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GST\Goods\"/>
    </mc:Choice>
  </mc:AlternateContent>
  <bookViews>
    <workbookView xWindow="0" yWindow="0" windowWidth="20490" windowHeight="7530"/>
  </bookViews>
  <sheets>
    <sheet name="Tax Invoice" sheetId="1" r:id="rId1"/>
    <sheet name="Instruction" sheetId="5" r:id="rId2"/>
    <sheet name="Master Info" sheetId="2" r:id="rId3"/>
    <sheet name="Product Master" sheetId="4" r:id="rId4"/>
    <sheet name="Transaction" sheetId="3" r:id="rId5"/>
    <sheet name="PIVOT REPORT" sheetId="7" r:id="rId6"/>
  </sheets>
  <definedNames>
    <definedName name="_xlnm._FilterDatabase" localSheetId="4" hidden="1">Transaction!$B$1:$W$1001</definedName>
    <definedName name="INVDATE">Transaction!$E:$E</definedName>
    <definedName name="Invoice_No">Transaction!$C:$C</definedName>
    <definedName name="_xlnm.Print_Area" localSheetId="0">'Tax Invoice'!$B$7:$CE$48</definedName>
    <definedName name="ProductList">'Product Master'!$B$2:$B$101</definedName>
    <definedName name="Products">'Product Master'!$B$2:$G$101</definedName>
    <definedName name="SALESTRANS">Transaction!$C$1:$V$1001</definedName>
    <definedName name="State">'Tax Invoice'!$CO$64:$CP$100</definedName>
    <definedName name="Transaction">Transaction!$B$1:$W$1001</definedName>
  </definedNames>
  <calcPr calcId="162913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8" i="1" l="1"/>
  <c r="BG7" i="1" l="1"/>
  <c r="C24" i="1" l="1"/>
  <c r="X3" i="3" l="1"/>
  <c r="Y3" i="3"/>
  <c r="X4" i="3"/>
  <c r="Y4" i="3"/>
  <c r="X5" i="3"/>
  <c r="Y5" i="3"/>
  <c r="X6" i="3"/>
  <c r="Y6" i="3"/>
  <c r="X7" i="3"/>
  <c r="Y7" i="3"/>
  <c r="X8" i="3"/>
  <c r="Y8" i="3"/>
  <c r="X9" i="3"/>
  <c r="Y9" i="3"/>
  <c r="X10" i="3"/>
  <c r="Y10" i="3"/>
  <c r="X11" i="3"/>
  <c r="Y11" i="3"/>
  <c r="X12" i="3"/>
  <c r="Y12" i="3"/>
  <c r="X13" i="3"/>
  <c r="Y13" i="3"/>
  <c r="X14" i="3"/>
  <c r="Y14" i="3"/>
  <c r="X15" i="3"/>
  <c r="Y15" i="3"/>
  <c r="X16" i="3"/>
  <c r="Y16" i="3"/>
  <c r="X17" i="3"/>
  <c r="Y17" i="3"/>
  <c r="X18" i="3"/>
  <c r="Y18" i="3"/>
  <c r="X19" i="3"/>
  <c r="Y19" i="3"/>
  <c r="X20" i="3"/>
  <c r="Y20" i="3"/>
  <c r="X21" i="3"/>
  <c r="Y21" i="3"/>
  <c r="X22" i="3"/>
  <c r="Y22" i="3"/>
  <c r="X23" i="3"/>
  <c r="Y23" i="3"/>
  <c r="X24" i="3"/>
  <c r="Y24" i="3"/>
  <c r="X25" i="3"/>
  <c r="Y25" i="3"/>
  <c r="X26" i="3"/>
  <c r="Y26" i="3"/>
  <c r="X27" i="3"/>
  <c r="Y27" i="3"/>
  <c r="X28" i="3"/>
  <c r="Y28" i="3"/>
  <c r="X29" i="3"/>
  <c r="Y29" i="3"/>
  <c r="X30" i="3"/>
  <c r="Y30" i="3"/>
  <c r="X31" i="3"/>
  <c r="Y31" i="3"/>
  <c r="X32" i="3"/>
  <c r="Y32" i="3"/>
  <c r="X33" i="3"/>
  <c r="Y33" i="3"/>
  <c r="X34" i="3"/>
  <c r="Y34" i="3"/>
  <c r="X35" i="3"/>
  <c r="Y35" i="3"/>
  <c r="X36" i="3"/>
  <c r="Y36" i="3"/>
  <c r="X37" i="3"/>
  <c r="Y37" i="3"/>
  <c r="X38" i="3"/>
  <c r="Y38" i="3"/>
  <c r="X39" i="3"/>
  <c r="Y39" i="3"/>
  <c r="X40" i="3"/>
  <c r="Y40" i="3"/>
  <c r="X41" i="3"/>
  <c r="Y41" i="3"/>
  <c r="X42" i="3"/>
  <c r="Y42" i="3"/>
  <c r="X43" i="3"/>
  <c r="Y43" i="3"/>
  <c r="X44" i="3"/>
  <c r="Y44" i="3"/>
  <c r="X45" i="3"/>
  <c r="Y45" i="3"/>
  <c r="X46" i="3"/>
  <c r="Y46" i="3"/>
  <c r="X47" i="3"/>
  <c r="Y47" i="3"/>
  <c r="X48" i="3"/>
  <c r="Y48" i="3"/>
  <c r="X49" i="3"/>
  <c r="Y49" i="3"/>
  <c r="X50" i="3"/>
  <c r="Y50" i="3"/>
  <c r="X51" i="3"/>
  <c r="Y51" i="3"/>
  <c r="X52" i="3"/>
  <c r="Y52" i="3"/>
  <c r="X53" i="3"/>
  <c r="Y53" i="3"/>
  <c r="X54" i="3"/>
  <c r="Y54" i="3"/>
  <c r="X55" i="3"/>
  <c r="Y55" i="3"/>
  <c r="X56" i="3"/>
  <c r="Y56" i="3"/>
  <c r="X57" i="3"/>
  <c r="Y57" i="3"/>
  <c r="X58" i="3"/>
  <c r="Y58" i="3"/>
  <c r="X59" i="3"/>
  <c r="Y59" i="3"/>
  <c r="X60" i="3"/>
  <c r="Y60" i="3"/>
  <c r="X61" i="3"/>
  <c r="Y61" i="3"/>
  <c r="X62" i="3"/>
  <c r="Y62" i="3"/>
  <c r="X63" i="3"/>
  <c r="Y63" i="3"/>
  <c r="X64" i="3"/>
  <c r="Y64" i="3"/>
  <c r="X65" i="3"/>
  <c r="Y65" i="3"/>
  <c r="X66" i="3"/>
  <c r="Y66" i="3"/>
  <c r="X67" i="3"/>
  <c r="Y67" i="3"/>
  <c r="X68" i="3"/>
  <c r="Y68" i="3"/>
  <c r="X69" i="3"/>
  <c r="Y69" i="3"/>
  <c r="X70" i="3"/>
  <c r="Y70" i="3"/>
  <c r="X71" i="3"/>
  <c r="Y71" i="3"/>
  <c r="X72" i="3"/>
  <c r="Y72" i="3"/>
  <c r="X73" i="3"/>
  <c r="Y73" i="3"/>
  <c r="X74" i="3"/>
  <c r="Y74" i="3"/>
  <c r="X75" i="3"/>
  <c r="Y75" i="3"/>
  <c r="X76" i="3"/>
  <c r="Y76" i="3"/>
  <c r="X77" i="3"/>
  <c r="Y77" i="3"/>
  <c r="X78" i="3"/>
  <c r="Y78" i="3"/>
  <c r="X79" i="3"/>
  <c r="Y79" i="3"/>
  <c r="X80" i="3"/>
  <c r="Y80" i="3"/>
  <c r="X81" i="3"/>
  <c r="Y81" i="3"/>
  <c r="X82" i="3"/>
  <c r="Y82" i="3"/>
  <c r="X83" i="3"/>
  <c r="Y83" i="3"/>
  <c r="X84" i="3"/>
  <c r="Y84" i="3"/>
  <c r="X85" i="3"/>
  <c r="Y85" i="3"/>
  <c r="X86" i="3"/>
  <c r="Y86" i="3"/>
  <c r="X87" i="3"/>
  <c r="Y87" i="3"/>
  <c r="X88" i="3"/>
  <c r="Y88" i="3"/>
  <c r="X89" i="3"/>
  <c r="Y89" i="3"/>
  <c r="X90" i="3"/>
  <c r="Y90" i="3"/>
  <c r="X91" i="3"/>
  <c r="Y91" i="3"/>
  <c r="X92" i="3"/>
  <c r="Y92" i="3"/>
  <c r="X93" i="3"/>
  <c r="Y93" i="3"/>
  <c r="X94" i="3"/>
  <c r="Y94" i="3"/>
  <c r="X95" i="3"/>
  <c r="Y95" i="3"/>
  <c r="X96" i="3"/>
  <c r="Y96" i="3"/>
  <c r="X97" i="3"/>
  <c r="Y97" i="3"/>
  <c r="X98" i="3"/>
  <c r="Y98" i="3"/>
  <c r="X99" i="3"/>
  <c r="Y99" i="3"/>
  <c r="X100" i="3"/>
  <c r="Y100" i="3"/>
  <c r="X101" i="3"/>
  <c r="Y101" i="3"/>
  <c r="X102" i="3"/>
  <c r="Y102" i="3"/>
  <c r="X103" i="3"/>
  <c r="Y103" i="3"/>
  <c r="X104" i="3"/>
  <c r="Y104" i="3"/>
  <c r="X105" i="3"/>
  <c r="Y105" i="3"/>
  <c r="X106" i="3"/>
  <c r="Y106" i="3"/>
  <c r="X107" i="3"/>
  <c r="Y107" i="3"/>
  <c r="X108" i="3"/>
  <c r="Y108" i="3"/>
  <c r="X109" i="3"/>
  <c r="Y109" i="3"/>
  <c r="X110" i="3"/>
  <c r="Y110" i="3"/>
  <c r="X111" i="3"/>
  <c r="Y111" i="3"/>
  <c r="X112" i="3"/>
  <c r="Y112" i="3"/>
  <c r="X113" i="3"/>
  <c r="Y113" i="3"/>
  <c r="X114" i="3"/>
  <c r="Y114" i="3"/>
  <c r="X115" i="3"/>
  <c r="Y115" i="3"/>
  <c r="X116" i="3"/>
  <c r="Y116" i="3"/>
  <c r="X117" i="3"/>
  <c r="Y117" i="3"/>
  <c r="X118" i="3"/>
  <c r="Y118" i="3"/>
  <c r="X119" i="3"/>
  <c r="Y119" i="3"/>
  <c r="X120" i="3"/>
  <c r="Y120" i="3"/>
  <c r="X121" i="3"/>
  <c r="Y121" i="3"/>
  <c r="X122" i="3"/>
  <c r="Y122" i="3"/>
  <c r="X123" i="3"/>
  <c r="Y123" i="3"/>
  <c r="X124" i="3"/>
  <c r="Y124" i="3"/>
  <c r="X125" i="3"/>
  <c r="Y125" i="3"/>
  <c r="X126" i="3"/>
  <c r="Y126" i="3"/>
  <c r="X127" i="3"/>
  <c r="Y127" i="3"/>
  <c r="X128" i="3"/>
  <c r="Y128" i="3"/>
  <c r="X129" i="3"/>
  <c r="Y129" i="3"/>
  <c r="X130" i="3"/>
  <c r="Y130" i="3"/>
  <c r="X131" i="3"/>
  <c r="Y131" i="3"/>
  <c r="X132" i="3"/>
  <c r="Y132" i="3"/>
  <c r="X133" i="3"/>
  <c r="Y133" i="3"/>
  <c r="X134" i="3"/>
  <c r="Y134" i="3"/>
  <c r="X135" i="3"/>
  <c r="Y135" i="3"/>
  <c r="X136" i="3"/>
  <c r="Y136" i="3"/>
  <c r="X137" i="3"/>
  <c r="Y137" i="3"/>
  <c r="X138" i="3"/>
  <c r="Y138" i="3"/>
  <c r="X139" i="3"/>
  <c r="Y139" i="3"/>
  <c r="X140" i="3"/>
  <c r="Y140" i="3"/>
  <c r="X141" i="3"/>
  <c r="Y141" i="3"/>
  <c r="X142" i="3"/>
  <c r="Y142" i="3"/>
  <c r="X143" i="3"/>
  <c r="Y143" i="3"/>
  <c r="X144" i="3"/>
  <c r="Y144" i="3"/>
  <c r="X145" i="3"/>
  <c r="Y145" i="3"/>
  <c r="X146" i="3"/>
  <c r="Y146" i="3"/>
  <c r="X147" i="3"/>
  <c r="Y147" i="3"/>
  <c r="X148" i="3"/>
  <c r="Y148" i="3"/>
  <c r="X149" i="3"/>
  <c r="Y149" i="3"/>
  <c r="X150" i="3"/>
  <c r="Y150" i="3"/>
  <c r="X151" i="3"/>
  <c r="Y151" i="3"/>
  <c r="X152" i="3"/>
  <c r="Y152" i="3"/>
  <c r="X153" i="3"/>
  <c r="Y153" i="3"/>
  <c r="X154" i="3"/>
  <c r="Y154" i="3"/>
  <c r="X155" i="3"/>
  <c r="Y155" i="3"/>
  <c r="X156" i="3"/>
  <c r="Y156" i="3"/>
  <c r="X157" i="3"/>
  <c r="Y157" i="3"/>
  <c r="X158" i="3"/>
  <c r="Y158" i="3"/>
  <c r="X159" i="3"/>
  <c r="Y159" i="3"/>
  <c r="X160" i="3"/>
  <c r="Y160" i="3"/>
  <c r="X161" i="3"/>
  <c r="Y161" i="3"/>
  <c r="X162" i="3"/>
  <c r="Y162" i="3"/>
  <c r="X163" i="3"/>
  <c r="Y163" i="3"/>
  <c r="X164" i="3"/>
  <c r="Y164" i="3"/>
  <c r="X165" i="3"/>
  <c r="Y165" i="3"/>
  <c r="X166" i="3"/>
  <c r="Y166" i="3"/>
  <c r="X167" i="3"/>
  <c r="Y167" i="3"/>
  <c r="X168" i="3"/>
  <c r="Y168" i="3"/>
  <c r="X169" i="3"/>
  <c r="Y169" i="3"/>
  <c r="X170" i="3"/>
  <c r="Y170" i="3"/>
  <c r="X171" i="3"/>
  <c r="Y171" i="3"/>
  <c r="X172" i="3"/>
  <c r="Y172" i="3"/>
  <c r="X173" i="3"/>
  <c r="Y173" i="3"/>
  <c r="X174" i="3"/>
  <c r="Y174" i="3"/>
  <c r="X175" i="3"/>
  <c r="Y175" i="3"/>
  <c r="X176" i="3"/>
  <c r="Y176" i="3"/>
  <c r="X177" i="3"/>
  <c r="Y177" i="3"/>
  <c r="X178" i="3"/>
  <c r="Y178" i="3"/>
  <c r="X179" i="3"/>
  <c r="Y179" i="3"/>
  <c r="X180" i="3"/>
  <c r="Y180" i="3"/>
  <c r="X181" i="3"/>
  <c r="Y181" i="3"/>
  <c r="X182" i="3"/>
  <c r="Y182" i="3"/>
  <c r="X183" i="3"/>
  <c r="Y183" i="3"/>
  <c r="X184" i="3"/>
  <c r="Y184" i="3"/>
  <c r="X185" i="3"/>
  <c r="Y185" i="3"/>
  <c r="X186" i="3"/>
  <c r="Y186" i="3"/>
  <c r="X187" i="3"/>
  <c r="Y187" i="3"/>
  <c r="X188" i="3"/>
  <c r="Y188" i="3"/>
  <c r="X189" i="3"/>
  <c r="Y189" i="3"/>
  <c r="X190" i="3"/>
  <c r="Y190" i="3"/>
  <c r="X191" i="3"/>
  <c r="Y191" i="3"/>
  <c r="X192" i="3"/>
  <c r="Y192" i="3"/>
  <c r="X193" i="3"/>
  <c r="Y193" i="3"/>
  <c r="X194" i="3"/>
  <c r="Y194" i="3"/>
  <c r="X195" i="3"/>
  <c r="Y195" i="3"/>
  <c r="X196" i="3"/>
  <c r="Y196" i="3"/>
  <c r="X197" i="3"/>
  <c r="Y197" i="3"/>
  <c r="X198" i="3"/>
  <c r="Y198" i="3"/>
  <c r="X199" i="3"/>
  <c r="Y199" i="3"/>
  <c r="X200" i="3"/>
  <c r="Y200" i="3"/>
  <c r="X201" i="3"/>
  <c r="Y201" i="3"/>
  <c r="X202" i="3"/>
  <c r="Y202" i="3"/>
  <c r="X203" i="3"/>
  <c r="Y203" i="3"/>
  <c r="X204" i="3"/>
  <c r="Y204" i="3"/>
  <c r="X205" i="3"/>
  <c r="Y205" i="3"/>
  <c r="X206" i="3"/>
  <c r="Y206" i="3"/>
  <c r="X207" i="3"/>
  <c r="Y207" i="3"/>
  <c r="X208" i="3"/>
  <c r="Y208" i="3"/>
  <c r="X209" i="3"/>
  <c r="Y209" i="3"/>
  <c r="X210" i="3"/>
  <c r="Y210" i="3"/>
  <c r="X211" i="3"/>
  <c r="Y211" i="3"/>
  <c r="X212" i="3"/>
  <c r="Y212" i="3"/>
  <c r="X213" i="3"/>
  <c r="Y213" i="3"/>
  <c r="X214" i="3"/>
  <c r="Y214" i="3"/>
  <c r="X215" i="3"/>
  <c r="Y215" i="3"/>
  <c r="X216" i="3"/>
  <c r="Y216" i="3"/>
  <c r="X217" i="3"/>
  <c r="Y217" i="3"/>
  <c r="X218" i="3"/>
  <c r="Y218" i="3"/>
  <c r="X219" i="3"/>
  <c r="Y219" i="3"/>
  <c r="X220" i="3"/>
  <c r="Y220" i="3"/>
  <c r="X221" i="3"/>
  <c r="Y221" i="3"/>
  <c r="X222" i="3"/>
  <c r="Y222" i="3"/>
  <c r="X223" i="3"/>
  <c r="Y223" i="3"/>
  <c r="X224" i="3"/>
  <c r="Y224" i="3"/>
  <c r="X225" i="3"/>
  <c r="Y225" i="3"/>
  <c r="X226" i="3"/>
  <c r="Y226" i="3"/>
  <c r="X227" i="3"/>
  <c r="Y227" i="3"/>
  <c r="X228" i="3"/>
  <c r="Y228" i="3"/>
  <c r="X229" i="3"/>
  <c r="Y229" i="3"/>
  <c r="X230" i="3"/>
  <c r="Y230" i="3"/>
  <c r="X231" i="3"/>
  <c r="Y231" i="3"/>
  <c r="X232" i="3"/>
  <c r="Y232" i="3"/>
  <c r="X233" i="3"/>
  <c r="Y233" i="3"/>
  <c r="X234" i="3"/>
  <c r="Y234" i="3"/>
  <c r="X235" i="3"/>
  <c r="Y235" i="3"/>
  <c r="X236" i="3"/>
  <c r="Y236" i="3"/>
  <c r="X237" i="3"/>
  <c r="Y237" i="3"/>
  <c r="X238" i="3"/>
  <c r="Y238" i="3"/>
  <c r="X239" i="3"/>
  <c r="Y239" i="3"/>
  <c r="X240" i="3"/>
  <c r="Y240" i="3"/>
  <c r="X241" i="3"/>
  <c r="Y241" i="3"/>
  <c r="X242" i="3"/>
  <c r="Y242" i="3"/>
  <c r="X243" i="3"/>
  <c r="Y243" i="3"/>
  <c r="X244" i="3"/>
  <c r="Y244" i="3"/>
  <c r="X245" i="3"/>
  <c r="Y245" i="3"/>
  <c r="X246" i="3"/>
  <c r="Y246" i="3"/>
  <c r="X247" i="3"/>
  <c r="Y247" i="3"/>
  <c r="X248" i="3"/>
  <c r="Y248" i="3"/>
  <c r="X249" i="3"/>
  <c r="Y249" i="3"/>
  <c r="X250" i="3"/>
  <c r="Y250" i="3"/>
  <c r="X251" i="3"/>
  <c r="Y251" i="3"/>
  <c r="X252" i="3"/>
  <c r="Y252" i="3"/>
  <c r="X253" i="3"/>
  <c r="Y253" i="3"/>
  <c r="X254" i="3"/>
  <c r="Y254" i="3"/>
  <c r="X255" i="3"/>
  <c r="Y255" i="3"/>
  <c r="X256" i="3"/>
  <c r="Y256" i="3"/>
  <c r="X257" i="3"/>
  <c r="Y257" i="3"/>
  <c r="X258" i="3"/>
  <c r="Y258" i="3"/>
  <c r="X259" i="3"/>
  <c r="Y259" i="3"/>
  <c r="X260" i="3"/>
  <c r="Y260" i="3"/>
  <c r="X261" i="3"/>
  <c r="Y261" i="3"/>
  <c r="X262" i="3"/>
  <c r="Y262" i="3"/>
  <c r="X263" i="3"/>
  <c r="Y263" i="3"/>
  <c r="X264" i="3"/>
  <c r="Y264" i="3"/>
  <c r="X265" i="3"/>
  <c r="Y265" i="3"/>
  <c r="X266" i="3"/>
  <c r="Y266" i="3"/>
  <c r="X267" i="3"/>
  <c r="Y267" i="3"/>
  <c r="X268" i="3"/>
  <c r="Y268" i="3"/>
  <c r="X269" i="3"/>
  <c r="Y269" i="3"/>
  <c r="X270" i="3"/>
  <c r="Y270" i="3"/>
  <c r="X271" i="3"/>
  <c r="Y271" i="3"/>
  <c r="X272" i="3"/>
  <c r="Y272" i="3"/>
  <c r="X273" i="3"/>
  <c r="Y273" i="3"/>
  <c r="X274" i="3"/>
  <c r="Y274" i="3"/>
  <c r="X275" i="3"/>
  <c r="Y275" i="3"/>
  <c r="X276" i="3"/>
  <c r="Y276" i="3"/>
  <c r="X277" i="3"/>
  <c r="Y277" i="3"/>
  <c r="X278" i="3"/>
  <c r="Y278" i="3"/>
  <c r="X279" i="3"/>
  <c r="Y279" i="3"/>
  <c r="X280" i="3"/>
  <c r="Y280" i="3"/>
  <c r="X281" i="3"/>
  <c r="Y281" i="3"/>
  <c r="X282" i="3"/>
  <c r="Y282" i="3"/>
  <c r="X283" i="3"/>
  <c r="Y283" i="3"/>
  <c r="X284" i="3"/>
  <c r="Y284" i="3"/>
  <c r="X285" i="3"/>
  <c r="Y285" i="3"/>
  <c r="X286" i="3"/>
  <c r="Y286" i="3"/>
  <c r="X287" i="3"/>
  <c r="Y287" i="3"/>
  <c r="X288" i="3"/>
  <c r="Y288" i="3"/>
  <c r="X289" i="3"/>
  <c r="Y289" i="3"/>
  <c r="X290" i="3"/>
  <c r="Y290" i="3"/>
  <c r="X291" i="3"/>
  <c r="Y291" i="3"/>
  <c r="X292" i="3"/>
  <c r="Y292" i="3"/>
  <c r="X293" i="3"/>
  <c r="Y293" i="3"/>
  <c r="X294" i="3"/>
  <c r="Y294" i="3"/>
  <c r="X295" i="3"/>
  <c r="Y295" i="3"/>
  <c r="X296" i="3"/>
  <c r="Y296" i="3"/>
  <c r="X297" i="3"/>
  <c r="Y297" i="3"/>
  <c r="X298" i="3"/>
  <c r="Y298" i="3"/>
  <c r="X299" i="3"/>
  <c r="Y299" i="3"/>
  <c r="X300" i="3"/>
  <c r="Y300" i="3"/>
  <c r="X301" i="3"/>
  <c r="Y301" i="3"/>
  <c r="X302" i="3"/>
  <c r="Y302" i="3"/>
  <c r="X303" i="3"/>
  <c r="Y303" i="3"/>
  <c r="X304" i="3"/>
  <c r="Y304" i="3"/>
  <c r="X305" i="3"/>
  <c r="Y305" i="3"/>
  <c r="X306" i="3"/>
  <c r="Y306" i="3"/>
  <c r="X307" i="3"/>
  <c r="Y307" i="3"/>
  <c r="X308" i="3"/>
  <c r="Y308" i="3"/>
  <c r="X309" i="3"/>
  <c r="Y309" i="3"/>
  <c r="X310" i="3"/>
  <c r="Y310" i="3"/>
  <c r="X311" i="3"/>
  <c r="Y311" i="3"/>
  <c r="X312" i="3"/>
  <c r="Y312" i="3"/>
  <c r="X313" i="3"/>
  <c r="Y313" i="3"/>
  <c r="X314" i="3"/>
  <c r="Y314" i="3"/>
  <c r="X315" i="3"/>
  <c r="Y315" i="3"/>
  <c r="X316" i="3"/>
  <c r="Y316" i="3"/>
  <c r="X317" i="3"/>
  <c r="Y317" i="3"/>
  <c r="X318" i="3"/>
  <c r="Y318" i="3"/>
  <c r="X319" i="3"/>
  <c r="Y319" i="3"/>
  <c r="X320" i="3"/>
  <c r="Y320" i="3"/>
  <c r="X321" i="3"/>
  <c r="Y321" i="3"/>
  <c r="X322" i="3"/>
  <c r="Y322" i="3"/>
  <c r="X323" i="3"/>
  <c r="Y323" i="3"/>
  <c r="X324" i="3"/>
  <c r="Y324" i="3"/>
  <c r="X325" i="3"/>
  <c r="Y325" i="3"/>
  <c r="X326" i="3"/>
  <c r="Y326" i="3"/>
  <c r="X327" i="3"/>
  <c r="Y327" i="3"/>
  <c r="X328" i="3"/>
  <c r="Y328" i="3"/>
  <c r="X329" i="3"/>
  <c r="Y329" i="3"/>
  <c r="X330" i="3"/>
  <c r="Y330" i="3"/>
  <c r="X331" i="3"/>
  <c r="Y331" i="3"/>
  <c r="X332" i="3"/>
  <c r="Y332" i="3"/>
  <c r="X333" i="3"/>
  <c r="Y333" i="3"/>
  <c r="X334" i="3"/>
  <c r="Y334" i="3"/>
  <c r="X335" i="3"/>
  <c r="Y335" i="3"/>
  <c r="X336" i="3"/>
  <c r="Y336" i="3"/>
  <c r="X337" i="3"/>
  <c r="Y337" i="3"/>
  <c r="X338" i="3"/>
  <c r="Y338" i="3"/>
  <c r="X339" i="3"/>
  <c r="Y339" i="3"/>
  <c r="X340" i="3"/>
  <c r="Y340" i="3"/>
  <c r="X341" i="3"/>
  <c r="Y341" i="3"/>
  <c r="X342" i="3"/>
  <c r="Y342" i="3"/>
  <c r="X343" i="3"/>
  <c r="Y343" i="3"/>
  <c r="X344" i="3"/>
  <c r="Y344" i="3"/>
  <c r="X345" i="3"/>
  <c r="Y345" i="3"/>
  <c r="X346" i="3"/>
  <c r="Y346" i="3"/>
  <c r="X347" i="3"/>
  <c r="Y347" i="3"/>
  <c r="X348" i="3"/>
  <c r="Y348" i="3"/>
  <c r="X349" i="3"/>
  <c r="Y349" i="3"/>
  <c r="X350" i="3"/>
  <c r="Y350" i="3"/>
  <c r="X351" i="3"/>
  <c r="Y351" i="3"/>
  <c r="X352" i="3"/>
  <c r="Y352" i="3"/>
  <c r="X353" i="3"/>
  <c r="Y353" i="3"/>
  <c r="X354" i="3"/>
  <c r="Y354" i="3"/>
  <c r="X355" i="3"/>
  <c r="Y355" i="3"/>
  <c r="X356" i="3"/>
  <c r="Y356" i="3"/>
  <c r="X357" i="3"/>
  <c r="Y357" i="3"/>
  <c r="X358" i="3"/>
  <c r="Y358" i="3"/>
  <c r="X359" i="3"/>
  <c r="Y359" i="3"/>
  <c r="X360" i="3"/>
  <c r="Y360" i="3"/>
  <c r="X361" i="3"/>
  <c r="Y361" i="3"/>
  <c r="X362" i="3"/>
  <c r="Y362" i="3"/>
  <c r="X363" i="3"/>
  <c r="Y363" i="3"/>
  <c r="X364" i="3"/>
  <c r="Y364" i="3"/>
  <c r="X365" i="3"/>
  <c r="Y365" i="3"/>
  <c r="X366" i="3"/>
  <c r="Y366" i="3"/>
  <c r="X367" i="3"/>
  <c r="Y367" i="3"/>
  <c r="X368" i="3"/>
  <c r="Y368" i="3"/>
  <c r="X369" i="3"/>
  <c r="Y369" i="3"/>
  <c r="X370" i="3"/>
  <c r="Y370" i="3"/>
  <c r="X371" i="3"/>
  <c r="Y371" i="3"/>
  <c r="X372" i="3"/>
  <c r="Y372" i="3"/>
  <c r="X373" i="3"/>
  <c r="Y373" i="3"/>
  <c r="X374" i="3"/>
  <c r="Y374" i="3"/>
  <c r="X375" i="3"/>
  <c r="Y375" i="3"/>
  <c r="X376" i="3"/>
  <c r="Y376" i="3"/>
  <c r="X377" i="3"/>
  <c r="Y377" i="3"/>
  <c r="X378" i="3"/>
  <c r="Y378" i="3"/>
  <c r="X379" i="3"/>
  <c r="Y379" i="3"/>
  <c r="X380" i="3"/>
  <c r="Y380" i="3"/>
  <c r="X381" i="3"/>
  <c r="Y381" i="3"/>
  <c r="X382" i="3"/>
  <c r="Y382" i="3"/>
  <c r="X383" i="3"/>
  <c r="Y383" i="3"/>
  <c r="X384" i="3"/>
  <c r="Y384" i="3"/>
  <c r="X385" i="3"/>
  <c r="Y385" i="3"/>
  <c r="X386" i="3"/>
  <c r="Y386" i="3"/>
  <c r="X387" i="3"/>
  <c r="Y387" i="3"/>
  <c r="X388" i="3"/>
  <c r="Y388" i="3"/>
  <c r="X389" i="3"/>
  <c r="Y389" i="3"/>
  <c r="X390" i="3"/>
  <c r="Y390" i="3"/>
  <c r="X391" i="3"/>
  <c r="Y391" i="3"/>
  <c r="X392" i="3"/>
  <c r="Y392" i="3"/>
  <c r="X393" i="3"/>
  <c r="Y393" i="3"/>
  <c r="X394" i="3"/>
  <c r="Y394" i="3"/>
  <c r="X395" i="3"/>
  <c r="Y395" i="3"/>
  <c r="X396" i="3"/>
  <c r="Y396" i="3"/>
  <c r="X397" i="3"/>
  <c r="Y397" i="3"/>
  <c r="X398" i="3"/>
  <c r="Y398" i="3"/>
  <c r="X399" i="3"/>
  <c r="Y399" i="3"/>
  <c r="X400" i="3"/>
  <c r="Y400" i="3"/>
  <c r="X401" i="3"/>
  <c r="Y401" i="3"/>
  <c r="X402" i="3"/>
  <c r="Y402" i="3"/>
  <c r="X403" i="3"/>
  <c r="Y403" i="3"/>
  <c r="X404" i="3"/>
  <c r="Y404" i="3"/>
  <c r="X405" i="3"/>
  <c r="Y405" i="3"/>
  <c r="X406" i="3"/>
  <c r="Y406" i="3"/>
  <c r="X407" i="3"/>
  <c r="Y407" i="3"/>
  <c r="X408" i="3"/>
  <c r="Y408" i="3"/>
  <c r="X409" i="3"/>
  <c r="Y409" i="3"/>
  <c r="X410" i="3"/>
  <c r="Y410" i="3"/>
  <c r="X411" i="3"/>
  <c r="Y411" i="3"/>
  <c r="X412" i="3"/>
  <c r="Y412" i="3"/>
  <c r="X413" i="3"/>
  <c r="Y413" i="3"/>
  <c r="X414" i="3"/>
  <c r="Y414" i="3"/>
  <c r="X415" i="3"/>
  <c r="Y415" i="3"/>
  <c r="X416" i="3"/>
  <c r="Y416" i="3"/>
  <c r="X417" i="3"/>
  <c r="Y417" i="3"/>
  <c r="X418" i="3"/>
  <c r="Y418" i="3"/>
  <c r="X419" i="3"/>
  <c r="Y419" i="3"/>
  <c r="X420" i="3"/>
  <c r="Y420" i="3"/>
  <c r="X421" i="3"/>
  <c r="Y421" i="3"/>
  <c r="X422" i="3"/>
  <c r="Y422" i="3"/>
  <c r="X423" i="3"/>
  <c r="Y423" i="3"/>
  <c r="X424" i="3"/>
  <c r="Y424" i="3"/>
  <c r="X425" i="3"/>
  <c r="Y425" i="3"/>
  <c r="X426" i="3"/>
  <c r="Y426" i="3"/>
  <c r="X427" i="3"/>
  <c r="Y427" i="3"/>
  <c r="X428" i="3"/>
  <c r="Y428" i="3"/>
  <c r="X429" i="3"/>
  <c r="Y429" i="3"/>
  <c r="X430" i="3"/>
  <c r="Y430" i="3"/>
  <c r="X431" i="3"/>
  <c r="Y431" i="3"/>
  <c r="X432" i="3"/>
  <c r="Y432" i="3"/>
  <c r="X433" i="3"/>
  <c r="Y433" i="3"/>
  <c r="X434" i="3"/>
  <c r="Y434" i="3"/>
  <c r="X435" i="3"/>
  <c r="Y435" i="3"/>
  <c r="X436" i="3"/>
  <c r="Y436" i="3"/>
  <c r="X437" i="3"/>
  <c r="Y437" i="3"/>
  <c r="X438" i="3"/>
  <c r="Y438" i="3"/>
  <c r="X439" i="3"/>
  <c r="Y439" i="3"/>
  <c r="X440" i="3"/>
  <c r="Y440" i="3"/>
  <c r="X441" i="3"/>
  <c r="Y441" i="3"/>
  <c r="X442" i="3"/>
  <c r="Y442" i="3"/>
  <c r="X443" i="3"/>
  <c r="Y443" i="3"/>
  <c r="X444" i="3"/>
  <c r="Y444" i="3"/>
  <c r="X445" i="3"/>
  <c r="Y445" i="3"/>
  <c r="X446" i="3"/>
  <c r="Y446" i="3"/>
  <c r="X447" i="3"/>
  <c r="Y447" i="3"/>
  <c r="X448" i="3"/>
  <c r="Y448" i="3"/>
  <c r="X449" i="3"/>
  <c r="Y449" i="3"/>
  <c r="X450" i="3"/>
  <c r="Y450" i="3"/>
  <c r="X451" i="3"/>
  <c r="Y451" i="3"/>
  <c r="X452" i="3"/>
  <c r="Y452" i="3"/>
  <c r="X453" i="3"/>
  <c r="Y453" i="3"/>
  <c r="X454" i="3"/>
  <c r="Y454" i="3"/>
  <c r="X455" i="3"/>
  <c r="Y455" i="3"/>
  <c r="X456" i="3"/>
  <c r="Y456" i="3"/>
  <c r="X457" i="3"/>
  <c r="Y457" i="3"/>
  <c r="X458" i="3"/>
  <c r="Y458" i="3"/>
  <c r="X459" i="3"/>
  <c r="Y459" i="3"/>
  <c r="X460" i="3"/>
  <c r="Y460" i="3"/>
  <c r="X461" i="3"/>
  <c r="Y461" i="3"/>
  <c r="X462" i="3"/>
  <c r="Y462" i="3"/>
  <c r="X463" i="3"/>
  <c r="Y463" i="3"/>
  <c r="X464" i="3"/>
  <c r="Y464" i="3"/>
  <c r="X465" i="3"/>
  <c r="Y465" i="3"/>
  <c r="X466" i="3"/>
  <c r="Y466" i="3"/>
  <c r="X467" i="3"/>
  <c r="Y467" i="3"/>
  <c r="X468" i="3"/>
  <c r="Y468" i="3"/>
  <c r="X469" i="3"/>
  <c r="Y469" i="3"/>
  <c r="X470" i="3"/>
  <c r="Y470" i="3"/>
  <c r="X471" i="3"/>
  <c r="Y471" i="3"/>
  <c r="X472" i="3"/>
  <c r="Y472" i="3"/>
  <c r="X473" i="3"/>
  <c r="Y473" i="3"/>
  <c r="X474" i="3"/>
  <c r="Y474" i="3"/>
  <c r="X475" i="3"/>
  <c r="Y475" i="3"/>
  <c r="X476" i="3"/>
  <c r="Y476" i="3"/>
  <c r="X477" i="3"/>
  <c r="Y477" i="3"/>
  <c r="X478" i="3"/>
  <c r="Y478" i="3"/>
  <c r="X479" i="3"/>
  <c r="Y479" i="3"/>
  <c r="X480" i="3"/>
  <c r="Y480" i="3"/>
  <c r="X481" i="3"/>
  <c r="Y481" i="3"/>
  <c r="X482" i="3"/>
  <c r="Y482" i="3"/>
  <c r="X483" i="3"/>
  <c r="Y483" i="3"/>
  <c r="X484" i="3"/>
  <c r="Y484" i="3"/>
  <c r="X485" i="3"/>
  <c r="Y485" i="3"/>
  <c r="X486" i="3"/>
  <c r="Y486" i="3"/>
  <c r="X487" i="3"/>
  <c r="Y487" i="3"/>
  <c r="X488" i="3"/>
  <c r="Y488" i="3"/>
  <c r="X489" i="3"/>
  <c r="Y489" i="3"/>
  <c r="X490" i="3"/>
  <c r="Y490" i="3"/>
  <c r="X491" i="3"/>
  <c r="Y491" i="3"/>
  <c r="X492" i="3"/>
  <c r="Y492" i="3"/>
  <c r="X493" i="3"/>
  <c r="Y493" i="3"/>
  <c r="X494" i="3"/>
  <c r="Y494" i="3"/>
  <c r="X495" i="3"/>
  <c r="Y495" i="3"/>
  <c r="X496" i="3"/>
  <c r="Y496" i="3"/>
  <c r="X497" i="3"/>
  <c r="Y497" i="3"/>
  <c r="X498" i="3"/>
  <c r="Y498" i="3"/>
  <c r="X499" i="3"/>
  <c r="Y499" i="3"/>
  <c r="X500" i="3"/>
  <c r="Y500" i="3"/>
  <c r="X501" i="3"/>
  <c r="Y501" i="3"/>
  <c r="X502" i="3"/>
  <c r="Y502" i="3"/>
  <c r="X503" i="3"/>
  <c r="Y503" i="3"/>
  <c r="X504" i="3"/>
  <c r="Y504" i="3"/>
  <c r="X505" i="3"/>
  <c r="Y505" i="3"/>
  <c r="X506" i="3"/>
  <c r="Y506" i="3"/>
  <c r="X507" i="3"/>
  <c r="Y507" i="3"/>
  <c r="X508" i="3"/>
  <c r="Y508" i="3"/>
  <c r="X509" i="3"/>
  <c r="Y509" i="3"/>
  <c r="X510" i="3"/>
  <c r="Y510" i="3"/>
  <c r="X511" i="3"/>
  <c r="Y511" i="3"/>
  <c r="X512" i="3"/>
  <c r="Y512" i="3"/>
  <c r="X513" i="3"/>
  <c r="Y513" i="3"/>
  <c r="X514" i="3"/>
  <c r="Y514" i="3"/>
  <c r="X515" i="3"/>
  <c r="Y515" i="3"/>
  <c r="X516" i="3"/>
  <c r="Y516" i="3"/>
  <c r="X517" i="3"/>
  <c r="Y517" i="3"/>
  <c r="X518" i="3"/>
  <c r="Y518" i="3"/>
  <c r="X519" i="3"/>
  <c r="Y519" i="3"/>
  <c r="X520" i="3"/>
  <c r="Y520" i="3"/>
  <c r="X521" i="3"/>
  <c r="Y521" i="3"/>
  <c r="X522" i="3"/>
  <c r="Y522" i="3"/>
  <c r="X523" i="3"/>
  <c r="Y523" i="3"/>
  <c r="X524" i="3"/>
  <c r="Y524" i="3"/>
  <c r="X525" i="3"/>
  <c r="Y525" i="3"/>
  <c r="X526" i="3"/>
  <c r="Y526" i="3"/>
  <c r="X527" i="3"/>
  <c r="Y527" i="3"/>
  <c r="X528" i="3"/>
  <c r="Y528" i="3"/>
  <c r="X529" i="3"/>
  <c r="Y529" i="3"/>
  <c r="X530" i="3"/>
  <c r="Y530" i="3"/>
  <c r="X531" i="3"/>
  <c r="Y531" i="3"/>
  <c r="X532" i="3"/>
  <c r="Y532" i="3"/>
  <c r="X533" i="3"/>
  <c r="Y533" i="3"/>
  <c r="X534" i="3"/>
  <c r="Y534" i="3"/>
  <c r="X535" i="3"/>
  <c r="Y535" i="3"/>
  <c r="X536" i="3"/>
  <c r="Y536" i="3"/>
  <c r="X537" i="3"/>
  <c r="Y537" i="3"/>
  <c r="X538" i="3"/>
  <c r="Y538" i="3"/>
  <c r="X539" i="3"/>
  <c r="Y539" i="3"/>
  <c r="X540" i="3"/>
  <c r="Y540" i="3"/>
  <c r="X541" i="3"/>
  <c r="Y541" i="3"/>
  <c r="X542" i="3"/>
  <c r="Y542" i="3"/>
  <c r="X543" i="3"/>
  <c r="Y543" i="3"/>
  <c r="X544" i="3"/>
  <c r="Y544" i="3"/>
  <c r="X545" i="3"/>
  <c r="Y545" i="3"/>
  <c r="X546" i="3"/>
  <c r="Y546" i="3"/>
  <c r="X547" i="3"/>
  <c r="Y547" i="3"/>
  <c r="X548" i="3"/>
  <c r="Y548" i="3"/>
  <c r="X549" i="3"/>
  <c r="Y549" i="3"/>
  <c r="X550" i="3"/>
  <c r="Y550" i="3"/>
  <c r="X551" i="3"/>
  <c r="Y551" i="3"/>
  <c r="X552" i="3"/>
  <c r="Y552" i="3"/>
  <c r="X553" i="3"/>
  <c r="Y553" i="3"/>
  <c r="X554" i="3"/>
  <c r="Y554" i="3"/>
  <c r="X555" i="3"/>
  <c r="Y555" i="3"/>
  <c r="X556" i="3"/>
  <c r="Y556" i="3"/>
  <c r="X557" i="3"/>
  <c r="Y557" i="3"/>
  <c r="X558" i="3"/>
  <c r="Y558" i="3"/>
  <c r="X559" i="3"/>
  <c r="Y559" i="3"/>
  <c r="X560" i="3"/>
  <c r="Y560" i="3"/>
  <c r="X561" i="3"/>
  <c r="Y561" i="3"/>
  <c r="X562" i="3"/>
  <c r="Y562" i="3"/>
  <c r="X563" i="3"/>
  <c r="Y563" i="3"/>
  <c r="X564" i="3"/>
  <c r="Y564" i="3"/>
  <c r="X565" i="3"/>
  <c r="Y565" i="3"/>
  <c r="X566" i="3"/>
  <c r="Y566" i="3"/>
  <c r="X567" i="3"/>
  <c r="Y567" i="3"/>
  <c r="X568" i="3"/>
  <c r="Y568" i="3"/>
  <c r="X569" i="3"/>
  <c r="Y569" i="3"/>
  <c r="X570" i="3"/>
  <c r="Y570" i="3"/>
  <c r="X571" i="3"/>
  <c r="Y571" i="3"/>
  <c r="X572" i="3"/>
  <c r="Y572" i="3"/>
  <c r="X573" i="3"/>
  <c r="Y573" i="3"/>
  <c r="X574" i="3"/>
  <c r="Y574" i="3"/>
  <c r="X575" i="3"/>
  <c r="Y575" i="3"/>
  <c r="X576" i="3"/>
  <c r="Y576" i="3"/>
  <c r="X577" i="3"/>
  <c r="Y577" i="3"/>
  <c r="X578" i="3"/>
  <c r="Y578" i="3"/>
  <c r="X579" i="3"/>
  <c r="Y579" i="3"/>
  <c r="X580" i="3"/>
  <c r="Y580" i="3"/>
  <c r="X581" i="3"/>
  <c r="Y581" i="3"/>
  <c r="X582" i="3"/>
  <c r="Y582" i="3"/>
  <c r="X583" i="3"/>
  <c r="Y583" i="3"/>
  <c r="X584" i="3"/>
  <c r="Y584" i="3"/>
  <c r="X585" i="3"/>
  <c r="Y585" i="3"/>
  <c r="X586" i="3"/>
  <c r="Y586" i="3"/>
  <c r="X587" i="3"/>
  <c r="Y587" i="3"/>
  <c r="X588" i="3"/>
  <c r="Y588" i="3"/>
  <c r="X589" i="3"/>
  <c r="Y589" i="3"/>
  <c r="X590" i="3"/>
  <c r="Y590" i="3"/>
  <c r="X591" i="3"/>
  <c r="Y591" i="3"/>
  <c r="X592" i="3"/>
  <c r="Y592" i="3"/>
  <c r="X593" i="3"/>
  <c r="Y593" i="3"/>
  <c r="X594" i="3"/>
  <c r="Y594" i="3"/>
  <c r="X595" i="3"/>
  <c r="Y595" i="3"/>
  <c r="X596" i="3"/>
  <c r="Y596" i="3"/>
  <c r="X597" i="3"/>
  <c r="Y597" i="3"/>
  <c r="X598" i="3"/>
  <c r="Y598" i="3"/>
  <c r="X599" i="3"/>
  <c r="Y599" i="3"/>
  <c r="X600" i="3"/>
  <c r="Y600" i="3"/>
  <c r="X601" i="3"/>
  <c r="Y601" i="3"/>
  <c r="X602" i="3"/>
  <c r="Y602" i="3"/>
  <c r="X603" i="3"/>
  <c r="Y603" i="3"/>
  <c r="X604" i="3"/>
  <c r="Y604" i="3"/>
  <c r="X605" i="3"/>
  <c r="Y605" i="3"/>
  <c r="X606" i="3"/>
  <c r="Y606" i="3"/>
  <c r="X607" i="3"/>
  <c r="Y607" i="3"/>
  <c r="X608" i="3"/>
  <c r="Y608" i="3"/>
  <c r="X609" i="3"/>
  <c r="Y609" i="3"/>
  <c r="X610" i="3"/>
  <c r="Y610" i="3"/>
  <c r="X611" i="3"/>
  <c r="Y611" i="3"/>
  <c r="X612" i="3"/>
  <c r="Y612" i="3"/>
  <c r="X613" i="3"/>
  <c r="Y613" i="3"/>
  <c r="X614" i="3"/>
  <c r="Y614" i="3"/>
  <c r="X615" i="3"/>
  <c r="Y615" i="3"/>
  <c r="X616" i="3"/>
  <c r="Y616" i="3"/>
  <c r="X617" i="3"/>
  <c r="Y617" i="3"/>
  <c r="X618" i="3"/>
  <c r="Y618" i="3"/>
  <c r="X619" i="3"/>
  <c r="Y619" i="3"/>
  <c r="X620" i="3"/>
  <c r="Y620" i="3"/>
  <c r="X621" i="3"/>
  <c r="Y621" i="3"/>
  <c r="X622" i="3"/>
  <c r="Y622" i="3"/>
  <c r="X623" i="3"/>
  <c r="Y623" i="3"/>
  <c r="X624" i="3"/>
  <c r="Y624" i="3"/>
  <c r="X625" i="3"/>
  <c r="Y625" i="3"/>
  <c r="X626" i="3"/>
  <c r="Y626" i="3"/>
  <c r="X627" i="3"/>
  <c r="Y627" i="3"/>
  <c r="X628" i="3"/>
  <c r="Y628" i="3"/>
  <c r="X629" i="3"/>
  <c r="Y629" i="3"/>
  <c r="X630" i="3"/>
  <c r="Y630" i="3"/>
  <c r="X631" i="3"/>
  <c r="Y631" i="3"/>
  <c r="X632" i="3"/>
  <c r="Y632" i="3"/>
  <c r="X633" i="3"/>
  <c r="Y633" i="3"/>
  <c r="X634" i="3"/>
  <c r="Y634" i="3"/>
  <c r="X635" i="3"/>
  <c r="Y635" i="3"/>
  <c r="X636" i="3"/>
  <c r="Y636" i="3"/>
  <c r="X637" i="3"/>
  <c r="Y637" i="3"/>
  <c r="X638" i="3"/>
  <c r="Y638" i="3"/>
  <c r="X639" i="3"/>
  <c r="Y639" i="3"/>
  <c r="X640" i="3"/>
  <c r="Y640" i="3"/>
  <c r="X641" i="3"/>
  <c r="Y641" i="3"/>
  <c r="X642" i="3"/>
  <c r="Y642" i="3"/>
  <c r="X643" i="3"/>
  <c r="Y643" i="3"/>
  <c r="X644" i="3"/>
  <c r="Y644" i="3"/>
  <c r="X645" i="3"/>
  <c r="Y645" i="3"/>
  <c r="X646" i="3"/>
  <c r="Y646" i="3"/>
  <c r="X647" i="3"/>
  <c r="Y647" i="3"/>
  <c r="X648" i="3"/>
  <c r="Y648" i="3"/>
  <c r="X649" i="3"/>
  <c r="Y649" i="3"/>
  <c r="X650" i="3"/>
  <c r="Y650" i="3"/>
  <c r="X651" i="3"/>
  <c r="Y651" i="3"/>
  <c r="X652" i="3"/>
  <c r="Y652" i="3"/>
  <c r="X653" i="3"/>
  <c r="Y653" i="3"/>
  <c r="X654" i="3"/>
  <c r="Y654" i="3"/>
  <c r="X655" i="3"/>
  <c r="Y655" i="3"/>
  <c r="X656" i="3"/>
  <c r="Y656" i="3"/>
  <c r="X657" i="3"/>
  <c r="Y657" i="3"/>
  <c r="X658" i="3"/>
  <c r="Y658" i="3"/>
  <c r="X659" i="3"/>
  <c r="Y659" i="3"/>
  <c r="X660" i="3"/>
  <c r="Y660" i="3"/>
  <c r="X661" i="3"/>
  <c r="Y661" i="3"/>
  <c r="X662" i="3"/>
  <c r="Y662" i="3"/>
  <c r="X663" i="3"/>
  <c r="Y663" i="3"/>
  <c r="X664" i="3"/>
  <c r="Y664" i="3"/>
  <c r="X665" i="3"/>
  <c r="Y665" i="3"/>
  <c r="X666" i="3"/>
  <c r="Y666" i="3"/>
  <c r="X667" i="3"/>
  <c r="Y667" i="3"/>
  <c r="X668" i="3"/>
  <c r="Y668" i="3"/>
  <c r="X669" i="3"/>
  <c r="Y669" i="3"/>
  <c r="X670" i="3"/>
  <c r="Y670" i="3"/>
  <c r="X671" i="3"/>
  <c r="Y671" i="3"/>
  <c r="X672" i="3"/>
  <c r="Y672" i="3"/>
  <c r="X673" i="3"/>
  <c r="Y673" i="3"/>
  <c r="X674" i="3"/>
  <c r="Y674" i="3"/>
  <c r="X675" i="3"/>
  <c r="Y675" i="3"/>
  <c r="X676" i="3"/>
  <c r="Y676" i="3"/>
  <c r="X677" i="3"/>
  <c r="Y677" i="3"/>
  <c r="X678" i="3"/>
  <c r="Y678" i="3"/>
  <c r="X679" i="3"/>
  <c r="Y679" i="3"/>
  <c r="X680" i="3"/>
  <c r="Y680" i="3"/>
  <c r="X681" i="3"/>
  <c r="Y681" i="3"/>
  <c r="X682" i="3"/>
  <c r="Y682" i="3"/>
  <c r="X683" i="3"/>
  <c r="Y683" i="3"/>
  <c r="X684" i="3"/>
  <c r="Y684" i="3"/>
  <c r="X685" i="3"/>
  <c r="Y685" i="3"/>
  <c r="X686" i="3"/>
  <c r="Y686" i="3"/>
  <c r="X687" i="3"/>
  <c r="Y687" i="3"/>
  <c r="X688" i="3"/>
  <c r="Y688" i="3"/>
  <c r="X689" i="3"/>
  <c r="Y689" i="3"/>
  <c r="X690" i="3"/>
  <c r="Y690" i="3"/>
  <c r="X691" i="3"/>
  <c r="Y691" i="3"/>
  <c r="X692" i="3"/>
  <c r="Y692" i="3"/>
  <c r="X693" i="3"/>
  <c r="Y693" i="3"/>
  <c r="X694" i="3"/>
  <c r="Y694" i="3"/>
  <c r="X695" i="3"/>
  <c r="Y695" i="3"/>
  <c r="X696" i="3"/>
  <c r="Y696" i="3"/>
  <c r="X697" i="3"/>
  <c r="Y697" i="3"/>
  <c r="X698" i="3"/>
  <c r="Y698" i="3"/>
  <c r="X699" i="3"/>
  <c r="Y699" i="3"/>
  <c r="X700" i="3"/>
  <c r="Y700" i="3"/>
  <c r="X701" i="3"/>
  <c r="Y701" i="3"/>
  <c r="X702" i="3"/>
  <c r="Y702" i="3"/>
  <c r="X703" i="3"/>
  <c r="Y703" i="3"/>
  <c r="X704" i="3"/>
  <c r="Y704" i="3"/>
  <c r="X705" i="3"/>
  <c r="Y705" i="3"/>
  <c r="X706" i="3"/>
  <c r="Y706" i="3"/>
  <c r="X707" i="3"/>
  <c r="Y707" i="3"/>
  <c r="X708" i="3"/>
  <c r="Y708" i="3"/>
  <c r="X709" i="3"/>
  <c r="Y709" i="3"/>
  <c r="X710" i="3"/>
  <c r="Y710" i="3"/>
  <c r="X711" i="3"/>
  <c r="Y711" i="3"/>
  <c r="X712" i="3"/>
  <c r="Y712" i="3"/>
  <c r="X713" i="3"/>
  <c r="Y713" i="3"/>
  <c r="X714" i="3"/>
  <c r="Y714" i="3"/>
  <c r="X715" i="3"/>
  <c r="Y715" i="3"/>
  <c r="X716" i="3"/>
  <c r="Y716" i="3"/>
  <c r="X717" i="3"/>
  <c r="Y717" i="3"/>
  <c r="X718" i="3"/>
  <c r="Y718" i="3"/>
  <c r="X719" i="3"/>
  <c r="Y719" i="3"/>
  <c r="X720" i="3"/>
  <c r="Y720" i="3"/>
  <c r="X721" i="3"/>
  <c r="Y721" i="3"/>
  <c r="X722" i="3"/>
  <c r="Y722" i="3"/>
  <c r="X723" i="3"/>
  <c r="Y723" i="3"/>
  <c r="X724" i="3"/>
  <c r="Y724" i="3"/>
  <c r="X725" i="3"/>
  <c r="Y725" i="3"/>
  <c r="X726" i="3"/>
  <c r="Y726" i="3"/>
  <c r="X727" i="3"/>
  <c r="Y727" i="3"/>
  <c r="X728" i="3"/>
  <c r="Y728" i="3"/>
  <c r="X729" i="3"/>
  <c r="Y729" i="3"/>
  <c r="X730" i="3"/>
  <c r="Y730" i="3"/>
  <c r="X731" i="3"/>
  <c r="Y731" i="3"/>
  <c r="X732" i="3"/>
  <c r="Y732" i="3"/>
  <c r="X733" i="3"/>
  <c r="Y733" i="3"/>
  <c r="X734" i="3"/>
  <c r="Y734" i="3"/>
  <c r="X735" i="3"/>
  <c r="Y735" i="3"/>
  <c r="X736" i="3"/>
  <c r="Y736" i="3"/>
  <c r="X737" i="3"/>
  <c r="Y737" i="3"/>
  <c r="X738" i="3"/>
  <c r="Y738" i="3"/>
  <c r="X739" i="3"/>
  <c r="Y739" i="3"/>
  <c r="X740" i="3"/>
  <c r="Y740" i="3"/>
  <c r="X741" i="3"/>
  <c r="Y741" i="3"/>
  <c r="X742" i="3"/>
  <c r="Y742" i="3"/>
  <c r="X743" i="3"/>
  <c r="Y743" i="3"/>
  <c r="X744" i="3"/>
  <c r="Y744" i="3"/>
  <c r="X745" i="3"/>
  <c r="Y745" i="3"/>
  <c r="X746" i="3"/>
  <c r="Y746" i="3"/>
  <c r="X747" i="3"/>
  <c r="Y747" i="3"/>
  <c r="X748" i="3"/>
  <c r="Y748" i="3"/>
  <c r="X749" i="3"/>
  <c r="Y749" i="3"/>
  <c r="X750" i="3"/>
  <c r="Y750" i="3"/>
  <c r="X751" i="3"/>
  <c r="Y751" i="3"/>
  <c r="X752" i="3"/>
  <c r="Y752" i="3"/>
  <c r="X753" i="3"/>
  <c r="Y753" i="3"/>
  <c r="X754" i="3"/>
  <c r="Y754" i="3"/>
  <c r="X755" i="3"/>
  <c r="Y755" i="3"/>
  <c r="X756" i="3"/>
  <c r="Y756" i="3"/>
  <c r="X757" i="3"/>
  <c r="Y757" i="3"/>
  <c r="X758" i="3"/>
  <c r="Y758" i="3"/>
  <c r="X759" i="3"/>
  <c r="Y759" i="3"/>
  <c r="X760" i="3"/>
  <c r="Y760" i="3"/>
  <c r="X761" i="3"/>
  <c r="Y761" i="3"/>
  <c r="X762" i="3"/>
  <c r="Y762" i="3"/>
  <c r="X763" i="3"/>
  <c r="Y763" i="3"/>
  <c r="X764" i="3"/>
  <c r="Y764" i="3"/>
  <c r="X765" i="3"/>
  <c r="Y765" i="3"/>
  <c r="X766" i="3"/>
  <c r="Y766" i="3"/>
  <c r="X767" i="3"/>
  <c r="Y767" i="3"/>
  <c r="X768" i="3"/>
  <c r="Y768" i="3"/>
  <c r="X769" i="3"/>
  <c r="Y769" i="3"/>
  <c r="X770" i="3"/>
  <c r="Y770" i="3"/>
  <c r="X771" i="3"/>
  <c r="Y771" i="3"/>
  <c r="X772" i="3"/>
  <c r="Y772" i="3"/>
  <c r="X773" i="3"/>
  <c r="Y773" i="3"/>
  <c r="X774" i="3"/>
  <c r="Y774" i="3"/>
  <c r="X775" i="3"/>
  <c r="Y775" i="3"/>
  <c r="X776" i="3"/>
  <c r="Y776" i="3"/>
  <c r="X777" i="3"/>
  <c r="Y777" i="3"/>
  <c r="X778" i="3"/>
  <c r="Y778" i="3"/>
  <c r="X779" i="3"/>
  <c r="Y779" i="3"/>
  <c r="X780" i="3"/>
  <c r="Y780" i="3"/>
  <c r="X781" i="3"/>
  <c r="Y781" i="3"/>
  <c r="X782" i="3"/>
  <c r="Y782" i="3"/>
  <c r="X783" i="3"/>
  <c r="Y783" i="3"/>
  <c r="X784" i="3"/>
  <c r="Y784" i="3"/>
  <c r="X785" i="3"/>
  <c r="Y785" i="3"/>
  <c r="X786" i="3"/>
  <c r="Y786" i="3"/>
  <c r="X787" i="3"/>
  <c r="Y787" i="3"/>
  <c r="X788" i="3"/>
  <c r="Y788" i="3"/>
  <c r="X789" i="3"/>
  <c r="Y789" i="3"/>
  <c r="X790" i="3"/>
  <c r="Y790" i="3"/>
  <c r="X791" i="3"/>
  <c r="Y791" i="3"/>
  <c r="X792" i="3"/>
  <c r="Y792" i="3"/>
  <c r="X793" i="3"/>
  <c r="Y793" i="3"/>
  <c r="X794" i="3"/>
  <c r="Y794" i="3"/>
  <c r="X795" i="3"/>
  <c r="Y795" i="3"/>
  <c r="X796" i="3"/>
  <c r="Y796" i="3"/>
  <c r="X797" i="3"/>
  <c r="Y797" i="3"/>
  <c r="X798" i="3"/>
  <c r="Y798" i="3"/>
  <c r="X799" i="3"/>
  <c r="Y799" i="3"/>
  <c r="X800" i="3"/>
  <c r="Y800" i="3"/>
  <c r="X801" i="3"/>
  <c r="Y801" i="3"/>
  <c r="X802" i="3"/>
  <c r="Y802" i="3"/>
  <c r="X803" i="3"/>
  <c r="Y803" i="3"/>
  <c r="X804" i="3"/>
  <c r="Y804" i="3"/>
  <c r="X805" i="3"/>
  <c r="Y805" i="3"/>
  <c r="X806" i="3"/>
  <c r="Y806" i="3"/>
  <c r="X807" i="3"/>
  <c r="Y807" i="3"/>
  <c r="X808" i="3"/>
  <c r="Y808" i="3"/>
  <c r="X809" i="3"/>
  <c r="Y809" i="3"/>
  <c r="X810" i="3"/>
  <c r="Y810" i="3"/>
  <c r="X811" i="3"/>
  <c r="Y811" i="3"/>
  <c r="X812" i="3"/>
  <c r="Y812" i="3"/>
  <c r="X813" i="3"/>
  <c r="Y813" i="3"/>
  <c r="X814" i="3"/>
  <c r="Y814" i="3"/>
  <c r="X815" i="3"/>
  <c r="Y815" i="3"/>
  <c r="X816" i="3"/>
  <c r="Y816" i="3"/>
  <c r="X817" i="3"/>
  <c r="Y817" i="3"/>
  <c r="X818" i="3"/>
  <c r="Y818" i="3"/>
  <c r="X819" i="3"/>
  <c r="Y819" i="3"/>
  <c r="X820" i="3"/>
  <c r="Y820" i="3"/>
  <c r="X821" i="3"/>
  <c r="Y821" i="3"/>
  <c r="X822" i="3"/>
  <c r="Y822" i="3"/>
  <c r="X823" i="3"/>
  <c r="Y823" i="3"/>
  <c r="X824" i="3"/>
  <c r="Y824" i="3"/>
  <c r="X825" i="3"/>
  <c r="Y825" i="3"/>
  <c r="X826" i="3"/>
  <c r="Y826" i="3"/>
  <c r="X827" i="3"/>
  <c r="Y827" i="3"/>
  <c r="X828" i="3"/>
  <c r="Y828" i="3"/>
  <c r="X829" i="3"/>
  <c r="Y829" i="3"/>
  <c r="X830" i="3"/>
  <c r="Y830" i="3"/>
  <c r="X831" i="3"/>
  <c r="Y831" i="3"/>
  <c r="X832" i="3"/>
  <c r="Y832" i="3"/>
  <c r="X833" i="3"/>
  <c r="Y833" i="3"/>
  <c r="X834" i="3"/>
  <c r="Y834" i="3"/>
  <c r="X835" i="3"/>
  <c r="Y835" i="3"/>
  <c r="X836" i="3"/>
  <c r="Y836" i="3"/>
  <c r="X837" i="3"/>
  <c r="Y837" i="3"/>
  <c r="X838" i="3"/>
  <c r="Y838" i="3"/>
  <c r="X839" i="3"/>
  <c r="Y839" i="3"/>
  <c r="X840" i="3"/>
  <c r="Y840" i="3"/>
  <c r="X841" i="3"/>
  <c r="Y841" i="3"/>
  <c r="X842" i="3"/>
  <c r="Y842" i="3"/>
  <c r="X843" i="3"/>
  <c r="Y843" i="3"/>
  <c r="X844" i="3"/>
  <c r="Y844" i="3"/>
  <c r="X845" i="3"/>
  <c r="Y845" i="3"/>
  <c r="X846" i="3"/>
  <c r="Y846" i="3"/>
  <c r="X847" i="3"/>
  <c r="Y847" i="3"/>
  <c r="X848" i="3"/>
  <c r="Y848" i="3"/>
  <c r="X849" i="3"/>
  <c r="Y849" i="3"/>
  <c r="X850" i="3"/>
  <c r="Y850" i="3"/>
  <c r="X851" i="3"/>
  <c r="Y851" i="3"/>
  <c r="X852" i="3"/>
  <c r="Y852" i="3"/>
  <c r="X853" i="3"/>
  <c r="Y853" i="3"/>
  <c r="X854" i="3"/>
  <c r="Y854" i="3"/>
  <c r="X855" i="3"/>
  <c r="Y855" i="3"/>
  <c r="X856" i="3"/>
  <c r="Y856" i="3"/>
  <c r="X857" i="3"/>
  <c r="Y857" i="3"/>
  <c r="X858" i="3"/>
  <c r="Y858" i="3"/>
  <c r="X859" i="3"/>
  <c r="Y859" i="3"/>
  <c r="X860" i="3"/>
  <c r="Y860" i="3"/>
  <c r="X861" i="3"/>
  <c r="Y861" i="3"/>
  <c r="X862" i="3"/>
  <c r="Y862" i="3"/>
  <c r="X863" i="3"/>
  <c r="Y863" i="3"/>
  <c r="X864" i="3"/>
  <c r="Y864" i="3"/>
  <c r="X865" i="3"/>
  <c r="Y865" i="3"/>
  <c r="X866" i="3"/>
  <c r="Y866" i="3"/>
  <c r="X867" i="3"/>
  <c r="Y867" i="3"/>
  <c r="X868" i="3"/>
  <c r="Y868" i="3"/>
  <c r="X869" i="3"/>
  <c r="Y869" i="3"/>
  <c r="X870" i="3"/>
  <c r="Y870" i="3"/>
  <c r="X871" i="3"/>
  <c r="Y871" i="3"/>
  <c r="X872" i="3"/>
  <c r="Y872" i="3"/>
  <c r="X873" i="3"/>
  <c r="Y873" i="3"/>
  <c r="X874" i="3"/>
  <c r="Y874" i="3"/>
  <c r="X875" i="3"/>
  <c r="Y875" i="3"/>
  <c r="X876" i="3"/>
  <c r="Y876" i="3"/>
  <c r="X877" i="3"/>
  <c r="Y877" i="3"/>
  <c r="X878" i="3"/>
  <c r="Y878" i="3"/>
  <c r="X879" i="3"/>
  <c r="Y879" i="3"/>
  <c r="X880" i="3"/>
  <c r="Y880" i="3"/>
  <c r="X881" i="3"/>
  <c r="Y881" i="3"/>
  <c r="X882" i="3"/>
  <c r="Y882" i="3"/>
  <c r="X883" i="3"/>
  <c r="Y883" i="3"/>
  <c r="X884" i="3"/>
  <c r="Y884" i="3"/>
  <c r="X885" i="3"/>
  <c r="Y885" i="3"/>
  <c r="X886" i="3"/>
  <c r="Y886" i="3"/>
  <c r="X887" i="3"/>
  <c r="Y887" i="3"/>
  <c r="X888" i="3"/>
  <c r="Y888" i="3"/>
  <c r="X889" i="3"/>
  <c r="Y889" i="3"/>
  <c r="X890" i="3"/>
  <c r="Y890" i="3"/>
  <c r="X891" i="3"/>
  <c r="Y891" i="3"/>
  <c r="X892" i="3"/>
  <c r="Y892" i="3"/>
  <c r="X893" i="3"/>
  <c r="Y893" i="3"/>
  <c r="X894" i="3"/>
  <c r="Y894" i="3"/>
  <c r="X895" i="3"/>
  <c r="Y895" i="3"/>
  <c r="X896" i="3"/>
  <c r="Y896" i="3"/>
  <c r="X897" i="3"/>
  <c r="Y897" i="3"/>
  <c r="X898" i="3"/>
  <c r="Y898" i="3"/>
  <c r="X899" i="3"/>
  <c r="Y899" i="3"/>
  <c r="X900" i="3"/>
  <c r="Y900" i="3"/>
  <c r="X901" i="3"/>
  <c r="Y901" i="3"/>
  <c r="X902" i="3"/>
  <c r="Y902" i="3"/>
  <c r="X903" i="3"/>
  <c r="Y903" i="3"/>
  <c r="X904" i="3"/>
  <c r="Y904" i="3"/>
  <c r="X905" i="3"/>
  <c r="Y905" i="3"/>
  <c r="X906" i="3"/>
  <c r="Y906" i="3"/>
  <c r="X907" i="3"/>
  <c r="Y907" i="3"/>
  <c r="X908" i="3"/>
  <c r="Y908" i="3"/>
  <c r="X909" i="3"/>
  <c r="Y909" i="3"/>
  <c r="X910" i="3"/>
  <c r="Y910" i="3"/>
  <c r="X911" i="3"/>
  <c r="Y911" i="3"/>
  <c r="X912" i="3"/>
  <c r="Y912" i="3"/>
  <c r="X913" i="3"/>
  <c r="Y913" i="3"/>
  <c r="X914" i="3"/>
  <c r="Y914" i="3"/>
  <c r="X915" i="3"/>
  <c r="Y915" i="3"/>
  <c r="X916" i="3"/>
  <c r="Y916" i="3"/>
  <c r="X917" i="3"/>
  <c r="Y917" i="3"/>
  <c r="X918" i="3"/>
  <c r="Y918" i="3"/>
  <c r="X919" i="3"/>
  <c r="Y919" i="3"/>
  <c r="X920" i="3"/>
  <c r="Y920" i="3"/>
  <c r="X921" i="3"/>
  <c r="Y921" i="3"/>
  <c r="X922" i="3"/>
  <c r="Y922" i="3"/>
  <c r="X923" i="3"/>
  <c r="Y923" i="3"/>
  <c r="X924" i="3"/>
  <c r="Y924" i="3"/>
  <c r="X925" i="3"/>
  <c r="Y925" i="3"/>
  <c r="X926" i="3"/>
  <c r="Y926" i="3"/>
  <c r="X927" i="3"/>
  <c r="Y927" i="3"/>
  <c r="X928" i="3"/>
  <c r="Y928" i="3"/>
  <c r="X929" i="3"/>
  <c r="Y929" i="3"/>
  <c r="X930" i="3"/>
  <c r="Y930" i="3"/>
  <c r="X931" i="3"/>
  <c r="Y931" i="3"/>
  <c r="X932" i="3"/>
  <c r="Y932" i="3"/>
  <c r="X933" i="3"/>
  <c r="Y933" i="3"/>
  <c r="X934" i="3"/>
  <c r="Y934" i="3"/>
  <c r="X935" i="3"/>
  <c r="Y935" i="3"/>
  <c r="X936" i="3"/>
  <c r="Y936" i="3"/>
  <c r="X937" i="3"/>
  <c r="Y937" i="3"/>
  <c r="X938" i="3"/>
  <c r="Y938" i="3"/>
  <c r="X939" i="3"/>
  <c r="Y939" i="3"/>
  <c r="X940" i="3"/>
  <c r="Y940" i="3"/>
  <c r="X941" i="3"/>
  <c r="Y941" i="3"/>
  <c r="X942" i="3"/>
  <c r="Y942" i="3"/>
  <c r="X943" i="3"/>
  <c r="Y943" i="3"/>
  <c r="X944" i="3"/>
  <c r="Y944" i="3"/>
  <c r="X945" i="3"/>
  <c r="Y945" i="3"/>
  <c r="X946" i="3"/>
  <c r="Y946" i="3"/>
  <c r="X947" i="3"/>
  <c r="Y947" i="3"/>
  <c r="X948" i="3"/>
  <c r="Y948" i="3"/>
  <c r="X949" i="3"/>
  <c r="Y949" i="3"/>
  <c r="X950" i="3"/>
  <c r="Y950" i="3"/>
  <c r="X951" i="3"/>
  <c r="Y951" i="3"/>
  <c r="X952" i="3"/>
  <c r="Y952" i="3"/>
  <c r="X953" i="3"/>
  <c r="Y953" i="3"/>
  <c r="X954" i="3"/>
  <c r="Y954" i="3"/>
  <c r="X955" i="3"/>
  <c r="Y955" i="3"/>
  <c r="X956" i="3"/>
  <c r="Y956" i="3"/>
  <c r="X957" i="3"/>
  <c r="Y957" i="3"/>
  <c r="X958" i="3"/>
  <c r="Y958" i="3"/>
  <c r="X959" i="3"/>
  <c r="Y959" i="3"/>
  <c r="X960" i="3"/>
  <c r="Y960" i="3"/>
  <c r="X961" i="3"/>
  <c r="Y961" i="3"/>
  <c r="X962" i="3"/>
  <c r="Y962" i="3"/>
  <c r="X963" i="3"/>
  <c r="Y963" i="3"/>
  <c r="X964" i="3"/>
  <c r="Y964" i="3"/>
  <c r="X965" i="3"/>
  <c r="Y965" i="3"/>
  <c r="X966" i="3"/>
  <c r="Y966" i="3"/>
  <c r="X967" i="3"/>
  <c r="Y967" i="3"/>
  <c r="X968" i="3"/>
  <c r="Y968" i="3"/>
  <c r="X969" i="3"/>
  <c r="Y969" i="3"/>
  <c r="X970" i="3"/>
  <c r="Y970" i="3"/>
  <c r="X971" i="3"/>
  <c r="Y971" i="3"/>
  <c r="X972" i="3"/>
  <c r="Y972" i="3"/>
  <c r="X973" i="3"/>
  <c r="Y973" i="3"/>
  <c r="X974" i="3"/>
  <c r="Y974" i="3"/>
  <c r="X975" i="3"/>
  <c r="Y975" i="3"/>
  <c r="X976" i="3"/>
  <c r="Y976" i="3"/>
  <c r="X977" i="3"/>
  <c r="Y977" i="3"/>
  <c r="X978" i="3"/>
  <c r="Y978" i="3"/>
  <c r="X979" i="3"/>
  <c r="Y979" i="3"/>
  <c r="X980" i="3"/>
  <c r="Y980" i="3"/>
  <c r="X981" i="3"/>
  <c r="Y981" i="3"/>
  <c r="X982" i="3"/>
  <c r="Y982" i="3"/>
  <c r="X983" i="3"/>
  <c r="Y983" i="3"/>
  <c r="X984" i="3"/>
  <c r="Y984" i="3"/>
  <c r="X985" i="3"/>
  <c r="Y985" i="3"/>
  <c r="X986" i="3"/>
  <c r="Y986" i="3"/>
  <c r="X987" i="3"/>
  <c r="Y987" i="3"/>
  <c r="X988" i="3"/>
  <c r="Y988" i="3"/>
  <c r="X989" i="3"/>
  <c r="Y989" i="3"/>
  <c r="X990" i="3"/>
  <c r="Y990" i="3"/>
  <c r="X991" i="3"/>
  <c r="Y991" i="3"/>
  <c r="X992" i="3"/>
  <c r="Y992" i="3"/>
  <c r="X993" i="3"/>
  <c r="Y993" i="3"/>
  <c r="X994" i="3"/>
  <c r="Y994" i="3"/>
  <c r="X995" i="3"/>
  <c r="Y995" i="3"/>
  <c r="X996" i="3"/>
  <c r="Y996" i="3"/>
  <c r="X997" i="3"/>
  <c r="Y997" i="3"/>
  <c r="X998" i="3"/>
  <c r="Y998" i="3"/>
  <c r="X999" i="3"/>
  <c r="Y999" i="3"/>
  <c r="X1000" i="3"/>
  <c r="Y1000" i="3"/>
  <c r="X1001" i="3"/>
  <c r="Y1001" i="3"/>
  <c r="X2" i="3"/>
  <c r="Y2" i="3"/>
  <c r="CS25" i="1" l="1"/>
  <c r="CT25" i="1" s="1"/>
  <c r="CU25" i="1" s="1"/>
  <c r="CP104" i="1"/>
  <c r="CP105" i="1"/>
  <c r="CP106" i="1"/>
  <c r="CP107" i="1"/>
  <c r="CP108" i="1"/>
  <c r="CP109" i="1"/>
  <c r="CP110" i="1"/>
  <c r="CP111" i="1"/>
  <c r="CP112" i="1"/>
  <c r="CP113" i="1"/>
  <c r="CP114" i="1"/>
  <c r="CP115" i="1"/>
  <c r="CP116" i="1"/>
  <c r="CP117" i="1"/>
  <c r="CP118" i="1"/>
  <c r="CP119" i="1"/>
  <c r="CP120" i="1"/>
  <c r="CP121" i="1"/>
  <c r="CP122" i="1"/>
  <c r="CP123" i="1"/>
  <c r="CP124" i="1"/>
  <c r="CP125" i="1"/>
  <c r="CP126" i="1"/>
  <c r="CP127" i="1"/>
  <c r="CP128" i="1"/>
  <c r="CP129" i="1"/>
  <c r="CP130" i="1"/>
  <c r="CP131" i="1"/>
  <c r="CP132" i="1"/>
  <c r="CP133" i="1"/>
  <c r="CP134" i="1"/>
  <c r="CP135" i="1"/>
  <c r="CP136" i="1"/>
  <c r="CP137" i="1"/>
  <c r="CP138" i="1"/>
  <c r="CP139" i="1"/>
  <c r="CP140" i="1"/>
  <c r="CP141" i="1"/>
  <c r="CP142" i="1"/>
  <c r="CP143" i="1"/>
  <c r="CP144" i="1"/>
  <c r="CP145" i="1"/>
  <c r="CP146" i="1"/>
  <c r="CP147" i="1"/>
  <c r="CP148" i="1"/>
  <c r="CP149" i="1"/>
  <c r="CP150" i="1"/>
  <c r="CP151" i="1"/>
  <c r="CP152" i="1"/>
  <c r="CP153" i="1"/>
  <c r="CP154" i="1"/>
  <c r="CP155" i="1"/>
  <c r="CP156" i="1"/>
  <c r="CP157" i="1"/>
  <c r="CP158" i="1"/>
  <c r="CP159" i="1"/>
  <c r="CP160" i="1"/>
  <c r="CP161" i="1"/>
  <c r="CP162" i="1"/>
  <c r="CP163" i="1"/>
  <c r="CP164" i="1"/>
  <c r="CP165" i="1"/>
  <c r="CP166" i="1"/>
  <c r="CP167" i="1"/>
  <c r="CP168" i="1"/>
  <c r="CP169" i="1"/>
  <c r="CP170" i="1"/>
  <c r="CP171" i="1"/>
  <c r="CP172" i="1"/>
  <c r="CP173" i="1"/>
  <c r="CP174" i="1"/>
  <c r="CP175" i="1"/>
  <c r="CP176" i="1"/>
  <c r="CP177" i="1"/>
  <c r="CP178" i="1"/>
  <c r="CP179" i="1"/>
  <c r="CP180" i="1"/>
  <c r="CP181" i="1"/>
  <c r="CP182" i="1"/>
  <c r="CP183" i="1"/>
  <c r="CP184" i="1"/>
  <c r="CP185" i="1"/>
  <c r="CP186" i="1"/>
  <c r="CP187" i="1"/>
  <c r="CP188" i="1"/>
  <c r="CP189" i="1"/>
  <c r="CP190" i="1"/>
  <c r="CP191" i="1"/>
  <c r="CP192" i="1"/>
  <c r="CP193" i="1"/>
  <c r="CP194" i="1"/>
  <c r="CP195" i="1"/>
  <c r="CP196" i="1"/>
  <c r="CP197" i="1"/>
  <c r="CP198" i="1"/>
  <c r="CP199" i="1"/>
  <c r="CP200" i="1"/>
  <c r="CP201" i="1"/>
  <c r="CP202" i="1"/>
  <c r="CP203" i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2" i="3"/>
  <c r="N4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O67" i="3" s="1"/>
  <c r="M68" i="3"/>
  <c r="O68" i="3" s="1"/>
  <c r="M69" i="3"/>
  <c r="O69" i="3" s="1"/>
  <c r="M70" i="3"/>
  <c r="M71" i="3"/>
  <c r="O71" i="3" s="1"/>
  <c r="M72" i="3"/>
  <c r="O72" i="3" s="1"/>
  <c r="M73" i="3"/>
  <c r="O73" i="3" s="1"/>
  <c r="M74" i="3"/>
  <c r="M75" i="3"/>
  <c r="O75" i="3" s="1"/>
  <c r="M76" i="3"/>
  <c r="O76" i="3" s="1"/>
  <c r="M77" i="3"/>
  <c r="O77" i="3" s="1"/>
  <c r="M78" i="3"/>
  <c r="M79" i="3"/>
  <c r="O79" i="3" s="1"/>
  <c r="M80" i="3"/>
  <c r="O80" i="3" s="1"/>
  <c r="M81" i="3"/>
  <c r="O81" i="3" s="1"/>
  <c r="M82" i="3"/>
  <c r="M83" i="3"/>
  <c r="O83" i="3" s="1"/>
  <c r="M84" i="3"/>
  <c r="O84" i="3" s="1"/>
  <c r="M85" i="3"/>
  <c r="O85" i="3" s="1"/>
  <c r="M86" i="3"/>
  <c r="M87" i="3"/>
  <c r="O87" i="3" s="1"/>
  <c r="M88" i="3"/>
  <c r="O88" i="3" s="1"/>
  <c r="M89" i="3"/>
  <c r="O89" i="3" s="1"/>
  <c r="M90" i="3"/>
  <c r="M91" i="3"/>
  <c r="O91" i="3" s="1"/>
  <c r="M92" i="3"/>
  <c r="O92" i="3" s="1"/>
  <c r="M93" i="3"/>
  <c r="O93" i="3" s="1"/>
  <c r="M94" i="3"/>
  <c r="M95" i="3"/>
  <c r="O95" i="3" s="1"/>
  <c r="M96" i="3"/>
  <c r="O96" i="3" s="1"/>
  <c r="M97" i="3"/>
  <c r="O97" i="3" s="1"/>
  <c r="M98" i="3"/>
  <c r="M99" i="3"/>
  <c r="O99" i="3" s="1"/>
  <c r="M100" i="3"/>
  <c r="O100" i="3" s="1"/>
  <c r="M101" i="3"/>
  <c r="O101" i="3" s="1"/>
  <c r="M102" i="3"/>
  <c r="M103" i="3"/>
  <c r="O103" i="3" s="1"/>
  <c r="M104" i="3"/>
  <c r="O104" i="3" s="1"/>
  <c r="M105" i="3"/>
  <c r="O105" i="3" s="1"/>
  <c r="M106" i="3"/>
  <c r="M107" i="3"/>
  <c r="O107" i="3" s="1"/>
  <c r="M108" i="3"/>
  <c r="O108" i="3" s="1"/>
  <c r="M109" i="3"/>
  <c r="O109" i="3" s="1"/>
  <c r="M110" i="3"/>
  <c r="M111" i="3"/>
  <c r="O111" i="3" s="1"/>
  <c r="M112" i="3"/>
  <c r="O112" i="3" s="1"/>
  <c r="M113" i="3"/>
  <c r="O113" i="3" s="1"/>
  <c r="M114" i="3"/>
  <c r="M115" i="3"/>
  <c r="O115" i="3" s="1"/>
  <c r="M116" i="3"/>
  <c r="O116" i="3" s="1"/>
  <c r="M117" i="3"/>
  <c r="O117" i="3" s="1"/>
  <c r="M118" i="3"/>
  <c r="M119" i="3"/>
  <c r="O119" i="3" s="1"/>
  <c r="M120" i="3"/>
  <c r="O120" i="3" s="1"/>
  <c r="M121" i="3"/>
  <c r="O121" i="3" s="1"/>
  <c r="M122" i="3"/>
  <c r="M123" i="3"/>
  <c r="O123" i="3" s="1"/>
  <c r="M124" i="3"/>
  <c r="O124" i="3" s="1"/>
  <c r="M125" i="3"/>
  <c r="O125" i="3" s="1"/>
  <c r="M126" i="3"/>
  <c r="M127" i="3"/>
  <c r="O127" i="3" s="1"/>
  <c r="M128" i="3"/>
  <c r="O128" i="3" s="1"/>
  <c r="M129" i="3"/>
  <c r="O129" i="3" s="1"/>
  <c r="M130" i="3"/>
  <c r="M131" i="3"/>
  <c r="O131" i="3" s="1"/>
  <c r="M132" i="3"/>
  <c r="O132" i="3" s="1"/>
  <c r="M133" i="3"/>
  <c r="O133" i="3" s="1"/>
  <c r="M134" i="3"/>
  <c r="M135" i="3"/>
  <c r="O135" i="3" s="1"/>
  <c r="M136" i="3"/>
  <c r="O136" i="3" s="1"/>
  <c r="M137" i="3"/>
  <c r="O137" i="3" s="1"/>
  <c r="M138" i="3"/>
  <c r="M139" i="3"/>
  <c r="O139" i="3" s="1"/>
  <c r="M140" i="3"/>
  <c r="O140" i="3" s="1"/>
  <c r="M141" i="3"/>
  <c r="O141" i="3" s="1"/>
  <c r="M142" i="3"/>
  <c r="M143" i="3"/>
  <c r="O143" i="3" s="1"/>
  <c r="M144" i="3"/>
  <c r="O144" i="3" s="1"/>
  <c r="M145" i="3"/>
  <c r="O145" i="3" s="1"/>
  <c r="M146" i="3"/>
  <c r="M147" i="3"/>
  <c r="O147" i="3" s="1"/>
  <c r="M148" i="3"/>
  <c r="O148" i="3" s="1"/>
  <c r="M149" i="3"/>
  <c r="O149" i="3" s="1"/>
  <c r="M150" i="3"/>
  <c r="M151" i="3"/>
  <c r="O151" i="3" s="1"/>
  <c r="M152" i="3"/>
  <c r="O152" i="3" s="1"/>
  <c r="M153" i="3"/>
  <c r="O153" i="3" s="1"/>
  <c r="M154" i="3"/>
  <c r="M155" i="3"/>
  <c r="O155" i="3" s="1"/>
  <c r="M156" i="3"/>
  <c r="O156" i="3" s="1"/>
  <c r="M157" i="3"/>
  <c r="O157" i="3" s="1"/>
  <c r="M158" i="3"/>
  <c r="M159" i="3"/>
  <c r="O159" i="3" s="1"/>
  <c r="M160" i="3"/>
  <c r="O160" i="3" s="1"/>
  <c r="M161" i="3"/>
  <c r="O161" i="3" s="1"/>
  <c r="M162" i="3"/>
  <c r="M163" i="3"/>
  <c r="O163" i="3" s="1"/>
  <c r="M164" i="3"/>
  <c r="O164" i="3" s="1"/>
  <c r="M165" i="3"/>
  <c r="O165" i="3" s="1"/>
  <c r="M166" i="3"/>
  <c r="M167" i="3"/>
  <c r="O167" i="3" s="1"/>
  <c r="M168" i="3"/>
  <c r="O168" i="3" s="1"/>
  <c r="M169" i="3"/>
  <c r="O169" i="3" s="1"/>
  <c r="M170" i="3"/>
  <c r="M171" i="3"/>
  <c r="O171" i="3" s="1"/>
  <c r="M172" i="3"/>
  <c r="O172" i="3" s="1"/>
  <c r="M173" i="3"/>
  <c r="O173" i="3" s="1"/>
  <c r="M174" i="3"/>
  <c r="M175" i="3"/>
  <c r="O175" i="3" s="1"/>
  <c r="M176" i="3"/>
  <c r="O176" i="3" s="1"/>
  <c r="M177" i="3"/>
  <c r="O177" i="3" s="1"/>
  <c r="M178" i="3"/>
  <c r="M179" i="3"/>
  <c r="O179" i="3" s="1"/>
  <c r="M180" i="3"/>
  <c r="O180" i="3" s="1"/>
  <c r="M181" i="3"/>
  <c r="O181" i="3" s="1"/>
  <c r="M182" i="3"/>
  <c r="M183" i="3"/>
  <c r="O183" i="3" s="1"/>
  <c r="M184" i="3"/>
  <c r="O184" i="3" s="1"/>
  <c r="M185" i="3"/>
  <c r="O185" i="3" s="1"/>
  <c r="M186" i="3"/>
  <c r="M187" i="3"/>
  <c r="O187" i="3" s="1"/>
  <c r="M188" i="3"/>
  <c r="O188" i="3" s="1"/>
  <c r="M189" i="3"/>
  <c r="O189" i="3" s="1"/>
  <c r="M190" i="3"/>
  <c r="M191" i="3"/>
  <c r="O191" i="3" s="1"/>
  <c r="M192" i="3"/>
  <c r="O192" i="3" s="1"/>
  <c r="M193" i="3"/>
  <c r="O193" i="3" s="1"/>
  <c r="M194" i="3"/>
  <c r="M195" i="3"/>
  <c r="O195" i="3" s="1"/>
  <c r="M196" i="3"/>
  <c r="O196" i="3" s="1"/>
  <c r="M197" i="3"/>
  <c r="O197" i="3" s="1"/>
  <c r="M198" i="3"/>
  <c r="M199" i="3"/>
  <c r="O199" i="3" s="1"/>
  <c r="M200" i="3"/>
  <c r="O200" i="3" s="1"/>
  <c r="M201" i="3"/>
  <c r="O201" i="3" s="1"/>
  <c r="M202" i="3"/>
  <c r="M203" i="3"/>
  <c r="O203" i="3" s="1"/>
  <c r="M204" i="3"/>
  <c r="O204" i="3" s="1"/>
  <c r="M205" i="3"/>
  <c r="O205" i="3" s="1"/>
  <c r="M206" i="3"/>
  <c r="M207" i="3"/>
  <c r="O207" i="3" s="1"/>
  <c r="M208" i="3"/>
  <c r="O208" i="3" s="1"/>
  <c r="M209" i="3"/>
  <c r="O209" i="3" s="1"/>
  <c r="M210" i="3"/>
  <c r="M211" i="3"/>
  <c r="O211" i="3" s="1"/>
  <c r="M212" i="3"/>
  <c r="O212" i="3" s="1"/>
  <c r="M213" i="3"/>
  <c r="O213" i="3" s="1"/>
  <c r="M214" i="3"/>
  <c r="M215" i="3"/>
  <c r="O215" i="3" s="1"/>
  <c r="M216" i="3"/>
  <c r="O216" i="3" s="1"/>
  <c r="M217" i="3"/>
  <c r="O217" i="3" s="1"/>
  <c r="M218" i="3"/>
  <c r="M219" i="3"/>
  <c r="O219" i="3" s="1"/>
  <c r="M220" i="3"/>
  <c r="O220" i="3" s="1"/>
  <c r="M221" i="3"/>
  <c r="O221" i="3" s="1"/>
  <c r="M222" i="3"/>
  <c r="M223" i="3"/>
  <c r="O223" i="3" s="1"/>
  <c r="M224" i="3"/>
  <c r="O224" i="3" s="1"/>
  <c r="M225" i="3"/>
  <c r="O225" i="3" s="1"/>
  <c r="M226" i="3"/>
  <c r="M227" i="3"/>
  <c r="O227" i="3" s="1"/>
  <c r="M228" i="3"/>
  <c r="O228" i="3" s="1"/>
  <c r="M229" i="3"/>
  <c r="O229" i="3" s="1"/>
  <c r="M230" i="3"/>
  <c r="M231" i="3"/>
  <c r="O231" i="3" s="1"/>
  <c r="M232" i="3"/>
  <c r="O232" i="3" s="1"/>
  <c r="M233" i="3"/>
  <c r="O233" i="3" s="1"/>
  <c r="M234" i="3"/>
  <c r="M235" i="3"/>
  <c r="O235" i="3" s="1"/>
  <c r="M236" i="3"/>
  <c r="O236" i="3" s="1"/>
  <c r="M237" i="3"/>
  <c r="O237" i="3" s="1"/>
  <c r="M238" i="3"/>
  <c r="M239" i="3"/>
  <c r="O239" i="3" s="1"/>
  <c r="M240" i="3"/>
  <c r="O240" i="3" s="1"/>
  <c r="M241" i="3"/>
  <c r="O241" i="3" s="1"/>
  <c r="M242" i="3"/>
  <c r="M243" i="3"/>
  <c r="O243" i="3" s="1"/>
  <c r="M244" i="3"/>
  <c r="O244" i="3" s="1"/>
  <c r="M245" i="3"/>
  <c r="O245" i="3" s="1"/>
  <c r="M246" i="3"/>
  <c r="M247" i="3"/>
  <c r="O247" i="3" s="1"/>
  <c r="M248" i="3"/>
  <c r="O248" i="3" s="1"/>
  <c r="M249" i="3"/>
  <c r="O249" i="3" s="1"/>
  <c r="M250" i="3"/>
  <c r="M251" i="3"/>
  <c r="O251" i="3" s="1"/>
  <c r="M252" i="3"/>
  <c r="O252" i="3" s="1"/>
  <c r="M253" i="3"/>
  <c r="O253" i="3" s="1"/>
  <c r="M254" i="3"/>
  <c r="M255" i="3"/>
  <c r="O255" i="3" s="1"/>
  <c r="M256" i="3"/>
  <c r="O256" i="3" s="1"/>
  <c r="M257" i="3"/>
  <c r="O257" i="3" s="1"/>
  <c r="M258" i="3"/>
  <c r="M259" i="3"/>
  <c r="O259" i="3" s="1"/>
  <c r="M260" i="3"/>
  <c r="O260" i="3" s="1"/>
  <c r="M261" i="3"/>
  <c r="O261" i="3" s="1"/>
  <c r="M262" i="3"/>
  <c r="M263" i="3"/>
  <c r="O263" i="3" s="1"/>
  <c r="M264" i="3"/>
  <c r="O264" i="3" s="1"/>
  <c r="M265" i="3"/>
  <c r="O265" i="3" s="1"/>
  <c r="M266" i="3"/>
  <c r="M267" i="3"/>
  <c r="O267" i="3" s="1"/>
  <c r="M268" i="3"/>
  <c r="O268" i="3" s="1"/>
  <c r="M269" i="3"/>
  <c r="O269" i="3" s="1"/>
  <c r="M270" i="3"/>
  <c r="M271" i="3"/>
  <c r="O271" i="3" s="1"/>
  <c r="M272" i="3"/>
  <c r="O272" i="3" s="1"/>
  <c r="M273" i="3"/>
  <c r="O273" i="3" s="1"/>
  <c r="M274" i="3"/>
  <c r="M275" i="3"/>
  <c r="O275" i="3" s="1"/>
  <c r="M276" i="3"/>
  <c r="O276" i="3" s="1"/>
  <c r="M277" i="3"/>
  <c r="O277" i="3" s="1"/>
  <c r="M278" i="3"/>
  <c r="M279" i="3"/>
  <c r="O279" i="3" s="1"/>
  <c r="M280" i="3"/>
  <c r="O280" i="3" s="1"/>
  <c r="M281" i="3"/>
  <c r="O281" i="3" s="1"/>
  <c r="M282" i="3"/>
  <c r="M283" i="3"/>
  <c r="O283" i="3" s="1"/>
  <c r="M284" i="3"/>
  <c r="O284" i="3" s="1"/>
  <c r="M285" i="3"/>
  <c r="O285" i="3" s="1"/>
  <c r="M286" i="3"/>
  <c r="M287" i="3"/>
  <c r="O287" i="3" s="1"/>
  <c r="M288" i="3"/>
  <c r="O288" i="3" s="1"/>
  <c r="M289" i="3"/>
  <c r="O289" i="3" s="1"/>
  <c r="M290" i="3"/>
  <c r="M291" i="3"/>
  <c r="O291" i="3" s="1"/>
  <c r="M292" i="3"/>
  <c r="O292" i="3" s="1"/>
  <c r="M293" i="3"/>
  <c r="O293" i="3" s="1"/>
  <c r="M294" i="3"/>
  <c r="M295" i="3"/>
  <c r="O295" i="3" s="1"/>
  <c r="M296" i="3"/>
  <c r="O296" i="3" s="1"/>
  <c r="M297" i="3"/>
  <c r="O297" i="3" s="1"/>
  <c r="M298" i="3"/>
  <c r="M299" i="3"/>
  <c r="O299" i="3" s="1"/>
  <c r="M300" i="3"/>
  <c r="O300" i="3" s="1"/>
  <c r="M301" i="3"/>
  <c r="O301" i="3" s="1"/>
  <c r="M302" i="3"/>
  <c r="M303" i="3"/>
  <c r="O303" i="3" s="1"/>
  <c r="M304" i="3"/>
  <c r="O304" i="3" s="1"/>
  <c r="M305" i="3"/>
  <c r="O305" i="3" s="1"/>
  <c r="M306" i="3"/>
  <c r="M307" i="3"/>
  <c r="O307" i="3" s="1"/>
  <c r="M308" i="3"/>
  <c r="O308" i="3" s="1"/>
  <c r="M309" i="3"/>
  <c r="O309" i="3" s="1"/>
  <c r="M310" i="3"/>
  <c r="M311" i="3"/>
  <c r="O311" i="3" s="1"/>
  <c r="M312" i="3"/>
  <c r="O312" i="3" s="1"/>
  <c r="M313" i="3"/>
  <c r="O313" i="3" s="1"/>
  <c r="M314" i="3"/>
  <c r="M315" i="3"/>
  <c r="O315" i="3" s="1"/>
  <c r="M316" i="3"/>
  <c r="O316" i="3" s="1"/>
  <c r="M317" i="3"/>
  <c r="O317" i="3" s="1"/>
  <c r="M318" i="3"/>
  <c r="M319" i="3"/>
  <c r="O319" i="3" s="1"/>
  <c r="M320" i="3"/>
  <c r="O320" i="3" s="1"/>
  <c r="M321" i="3"/>
  <c r="O321" i="3" s="1"/>
  <c r="M322" i="3"/>
  <c r="M323" i="3"/>
  <c r="O323" i="3" s="1"/>
  <c r="M324" i="3"/>
  <c r="O324" i="3" s="1"/>
  <c r="M325" i="3"/>
  <c r="O325" i="3" s="1"/>
  <c r="M326" i="3"/>
  <c r="M327" i="3"/>
  <c r="O327" i="3" s="1"/>
  <c r="M328" i="3"/>
  <c r="O328" i="3" s="1"/>
  <c r="M329" i="3"/>
  <c r="O329" i="3" s="1"/>
  <c r="M330" i="3"/>
  <c r="M331" i="3"/>
  <c r="O331" i="3" s="1"/>
  <c r="M332" i="3"/>
  <c r="O332" i="3" s="1"/>
  <c r="M333" i="3"/>
  <c r="O333" i="3" s="1"/>
  <c r="M334" i="3"/>
  <c r="M335" i="3"/>
  <c r="O335" i="3" s="1"/>
  <c r="M336" i="3"/>
  <c r="O336" i="3" s="1"/>
  <c r="M337" i="3"/>
  <c r="O337" i="3" s="1"/>
  <c r="M338" i="3"/>
  <c r="M339" i="3"/>
  <c r="O339" i="3" s="1"/>
  <c r="M340" i="3"/>
  <c r="O340" i="3" s="1"/>
  <c r="M341" i="3"/>
  <c r="O341" i="3" s="1"/>
  <c r="M342" i="3"/>
  <c r="M343" i="3"/>
  <c r="O343" i="3" s="1"/>
  <c r="M344" i="3"/>
  <c r="O344" i="3" s="1"/>
  <c r="M345" i="3"/>
  <c r="O345" i="3" s="1"/>
  <c r="M346" i="3"/>
  <c r="M347" i="3"/>
  <c r="O347" i="3" s="1"/>
  <c r="M348" i="3"/>
  <c r="O348" i="3" s="1"/>
  <c r="M349" i="3"/>
  <c r="O349" i="3" s="1"/>
  <c r="M350" i="3"/>
  <c r="M351" i="3"/>
  <c r="O351" i="3" s="1"/>
  <c r="M352" i="3"/>
  <c r="O352" i="3" s="1"/>
  <c r="M353" i="3"/>
  <c r="O353" i="3" s="1"/>
  <c r="M354" i="3"/>
  <c r="M355" i="3"/>
  <c r="O355" i="3" s="1"/>
  <c r="M356" i="3"/>
  <c r="O356" i="3" s="1"/>
  <c r="M357" i="3"/>
  <c r="O357" i="3" s="1"/>
  <c r="M358" i="3"/>
  <c r="M359" i="3"/>
  <c r="O359" i="3" s="1"/>
  <c r="M360" i="3"/>
  <c r="O360" i="3" s="1"/>
  <c r="M361" i="3"/>
  <c r="O361" i="3" s="1"/>
  <c r="M362" i="3"/>
  <c r="M363" i="3"/>
  <c r="O363" i="3" s="1"/>
  <c r="M364" i="3"/>
  <c r="O364" i="3" s="1"/>
  <c r="M365" i="3"/>
  <c r="O365" i="3" s="1"/>
  <c r="M366" i="3"/>
  <c r="M367" i="3"/>
  <c r="O367" i="3" s="1"/>
  <c r="M368" i="3"/>
  <c r="O368" i="3" s="1"/>
  <c r="M369" i="3"/>
  <c r="O369" i="3" s="1"/>
  <c r="M370" i="3"/>
  <c r="M371" i="3"/>
  <c r="O371" i="3" s="1"/>
  <c r="M372" i="3"/>
  <c r="O372" i="3" s="1"/>
  <c r="M373" i="3"/>
  <c r="O373" i="3" s="1"/>
  <c r="M374" i="3"/>
  <c r="M375" i="3"/>
  <c r="O375" i="3" s="1"/>
  <c r="M376" i="3"/>
  <c r="O376" i="3" s="1"/>
  <c r="M377" i="3"/>
  <c r="O377" i="3" s="1"/>
  <c r="M378" i="3"/>
  <c r="M379" i="3"/>
  <c r="O379" i="3" s="1"/>
  <c r="M380" i="3"/>
  <c r="O380" i="3" s="1"/>
  <c r="M381" i="3"/>
  <c r="O381" i="3" s="1"/>
  <c r="M382" i="3"/>
  <c r="M383" i="3"/>
  <c r="O383" i="3" s="1"/>
  <c r="M384" i="3"/>
  <c r="O384" i="3" s="1"/>
  <c r="M385" i="3"/>
  <c r="O385" i="3" s="1"/>
  <c r="M386" i="3"/>
  <c r="M387" i="3"/>
  <c r="O387" i="3" s="1"/>
  <c r="M388" i="3"/>
  <c r="O388" i="3" s="1"/>
  <c r="M389" i="3"/>
  <c r="O389" i="3" s="1"/>
  <c r="M390" i="3"/>
  <c r="M391" i="3"/>
  <c r="O391" i="3" s="1"/>
  <c r="M392" i="3"/>
  <c r="O392" i="3" s="1"/>
  <c r="M393" i="3"/>
  <c r="O393" i="3" s="1"/>
  <c r="M394" i="3"/>
  <c r="M395" i="3"/>
  <c r="O395" i="3" s="1"/>
  <c r="M396" i="3"/>
  <c r="O396" i="3" s="1"/>
  <c r="M397" i="3"/>
  <c r="O397" i="3" s="1"/>
  <c r="M398" i="3"/>
  <c r="M399" i="3"/>
  <c r="O399" i="3" s="1"/>
  <c r="M400" i="3"/>
  <c r="O400" i="3" s="1"/>
  <c r="M401" i="3"/>
  <c r="O401" i="3" s="1"/>
  <c r="M402" i="3"/>
  <c r="M403" i="3"/>
  <c r="O403" i="3" s="1"/>
  <c r="M404" i="3"/>
  <c r="O404" i="3" s="1"/>
  <c r="M405" i="3"/>
  <c r="O405" i="3" s="1"/>
  <c r="M406" i="3"/>
  <c r="M407" i="3"/>
  <c r="O407" i="3" s="1"/>
  <c r="M408" i="3"/>
  <c r="O408" i="3" s="1"/>
  <c r="M409" i="3"/>
  <c r="O409" i="3" s="1"/>
  <c r="M410" i="3"/>
  <c r="M411" i="3"/>
  <c r="O411" i="3" s="1"/>
  <c r="M412" i="3"/>
  <c r="O412" i="3" s="1"/>
  <c r="M413" i="3"/>
  <c r="O413" i="3" s="1"/>
  <c r="M414" i="3"/>
  <c r="M415" i="3"/>
  <c r="O415" i="3" s="1"/>
  <c r="M416" i="3"/>
  <c r="O416" i="3" s="1"/>
  <c r="M417" i="3"/>
  <c r="O417" i="3" s="1"/>
  <c r="M418" i="3"/>
  <c r="M419" i="3"/>
  <c r="O419" i="3" s="1"/>
  <c r="M420" i="3"/>
  <c r="O420" i="3" s="1"/>
  <c r="M421" i="3"/>
  <c r="O421" i="3" s="1"/>
  <c r="M422" i="3"/>
  <c r="M423" i="3"/>
  <c r="O423" i="3" s="1"/>
  <c r="M424" i="3"/>
  <c r="O424" i="3" s="1"/>
  <c r="M425" i="3"/>
  <c r="O425" i="3" s="1"/>
  <c r="M426" i="3"/>
  <c r="M427" i="3"/>
  <c r="O427" i="3" s="1"/>
  <c r="M428" i="3"/>
  <c r="O428" i="3" s="1"/>
  <c r="M429" i="3"/>
  <c r="O429" i="3" s="1"/>
  <c r="M430" i="3"/>
  <c r="M431" i="3"/>
  <c r="O431" i="3" s="1"/>
  <c r="M432" i="3"/>
  <c r="O432" i="3" s="1"/>
  <c r="M433" i="3"/>
  <c r="O433" i="3" s="1"/>
  <c r="M434" i="3"/>
  <c r="M435" i="3"/>
  <c r="O435" i="3" s="1"/>
  <c r="M436" i="3"/>
  <c r="O436" i="3" s="1"/>
  <c r="M437" i="3"/>
  <c r="O437" i="3" s="1"/>
  <c r="M438" i="3"/>
  <c r="M439" i="3"/>
  <c r="O439" i="3" s="1"/>
  <c r="M440" i="3"/>
  <c r="O440" i="3" s="1"/>
  <c r="M441" i="3"/>
  <c r="O441" i="3" s="1"/>
  <c r="M442" i="3"/>
  <c r="M443" i="3"/>
  <c r="O443" i="3" s="1"/>
  <c r="M444" i="3"/>
  <c r="O444" i="3" s="1"/>
  <c r="M445" i="3"/>
  <c r="O445" i="3" s="1"/>
  <c r="M446" i="3"/>
  <c r="M447" i="3"/>
  <c r="O447" i="3" s="1"/>
  <c r="M448" i="3"/>
  <c r="O448" i="3" s="1"/>
  <c r="M449" i="3"/>
  <c r="O449" i="3" s="1"/>
  <c r="M450" i="3"/>
  <c r="M451" i="3"/>
  <c r="O451" i="3" s="1"/>
  <c r="M452" i="3"/>
  <c r="O452" i="3" s="1"/>
  <c r="M453" i="3"/>
  <c r="O453" i="3" s="1"/>
  <c r="M454" i="3"/>
  <c r="M455" i="3"/>
  <c r="O455" i="3" s="1"/>
  <c r="M456" i="3"/>
  <c r="O456" i="3" s="1"/>
  <c r="M457" i="3"/>
  <c r="O457" i="3" s="1"/>
  <c r="M458" i="3"/>
  <c r="M459" i="3"/>
  <c r="O459" i="3" s="1"/>
  <c r="M460" i="3"/>
  <c r="O460" i="3" s="1"/>
  <c r="M461" i="3"/>
  <c r="O461" i="3" s="1"/>
  <c r="M462" i="3"/>
  <c r="M463" i="3"/>
  <c r="O463" i="3" s="1"/>
  <c r="M464" i="3"/>
  <c r="O464" i="3" s="1"/>
  <c r="M465" i="3"/>
  <c r="O465" i="3" s="1"/>
  <c r="M466" i="3"/>
  <c r="M467" i="3"/>
  <c r="O467" i="3" s="1"/>
  <c r="M468" i="3"/>
  <c r="O468" i="3" s="1"/>
  <c r="M469" i="3"/>
  <c r="O469" i="3" s="1"/>
  <c r="M470" i="3"/>
  <c r="M471" i="3"/>
  <c r="O471" i="3" s="1"/>
  <c r="M472" i="3"/>
  <c r="O472" i="3" s="1"/>
  <c r="M473" i="3"/>
  <c r="O473" i="3" s="1"/>
  <c r="M474" i="3"/>
  <c r="M475" i="3"/>
  <c r="O475" i="3" s="1"/>
  <c r="M476" i="3"/>
  <c r="O476" i="3" s="1"/>
  <c r="M477" i="3"/>
  <c r="O477" i="3" s="1"/>
  <c r="M478" i="3"/>
  <c r="M479" i="3"/>
  <c r="O479" i="3" s="1"/>
  <c r="M480" i="3"/>
  <c r="O480" i="3" s="1"/>
  <c r="M481" i="3"/>
  <c r="O481" i="3" s="1"/>
  <c r="M482" i="3"/>
  <c r="M483" i="3"/>
  <c r="O483" i="3" s="1"/>
  <c r="M484" i="3"/>
  <c r="O484" i="3" s="1"/>
  <c r="M485" i="3"/>
  <c r="O485" i="3" s="1"/>
  <c r="M486" i="3"/>
  <c r="M487" i="3"/>
  <c r="O487" i="3" s="1"/>
  <c r="M488" i="3"/>
  <c r="O488" i="3" s="1"/>
  <c r="M489" i="3"/>
  <c r="O489" i="3" s="1"/>
  <c r="M490" i="3"/>
  <c r="M491" i="3"/>
  <c r="O491" i="3" s="1"/>
  <c r="M492" i="3"/>
  <c r="O492" i="3" s="1"/>
  <c r="M493" i="3"/>
  <c r="O493" i="3" s="1"/>
  <c r="M494" i="3"/>
  <c r="M495" i="3"/>
  <c r="O495" i="3" s="1"/>
  <c r="M496" i="3"/>
  <c r="O496" i="3" s="1"/>
  <c r="M497" i="3"/>
  <c r="O497" i="3" s="1"/>
  <c r="M498" i="3"/>
  <c r="M499" i="3"/>
  <c r="O499" i="3" s="1"/>
  <c r="M500" i="3"/>
  <c r="O500" i="3" s="1"/>
  <c r="M501" i="3"/>
  <c r="O501" i="3" s="1"/>
  <c r="M502" i="3"/>
  <c r="M503" i="3"/>
  <c r="O503" i="3" s="1"/>
  <c r="M504" i="3"/>
  <c r="O504" i="3" s="1"/>
  <c r="M505" i="3"/>
  <c r="O505" i="3" s="1"/>
  <c r="M506" i="3"/>
  <c r="M507" i="3"/>
  <c r="O507" i="3" s="1"/>
  <c r="M508" i="3"/>
  <c r="O508" i="3" s="1"/>
  <c r="M509" i="3"/>
  <c r="O509" i="3" s="1"/>
  <c r="M510" i="3"/>
  <c r="M511" i="3"/>
  <c r="O511" i="3" s="1"/>
  <c r="M512" i="3"/>
  <c r="O512" i="3" s="1"/>
  <c r="M513" i="3"/>
  <c r="O513" i="3" s="1"/>
  <c r="M514" i="3"/>
  <c r="M515" i="3"/>
  <c r="O515" i="3" s="1"/>
  <c r="M516" i="3"/>
  <c r="O516" i="3" s="1"/>
  <c r="M517" i="3"/>
  <c r="O517" i="3" s="1"/>
  <c r="M518" i="3"/>
  <c r="M519" i="3"/>
  <c r="O519" i="3" s="1"/>
  <c r="M520" i="3"/>
  <c r="O520" i="3" s="1"/>
  <c r="M521" i="3"/>
  <c r="O521" i="3" s="1"/>
  <c r="M522" i="3"/>
  <c r="M523" i="3"/>
  <c r="O523" i="3" s="1"/>
  <c r="M524" i="3"/>
  <c r="O524" i="3" s="1"/>
  <c r="M525" i="3"/>
  <c r="O525" i="3" s="1"/>
  <c r="M526" i="3"/>
  <c r="M527" i="3"/>
  <c r="O527" i="3" s="1"/>
  <c r="M528" i="3"/>
  <c r="O528" i="3" s="1"/>
  <c r="M529" i="3"/>
  <c r="O529" i="3" s="1"/>
  <c r="M530" i="3"/>
  <c r="M531" i="3"/>
  <c r="O531" i="3" s="1"/>
  <c r="M532" i="3"/>
  <c r="O532" i="3" s="1"/>
  <c r="M533" i="3"/>
  <c r="O533" i="3" s="1"/>
  <c r="M534" i="3"/>
  <c r="M535" i="3"/>
  <c r="O535" i="3" s="1"/>
  <c r="M536" i="3"/>
  <c r="O536" i="3" s="1"/>
  <c r="M537" i="3"/>
  <c r="O537" i="3" s="1"/>
  <c r="M538" i="3"/>
  <c r="M539" i="3"/>
  <c r="O539" i="3" s="1"/>
  <c r="M540" i="3"/>
  <c r="O540" i="3" s="1"/>
  <c r="M541" i="3"/>
  <c r="O541" i="3" s="1"/>
  <c r="M542" i="3"/>
  <c r="M543" i="3"/>
  <c r="O543" i="3" s="1"/>
  <c r="M544" i="3"/>
  <c r="O544" i="3" s="1"/>
  <c r="M545" i="3"/>
  <c r="O545" i="3" s="1"/>
  <c r="M546" i="3"/>
  <c r="M547" i="3"/>
  <c r="O547" i="3" s="1"/>
  <c r="M548" i="3"/>
  <c r="O548" i="3" s="1"/>
  <c r="M549" i="3"/>
  <c r="O549" i="3" s="1"/>
  <c r="M550" i="3"/>
  <c r="M551" i="3"/>
  <c r="O551" i="3" s="1"/>
  <c r="M552" i="3"/>
  <c r="O552" i="3" s="1"/>
  <c r="M553" i="3"/>
  <c r="O553" i="3" s="1"/>
  <c r="M554" i="3"/>
  <c r="M555" i="3"/>
  <c r="O555" i="3" s="1"/>
  <c r="M556" i="3"/>
  <c r="O556" i="3" s="1"/>
  <c r="M557" i="3"/>
  <c r="O557" i="3" s="1"/>
  <c r="M558" i="3"/>
  <c r="M559" i="3"/>
  <c r="O559" i="3" s="1"/>
  <c r="M560" i="3"/>
  <c r="O560" i="3" s="1"/>
  <c r="M561" i="3"/>
  <c r="O561" i="3" s="1"/>
  <c r="M562" i="3"/>
  <c r="M563" i="3"/>
  <c r="O563" i="3" s="1"/>
  <c r="M564" i="3"/>
  <c r="O564" i="3" s="1"/>
  <c r="M565" i="3"/>
  <c r="O565" i="3" s="1"/>
  <c r="M566" i="3"/>
  <c r="M567" i="3"/>
  <c r="O567" i="3" s="1"/>
  <c r="M568" i="3"/>
  <c r="O568" i="3" s="1"/>
  <c r="M569" i="3"/>
  <c r="O569" i="3" s="1"/>
  <c r="M570" i="3"/>
  <c r="M571" i="3"/>
  <c r="O571" i="3" s="1"/>
  <c r="M572" i="3"/>
  <c r="O572" i="3" s="1"/>
  <c r="M573" i="3"/>
  <c r="O573" i="3" s="1"/>
  <c r="M574" i="3"/>
  <c r="M575" i="3"/>
  <c r="O575" i="3" s="1"/>
  <c r="M576" i="3"/>
  <c r="O576" i="3" s="1"/>
  <c r="M577" i="3"/>
  <c r="O577" i="3" s="1"/>
  <c r="M578" i="3"/>
  <c r="M579" i="3"/>
  <c r="O579" i="3" s="1"/>
  <c r="M580" i="3"/>
  <c r="O580" i="3" s="1"/>
  <c r="M581" i="3"/>
  <c r="O581" i="3" s="1"/>
  <c r="M582" i="3"/>
  <c r="M583" i="3"/>
  <c r="O583" i="3" s="1"/>
  <c r="M584" i="3"/>
  <c r="O584" i="3" s="1"/>
  <c r="M585" i="3"/>
  <c r="O585" i="3" s="1"/>
  <c r="M586" i="3"/>
  <c r="M587" i="3"/>
  <c r="O587" i="3" s="1"/>
  <c r="M588" i="3"/>
  <c r="O588" i="3" s="1"/>
  <c r="M589" i="3"/>
  <c r="O589" i="3" s="1"/>
  <c r="M590" i="3"/>
  <c r="M591" i="3"/>
  <c r="O591" i="3" s="1"/>
  <c r="M592" i="3"/>
  <c r="O592" i="3" s="1"/>
  <c r="M593" i="3"/>
  <c r="O593" i="3" s="1"/>
  <c r="M594" i="3"/>
  <c r="M595" i="3"/>
  <c r="O595" i="3" s="1"/>
  <c r="M596" i="3"/>
  <c r="O596" i="3" s="1"/>
  <c r="M597" i="3"/>
  <c r="O597" i="3" s="1"/>
  <c r="M598" i="3"/>
  <c r="M599" i="3"/>
  <c r="O599" i="3" s="1"/>
  <c r="M600" i="3"/>
  <c r="O600" i="3" s="1"/>
  <c r="M601" i="3"/>
  <c r="O601" i="3" s="1"/>
  <c r="M602" i="3"/>
  <c r="M603" i="3"/>
  <c r="O603" i="3" s="1"/>
  <c r="M604" i="3"/>
  <c r="O604" i="3" s="1"/>
  <c r="M605" i="3"/>
  <c r="O605" i="3" s="1"/>
  <c r="M606" i="3"/>
  <c r="M607" i="3"/>
  <c r="O607" i="3" s="1"/>
  <c r="M608" i="3"/>
  <c r="O608" i="3" s="1"/>
  <c r="M609" i="3"/>
  <c r="O609" i="3" s="1"/>
  <c r="M610" i="3"/>
  <c r="M611" i="3"/>
  <c r="O611" i="3" s="1"/>
  <c r="M612" i="3"/>
  <c r="O612" i="3" s="1"/>
  <c r="M613" i="3"/>
  <c r="O613" i="3" s="1"/>
  <c r="M614" i="3"/>
  <c r="M615" i="3"/>
  <c r="O615" i="3" s="1"/>
  <c r="M616" i="3"/>
  <c r="O616" i="3" s="1"/>
  <c r="M617" i="3"/>
  <c r="O617" i="3" s="1"/>
  <c r="M618" i="3"/>
  <c r="M619" i="3"/>
  <c r="O619" i="3" s="1"/>
  <c r="M620" i="3"/>
  <c r="O620" i="3" s="1"/>
  <c r="M621" i="3"/>
  <c r="O621" i="3" s="1"/>
  <c r="M622" i="3"/>
  <c r="M623" i="3"/>
  <c r="O623" i="3" s="1"/>
  <c r="M624" i="3"/>
  <c r="O624" i="3" s="1"/>
  <c r="M625" i="3"/>
  <c r="O625" i="3" s="1"/>
  <c r="M626" i="3"/>
  <c r="M627" i="3"/>
  <c r="O627" i="3" s="1"/>
  <c r="M628" i="3"/>
  <c r="O628" i="3" s="1"/>
  <c r="M629" i="3"/>
  <c r="O629" i="3" s="1"/>
  <c r="M630" i="3"/>
  <c r="M631" i="3"/>
  <c r="O631" i="3" s="1"/>
  <c r="M632" i="3"/>
  <c r="O632" i="3" s="1"/>
  <c r="M633" i="3"/>
  <c r="O633" i="3" s="1"/>
  <c r="M634" i="3"/>
  <c r="M635" i="3"/>
  <c r="O635" i="3" s="1"/>
  <c r="M636" i="3"/>
  <c r="O636" i="3" s="1"/>
  <c r="M637" i="3"/>
  <c r="O637" i="3" s="1"/>
  <c r="M638" i="3"/>
  <c r="M639" i="3"/>
  <c r="O639" i="3" s="1"/>
  <c r="M640" i="3"/>
  <c r="O640" i="3" s="1"/>
  <c r="M641" i="3"/>
  <c r="O641" i="3" s="1"/>
  <c r="M642" i="3"/>
  <c r="M643" i="3"/>
  <c r="O643" i="3" s="1"/>
  <c r="M644" i="3"/>
  <c r="O644" i="3" s="1"/>
  <c r="M645" i="3"/>
  <c r="O645" i="3" s="1"/>
  <c r="M646" i="3"/>
  <c r="M647" i="3"/>
  <c r="O647" i="3" s="1"/>
  <c r="M648" i="3"/>
  <c r="O648" i="3" s="1"/>
  <c r="M649" i="3"/>
  <c r="O649" i="3" s="1"/>
  <c r="M650" i="3"/>
  <c r="M651" i="3"/>
  <c r="O651" i="3" s="1"/>
  <c r="M652" i="3"/>
  <c r="O652" i="3" s="1"/>
  <c r="M653" i="3"/>
  <c r="O653" i="3" s="1"/>
  <c r="M654" i="3"/>
  <c r="M655" i="3"/>
  <c r="O655" i="3" s="1"/>
  <c r="M656" i="3"/>
  <c r="O656" i="3" s="1"/>
  <c r="M657" i="3"/>
  <c r="O657" i="3" s="1"/>
  <c r="M658" i="3"/>
  <c r="M659" i="3"/>
  <c r="O659" i="3" s="1"/>
  <c r="M660" i="3"/>
  <c r="O660" i="3" s="1"/>
  <c r="M661" i="3"/>
  <c r="O661" i="3" s="1"/>
  <c r="M662" i="3"/>
  <c r="M663" i="3"/>
  <c r="O663" i="3" s="1"/>
  <c r="M664" i="3"/>
  <c r="O664" i="3" s="1"/>
  <c r="M665" i="3"/>
  <c r="O665" i="3" s="1"/>
  <c r="M666" i="3"/>
  <c r="M667" i="3"/>
  <c r="O667" i="3" s="1"/>
  <c r="M668" i="3"/>
  <c r="O668" i="3" s="1"/>
  <c r="M669" i="3"/>
  <c r="O669" i="3" s="1"/>
  <c r="M670" i="3"/>
  <c r="M671" i="3"/>
  <c r="O671" i="3" s="1"/>
  <c r="M672" i="3"/>
  <c r="O672" i="3" s="1"/>
  <c r="M673" i="3"/>
  <c r="O673" i="3" s="1"/>
  <c r="M674" i="3"/>
  <c r="M675" i="3"/>
  <c r="O675" i="3" s="1"/>
  <c r="M676" i="3"/>
  <c r="O676" i="3" s="1"/>
  <c r="M677" i="3"/>
  <c r="O677" i="3" s="1"/>
  <c r="M678" i="3"/>
  <c r="M679" i="3"/>
  <c r="O679" i="3" s="1"/>
  <c r="M680" i="3"/>
  <c r="O680" i="3" s="1"/>
  <c r="M681" i="3"/>
  <c r="O681" i="3" s="1"/>
  <c r="M682" i="3"/>
  <c r="M683" i="3"/>
  <c r="O683" i="3" s="1"/>
  <c r="M684" i="3"/>
  <c r="O684" i="3" s="1"/>
  <c r="M685" i="3"/>
  <c r="O685" i="3" s="1"/>
  <c r="M686" i="3"/>
  <c r="M687" i="3"/>
  <c r="O687" i="3" s="1"/>
  <c r="M688" i="3"/>
  <c r="O688" i="3" s="1"/>
  <c r="M689" i="3"/>
  <c r="O689" i="3" s="1"/>
  <c r="M690" i="3"/>
  <c r="M691" i="3"/>
  <c r="O691" i="3" s="1"/>
  <c r="M692" i="3"/>
  <c r="O692" i="3" s="1"/>
  <c r="M693" i="3"/>
  <c r="O693" i="3" s="1"/>
  <c r="M694" i="3"/>
  <c r="M695" i="3"/>
  <c r="O695" i="3" s="1"/>
  <c r="M696" i="3"/>
  <c r="O696" i="3" s="1"/>
  <c r="M697" i="3"/>
  <c r="O697" i="3" s="1"/>
  <c r="M698" i="3"/>
  <c r="M699" i="3"/>
  <c r="O699" i="3" s="1"/>
  <c r="M700" i="3"/>
  <c r="O700" i="3" s="1"/>
  <c r="M701" i="3"/>
  <c r="O701" i="3" s="1"/>
  <c r="M702" i="3"/>
  <c r="M703" i="3"/>
  <c r="O703" i="3" s="1"/>
  <c r="M704" i="3"/>
  <c r="O704" i="3" s="1"/>
  <c r="M705" i="3"/>
  <c r="O705" i="3" s="1"/>
  <c r="M706" i="3"/>
  <c r="M707" i="3"/>
  <c r="O707" i="3" s="1"/>
  <c r="M708" i="3"/>
  <c r="O708" i="3" s="1"/>
  <c r="M709" i="3"/>
  <c r="O709" i="3" s="1"/>
  <c r="M710" i="3"/>
  <c r="M711" i="3"/>
  <c r="O711" i="3" s="1"/>
  <c r="M712" i="3"/>
  <c r="O712" i="3" s="1"/>
  <c r="M713" i="3"/>
  <c r="O713" i="3" s="1"/>
  <c r="M714" i="3"/>
  <c r="M715" i="3"/>
  <c r="O715" i="3" s="1"/>
  <c r="M716" i="3"/>
  <c r="O716" i="3" s="1"/>
  <c r="M717" i="3"/>
  <c r="O717" i="3" s="1"/>
  <c r="M718" i="3"/>
  <c r="M719" i="3"/>
  <c r="O719" i="3" s="1"/>
  <c r="M720" i="3"/>
  <c r="O720" i="3" s="1"/>
  <c r="M721" i="3"/>
  <c r="O721" i="3" s="1"/>
  <c r="M722" i="3"/>
  <c r="M723" i="3"/>
  <c r="O723" i="3" s="1"/>
  <c r="M724" i="3"/>
  <c r="O724" i="3" s="1"/>
  <c r="M725" i="3"/>
  <c r="O725" i="3" s="1"/>
  <c r="M726" i="3"/>
  <c r="M727" i="3"/>
  <c r="O727" i="3" s="1"/>
  <c r="M728" i="3"/>
  <c r="O728" i="3" s="1"/>
  <c r="M729" i="3"/>
  <c r="O729" i="3" s="1"/>
  <c r="M730" i="3"/>
  <c r="M731" i="3"/>
  <c r="O731" i="3" s="1"/>
  <c r="M732" i="3"/>
  <c r="O732" i="3" s="1"/>
  <c r="M733" i="3"/>
  <c r="O733" i="3" s="1"/>
  <c r="M734" i="3"/>
  <c r="M735" i="3"/>
  <c r="O735" i="3" s="1"/>
  <c r="M736" i="3"/>
  <c r="O736" i="3" s="1"/>
  <c r="M737" i="3"/>
  <c r="O737" i="3" s="1"/>
  <c r="M738" i="3"/>
  <c r="M739" i="3"/>
  <c r="O739" i="3" s="1"/>
  <c r="M740" i="3"/>
  <c r="O740" i="3" s="1"/>
  <c r="M741" i="3"/>
  <c r="O741" i="3" s="1"/>
  <c r="M742" i="3"/>
  <c r="M743" i="3"/>
  <c r="O743" i="3" s="1"/>
  <c r="M744" i="3"/>
  <c r="O744" i="3" s="1"/>
  <c r="M745" i="3"/>
  <c r="O745" i="3" s="1"/>
  <c r="M746" i="3"/>
  <c r="M747" i="3"/>
  <c r="O747" i="3" s="1"/>
  <c r="M748" i="3"/>
  <c r="O748" i="3" s="1"/>
  <c r="M749" i="3"/>
  <c r="O749" i="3" s="1"/>
  <c r="M750" i="3"/>
  <c r="M751" i="3"/>
  <c r="O751" i="3" s="1"/>
  <c r="M752" i="3"/>
  <c r="O752" i="3" s="1"/>
  <c r="M753" i="3"/>
  <c r="O753" i="3" s="1"/>
  <c r="M754" i="3"/>
  <c r="M755" i="3"/>
  <c r="O755" i="3" s="1"/>
  <c r="M756" i="3"/>
  <c r="O756" i="3" s="1"/>
  <c r="M757" i="3"/>
  <c r="O757" i="3" s="1"/>
  <c r="M758" i="3"/>
  <c r="M759" i="3"/>
  <c r="O759" i="3" s="1"/>
  <c r="M760" i="3"/>
  <c r="O760" i="3" s="1"/>
  <c r="M761" i="3"/>
  <c r="O761" i="3" s="1"/>
  <c r="M762" i="3"/>
  <c r="M763" i="3"/>
  <c r="O763" i="3" s="1"/>
  <c r="M764" i="3"/>
  <c r="O764" i="3" s="1"/>
  <c r="M765" i="3"/>
  <c r="O765" i="3" s="1"/>
  <c r="M766" i="3"/>
  <c r="M767" i="3"/>
  <c r="O767" i="3" s="1"/>
  <c r="M768" i="3"/>
  <c r="O768" i="3" s="1"/>
  <c r="M769" i="3"/>
  <c r="O769" i="3" s="1"/>
  <c r="M770" i="3"/>
  <c r="M771" i="3"/>
  <c r="O771" i="3" s="1"/>
  <c r="M772" i="3"/>
  <c r="O772" i="3" s="1"/>
  <c r="M773" i="3"/>
  <c r="O773" i="3" s="1"/>
  <c r="M774" i="3"/>
  <c r="M775" i="3"/>
  <c r="O775" i="3" s="1"/>
  <c r="M776" i="3"/>
  <c r="O776" i="3" s="1"/>
  <c r="M777" i="3"/>
  <c r="O777" i="3" s="1"/>
  <c r="M778" i="3"/>
  <c r="M779" i="3"/>
  <c r="O779" i="3" s="1"/>
  <c r="M780" i="3"/>
  <c r="O780" i="3" s="1"/>
  <c r="M781" i="3"/>
  <c r="O781" i="3" s="1"/>
  <c r="M782" i="3"/>
  <c r="M783" i="3"/>
  <c r="O783" i="3" s="1"/>
  <c r="M784" i="3"/>
  <c r="O784" i="3" s="1"/>
  <c r="M785" i="3"/>
  <c r="O785" i="3" s="1"/>
  <c r="M786" i="3"/>
  <c r="M787" i="3"/>
  <c r="O787" i="3" s="1"/>
  <c r="M788" i="3"/>
  <c r="O788" i="3" s="1"/>
  <c r="M789" i="3"/>
  <c r="O789" i="3" s="1"/>
  <c r="M790" i="3"/>
  <c r="M791" i="3"/>
  <c r="O791" i="3" s="1"/>
  <c r="M792" i="3"/>
  <c r="O792" i="3" s="1"/>
  <c r="M793" i="3"/>
  <c r="O793" i="3" s="1"/>
  <c r="M794" i="3"/>
  <c r="M795" i="3"/>
  <c r="O795" i="3" s="1"/>
  <c r="M796" i="3"/>
  <c r="O796" i="3" s="1"/>
  <c r="M797" i="3"/>
  <c r="O797" i="3" s="1"/>
  <c r="M798" i="3"/>
  <c r="M799" i="3"/>
  <c r="O799" i="3" s="1"/>
  <c r="M800" i="3"/>
  <c r="O800" i="3" s="1"/>
  <c r="M801" i="3"/>
  <c r="O801" i="3" s="1"/>
  <c r="M802" i="3"/>
  <c r="M803" i="3"/>
  <c r="O803" i="3" s="1"/>
  <c r="M804" i="3"/>
  <c r="O804" i="3" s="1"/>
  <c r="M805" i="3"/>
  <c r="O805" i="3" s="1"/>
  <c r="M806" i="3"/>
  <c r="M807" i="3"/>
  <c r="O807" i="3" s="1"/>
  <c r="M808" i="3"/>
  <c r="O808" i="3" s="1"/>
  <c r="M809" i="3"/>
  <c r="O809" i="3" s="1"/>
  <c r="M810" i="3"/>
  <c r="M811" i="3"/>
  <c r="O811" i="3" s="1"/>
  <c r="M812" i="3"/>
  <c r="O812" i="3" s="1"/>
  <c r="M813" i="3"/>
  <c r="O813" i="3" s="1"/>
  <c r="M814" i="3"/>
  <c r="M815" i="3"/>
  <c r="O815" i="3" s="1"/>
  <c r="M816" i="3"/>
  <c r="O816" i="3" s="1"/>
  <c r="M817" i="3"/>
  <c r="O817" i="3" s="1"/>
  <c r="M818" i="3"/>
  <c r="M819" i="3"/>
  <c r="O819" i="3" s="1"/>
  <c r="M820" i="3"/>
  <c r="O820" i="3" s="1"/>
  <c r="M821" i="3"/>
  <c r="O821" i="3" s="1"/>
  <c r="M822" i="3"/>
  <c r="M823" i="3"/>
  <c r="O823" i="3" s="1"/>
  <c r="M824" i="3"/>
  <c r="O824" i="3" s="1"/>
  <c r="M825" i="3"/>
  <c r="O825" i="3" s="1"/>
  <c r="M826" i="3"/>
  <c r="M827" i="3"/>
  <c r="O827" i="3" s="1"/>
  <c r="M828" i="3"/>
  <c r="O828" i="3" s="1"/>
  <c r="M829" i="3"/>
  <c r="O829" i="3" s="1"/>
  <c r="M830" i="3"/>
  <c r="M831" i="3"/>
  <c r="O831" i="3" s="1"/>
  <c r="M832" i="3"/>
  <c r="O832" i="3" s="1"/>
  <c r="M833" i="3"/>
  <c r="O833" i="3" s="1"/>
  <c r="M834" i="3"/>
  <c r="M835" i="3"/>
  <c r="O835" i="3" s="1"/>
  <c r="M836" i="3"/>
  <c r="O836" i="3" s="1"/>
  <c r="M837" i="3"/>
  <c r="O837" i="3" s="1"/>
  <c r="M838" i="3"/>
  <c r="M839" i="3"/>
  <c r="O839" i="3" s="1"/>
  <c r="M840" i="3"/>
  <c r="O840" i="3" s="1"/>
  <c r="M841" i="3"/>
  <c r="O841" i="3" s="1"/>
  <c r="M842" i="3"/>
  <c r="M843" i="3"/>
  <c r="O843" i="3" s="1"/>
  <c r="M844" i="3"/>
  <c r="O844" i="3" s="1"/>
  <c r="M845" i="3"/>
  <c r="O845" i="3" s="1"/>
  <c r="M846" i="3"/>
  <c r="M847" i="3"/>
  <c r="O847" i="3" s="1"/>
  <c r="M848" i="3"/>
  <c r="O848" i="3" s="1"/>
  <c r="M849" i="3"/>
  <c r="O849" i="3" s="1"/>
  <c r="M850" i="3"/>
  <c r="M851" i="3"/>
  <c r="O851" i="3" s="1"/>
  <c r="M852" i="3"/>
  <c r="O852" i="3" s="1"/>
  <c r="M853" i="3"/>
  <c r="O853" i="3" s="1"/>
  <c r="M854" i="3"/>
  <c r="M855" i="3"/>
  <c r="O855" i="3" s="1"/>
  <c r="M856" i="3"/>
  <c r="O856" i="3" s="1"/>
  <c r="M857" i="3"/>
  <c r="O857" i="3" s="1"/>
  <c r="M858" i="3"/>
  <c r="M859" i="3"/>
  <c r="O859" i="3" s="1"/>
  <c r="M860" i="3"/>
  <c r="O860" i="3" s="1"/>
  <c r="M861" i="3"/>
  <c r="O861" i="3" s="1"/>
  <c r="M862" i="3"/>
  <c r="M863" i="3"/>
  <c r="O863" i="3" s="1"/>
  <c r="M864" i="3"/>
  <c r="O864" i="3" s="1"/>
  <c r="M865" i="3"/>
  <c r="O865" i="3" s="1"/>
  <c r="M866" i="3"/>
  <c r="M867" i="3"/>
  <c r="O867" i="3" s="1"/>
  <c r="M868" i="3"/>
  <c r="O868" i="3" s="1"/>
  <c r="M869" i="3"/>
  <c r="O869" i="3" s="1"/>
  <c r="M870" i="3"/>
  <c r="M871" i="3"/>
  <c r="O871" i="3" s="1"/>
  <c r="M872" i="3"/>
  <c r="O872" i="3" s="1"/>
  <c r="M873" i="3"/>
  <c r="O873" i="3" s="1"/>
  <c r="M874" i="3"/>
  <c r="M875" i="3"/>
  <c r="O875" i="3" s="1"/>
  <c r="M876" i="3"/>
  <c r="O876" i="3" s="1"/>
  <c r="M877" i="3"/>
  <c r="O877" i="3" s="1"/>
  <c r="M878" i="3"/>
  <c r="M879" i="3"/>
  <c r="O879" i="3" s="1"/>
  <c r="M880" i="3"/>
  <c r="O880" i="3" s="1"/>
  <c r="M881" i="3"/>
  <c r="O881" i="3" s="1"/>
  <c r="M882" i="3"/>
  <c r="M883" i="3"/>
  <c r="O883" i="3" s="1"/>
  <c r="M884" i="3"/>
  <c r="O884" i="3" s="1"/>
  <c r="M885" i="3"/>
  <c r="O885" i="3" s="1"/>
  <c r="M886" i="3"/>
  <c r="M887" i="3"/>
  <c r="O887" i="3" s="1"/>
  <c r="M888" i="3"/>
  <c r="O888" i="3" s="1"/>
  <c r="M889" i="3"/>
  <c r="O889" i="3" s="1"/>
  <c r="M890" i="3"/>
  <c r="M891" i="3"/>
  <c r="O891" i="3" s="1"/>
  <c r="M892" i="3"/>
  <c r="O892" i="3" s="1"/>
  <c r="M893" i="3"/>
  <c r="O893" i="3" s="1"/>
  <c r="M894" i="3"/>
  <c r="M895" i="3"/>
  <c r="O895" i="3" s="1"/>
  <c r="M896" i="3"/>
  <c r="O896" i="3" s="1"/>
  <c r="M897" i="3"/>
  <c r="O897" i="3" s="1"/>
  <c r="M898" i="3"/>
  <c r="M899" i="3"/>
  <c r="O899" i="3" s="1"/>
  <c r="M900" i="3"/>
  <c r="O900" i="3" s="1"/>
  <c r="M901" i="3"/>
  <c r="O901" i="3" s="1"/>
  <c r="M902" i="3"/>
  <c r="M903" i="3"/>
  <c r="O903" i="3" s="1"/>
  <c r="M904" i="3"/>
  <c r="O904" i="3" s="1"/>
  <c r="M905" i="3"/>
  <c r="O905" i="3" s="1"/>
  <c r="M906" i="3"/>
  <c r="M907" i="3"/>
  <c r="O907" i="3" s="1"/>
  <c r="M908" i="3"/>
  <c r="O908" i="3" s="1"/>
  <c r="M909" i="3"/>
  <c r="O909" i="3" s="1"/>
  <c r="M910" i="3"/>
  <c r="M911" i="3"/>
  <c r="O911" i="3" s="1"/>
  <c r="M912" i="3"/>
  <c r="O912" i="3" s="1"/>
  <c r="M913" i="3"/>
  <c r="O913" i="3" s="1"/>
  <c r="M914" i="3"/>
  <c r="M915" i="3"/>
  <c r="O915" i="3" s="1"/>
  <c r="M916" i="3"/>
  <c r="O916" i="3" s="1"/>
  <c r="M917" i="3"/>
  <c r="O917" i="3" s="1"/>
  <c r="M918" i="3"/>
  <c r="M919" i="3"/>
  <c r="O919" i="3" s="1"/>
  <c r="M920" i="3"/>
  <c r="O920" i="3" s="1"/>
  <c r="M921" i="3"/>
  <c r="O921" i="3" s="1"/>
  <c r="M922" i="3"/>
  <c r="M923" i="3"/>
  <c r="O923" i="3" s="1"/>
  <c r="M924" i="3"/>
  <c r="O924" i="3" s="1"/>
  <c r="M925" i="3"/>
  <c r="O925" i="3" s="1"/>
  <c r="M926" i="3"/>
  <c r="M927" i="3"/>
  <c r="O927" i="3" s="1"/>
  <c r="M928" i="3"/>
  <c r="O928" i="3" s="1"/>
  <c r="M929" i="3"/>
  <c r="O929" i="3" s="1"/>
  <c r="M930" i="3"/>
  <c r="M931" i="3"/>
  <c r="O931" i="3" s="1"/>
  <c r="M932" i="3"/>
  <c r="O932" i="3" s="1"/>
  <c r="M933" i="3"/>
  <c r="O933" i="3" s="1"/>
  <c r="M934" i="3"/>
  <c r="M935" i="3"/>
  <c r="O935" i="3" s="1"/>
  <c r="M936" i="3"/>
  <c r="O936" i="3" s="1"/>
  <c r="M937" i="3"/>
  <c r="O937" i="3" s="1"/>
  <c r="M938" i="3"/>
  <c r="M939" i="3"/>
  <c r="O939" i="3" s="1"/>
  <c r="M940" i="3"/>
  <c r="O940" i="3" s="1"/>
  <c r="M941" i="3"/>
  <c r="O941" i="3" s="1"/>
  <c r="M942" i="3"/>
  <c r="M943" i="3"/>
  <c r="O943" i="3" s="1"/>
  <c r="M944" i="3"/>
  <c r="O944" i="3" s="1"/>
  <c r="M945" i="3"/>
  <c r="O945" i="3" s="1"/>
  <c r="M946" i="3"/>
  <c r="M947" i="3"/>
  <c r="O947" i="3" s="1"/>
  <c r="M948" i="3"/>
  <c r="O948" i="3" s="1"/>
  <c r="M949" i="3"/>
  <c r="O949" i="3" s="1"/>
  <c r="M950" i="3"/>
  <c r="M951" i="3"/>
  <c r="O951" i="3" s="1"/>
  <c r="M952" i="3"/>
  <c r="O952" i="3" s="1"/>
  <c r="M953" i="3"/>
  <c r="O953" i="3" s="1"/>
  <c r="M954" i="3"/>
  <c r="M955" i="3"/>
  <c r="O955" i="3" s="1"/>
  <c r="M956" i="3"/>
  <c r="O956" i="3" s="1"/>
  <c r="M957" i="3"/>
  <c r="O957" i="3" s="1"/>
  <c r="M958" i="3"/>
  <c r="M959" i="3"/>
  <c r="O959" i="3" s="1"/>
  <c r="M960" i="3"/>
  <c r="O960" i="3" s="1"/>
  <c r="M961" i="3"/>
  <c r="O961" i="3" s="1"/>
  <c r="M962" i="3"/>
  <c r="M963" i="3"/>
  <c r="O963" i="3" s="1"/>
  <c r="M964" i="3"/>
  <c r="O964" i="3" s="1"/>
  <c r="M965" i="3"/>
  <c r="O965" i="3" s="1"/>
  <c r="M966" i="3"/>
  <c r="M967" i="3"/>
  <c r="O967" i="3" s="1"/>
  <c r="M968" i="3"/>
  <c r="O968" i="3" s="1"/>
  <c r="M969" i="3"/>
  <c r="O969" i="3" s="1"/>
  <c r="M970" i="3"/>
  <c r="M971" i="3"/>
  <c r="O971" i="3" s="1"/>
  <c r="M972" i="3"/>
  <c r="O972" i="3" s="1"/>
  <c r="M973" i="3"/>
  <c r="O973" i="3" s="1"/>
  <c r="M974" i="3"/>
  <c r="M975" i="3"/>
  <c r="O975" i="3" s="1"/>
  <c r="M976" i="3"/>
  <c r="O976" i="3" s="1"/>
  <c r="M977" i="3"/>
  <c r="O977" i="3" s="1"/>
  <c r="M978" i="3"/>
  <c r="M979" i="3"/>
  <c r="O979" i="3" s="1"/>
  <c r="M980" i="3"/>
  <c r="O980" i="3" s="1"/>
  <c r="M981" i="3"/>
  <c r="O981" i="3" s="1"/>
  <c r="M982" i="3"/>
  <c r="M983" i="3"/>
  <c r="O983" i="3" s="1"/>
  <c r="M984" i="3"/>
  <c r="O984" i="3" s="1"/>
  <c r="M985" i="3"/>
  <c r="O985" i="3" s="1"/>
  <c r="M986" i="3"/>
  <c r="M987" i="3"/>
  <c r="O987" i="3" s="1"/>
  <c r="M988" i="3"/>
  <c r="O988" i="3" s="1"/>
  <c r="M989" i="3"/>
  <c r="O989" i="3" s="1"/>
  <c r="M990" i="3"/>
  <c r="M991" i="3"/>
  <c r="O991" i="3" s="1"/>
  <c r="M992" i="3"/>
  <c r="O992" i="3" s="1"/>
  <c r="M993" i="3"/>
  <c r="O993" i="3" s="1"/>
  <c r="M994" i="3"/>
  <c r="M995" i="3"/>
  <c r="O995" i="3" s="1"/>
  <c r="M996" i="3"/>
  <c r="O996" i="3" s="1"/>
  <c r="M997" i="3"/>
  <c r="O997" i="3" s="1"/>
  <c r="M998" i="3"/>
  <c r="M999" i="3"/>
  <c r="O999" i="3" s="1"/>
  <c r="M1000" i="3"/>
  <c r="O1000" i="3" s="1"/>
  <c r="M1001" i="3"/>
  <c r="O1001" i="3" s="1"/>
  <c r="M2" i="3"/>
  <c r="J5" i="3"/>
  <c r="N5" i="3" s="1"/>
  <c r="J2" i="3"/>
  <c r="H3" i="3"/>
  <c r="J3" i="3" s="1"/>
  <c r="N3" i="3" s="1"/>
  <c r="C21" i="1"/>
  <c r="C18" i="1"/>
  <c r="BI13" i="1"/>
  <c r="BI12" i="1"/>
  <c r="O998" i="3" l="1"/>
  <c r="O990" i="3"/>
  <c r="O982" i="3"/>
  <c r="O974" i="3"/>
  <c r="O966" i="3"/>
  <c r="O958" i="3"/>
  <c r="O950" i="3"/>
  <c r="O942" i="3"/>
  <c r="O934" i="3"/>
  <c r="O926" i="3"/>
  <c r="O918" i="3"/>
  <c r="O910" i="3"/>
  <c r="O902" i="3"/>
  <c r="O894" i="3"/>
  <c r="O886" i="3"/>
  <c r="O878" i="3"/>
  <c r="O870" i="3"/>
  <c r="O862" i="3"/>
  <c r="O850" i="3"/>
  <c r="O842" i="3"/>
  <c r="O834" i="3"/>
  <c r="O826" i="3"/>
  <c r="O818" i="3"/>
  <c r="O810" i="3"/>
  <c r="O802" i="3"/>
  <c r="O794" i="3"/>
  <c r="O786" i="3"/>
  <c r="O778" i="3"/>
  <c r="O770" i="3"/>
  <c r="O762" i="3"/>
  <c r="O754" i="3"/>
  <c r="O746" i="3"/>
  <c r="O738" i="3"/>
  <c r="O730" i="3"/>
  <c r="O722" i="3"/>
  <c r="O714" i="3"/>
  <c r="O706" i="3"/>
  <c r="O698" i="3"/>
  <c r="O690" i="3"/>
  <c r="O682" i="3"/>
  <c r="O674" i="3"/>
  <c r="O666" i="3"/>
  <c r="O658" i="3"/>
  <c r="O650" i="3"/>
  <c r="O642" i="3"/>
  <c r="O634" i="3"/>
  <c r="O626" i="3"/>
  <c r="O618" i="3"/>
  <c r="O610" i="3"/>
  <c r="O602" i="3"/>
  <c r="O594" i="3"/>
  <c r="O586" i="3"/>
  <c r="O578" i="3"/>
  <c r="O570" i="3"/>
  <c r="O562" i="3"/>
  <c r="O554" i="3"/>
  <c r="O546" i="3"/>
  <c r="O538" i="3"/>
  <c r="O530" i="3"/>
  <c r="O522" i="3"/>
  <c r="O514" i="3"/>
  <c r="O506" i="3"/>
  <c r="O498" i="3"/>
  <c r="O490" i="3"/>
  <c r="O482" i="3"/>
  <c r="O474" i="3"/>
  <c r="O466" i="3"/>
  <c r="O458" i="3"/>
  <c r="O450" i="3"/>
  <c r="O446" i="3"/>
  <c r="O438" i="3"/>
  <c r="O430" i="3"/>
  <c r="O422" i="3"/>
  <c r="O418" i="3"/>
  <c r="O410" i="3"/>
  <c r="O398" i="3"/>
  <c r="O994" i="3"/>
  <c r="O986" i="3"/>
  <c r="O978" i="3"/>
  <c r="O970" i="3"/>
  <c r="O962" i="3"/>
  <c r="O954" i="3"/>
  <c r="O946" i="3"/>
  <c r="O938" i="3"/>
  <c r="O930" i="3"/>
  <c r="O922" i="3"/>
  <c r="O914" i="3"/>
  <c r="O906" i="3"/>
  <c r="O898" i="3"/>
  <c r="O890" i="3"/>
  <c r="O882" i="3"/>
  <c r="O874" i="3"/>
  <c r="O866" i="3"/>
  <c r="O858" i="3"/>
  <c r="O854" i="3"/>
  <c r="O846" i="3"/>
  <c r="O838" i="3"/>
  <c r="O830" i="3"/>
  <c r="O822" i="3"/>
  <c r="O814" i="3"/>
  <c r="O806" i="3"/>
  <c r="O798" i="3"/>
  <c r="O790" i="3"/>
  <c r="O782" i="3"/>
  <c r="O774" i="3"/>
  <c r="O766" i="3"/>
  <c r="O758" i="3"/>
  <c r="O750" i="3"/>
  <c r="O742" i="3"/>
  <c r="O734" i="3"/>
  <c r="O726" i="3"/>
  <c r="O718" i="3"/>
  <c r="O710" i="3"/>
  <c r="O702" i="3"/>
  <c r="O694" i="3"/>
  <c r="O686" i="3"/>
  <c r="O678" i="3"/>
  <c r="O670" i="3"/>
  <c r="O662" i="3"/>
  <c r="O654" i="3"/>
  <c r="O646" i="3"/>
  <c r="O638" i="3"/>
  <c r="O630" i="3"/>
  <c r="O622" i="3"/>
  <c r="O614" i="3"/>
  <c r="O606" i="3"/>
  <c r="O598" i="3"/>
  <c r="O590" i="3"/>
  <c r="O582" i="3"/>
  <c r="O574" i="3"/>
  <c r="O566" i="3"/>
  <c r="O558" i="3"/>
  <c r="O550" i="3"/>
  <c r="O542" i="3"/>
  <c r="O534" i="3"/>
  <c r="O526" i="3"/>
  <c r="O518" i="3"/>
  <c r="O510" i="3"/>
  <c r="O502" i="3"/>
  <c r="O494" i="3"/>
  <c r="O486" i="3"/>
  <c r="O478" i="3"/>
  <c r="O470" i="3"/>
  <c r="O462" i="3"/>
  <c r="O454" i="3"/>
  <c r="O442" i="3"/>
  <c r="O434" i="3"/>
  <c r="O426" i="3"/>
  <c r="O414" i="3"/>
  <c r="O406" i="3"/>
  <c r="O402" i="3"/>
  <c r="O394" i="3"/>
  <c r="O390" i="3"/>
  <c r="O386" i="3"/>
  <c r="O382" i="3"/>
  <c r="O378" i="3"/>
  <c r="O374" i="3"/>
  <c r="O370" i="3"/>
  <c r="O366" i="3"/>
  <c r="O362" i="3"/>
  <c r="O358" i="3"/>
  <c r="O354" i="3"/>
  <c r="O350" i="3"/>
  <c r="O346" i="3"/>
  <c r="O342" i="3"/>
  <c r="O338" i="3"/>
  <c r="O334" i="3"/>
  <c r="O330" i="3"/>
  <c r="O326" i="3"/>
  <c r="O322" i="3"/>
  <c r="O318" i="3"/>
  <c r="O314" i="3"/>
  <c r="O310" i="3"/>
  <c r="O306" i="3"/>
  <c r="O302" i="3"/>
  <c r="O298" i="3"/>
  <c r="O294" i="3"/>
  <c r="O290" i="3"/>
  <c r="O286" i="3"/>
  <c r="O282" i="3"/>
  <c r="O278" i="3"/>
  <c r="O274" i="3"/>
  <c r="O270" i="3"/>
  <c r="O266" i="3"/>
  <c r="O262" i="3"/>
  <c r="O258" i="3"/>
  <c r="O254" i="3"/>
  <c r="O250" i="3"/>
  <c r="O246" i="3"/>
  <c r="O242" i="3"/>
  <c r="O238" i="3"/>
  <c r="O234" i="3"/>
  <c r="O230" i="3"/>
  <c r="O226" i="3"/>
  <c r="O222" i="3"/>
  <c r="O218" i="3"/>
  <c r="O214" i="3"/>
  <c r="O210" i="3"/>
  <c r="O206" i="3"/>
  <c r="O202" i="3"/>
  <c r="O198" i="3"/>
  <c r="O194" i="3"/>
  <c r="O190" i="3"/>
  <c r="O186" i="3"/>
  <c r="O182" i="3"/>
  <c r="O178" i="3"/>
  <c r="O174" i="3"/>
  <c r="O170" i="3"/>
  <c r="O166" i="3"/>
  <c r="O162" i="3"/>
  <c r="O158" i="3"/>
  <c r="O154" i="3"/>
  <c r="O150" i="3"/>
  <c r="O146" i="3"/>
  <c r="O142" i="3"/>
  <c r="O138" i="3"/>
  <c r="O134" i="3"/>
  <c r="O130" i="3"/>
  <c r="O126" i="3"/>
  <c r="O122" i="3"/>
  <c r="O118" i="3"/>
  <c r="O114" i="3"/>
  <c r="O110" i="3"/>
  <c r="O106" i="3"/>
  <c r="O102" i="3"/>
  <c r="O98" i="3"/>
  <c r="O94" i="3"/>
  <c r="O90" i="3"/>
  <c r="O86" i="3"/>
  <c r="O82" i="3"/>
  <c r="O78" i="3"/>
  <c r="O74" i="3"/>
  <c r="O70" i="3"/>
  <c r="O66" i="3"/>
  <c r="CV25" i="1"/>
  <c r="J6" i="3"/>
  <c r="H4" i="3"/>
  <c r="O65" i="3"/>
  <c r="O61" i="3"/>
  <c r="O57" i="3"/>
  <c r="O53" i="3"/>
  <c r="O49" i="3"/>
  <c r="O45" i="3"/>
  <c r="O41" i="3"/>
  <c r="O37" i="3"/>
  <c r="O33" i="3"/>
  <c r="O29" i="3"/>
  <c r="O25" i="3"/>
  <c r="W998" i="3"/>
  <c r="W994" i="3"/>
  <c r="W990" i="3"/>
  <c r="W986" i="3"/>
  <c r="W982" i="3"/>
  <c r="W978" i="3"/>
  <c r="W974" i="3"/>
  <c r="W970" i="3"/>
  <c r="W966" i="3"/>
  <c r="W962" i="3"/>
  <c r="W958" i="3"/>
  <c r="O64" i="3"/>
  <c r="O60" i="3"/>
  <c r="O56" i="3"/>
  <c r="O52" i="3"/>
  <c r="O48" i="3"/>
  <c r="O44" i="3"/>
  <c r="O40" i="3"/>
  <c r="O36" i="3"/>
  <c r="O32" i="3"/>
  <c r="O28" i="3"/>
  <c r="O24" i="3"/>
  <c r="W1001" i="3"/>
  <c r="W997" i="3"/>
  <c r="W993" i="3"/>
  <c r="W989" i="3"/>
  <c r="W985" i="3"/>
  <c r="W981" i="3"/>
  <c r="W977" i="3"/>
  <c r="W973" i="3"/>
  <c r="W969" i="3"/>
  <c r="W965" i="3"/>
  <c r="W961" i="3"/>
  <c r="W957" i="3"/>
  <c r="W953" i="3"/>
  <c r="W949" i="3"/>
  <c r="W945" i="3"/>
  <c r="W941" i="3"/>
  <c r="O63" i="3"/>
  <c r="O59" i="3"/>
  <c r="O55" i="3"/>
  <c r="O51" i="3"/>
  <c r="O47" i="3"/>
  <c r="O43" i="3"/>
  <c r="O39" i="3"/>
  <c r="O35" i="3"/>
  <c r="O31" i="3"/>
  <c r="O27" i="3"/>
  <c r="O23" i="3"/>
  <c r="W1000" i="3"/>
  <c r="W996" i="3"/>
  <c r="W992" i="3"/>
  <c r="W988" i="3"/>
  <c r="W984" i="3"/>
  <c r="W980" i="3"/>
  <c r="W976" i="3"/>
  <c r="W972" i="3"/>
  <c r="W968" i="3"/>
  <c r="W964" i="3"/>
  <c r="W960" i="3"/>
  <c r="W956" i="3"/>
  <c r="O62" i="3"/>
  <c r="O58" i="3"/>
  <c r="O54" i="3"/>
  <c r="O50" i="3"/>
  <c r="O46" i="3"/>
  <c r="O42" i="3"/>
  <c r="O38" i="3"/>
  <c r="O34" i="3"/>
  <c r="O30" i="3"/>
  <c r="O26" i="3"/>
  <c r="W999" i="3"/>
  <c r="W995" i="3"/>
  <c r="W991" i="3"/>
  <c r="W987" i="3"/>
  <c r="W983" i="3"/>
  <c r="W979" i="3"/>
  <c r="W975" i="3"/>
  <c r="W971" i="3"/>
  <c r="W967" i="3"/>
  <c r="W963" i="3"/>
  <c r="W959" i="3"/>
  <c r="W955" i="3"/>
  <c r="W951" i="3"/>
  <c r="W947" i="3"/>
  <c r="W943" i="3"/>
  <c r="W939" i="3"/>
  <c r="W954" i="3"/>
  <c r="W950" i="3"/>
  <c r="W946" i="3"/>
  <c r="W942" i="3"/>
  <c r="W938" i="3"/>
  <c r="W934" i="3"/>
  <c r="W930" i="3"/>
  <c r="W926" i="3"/>
  <c r="W922" i="3"/>
  <c r="W918" i="3"/>
  <c r="W914" i="3"/>
  <c r="W910" i="3"/>
  <c r="W906" i="3"/>
  <c r="W902" i="3"/>
  <c r="W898" i="3"/>
  <c r="W894" i="3"/>
  <c r="W890" i="3"/>
  <c r="W886" i="3"/>
  <c r="W882" i="3"/>
  <c r="W878" i="3"/>
  <c r="W874" i="3"/>
  <c r="W870" i="3"/>
  <c r="W866" i="3"/>
  <c r="W862" i="3"/>
  <c r="W858" i="3"/>
  <c r="W854" i="3"/>
  <c r="W850" i="3"/>
  <c r="W846" i="3"/>
  <c r="W842" i="3"/>
  <c r="W838" i="3"/>
  <c r="W834" i="3"/>
  <c r="W830" i="3"/>
  <c r="W826" i="3"/>
  <c r="W822" i="3"/>
  <c r="W818" i="3"/>
  <c r="W814" i="3"/>
  <c r="W810" i="3"/>
  <c r="W806" i="3"/>
  <c r="W802" i="3"/>
  <c r="W798" i="3"/>
  <c r="W794" i="3"/>
  <c r="W790" i="3"/>
  <c r="W786" i="3"/>
  <c r="W782" i="3"/>
  <c r="W778" i="3"/>
  <c r="W774" i="3"/>
  <c r="W770" i="3"/>
  <c r="W766" i="3"/>
  <c r="W762" i="3"/>
  <c r="W758" i="3"/>
  <c r="W754" i="3"/>
  <c r="W750" i="3"/>
  <c r="W746" i="3"/>
  <c r="W742" i="3"/>
  <c r="W738" i="3"/>
  <c r="W734" i="3"/>
  <c r="W730" i="3"/>
  <c r="W726" i="3"/>
  <c r="W722" i="3"/>
  <c r="W718" i="3"/>
  <c r="W714" i="3"/>
  <c r="W710" i="3"/>
  <c r="W706" i="3"/>
  <c r="W702" i="3"/>
  <c r="W698" i="3"/>
  <c r="W694" i="3"/>
  <c r="W690" i="3"/>
  <c r="W686" i="3"/>
  <c r="W682" i="3"/>
  <c r="W678" i="3"/>
  <c r="W674" i="3"/>
  <c r="W670" i="3"/>
  <c r="W666" i="3"/>
  <c r="W662" i="3"/>
  <c r="W658" i="3"/>
  <c r="W654" i="3"/>
  <c r="W650" i="3"/>
  <c r="W646" i="3"/>
  <c r="W642" i="3"/>
  <c r="W638" i="3"/>
  <c r="W634" i="3"/>
  <c r="W630" i="3"/>
  <c r="W626" i="3"/>
  <c r="W622" i="3"/>
  <c r="W618" i="3"/>
  <c r="W614" i="3"/>
  <c r="W610" i="3"/>
  <c r="W606" i="3"/>
  <c r="W602" i="3"/>
  <c r="W598" i="3"/>
  <c r="W594" i="3"/>
  <c r="W590" i="3"/>
  <c r="W586" i="3"/>
  <c r="W582" i="3"/>
  <c r="W578" i="3"/>
  <c r="W574" i="3"/>
  <c r="W570" i="3"/>
  <c r="W566" i="3"/>
  <c r="W562" i="3"/>
  <c r="W558" i="3"/>
  <c r="W554" i="3"/>
  <c r="W550" i="3"/>
  <c r="W546" i="3"/>
  <c r="W542" i="3"/>
  <c r="W538" i="3"/>
  <c r="W534" i="3"/>
  <c r="W530" i="3"/>
  <c r="W526" i="3"/>
  <c r="W522" i="3"/>
  <c r="W518" i="3"/>
  <c r="W514" i="3"/>
  <c r="W510" i="3"/>
  <c r="W506" i="3"/>
  <c r="W502" i="3"/>
  <c r="W498" i="3"/>
  <c r="W494" i="3"/>
  <c r="W490" i="3"/>
  <c r="W486" i="3"/>
  <c r="W482" i="3"/>
  <c r="W478" i="3"/>
  <c r="W474" i="3"/>
  <c r="W470" i="3"/>
  <c r="W466" i="3"/>
  <c r="W462" i="3"/>
  <c r="W458" i="3"/>
  <c r="W454" i="3"/>
  <c r="W450" i="3"/>
  <c r="W446" i="3"/>
  <c r="W442" i="3"/>
  <c r="W438" i="3"/>
  <c r="W434" i="3"/>
  <c r="W430" i="3"/>
  <c r="W426" i="3"/>
  <c r="W422" i="3"/>
  <c r="W418" i="3"/>
  <c r="W414" i="3"/>
  <c r="W410" i="3"/>
  <c r="W406" i="3"/>
  <c r="W402" i="3"/>
  <c r="W398" i="3"/>
  <c r="W394" i="3"/>
  <c r="W390" i="3"/>
  <c r="W386" i="3"/>
  <c r="W382" i="3"/>
  <c r="W378" i="3"/>
  <c r="W374" i="3"/>
  <c r="W370" i="3"/>
  <c r="W366" i="3"/>
  <c r="W362" i="3"/>
  <c r="W358" i="3"/>
  <c r="W354" i="3"/>
  <c r="W350" i="3"/>
  <c r="W346" i="3"/>
  <c r="W342" i="3"/>
  <c r="W338" i="3"/>
  <c r="W334" i="3"/>
  <c r="W330" i="3"/>
  <c r="W326" i="3"/>
  <c r="W322" i="3"/>
  <c r="W318" i="3"/>
  <c r="W314" i="3"/>
  <c r="W310" i="3"/>
  <c r="W306" i="3"/>
  <c r="W302" i="3"/>
  <c r="W298" i="3"/>
  <c r="W294" i="3"/>
  <c r="W290" i="3"/>
  <c r="W286" i="3"/>
  <c r="W282" i="3"/>
  <c r="W278" i="3"/>
  <c r="W937" i="3"/>
  <c r="W933" i="3"/>
  <c r="W929" i="3"/>
  <c r="W925" i="3"/>
  <c r="W921" i="3"/>
  <c r="W917" i="3"/>
  <c r="W913" i="3"/>
  <c r="W909" i="3"/>
  <c r="W905" i="3"/>
  <c r="W901" i="3"/>
  <c r="W897" i="3"/>
  <c r="W893" i="3"/>
  <c r="W889" i="3"/>
  <c r="W885" i="3"/>
  <c r="W881" i="3"/>
  <c r="W877" i="3"/>
  <c r="W873" i="3"/>
  <c r="W869" i="3"/>
  <c r="W865" i="3"/>
  <c r="W861" i="3"/>
  <c r="W857" i="3"/>
  <c r="W853" i="3"/>
  <c r="W849" i="3"/>
  <c r="W845" i="3"/>
  <c r="W841" i="3"/>
  <c r="W837" i="3"/>
  <c r="W833" i="3"/>
  <c r="W829" i="3"/>
  <c r="W825" i="3"/>
  <c r="W821" i="3"/>
  <c r="W817" i="3"/>
  <c r="W813" i="3"/>
  <c r="W809" i="3"/>
  <c r="W805" i="3"/>
  <c r="W801" i="3"/>
  <c r="W797" i="3"/>
  <c r="W793" i="3"/>
  <c r="W789" i="3"/>
  <c r="W785" i="3"/>
  <c r="W781" i="3"/>
  <c r="W777" i="3"/>
  <c r="W773" i="3"/>
  <c r="W769" i="3"/>
  <c r="W765" i="3"/>
  <c r="W761" i="3"/>
  <c r="W757" i="3"/>
  <c r="W753" i="3"/>
  <c r="W749" i="3"/>
  <c r="W745" i="3"/>
  <c r="W741" i="3"/>
  <c r="W737" i="3"/>
  <c r="W733" i="3"/>
  <c r="W729" i="3"/>
  <c r="W725" i="3"/>
  <c r="W721" i="3"/>
  <c r="W717" i="3"/>
  <c r="W713" i="3"/>
  <c r="W709" i="3"/>
  <c r="W705" i="3"/>
  <c r="W701" i="3"/>
  <c r="W697" i="3"/>
  <c r="W693" i="3"/>
  <c r="W689" i="3"/>
  <c r="W685" i="3"/>
  <c r="W681" i="3"/>
  <c r="W677" i="3"/>
  <c r="W673" i="3"/>
  <c r="W669" i="3"/>
  <c r="W665" i="3"/>
  <c r="W661" i="3"/>
  <c r="W657" i="3"/>
  <c r="W653" i="3"/>
  <c r="W649" i="3"/>
  <c r="W645" i="3"/>
  <c r="W641" i="3"/>
  <c r="W637" i="3"/>
  <c r="W633" i="3"/>
  <c r="W629" i="3"/>
  <c r="W625" i="3"/>
  <c r="W621" i="3"/>
  <c r="W617" i="3"/>
  <c r="W613" i="3"/>
  <c r="W609" i="3"/>
  <c r="W605" i="3"/>
  <c r="W601" i="3"/>
  <c r="W597" i="3"/>
  <c r="W593" i="3"/>
  <c r="W589" i="3"/>
  <c r="W585" i="3"/>
  <c r="W581" i="3"/>
  <c r="W577" i="3"/>
  <c r="W573" i="3"/>
  <c r="W569" i="3"/>
  <c r="W565" i="3"/>
  <c r="W561" i="3"/>
  <c r="W557" i="3"/>
  <c r="W553" i="3"/>
  <c r="W549" i="3"/>
  <c r="W545" i="3"/>
  <c r="W541" i="3"/>
  <c r="W537" i="3"/>
  <c r="W533" i="3"/>
  <c r="W529" i="3"/>
  <c r="W525" i="3"/>
  <c r="W521" i="3"/>
  <c r="W517" i="3"/>
  <c r="W513" i="3"/>
  <c r="W509" i="3"/>
  <c r="W505" i="3"/>
  <c r="W501" i="3"/>
  <c r="W497" i="3"/>
  <c r="W493" i="3"/>
  <c r="W489" i="3"/>
  <c r="W485" i="3"/>
  <c r="W481" i="3"/>
  <c r="W477" i="3"/>
  <c r="W473" i="3"/>
  <c r="W469" i="3"/>
  <c r="W465" i="3"/>
  <c r="W461" i="3"/>
  <c r="W457" i="3"/>
  <c r="W453" i="3"/>
  <c r="W449" i="3"/>
  <c r="W445" i="3"/>
  <c r="W441" i="3"/>
  <c r="W437" i="3"/>
  <c r="W433" i="3"/>
  <c r="W429" i="3"/>
  <c r="W425" i="3"/>
  <c r="W421" i="3"/>
  <c r="W417" i="3"/>
  <c r="W413" i="3"/>
  <c r="W409" i="3"/>
  <c r="W405" i="3"/>
  <c r="W401" i="3"/>
  <c r="W397" i="3"/>
  <c r="W393" i="3"/>
  <c r="W389" i="3"/>
  <c r="W385" i="3"/>
  <c r="W381" i="3"/>
  <c r="W377" i="3"/>
  <c r="W373" i="3"/>
  <c r="W369" i="3"/>
  <c r="W365" i="3"/>
  <c r="W361" i="3"/>
  <c r="W357" i="3"/>
  <c r="W353" i="3"/>
  <c r="W349" i="3"/>
  <c r="W345" i="3"/>
  <c r="W341" i="3"/>
  <c r="W337" i="3"/>
  <c r="W333" i="3"/>
  <c r="W329" i="3"/>
  <c r="W325" i="3"/>
  <c r="W321" i="3"/>
  <c r="W317" i="3"/>
  <c r="W313" i="3"/>
  <c r="W309" i="3"/>
  <c r="W305" i="3"/>
  <c r="W301" i="3"/>
  <c r="W297" i="3"/>
  <c r="W293" i="3"/>
  <c r="W289" i="3"/>
  <c r="W285" i="3"/>
  <c r="W281" i="3"/>
  <c r="W277" i="3"/>
  <c r="W273" i="3"/>
  <c r="W269" i="3"/>
  <c r="W265" i="3"/>
  <c r="W952" i="3"/>
  <c r="W948" i="3"/>
  <c r="W944" i="3"/>
  <c r="W940" i="3"/>
  <c r="W936" i="3"/>
  <c r="W932" i="3"/>
  <c r="W928" i="3"/>
  <c r="W924" i="3"/>
  <c r="W920" i="3"/>
  <c r="W916" i="3"/>
  <c r="W912" i="3"/>
  <c r="W908" i="3"/>
  <c r="W904" i="3"/>
  <c r="W900" i="3"/>
  <c r="W896" i="3"/>
  <c r="W892" i="3"/>
  <c r="W888" i="3"/>
  <c r="W884" i="3"/>
  <c r="W880" i="3"/>
  <c r="W876" i="3"/>
  <c r="W872" i="3"/>
  <c r="W868" i="3"/>
  <c r="W864" i="3"/>
  <c r="W860" i="3"/>
  <c r="W856" i="3"/>
  <c r="W852" i="3"/>
  <c r="W848" i="3"/>
  <c r="W844" i="3"/>
  <c r="W840" i="3"/>
  <c r="W836" i="3"/>
  <c r="W832" i="3"/>
  <c r="W828" i="3"/>
  <c r="W824" i="3"/>
  <c r="W820" i="3"/>
  <c r="W816" i="3"/>
  <c r="W812" i="3"/>
  <c r="W808" i="3"/>
  <c r="W804" i="3"/>
  <c r="W800" i="3"/>
  <c r="W796" i="3"/>
  <c r="W792" i="3"/>
  <c r="W788" i="3"/>
  <c r="W784" i="3"/>
  <c r="W780" i="3"/>
  <c r="W776" i="3"/>
  <c r="W772" i="3"/>
  <c r="W768" i="3"/>
  <c r="W764" i="3"/>
  <c r="W760" i="3"/>
  <c r="W756" i="3"/>
  <c r="W752" i="3"/>
  <c r="W748" i="3"/>
  <c r="W744" i="3"/>
  <c r="W740" i="3"/>
  <c r="W736" i="3"/>
  <c r="W732" i="3"/>
  <c r="W728" i="3"/>
  <c r="W724" i="3"/>
  <c r="W720" i="3"/>
  <c r="W716" i="3"/>
  <c r="W712" i="3"/>
  <c r="W708" i="3"/>
  <c r="W704" i="3"/>
  <c r="W700" i="3"/>
  <c r="W696" i="3"/>
  <c r="W692" i="3"/>
  <c r="W688" i="3"/>
  <c r="W684" i="3"/>
  <c r="W680" i="3"/>
  <c r="W676" i="3"/>
  <c r="W672" i="3"/>
  <c r="W668" i="3"/>
  <c r="W664" i="3"/>
  <c r="W660" i="3"/>
  <c r="W656" i="3"/>
  <c r="W652" i="3"/>
  <c r="W648" i="3"/>
  <c r="W644" i="3"/>
  <c r="W640" i="3"/>
  <c r="W636" i="3"/>
  <c r="W632" i="3"/>
  <c r="W628" i="3"/>
  <c r="W624" i="3"/>
  <c r="W620" i="3"/>
  <c r="W616" i="3"/>
  <c r="W612" i="3"/>
  <c r="W608" i="3"/>
  <c r="W604" i="3"/>
  <c r="W600" i="3"/>
  <c r="W596" i="3"/>
  <c r="W592" i="3"/>
  <c r="W588" i="3"/>
  <c r="W584" i="3"/>
  <c r="W580" i="3"/>
  <c r="W576" i="3"/>
  <c r="W572" i="3"/>
  <c r="W568" i="3"/>
  <c r="W564" i="3"/>
  <c r="W560" i="3"/>
  <c r="W556" i="3"/>
  <c r="W552" i="3"/>
  <c r="W548" i="3"/>
  <c r="W544" i="3"/>
  <c r="W540" i="3"/>
  <c r="W536" i="3"/>
  <c r="W532" i="3"/>
  <c r="W528" i="3"/>
  <c r="W524" i="3"/>
  <c r="W520" i="3"/>
  <c r="W516" i="3"/>
  <c r="W512" i="3"/>
  <c r="W508" i="3"/>
  <c r="W504" i="3"/>
  <c r="W500" i="3"/>
  <c r="W496" i="3"/>
  <c r="W492" i="3"/>
  <c r="W488" i="3"/>
  <c r="W484" i="3"/>
  <c r="W480" i="3"/>
  <c r="W476" i="3"/>
  <c r="W472" i="3"/>
  <c r="W468" i="3"/>
  <c r="W464" i="3"/>
  <c r="W460" i="3"/>
  <c r="W456" i="3"/>
  <c r="W452" i="3"/>
  <c r="W448" i="3"/>
  <c r="W444" i="3"/>
  <c r="W440" i="3"/>
  <c r="W436" i="3"/>
  <c r="W432" i="3"/>
  <c r="W428" i="3"/>
  <c r="W424" i="3"/>
  <c r="W420" i="3"/>
  <c r="W416" i="3"/>
  <c r="W412" i="3"/>
  <c r="W408" i="3"/>
  <c r="W404" i="3"/>
  <c r="W400" i="3"/>
  <c r="W396" i="3"/>
  <c r="W392" i="3"/>
  <c r="W388" i="3"/>
  <c r="W384" i="3"/>
  <c r="W380" i="3"/>
  <c r="W376" i="3"/>
  <c r="W372" i="3"/>
  <c r="W368" i="3"/>
  <c r="W364" i="3"/>
  <c r="W360" i="3"/>
  <c r="W356" i="3"/>
  <c r="W352" i="3"/>
  <c r="W348" i="3"/>
  <c r="W344" i="3"/>
  <c r="W340" i="3"/>
  <c r="W336" i="3"/>
  <c r="W332" i="3"/>
  <c r="W328" i="3"/>
  <c r="W324" i="3"/>
  <c r="W320" i="3"/>
  <c r="W316" i="3"/>
  <c r="W312" i="3"/>
  <c r="W308" i="3"/>
  <c r="W304" i="3"/>
  <c r="W300" i="3"/>
  <c r="W296" i="3"/>
  <c r="W292" i="3"/>
  <c r="W288" i="3"/>
  <c r="W284" i="3"/>
  <c r="W280" i="3"/>
  <c r="W276" i="3"/>
  <c r="W935" i="3"/>
  <c r="W931" i="3"/>
  <c r="W927" i="3"/>
  <c r="W923" i="3"/>
  <c r="W919" i="3"/>
  <c r="W915" i="3"/>
  <c r="W911" i="3"/>
  <c r="W907" i="3"/>
  <c r="W903" i="3"/>
  <c r="W899" i="3"/>
  <c r="W895" i="3"/>
  <c r="W891" i="3"/>
  <c r="W887" i="3"/>
  <c r="W883" i="3"/>
  <c r="W879" i="3"/>
  <c r="W875" i="3"/>
  <c r="W871" i="3"/>
  <c r="W867" i="3"/>
  <c r="W863" i="3"/>
  <c r="W859" i="3"/>
  <c r="W855" i="3"/>
  <c r="W851" i="3"/>
  <c r="W847" i="3"/>
  <c r="W843" i="3"/>
  <c r="W839" i="3"/>
  <c r="W835" i="3"/>
  <c r="W831" i="3"/>
  <c r="W827" i="3"/>
  <c r="W823" i="3"/>
  <c r="W819" i="3"/>
  <c r="W815" i="3"/>
  <c r="W811" i="3"/>
  <c r="W807" i="3"/>
  <c r="W803" i="3"/>
  <c r="W799" i="3"/>
  <c r="W795" i="3"/>
  <c r="W791" i="3"/>
  <c r="W787" i="3"/>
  <c r="W783" i="3"/>
  <c r="W779" i="3"/>
  <c r="W775" i="3"/>
  <c r="W771" i="3"/>
  <c r="W767" i="3"/>
  <c r="W763" i="3"/>
  <c r="W759" i="3"/>
  <c r="W755" i="3"/>
  <c r="W751" i="3"/>
  <c r="W747" i="3"/>
  <c r="W743" i="3"/>
  <c r="W739" i="3"/>
  <c r="W735" i="3"/>
  <c r="W731" i="3"/>
  <c r="W727" i="3"/>
  <c r="W723" i="3"/>
  <c r="W719" i="3"/>
  <c r="W715" i="3"/>
  <c r="W711" i="3"/>
  <c r="W707" i="3"/>
  <c r="W703" i="3"/>
  <c r="W699" i="3"/>
  <c r="W695" i="3"/>
  <c r="W691" i="3"/>
  <c r="W687" i="3"/>
  <c r="W683" i="3"/>
  <c r="W679" i="3"/>
  <c r="W675" i="3"/>
  <c r="W671" i="3"/>
  <c r="W667" i="3"/>
  <c r="W663" i="3"/>
  <c r="W659" i="3"/>
  <c r="W655" i="3"/>
  <c r="W651" i="3"/>
  <c r="W647" i="3"/>
  <c r="W643" i="3"/>
  <c r="W639" i="3"/>
  <c r="W635" i="3"/>
  <c r="W631" i="3"/>
  <c r="W627" i="3"/>
  <c r="W623" i="3"/>
  <c r="W619" i="3"/>
  <c r="W615" i="3"/>
  <c r="W611" i="3"/>
  <c r="W607" i="3"/>
  <c r="W603" i="3"/>
  <c r="W599" i="3"/>
  <c r="W595" i="3"/>
  <c r="W591" i="3"/>
  <c r="W587" i="3"/>
  <c r="W583" i="3"/>
  <c r="W579" i="3"/>
  <c r="W575" i="3"/>
  <c r="W571" i="3"/>
  <c r="W567" i="3"/>
  <c r="W563" i="3"/>
  <c r="W559" i="3"/>
  <c r="W555" i="3"/>
  <c r="W551" i="3"/>
  <c r="W547" i="3"/>
  <c r="W543" i="3"/>
  <c r="W539" i="3"/>
  <c r="W535" i="3"/>
  <c r="W531" i="3"/>
  <c r="W527" i="3"/>
  <c r="W523" i="3"/>
  <c r="W519" i="3"/>
  <c r="W515" i="3"/>
  <c r="W511" i="3"/>
  <c r="W507" i="3"/>
  <c r="W503" i="3"/>
  <c r="W499" i="3"/>
  <c r="W495" i="3"/>
  <c r="W491" i="3"/>
  <c r="W487" i="3"/>
  <c r="W483" i="3"/>
  <c r="W479" i="3"/>
  <c r="W475" i="3"/>
  <c r="W471" i="3"/>
  <c r="W467" i="3"/>
  <c r="W463" i="3"/>
  <c r="W459" i="3"/>
  <c r="W455" i="3"/>
  <c r="W451" i="3"/>
  <c r="W447" i="3"/>
  <c r="W443" i="3"/>
  <c r="W439" i="3"/>
  <c r="W435" i="3"/>
  <c r="W431" i="3"/>
  <c r="W427" i="3"/>
  <c r="W423" i="3"/>
  <c r="W419" i="3"/>
  <c r="W415" i="3"/>
  <c r="W411" i="3"/>
  <c r="W407" i="3"/>
  <c r="W403" i="3"/>
  <c r="W399" i="3"/>
  <c r="W395" i="3"/>
  <c r="W391" i="3"/>
  <c r="W387" i="3"/>
  <c r="W383" i="3"/>
  <c r="W379" i="3"/>
  <c r="W375" i="3"/>
  <c r="W371" i="3"/>
  <c r="W367" i="3"/>
  <c r="W363" i="3"/>
  <c r="W359" i="3"/>
  <c r="W355" i="3"/>
  <c r="W351" i="3"/>
  <c r="W347" i="3"/>
  <c r="W343" i="3"/>
  <c r="W339" i="3"/>
  <c r="W335" i="3"/>
  <c r="W331" i="3"/>
  <c r="W327" i="3"/>
  <c r="W323" i="3"/>
  <c r="W319" i="3"/>
  <c r="W315" i="3"/>
  <c r="W311" i="3"/>
  <c r="W307" i="3"/>
  <c r="W303" i="3"/>
  <c r="W299" i="3"/>
  <c r="W295" i="3"/>
  <c r="W291" i="3"/>
  <c r="W287" i="3"/>
  <c r="W283" i="3"/>
  <c r="W279" i="3"/>
  <c r="W275" i="3"/>
  <c r="W271" i="3"/>
  <c r="W267" i="3"/>
  <c r="W263" i="3"/>
  <c r="W272" i="3"/>
  <c r="W268" i="3"/>
  <c r="W264" i="3"/>
  <c r="W260" i="3"/>
  <c r="W256" i="3"/>
  <c r="W252" i="3"/>
  <c r="W248" i="3"/>
  <c r="W244" i="3"/>
  <c r="W240" i="3"/>
  <c r="W236" i="3"/>
  <c r="W232" i="3"/>
  <c r="W228" i="3"/>
  <c r="W224" i="3"/>
  <c r="W220" i="3"/>
  <c r="W216" i="3"/>
  <c r="W212" i="3"/>
  <c r="W208" i="3"/>
  <c r="W204" i="3"/>
  <c r="W200" i="3"/>
  <c r="W196" i="3"/>
  <c r="W192" i="3"/>
  <c r="W188" i="3"/>
  <c r="W184" i="3"/>
  <c r="W180" i="3"/>
  <c r="W176" i="3"/>
  <c r="W172" i="3"/>
  <c r="W168" i="3"/>
  <c r="W164" i="3"/>
  <c r="W160" i="3"/>
  <c r="W156" i="3"/>
  <c r="W152" i="3"/>
  <c r="W148" i="3"/>
  <c r="W144" i="3"/>
  <c r="W140" i="3"/>
  <c r="W136" i="3"/>
  <c r="W132" i="3"/>
  <c r="W128" i="3"/>
  <c r="W124" i="3"/>
  <c r="W120" i="3"/>
  <c r="W116" i="3"/>
  <c r="W112" i="3"/>
  <c r="W108" i="3"/>
  <c r="W104" i="3"/>
  <c r="W100" i="3"/>
  <c r="W96" i="3"/>
  <c r="W92" i="3"/>
  <c r="W88" i="3"/>
  <c r="W84" i="3"/>
  <c r="W80" i="3"/>
  <c r="W76" i="3"/>
  <c r="W72" i="3"/>
  <c r="W68" i="3"/>
  <c r="W64" i="3"/>
  <c r="W60" i="3"/>
  <c r="W56" i="3"/>
  <c r="W52" i="3"/>
  <c r="W48" i="3"/>
  <c r="W44" i="3"/>
  <c r="W40" i="3"/>
  <c r="W36" i="3"/>
  <c r="W32" i="3"/>
  <c r="W28" i="3"/>
  <c r="W24" i="3"/>
  <c r="W259" i="3"/>
  <c r="W255" i="3"/>
  <c r="W251" i="3"/>
  <c r="W247" i="3"/>
  <c r="W243" i="3"/>
  <c r="W239" i="3"/>
  <c r="W235" i="3"/>
  <c r="W231" i="3"/>
  <c r="W227" i="3"/>
  <c r="W223" i="3"/>
  <c r="W219" i="3"/>
  <c r="W215" i="3"/>
  <c r="W211" i="3"/>
  <c r="W207" i="3"/>
  <c r="W203" i="3"/>
  <c r="W199" i="3"/>
  <c r="W195" i="3"/>
  <c r="W191" i="3"/>
  <c r="W187" i="3"/>
  <c r="W183" i="3"/>
  <c r="W179" i="3"/>
  <c r="W175" i="3"/>
  <c r="W171" i="3"/>
  <c r="W167" i="3"/>
  <c r="W163" i="3"/>
  <c r="W159" i="3"/>
  <c r="W155" i="3"/>
  <c r="W151" i="3"/>
  <c r="W147" i="3"/>
  <c r="W143" i="3"/>
  <c r="W139" i="3"/>
  <c r="W135" i="3"/>
  <c r="W131" i="3"/>
  <c r="W127" i="3"/>
  <c r="W123" i="3"/>
  <c r="W119" i="3"/>
  <c r="W115" i="3"/>
  <c r="W111" i="3"/>
  <c r="W107" i="3"/>
  <c r="W103" i="3"/>
  <c r="W99" i="3"/>
  <c r="W95" i="3"/>
  <c r="W91" i="3"/>
  <c r="W87" i="3"/>
  <c r="W83" i="3"/>
  <c r="W79" i="3"/>
  <c r="W75" i="3"/>
  <c r="W71" i="3"/>
  <c r="W67" i="3"/>
  <c r="W63" i="3"/>
  <c r="W59" i="3"/>
  <c r="W55" i="3"/>
  <c r="W51" i="3"/>
  <c r="W47" i="3"/>
  <c r="W43" i="3"/>
  <c r="W39" i="3"/>
  <c r="W35" i="3"/>
  <c r="W31" i="3"/>
  <c r="W27" i="3"/>
  <c r="W23" i="3"/>
  <c r="W274" i="3"/>
  <c r="W270" i="3"/>
  <c r="W266" i="3"/>
  <c r="W262" i="3"/>
  <c r="W258" i="3"/>
  <c r="W254" i="3"/>
  <c r="W250" i="3"/>
  <c r="W246" i="3"/>
  <c r="W242" i="3"/>
  <c r="W238" i="3"/>
  <c r="W234" i="3"/>
  <c r="W230" i="3"/>
  <c r="W226" i="3"/>
  <c r="W222" i="3"/>
  <c r="W218" i="3"/>
  <c r="W214" i="3"/>
  <c r="W210" i="3"/>
  <c r="W206" i="3"/>
  <c r="W202" i="3"/>
  <c r="W198" i="3"/>
  <c r="W194" i="3"/>
  <c r="W190" i="3"/>
  <c r="W186" i="3"/>
  <c r="W182" i="3"/>
  <c r="W178" i="3"/>
  <c r="W174" i="3"/>
  <c r="W170" i="3"/>
  <c r="W166" i="3"/>
  <c r="W162" i="3"/>
  <c r="W158" i="3"/>
  <c r="W154" i="3"/>
  <c r="W150" i="3"/>
  <c r="W146" i="3"/>
  <c r="W142" i="3"/>
  <c r="W138" i="3"/>
  <c r="W134" i="3"/>
  <c r="W130" i="3"/>
  <c r="W126" i="3"/>
  <c r="W122" i="3"/>
  <c r="W118" i="3"/>
  <c r="W114" i="3"/>
  <c r="W110" i="3"/>
  <c r="W106" i="3"/>
  <c r="W102" i="3"/>
  <c r="W98" i="3"/>
  <c r="W94" i="3"/>
  <c r="W90" i="3"/>
  <c r="W86" i="3"/>
  <c r="W82" i="3"/>
  <c r="W78" i="3"/>
  <c r="W74" i="3"/>
  <c r="W70" i="3"/>
  <c r="W66" i="3"/>
  <c r="W62" i="3"/>
  <c r="W58" i="3"/>
  <c r="W54" i="3"/>
  <c r="W50" i="3"/>
  <c r="W46" i="3"/>
  <c r="W42" i="3"/>
  <c r="W38" i="3"/>
  <c r="W34" i="3"/>
  <c r="W30" i="3"/>
  <c r="W26" i="3"/>
  <c r="W261" i="3"/>
  <c r="W257" i="3"/>
  <c r="W253" i="3"/>
  <c r="W249" i="3"/>
  <c r="W245" i="3"/>
  <c r="W241" i="3"/>
  <c r="W237" i="3"/>
  <c r="W233" i="3"/>
  <c r="W229" i="3"/>
  <c r="W225" i="3"/>
  <c r="W221" i="3"/>
  <c r="W217" i="3"/>
  <c r="W213" i="3"/>
  <c r="W209" i="3"/>
  <c r="W205" i="3"/>
  <c r="W201" i="3"/>
  <c r="W197" i="3"/>
  <c r="W193" i="3"/>
  <c r="W189" i="3"/>
  <c r="W185" i="3"/>
  <c r="W181" i="3"/>
  <c r="W177" i="3"/>
  <c r="W173" i="3"/>
  <c r="W169" i="3"/>
  <c r="W165" i="3"/>
  <c r="W161" i="3"/>
  <c r="W157" i="3"/>
  <c r="W153" i="3"/>
  <c r="W149" i="3"/>
  <c r="W145" i="3"/>
  <c r="W141" i="3"/>
  <c r="W137" i="3"/>
  <c r="W133" i="3"/>
  <c r="W129" i="3"/>
  <c r="W125" i="3"/>
  <c r="W121" i="3"/>
  <c r="W117" i="3"/>
  <c r="W113" i="3"/>
  <c r="W109" i="3"/>
  <c r="W105" i="3"/>
  <c r="W101" i="3"/>
  <c r="W97" i="3"/>
  <c r="W93" i="3"/>
  <c r="W89" i="3"/>
  <c r="W85" i="3"/>
  <c r="W81" i="3"/>
  <c r="W77" i="3"/>
  <c r="W73" i="3"/>
  <c r="W69" i="3"/>
  <c r="W65" i="3"/>
  <c r="W61" i="3"/>
  <c r="W57" i="3"/>
  <c r="W53" i="3"/>
  <c r="W49" i="3"/>
  <c r="W45" i="3"/>
  <c r="W41" i="3"/>
  <c r="W37" i="3"/>
  <c r="W33" i="3"/>
  <c r="W29" i="3"/>
  <c r="W25" i="3"/>
  <c r="Q995" i="3"/>
  <c r="T995" i="3" s="1"/>
  <c r="R995" i="3"/>
  <c r="S995" i="3"/>
  <c r="Q983" i="3"/>
  <c r="T983" i="3" s="1"/>
  <c r="R983" i="3"/>
  <c r="S983" i="3"/>
  <c r="Q971" i="3"/>
  <c r="T971" i="3" s="1"/>
  <c r="R971" i="3"/>
  <c r="S971" i="3"/>
  <c r="Q955" i="3"/>
  <c r="T955" i="3" s="1"/>
  <c r="R955" i="3"/>
  <c r="S955" i="3"/>
  <c r="Q990" i="3"/>
  <c r="T990" i="3" s="1"/>
  <c r="R990" i="3"/>
  <c r="S990" i="3"/>
  <c r="Q974" i="3"/>
  <c r="T974" i="3" s="1"/>
  <c r="R974" i="3"/>
  <c r="S974" i="3"/>
  <c r="Q962" i="3"/>
  <c r="T962" i="3" s="1"/>
  <c r="R962" i="3"/>
  <c r="S962" i="3"/>
  <c r="Q950" i="3"/>
  <c r="T950" i="3" s="1"/>
  <c r="R950" i="3"/>
  <c r="S950" i="3"/>
  <c r="Q938" i="3"/>
  <c r="T938" i="3" s="1"/>
  <c r="R938" i="3"/>
  <c r="S938" i="3"/>
  <c r="Q926" i="3"/>
  <c r="T926" i="3" s="1"/>
  <c r="R926" i="3"/>
  <c r="S926" i="3"/>
  <c r="Q914" i="3"/>
  <c r="T914" i="3" s="1"/>
  <c r="R914" i="3"/>
  <c r="S914" i="3"/>
  <c r="Q902" i="3"/>
  <c r="T902" i="3" s="1"/>
  <c r="R902" i="3"/>
  <c r="S902" i="3"/>
  <c r="Q890" i="3"/>
  <c r="T890" i="3" s="1"/>
  <c r="R890" i="3"/>
  <c r="S890" i="3"/>
  <c r="Q878" i="3"/>
  <c r="T878" i="3" s="1"/>
  <c r="R878" i="3"/>
  <c r="S878" i="3"/>
  <c r="Q866" i="3"/>
  <c r="T866" i="3" s="1"/>
  <c r="R866" i="3"/>
  <c r="S866" i="3"/>
  <c r="Q854" i="3"/>
  <c r="T854" i="3" s="1"/>
  <c r="R854" i="3"/>
  <c r="S854" i="3"/>
  <c r="Q842" i="3"/>
  <c r="T842" i="3" s="1"/>
  <c r="R842" i="3"/>
  <c r="S842" i="3"/>
  <c r="Q830" i="3"/>
  <c r="T830" i="3" s="1"/>
  <c r="R830" i="3"/>
  <c r="S830" i="3"/>
  <c r="Q822" i="3"/>
  <c r="T822" i="3" s="1"/>
  <c r="R822" i="3"/>
  <c r="S822" i="3"/>
  <c r="Q810" i="3"/>
  <c r="T810" i="3" s="1"/>
  <c r="R810" i="3"/>
  <c r="S810" i="3"/>
  <c r="Q802" i="3"/>
  <c r="T802" i="3" s="1"/>
  <c r="R802" i="3"/>
  <c r="S802" i="3"/>
  <c r="Q798" i="3"/>
  <c r="T798" i="3" s="1"/>
  <c r="R798" i="3"/>
  <c r="S798" i="3"/>
  <c r="Q790" i="3"/>
  <c r="T790" i="3" s="1"/>
  <c r="R790" i="3"/>
  <c r="S790" i="3"/>
  <c r="Q786" i="3"/>
  <c r="T786" i="3" s="1"/>
  <c r="R786" i="3"/>
  <c r="S786" i="3"/>
  <c r="Q782" i="3"/>
  <c r="T782" i="3" s="1"/>
  <c r="R782" i="3"/>
  <c r="S782" i="3"/>
  <c r="Q778" i="3"/>
  <c r="T778" i="3" s="1"/>
  <c r="R778" i="3"/>
  <c r="S778" i="3"/>
  <c r="Q774" i="3"/>
  <c r="T774" i="3" s="1"/>
  <c r="R774" i="3"/>
  <c r="S774" i="3"/>
  <c r="Q770" i="3"/>
  <c r="T770" i="3" s="1"/>
  <c r="R770" i="3"/>
  <c r="S770" i="3"/>
  <c r="Q766" i="3"/>
  <c r="T766" i="3" s="1"/>
  <c r="R766" i="3"/>
  <c r="S766" i="3"/>
  <c r="Q762" i="3"/>
  <c r="T762" i="3" s="1"/>
  <c r="R762" i="3"/>
  <c r="S762" i="3"/>
  <c r="Q758" i="3"/>
  <c r="T758" i="3" s="1"/>
  <c r="R758" i="3"/>
  <c r="S758" i="3"/>
  <c r="Q754" i="3"/>
  <c r="T754" i="3" s="1"/>
  <c r="R754" i="3"/>
  <c r="S754" i="3"/>
  <c r="Q750" i="3"/>
  <c r="T750" i="3" s="1"/>
  <c r="R750" i="3"/>
  <c r="S750" i="3"/>
  <c r="Q746" i="3"/>
  <c r="T746" i="3" s="1"/>
  <c r="R746" i="3"/>
  <c r="S746" i="3"/>
  <c r="Q742" i="3"/>
  <c r="T742" i="3" s="1"/>
  <c r="R742" i="3"/>
  <c r="S742" i="3"/>
  <c r="Q738" i="3"/>
  <c r="T738" i="3" s="1"/>
  <c r="R738" i="3"/>
  <c r="S738" i="3"/>
  <c r="Q734" i="3"/>
  <c r="T734" i="3" s="1"/>
  <c r="R734" i="3"/>
  <c r="S734" i="3"/>
  <c r="Q730" i="3"/>
  <c r="T730" i="3" s="1"/>
  <c r="R730" i="3"/>
  <c r="S730" i="3"/>
  <c r="Q726" i="3"/>
  <c r="T726" i="3" s="1"/>
  <c r="R726" i="3"/>
  <c r="S726" i="3"/>
  <c r="Q722" i="3"/>
  <c r="T722" i="3" s="1"/>
  <c r="R722" i="3"/>
  <c r="S722" i="3"/>
  <c r="Q718" i="3"/>
  <c r="T718" i="3" s="1"/>
  <c r="R718" i="3"/>
  <c r="S718" i="3"/>
  <c r="Q714" i="3"/>
  <c r="T714" i="3" s="1"/>
  <c r="R714" i="3"/>
  <c r="S714" i="3"/>
  <c r="Q710" i="3"/>
  <c r="T710" i="3" s="1"/>
  <c r="R710" i="3"/>
  <c r="S710" i="3"/>
  <c r="Q706" i="3"/>
  <c r="T706" i="3" s="1"/>
  <c r="S706" i="3"/>
  <c r="R706" i="3"/>
  <c r="Q702" i="3"/>
  <c r="T702" i="3" s="1"/>
  <c r="S702" i="3"/>
  <c r="R702" i="3"/>
  <c r="Q698" i="3"/>
  <c r="T698" i="3" s="1"/>
  <c r="S698" i="3"/>
  <c r="R698" i="3"/>
  <c r="Q694" i="3"/>
  <c r="T694" i="3" s="1"/>
  <c r="S694" i="3"/>
  <c r="R694" i="3"/>
  <c r="Q690" i="3"/>
  <c r="T690" i="3" s="1"/>
  <c r="S690" i="3"/>
  <c r="R690" i="3"/>
  <c r="Q686" i="3"/>
  <c r="T686" i="3" s="1"/>
  <c r="S686" i="3"/>
  <c r="R686" i="3"/>
  <c r="Q682" i="3"/>
  <c r="T682" i="3" s="1"/>
  <c r="S682" i="3"/>
  <c r="R682" i="3"/>
  <c r="Q678" i="3"/>
  <c r="T678" i="3" s="1"/>
  <c r="S678" i="3"/>
  <c r="R678" i="3"/>
  <c r="Q999" i="3"/>
  <c r="T999" i="3" s="1"/>
  <c r="R999" i="3"/>
  <c r="S999" i="3"/>
  <c r="Q987" i="3"/>
  <c r="T987" i="3" s="1"/>
  <c r="R987" i="3"/>
  <c r="S987" i="3"/>
  <c r="Q967" i="3"/>
  <c r="T967" i="3" s="1"/>
  <c r="R967" i="3"/>
  <c r="S967" i="3"/>
  <c r="Q951" i="3"/>
  <c r="T951" i="3" s="1"/>
  <c r="R951" i="3"/>
  <c r="S951" i="3"/>
  <c r="Q2" i="3"/>
  <c r="T2" i="3"/>
  <c r="Q998" i="3"/>
  <c r="T998" i="3" s="1"/>
  <c r="R998" i="3"/>
  <c r="S998" i="3"/>
  <c r="Q986" i="3"/>
  <c r="T986" i="3" s="1"/>
  <c r="R986" i="3"/>
  <c r="S986" i="3"/>
  <c r="Q978" i="3"/>
  <c r="T978" i="3" s="1"/>
  <c r="R978" i="3"/>
  <c r="S978" i="3"/>
  <c r="Q966" i="3"/>
  <c r="T966" i="3" s="1"/>
  <c r="R966" i="3"/>
  <c r="S966" i="3"/>
  <c r="Q954" i="3"/>
  <c r="T954" i="3" s="1"/>
  <c r="R954" i="3"/>
  <c r="S954" i="3"/>
  <c r="Q942" i="3"/>
  <c r="T942" i="3" s="1"/>
  <c r="R942" i="3"/>
  <c r="S942" i="3"/>
  <c r="Q930" i="3"/>
  <c r="T930" i="3" s="1"/>
  <c r="R930" i="3"/>
  <c r="S930" i="3"/>
  <c r="Q918" i="3"/>
  <c r="T918" i="3" s="1"/>
  <c r="R918" i="3"/>
  <c r="S918" i="3"/>
  <c r="Q906" i="3"/>
  <c r="T906" i="3" s="1"/>
  <c r="R906" i="3"/>
  <c r="S906" i="3"/>
  <c r="Q894" i="3"/>
  <c r="T894" i="3" s="1"/>
  <c r="R894" i="3"/>
  <c r="S894" i="3"/>
  <c r="Q882" i="3"/>
  <c r="T882" i="3" s="1"/>
  <c r="R882" i="3"/>
  <c r="S882" i="3"/>
  <c r="Q874" i="3"/>
  <c r="T874" i="3" s="1"/>
  <c r="R874" i="3"/>
  <c r="S874" i="3"/>
  <c r="Q862" i="3"/>
  <c r="T862" i="3" s="1"/>
  <c r="R862" i="3"/>
  <c r="S862" i="3"/>
  <c r="Q850" i="3"/>
  <c r="T850" i="3" s="1"/>
  <c r="R850" i="3"/>
  <c r="S850" i="3"/>
  <c r="Q838" i="3"/>
  <c r="T838" i="3" s="1"/>
  <c r="R838" i="3"/>
  <c r="S838" i="3"/>
  <c r="Q814" i="3"/>
  <c r="T814" i="3" s="1"/>
  <c r="R814" i="3"/>
  <c r="S814" i="3"/>
  <c r="Q937" i="3"/>
  <c r="T937" i="3" s="1"/>
  <c r="S937" i="3"/>
  <c r="R937" i="3"/>
  <c r="Q933" i="3"/>
  <c r="T933" i="3" s="1"/>
  <c r="S933" i="3"/>
  <c r="R933" i="3"/>
  <c r="Q929" i="3"/>
  <c r="T929" i="3" s="1"/>
  <c r="S929" i="3"/>
  <c r="R929" i="3"/>
  <c r="Q925" i="3"/>
  <c r="T925" i="3" s="1"/>
  <c r="S925" i="3"/>
  <c r="R925" i="3"/>
  <c r="Q921" i="3"/>
  <c r="T921" i="3" s="1"/>
  <c r="S921" i="3"/>
  <c r="R921" i="3"/>
  <c r="Q917" i="3"/>
  <c r="T917" i="3" s="1"/>
  <c r="S917" i="3"/>
  <c r="R917" i="3"/>
  <c r="Q913" i="3"/>
  <c r="T913" i="3" s="1"/>
  <c r="S913" i="3"/>
  <c r="R913" i="3"/>
  <c r="Q909" i="3"/>
  <c r="T909" i="3" s="1"/>
  <c r="S909" i="3"/>
  <c r="R909" i="3"/>
  <c r="Q905" i="3"/>
  <c r="T905" i="3" s="1"/>
  <c r="S905" i="3"/>
  <c r="R905" i="3"/>
  <c r="Q901" i="3"/>
  <c r="T901" i="3" s="1"/>
  <c r="S901" i="3"/>
  <c r="R901" i="3"/>
  <c r="Q897" i="3"/>
  <c r="T897" i="3" s="1"/>
  <c r="S897" i="3"/>
  <c r="R897" i="3"/>
  <c r="Q893" i="3"/>
  <c r="T893" i="3" s="1"/>
  <c r="S893" i="3"/>
  <c r="R893" i="3"/>
  <c r="Q889" i="3"/>
  <c r="T889" i="3" s="1"/>
  <c r="S889" i="3"/>
  <c r="R889" i="3"/>
  <c r="Q885" i="3"/>
  <c r="T885" i="3" s="1"/>
  <c r="S885" i="3"/>
  <c r="R885" i="3"/>
  <c r="Q881" i="3"/>
  <c r="T881" i="3" s="1"/>
  <c r="S881" i="3"/>
  <c r="R881" i="3"/>
  <c r="Q877" i="3"/>
  <c r="T877" i="3" s="1"/>
  <c r="S877" i="3"/>
  <c r="R877" i="3"/>
  <c r="Q873" i="3"/>
  <c r="T873" i="3" s="1"/>
  <c r="S873" i="3"/>
  <c r="R873" i="3"/>
  <c r="Q869" i="3"/>
  <c r="T869" i="3" s="1"/>
  <c r="S869" i="3"/>
  <c r="R869" i="3"/>
  <c r="Q865" i="3"/>
  <c r="T865" i="3" s="1"/>
  <c r="S865" i="3"/>
  <c r="R865" i="3"/>
  <c r="Q861" i="3"/>
  <c r="T861" i="3" s="1"/>
  <c r="S861" i="3"/>
  <c r="R861" i="3"/>
  <c r="Q857" i="3"/>
  <c r="T857" i="3" s="1"/>
  <c r="S857" i="3"/>
  <c r="R857" i="3"/>
  <c r="Q853" i="3"/>
  <c r="T853" i="3" s="1"/>
  <c r="S853" i="3"/>
  <c r="R853" i="3"/>
  <c r="Q849" i="3"/>
  <c r="T849" i="3" s="1"/>
  <c r="S849" i="3"/>
  <c r="R849" i="3"/>
  <c r="Q845" i="3"/>
  <c r="T845" i="3" s="1"/>
  <c r="S845" i="3"/>
  <c r="R845" i="3"/>
  <c r="Q841" i="3"/>
  <c r="T841" i="3" s="1"/>
  <c r="S841" i="3"/>
  <c r="R841" i="3"/>
  <c r="Q837" i="3"/>
  <c r="T837" i="3" s="1"/>
  <c r="S837" i="3"/>
  <c r="R837" i="3"/>
  <c r="Q833" i="3"/>
  <c r="T833" i="3" s="1"/>
  <c r="S833" i="3"/>
  <c r="R833" i="3"/>
  <c r="Q829" i="3"/>
  <c r="T829" i="3" s="1"/>
  <c r="S829" i="3"/>
  <c r="R829" i="3"/>
  <c r="Q825" i="3"/>
  <c r="T825" i="3" s="1"/>
  <c r="S825" i="3"/>
  <c r="R825" i="3"/>
  <c r="Q821" i="3"/>
  <c r="T821" i="3" s="1"/>
  <c r="S821" i="3"/>
  <c r="R821" i="3"/>
  <c r="Q817" i="3"/>
  <c r="T817" i="3" s="1"/>
  <c r="R817" i="3"/>
  <c r="S817" i="3"/>
  <c r="Q813" i="3"/>
  <c r="T813" i="3" s="1"/>
  <c r="R813" i="3"/>
  <c r="S813" i="3"/>
  <c r="Q809" i="3"/>
  <c r="T809" i="3" s="1"/>
  <c r="R809" i="3"/>
  <c r="S809" i="3"/>
  <c r="Q805" i="3"/>
  <c r="T805" i="3" s="1"/>
  <c r="R805" i="3"/>
  <c r="S805" i="3"/>
  <c r="Q801" i="3"/>
  <c r="T801" i="3" s="1"/>
  <c r="R801" i="3"/>
  <c r="S801" i="3"/>
  <c r="Q797" i="3"/>
  <c r="T797" i="3" s="1"/>
  <c r="R797" i="3"/>
  <c r="S797" i="3"/>
  <c r="Q793" i="3"/>
  <c r="T793" i="3" s="1"/>
  <c r="R793" i="3"/>
  <c r="S793" i="3"/>
  <c r="Q789" i="3"/>
  <c r="T789" i="3" s="1"/>
  <c r="R789" i="3"/>
  <c r="S789" i="3"/>
  <c r="Q785" i="3"/>
  <c r="T785" i="3" s="1"/>
  <c r="R785" i="3"/>
  <c r="S785" i="3"/>
  <c r="Q781" i="3"/>
  <c r="T781" i="3" s="1"/>
  <c r="R781" i="3"/>
  <c r="S781" i="3"/>
  <c r="Q777" i="3"/>
  <c r="T777" i="3" s="1"/>
  <c r="R777" i="3"/>
  <c r="S777" i="3"/>
  <c r="Q773" i="3"/>
  <c r="T773" i="3" s="1"/>
  <c r="R773" i="3"/>
  <c r="S773" i="3"/>
  <c r="Q769" i="3"/>
  <c r="T769" i="3" s="1"/>
  <c r="R769" i="3"/>
  <c r="S769" i="3"/>
  <c r="Q765" i="3"/>
  <c r="T765" i="3" s="1"/>
  <c r="R765" i="3"/>
  <c r="S765" i="3"/>
  <c r="Q761" i="3"/>
  <c r="T761" i="3" s="1"/>
  <c r="R761" i="3"/>
  <c r="S761" i="3"/>
  <c r="Q757" i="3"/>
  <c r="T757" i="3" s="1"/>
  <c r="R757" i="3"/>
  <c r="S757" i="3"/>
  <c r="Q753" i="3"/>
  <c r="T753" i="3" s="1"/>
  <c r="R753" i="3"/>
  <c r="S753" i="3"/>
  <c r="Q749" i="3"/>
  <c r="T749" i="3" s="1"/>
  <c r="R749" i="3"/>
  <c r="S749" i="3"/>
  <c r="Q745" i="3"/>
  <c r="T745" i="3" s="1"/>
  <c r="R745" i="3"/>
  <c r="S745" i="3"/>
  <c r="Q741" i="3"/>
  <c r="T741" i="3" s="1"/>
  <c r="R741" i="3"/>
  <c r="S741" i="3"/>
  <c r="Q737" i="3"/>
  <c r="T737" i="3" s="1"/>
  <c r="R737" i="3"/>
  <c r="S737" i="3"/>
  <c r="Q733" i="3"/>
  <c r="T733" i="3" s="1"/>
  <c r="R733" i="3"/>
  <c r="S733" i="3"/>
  <c r="Q729" i="3"/>
  <c r="T729" i="3" s="1"/>
  <c r="R729" i="3"/>
  <c r="S729" i="3"/>
  <c r="Q725" i="3"/>
  <c r="T725" i="3" s="1"/>
  <c r="R725" i="3"/>
  <c r="S725" i="3"/>
  <c r="Q721" i="3"/>
  <c r="T721" i="3" s="1"/>
  <c r="R721" i="3"/>
  <c r="S721" i="3"/>
  <c r="Q717" i="3"/>
  <c r="T717" i="3" s="1"/>
  <c r="R717" i="3"/>
  <c r="S717" i="3"/>
  <c r="Q713" i="3"/>
  <c r="T713" i="3" s="1"/>
  <c r="R713" i="3"/>
  <c r="S713" i="3"/>
  <c r="Q709" i="3"/>
  <c r="T709" i="3" s="1"/>
  <c r="R709" i="3"/>
  <c r="S709" i="3"/>
  <c r="Q705" i="3"/>
  <c r="T705" i="3" s="1"/>
  <c r="R705" i="3"/>
  <c r="S705" i="3"/>
  <c r="Q701" i="3"/>
  <c r="T701" i="3" s="1"/>
  <c r="R701" i="3"/>
  <c r="S701" i="3"/>
  <c r="Q697" i="3"/>
  <c r="T697" i="3" s="1"/>
  <c r="R697" i="3"/>
  <c r="S697" i="3"/>
  <c r="Q693" i="3"/>
  <c r="T693" i="3" s="1"/>
  <c r="R693" i="3"/>
  <c r="S693" i="3"/>
  <c r="Q689" i="3"/>
  <c r="T689" i="3" s="1"/>
  <c r="R689" i="3"/>
  <c r="S689" i="3"/>
  <c r="Q685" i="3"/>
  <c r="T685" i="3" s="1"/>
  <c r="R685" i="3"/>
  <c r="S685" i="3"/>
  <c r="Q681" i="3"/>
  <c r="T681" i="3" s="1"/>
  <c r="R681" i="3"/>
  <c r="S681" i="3"/>
  <c r="Q677" i="3"/>
  <c r="T677" i="3" s="1"/>
  <c r="R677" i="3"/>
  <c r="S677" i="3"/>
  <c r="Q673" i="3"/>
  <c r="T673" i="3" s="1"/>
  <c r="R673" i="3"/>
  <c r="S673" i="3"/>
  <c r="Q994" i="3"/>
  <c r="T994" i="3" s="1"/>
  <c r="R994" i="3"/>
  <c r="S994" i="3"/>
  <c r="Q982" i="3"/>
  <c r="T982" i="3" s="1"/>
  <c r="R982" i="3"/>
  <c r="S982" i="3"/>
  <c r="Q970" i="3"/>
  <c r="T970" i="3" s="1"/>
  <c r="R970" i="3"/>
  <c r="S970" i="3"/>
  <c r="Q958" i="3"/>
  <c r="T958" i="3" s="1"/>
  <c r="R958" i="3"/>
  <c r="S958" i="3"/>
  <c r="Q946" i="3"/>
  <c r="T946" i="3" s="1"/>
  <c r="R946" i="3"/>
  <c r="S946" i="3"/>
  <c r="Q934" i="3"/>
  <c r="T934" i="3" s="1"/>
  <c r="R934" i="3"/>
  <c r="S934" i="3"/>
  <c r="Q922" i="3"/>
  <c r="T922" i="3" s="1"/>
  <c r="R922" i="3"/>
  <c r="S922" i="3"/>
  <c r="Q910" i="3"/>
  <c r="T910" i="3" s="1"/>
  <c r="R910" i="3"/>
  <c r="S910" i="3"/>
  <c r="Q898" i="3"/>
  <c r="T898" i="3" s="1"/>
  <c r="R898" i="3"/>
  <c r="S898" i="3"/>
  <c r="Q886" i="3"/>
  <c r="T886" i="3" s="1"/>
  <c r="R886" i="3"/>
  <c r="S886" i="3"/>
  <c r="Q870" i="3"/>
  <c r="T870" i="3" s="1"/>
  <c r="R870" i="3"/>
  <c r="S870" i="3"/>
  <c r="Q858" i="3"/>
  <c r="T858" i="3" s="1"/>
  <c r="R858" i="3"/>
  <c r="S858" i="3"/>
  <c r="Q846" i="3"/>
  <c r="T846" i="3" s="1"/>
  <c r="R846" i="3"/>
  <c r="S846" i="3"/>
  <c r="Q834" i="3"/>
  <c r="T834" i="3" s="1"/>
  <c r="R834" i="3"/>
  <c r="S834" i="3"/>
  <c r="Q826" i="3"/>
  <c r="T826" i="3" s="1"/>
  <c r="R826" i="3"/>
  <c r="S826" i="3"/>
  <c r="Q818" i="3"/>
  <c r="T818" i="3" s="1"/>
  <c r="R818" i="3"/>
  <c r="S818" i="3"/>
  <c r="Q806" i="3"/>
  <c r="T806" i="3" s="1"/>
  <c r="R806" i="3"/>
  <c r="S806" i="3"/>
  <c r="Q794" i="3"/>
  <c r="T794" i="3" s="1"/>
  <c r="R794" i="3"/>
  <c r="S794" i="3"/>
  <c r="Q1001" i="3"/>
  <c r="T1001" i="3" s="1"/>
  <c r="S1001" i="3"/>
  <c r="R1001" i="3"/>
  <c r="Q997" i="3"/>
  <c r="T997" i="3" s="1"/>
  <c r="S997" i="3"/>
  <c r="R997" i="3"/>
  <c r="Q993" i="3"/>
  <c r="T993" i="3" s="1"/>
  <c r="S993" i="3"/>
  <c r="R993" i="3"/>
  <c r="Q989" i="3"/>
  <c r="T989" i="3" s="1"/>
  <c r="S989" i="3"/>
  <c r="R989" i="3"/>
  <c r="Q985" i="3"/>
  <c r="T985" i="3" s="1"/>
  <c r="S985" i="3"/>
  <c r="R985" i="3"/>
  <c r="Q981" i="3"/>
  <c r="T981" i="3" s="1"/>
  <c r="S981" i="3"/>
  <c r="R981" i="3"/>
  <c r="Q977" i="3"/>
  <c r="T977" i="3" s="1"/>
  <c r="S977" i="3"/>
  <c r="R977" i="3"/>
  <c r="Q973" i="3"/>
  <c r="T973" i="3" s="1"/>
  <c r="S973" i="3"/>
  <c r="R973" i="3"/>
  <c r="Q969" i="3"/>
  <c r="T969" i="3" s="1"/>
  <c r="S969" i="3"/>
  <c r="R969" i="3"/>
  <c r="Q965" i="3"/>
  <c r="T965" i="3" s="1"/>
  <c r="S965" i="3"/>
  <c r="R965" i="3"/>
  <c r="Q961" i="3"/>
  <c r="T961" i="3" s="1"/>
  <c r="S961" i="3"/>
  <c r="R961" i="3"/>
  <c r="Q957" i="3"/>
  <c r="T957" i="3" s="1"/>
  <c r="S957" i="3"/>
  <c r="R957" i="3"/>
  <c r="Q953" i="3"/>
  <c r="T953" i="3" s="1"/>
  <c r="S953" i="3"/>
  <c r="R953" i="3"/>
  <c r="Q949" i="3"/>
  <c r="T949" i="3" s="1"/>
  <c r="S949" i="3"/>
  <c r="R949" i="3"/>
  <c r="Q945" i="3"/>
  <c r="T945" i="3" s="1"/>
  <c r="S945" i="3"/>
  <c r="R945" i="3"/>
  <c r="Q941" i="3"/>
  <c r="T941" i="3" s="1"/>
  <c r="S941" i="3"/>
  <c r="R941" i="3"/>
  <c r="Q1000" i="3"/>
  <c r="T1000" i="3" s="1"/>
  <c r="R1000" i="3"/>
  <c r="S1000" i="3"/>
  <c r="Q996" i="3"/>
  <c r="T996" i="3" s="1"/>
  <c r="R996" i="3"/>
  <c r="S996" i="3"/>
  <c r="Q992" i="3"/>
  <c r="T992" i="3" s="1"/>
  <c r="R992" i="3"/>
  <c r="S992" i="3"/>
  <c r="Q988" i="3"/>
  <c r="T988" i="3" s="1"/>
  <c r="R988" i="3"/>
  <c r="S988" i="3"/>
  <c r="Q984" i="3"/>
  <c r="T984" i="3" s="1"/>
  <c r="R984" i="3"/>
  <c r="S984" i="3"/>
  <c r="Q980" i="3"/>
  <c r="T980" i="3" s="1"/>
  <c r="R980" i="3"/>
  <c r="S980" i="3"/>
  <c r="Q976" i="3"/>
  <c r="T976" i="3" s="1"/>
  <c r="R976" i="3"/>
  <c r="S976" i="3"/>
  <c r="Q972" i="3"/>
  <c r="T972" i="3" s="1"/>
  <c r="R972" i="3"/>
  <c r="S972" i="3"/>
  <c r="Q968" i="3"/>
  <c r="T968" i="3" s="1"/>
  <c r="R968" i="3"/>
  <c r="S968" i="3"/>
  <c r="Q964" i="3"/>
  <c r="T964" i="3" s="1"/>
  <c r="R964" i="3"/>
  <c r="S964" i="3"/>
  <c r="Q960" i="3"/>
  <c r="T960" i="3" s="1"/>
  <c r="R960" i="3"/>
  <c r="S960" i="3"/>
  <c r="Q956" i="3"/>
  <c r="T956" i="3" s="1"/>
  <c r="R956" i="3"/>
  <c r="S956" i="3"/>
  <c r="Q952" i="3"/>
  <c r="T952" i="3" s="1"/>
  <c r="R952" i="3"/>
  <c r="S952" i="3"/>
  <c r="Q948" i="3"/>
  <c r="T948" i="3" s="1"/>
  <c r="R948" i="3"/>
  <c r="S948" i="3"/>
  <c r="Q944" i="3"/>
  <c r="T944" i="3" s="1"/>
  <c r="R944" i="3"/>
  <c r="S944" i="3"/>
  <c r="Q940" i="3"/>
  <c r="T940" i="3" s="1"/>
  <c r="R940" i="3"/>
  <c r="S940" i="3"/>
  <c r="Q936" i="3"/>
  <c r="T936" i="3" s="1"/>
  <c r="R936" i="3"/>
  <c r="S936" i="3"/>
  <c r="Q932" i="3"/>
  <c r="T932" i="3" s="1"/>
  <c r="R932" i="3"/>
  <c r="S932" i="3"/>
  <c r="Q928" i="3"/>
  <c r="T928" i="3" s="1"/>
  <c r="R928" i="3"/>
  <c r="S928" i="3"/>
  <c r="Q924" i="3"/>
  <c r="T924" i="3" s="1"/>
  <c r="R924" i="3"/>
  <c r="S924" i="3"/>
  <c r="Q920" i="3"/>
  <c r="T920" i="3" s="1"/>
  <c r="R920" i="3"/>
  <c r="S920" i="3"/>
  <c r="Q916" i="3"/>
  <c r="T916" i="3" s="1"/>
  <c r="R916" i="3"/>
  <c r="S916" i="3"/>
  <c r="Q912" i="3"/>
  <c r="T912" i="3" s="1"/>
  <c r="R912" i="3"/>
  <c r="S912" i="3"/>
  <c r="Q908" i="3"/>
  <c r="T908" i="3" s="1"/>
  <c r="R908" i="3"/>
  <c r="S908" i="3"/>
  <c r="Q904" i="3"/>
  <c r="T904" i="3" s="1"/>
  <c r="R904" i="3"/>
  <c r="S904" i="3"/>
  <c r="Q900" i="3"/>
  <c r="T900" i="3" s="1"/>
  <c r="R900" i="3"/>
  <c r="S900" i="3"/>
  <c r="Q896" i="3"/>
  <c r="T896" i="3" s="1"/>
  <c r="R896" i="3"/>
  <c r="S896" i="3"/>
  <c r="Q892" i="3"/>
  <c r="T892" i="3" s="1"/>
  <c r="R892" i="3"/>
  <c r="S892" i="3"/>
  <c r="Q888" i="3"/>
  <c r="T888" i="3" s="1"/>
  <c r="R888" i="3"/>
  <c r="S888" i="3"/>
  <c r="Q884" i="3"/>
  <c r="T884" i="3" s="1"/>
  <c r="R884" i="3"/>
  <c r="S884" i="3"/>
  <c r="Q880" i="3"/>
  <c r="T880" i="3" s="1"/>
  <c r="R880" i="3"/>
  <c r="S880" i="3"/>
  <c r="Q876" i="3"/>
  <c r="T876" i="3" s="1"/>
  <c r="R876" i="3"/>
  <c r="S876" i="3"/>
  <c r="Q872" i="3"/>
  <c r="T872" i="3" s="1"/>
  <c r="R872" i="3"/>
  <c r="S872" i="3"/>
  <c r="Q868" i="3"/>
  <c r="T868" i="3" s="1"/>
  <c r="R868" i="3"/>
  <c r="S868" i="3"/>
  <c r="Q864" i="3"/>
  <c r="T864" i="3" s="1"/>
  <c r="S864" i="3"/>
  <c r="R864" i="3"/>
  <c r="Q860" i="3"/>
  <c r="T860" i="3" s="1"/>
  <c r="S860" i="3"/>
  <c r="R860" i="3"/>
  <c r="Q856" i="3"/>
  <c r="T856" i="3" s="1"/>
  <c r="S856" i="3"/>
  <c r="R856" i="3"/>
  <c r="Q852" i="3"/>
  <c r="T852" i="3" s="1"/>
  <c r="S852" i="3"/>
  <c r="R852" i="3"/>
  <c r="Q848" i="3"/>
  <c r="T848" i="3" s="1"/>
  <c r="S848" i="3"/>
  <c r="R848" i="3"/>
  <c r="Q844" i="3"/>
  <c r="T844" i="3" s="1"/>
  <c r="S844" i="3"/>
  <c r="R844" i="3"/>
  <c r="Q840" i="3"/>
  <c r="T840" i="3" s="1"/>
  <c r="S840" i="3"/>
  <c r="R840" i="3"/>
  <c r="Q836" i="3"/>
  <c r="T836" i="3" s="1"/>
  <c r="S836" i="3"/>
  <c r="R836" i="3"/>
  <c r="Q832" i="3"/>
  <c r="T832" i="3" s="1"/>
  <c r="S832" i="3"/>
  <c r="R832" i="3"/>
  <c r="Q828" i="3"/>
  <c r="T828" i="3" s="1"/>
  <c r="S828" i="3"/>
  <c r="R828" i="3"/>
  <c r="Q824" i="3"/>
  <c r="T824" i="3" s="1"/>
  <c r="S824" i="3"/>
  <c r="R824" i="3"/>
  <c r="Q820" i="3"/>
  <c r="T820" i="3" s="1"/>
  <c r="S820" i="3"/>
  <c r="R820" i="3"/>
  <c r="Q816" i="3"/>
  <c r="T816" i="3" s="1"/>
  <c r="S816" i="3"/>
  <c r="R816" i="3"/>
  <c r="Q812" i="3"/>
  <c r="T812" i="3" s="1"/>
  <c r="S812" i="3"/>
  <c r="R812" i="3"/>
  <c r="Q808" i="3"/>
  <c r="T808" i="3" s="1"/>
  <c r="S808" i="3"/>
  <c r="R808" i="3"/>
  <c r="Q804" i="3"/>
  <c r="T804" i="3" s="1"/>
  <c r="S804" i="3"/>
  <c r="R804" i="3"/>
  <c r="Q800" i="3"/>
  <c r="T800" i="3" s="1"/>
  <c r="S800" i="3"/>
  <c r="R800" i="3"/>
  <c r="Q796" i="3"/>
  <c r="T796" i="3" s="1"/>
  <c r="S796" i="3"/>
  <c r="R796" i="3"/>
  <c r="Q792" i="3"/>
  <c r="T792" i="3" s="1"/>
  <c r="S792" i="3"/>
  <c r="R792" i="3"/>
  <c r="Q788" i="3"/>
  <c r="T788" i="3" s="1"/>
  <c r="S788" i="3"/>
  <c r="R788" i="3"/>
  <c r="Q784" i="3"/>
  <c r="T784" i="3" s="1"/>
  <c r="S784" i="3"/>
  <c r="R784" i="3"/>
  <c r="Q780" i="3"/>
  <c r="T780" i="3" s="1"/>
  <c r="S780" i="3"/>
  <c r="R780" i="3"/>
  <c r="Q776" i="3"/>
  <c r="T776" i="3" s="1"/>
  <c r="S776" i="3"/>
  <c r="R776" i="3"/>
  <c r="Q772" i="3"/>
  <c r="T772" i="3" s="1"/>
  <c r="S772" i="3"/>
  <c r="R772" i="3"/>
  <c r="Q768" i="3"/>
  <c r="T768" i="3" s="1"/>
  <c r="S768" i="3"/>
  <c r="R768" i="3"/>
  <c r="Q764" i="3"/>
  <c r="T764" i="3" s="1"/>
  <c r="S764" i="3"/>
  <c r="R764" i="3"/>
  <c r="Q760" i="3"/>
  <c r="T760" i="3" s="1"/>
  <c r="S760" i="3"/>
  <c r="R760" i="3"/>
  <c r="Q756" i="3"/>
  <c r="T756" i="3" s="1"/>
  <c r="S756" i="3"/>
  <c r="R756" i="3"/>
  <c r="Q752" i="3"/>
  <c r="T752" i="3" s="1"/>
  <c r="S752" i="3"/>
  <c r="R752" i="3"/>
  <c r="Q748" i="3"/>
  <c r="T748" i="3" s="1"/>
  <c r="S748" i="3"/>
  <c r="R748" i="3"/>
  <c r="Q744" i="3"/>
  <c r="T744" i="3" s="1"/>
  <c r="S744" i="3"/>
  <c r="R744" i="3"/>
  <c r="Q740" i="3"/>
  <c r="T740" i="3" s="1"/>
  <c r="S740" i="3"/>
  <c r="R740" i="3"/>
  <c r="Q736" i="3"/>
  <c r="T736" i="3" s="1"/>
  <c r="S736" i="3"/>
  <c r="R736" i="3"/>
  <c r="Q732" i="3"/>
  <c r="T732" i="3" s="1"/>
  <c r="S732" i="3"/>
  <c r="R732" i="3"/>
  <c r="Q728" i="3"/>
  <c r="T728" i="3" s="1"/>
  <c r="S728" i="3"/>
  <c r="R728" i="3"/>
  <c r="Q724" i="3"/>
  <c r="T724" i="3" s="1"/>
  <c r="S724" i="3"/>
  <c r="R724" i="3"/>
  <c r="Q720" i="3"/>
  <c r="T720" i="3" s="1"/>
  <c r="S720" i="3"/>
  <c r="R720" i="3"/>
  <c r="Q716" i="3"/>
  <c r="T716" i="3" s="1"/>
  <c r="S716" i="3"/>
  <c r="R716" i="3"/>
  <c r="Q712" i="3"/>
  <c r="T712" i="3" s="1"/>
  <c r="S712" i="3"/>
  <c r="R712" i="3"/>
  <c r="Q708" i="3"/>
  <c r="T708" i="3" s="1"/>
  <c r="S708" i="3"/>
  <c r="R708" i="3"/>
  <c r="Q704" i="3"/>
  <c r="T704" i="3" s="1"/>
  <c r="S704" i="3"/>
  <c r="R704" i="3"/>
  <c r="Q700" i="3"/>
  <c r="T700" i="3" s="1"/>
  <c r="S700" i="3"/>
  <c r="R700" i="3"/>
  <c r="Q696" i="3"/>
  <c r="T696" i="3" s="1"/>
  <c r="S696" i="3"/>
  <c r="R696" i="3"/>
  <c r="Q692" i="3"/>
  <c r="T692" i="3" s="1"/>
  <c r="S692" i="3"/>
  <c r="R692" i="3"/>
  <c r="Q688" i="3"/>
  <c r="T688" i="3" s="1"/>
  <c r="S688" i="3"/>
  <c r="R688" i="3"/>
  <c r="Q684" i="3"/>
  <c r="T684" i="3" s="1"/>
  <c r="S684" i="3"/>
  <c r="R684" i="3"/>
  <c r="Q680" i="3"/>
  <c r="T680" i="3" s="1"/>
  <c r="S680" i="3"/>
  <c r="R680" i="3"/>
  <c r="Q676" i="3"/>
  <c r="T676" i="3" s="1"/>
  <c r="S676" i="3"/>
  <c r="R676" i="3"/>
  <c r="Q991" i="3"/>
  <c r="T991" i="3" s="1"/>
  <c r="R991" i="3"/>
  <c r="S991" i="3"/>
  <c r="Q979" i="3"/>
  <c r="T979" i="3" s="1"/>
  <c r="R979" i="3"/>
  <c r="S979" i="3"/>
  <c r="Q975" i="3"/>
  <c r="T975" i="3" s="1"/>
  <c r="R975" i="3"/>
  <c r="S975" i="3"/>
  <c r="Q963" i="3"/>
  <c r="T963" i="3" s="1"/>
  <c r="R963" i="3"/>
  <c r="S963" i="3"/>
  <c r="Q959" i="3"/>
  <c r="T959" i="3" s="1"/>
  <c r="R959" i="3"/>
  <c r="S959" i="3"/>
  <c r="Q947" i="3"/>
  <c r="T947" i="3" s="1"/>
  <c r="R947" i="3"/>
  <c r="S947" i="3"/>
  <c r="Q943" i="3"/>
  <c r="T943" i="3" s="1"/>
  <c r="R943" i="3"/>
  <c r="S943" i="3"/>
  <c r="Q939" i="3"/>
  <c r="T939" i="3" s="1"/>
  <c r="R939" i="3"/>
  <c r="S939" i="3"/>
  <c r="Q935" i="3"/>
  <c r="T935" i="3" s="1"/>
  <c r="R935" i="3"/>
  <c r="S935" i="3"/>
  <c r="Q931" i="3"/>
  <c r="T931" i="3" s="1"/>
  <c r="R931" i="3"/>
  <c r="S931" i="3"/>
  <c r="Q927" i="3"/>
  <c r="T927" i="3" s="1"/>
  <c r="R927" i="3"/>
  <c r="S927" i="3"/>
  <c r="Q923" i="3"/>
  <c r="T923" i="3" s="1"/>
  <c r="R923" i="3"/>
  <c r="S923" i="3"/>
  <c r="Q919" i="3"/>
  <c r="T919" i="3" s="1"/>
  <c r="R919" i="3"/>
  <c r="S919" i="3"/>
  <c r="Q915" i="3"/>
  <c r="T915" i="3" s="1"/>
  <c r="R915" i="3"/>
  <c r="S915" i="3"/>
  <c r="Q911" i="3"/>
  <c r="T911" i="3" s="1"/>
  <c r="R911" i="3"/>
  <c r="S911" i="3"/>
  <c r="Q907" i="3"/>
  <c r="T907" i="3" s="1"/>
  <c r="R907" i="3"/>
  <c r="S907" i="3"/>
  <c r="Q903" i="3"/>
  <c r="T903" i="3" s="1"/>
  <c r="S903" i="3"/>
  <c r="R903" i="3"/>
  <c r="Q899" i="3"/>
  <c r="T899" i="3" s="1"/>
  <c r="S899" i="3"/>
  <c r="R899" i="3"/>
  <c r="Q895" i="3"/>
  <c r="T895" i="3" s="1"/>
  <c r="S895" i="3"/>
  <c r="R895" i="3"/>
  <c r="Q891" i="3"/>
  <c r="T891" i="3" s="1"/>
  <c r="S891" i="3"/>
  <c r="R891" i="3"/>
  <c r="Q887" i="3"/>
  <c r="T887" i="3" s="1"/>
  <c r="S887" i="3"/>
  <c r="R887" i="3"/>
  <c r="Q883" i="3"/>
  <c r="T883" i="3" s="1"/>
  <c r="S883" i="3"/>
  <c r="R883" i="3"/>
  <c r="Q879" i="3"/>
  <c r="T879" i="3" s="1"/>
  <c r="S879" i="3"/>
  <c r="R879" i="3"/>
  <c r="Q875" i="3"/>
  <c r="T875" i="3" s="1"/>
  <c r="S875" i="3"/>
  <c r="R875" i="3"/>
  <c r="Q871" i="3"/>
  <c r="T871" i="3" s="1"/>
  <c r="S871" i="3"/>
  <c r="R871" i="3"/>
  <c r="Q867" i="3"/>
  <c r="T867" i="3" s="1"/>
  <c r="S867" i="3"/>
  <c r="R867" i="3"/>
  <c r="Q863" i="3"/>
  <c r="T863" i="3" s="1"/>
  <c r="R863" i="3"/>
  <c r="S863" i="3"/>
  <c r="Q859" i="3"/>
  <c r="T859" i="3" s="1"/>
  <c r="R859" i="3"/>
  <c r="S859" i="3"/>
  <c r="Q855" i="3"/>
  <c r="T855" i="3" s="1"/>
  <c r="R855" i="3"/>
  <c r="S855" i="3"/>
  <c r="Q851" i="3"/>
  <c r="T851" i="3" s="1"/>
  <c r="R851" i="3"/>
  <c r="S851" i="3"/>
  <c r="Q847" i="3"/>
  <c r="T847" i="3" s="1"/>
  <c r="R847" i="3"/>
  <c r="S847" i="3"/>
  <c r="Q843" i="3"/>
  <c r="T843" i="3" s="1"/>
  <c r="R843" i="3"/>
  <c r="S843" i="3"/>
  <c r="Q839" i="3"/>
  <c r="T839" i="3" s="1"/>
  <c r="R839" i="3"/>
  <c r="S839" i="3"/>
  <c r="Q835" i="3"/>
  <c r="T835" i="3" s="1"/>
  <c r="R835" i="3"/>
  <c r="S835" i="3"/>
  <c r="Q831" i="3"/>
  <c r="T831" i="3" s="1"/>
  <c r="R831" i="3"/>
  <c r="S831" i="3"/>
  <c r="Q827" i="3"/>
  <c r="T827" i="3" s="1"/>
  <c r="R827" i="3"/>
  <c r="S827" i="3"/>
  <c r="Q823" i="3"/>
  <c r="T823" i="3" s="1"/>
  <c r="R823" i="3"/>
  <c r="S823" i="3"/>
  <c r="Q819" i="3"/>
  <c r="T819" i="3" s="1"/>
  <c r="R819" i="3"/>
  <c r="S819" i="3"/>
  <c r="Q815" i="3"/>
  <c r="T815" i="3" s="1"/>
  <c r="R815" i="3"/>
  <c r="S815" i="3"/>
  <c r="Q811" i="3"/>
  <c r="T811" i="3" s="1"/>
  <c r="R811" i="3"/>
  <c r="S811" i="3"/>
  <c r="Q807" i="3"/>
  <c r="T807" i="3" s="1"/>
  <c r="R807" i="3"/>
  <c r="S807" i="3"/>
  <c r="Q803" i="3"/>
  <c r="T803" i="3" s="1"/>
  <c r="R803" i="3"/>
  <c r="S803" i="3"/>
  <c r="Q799" i="3"/>
  <c r="T799" i="3" s="1"/>
  <c r="R799" i="3"/>
  <c r="S799" i="3"/>
  <c r="Q795" i="3"/>
  <c r="T795" i="3" s="1"/>
  <c r="R795" i="3"/>
  <c r="S795" i="3"/>
  <c r="Q791" i="3"/>
  <c r="T791" i="3" s="1"/>
  <c r="R791" i="3"/>
  <c r="S791" i="3"/>
  <c r="Q787" i="3"/>
  <c r="T787" i="3" s="1"/>
  <c r="R787" i="3"/>
  <c r="S787" i="3"/>
  <c r="Q783" i="3"/>
  <c r="T783" i="3" s="1"/>
  <c r="R783" i="3"/>
  <c r="S783" i="3"/>
  <c r="Q779" i="3"/>
  <c r="T779" i="3" s="1"/>
  <c r="R779" i="3"/>
  <c r="S779" i="3"/>
  <c r="Q775" i="3"/>
  <c r="T775" i="3" s="1"/>
  <c r="R775" i="3"/>
  <c r="S775" i="3"/>
  <c r="Q771" i="3"/>
  <c r="T771" i="3" s="1"/>
  <c r="R771" i="3"/>
  <c r="S771" i="3"/>
  <c r="Q767" i="3"/>
  <c r="T767" i="3" s="1"/>
  <c r="R767" i="3"/>
  <c r="S767" i="3"/>
  <c r="Q763" i="3"/>
  <c r="T763" i="3" s="1"/>
  <c r="R763" i="3"/>
  <c r="S763" i="3"/>
  <c r="Q759" i="3"/>
  <c r="T759" i="3" s="1"/>
  <c r="R759" i="3"/>
  <c r="S759" i="3"/>
  <c r="Q755" i="3"/>
  <c r="T755" i="3" s="1"/>
  <c r="R755" i="3"/>
  <c r="S755" i="3"/>
  <c r="Q751" i="3"/>
  <c r="T751" i="3" s="1"/>
  <c r="R751" i="3"/>
  <c r="S751" i="3"/>
  <c r="Q747" i="3"/>
  <c r="T747" i="3" s="1"/>
  <c r="R747" i="3"/>
  <c r="S747" i="3"/>
  <c r="Q743" i="3"/>
  <c r="T743" i="3" s="1"/>
  <c r="R743" i="3"/>
  <c r="S743" i="3"/>
  <c r="Q739" i="3"/>
  <c r="T739" i="3" s="1"/>
  <c r="R739" i="3"/>
  <c r="S739" i="3"/>
  <c r="Q735" i="3"/>
  <c r="T735" i="3" s="1"/>
  <c r="R735" i="3"/>
  <c r="S735" i="3"/>
  <c r="Q731" i="3"/>
  <c r="T731" i="3" s="1"/>
  <c r="R731" i="3"/>
  <c r="S731" i="3"/>
  <c r="Q727" i="3"/>
  <c r="T727" i="3" s="1"/>
  <c r="R727" i="3"/>
  <c r="S727" i="3"/>
  <c r="Q723" i="3"/>
  <c r="T723" i="3" s="1"/>
  <c r="R723" i="3"/>
  <c r="S723" i="3"/>
  <c r="Q719" i="3"/>
  <c r="T719" i="3" s="1"/>
  <c r="R719" i="3"/>
  <c r="S719" i="3"/>
  <c r="Q715" i="3"/>
  <c r="T715" i="3" s="1"/>
  <c r="R715" i="3"/>
  <c r="S715" i="3"/>
  <c r="Q711" i="3"/>
  <c r="T711" i="3" s="1"/>
  <c r="R711" i="3"/>
  <c r="S711" i="3"/>
  <c r="Q707" i="3"/>
  <c r="T707" i="3" s="1"/>
  <c r="R707" i="3"/>
  <c r="S707" i="3"/>
  <c r="Q703" i="3"/>
  <c r="T703" i="3" s="1"/>
  <c r="R703" i="3"/>
  <c r="S703" i="3"/>
  <c r="Q699" i="3"/>
  <c r="T699" i="3" s="1"/>
  <c r="R699" i="3"/>
  <c r="S699" i="3"/>
  <c r="Q695" i="3"/>
  <c r="T695" i="3" s="1"/>
  <c r="R695" i="3"/>
  <c r="S695" i="3"/>
  <c r="Q691" i="3"/>
  <c r="T691" i="3" s="1"/>
  <c r="R691" i="3"/>
  <c r="S691" i="3"/>
  <c r="Q687" i="3"/>
  <c r="T687" i="3" s="1"/>
  <c r="R687" i="3"/>
  <c r="S687" i="3"/>
  <c r="Q683" i="3"/>
  <c r="T683" i="3" s="1"/>
  <c r="R683" i="3"/>
  <c r="S683" i="3"/>
  <c r="Q679" i="3"/>
  <c r="T679" i="3" s="1"/>
  <c r="R679" i="3"/>
  <c r="S679" i="3"/>
  <c r="Q675" i="3"/>
  <c r="T675" i="3" s="1"/>
  <c r="R675" i="3"/>
  <c r="S675" i="3"/>
  <c r="Q669" i="3"/>
  <c r="T669" i="3" s="1"/>
  <c r="R669" i="3"/>
  <c r="S669" i="3"/>
  <c r="Q665" i="3"/>
  <c r="T665" i="3" s="1"/>
  <c r="S665" i="3"/>
  <c r="R665" i="3"/>
  <c r="Q661" i="3"/>
  <c r="T661" i="3" s="1"/>
  <c r="S661" i="3"/>
  <c r="R661" i="3"/>
  <c r="Q657" i="3"/>
  <c r="T657" i="3" s="1"/>
  <c r="S657" i="3"/>
  <c r="R657" i="3"/>
  <c r="Q653" i="3"/>
  <c r="T653" i="3" s="1"/>
  <c r="S653" i="3"/>
  <c r="R653" i="3"/>
  <c r="Q649" i="3"/>
  <c r="T649" i="3" s="1"/>
  <c r="S649" i="3"/>
  <c r="R649" i="3"/>
  <c r="Q645" i="3"/>
  <c r="T645" i="3" s="1"/>
  <c r="S645" i="3"/>
  <c r="R645" i="3"/>
  <c r="Q641" i="3"/>
  <c r="T641" i="3" s="1"/>
  <c r="S641" i="3"/>
  <c r="R641" i="3"/>
  <c r="Q637" i="3"/>
  <c r="T637" i="3" s="1"/>
  <c r="S637" i="3"/>
  <c r="R637" i="3"/>
  <c r="Q633" i="3"/>
  <c r="T633" i="3" s="1"/>
  <c r="S633" i="3"/>
  <c r="R633" i="3"/>
  <c r="Q629" i="3"/>
  <c r="T629" i="3" s="1"/>
  <c r="S629" i="3"/>
  <c r="R629" i="3"/>
  <c r="Q625" i="3"/>
  <c r="T625" i="3" s="1"/>
  <c r="S625" i="3"/>
  <c r="R625" i="3"/>
  <c r="Q621" i="3"/>
  <c r="T621" i="3" s="1"/>
  <c r="S621" i="3"/>
  <c r="R621" i="3"/>
  <c r="Q617" i="3"/>
  <c r="T617" i="3" s="1"/>
  <c r="S617" i="3"/>
  <c r="R617" i="3"/>
  <c r="Q613" i="3"/>
  <c r="T613" i="3" s="1"/>
  <c r="S613" i="3"/>
  <c r="R613" i="3"/>
  <c r="Q609" i="3"/>
  <c r="T609" i="3" s="1"/>
  <c r="S609" i="3"/>
  <c r="R609" i="3"/>
  <c r="Q605" i="3"/>
  <c r="T605" i="3" s="1"/>
  <c r="S605" i="3"/>
  <c r="R605" i="3"/>
  <c r="Q601" i="3"/>
  <c r="T601" i="3" s="1"/>
  <c r="S601" i="3"/>
  <c r="R601" i="3"/>
  <c r="Q597" i="3"/>
  <c r="T597" i="3" s="1"/>
  <c r="S597" i="3"/>
  <c r="R597" i="3"/>
  <c r="Q593" i="3"/>
  <c r="T593" i="3" s="1"/>
  <c r="S593" i="3"/>
  <c r="R593" i="3"/>
  <c r="Q589" i="3"/>
  <c r="T589" i="3" s="1"/>
  <c r="S589" i="3"/>
  <c r="R589" i="3"/>
  <c r="Q585" i="3"/>
  <c r="T585" i="3" s="1"/>
  <c r="S585" i="3"/>
  <c r="R585" i="3"/>
  <c r="Q581" i="3"/>
  <c r="T581" i="3" s="1"/>
  <c r="S581" i="3"/>
  <c r="R581" i="3"/>
  <c r="Q577" i="3"/>
  <c r="T577" i="3" s="1"/>
  <c r="S577" i="3"/>
  <c r="R577" i="3"/>
  <c r="Q573" i="3"/>
  <c r="T573" i="3" s="1"/>
  <c r="S573" i="3"/>
  <c r="R573" i="3"/>
  <c r="Q569" i="3"/>
  <c r="T569" i="3" s="1"/>
  <c r="S569" i="3"/>
  <c r="R569" i="3"/>
  <c r="Q565" i="3"/>
  <c r="T565" i="3" s="1"/>
  <c r="S565" i="3"/>
  <c r="R565" i="3"/>
  <c r="Q561" i="3"/>
  <c r="T561" i="3" s="1"/>
  <c r="S561" i="3"/>
  <c r="R561" i="3"/>
  <c r="Q557" i="3"/>
  <c r="T557" i="3" s="1"/>
  <c r="S557" i="3"/>
  <c r="R557" i="3"/>
  <c r="Q553" i="3"/>
  <c r="T553" i="3" s="1"/>
  <c r="S553" i="3"/>
  <c r="R553" i="3"/>
  <c r="Q549" i="3"/>
  <c r="T549" i="3" s="1"/>
  <c r="S549" i="3"/>
  <c r="R549" i="3"/>
  <c r="Q545" i="3"/>
  <c r="T545" i="3" s="1"/>
  <c r="S545" i="3"/>
  <c r="R545" i="3"/>
  <c r="Q541" i="3"/>
  <c r="T541" i="3" s="1"/>
  <c r="S541" i="3"/>
  <c r="R541" i="3"/>
  <c r="Q537" i="3"/>
  <c r="T537" i="3" s="1"/>
  <c r="S537" i="3"/>
  <c r="R537" i="3"/>
  <c r="Q533" i="3"/>
  <c r="T533" i="3" s="1"/>
  <c r="S533" i="3"/>
  <c r="R533" i="3"/>
  <c r="Q529" i="3"/>
  <c r="T529" i="3" s="1"/>
  <c r="S529" i="3"/>
  <c r="R529" i="3"/>
  <c r="Q525" i="3"/>
  <c r="T525" i="3" s="1"/>
  <c r="S525" i="3"/>
  <c r="R525" i="3"/>
  <c r="Q521" i="3"/>
  <c r="T521" i="3" s="1"/>
  <c r="S521" i="3"/>
  <c r="R521" i="3"/>
  <c r="Q517" i="3"/>
  <c r="T517" i="3" s="1"/>
  <c r="S517" i="3"/>
  <c r="R517" i="3"/>
  <c r="Q513" i="3"/>
  <c r="T513" i="3" s="1"/>
  <c r="R513" i="3"/>
  <c r="S513" i="3"/>
  <c r="Q509" i="3"/>
  <c r="T509" i="3" s="1"/>
  <c r="R509" i="3"/>
  <c r="S509" i="3"/>
  <c r="Q505" i="3"/>
  <c r="T505" i="3" s="1"/>
  <c r="R505" i="3"/>
  <c r="S505" i="3"/>
  <c r="Q501" i="3"/>
  <c r="T501" i="3" s="1"/>
  <c r="R501" i="3"/>
  <c r="S501" i="3"/>
  <c r="Q497" i="3"/>
  <c r="T497" i="3" s="1"/>
  <c r="R497" i="3"/>
  <c r="S497" i="3"/>
  <c r="Q493" i="3"/>
  <c r="T493" i="3" s="1"/>
  <c r="R493" i="3"/>
  <c r="S493" i="3"/>
  <c r="Q489" i="3"/>
  <c r="T489" i="3" s="1"/>
  <c r="R489" i="3"/>
  <c r="S489" i="3"/>
  <c r="Q485" i="3"/>
  <c r="T485" i="3" s="1"/>
  <c r="R485" i="3"/>
  <c r="S485" i="3"/>
  <c r="Q481" i="3"/>
  <c r="T481" i="3" s="1"/>
  <c r="R481" i="3"/>
  <c r="S481" i="3"/>
  <c r="Q477" i="3"/>
  <c r="T477" i="3" s="1"/>
  <c r="R477" i="3"/>
  <c r="S477" i="3"/>
  <c r="Q473" i="3"/>
  <c r="T473" i="3" s="1"/>
  <c r="R473" i="3"/>
  <c r="S473" i="3"/>
  <c r="Q469" i="3"/>
  <c r="T469" i="3" s="1"/>
  <c r="R469" i="3"/>
  <c r="S469" i="3"/>
  <c r="Q465" i="3"/>
  <c r="T465" i="3" s="1"/>
  <c r="R465" i="3"/>
  <c r="S465" i="3"/>
  <c r="Q461" i="3"/>
  <c r="T461" i="3" s="1"/>
  <c r="R461" i="3"/>
  <c r="S461" i="3"/>
  <c r="Q457" i="3"/>
  <c r="T457" i="3" s="1"/>
  <c r="R457" i="3"/>
  <c r="S457" i="3"/>
  <c r="Q453" i="3"/>
  <c r="T453" i="3" s="1"/>
  <c r="R453" i="3"/>
  <c r="S453" i="3"/>
  <c r="Q449" i="3"/>
  <c r="T449" i="3" s="1"/>
  <c r="R449" i="3"/>
  <c r="S449" i="3"/>
  <c r="Q445" i="3"/>
  <c r="T445" i="3" s="1"/>
  <c r="R445" i="3"/>
  <c r="S445" i="3"/>
  <c r="Q441" i="3"/>
  <c r="T441" i="3" s="1"/>
  <c r="R441" i="3"/>
  <c r="S441" i="3"/>
  <c r="Q437" i="3"/>
  <c r="T437" i="3" s="1"/>
  <c r="R437" i="3"/>
  <c r="S437" i="3"/>
  <c r="Q433" i="3"/>
  <c r="T433" i="3" s="1"/>
  <c r="R433" i="3"/>
  <c r="S433" i="3"/>
  <c r="Q429" i="3"/>
  <c r="T429" i="3" s="1"/>
  <c r="R429" i="3"/>
  <c r="S429" i="3"/>
  <c r="Q425" i="3"/>
  <c r="T425" i="3" s="1"/>
  <c r="R425" i="3"/>
  <c r="S425" i="3"/>
  <c r="Q421" i="3"/>
  <c r="T421" i="3" s="1"/>
  <c r="R421" i="3"/>
  <c r="S421" i="3"/>
  <c r="Q417" i="3"/>
  <c r="T417" i="3" s="1"/>
  <c r="R417" i="3"/>
  <c r="S417" i="3"/>
  <c r="Q413" i="3"/>
  <c r="T413" i="3" s="1"/>
  <c r="R413" i="3"/>
  <c r="S413" i="3"/>
  <c r="Q409" i="3"/>
  <c r="T409" i="3" s="1"/>
  <c r="R409" i="3"/>
  <c r="S409" i="3"/>
  <c r="Q405" i="3"/>
  <c r="T405" i="3" s="1"/>
  <c r="R405" i="3"/>
  <c r="S405" i="3"/>
  <c r="Q401" i="3"/>
  <c r="T401" i="3" s="1"/>
  <c r="R401" i="3"/>
  <c r="S401" i="3"/>
  <c r="Q397" i="3"/>
  <c r="T397" i="3" s="1"/>
  <c r="R397" i="3"/>
  <c r="S397" i="3"/>
  <c r="Q393" i="3"/>
  <c r="T393" i="3" s="1"/>
  <c r="R393" i="3"/>
  <c r="S393" i="3"/>
  <c r="Q389" i="3"/>
  <c r="T389" i="3" s="1"/>
  <c r="R389" i="3"/>
  <c r="S389" i="3"/>
  <c r="Q385" i="3"/>
  <c r="T385" i="3" s="1"/>
  <c r="R385" i="3"/>
  <c r="S385" i="3"/>
  <c r="Q381" i="3"/>
  <c r="T381" i="3" s="1"/>
  <c r="R381" i="3"/>
  <c r="S381" i="3"/>
  <c r="Q377" i="3"/>
  <c r="T377" i="3" s="1"/>
  <c r="R377" i="3"/>
  <c r="S377" i="3"/>
  <c r="Q373" i="3"/>
  <c r="T373" i="3" s="1"/>
  <c r="R373" i="3"/>
  <c r="S373" i="3"/>
  <c r="Q369" i="3"/>
  <c r="T369" i="3" s="1"/>
  <c r="R369" i="3"/>
  <c r="S369" i="3"/>
  <c r="Q365" i="3"/>
  <c r="T365" i="3" s="1"/>
  <c r="R365" i="3"/>
  <c r="S365" i="3"/>
  <c r="Q361" i="3"/>
  <c r="T361" i="3" s="1"/>
  <c r="R361" i="3"/>
  <c r="S361" i="3"/>
  <c r="Q357" i="3"/>
  <c r="T357" i="3" s="1"/>
  <c r="R357" i="3"/>
  <c r="S357" i="3"/>
  <c r="Q353" i="3"/>
  <c r="T353" i="3" s="1"/>
  <c r="R353" i="3"/>
  <c r="S353" i="3"/>
  <c r="Q349" i="3"/>
  <c r="T349" i="3" s="1"/>
  <c r="R349" i="3"/>
  <c r="S349" i="3"/>
  <c r="Q345" i="3"/>
  <c r="T345" i="3" s="1"/>
  <c r="R345" i="3"/>
  <c r="S345" i="3"/>
  <c r="Q341" i="3"/>
  <c r="T341" i="3" s="1"/>
  <c r="R341" i="3"/>
  <c r="S341" i="3"/>
  <c r="Q337" i="3"/>
  <c r="T337" i="3" s="1"/>
  <c r="R337" i="3"/>
  <c r="S337" i="3"/>
  <c r="Q333" i="3"/>
  <c r="T333" i="3" s="1"/>
  <c r="R333" i="3"/>
  <c r="S333" i="3"/>
  <c r="Q329" i="3"/>
  <c r="T329" i="3" s="1"/>
  <c r="R329" i="3"/>
  <c r="S329" i="3"/>
  <c r="Q325" i="3"/>
  <c r="T325" i="3" s="1"/>
  <c r="R325" i="3"/>
  <c r="S325" i="3"/>
  <c r="Q321" i="3"/>
  <c r="T321" i="3" s="1"/>
  <c r="R321" i="3"/>
  <c r="S321" i="3"/>
  <c r="Q317" i="3"/>
  <c r="T317" i="3" s="1"/>
  <c r="R317" i="3"/>
  <c r="S317" i="3"/>
  <c r="Q313" i="3"/>
  <c r="T313" i="3" s="1"/>
  <c r="R313" i="3"/>
  <c r="S313" i="3"/>
  <c r="Q309" i="3"/>
  <c r="T309" i="3" s="1"/>
  <c r="R309" i="3"/>
  <c r="S309" i="3"/>
  <c r="Q305" i="3"/>
  <c r="T305" i="3" s="1"/>
  <c r="R305" i="3"/>
  <c r="S305" i="3"/>
  <c r="Q301" i="3"/>
  <c r="T301" i="3" s="1"/>
  <c r="R301" i="3"/>
  <c r="S301" i="3"/>
  <c r="Q297" i="3"/>
  <c r="T297" i="3" s="1"/>
  <c r="R297" i="3"/>
  <c r="S297" i="3"/>
  <c r="Q293" i="3"/>
  <c r="T293" i="3" s="1"/>
  <c r="R293" i="3"/>
  <c r="S293" i="3"/>
  <c r="Q289" i="3"/>
  <c r="T289" i="3" s="1"/>
  <c r="R289" i="3"/>
  <c r="S289" i="3"/>
  <c r="Q285" i="3"/>
  <c r="T285" i="3" s="1"/>
  <c r="R285" i="3"/>
  <c r="S285" i="3"/>
  <c r="Q281" i="3"/>
  <c r="T281" i="3" s="1"/>
  <c r="R281" i="3"/>
  <c r="S281" i="3"/>
  <c r="Q277" i="3"/>
  <c r="T277" i="3" s="1"/>
  <c r="R277" i="3"/>
  <c r="S277" i="3"/>
  <c r="Q273" i="3"/>
  <c r="T273" i="3" s="1"/>
  <c r="R273" i="3"/>
  <c r="S273" i="3"/>
  <c r="Q269" i="3"/>
  <c r="T269" i="3" s="1"/>
  <c r="R269" i="3"/>
  <c r="S269" i="3"/>
  <c r="Q265" i="3"/>
  <c r="T265" i="3" s="1"/>
  <c r="R265" i="3"/>
  <c r="S265" i="3"/>
  <c r="Q261" i="3"/>
  <c r="T261" i="3" s="1"/>
  <c r="R261" i="3"/>
  <c r="S261" i="3"/>
  <c r="Q257" i="3"/>
  <c r="T257" i="3" s="1"/>
  <c r="R257" i="3"/>
  <c r="S257" i="3"/>
  <c r="Q253" i="3"/>
  <c r="T253" i="3" s="1"/>
  <c r="R253" i="3"/>
  <c r="S253" i="3"/>
  <c r="Q249" i="3"/>
  <c r="T249" i="3" s="1"/>
  <c r="R249" i="3"/>
  <c r="S249" i="3"/>
  <c r="Q245" i="3"/>
  <c r="T245" i="3" s="1"/>
  <c r="R245" i="3"/>
  <c r="S245" i="3"/>
  <c r="Q241" i="3"/>
  <c r="T241" i="3" s="1"/>
  <c r="R241" i="3"/>
  <c r="S241" i="3"/>
  <c r="Q237" i="3"/>
  <c r="T237" i="3" s="1"/>
  <c r="R237" i="3"/>
  <c r="S237" i="3"/>
  <c r="Q233" i="3"/>
  <c r="T233" i="3" s="1"/>
  <c r="R233" i="3"/>
  <c r="S233" i="3"/>
  <c r="Q229" i="3"/>
  <c r="T229" i="3" s="1"/>
  <c r="R229" i="3"/>
  <c r="S229" i="3"/>
  <c r="Q225" i="3"/>
  <c r="T225" i="3" s="1"/>
  <c r="R225" i="3"/>
  <c r="S225" i="3"/>
  <c r="Q221" i="3"/>
  <c r="T221" i="3" s="1"/>
  <c r="R221" i="3"/>
  <c r="S221" i="3"/>
  <c r="Q217" i="3"/>
  <c r="T217" i="3" s="1"/>
  <c r="R217" i="3"/>
  <c r="S217" i="3"/>
  <c r="Q213" i="3"/>
  <c r="T213" i="3" s="1"/>
  <c r="R213" i="3"/>
  <c r="S213" i="3"/>
  <c r="Q209" i="3"/>
  <c r="T209" i="3" s="1"/>
  <c r="R209" i="3"/>
  <c r="S209" i="3"/>
  <c r="Q205" i="3"/>
  <c r="T205" i="3" s="1"/>
  <c r="R205" i="3"/>
  <c r="S205" i="3"/>
  <c r="Q201" i="3"/>
  <c r="T201" i="3" s="1"/>
  <c r="R201" i="3"/>
  <c r="S201" i="3"/>
  <c r="Q197" i="3"/>
  <c r="T197" i="3" s="1"/>
  <c r="R197" i="3"/>
  <c r="S197" i="3"/>
  <c r="Q193" i="3"/>
  <c r="T193" i="3" s="1"/>
  <c r="R193" i="3"/>
  <c r="S193" i="3"/>
  <c r="Q189" i="3"/>
  <c r="T189" i="3" s="1"/>
  <c r="R189" i="3"/>
  <c r="S189" i="3"/>
  <c r="Q185" i="3"/>
  <c r="T185" i="3" s="1"/>
  <c r="R185" i="3"/>
  <c r="S185" i="3"/>
  <c r="Q181" i="3"/>
  <c r="T181" i="3" s="1"/>
  <c r="R181" i="3"/>
  <c r="S181" i="3"/>
  <c r="Q177" i="3"/>
  <c r="T177" i="3" s="1"/>
  <c r="R177" i="3"/>
  <c r="S177" i="3"/>
  <c r="Q173" i="3"/>
  <c r="T173" i="3" s="1"/>
  <c r="R173" i="3"/>
  <c r="S173" i="3"/>
  <c r="Q169" i="3"/>
  <c r="T169" i="3" s="1"/>
  <c r="R169" i="3"/>
  <c r="S169" i="3"/>
  <c r="Q165" i="3"/>
  <c r="T165" i="3" s="1"/>
  <c r="R165" i="3"/>
  <c r="S165" i="3"/>
  <c r="Q161" i="3"/>
  <c r="T161" i="3" s="1"/>
  <c r="R161" i="3"/>
  <c r="S161" i="3"/>
  <c r="Q157" i="3"/>
  <c r="T157" i="3" s="1"/>
  <c r="R157" i="3"/>
  <c r="S157" i="3"/>
  <c r="Q153" i="3"/>
  <c r="T153" i="3" s="1"/>
  <c r="R153" i="3"/>
  <c r="S153" i="3"/>
  <c r="Q149" i="3"/>
  <c r="T149" i="3" s="1"/>
  <c r="R149" i="3"/>
  <c r="S149" i="3"/>
  <c r="Q145" i="3"/>
  <c r="T145" i="3" s="1"/>
  <c r="S145" i="3"/>
  <c r="R145" i="3"/>
  <c r="Q141" i="3"/>
  <c r="T141" i="3" s="1"/>
  <c r="S141" i="3"/>
  <c r="R141" i="3"/>
  <c r="Q137" i="3"/>
  <c r="T137" i="3" s="1"/>
  <c r="S137" i="3"/>
  <c r="R137" i="3"/>
  <c r="Q133" i="3"/>
  <c r="T133" i="3" s="1"/>
  <c r="S133" i="3"/>
  <c r="R133" i="3"/>
  <c r="Q129" i="3"/>
  <c r="T129" i="3" s="1"/>
  <c r="S129" i="3"/>
  <c r="R129" i="3"/>
  <c r="Q125" i="3"/>
  <c r="T125" i="3" s="1"/>
  <c r="S125" i="3"/>
  <c r="R125" i="3"/>
  <c r="Q121" i="3"/>
  <c r="T121" i="3" s="1"/>
  <c r="S121" i="3"/>
  <c r="R121" i="3"/>
  <c r="Q117" i="3"/>
  <c r="T117" i="3" s="1"/>
  <c r="S117" i="3"/>
  <c r="R117" i="3"/>
  <c r="Q113" i="3"/>
  <c r="T113" i="3" s="1"/>
  <c r="S113" i="3"/>
  <c r="R113" i="3"/>
  <c r="Q109" i="3"/>
  <c r="T109" i="3" s="1"/>
  <c r="S109" i="3"/>
  <c r="R109" i="3"/>
  <c r="Q105" i="3"/>
  <c r="T105" i="3" s="1"/>
  <c r="S105" i="3"/>
  <c r="R105" i="3"/>
  <c r="Q101" i="3"/>
  <c r="T101" i="3" s="1"/>
  <c r="S101" i="3"/>
  <c r="R101" i="3"/>
  <c r="Q97" i="3"/>
  <c r="T97" i="3" s="1"/>
  <c r="S97" i="3"/>
  <c r="R97" i="3"/>
  <c r="Q93" i="3"/>
  <c r="T93" i="3" s="1"/>
  <c r="S93" i="3"/>
  <c r="R93" i="3"/>
  <c r="Q89" i="3"/>
  <c r="T89" i="3" s="1"/>
  <c r="S89" i="3"/>
  <c r="R89" i="3"/>
  <c r="Q85" i="3"/>
  <c r="T85" i="3" s="1"/>
  <c r="S85" i="3"/>
  <c r="R85" i="3"/>
  <c r="Q81" i="3"/>
  <c r="T81" i="3" s="1"/>
  <c r="S81" i="3"/>
  <c r="R81" i="3"/>
  <c r="Q77" i="3"/>
  <c r="T77" i="3" s="1"/>
  <c r="S77" i="3"/>
  <c r="R77" i="3"/>
  <c r="Q73" i="3"/>
  <c r="T73" i="3" s="1"/>
  <c r="S73" i="3"/>
  <c r="R73" i="3"/>
  <c r="Q69" i="3"/>
  <c r="T69" i="3" s="1"/>
  <c r="S69" i="3"/>
  <c r="R69" i="3"/>
  <c r="Q65" i="3"/>
  <c r="T65" i="3" s="1"/>
  <c r="S65" i="3"/>
  <c r="R65" i="3"/>
  <c r="Q61" i="3"/>
  <c r="T61" i="3" s="1"/>
  <c r="S61" i="3"/>
  <c r="R61" i="3"/>
  <c r="Q57" i="3"/>
  <c r="T57" i="3" s="1"/>
  <c r="R57" i="3"/>
  <c r="S57" i="3"/>
  <c r="Q53" i="3"/>
  <c r="T53" i="3" s="1"/>
  <c r="R53" i="3"/>
  <c r="S53" i="3"/>
  <c r="Q49" i="3"/>
  <c r="T49" i="3" s="1"/>
  <c r="R49" i="3"/>
  <c r="S49" i="3"/>
  <c r="Q45" i="3"/>
  <c r="T45" i="3" s="1"/>
  <c r="R45" i="3"/>
  <c r="S45" i="3"/>
  <c r="Q41" i="3"/>
  <c r="T41" i="3" s="1"/>
  <c r="R41" i="3"/>
  <c r="S41" i="3"/>
  <c r="Q37" i="3"/>
  <c r="T37" i="3" s="1"/>
  <c r="R37" i="3"/>
  <c r="S37" i="3"/>
  <c r="Q33" i="3"/>
  <c r="T33" i="3" s="1"/>
  <c r="R33" i="3"/>
  <c r="S33" i="3"/>
  <c r="Q29" i="3"/>
  <c r="T29" i="3" s="1"/>
  <c r="R29" i="3"/>
  <c r="S29" i="3"/>
  <c r="Q25" i="3"/>
  <c r="T25" i="3" s="1"/>
  <c r="R25" i="3"/>
  <c r="S25" i="3"/>
  <c r="Q21" i="3"/>
  <c r="T21" i="3"/>
  <c r="R17" i="3"/>
  <c r="S17" i="3"/>
  <c r="R13" i="3"/>
  <c r="S13" i="3"/>
  <c r="Q9" i="3"/>
  <c r="T9" i="3"/>
  <c r="R5" i="3"/>
  <c r="S5" i="3"/>
  <c r="Q672" i="3"/>
  <c r="T672" i="3" s="1"/>
  <c r="S672" i="3"/>
  <c r="R672" i="3"/>
  <c r="Q668" i="3"/>
  <c r="T668" i="3" s="1"/>
  <c r="S668" i="3"/>
  <c r="R668" i="3"/>
  <c r="Q664" i="3"/>
  <c r="T664" i="3" s="1"/>
  <c r="R664" i="3"/>
  <c r="S664" i="3"/>
  <c r="Q660" i="3"/>
  <c r="T660" i="3" s="1"/>
  <c r="R660" i="3"/>
  <c r="S660" i="3"/>
  <c r="Q656" i="3"/>
  <c r="T656" i="3" s="1"/>
  <c r="R656" i="3"/>
  <c r="S656" i="3"/>
  <c r="Q652" i="3"/>
  <c r="T652" i="3" s="1"/>
  <c r="R652" i="3"/>
  <c r="S652" i="3"/>
  <c r="Q648" i="3"/>
  <c r="T648" i="3" s="1"/>
  <c r="R648" i="3"/>
  <c r="S648" i="3"/>
  <c r="Q644" i="3"/>
  <c r="T644" i="3" s="1"/>
  <c r="R644" i="3"/>
  <c r="S644" i="3"/>
  <c r="Q640" i="3"/>
  <c r="T640" i="3" s="1"/>
  <c r="R640" i="3"/>
  <c r="S640" i="3"/>
  <c r="Q636" i="3"/>
  <c r="T636" i="3" s="1"/>
  <c r="R636" i="3"/>
  <c r="S636" i="3"/>
  <c r="Q632" i="3"/>
  <c r="T632" i="3" s="1"/>
  <c r="R632" i="3"/>
  <c r="S632" i="3"/>
  <c r="Q628" i="3"/>
  <c r="T628" i="3" s="1"/>
  <c r="R628" i="3"/>
  <c r="S628" i="3"/>
  <c r="Q624" i="3"/>
  <c r="T624" i="3" s="1"/>
  <c r="R624" i="3"/>
  <c r="S624" i="3"/>
  <c r="Q620" i="3"/>
  <c r="T620" i="3" s="1"/>
  <c r="R620" i="3"/>
  <c r="S620" i="3"/>
  <c r="Q616" i="3"/>
  <c r="T616" i="3" s="1"/>
  <c r="R616" i="3"/>
  <c r="S616" i="3"/>
  <c r="Q612" i="3"/>
  <c r="T612" i="3" s="1"/>
  <c r="R612" i="3"/>
  <c r="S612" i="3"/>
  <c r="Q608" i="3"/>
  <c r="T608" i="3" s="1"/>
  <c r="R608" i="3"/>
  <c r="S608" i="3"/>
  <c r="Q604" i="3"/>
  <c r="T604" i="3" s="1"/>
  <c r="R604" i="3"/>
  <c r="S604" i="3"/>
  <c r="Q600" i="3"/>
  <c r="T600" i="3" s="1"/>
  <c r="R600" i="3"/>
  <c r="S600" i="3"/>
  <c r="Q596" i="3"/>
  <c r="T596" i="3" s="1"/>
  <c r="R596" i="3"/>
  <c r="S596" i="3"/>
  <c r="Q592" i="3"/>
  <c r="T592" i="3" s="1"/>
  <c r="R592" i="3"/>
  <c r="S592" i="3"/>
  <c r="Q588" i="3"/>
  <c r="T588" i="3" s="1"/>
  <c r="R588" i="3"/>
  <c r="S588" i="3"/>
  <c r="Q584" i="3"/>
  <c r="T584" i="3" s="1"/>
  <c r="R584" i="3"/>
  <c r="S584" i="3"/>
  <c r="Q580" i="3"/>
  <c r="T580" i="3" s="1"/>
  <c r="R580" i="3"/>
  <c r="S580" i="3"/>
  <c r="Q576" i="3"/>
  <c r="T576" i="3" s="1"/>
  <c r="R576" i="3"/>
  <c r="S576" i="3"/>
  <c r="Q572" i="3"/>
  <c r="T572" i="3" s="1"/>
  <c r="R572" i="3"/>
  <c r="S572" i="3"/>
  <c r="Q568" i="3"/>
  <c r="T568" i="3" s="1"/>
  <c r="R568" i="3"/>
  <c r="S568" i="3"/>
  <c r="Q564" i="3"/>
  <c r="T564" i="3" s="1"/>
  <c r="R564" i="3"/>
  <c r="S564" i="3"/>
  <c r="Q560" i="3"/>
  <c r="T560" i="3" s="1"/>
  <c r="R560" i="3"/>
  <c r="S560" i="3"/>
  <c r="Q556" i="3"/>
  <c r="T556" i="3" s="1"/>
  <c r="R556" i="3"/>
  <c r="S556" i="3"/>
  <c r="Q552" i="3"/>
  <c r="T552" i="3" s="1"/>
  <c r="R552" i="3"/>
  <c r="S552" i="3"/>
  <c r="Q548" i="3"/>
  <c r="T548" i="3" s="1"/>
  <c r="R548" i="3"/>
  <c r="S548" i="3"/>
  <c r="Q544" i="3"/>
  <c r="T544" i="3" s="1"/>
  <c r="R544" i="3"/>
  <c r="S544" i="3"/>
  <c r="Q540" i="3"/>
  <c r="T540" i="3" s="1"/>
  <c r="R540" i="3"/>
  <c r="S540" i="3"/>
  <c r="Q536" i="3"/>
  <c r="T536" i="3" s="1"/>
  <c r="R536" i="3"/>
  <c r="S536" i="3"/>
  <c r="Q532" i="3"/>
  <c r="T532" i="3" s="1"/>
  <c r="R532" i="3"/>
  <c r="S532" i="3"/>
  <c r="Q528" i="3"/>
  <c r="T528" i="3" s="1"/>
  <c r="R528" i="3"/>
  <c r="S528" i="3"/>
  <c r="Q524" i="3"/>
  <c r="T524" i="3" s="1"/>
  <c r="R524" i="3"/>
  <c r="S524" i="3"/>
  <c r="Q520" i="3"/>
  <c r="T520" i="3" s="1"/>
  <c r="R520" i="3"/>
  <c r="S520" i="3"/>
  <c r="Q516" i="3"/>
  <c r="T516" i="3" s="1"/>
  <c r="R516" i="3"/>
  <c r="S516" i="3"/>
  <c r="Q512" i="3"/>
  <c r="T512" i="3" s="1"/>
  <c r="S512" i="3"/>
  <c r="R512" i="3"/>
  <c r="Q508" i="3"/>
  <c r="T508" i="3" s="1"/>
  <c r="S508" i="3"/>
  <c r="R508" i="3"/>
  <c r="Q504" i="3"/>
  <c r="T504" i="3" s="1"/>
  <c r="S504" i="3"/>
  <c r="R504" i="3"/>
  <c r="Q500" i="3"/>
  <c r="T500" i="3" s="1"/>
  <c r="S500" i="3"/>
  <c r="R500" i="3"/>
  <c r="Q496" i="3"/>
  <c r="T496" i="3" s="1"/>
  <c r="S496" i="3"/>
  <c r="R496" i="3"/>
  <c r="Q492" i="3"/>
  <c r="T492" i="3" s="1"/>
  <c r="S492" i="3"/>
  <c r="R492" i="3"/>
  <c r="Q488" i="3"/>
  <c r="T488" i="3" s="1"/>
  <c r="S488" i="3"/>
  <c r="R488" i="3"/>
  <c r="Q484" i="3"/>
  <c r="T484" i="3" s="1"/>
  <c r="S484" i="3"/>
  <c r="R484" i="3"/>
  <c r="Q480" i="3"/>
  <c r="T480" i="3" s="1"/>
  <c r="S480" i="3"/>
  <c r="R480" i="3"/>
  <c r="Q476" i="3"/>
  <c r="T476" i="3" s="1"/>
  <c r="S476" i="3"/>
  <c r="R476" i="3"/>
  <c r="Q472" i="3"/>
  <c r="T472" i="3" s="1"/>
  <c r="S472" i="3"/>
  <c r="R472" i="3"/>
  <c r="Q468" i="3"/>
  <c r="T468" i="3" s="1"/>
  <c r="S468" i="3"/>
  <c r="R468" i="3"/>
  <c r="Q464" i="3"/>
  <c r="T464" i="3" s="1"/>
  <c r="S464" i="3"/>
  <c r="R464" i="3"/>
  <c r="Q460" i="3"/>
  <c r="T460" i="3" s="1"/>
  <c r="S460" i="3"/>
  <c r="R460" i="3"/>
  <c r="Q456" i="3"/>
  <c r="T456" i="3" s="1"/>
  <c r="S456" i="3"/>
  <c r="R456" i="3"/>
  <c r="Q452" i="3"/>
  <c r="T452" i="3" s="1"/>
  <c r="S452" i="3"/>
  <c r="R452" i="3"/>
  <c r="Q448" i="3"/>
  <c r="T448" i="3" s="1"/>
  <c r="S448" i="3"/>
  <c r="R448" i="3"/>
  <c r="Q444" i="3"/>
  <c r="T444" i="3" s="1"/>
  <c r="S444" i="3"/>
  <c r="R444" i="3"/>
  <c r="Q440" i="3"/>
  <c r="T440" i="3" s="1"/>
  <c r="S440" i="3"/>
  <c r="R440" i="3"/>
  <c r="Q436" i="3"/>
  <c r="T436" i="3" s="1"/>
  <c r="S436" i="3"/>
  <c r="R436" i="3"/>
  <c r="Q432" i="3"/>
  <c r="T432" i="3" s="1"/>
  <c r="S432" i="3"/>
  <c r="R432" i="3"/>
  <c r="Q428" i="3"/>
  <c r="T428" i="3" s="1"/>
  <c r="R428" i="3"/>
  <c r="S428" i="3"/>
  <c r="Q424" i="3"/>
  <c r="T424" i="3" s="1"/>
  <c r="R424" i="3"/>
  <c r="S424" i="3"/>
  <c r="Q420" i="3"/>
  <c r="T420" i="3" s="1"/>
  <c r="R420" i="3"/>
  <c r="S420" i="3"/>
  <c r="Q416" i="3"/>
  <c r="T416" i="3" s="1"/>
  <c r="R416" i="3"/>
  <c r="S416" i="3"/>
  <c r="Q412" i="3"/>
  <c r="T412" i="3" s="1"/>
  <c r="R412" i="3"/>
  <c r="S412" i="3"/>
  <c r="Q408" i="3"/>
  <c r="T408" i="3" s="1"/>
  <c r="R408" i="3"/>
  <c r="S408" i="3"/>
  <c r="Q404" i="3"/>
  <c r="T404" i="3" s="1"/>
  <c r="R404" i="3"/>
  <c r="S404" i="3"/>
  <c r="Q400" i="3"/>
  <c r="T400" i="3" s="1"/>
  <c r="R400" i="3"/>
  <c r="S400" i="3"/>
  <c r="Q396" i="3"/>
  <c r="T396" i="3" s="1"/>
  <c r="R396" i="3"/>
  <c r="S396" i="3"/>
  <c r="Q392" i="3"/>
  <c r="T392" i="3" s="1"/>
  <c r="R392" i="3"/>
  <c r="S392" i="3"/>
  <c r="Q388" i="3"/>
  <c r="T388" i="3" s="1"/>
  <c r="R388" i="3"/>
  <c r="S388" i="3"/>
  <c r="Q384" i="3"/>
  <c r="T384" i="3" s="1"/>
  <c r="R384" i="3"/>
  <c r="S384" i="3"/>
  <c r="Q380" i="3"/>
  <c r="T380" i="3" s="1"/>
  <c r="R380" i="3"/>
  <c r="S380" i="3"/>
  <c r="Q376" i="3"/>
  <c r="T376" i="3" s="1"/>
  <c r="R376" i="3"/>
  <c r="S376" i="3"/>
  <c r="Q372" i="3"/>
  <c r="T372" i="3" s="1"/>
  <c r="R372" i="3"/>
  <c r="S372" i="3"/>
  <c r="Q368" i="3"/>
  <c r="T368" i="3" s="1"/>
  <c r="R368" i="3"/>
  <c r="S368" i="3"/>
  <c r="Q364" i="3"/>
  <c r="T364" i="3" s="1"/>
  <c r="R364" i="3"/>
  <c r="S364" i="3"/>
  <c r="Q360" i="3"/>
  <c r="T360" i="3" s="1"/>
  <c r="S360" i="3"/>
  <c r="R360" i="3"/>
  <c r="Q356" i="3"/>
  <c r="T356" i="3" s="1"/>
  <c r="S356" i="3"/>
  <c r="R356" i="3"/>
  <c r="Q352" i="3"/>
  <c r="T352" i="3" s="1"/>
  <c r="S352" i="3"/>
  <c r="R352" i="3"/>
  <c r="Q348" i="3"/>
  <c r="T348" i="3" s="1"/>
  <c r="S348" i="3"/>
  <c r="R348" i="3"/>
  <c r="Q344" i="3"/>
  <c r="T344" i="3" s="1"/>
  <c r="S344" i="3"/>
  <c r="R344" i="3"/>
  <c r="Q340" i="3"/>
  <c r="T340" i="3" s="1"/>
  <c r="S340" i="3"/>
  <c r="R340" i="3"/>
  <c r="Q336" i="3"/>
  <c r="T336" i="3" s="1"/>
  <c r="S336" i="3"/>
  <c r="R336" i="3"/>
  <c r="Q332" i="3"/>
  <c r="T332" i="3" s="1"/>
  <c r="S332" i="3"/>
  <c r="R332" i="3"/>
  <c r="Q328" i="3"/>
  <c r="T328" i="3" s="1"/>
  <c r="S328" i="3"/>
  <c r="R328" i="3"/>
  <c r="Q324" i="3"/>
  <c r="T324" i="3" s="1"/>
  <c r="S324" i="3"/>
  <c r="R324" i="3"/>
  <c r="Q320" i="3"/>
  <c r="T320" i="3" s="1"/>
  <c r="S320" i="3"/>
  <c r="R320" i="3"/>
  <c r="Q316" i="3"/>
  <c r="T316" i="3" s="1"/>
  <c r="S316" i="3"/>
  <c r="R316" i="3"/>
  <c r="Q312" i="3"/>
  <c r="T312" i="3" s="1"/>
  <c r="S312" i="3"/>
  <c r="R312" i="3"/>
  <c r="Q308" i="3"/>
  <c r="T308" i="3" s="1"/>
  <c r="S308" i="3"/>
  <c r="R308" i="3"/>
  <c r="Q304" i="3"/>
  <c r="T304" i="3" s="1"/>
  <c r="S304" i="3"/>
  <c r="R304" i="3"/>
  <c r="Q300" i="3"/>
  <c r="T300" i="3" s="1"/>
  <c r="S300" i="3"/>
  <c r="R300" i="3"/>
  <c r="Q296" i="3"/>
  <c r="T296" i="3" s="1"/>
  <c r="S296" i="3"/>
  <c r="R296" i="3"/>
  <c r="Q292" i="3"/>
  <c r="T292" i="3" s="1"/>
  <c r="S292" i="3"/>
  <c r="R292" i="3"/>
  <c r="Q288" i="3"/>
  <c r="T288" i="3" s="1"/>
  <c r="S288" i="3"/>
  <c r="R288" i="3"/>
  <c r="Q284" i="3"/>
  <c r="T284" i="3" s="1"/>
  <c r="S284" i="3"/>
  <c r="R284" i="3"/>
  <c r="Q280" i="3"/>
  <c r="T280" i="3" s="1"/>
  <c r="S280" i="3"/>
  <c r="R280" i="3"/>
  <c r="Q276" i="3"/>
  <c r="T276" i="3" s="1"/>
  <c r="S276" i="3"/>
  <c r="R276" i="3"/>
  <c r="Q272" i="3"/>
  <c r="T272" i="3" s="1"/>
  <c r="S272" i="3"/>
  <c r="R272" i="3"/>
  <c r="Q268" i="3"/>
  <c r="T268" i="3" s="1"/>
  <c r="S268" i="3"/>
  <c r="R268" i="3"/>
  <c r="Q264" i="3"/>
  <c r="T264" i="3" s="1"/>
  <c r="S264" i="3"/>
  <c r="R264" i="3"/>
  <c r="Q260" i="3"/>
  <c r="T260" i="3" s="1"/>
  <c r="S260" i="3"/>
  <c r="R260" i="3"/>
  <c r="Q256" i="3"/>
  <c r="T256" i="3" s="1"/>
  <c r="R256" i="3"/>
  <c r="S256" i="3"/>
  <c r="Q252" i="3"/>
  <c r="T252" i="3" s="1"/>
  <c r="R252" i="3"/>
  <c r="S252" i="3"/>
  <c r="Q248" i="3"/>
  <c r="T248" i="3" s="1"/>
  <c r="R248" i="3"/>
  <c r="S248" i="3"/>
  <c r="Q244" i="3"/>
  <c r="T244" i="3" s="1"/>
  <c r="R244" i="3"/>
  <c r="S244" i="3"/>
  <c r="Q240" i="3"/>
  <c r="T240" i="3" s="1"/>
  <c r="R240" i="3"/>
  <c r="S240" i="3"/>
  <c r="Q236" i="3"/>
  <c r="T236" i="3" s="1"/>
  <c r="R236" i="3"/>
  <c r="S236" i="3"/>
  <c r="Q232" i="3"/>
  <c r="T232" i="3" s="1"/>
  <c r="R232" i="3"/>
  <c r="S232" i="3"/>
  <c r="Q228" i="3"/>
  <c r="T228" i="3" s="1"/>
  <c r="R228" i="3"/>
  <c r="S228" i="3"/>
  <c r="Q224" i="3"/>
  <c r="T224" i="3" s="1"/>
  <c r="R224" i="3"/>
  <c r="S224" i="3"/>
  <c r="Q220" i="3"/>
  <c r="T220" i="3" s="1"/>
  <c r="R220" i="3"/>
  <c r="S220" i="3"/>
  <c r="Q216" i="3"/>
  <c r="T216" i="3" s="1"/>
  <c r="R216" i="3"/>
  <c r="S216" i="3"/>
  <c r="Q212" i="3"/>
  <c r="T212" i="3" s="1"/>
  <c r="R212" i="3"/>
  <c r="S212" i="3"/>
  <c r="Q208" i="3"/>
  <c r="T208" i="3" s="1"/>
  <c r="R208" i="3"/>
  <c r="S208" i="3"/>
  <c r="Q204" i="3"/>
  <c r="T204" i="3" s="1"/>
  <c r="S204" i="3"/>
  <c r="R204" i="3"/>
  <c r="Q200" i="3"/>
  <c r="T200" i="3" s="1"/>
  <c r="S200" i="3"/>
  <c r="R200" i="3"/>
  <c r="Q196" i="3"/>
  <c r="T196" i="3" s="1"/>
  <c r="S196" i="3"/>
  <c r="R196" i="3"/>
  <c r="Q192" i="3"/>
  <c r="T192" i="3" s="1"/>
  <c r="S192" i="3"/>
  <c r="R192" i="3"/>
  <c r="Q188" i="3"/>
  <c r="T188" i="3" s="1"/>
  <c r="S188" i="3"/>
  <c r="R188" i="3"/>
  <c r="Q184" i="3"/>
  <c r="T184" i="3" s="1"/>
  <c r="S184" i="3"/>
  <c r="R184" i="3"/>
  <c r="Q180" i="3"/>
  <c r="T180" i="3" s="1"/>
  <c r="S180" i="3"/>
  <c r="R180" i="3"/>
  <c r="Q176" i="3"/>
  <c r="T176" i="3" s="1"/>
  <c r="S176" i="3"/>
  <c r="R176" i="3"/>
  <c r="Q172" i="3"/>
  <c r="T172" i="3" s="1"/>
  <c r="S172" i="3"/>
  <c r="R172" i="3"/>
  <c r="Q168" i="3"/>
  <c r="T168" i="3" s="1"/>
  <c r="S168" i="3"/>
  <c r="R168" i="3"/>
  <c r="Q164" i="3"/>
  <c r="T164" i="3" s="1"/>
  <c r="S164" i="3"/>
  <c r="R164" i="3"/>
  <c r="Q160" i="3"/>
  <c r="T160" i="3" s="1"/>
  <c r="S160" i="3"/>
  <c r="R160" i="3"/>
  <c r="Q156" i="3"/>
  <c r="T156" i="3" s="1"/>
  <c r="S156" i="3"/>
  <c r="R156" i="3"/>
  <c r="Q152" i="3"/>
  <c r="T152" i="3" s="1"/>
  <c r="S152" i="3"/>
  <c r="R152" i="3"/>
  <c r="Q148" i="3"/>
  <c r="T148" i="3" s="1"/>
  <c r="S148" i="3"/>
  <c r="R148" i="3"/>
  <c r="Q144" i="3"/>
  <c r="T144" i="3" s="1"/>
  <c r="R144" i="3"/>
  <c r="S144" i="3"/>
  <c r="Q140" i="3"/>
  <c r="T140" i="3" s="1"/>
  <c r="R140" i="3"/>
  <c r="S140" i="3"/>
  <c r="Q136" i="3"/>
  <c r="T136" i="3" s="1"/>
  <c r="R136" i="3"/>
  <c r="S136" i="3"/>
  <c r="Q132" i="3"/>
  <c r="T132" i="3" s="1"/>
  <c r="R132" i="3"/>
  <c r="S132" i="3"/>
  <c r="Q128" i="3"/>
  <c r="T128" i="3" s="1"/>
  <c r="R128" i="3"/>
  <c r="S128" i="3"/>
  <c r="Q124" i="3"/>
  <c r="T124" i="3" s="1"/>
  <c r="R124" i="3"/>
  <c r="S124" i="3"/>
  <c r="Q120" i="3"/>
  <c r="T120" i="3" s="1"/>
  <c r="R120" i="3"/>
  <c r="S120" i="3"/>
  <c r="Q116" i="3"/>
  <c r="T116" i="3" s="1"/>
  <c r="R116" i="3"/>
  <c r="S116" i="3"/>
  <c r="Q112" i="3"/>
  <c r="T112" i="3" s="1"/>
  <c r="R112" i="3"/>
  <c r="S112" i="3"/>
  <c r="Q108" i="3"/>
  <c r="T108" i="3" s="1"/>
  <c r="R108" i="3"/>
  <c r="S108" i="3"/>
  <c r="Q104" i="3"/>
  <c r="T104" i="3" s="1"/>
  <c r="R104" i="3"/>
  <c r="S104" i="3"/>
  <c r="Q100" i="3"/>
  <c r="T100" i="3" s="1"/>
  <c r="R100" i="3"/>
  <c r="S100" i="3"/>
  <c r="Q96" i="3"/>
  <c r="T96" i="3" s="1"/>
  <c r="R96" i="3"/>
  <c r="S96" i="3"/>
  <c r="Q92" i="3"/>
  <c r="T92" i="3" s="1"/>
  <c r="R92" i="3"/>
  <c r="S92" i="3"/>
  <c r="Q88" i="3"/>
  <c r="T88" i="3" s="1"/>
  <c r="R88" i="3"/>
  <c r="S88" i="3"/>
  <c r="Q84" i="3"/>
  <c r="T84" i="3" s="1"/>
  <c r="R84" i="3"/>
  <c r="S84" i="3"/>
  <c r="Q80" i="3"/>
  <c r="T80" i="3" s="1"/>
  <c r="R80" i="3"/>
  <c r="S80" i="3"/>
  <c r="Q76" i="3"/>
  <c r="T76" i="3" s="1"/>
  <c r="R76" i="3"/>
  <c r="S76" i="3"/>
  <c r="Q72" i="3"/>
  <c r="T72" i="3" s="1"/>
  <c r="R72" i="3"/>
  <c r="S72" i="3"/>
  <c r="Q68" i="3"/>
  <c r="T68" i="3" s="1"/>
  <c r="S68" i="3"/>
  <c r="R68" i="3"/>
  <c r="Q64" i="3"/>
  <c r="T64" i="3" s="1"/>
  <c r="S64" i="3"/>
  <c r="R64" i="3"/>
  <c r="Q60" i="3"/>
  <c r="T60" i="3" s="1"/>
  <c r="S60" i="3"/>
  <c r="R60" i="3"/>
  <c r="Q56" i="3"/>
  <c r="T56" i="3" s="1"/>
  <c r="S56" i="3"/>
  <c r="R56" i="3"/>
  <c r="Q52" i="3"/>
  <c r="T52" i="3" s="1"/>
  <c r="S52" i="3"/>
  <c r="R52" i="3"/>
  <c r="Q48" i="3"/>
  <c r="T48" i="3" s="1"/>
  <c r="S48" i="3"/>
  <c r="R48" i="3"/>
  <c r="Q44" i="3"/>
  <c r="T44" i="3" s="1"/>
  <c r="S44" i="3"/>
  <c r="R44" i="3"/>
  <c r="Q40" i="3"/>
  <c r="T40" i="3" s="1"/>
  <c r="S40" i="3"/>
  <c r="R40" i="3"/>
  <c r="Q36" i="3"/>
  <c r="T36" i="3" s="1"/>
  <c r="S36" i="3"/>
  <c r="R36" i="3"/>
  <c r="Q32" i="3"/>
  <c r="T32" i="3" s="1"/>
  <c r="S32" i="3"/>
  <c r="R32" i="3"/>
  <c r="Q28" i="3"/>
  <c r="T28" i="3" s="1"/>
  <c r="S28" i="3"/>
  <c r="R28" i="3"/>
  <c r="Q24" i="3"/>
  <c r="T24" i="3" s="1"/>
  <c r="S24" i="3"/>
  <c r="R24" i="3"/>
  <c r="S20" i="3"/>
  <c r="R20" i="3"/>
  <c r="S16" i="3"/>
  <c r="R16" i="3"/>
  <c r="S12" i="3"/>
  <c r="R12" i="3"/>
  <c r="S8" i="3"/>
  <c r="R8" i="3"/>
  <c r="S4" i="3"/>
  <c r="R4" i="3"/>
  <c r="Q671" i="3"/>
  <c r="T671" i="3" s="1"/>
  <c r="R671" i="3"/>
  <c r="S671" i="3"/>
  <c r="Q667" i="3"/>
  <c r="T667" i="3" s="1"/>
  <c r="R667" i="3"/>
  <c r="S667" i="3"/>
  <c r="Q663" i="3"/>
  <c r="T663" i="3" s="1"/>
  <c r="R663" i="3"/>
  <c r="S663" i="3"/>
  <c r="Q659" i="3"/>
  <c r="T659" i="3" s="1"/>
  <c r="R659" i="3"/>
  <c r="S659" i="3"/>
  <c r="Q655" i="3"/>
  <c r="T655" i="3" s="1"/>
  <c r="R655" i="3"/>
  <c r="S655" i="3"/>
  <c r="Q651" i="3"/>
  <c r="T651" i="3" s="1"/>
  <c r="R651" i="3"/>
  <c r="S651" i="3"/>
  <c r="Q647" i="3"/>
  <c r="T647" i="3" s="1"/>
  <c r="R647" i="3"/>
  <c r="S647" i="3"/>
  <c r="Q643" i="3"/>
  <c r="T643" i="3" s="1"/>
  <c r="R643" i="3"/>
  <c r="S643" i="3"/>
  <c r="Q639" i="3"/>
  <c r="T639" i="3" s="1"/>
  <c r="R639" i="3"/>
  <c r="S639" i="3"/>
  <c r="Q635" i="3"/>
  <c r="T635" i="3" s="1"/>
  <c r="R635" i="3"/>
  <c r="S635" i="3"/>
  <c r="Q631" i="3"/>
  <c r="T631" i="3" s="1"/>
  <c r="R631" i="3"/>
  <c r="S631" i="3"/>
  <c r="Q627" i="3"/>
  <c r="T627" i="3" s="1"/>
  <c r="R627" i="3"/>
  <c r="S627" i="3"/>
  <c r="Q623" i="3"/>
  <c r="T623" i="3" s="1"/>
  <c r="R623" i="3"/>
  <c r="S623" i="3"/>
  <c r="Q619" i="3"/>
  <c r="T619" i="3" s="1"/>
  <c r="R619" i="3"/>
  <c r="S619" i="3"/>
  <c r="Q615" i="3"/>
  <c r="T615" i="3" s="1"/>
  <c r="R615" i="3"/>
  <c r="S615" i="3"/>
  <c r="Q611" i="3"/>
  <c r="T611" i="3" s="1"/>
  <c r="R611" i="3"/>
  <c r="S611" i="3"/>
  <c r="Q607" i="3"/>
  <c r="T607" i="3" s="1"/>
  <c r="R607" i="3"/>
  <c r="S607" i="3"/>
  <c r="Q603" i="3"/>
  <c r="T603" i="3" s="1"/>
  <c r="R603" i="3"/>
  <c r="S603" i="3"/>
  <c r="Q599" i="3"/>
  <c r="T599" i="3" s="1"/>
  <c r="R599" i="3"/>
  <c r="S599" i="3"/>
  <c r="Q595" i="3"/>
  <c r="T595" i="3" s="1"/>
  <c r="R595" i="3"/>
  <c r="S595" i="3"/>
  <c r="Q591" i="3"/>
  <c r="T591" i="3" s="1"/>
  <c r="R591" i="3"/>
  <c r="S591" i="3"/>
  <c r="Q587" i="3"/>
  <c r="T587" i="3" s="1"/>
  <c r="R587" i="3"/>
  <c r="S587" i="3"/>
  <c r="Q583" i="3"/>
  <c r="T583" i="3" s="1"/>
  <c r="R583" i="3"/>
  <c r="S583" i="3"/>
  <c r="Q579" i="3"/>
  <c r="T579" i="3" s="1"/>
  <c r="R579" i="3"/>
  <c r="S579" i="3"/>
  <c r="Q575" i="3"/>
  <c r="T575" i="3" s="1"/>
  <c r="R575" i="3"/>
  <c r="S575" i="3"/>
  <c r="Q571" i="3"/>
  <c r="T571" i="3" s="1"/>
  <c r="R571" i="3"/>
  <c r="S571" i="3"/>
  <c r="Q567" i="3"/>
  <c r="T567" i="3" s="1"/>
  <c r="R567" i="3"/>
  <c r="S567" i="3"/>
  <c r="Q563" i="3"/>
  <c r="T563" i="3" s="1"/>
  <c r="R563" i="3"/>
  <c r="S563" i="3"/>
  <c r="Q559" i="3"/>
  <c r="T559" i="3" s="1"/>
  <c r="R559" i="3"/>
  <c r="S559" i="3"/>
  <c r="Q555" i="3"/>
  <c r="T555" i="3" s="1"/>
  <c r="R555" i="3"/>
  <c r="S555" i="3"/>
  <c r="Q551" i="3"/>
  <c r="T551" i="3" s="1"/>
  <c r="R551" i="3"/>
  <c r="S551" i="3"/>
  <c r="Q547" i="3"/>
  <c r="T547" i="3" s="1"/>
  <c r="R547" i="3"/>
  <c r="S547" i="3"/>
  <c r="Q543" i="3"/>
  <c r="T543" i="3" s="1"/>
  <c r="R543" i="3"/>
  <c r="S543" i="3"/>
  <c r="Q539" i="3"/>
  <c r="T539" i="3" s="1"/>
  <c r="R539" i="3"/>
  <c r="S539" i="3"/>
  <c r="Q535" i="3"/>
  <c r="T535" i="3" s="1"/>
  <c r="R535" i="3"/>
  <c r="S535" i="3"/>
  <c r="Q531" i="3"/>
  <c r="T531" i="3" s="1"/>
  <c r="R531" i="3"/>
  <c r="S531" i="3"/>
  <c r="Q527" i="3"/>
  <c r="T527" i="3" s="1"/>
  <c r="R527" i="3"/>
  <c r="S527" i="3"/>
  <c r="Q523" i="3"/>
  <c r="T523" i="3" s="1"/>
  <c r="R523" i="3"/>
  <c r="S523" i="3"/>
  <c r="Q519" i="3"/>
  <c r="T519" i="3" s="1"/>
  <c r="R519" i="3"/>
  <c r="S519" i="3"/>
  <c r="Q515" i="3"/>
  <c r="T515" i="3" s="1"/>
  <c r="R515" i="3"/>
  <c r="S515" i="3"/>
  <c r="Q511" i="3"/>
  <c r="T511" i="3" s="1"/>
  <c r="R511" i="3"/>
  <c r="S511" i="3"/>
  <c r="Q507" i="3"/>
  <c r="T507" i="3" s="1"/>
  <c r="R507" i="3"/>
  <c r="S507" i="3"/>
  <c r="Q503" i="3"/>
  <c r="T503" i="3" s="1"/>
  <c r="R503" i="3"/>
  <c r="S503" i="3"/>
  <c r="Q499" i="3"/>
  <c r="T499" i="3" s="1"/>
  <c r="R499" i="3"/>
  <c r="S499" i="3"/>
  <c r="Q495" i="3"/>
  <c r="T495" i="3" s="1"/>
  <c r="R495" i="3"/>
  <c r="S495" i="3"/>
  <c r="Q491" i="3"/>
  <c r="T491" i="3" s="1"/>
  <c r="R491" i="3"/>
  <c r="S491" i="3"/>
  <c r="Q487" i="3"/>
  <c r="T487" i="3" s="1"/>
  <c r="R487" i="3"/>
  <c r="S487" i="3"/>
  <c r="Q483" i="3"/>
  <c r="T483" i="3" s="1"/>
  <c r="R483" i="3"/>
  <c r="S483" i="3"/>
  <c r="Q479" i="3"/>
  <c r="T479" i="3" s="1"/>
  <c r="R479" i="3"/>
  <c r="S479" i="3"/>
  <c r="Q475" i="3"/>
  <c r="T475" i="3" s="1"/>
  <c r="R475" i="3"/>
  <c r="S475" i="3"/>
  <c r="Q471" i="3"/>
  <c r="T471" i="3" s="1"/>
  <c r="R471" i="3"/>
  <c r="S471" i="3"/>
  <c r="Q467" i="3"/>
  <c r="T467" i="3" s="1"/>
  <c r="S467" i="3"/>
  <c r="R467" i="3"/>
  <c r="Q463" i="3"/>
  <c r="T463" i="3" s="1"/>
  <c r="S463" i="3"/>
  <c r="R463" i="3"/>
  <c r="Q459" i="3"/>
  <c r="T459" i="3" s="1"/>
  <c r="S459" i="3"/>
  <c r="R459" i="3"/>
  <c r="Q455" i="3"/>
  <c r="T455" i="3" s="1"/>
  <c r="S455" i="3"/>
  <c r="R455" i="3"/>
  <c r="Q451" i="3"/>
  <c r="T451" i="3" s="1"/>
  <c r="S451" i="3"/>
  <c r="R451" i="3"/>
  <c r="Q447" i="3"/>
  <c r="T447" i="3" s="1"/>
  <c r="S447" i="3"/>
  <c r="R447" i="3"/>
  <c r="Q443" i="3"/>
  <c r="T443" i="3" s="1"/>
  <c r="S443" i="3"/>
  <c r="R443" i="3"/>
  <c r="Q439" i="3"/>
  <c r="T439" i="3" s="1"/>
  <c r="S439" i="3"/>
  <c r="R439" i="3"/>
  <c r="Q435" i="3"/>
  <c r="T435" i="3" s="1"/>
  <c r="S435" i="3"/>
  <c r="R435" i="3"/>
  <c r="Q431" i="3"/>
  <c r="T431" i="3" s="1"/>
  <c r="S431" i="3"/>
  <c r="R431" i="3"/>
  <c r="Q427" i="3"/>
  <c r="T427" i="3" s="1"/>
  <c r="S427" i="3"/>
  <c r="R427" i="3"/>
  <c r="Q423" i="3"/>
  <c r="T423" i="3" s="1"/>
  <c r="S423" i="3"/>
  <c r="R423" i="3"/>
  <c r="Q419" i="3"/>
  <c r="T419" i="3" s="1"/>
  <c r="S419" i="3"/>
  <c r="R419" i="3"/>
  <c r="Q415" i="3"/>
  <c r="T415" i="3" s="1"/>
  <c r="S415" i="3"/>
  <c r="R415" i="3"/>
  <c r="Q411" i="3"/>
  <c r="T411" i="3" s="1"/>
  <c r="S411" i="3"/>
  <c r="R411" i="3"/>
  <c r="Q407" i="3"/>
  <c r="T407" i="3" s="1"/>
  <c r="S407" i="3"/>
  <c r="R407" i="3"/>
  <c r="Q403" i="3"/>
  <c r="T403" i="3" s="1"/>
  <c r="S403" i="3"/>
  <c r="R403" i="3"/>
  <c r="Q399" i="3"/>
  <c r="T399" i="3" s="1"/>
  <c r="S399" i="3"/>
  <c r="R399" i="3"/>
  <c r="Q395" i="3"/>
  <c r="T395" i="3" s="1"/>
  <c r="S395" i="3"/>
  <c r="R395" i="3"/>
  <c r="Q391" i="3"/>
  <c r="T391" i="3" s="1"/>
  <c r="S391" i="3"/>
  <c r="R391" i="3"/>
  <c r="Q387" i="3"/>
  <c r="T387" i="3" s="1"/>
  <c r="S387" i="3"/>
  <c r="R387" i="3"/>
  <c r="Q383" i="3"/>
  <c r="T383" i="3" s="1"/>
  <c r="S383" i="3"/>
  <c r="R383" i="3"/>
  <c r="Q379" i="3"/>
  <c r="T379" i="3" s="1"/>
  <c r="S379" i="3"/>
  <c r="R379" i="3"/>
  <c r="Q375" i="3"/>
  <c r="T375" i="3" s="1"/>
  <c r="S375" i="3"/>
  <c r="R375" i="3"/>
  <c r="Q371" i="3"/>
  <c r="T371" i="3" s="1"/>
  <c r="S371" i="3"/>
  <c r="R371" i="3"/>
  <c r="Q367" i="3"/>
  <c r="T367" i="3" s="1"/>
  <c r="S367" i="3"/>
  <c r="R367" i="3"/>
  <c r="Q363" i="3"/>
  <c r="T363" i="3" s="1"/>
  <c r="S363" i="3"/>
  <c r="R363" i="3"/>
  <c r="Q359" i="3"/>
  <c r="T359" i="3" s="1"/>
  <c r="R359" i="3"/>
  <c r="S359" i="3"/>
  <c r="Q355" i="3"/>
  <c r="T355" i="3" s="1"/>
  <c r="R355" i="3"/>
  <c r="S355" i="3"/>
  <c r="Q351" i="3"/>
  <c r="T351" i="3" s="1"/>
  <c r="R351" i="3"/>
  <c r="S351" i="3"/>
  <c r="Q347" i="3"/>
  <c r="T347" i="3" s="1"/>
  <c r="R347" i="3"/>
  <c r="S347" i="3"/>
  <c r="Q343" i="3"/>
  <c r="T343" i="3" s="1"/>
  <c r="R343" i="3"/>
  <c r="S343" i="3"/>
  <c r="Q339" i="3"/>
  <c r="T339" i="3" s="1"/>
  <c r="R339" i="3"/>
  <c r="S339" i="3"/>
  <c r="Q335" i="3"/>
  <c r="T335" i="3" s="1"/>
  <c r="R335" i="3"/>
  <c r="S335" i="3"/>
  <c r="Q331" i="3"/>
  <c r="T331" i="3" s="1"/>
  <c r="R331" i="3"/>
  <c r="S331" i="3"/>
  <c r="Q327" i="3"/>
  <c r="T327" i="3" s="1"/>
  <c r="R327" i="3"/>
  <c r="S327" i="3"/>
  <c r="Q323" i="3"/>
  <c r="T323" i="3" s="1"/>
  <c r="R323" i="3"/>
  <c r="S323" i="3"/>
  <c r="Q319" i="3"/>
  <c r="T319" i="3" s="1"/>
  <c r="R319" i="3"/>
  <c r="S319" i="3"/>
  <c r="Q315" i="3"/>
  <c r="T315" i="3" s="1"/>
  <c r="R315" i="3"/>
  <c r="S315" i="3"/>
  <c r="Q311" i="3"/>
  <c r="T311" i="3" s="1"/>
  <c r="R311" i="3"/>
  <c r="S311" i="3"/>
  <c r="Q307" i="3"/>
  <c r="T307" i="3" s="1"/>
  <c r="R307" i="3"/>
  <c r="S307" i="3"/>
  <c r="Q303" i="3"/>
  <c r="T303" i="3" s="1"/>
  <c r="R303" i="3"/>
  <c r="S303" i="3"/>
  <c r="Q299" i="3"/>
  <c r="T299" i="3" s="1"/>
  <c r="R299" i="3"/>
  <c r="S299" i="3"/>
  <c r="Q295" i="3"/>
  <c r="T295" i="3" s="1"/>
  <c r="R295" i="3"/>
  <c r="S295" i="3"/>
  <c r="Q291" i="3"/>
  <c r="T291" i="3" s="1"/>
  <c r="R291" i="3"/>
  <c r="S291" i="3"/>
  <c r="Q287" i="3"/>
  <c r="T287" i="3" s="1"/>
  <c r="R287" i="3"/>
  <c r="S287" i="3"/>
  <c r="Q283" i="3"/>
  <c r="T283" i="3" s="1"/>
  <c r="S283" i="3"/>
  <c r="R283" i="3"/>
  <c r="Q279" i="3"/>
  <c r="T279" i="3" s="1"/>
  <c r="S279" i="3"/>
  <c r="R279" i="3"/>
  <c r="Q275" i="3"/>
  <c r="T275" i="3" s="1"/>
  <c r="S275" i="3"/>
  <c r="R275" i="3"/>
  <c r="Q271" i="3"/>
  <c r="T271" i="3" s="1"/>
  <c r="S271" i="3"/>
  <c r="R271" i="3"/>
  <c r="Q267" i="3"/>
  <c r="T267" i="3" s="1"/>
  <c r="S267" i="3"/>
  <c r="R267" i="3"/>
  <c r="Q263" i="3"/>
  <c r="T263" i="3" s="1"/>
  <c r="S263" i="3"/>
  <c r="R263" i="3"/>
  <c r="Q259" i="3"/>
  <c r="T259" i="3" s="1"/>
  <c r="S259" i="3"/>
  <c r="R259" i="3"/>
  <c r="Q255" i="3"/>
  <c r="T255" i="3" s="1"/>
  <c r="S255" i="3"/>
  <c r="R255" i="3"/>
  <c r="Q251" i="3"/>
  <c r="T251" i="3" s="1"/>
  <c r="S251" i="3"/>
  <c r="R251" i="3"/>
  <c r="Q247" i="3"/>
  <c r="T247" i="3" s="1"/>
  <c r="S247" i="3"/>
  <c r="R247" i="3"/>
  <c r="Q243" i="3"/>
  <c r="T243" i="3" s="1"/>
  <c r="S243" i="3"/>
  <c r="R243" i="3"/>
  <c r="Q239" i="3"/>
  <c r="T239" i="3" s="1"/>
  <c r="S239" i="3"/>
  <c r="R239" i="3"/>
  <c r="Q235" i="3"/>
  <c r="T235" i="3" s="1"/>
  <c r="S235" i="3"/>
  <c r="R235" i="3"/>
  <c r="Q231" i="3"/>
  <c r="T231" i="3" s="1"/>
  <c r="S231" i="3"/>
  <c r="R231" i="3"/>
  <c r="Q227" i="3"/>
  <c r="T227" i="3" s="1"/>
  <c r="S227" i="3"/>
  <c r="R227" i="3"/>
  <c r="Q223" i="3"/>
  <c r="T223" i="3" s="1"/>
  <c r="S223" i="3"/>
  <c r="R223" i="3"/>
  <c r="Q219" i="3"/>
  <c r="T219" i="3" s="1"/>
  <c r="S219" i="3"/>
  <c r="R219" i="3"/>
  <c r="Q215" i="3"/>
  <c r="T215" i="3" s="1"/>
  <c r="S215" i="3"/>
  <c r="R215" i="3"/>
  <c r="Q211" i="3"/>
  <c r="T211" i="3" s="1"/>
  <c r="S211" i="3"/>
  <c r="R211" i="3"/>
  <c r="Q207" i="3"/>
  <c r="T207" i="3" s="1"/>
  <c r="S207" i="3"/>
  <c r="R207" i="3"/>
  <c r="Q203" i="3"/>
  <c r="T203" i="3" s="1"/>
  <c r="R203" i="3"/>
  <c r="S203" i="3"/>
  <c r="Q199" i="3"/>
  <c r="T199" i="3" s="1"/>
  <c r="R199" i="3"/>
  <c r="S199" i="3"/>
  <c r="Q195" i="3"/>
  <c r="T195" i="3" s="1"/>
  <c r="R195" i="3"/>
  <c r="S195" i="3"/>
  <c r="Q191" i="3"/>
  <c r="T191" i="3" s="1"/>
  <c r="R191" i="3"/>
  <c r="S191" i="3"/>
  <c r="Q187" i="3"/>
  <c r="T187" i="3" s="1"/>
  <c r="R187" i="3"/>
  <c r="S187" i="3"/>
  <c r="Q183" i="3"/>
  <c r="T183" i="3" s="1"/>
  <c r="R183" i="3"/>
  <c r="S183" i="3"/>
  <c r="Q179" i="3"/>
  <c r="T179" i="3" s="1"/>
  <c r="R179" i="3"/>
  <c r="S179" i="3"/>
  <c r="Q175" i="3"/>
  <c r="T175" i="3" s="1"/>
  <c r="R175" i="3"/>
  <c r="S175" i="3"/>
  <c r="Q171" i="3"/>
  <c r="T171" i="3" s="1"/>
  <c r="R171" i="3"/>
  <c r="S171" i="3"/>
  <c r="Q167" i="3"/>
  <c r="T167" i="3" s="1"/>
  <c r="R167" i="3"/>
  <c r="S167" i="3"/>
  <c r="Q163" i="3"/>
  <c r="T163" i="3" s="1"/>
  <c r="R163" i="3"/>
  <c r="S163" i="3"/>
  <c r="Q159" i="3"/>
  <c r="T159" i="3" s="1"/>
  <c r="R159" i="3"/>
  <c r="S159" i="3"/>
  <c r="Q155" i="3"/>
  <c r="T155" i="3" s="1"/>
  <c r="R155" i="3"/>
  <c r="S155" i="3"/>
  <c r="Q151" i="3"/>
  <c r="T151" i="3" s="1"/>
  <c r="R151" i="3"/>
  <c r="S151" i="3"/>
  <c r="Q147" i="3"/>
  <c r="T147" i="3" s="1"/>
  <c r="R147" i="3"/>
  <c r="S147" i="3"/>
  <c r="Q143" i="3"/>
  <c r="T143" i="3" s="1"/>
  <c r="R143" i="3"/>
  <c r="S143" i="3"/>
  <c r="Q139" i="3"/>
  <c r="T139" i="3" s="1"/>
  <c r="R139" i="3"/>
  <c r="S139" i="3"/>
  <c r="Q135" i="3"/>
  <c r="T135" i="3" s="1"/>
  <c r="R135" i="3"/>
  <c r="S135" i="3"/>
  <c r="Q131" i="3"/>
  <c r="T131" i="3" s="1"/>
  <c r="R131" i="3"/>
  <c r="S131" i="3"/>
  <c r="Q127" i="3"/>
  <c r="T127" i="3" s="1"/>
  <c r="R127" i="3"/>
  <c r="S127" i="3"/>
  <c r="Q123" i="3"/>
  <c r="T123" i="3" s="1"/>
  <c r="R123" i="3"/>
  <c r="S123" i="3"/>
  <c r="Q119" i="3"/>
  <c r="T119" i="3" s="1"/>
  <c r="R119" i="3"/>
  <c r="S119" i="3"/>
  <c r="Q115" i="3"/>
  <c r="T115" i="3" s="1"/>
  <c r="S115" i="3"/>
  <c r="R115" i="3"/>
  <c r="Q111" i="3"/>
  <c r="T111" i="3" s="1"/>
  <c r="S111" i="3"/>
  <c r="R111" i="3"/>
  <c r="Q107" i="3"/>
  <c r="T107" i="3" s="1"/>
  <c r="S107" i="3"/>
  <c r="R107" i="3"/>
  <c r="Q103" i="3"/>
  <c r="T103" i="3" s="1"/>
  <c r="S103" i="3"/>
  <c r="R103" i="3"/>
  <c r="Q99" i="3"/>
  <c r="T99" i="3" s="1"/>
  <c r="S99" i="3"/>
  <c r="R99" i="3"/>
  <c r="Q95" i="3"/>
  <c r="T95" i="3" s="1"/>
  <c r="S95" i="3"/>
  <c r="R95" i="3"/>
  <c r="Q91" i="3"/>
  <c r="T91" i="3" s="1"/>
  <c r="S91" i="3"/>
  <c r="R91" i="3"/>
  <c r="Q87" i="3"/>
  <c r="T87" i="3" s="1"/>
  <c r="S87" i="3"/>
  <c r="R87" i="3"/>
  <c r="Q83" i="3"/>
  <c r="T83" i="3" s="1"/>
  <c r="S83" i="3"/>
  <c r="R83" i="3"/>
  <c r="Q79" i="3"/>
  <c r="T79" i="3" s="1"/>
  <c r="S79" i="3"/>
  <c r="R79" i="3"/>
  <c r="Q75" i="3"/>
  <c r="T75" i="3" s="1"/>
  <c r="S75" i="3"/>
  <c r="R75" i="3"/>
  <c r="Q71" i="3"/>
  <c r="T71" i="3" s="1"/>
  <c r="S71" i="3"/>
  <c r="R71" i="3"/>
  <c r="Q67" i="3"/>
  <c r="T67" i="3" s="1"/>
  <c r="R67" i="3"/>
  <c r="S67" i="3"/>
  <c r="Q63" i="3"/>
  <c r="T63" i="3" s="1"/>
  <c r="R63" i="3"/>
  <c r="S63" i="3"/>
  <c r="Q59" i="3"/>
  <c r="T59" i="3" s="1"/>
  <c r="R59" i="3"/>
  <c r="S59" i="3"/>
  <c r="Q55" i="3"/>
  <c r="T55" i="3" s="1"/>
  <c r="R55" i="3"/>
  <c r="S55" i="3"/>
  <c r="Q51" i="3"/>
  <c r="T51" i="3" s="1"/>
  <c r="R51" i="3"/>
  <c r="S51" i="3"/>
  <c r="Q47" i="3"/>
  <c r="T47" i="3" s="1"/>
  <c r="R47" i="3"/>
  <c r="S47" i="3"/>
  <c r="Q43" i="3"/>
  <c r="T43" i="3" s="1"/>
  <c r="R43" i="3"/>
  <c r="S43" i="3"/>
  <c r="Q39" i="3"/>
  <c r="T39" i="3" s="1"/>
  <c r="R39" i="3"/>
  <c r="S39" i="3"/>
  <c r="Q35" i="3"/>
  <c r="T35" i="3" s="1"/>
  <c r="R35" i="3"/>
  <c r="S35" i="3"/>
  <c r="Q31" i="3"/>
  <c r="T31" i="3" s="1"/>
  <c r="R31" i="3"/>
  <c r="S31" i="3"/>
  <c r="Q27" i="3"/>
  <c r="T27" i="3" s="1"/>
  <c r="R27" i="3"/>
  <c r="S27" i="3"/>
  <c r="Q23" i="3"/>
  <c r="T23" i="3" s="1"/>
  <c r="R23" i="3"/>
  <c r="S23" i="3"/>
  <c r="R19" i="3"/>
  <c r="S19" i="3"/>
  <c r="Q15" i="3"/>
  <c r="T15" i="3"/>
  <c r="R11" i="3"/>
  <c r="S11" i="3"/>
  <c r="Q7" i="3"/>
  <c r="T7" i="3"/>
  <c r="Q3" i="3"/>
  <c r="T3" i="3"/>
  <c r="Q674" i="3"/>
  <c r="T674" i="3" s="1"/>
  <c r="S674" i="3"/>
  <c r="R674" i="3"/>
  <c r="Q670" i="3"/>
  <c r="T670" i="3" s="1"/>
  <c r="S670" i="3"/>
  <c r="R670" i="3"/>
  <c r="Q666" i="3"/>
  <c r="T666" i="3" s="1"/>
  <c r="S666" i="3"/>
  <c r="R666" i="3"/>
  <c r="Q662" i="3"/>
  <c r="T662" i="3" s="1"/>
  <c r="S662" i="3"/>
  <c r="R662" i="3"/>
  <c r="Q658" i="3"/>
  <c r="T658" i="3" s="1"/>
  <c r="S658" i="3"/>
  <c r="R658" i="3"/>
  <c r="Q654" i="3"/>
  <c r="T654" i="3" s="1"/>
  <c r="S654" i="3"/>
  <c r="R654" i="3"/>
  <c r="Q650" i="3"/>
  <c r="T650" i="3" s="1"/>
  <c r="S650" i="3"/>
  <c r="R650" i="3"/>
  <c r="Q646" i="3"/>
  <c r="T646" i="3" s="1"/>
  <c r="S646" i="3"/>
  <c r="R646" i="3"/>
  <c r="Q642" i="3"/>
  <c r="T642" i="3" s="1"/>
  <c r="S642" i="3"/>
  <c r="R642" i="3"/>
  <c r="Q638" i="3"/>
  <c r="T638" i="3" s="1"/>
  <c r="S638" i="3"/>
  <c r="R638" i="3"/>
  <c r="Q634" i="3"/>
  <c r="T634" i="3" s="1"/>
  <c r="S634" i="3"/>
  <c r="R634" i="3"/>
  <c r="Q630" i="3"/>
  <c r="T630" i="3" s="1"/>
  <c r="S630" i="3"/>
  <c r="R630" i="3"/>
  <c r="Q626" i="3"/>
  <c r="T626" i="3" s="1"/>
  <c r="S626" i="3"/>
  <c r="R626" i="3"/>
  <c r="Q622" i="3"/>
  <c r="T622" i="3" s="1"/>
  <c r="R622" i="3"/>
  <c r="S622" i="3"/>
  <c r="Q618" i="3"/>
  <c r="T618" i="3" s="1"/>
  <c r="R618" i="3"/>
  <c r="S618" i="3"/>
  <c r="Q614" i="3"/>
  <c r="T614" i="3" s="1"/>
  <c r="R614" i="3"/>
  <c r="S614" i="3"/>
  <c r="Q610" i="3"/>
  <c r="T610" i="3" s="1"/>
  <c r="R610" i="3"/>
  <c r="S610" i="3"/>
  <c r="Q606" i="3"/>
  <c r="T606" i="3" s="1"/>
  <c r="R606" i="3"/>
  <c r="S606" i="3"/>
  <c r="Q602" i="3"/>
  <c r="T602" i="3" s="1"/>
  <c r="R602" i="3"/>
  <c r="S602" i="3"/>
  <c r="Q598" i="3"/>
  <c r="T598" i="3" s="1"/>
  <c r="R598" i="3"/>
  <c r="S598" i="3"/>
  <c r="Q594" i="3"/>
  <c r="T594" i="3" s="1"/>
  <c r="R594" i="3"/>
  <c r="S594" i="3"/>
  <c r="Q590" i="3"/>
  <c r="T590" i="3" s="1"/>
  <c r="R590" i="3"/>
  <c r="S590" i="3"/>
  <c r="Q586" i="3"/>
  <c r="T586" i="3" s="1"/>
  <c r="R586" i="3"/>
  <c r="S586" i="3"/>
  <c r="Q582" i="3"/>
  <c r="T582" i="3" s="1"/>
  <c r="R582" i="3"/>
  <c r="S582" i="3"/>
  <c r="Q578" i="3"/>
  <c r="T578" i="3" s="1"/>
  <c r="R578" i="3"/>
  <c r="S578" i="3"/>
  <c r="Q574" i="3"/>
  <c r="T574" i="3" s="1"/>
  <c r="R574" i="3"/>
  <c r="S574" i="3"/>
  <c r="Q570" i="3"/>
  <c r="T570" i="3" s="1"/>
  <c r="R570" i="3"/>
  <c r="S570" i="3"/>
  <c r="Q566" i="3"/>
  <c r="T566" i="3" s="1"/>
  <c r="R566" i="3"/>
  <c r="S566" i="3"/>
  <c r="Q562" i="3"/>
  <c r="T562" i="3" s="1"/>
  <c r="R562" i="3"/>
  <c r="S562" i="3"/>
  <c r="Q558" i="3"/>
  <c r="T558" i="3" s="1"/>
  <c r="R558" i="3"/>
  <c r="S558" i="3"/>
  <c r="Q554" i="3"/>
  <c r="T554" i="3" s="1"/>
  <c r="R554" i="3"/>
  <c r="S554" i="3"/>
  <c r="Q550" i="3"/>
  <c r="T550" i="3" s="1"/>
  <c r="R550" i="3"/>
  <c r="S550" i="3"/>
  <c r="Q546" i="3"/>
  <c r="T546" i="3" s="1"/>
  <c r="R546" i="3"/>
  <c r="S546" i="3"/>
  <c r="Q542" i="3"/>
  <c r="T542" i="3" s="1"/>
  <c r="R542" i="3"/>
  <c r="S542" i="3"/>
  <c r="Q538" i="3"/>
  <c r="T538" i="3" s="1"/>
  <c r="R538" i="3"/>
  <c r="S538" i="3"/>
  <c r="Q534" i="3"/>
  <c r="T534" i="3" s="1"/>
  <c r="R534" i="3"/>
  <c r="S534" i="3"/>
  <c r="Q530" i="3"/>
  <c r="T530" i="3" s="1"/>
  <c r="R530" i="3"/>
  <c r="S530" i="3"/>
  <c r="Q526" i="3"/>
  <c r="T526" i="3" s="1"/>
  <c r="R526" i="3"/>
  <c r="S526" i="3"/>
  <c r="Q522" i="3"/>
  <c r="T522" i="3" s="1"/>
  <c r="R522" i="3"/>
  <c r="S522" i="3"/>
  <c r="Q518" i="3"/>
  <c r="T518" i="3" s="1"/>
  <c r="R518" i="3"/>
  <c r="S518" i="3"/>
  <c r="Q514" i="3"/>
  <c r="T514" i="3" s="1"/>
  <c r="R514" i="3"/>
  <c r="S514" i="3"/>
  <c r="Q510" i="3"/>
  <c r="T510" i="3" s="1"/>
  <c r="S510" i="3"/>
  <c r="R510" i="3"/>
  <c r="Q506" i="3"/>
  <c r="T506" i="3" s="1"/>
  <c r="S506" i="3"/>
  <c r="R506" i="3"/>
  <c r="Q502" i="3"/>
  <c r="T502" i="3" s="1"/>
  <c r="S502" i="3"/>
  <c r="R502" i="3"/>
  <c r="Q498" i="3"/>
  <c r="T498" i="3" s="1"/>
  <c r="S498" i="3"/>
  <c r="R498" i="3"/>
  <c r="Q494" i="3"/>
  <c r="T494" i="3" s="1"/>
  <c r="S494" i="3"/>
  <c r="R494" i="3"/>
  <c r="Q490" i="3"/>
  <c r="T490" i="3" s="1"/>
  <c r="S490" i="3"/>
  <c r="R490" i="3"/>
  <c r="Q486" i="3"/>
  <c r="T486" i="3" s="1"/>
  <c r="S486" i="3"/>
  <c r="R486" i="3"/>
  <c r="Q482" i="3"/>
  <c r="T482" i="3" s="1"/>
  <c r="S482" i="3"/>
  <c r="R482" i="3"/>
  <c r="Q478" i="3"/>
  <c r="T478" i="3" s="1"/>
  <c r="S478" i="3"/>
  <c r="R478" i="3"/>
  <c r="Q474" i="3"/>
  <c r="T474" i="3" s="1"/>
  <c r="S474" i="3"/>
  <c r="R474" i="3"/>
  <c r="Q470" i="3"/>
  <c r="T470" i="3" s="1"/>
  <c r="S470" i="3"/>
  <c r="R470" i="3"/>
  <c r="Q466" i="3"/>
  <c r="T466" i="3" s="1"/>
  <c r="R466" i="3"/>
  <c r="S466" i="3"/>
  <c r="Q462" i="3"/>
  <c r="T462" i="3" s="1"/>
  <c r="R462" i="3"/>
  <c r="S462" i="3"/>
  <c r="Q458" i="3"/>
  <c r="T458" i="3" s="1"/>
  <c r="R458" i="3"/>
  <c r="S458" i="3"/>
  <c r="Q454" i="3"/>
  <c r="T454" i="3" s="1"/>
  <c r="R454" i="3"/>
  <c r="S454" i="3"/>
  <c r="Q450" i="3"/>
  <c r="T450" i="3" s="1"/>
  <c r="R450" i="3"/>
  <c r="S450" i="3"/>
  <c r="Q446" i="3"/>
  <c r="T446" i="3" s="1"/>
  <c r="R446" i="3"/>
  <c r="S446" i="3"/>
  <c r="Q442" i="3"/>
  <c r="T442" i="3" s="1"/>
  <c r="R442" i="3"/>
  <c r="S442" i="3"/>
  <c r="Q438" i="3"/>
  <c r="T438" i="3" s="1"/>
  <c r="R438" i="3"/>
  <c r="S438" i="3"/>
  <c r="Q434" i="3"/>
  <c r="T434" i="3" s="1"/>
  <c r="R434" i="3"/>
  <c r="S434" i="3"/>
  <c r="Q430" i="3"/>
  <c r="T430" i="3" s="1"/>
  <c r="R430" i="3"/>
  <c r="S430" i="3"/>
  <c r="Q426" i="3"/>
  <c r="T426" i="3" s="1"/>
  <c r="R426" i="3"/>
  <c r="S426" i="3"/>
  <c r="Q422" i="3"/>
  <c r="T422" i="3" s="1"/>
  <c r="R422" i="3"/>
  <c r="S422" i="3"/>
  <c r="Q418" i="3"/>
  <c r="T418" i="3" s="1"/>
  <c r="R418" i="3"/>
  <c r="S418" i="3"/>
  <c r="Q414" i="3"/>
  <c r="T414" i="3" s="1"/>
  <c r="R414" i="3"/>
  <c r="S414" i="3"/>
  <c r="Q410" i="3"/>
  <c r="T410" i="3" s="1"/>
  <c r="R410" i="3"/>
  <c r="S410" i="3"/>
  <c r="Q406" i="3"/>
  <c r="T406" i="3" s="1"/>
  <c r="R406" i="3"/>
  <c r="S406" i="3"/>
  <c r="Q402" i="3"/>
  <c r="T402" i="3" s="1"/>
  <c r="R402" i="3"/>
  <c r="S402" i="3"/>
  <c r="Q398" i="3"/>
  <c r="T398" i="3" s="1"/>
  <c r="R398" i="3"/>
  <c r="S398" i="3"/>
  <c r="Q394" i="3"/>
  <c r="T394" i="3" s="1"/>
  <c r="R394" i="3"/>
  <c r="S394" i="3"/>
  <c r="Q390" i="3"/>
  <c r="T390" i="3" s="1"/>
  <c r="R390" i="3"/>
  <c r="S390" i="3"/>
  <c r="Q386" i="3"/>
  <c r="T386" i="3" s="1"/>
  <c r="R386" i="3"/>
  <c r="S386" i="3"/>
  <c r="Q382" i="3"/>
  <c r="T382" i="3" s="1"/>
  <c r="R382" i="3"/>
  <c r="S382" i="3"/>
  <c r="Q378" i="3"/>
  <c r="T378" i="3" s="1"/>
  <c r="R378" i="3"/>
  <c r="S378" i="3"/>
  <c r="Q374" i="3"/>
  <c r="T374" i="3" s="1"/>
  <c r="R374" i="3"/>
  <c r="S374" i="3"/>
  <c r="Q370" i="3"/>
  <c r="T370" i="3" s="1"/>
  <c r="R370" i="3"/>
  <c r="S370" i="3"/>
  <c r="Q366" i="3"/>
  <c r="T366" i="3" s="1"/>
  <c r="R366" i="3"/>
  <c r="S366" i="3"/>
  <c r="Q362" i="3"/>
  <c r="T362" i="3" s="1"/>
  <c r="R362" i="3"/>
  <c r="S362" i="3"/>
  <c r="Q358" i="3"/>
  <c r="T358" i="3" s="1"/>
  <c r="S358" i="3"/>
  <c r="R358" i="3"/>
  <c r="Q354" i="3"/>
  <c r="T354" i="3" s="1"/>
  <c r="S354" i="3"/>
  <c r="R354" i="3"/>
  <c r="Q350" i="3"/>
  <c r="T350" i="3" s="1"/>
  <c r="S350" i="3"/>
  <c r="R350" i="3"/>
  <c r="Q346" i="3"/>
  <c r="T346" i="3" s="1"/>
  <c r="S346" i="3"/>
  <c r="R346" i="3"/>
  <c r="Q342" i="3"/>
  <c r="T342" i="3" s="1"/>
  <c r="S342" i="3"/>
  <c r="R342" i="3"/>
  <c r="Q338" i="3"/>
  <c r="T338" i="3" s="1"/>
  <c r="S338" i="3"/>
  <c r="R338" i="3"/>
  <c r="Q334" i="3"/>
  <c r="T334" i="3" s="1"/>
  <c r="S334" i="3"/>
  <c r="R334" i="3"/>
  <c r="Q330" i="3"/>
  <c r="T330" i="3" s="1"/>
  <c r="S330" i="3"/>
  <c r="R330" i="3"/>
  <c r="Q326" i="3"/>
  <c r="T326" i="3" s="1"/>
  <c r="S326" i="3"/>
  <c r="R326" i="3"/>
  <c r="Q322" i="3"/>
  <c r="T322" i="3" s="1"/>
  <c r="S322" i="3"/>
  <c r="R322" i="3"/>
  <c r="Q318" i="3"/>
  <c r="T318" i="3" s="1"/>
  <c r="S318" i="3"/>
  <c r="R318" i="3"/>
  <c r="Q314" i="3"/>
  <c r="T314" i="3" s="1"/>
  <c r="S314" i="3"/>
  <c r="R314" i="3"/>
  <c r="Q310" i="3"/>
  <c r="T310" i="3" s="1"/>
  <c r="S310" i="3"/>
  <c r="R310" i="3"/>
  <c r="Q306" i="3"/>
  <c r="T306" i="3" s="1"/>
  <c r="S306" i="3"/>
  <c r="R306" i="3"/>
  <c r="Q302" i="3"/>
  <c r="T302" i="3" s="1"/>
  <c r="S302" i="3"/>
  <c r="R302" i="3"/>
  <c r="Q298" i="3"/>
  <c r="T298" i="3" s="1"/>
  <c r="S298" i="3"/>
  <c r="R298" i="3"/>
  <c r="Q294" i="3"/>
  <c r="T294" i="3" s="1"/>
  <c r="S294" i="3"/>
  <c r="R294" i="3"/>
  <c r="Q290" i="3"/>
  <c r="T290" i="3" s="1"/>
  <c r="S290" i="3"/>
  <c r="R290" i="3"/>
  <c r="Q286" i="3"/>
  <c r="T286" i="3" s="1"/>
  <c r="S286" i="3"/>
  <c r="R286" i="3"/>
  <c r="Q282" i="3"/>
  <c r="T282" i="3" s="1"/>
  <c r="R282" i="3"/>
  <c r="S282" i="3"/>
  <c r="Q278" i="3"/>
  <c r="T278" i="3" s="1"/>
  <c r="R278" i="3"/>
  <c r="S278" i="3"/>
  <c r="Q274" i="3"/>
  <c r="T274" i="3" s="1"/>
  <c r="R274" i="3"/>
  <c r="S274" i="3"/>
  <c r="Q270" i="3"/>
  <c r="T270" i="3" s="1"/>
  <c r="R270" i="3"/>
  <c r="S270" i="3"/>
  <c r="Q266" i="3"/>
  <c r="T266" i="3" s="1"/>
  <c r="R266" i="3"/>
  <c r="S266" i="3"/>
  <c r="Q262" i="3"/>
  <c r="T262" i="3" s="1"/>
  <c r="R262" i="3"/>
  <c r="S262" i="3"/>
  <c r="Q258" i="3"/>
  <c r="T258" i="3" s="1"/>
  <c r="R258" i="3"/>
  <c r="S258" i="3"/>
  <c r="Q254" i="3"/>
  <c r="T254" i="3" s="1"/>
  <c r="R254" i="3"/>
  <c r="S254" i="3"/>
  <c r="Q250" i="3"/>
  <c r="T250" i="3" s="1"/>
  <c r="R250" i="3"/>
  <c r="S250" i="3"/>
  <c r="Q246" i="3"/>
  <c r="T246" i="3" s="1"/>
  <c r="R246" i="3"/>
  <c r="S246" i="3"/>
  <c r="Q242" i="3"/>
  <c r="T242" i="3" s="1"/>
  <c r="R242" i="3"/>
  <c r="S242" i="3"/>
  <c r="Q238" i="3"/>
  <c r="T238" i="3" s="1"/>
  <c r="R238" i="3"/>
  <c r="S238" i="3"/>
  <c r="Q234" i="3"/>
  <c r="T234" i="3" s="1"/>
  <c r="R234" i="3"/>
  <c r="S234" i="3"/>
  <c r="Q230" i="3"/>
  <c r="T230" i="3" s="1"/>
  <c r="R230" i="3"/>
  <c r="S230" i="3"/>
  <c r="Q226" i="3"/>
  <c r="T226" i="3" s="1"/>
  <c r="R226" i="3"/>
  <c r="S226" i="3"/>
  <c r="Q222" i="3"/>
  <c r="T222" i="3" s="1"/>
  <c r="R222" i="3"/>
  <c r="S222" i="3"/>
  <c r="Q218" i="3"/>
  <c r="T218" i="3" s="1"/>
  <c r="R218" i="3"/>
  <c r="S218" i="3"/>
  <c r="Q214" i="3"/>
  <c r="T214" i="3" s="1"/>
  <c r="R214" i="3"/>
  <c r="S214" i="3"/>
  <c r="Q210" i="3"/>
  <c r="T210" i="3" s="1"/>
  <c r="R210" i="3"/>
  <c r="S210" i="3"/>
  <c r="Q206" i="3"/>
  <c r="T206" i="3" s="1"/>
  <c r="R206" i="3"/>
  <c r="S206" i="3"/>
  <c r="Q202" i="3"/>
  <c r="T202" i="3" s="1"/>
  <c r="S202" i="3"/>
  <c r="R202" i="3"/>
  <c r="Q198" i="3"/>
  <c r="T198" i="3" s="1"/>
  <c r="S198" i="3"/>
  <c r="R198" i="3"/>
  <c r="Q194" i="3"/>
  <c r="T194" i="3" s="1"/>
  <c r="S194" i="3"/>
  <c r="R194" i="3"/>
  <c r="Q190" i="3"/>
  <c r="T190" i="3" s="1"/>
  <c r="S190" i="3"/>
  <c r="R190" i="3"/>
  <c r="Q186" i="3"/>
  <c r="T186" i="3" s="1"/>
  <c r="S186" i="3"/>
  <c r="R186" i="3"/>
  <c r="Q182" i="3"/>
  <c r="T182" i="3" s="1"/>
  <c r="S182" i="3"/>
  <c r="R182" i="3"/>
  <c r="Q178" i="3"/>
  <c r="T178" i="3" s="1"/>
  <c r="S178" i="3"/>
  <c r="R178" i="3"/>
  <c r="Q174" i="3"/>
  <c r="T174" i="3" s="1"/>
  <c r="S174" i="3"/>
  <c r="R174" i="3"/>
  <c r="Q170" i="3"/>
  <c r="T170" i="3" s="1"/>
  <c r="S170" i="3"/>
  <c r="R170" i="3"/>
  <c r="Q166" i="3"/>
  <c r="T166" i="3" s="1"/>
  <c r="S166" i="3"/>
  <c r="R166" i="3"/>
  <c r="Q162" i="3"/>
  <c r="T162" i="3" s="1"/>
  <c r="S162" i="3"/>
  <c r="R162" i="3"/>
  <c r="Q158" i="3"/>
  <c r="T158" i="3" s="1"/>
  <c r="S158" i="3"/>
  <c r="R158" i="3"/>
  <c r="Q154" i="3"/>
  <c r="T154" i="3" s="1"/>
  <c r="S154" i="3"/>
  <c r="R154" i="3"/>
  <c r="Q150" i="3"/>
  <c r="T150" i="3" s="1"/>
  <c r="S150" i="3"/>
  <c r="R150" i="3"/>
  <c r="Q146" i="3"/>
  <c r="T146" i="3" s="1"/>
  <c r="S146" i="3"/>
  <c r="R146" i="3"/>
  <c r="Q142" i="3"/>
  <c r="T142" i="3" s="1"/>
  <c r="S142" i="3"/>
  <c r="R142" i="3"/>
  <c r="Q138" i="3"/>
  <c r="T138" i="3" s="1"/>
  <c r="S138" i="3"/>
  <c r="R138" i="3"/>
  <c r="Q134" i="3"/>
  <c r="T134" i="3" s="1"/>
  <c r="S134" i="3"/>
  <c r="R134" i="3"/>
  <c r="Q130" i="3"/>
  <c r="T130" i="3" s="1"/>
  <c r="R130" i="3"/>
  <c r="S130" i="3"/>
  <c r="Q126" i="3"/>
  <c r="T126" i="3" s="1"/>
  <c r="R126" i="3"/>
  <c r="S126" i="3"/>
  <c r="Q122" i="3"/>
  <c r="T122" i="3" s="1"/>
  <c r="R122" i="3"/>
  <c r="S122" i="3"/>
  <c r="Q118" i="3"/>
  <c r="T118" i="3" s="1"/>
  <c r="R118" i="3"/>
  <c r="S118" i="3"/>
  <c r="Q114" i="3"/>
  <c r="T114" i="3" s="1"/>
  <c r="R114" i="3"/>
  <c r="S114" i="3"/>
  <c r="Q110" i="3"/>
  <c r="T110" i="3" s="1"/>
  <c r="R110" i="3"/>
  <c r="S110" i="3"/>
  <c r="Q106" i="3"/>
  <c r="T106" i="3" s="1"/>
  <c r="R106" i="3"/>
  <c r="S106" i="3"/>
  <c r="Q102" i="3"/>
  <c r="T102" i="3" s="1"/>
  <c r="R102" i="3"/>
  <c r="S102" i="3"/>
  <c r="Q98" i="3"/>
  <c r="T98" i="3" s="1"/>
  <c r="R98" i="3"/>
  <c r="S98" i="3"/>
  <c r="Q94" i="3"/>
  <c r="T94" i="3" s="1"/>
  <c r="R94" i="3"/>
  <c r="S94" i="3"/>
  <c r="Q90" i="3"/>
  <c r="T90" i="3" s="1"/>
  <c r="R90" i="3"/>
  <c r="S90" i="3"/>
  <c r="Q86" i="3"/>
  <c r="T86" i="3" s="1"/>
  <c r="R86" i="3"/>
  <c r="S86" i="3"/>
  <c r="Q82" i="3"/>
  <c r="T82" i="3" s="1"/>
  <c r="R82" i="3"/>
  <c r="S82" i="3"/>
  <c r="Q78" i="3"/>
  <c r="T78" i="3" s="1"/>
  <c r="R78" i="3"/>
  <c r="S78" i="3"/>
  <c r="Q74" i="3"/>
  <c r="T74" i="3" s="1"/>
  <c r="R74" i="3"/>
  <c r="S74" i="3"/>
  <c r="Q70" i="3"/>
  <c r="T70" i="3" s="1"/>
  <c r="R70" i="3"/>
  <c r="S70" i="3"/>
  <c r="Q66" i="3"/>
  <c r="T66" i="3" s="1"/>
  <c r="R66" i="3"/>
  <c r="S66" i="3"/>
  <c r="Q62" i="3"/>
  <c r="T62" i="3" s="1"/>
  <c r="R62" i="3"/>
  <c r="S62" i="3"/>
  <c r="Q58" i="3"/>
  <c r="T58" i="3" s="1"/>
  <c r="R58" i="3"/>
  <c r="S58" i="3"/>
  <c r="Q54" i="3"/>
  <c r="T54" i="3" s="1"/>
  <c r="R54" i="3"/>
  <c r="S54" i="3"/>
  <c r="Q50" i="3"/>
  <c r="T50" i="3" s="1"/>
  <c r="R50" i="3"/>
  <c r="S50" i="3"/>
  <c r="Q46" i="3"/>
  <c r="T46" i="3" s="1"/>
  <c r="R46" i="3"/>
  <c r="S46" i="3"/>
  <c r="Q42" i="3"/>
  <c r="T42" i="3" s="1"/>
  <c r="R42" i="3"/>
  <c r="S42" i="3"/>
  <c r="Q38" i="3"/>
  <c r="T38" i="3" s="1"/>
  <c r="R38" i="3"/>
  <c r="S38" i="3"/>
  <c r="Q34" i="3"/>
  <c r="T34" i="3" s="1"/>
  <c r="R34" i="3"/>
  <c r="S34" i="3"/>
  <c r="Q30" i="3"/>
  <c r="T30" i="3" s="1"/>
  <c r="R30" i="3"/>
  <c r="S30" i="3"/>
  <c r="Q26" i="3"/>
  <c r="T26" i="3" s="1"/>
  <c r="R26" i="3"/>
  <c r="S26" i="3"/>
  <c r="R22" i="3"/>
  <c r="S22" i="3"/>
  <c r="R18" i="3"/>
  <c r="S18" i="3"/>
  <c r="R14" i="3"/>
  <c r="S14" i="3"/>
  <c r="R10" i="3"/>
  <c r="S10" i="3"/>
  <c r="Q6" i="3"/>
  <c r="T6" i="3"/>
  <c r="H5" i="3"/>
  <c r="M4" i="3"/>
  <c r="O4" i="3" s="1"/>
  <c r="K4" i="3"/>
  <c r="K3" i="3"/>
  <c r="M3" i="3"/>
  <c r="O3" i="3" s="1"/>
  <c r="J7" i="3"/>
  <c r="N6" i="3"/>
  <c r="C19" i="1"/>
  <c r="C20" i="1"/>
  <c r="R15" i="2"/>
  <c r="R16" i="2"/>
  <c r="C23" i="1" s="1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4" i="2"/>
  <c r="Q15" i="2"/>
  <c r="Q16" i="2"/>
  <c r="Q17" i="2"/>
  <c r="C22" i="1" s="1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4" i="2"/>
  <c r="U138" i="3" l="1"/>
  <c r="V138" i="3" s="1"/>
  <c r="U154" i="3"/>
  <c r="V154" i="3" s="1"/>
  <c r="U170" i="3"/>
  <c r="V170" i="3" s="1"/>
  <c r="U186" i="3"/>
  <c r="V186" i="3" s="1"/>
  <c r="U202" i="3"/>
  <c r="V202" i="3" s="1"/>
  <c r="U298" i="3"/>
  <c r="V298" i="3" s="1"/>
  <c r="U314" i="3"/>
  <c r="V314" i="3" s="1"/>
  <c r="U330" i="3"/>
  <c r="V330" i="3" s="1"/>
  <c r="U346" i="3"/>
  <c r="V346" i="3" s="1"/>
  <c r="U474" i="3"/>
  <c r="V474" i="3" s="1"/>
  <c r="U490" i="3"/>
  <c r="V490" i="3" s="1"/>
  <c r="U506" i="3"/>
  <c r="V506" i="3" s="1"/>
  <c r="U634" i="3"/>
  <c r="V634" i="3" s="1"/>
  <c r="U650" i="3"/>
  <c r="V650" i="3" s="1"/>
  <c r="U666" i="3"/>
  <c r="V666" i="3" s="1"/>
  <c r="U75" i="3"/>
  <c r="V75" i="3" s="1"/>
  <c r="W3" i="3"/>
  <c r="U974" i="3"/>
  <c r="V974" i="3" s="1"/>
  <c r="U983" i="3"/>
  <c r="V983" i="3" s="1"/>
  <c r="U91" i="3"/>
  <c r="V91" i="3" s="1"/>
  <c r="U107" i="3"/>
  <c r="V107" i="3" s="1"/>
  <c r="U219" i="3"/>
  <c r="V219" i="3" s="1"/>
  <c r="U235" i="3"/>
  <c r="V235" i="3" s="1"/>
  <c r="U251" i="3"/>
  <c r="V251" i="3" s="1"/>
  <c r="U267" i="3"/>
  <c r="V267" i="3" s="1"/>
  <c r="U283" i="3"/>
  <c r="V283" i="3" s="1"/>
  <c r="U363" i="3"/>
  <c r="V363" i="3" s="1"/>
  <c r="U379" i="3"/>
  <c r="V379" i="3" s="1"/>
  <c r="U395" i="3"/>
  <c r="V395" i="3" s="1"/>
  <c r="U411" i="3"/>
  <c r="V411" i="3" s="1"/>
  <c r="U427" i="3"/>
  <c r="V427" i="3" s="1"/>
  <c r="U443" i="3"/>
  <c r="V443" i="3" s="1"/>
  <c r="U459" i="3"/>
  <c r="V459" i="3" s="1"/>
  <c r="U28" i="3"/>
  <c r="V28" i="3" s="1"/>
  <c r="U44" i="3"/>
  <c r="V44" i="3" s="1"/>
  <c r="U60" i="3"/>
  <c r="V60" i="3" s="1"/>
  <c r="U156" i="3"/>
  <c r="V156" i="3" s="1"/>
  <c r="U172" i="3"/>
  <c r="V172" i="3" s="1"/>
  <c r="U188" i="3"/>
  <c r="V188" i="3" s="1"/>
  <c r="U204" i="3"/>
  <c r="V204" i="3" s="1"/>
  <c r="U268" i="3"/>
  <c r="V268" i="3" s="1"/>
  <c r="U284" i="3"/>
  <c r="V284" i="3" s="1"/>
  <c r="U300" i="3"/>
  <c r="V300" i="3" s="1"/>
  <c r="U316" i="3"/>
  <c r="V316" i="3" s="1"/>
  <c r="U332" i="3"/>
  <c r="V332" i="3" s="1"/>
  <c r="U348" i="3"/>
  <c r="V348" i="3" s="1"/>
  <c r="U444" i="3"/>
  <c r="V444" i="3" s="1"/>
  <c r="U460" i="3"/>
  <c r="V460" i="3" s="1"/>
  <c r="U476" i="3"/>
  <c r="V476" i="3" s="1"/>
  <c r="U492" i="3"/>
  <c r="V492" i="3" s="1"/>
  <c r="U508" i="3"/>
  <c r="V508" i="3" s="1"/>
  <c r="U668" i="3"/>
  <c r="V668" i="3" s="1"/>
  <c r="U69" i="3"/>
  <c r="V69" i="3" s="1"/>
  <c r="U85" i="3"/>
  <c r="V85" i="3" s="1"/>
  <c r="U101" i="3"/>
  <c r="V101" i="3" s="1"/>
  <c r="U117" i="3"/>
  <c r="V117" i="3" s="1"/>
  <c r="U133" i="3"/>
  <c r="V133" i="3" s="1"/>
  <c r="U517" i="3"/>
  <c r="V517" i="3" s="1"/>
  <c r="U533" i="3"/>
  <c r="V533" i="3" s="1"/>
  <c r="U549" i="3"/>
  <c r="V549" i="3" s="1"/>
  <c r="U565" i="3"/>
  <c r="V565" i="3" s="1"/>
  <c r="U581" i="3"/>
  <c r="V581" i="3" s="1"/>
  <c r="U597" i="3"/>
  <c r="V597" i="3" s="1"/>
  <c r="U613" i="3"/>
  <c r="V613" i="3" s="1"/>
  <c r="CW25" i="1"/>
  <c r="U34" i="3"/>
  <c r="V34" i="3" s="1"/>
  <c r="U50" i="3"/>
  <c r="V50" i="3" s="1"/>
  <c r="U66" i="3"/>
  <c r="V66" i="3" s="1"/>
  <c r="U82" i="3"/>
  <c r="V82" i="3" s="1"/>
  <c r="U98" i="3"/>
  <c r="V98" i="3" s="1"/>
  <c r="U114" i="3"/>
  <c r="V114" i="3" s="1"/>
  <c r="U130" i="3"/>
  <c r="V130" i="3" s="1"/>
  <c r="U142" i="3"/>
  <c r="V142" i="3" s="1"/>
  <c r="U158" i="3"/>
  <c r="V158" i="3" s="1"/>
  <c r="U174" i="3"/>
  <c r="V174" i="3" s="1"/>
  <c r="U190" i="3"/>
  <c r="V190" i="3" s="1"/>
  <c r="U210" i="3"/>
  <c r="V210" i="3" s="1"/>
  <c r="U226" i="3"/>
  <c r="V226" i="3" s="1"/>
  <c r="U242" i="3"/>
  <c r="V242" i="3" s="1"/>
  <c r="U258" i="3"/>
  <c r="V258" i="3" s="1"/>
  <c r="U274" i="3"/>
  <c r="V274" i="3" s="1"/>
  <c r="U286" i="3"/>
  <c r="V286" i="3" s="1"/>
  <c r="U302" i="3"/>
  <c r="V302" i="3" s="1"/>
  <c r="U318" i="3"/>
  <c r="V318" i="3" s="1"/>
  <c r="U334" i="3"/>
  <c r="V334" i="3" s="1"/>
  <c r="U350" i="3"/>
  <c r="V350" i="3" s="1"/>
  <c r="U370" i="3"/>
  <c r="V370" i="3" s="1"/>
  <c r="U386" i="3"/>
  <c r="V386" i="3" s="1"/>
  <c r="U402" i="3"/>
  <c r="V402" i="3" s="1"/>
  <c r="U418" i="3"/>
  <c r="V418" i="3" s="1"/>
  <c r="U434" i="3"/>
  <c r="V434" i="3" s="1"/>
  <c r="U450" i="3"/>
  <c r="V450" i="3" s="1"/>
  <c r="U466" i="3"/>
  <c r="V466" i="3" s="1"/>
  <c r="U478" i="3"/>
  <c r="V478" i="3" s="1"/>
  <c r="U494" i="3"/>
  <c r="V494" i="3" s="1"/>
  <c r="U510" i="3"/>
  <c r="V510" i="3" s="1"/>
  <c r="U514" i="3"/>
  <c r="V514" i="3" s="1"/>
  <c r="U530" i="3"/>
  <c r="V530" i="3" s="1"/>
  <c r="U546" i="3"/>
  <c r="V546" i="3" s="1"/>
  <c r="U562" i="3"/>
  <c r="V562" i="3" s="1"/>
  <c r="U578" i="3"/>
  <c r="V578" i="3" s="1"/>
  <c r="U594" i="3"/>
  <c r="V594" i="3" s="1"/>
  <c r="U610" i="3"/>
  <c r="V610" i="3" s="1"/>
  <c r="U638" i="3"/>
  <c r="V638" i="3" s="1"/>
  <c r="U654" i="3"/>
  <c r="V654" i="3" s="1"/>
  <c r="U670" i="3"/>
  <c r="V670" i="3" s="1"/>
  <c r="U35" i="3"/>
  <c r="V35" i="3" s="1"/>
  <c r="U51" i="3"/>
  <c r="V51" i="3" s="1"/>
  <c r="U67" i="3"/>
  <c r="V67" i="3" s="1"/>
  <c r="U79" i="3"/>
  <c r="V79" i="3" s="1"/>
  <c r="U95" i="3"/>
  <c r="V95" i="3" s="1"/>
  <c r="U111" i="3"/>
  <c r="V111" i="3" s="1"/>
  <c r="U131" i="3"/>
  <c r="V131" i="3" s="1"/>
  <c r="U147" i="3"/>
  <c r="V147" i="3" s="1"/>
  <c r="U163" i="3"/>
  <c r="V163" i="3" s="1"/>
  <c r="U179" i="3"/>
  <c r="V179" i="3" s="1"/>
  <c r="U195" i="3"/>
  <c r="V195" i="3" s="1"/>
  <c r="U207" i="3"/>
  <c r="V207" i="3" s="1"/>
  <c r="U223" i="3"/>
  <c r="V223" i="3" s="1"/>
  <c r="U239" i="3"/>
  <c r="V239" i="3" s="1"/>
  <c r="U255" i="3"/>
  <c r="V255" i="3" s="1"/>
  <c r="U271" i="3"/>
  <c r="V271" i="3" s="1"/>
  <c r="U291" i="3"/>
  <c r="V291" i="3" s="1"/>
  <c r="U307" i="3"/>
  <c r="V307" i="3" s="1"/>
  <c r="U323" i="3"/>
  <c r="V323" i="3" s="1"/>
  <c r="U339" i="3"/>
  <c r="V339" i="3" s="1"/>
  <c r="U355" i="3"/>
  <c r="V355" i="3" s="1"/>
  <c r="U367" i="3"/>
  <c r="V367" i="3" s="1"/>
  <c r="U383" i="3"/>
  <c r="V383" i="3" s="1"/>
  <c r="U399" i="3"/>
  <c r="V399" i="3" s="1"/>
  <c r="U415" i="3"/>
  <c r="V415" i="3" s="1"/>
  <c r="U431" i="3"/>
  <c r="V431" i="3" s="1"/>
  <c r="U447" i="3"/>
  <c r="V447" i="3" s="1"/>
  <c r="U463" i="3"/>
  <c r="V463" i="3" s="1"/>
  <c r="U483" i="3"/>
  <c r="V483" i="3" s="1"/>
  <c r="U499" i="3"/>
  <c r="V499" i="3" s="1"/>
  <c r="U515" i="3"/>
  <c r="V515" i="3" s="1"/>
  <c r="U531" i="3"/>
  <c r="V531" i="3" s="1"/>
  <c r="U547" i="3"/>
  <c r="V547" i="3" s="1"/>
  <c r="U563" i="3"/>
  <c r="V563" i="3" s="1"/>
  <c r="U579" i="3"/>
  <c r="V579" i="3" s="1"/>
  <c r="U595" i="3"/>
  <c r="V595" i="3" s="1"/>
  <c r="U611" i="3"/>
  <c r="V611" i="3" s="1"/>
  <c r="U627" i="3"/>
  <c r="V627" i="3" s="1"/>
  <c r="U643" i="3"/>
  <c r="V643" i="3" s="1"/>
  <c r="U659" i="3"/>
  <c r="V659" i="3" s="1"/>
  <c r="U32" i="3"/>
  <c r="V32" i="3" s="1"/>
  <c r="U48" i="3"/>
  <c r="V48" i="3" s="1"/>
  <c r="U64" i="3"/>
  <c r="V64" i="3" s="1"/>
  <c r="U84" i="3"/>
  <c r="V84" i="3" s="1"/>
  <c r="U100" i="3"/>
  <c r="V100" i="3" s="1"/>
  <c r="U116" i="3"/>
  <c r="V116" i="3" s="1"/>
  <c r="U132" i="3"/>
  <c r="V132" i="3" s="1"/>
  <c r="U160" i="3"/>
  <c r="V160" i="3" s="1"/>
  <c r="U176" i="3"/>
  <c r="V176" i="3" s="1"/>
  <c r="U192" i="3"/>
  <c r="V192" i="3" s="1"/>
  <c r="U212" i="3"/>
  <c r="V212" i="3" s="1"/>
  <c r="U228" i="3"/>
  <c r="V228" i="3" s="1"/>
  <c r="U244" i="3"/>
  <c r="V244" i="3" s="1"/>
  <c r="U272" i="3"/>
  <c r="V272" i="3" s="1"/>
  <c r="U288" i="3"/>
  <c r="V288" i="3" s="1"/>
  <c r="U304" i="3"/>
  <c r="V304" i="3" s="1"/>
  <c r="U320" i="3"/>
  <c r="V320" i="3" s="1"/>
  <c r="U336" i="3"/>
  <c r="V336" i="3" s="1"/>
  <c r="U352" i="3"/>
  <c r="V352" i="3" s="1"/>
  <c r="U372" i="3"/>
  <c r="V372" i="3" s="1"/>
  <c r="U388" i="3"/>
  <c r="V388" i="3" s="1"/>
  <c r="U404" i="3"/>
  <c r="V404" i="3" s="1"/>
  <c r="U420" i="3"/>
  <c r="V420" i="3" s="1"/>
  <c r="U432" i="3"/>
  <c r="V432" i="3" s="1"/>
  <c r="U448" i="3"/>
  <c r="V448" i="3" s="1"/>
  <c r="U464" i="3"/>
  <c r="V464" i="3" s="1"/>
  <c r="U480" i="3"/>
  <c r="V480" i="3" s="1"/>
  <c r="U496" i="3"/>
  <c r="V496" i="3" s="1"/>
  <c r="U512" i="3"/>
  <c r="V512" i="3" s="1"/>
  <c r="U516" i="3"/>
  <c r="V516" i="3" s="1"/>
  <c r="U532" i="3"/>
  <c r="V532" i="3" s="1"/>
  <c r="U548" i="3"/>
  <c r="V548" i="3" s="1"/>
  <c r="U564" i="3"/>
  <c r="V564" i="3" s="1"/>
  <c r="U580" i="3"/>
  <c r="V580" i="3" s="1"/>
  <c r="U596" i="3"/>
  <c r="V596" i="3" s="1"/>
  <c r="U612" i="3"/>
  <c r="V612" i="3" s="1"/>
  <c r="U628" i="3"/>
  <c r="V628" i="3" s="1"/>
  <c r="U644" i="3"/>
  <c r="V644" i="3" s="1"/>
  <c r="U660" i="3"/>
  <c r="V660" i="3" s="1"/>
  <c r="U672" i="3"/>
  <c r="V672" i="3" s="1"/>
  <c r="U29" i="3"/>
  <c r="V29" i="3" s="1"/>
  <c r="U45" i="3"/>
  <c r="V45" i="3" s="1"/>
  <c r="U73" i="3"/>
  <c r="V73" i="3" s="1"/>
  <c r="U89" i="3"/>
  <c r="V89" i="3" s="1"/>
  <c r="U105" i="3"/>
  <c r="V105" i="3" s="1"/>
  <c r="U121" i="3"/>
  <c r="V121" i="3" s="1"/>
  <c r="U137" i="3"/>
  <c r="V137" i="3" s="1"/>
  <c r="U157" i="3"/>
  <c r="V157" i="3" s="1"/>
  <c r="U173" i="3"/>
  <c r="V173" i="3" s="1"/>
  <c r="U189" i="3"/>
  <c r="V189" i="3" s="1"/>
  <c r="U205" i="3"/>
  <c r="V205" i="3" s="1"/>
  <c r="U221" i="3"/>
  <c r="V221" i="3" s="1"/>
  <c r="U237" i="3"/>
  <c r="V237" i="3" s="1"/>
  <c r="U253" i="3"/>
  <c r="V253" i="3" s="1"/>
  <c r="U269" i="3"/>
  <c r="V269" i="3" s="1"/>
  <c r="U285" i="3"/>
  <c r="V285" i="3" s="1"/>
  <c r="U301" i="3"/>
  <c r="V301" i="3" s="1"/>
  <c r="U317" i="3"/>
  <c r="V317" i="3" s="1"/>
  <c r="U333" i="3"/>
  <c r="V333" i="3" s="1"/>
  <c r="U349" i="3"/>
  <c r="V349" i="3" s="1"/>
  <c r="U365" i="3"/>
  <c r="V365" i="3" s="1"/>
  <c r="U381" i="3"/>
  <c r="V381" i="3" s="1"/>
  <c r="U397" i="3"/>
  <c r="V397" i="3" s="1"/>
  <c r="U413" i="3"/>
  <c r="V413" i="3" s="1"/>
  <c r="U429" i="3"/>
  <c r="V429" i="3" s="1"/>
  <c r="U445" i="3"/>
  <c r="V445" i="3" s="1"/>
  <c r="U461" i="3"/>
  <c r="V461" i="3" s="1"/>
  <c r="U477" i="3"/>
  <c r="V477" i="3" s="1"/>
  <c r="U493" i="3"/>
  <c r="V493" i="3" s="1"/>
  <c r="U509" i="3"/>
  <c r="V509" i="3" s="1"/>
  <c r="U521" i="3"/>
  <c r="V521" i="3" s="1"/>
  <c r="U537" i="3"/>
  <c r="V537" i="3" s="1"/>
  <c r="U553" i="3"/>
  <c r="V553" i="3" s="1"/>
  <c r="U569" i="3"/>
  <c r="V569" i="3" s="1"/>
  <c r="U585" i="3"/>
  <c r="V585" i="3" s="1"/>
  <c r="U601" i="3"/>
  <c r="V601" i="3" s="1"/>
  <c r="U617" i="3"/>
  <c r="V617" i="3" s="1"/>
  <c r="U633" i="3"/>
  <c r="V633" i="3" s="1"/>
  <c r="U649" i="3"/>
  <c r="V649" i="3" s="1"/>
  <c r="U665" i="3"/>
  <c r="V665" i="3" s="1"/>
  <c r="U669" i="3"/>
  <c r="V669" i="3" s="1"/>
  <c r="U629" i="3"/>
  <c r="V629" i="3" s="1"/>
  <c r="U645" i="3"/>
  <c r="V645" i="3" s="1"/>
  <c r="U661" i="3"/>
  <c r="V661" i="3" s="1"/>
  <c r="U871" i="3"/>
  <c r="V871" i="3" s="1"/>
  <c r="U887" i="3"/>
  <c r="V887" i="3" s="1"/>
  <c r="U903" i="3"/>
  <c r="V903" i="3" s="1"/>
  <c r="R3" i="3"/>
  <c r="U687" i="3"/>
  <c r="V687" i="3" s="1"/>
  <c r="U703" i="3"/>
  <c r="V703" i="3" s="1"/>
  <c r="U719" i="3"/>
  <c r="V719" i="3" s="1"/>
  <c r="U735" i="3"/>
  <c r="V735" i="3" s="1"/>
  <c r="U751" i="3"/>
  <c r="V751" i="3" s="1"/>
  <c r="U767" i="3"/>
  <c r="V767" i="3" s="1"/>
  <c r="U783" i="3"/>
  <c r="V783" i="3" s="1"/>
  <c r="U799" i="3"/>
  <c r="V799" i="3" s="1"/>
  <c r="U815" i="3"/>
  <c r="V815" i="3" s="1"/>
  <c r="U831" i="3"/>
  <c r="V831" i="3" s="1"/>
  <c r="U847" i="3"/>
  <c r="V847" i="3" s="1"/>
  <c r="U863" i="3"/>
  <c r="V863" i="3" s="1"/>
  <c r="U875" i="3"/>
  <c r="V875" i="3" s="1"/>
  <c r="U891" i="3"/>
  <c r="V891" i="3" s="1"/>
  <c r="U911" i="3"/>
  <c r="V911" i="3" s="1"/>
  <c r="U927" i="3"/>
  <c r="V927" i="3" s="1"/>
  <c r="U943" i="3"/>
  <c r="V943" i="3" s="1"/>
  <c r="U975" i="3"/>
  <c r="V975" i="3" s="1"/>
  <c r="U676" i="3"/>
  <c r="V676" i="3" s="1"/>
  <c r="U692" i="3"/>
  <c r="V692" i="3" s="1"/>
  <c r="U708" i="3"/>
  <c r="V708" i="3" s="1"/>
  <c r="U724" i="3"/>
  <c r="V724" i="3" s="1"/>
  <c r="U740" i="3"/>
  <c r="V740" i="3" s="1"/>
  <c r="U756" i="3"/>
  <c r="V756" i="3" s="1"/>
  <c r="U772" i="3"/>
  <c r="V772" i="3" s="1"/>
  <c r="U788" i="3"/>
  <c r="V788" i="3" s="1"/>
  <c r="U804" i="3"/>
  <c r="V804" i="3" s="1"/>
  <c r="U820" i="3"/>
  <c r="V820" i="3" s="1"/>
  <c r="U836" i="3"/>
  <c r="V836" i="3" s="1"/>
  <c r="U852" i="3"/>
  <c r="V852" i="3" s="1"/>
  <c r="U872" i="3"/>
  <c r="V872" i="3" s="1"/>
  <c r="U888" i="3"/>
  <c r="V888" i="3" s="1"/>
  <c r="U904" i="3"/>
  <c r="V904" i="3" s="1"/>
  <c r="U920" i="3"/>
  <c r="V920" i="3" s="1"/>
  <c r="U936" i="3"/>
  <c r="V936" i="3" s="1"/>
  <c r="U952" i="3"/>
  <c r="V952" i="3" s="1"/>
  <c r="U968" i="3"/>
  <c r="V968" i="3" s="1"/>
  <c r="U984" i="3"/>
  <c r="V984" i="3" s="1"/>
  <c r="U1000" i="3"/>
  <c r="V1000" i="3" s="1"/>
  <c r="U949" i="3"/>
  <c r="V949" i="3" s="1"/>
  <c r="U965" i="3"/>
  <c r="V965" i="3" s="1"/>
  <c r="U981" i="3"/>
  <c r="V981" i="3" s="1"/>
  <c r="U997" i="3"/>
  <c r="V997" i="3" s="1"/>
  <c r="U826" i="3"/>
  <c r="V826" i="3" s="1"/>
  <c r="U870" i="3"/>
  <c r="V870" i="3" s="1"/>
  <c r="U922" i="3"/>
  <c r="V922" i="3" s="1"/>
  <c r="U970" i="3"/>
  <c r="V970" i="3" s="1"/>
  <c r="U677" i="3"/>
  <c r="V677" i="3" s="1"/>
  <c r="U693" i="3"/>
  <c r="V693" i="3" s="1"/>
  <c r="U709" i="3"/>
  <c r="V709" i="3" s="1"/>
  <c r="U725" i="3"/>
  <c r="V725" i="3" s="1"/>
  <c r="U741" i="3"/>
  <c r="V741" i="3" s="1"/>
  <c r="U757" i="3"/>
  <c r="V757" i="3" s="1"/>
  <c r="U773" i="3"/>
  <c r="V773" i="3" s="1"/>
  <c r="U789" i="3"/>
  <c r="V789" i="3" s="1"/>
  <c r="U805" i="3"/>
  <c r="V805" i="3" s="1"/>
  <c r="U833" i="3"/>
  <c r="V833" i="3" s="1"/>
  <c r="U849" i="3"/>
  <c r="V849" i="3" s="1"/>
  <c r="U865" i="3"/>
  <c r="V865" i="3" s="1"/>
  <c r="U881" i="3"/>
  <c r="V881" i="3" s="1"/>
  <c r="U897" i="3"/>
  <c r="V897" i="3" s="1"/>
  <c r="U913" i="3"/>
  <c r="V913" i="3" s="1"/>
  <c r="U929" i="3"/>
  <c r="V929" i="3" s="1"/>
  <c r="U850" i="3"/>
  <c r="V850" i="3" s="1"/>
  <c r="U894" i="3"/>
  <c r="V894" i="3" s="1"/>
  <c r="U942" i="3"/>
  <c r="V942" i="3" s="1"/>
  <c r="U986" i="3"/>
  <c r="V986" i="3" s="1"/>
  <c r="U951" i="3"/>
  <c r="V951" i="3" s="1"/>
  <c r="U690" i="3"/>
  <c r="V690" i="3" s="1"/>
  <c r="U706" i="3"/>
  <c r="V706" i="3" s="1"/>
  <c r="U710" i="3"/>
  <c r="V710" i="3" s="1"/>
  <c r="U726" i="3"/>
  <c r="V726" i="3" s="1"/>
  <c r="U742" i="3"/>
  <c r="V742" i="3" s="1"/>
  <c r="U758" i="3"/>
  <c r="V758" i="3" s="1"/>
  <c r="U774" i="3"/>
  <c r="V774" i="3" s="1"/>
  <c r="U790" i="3"/>
  <c r="V790" i="3" s="1"/>
  <c r="U822" i="3"/>
  <c r="V822" i="3" s="1"/>
  <c r="U866" i="3"/>
  <c r="V866" i="3" s="1"/>
  <c r="U914" i="3"/>
  <c r="V914" i="3" s="1"/>
  <c r="U688" i="3"/>
  <c r="V688" i="3" s="1"/>
  <c r="U704" i="3"/>
  <c r="V704" i="3" s="1"/>
  <c r="U720" i="3"/>
  <c r="V720" i="3" s="1"/>
  <c r="U736" i="3"/>
  <c r="V736" i="3" s="1"/>
  <c r="U752" i="3"/>
  <c r="V752" i="3" s="1"/>
  <c r="U768" i="3"/>
  <c r="V768" i="3" s="1"/>
  <c r="U784" i="3"/>
  <c r="V784" i="3" s="1"/>
  <c r="U800" i="3"/>
  <c r="V800" i="3" s="1"/>
  <c r="U816" i="3"/>
  <c r="V816" i="3" s="1"/>
  <c r="U832" i="3"/>
  <c r="V832" i="3" s="1"/>
  <c r="U848" i="3"/>
  <c r="V848" i="3" s="1"/>
  <c r="U864" i="3"/>
  <c r="V864" i="3" s="1"/>
  <c r="U945" i="3"/>
  <c r="V945" i="3" s="1"/>
  <c r="U961" i="3"/>
  <c r="V961" i="3" s="1"/>
  <c r="U977" i="3"/>
  <c r="V977" i="3" s="1"/>
  <c r="U993" i="3"/>
  <c r="V993" i="3" s="1"/>
  <c r="U829" i="3"/>
  <c r="V829" i="3" s="1"/>
  <c r="U845" i="3"/>
  <c r="V845" i="3" s="1"/>
  <c r="U861" i="3"/>
  <c r="V861" i="3" s="1"/>
  <c r="U877" i="3"/>
  <c r="V877" i="3" s="1"/>
  <c r="U893" i="3"/>
  <c r="V893" i="3" s="1"/>
  <c r="U909" i="3"/>
  <c r="V909" i="3" s="1"/>
  <c r="U925" i="3"/>
  <c r="V925" i="3" s="1"/>
  <c r="W4" i="3"/>
  <c r="U62" i="3"/>
  <c r="V62" i="3" s="1"/>
  <c r="U94" i="3"/>
  <c r="V94" i="3" s="1"/>
  <c r="U110" i="3"/>
  <c r="V110" i="3" s="1"/>
  <c r="U126" i="3"/>
  <c r="V126" i="3" s="1"/>
  <c r="U206" i="3"/>
  <c r="V206" i="3" s="1"/>
  <c r="U222" i="3"/>
  <c r="V222" i="3" s="1"/>
  <c r="U238" i="3"/>
  <c r="V238" i="3" s="1"/>
  <c r="U254" i="3"/>
  <c r="V254" i="3" s="1"/>
  <c r="U270" i="3"/>
  <c r="V270" i="3" s="1"/>
  <c r="U366" i="3"/>
  <c r="V366" i="3" s="1"/>
  <c r="U382" i="3"/>
  <c r="V382" i="3" s="1"/>
  <c r="U398" i="3"/>
  <c r="V398" i="3" s="1"/>
  <c r="U414" i="3"/>
  <c r="V414" i="3" s="1"/>
  <c r="U430" i="3"/>
  <c r="V430" i="3" s="1"/>
  <c r="U446" i="3"/>
  <c r="V446" i="3" s="1"/>
  <c r="U462" i="3"/>
  <c r="V462" i="3" s="1"/>
  <c r="U526" i="3"/>
  <c r="V526" i="3" s="1"/>
  <c r="U542" i="3"/>
  <c r="V542" i="3" s="1"/>
  <c r="U558" i="3"/>
  <c r="V558" i="3" s="1"/>
  <c r="U574" i="3"/>
  <c r="V574" i="3" s="1"/>
  <c r="U590" i="3"/>
  <c r="V590" i="3" s="1"/>
  <c r="U606" i="3"/>
  <c r="V606" i="3" s="1"/>
  <c r="U622" i="3"/>
  <c r="V622" i="3" s="1"/>
  <c r="U31" i="3"/>
  <c r="V31" i="3" s="1"/>
  <c r="U47" i="3"/>
  <c r="V47" i="3" s="1"/>
  <c r="U63" i="3"/>
  <c r="V63" i="3" s="1"/>
  <c r="U127" i="3"/>
  <c r="V127" i="3" s="1"/>
  <c r="U143" i="3"/>
  <c r="V143" i="3" s="1"/>
  <c r="U159" i="3"/>
  <c r="V159" i="3" s="1"/>
  <c r="U175" i="3"/>
  <c r="V175" i="3" s="1"/>
  <c r="U191" i="3"/>
  <c r="V191" i="3" s="1"/>
  <c r="U287" i="3"/>
  <c r="V287" i="3" s="1"/>
  <c r="U303" i="3"/>
  <c r="V303" i="3" s="1"/>
  <c r="U319" i="3"/>
  <c r="V319" i="3" s="1"/>
  <c r="U335" i="3"/>
  <c r="V335" i="3" s="1"/>
  <c r="U351" i="3"/>
  <c r="V351" i="3" s="1"/>
  <c r="U479" i="3"/>
  <c r="V479" i="3" s="1"/>
  <c r="U495" i="3"/>
  <c r="V495" i="3" s="1"/>
  <c r="U511" i="3"/>
  <c r="V511" i="3" s="1"/>
  <c r="U527" i="3"/>
  <c r="V527" i="3" s="1"/>
  <c r="U543" i="3"/>
  <c r="V543" i="3" s="1"/>
  <c r="U559" i="3"/>
  <c r="V559" i="3" s="1"/>
  <c r="U575" i="3"/>
  <c r="V575" i="3" s="1"/>
  <c r="U591" i="3"/>
  <c r="V591" i="3" s="1"/>
  <c r="U607" i="3"/>
  <c r="V607" i="3" s="1"/>
  <c r="U46" i="3"/>
  <c r="V46" i="3" s="1"/>
  <c r="U78" i="3"/>
  <c r="V78" i="3" s="1"/>
  <c r="U26" i="3"/>
  <c r="V26" i="3" s="1"/>
  <c r="U42" i="3"/>
  <c r="V42" i="3" s="1"/>
  <c r="U58" i="3"/>
  <c r="V58" i="3" s="1"/>
  <c r="U74" i="3"/>
  <c r="V74" i="3" s="1"/>
  <c r="U90" i="3"/>
  <c r="V90" i="3" s="1"/>
  <c r="U106" i="3"/>
  <c r="V106" i="3" s="1"/>
  <c r="U122" i="3"/>
  <c r="V122" i="3" s="1"/>
  <c r="U134" i="3"/>
  <c r="V134" i="3" s="1"/>
  <c r="U150" i="3"/>
  <c r="V150" i="3" s="1"/>
  <c r="U166" i="3"/>
  <c r="V166" i="3" s="1"/>
  <c r="U182" i="3"/>
  <c r="V182" i="3" s="1"/>
  <c r="U198" i="3"/>
  <c r="V198" i="3" s="1"/>
  <c r="U218" i="3"/>
  <c r="V218" i="3" s="1"/>
  <c r="U234" i="3"/>
  <c r="V234" i="3" s="1"/>
  <c r="U250" i="3"/>
  <c r="V250" i="3" s="1"/>
  <c r="U266" i="3"/>
  <c r="V266" i="3" s="1"/>
  <c r="U282" i="3"/>
  <c r="V282" i="3" s="1"/>
  <c r="U294" i="3"/>
  <c r="V294" i="3" s="1"/>
  <c r="U310" i="3"/>
  <c r="V310" i="3" s="1"/>
  <c r="U326" i="3"/>
  <c r="V326" i="3" s="1"/>
  <c r="U342" i="3"/>
  <c r="V342" i="3" s="1"/>
  <c r="U358" i="3"/>
  <c r="V358" i="3" s="1"/>
  <c r="U362" i="3"/>
  <c r="V362" i="3" s="1"/>
  <c r="U378" i="3"/>
  <c r="V378" i="3" s="1"/>
  <c r="U394" i="3"/>
  <c r="V394" i="3" s="1"/>
  <c r="U410" i="3"/>
  <c r="V410" i="3" s="1"/>
  <c r="U426" i="3"/>
  <c r="V426" i="3" s="1"/>
  <c r="U442" i="3"/>
  <c r="V442" i="3" s="1"/>
  <c r="U458" i="3"/>
  <c r="V458" i="3" s="1"/>
  <c r="U470" i="3"/>
  <c r="V470" i="3" s="1"/>
  <c r="U486" i="3"/>
  <c r="V486" i="3" s="1"/>
  <c r="U502" i="3"/>
  <c r="V502" i="3" s="1"/>
  <c r="U522" i="3"/>
  <c r="V522" i="3" s="1"/>
  <c r="U538" i="3"/>
  <c r="V538" i="3" s="1"/>
  <c r="U554" i="3"/>
  <c r="V554" i="3" s="1"/>
  <c r="U570" i="3"/>
  <c r="V570" i="3" s="1"/>
  <c r="U586" i="3"/>
  <c r="V586" i="3" s="1"/>
  <c r="U602" i="3"/>
  <c r="V602" i="3" s="1"/>
  <c r="U618" i="3"/>
  <c r="V618" i="3" s="1"/>
  <c r="U630" i="3"/>
  <c r="V630" i="3" s="1"/>
  <c r="U646" i="3"/>
  <c r="V646" i="3" s="1"/>
  <c r="U662" i="3"/>
  <c r="V662" i="3" s="1"/>
  <c r="U27" i="3"/>
  <c r="V27" i="3" s="1"/>
  <c r="U43" i="3"/>
  <c r="V43" i="3" s="1"/>
  <c r="U59" i="3"/>
  <c r="V59" i="3" s="1"/>
  <c r="U71" i="3"/>
  <c r="V71" i="3" s="1"/>
  <c r="U87" i="3"/>
  <c r="V87" i="3" s="1"/>
  <c r="U103" i="3"/>
  <c r="V103" i="3" s="1"/>
  <c r="U123" i="3"/>
  <c r="V123" i="3" s="1"/>
  <c r="U139" i="3"/>
  <c r="V139" i="3" s="1"/>
  <c r="U155" i="3"/>
  <c r="V155" i="3" s="1"/>
  <c r="U171" i="3"/>
  <c r="V171" i="3" s="1"/>
  <c r="U187" i="3"/>
  <c r="V187" i="3" s="1"/>
  <c r="U203" i="3"/>
  <c r="V203" i="3" s="1"/>
  <c r="U215" i="3"/>
  <c r="V215" i="3" s="1"/>
  <c r="U231" i="3"/>
  <c r="V231" i="3" s="1"/>
  <c r="U247" i="3"/>
  <c r="V247" i="3" s="1"/>
  <c r="U263" i="3"/>
  <c r="V263" i="3" s="1"/>
  <c r="U279" i="3"/>
  <c r="V279" i="3" s="1"/>
  <c r="U299" i="3"/>
  <c r="V299" i="3" s="1"/>
  <c r="U315" i="3"/>
  <c r="V315" i="3" s="1"/>
  <c r="U331" i="3"/>
  <c r="V331" i="3" s="1"/>
  <c r="U347" i="3"/>
  <c r="V347" i="3" s="1"/>
  <c r="U375" i="3"/>
  <c r="V375" i="3" s="1"/>
  <c r="U391" i="3"/>
  <c r="V391" i="3" s="1"/>
  <c r="U407" i="3"/>
  <c r="V407" i="3" s="1"/>
  <c r="U423" i="3"/>
  <c r="V423" i="3" s="1"/>
  <c r="U439" i="3"/>
  <c r="V439" i="3" s="1"/>
  <c r="U455" i="3"/>
  <c r="V455" i="3" s="1"/>
  <c r="U475" i="3"/>
  <c r="V475" i="3" s="1"/>
  <c r="U491" i="3"/>
  <c r="V491" i="3" s="1"/>
  <c r="U507" i="3"/>
  <c r="V507" i="3" s="1"/>
  <c r="U523" i="3"/>
  <c r="V523" i="3" s="1"/>
  <c r="U539" i="3"/>
  <c r="V539" i="3" s="1"/>
  <c r="U30" i="3"/>
  <c r="V30" i="3" s="1"/>
  <c r="U38" i="3"/>
  <c r="V38" i="3" s="1"/>
  <c r="U54" i="3"/>
  <c r="V54" i="3" s="1"/>
  <c r="U70" i="3"/>
  <c r="V70" i="3" s="1"/>
  <c r="U86" i="3"/>
  <c r="V86" i="3" s="1"/>
  <c r="U102" i="3"/>
  <c r="V102" i="3" s="1"/>
  <c r="U118" i="3"/>
  <c r="V118" i="3" s="1"/>
  <c r="U146" i="3"/>
  <c r="V146" i="3" s="1"/>
  <c r="U162" i="3"/>
  <c r="V162" i="3" s="1"/>
  <c r="U178" i="3"/>
  <c r="V178" i="3" s="1"/>
  <c r="U194" i="3"/>
  <c r="V194" i="3" s="1"/>
  <c r="U214" i="3"/>
  <c r="V214" i="3" s="1"/>
  <c r="U230" i="3"/>
  <c r="V230" i="3" s="1"/>
  <c r="U246" i="3"/>
  <c r="V246" i="3" s="1"/>
  <c r="U262" i="3"/>
  <c r="V262" i="3" s="1"/>
  <c r="U278" i="3"/>
  <c r="V278" i="3" s="1"/>
  <c r="U290" i="3"/>
  <c r="V290" i="3" s="1"/>
  <c r="U306" i="3"/>
  <c r="V306" i="3" s="1"/>
  <c r="U322" i="3"/>
  <c r="V322" i="3" s="1"/>
  <c r="U338" i="3"/>
  <c r="V338" i="3" s="1"/>
  <c r="U354" i="3"/>
  <c r="V354" i="3" s="1"/>
  <c r="U374" i="3"/>
  <c r="V374" i="3" s="1"/>
  <c r="U390" i="3"/>
  <c r="V390" i="3" s="1"/>
  <c r="U406" i="3"/>
  <c r="V406" i="3" s="1"/>
  <c r="U422" i="3"/>
  <c r="V422" i="3" s="1"/>
  <c r="U438" i="3"/>
  <c r="V438" i="3" s="1"/>
  <c r="U454" i="3"/>
  <c r="V454" i="3" s="1"/>
  <c r="U482" i="3"/>
  <c r="V482" i="3" s="1"/>
  <c r="U498" i="3"/>
  <c r="V498" i="3" s="1"/>
  <c r="U518" i="3"/>
  <c r="V518" i="3" s="1"/>
  <c r="U534" i="3"/>
  <c r="V534" i="3" s="1"/>
  <c r="U550" i="3"/>
  <c r="V550" i="3" s="1"/>
  <c r="U566" i="3"/>
  <c r="V566" i="3" s="1"/>
  <c r="U582" i="3"/>
  <c r="V582" i="3" s="1"/>
  <c r="U598" i="3"/>
  <c r="V598" i="3" s="1"/>
  <c r="U614" i="3"/>
  <c r="V614" i="3" s="1"/>
  <c r="U626" i="3"/>
  <c r="V626" i="3" s="1"/>
  <c r="U642" i="3"/>
  <c r="V642" i="3" s="1"/>
  <c r="U658" i="3"/>
  <c r="V658" i="3" s="1"/>
  <c r="U674" i="3"/>
  <c r="V674" i="3" s="1"/>
  <c r="U23" i="3"/>
  <c r="V23" i="3" s="1"/>
  <c r="U39" i="3"/>
  <c r="V39" i="3" s="1"/>
  <c r="U55" i="3"/>
  <c r="V55" i="3" s="1"/>
  <c r="U83" i="3"/>
  <c r="V83" i="3" s="1"/>
  <c r="U99" i="3"/>
  <c r="V99" i="3" s="1"/>
  <c r="U115" i="3"/>
  <c r="V115" i="3" s="1"/>
  <c r="U119" i="3"/>
  <c r="V119" i="3" s="1"/>
  <c r="U135" i="3"/>
  <c r="V135" i="3" s="1"/>
  <c r="U151" i="3"/>
  <c r="V151" i="3" s="1"/>
  <c r="U167" i="3"/>
  <c r="V167" i="3" s="1"/>
  <c r="U183" i="3"/>
  <c r="V183" i="3" s="1"/>
  <c r="U199" i="3"/>
  <c r="V199" i="3" s="1"/>
  <c r="U211" i="3"/>
  <c r="V211" i="3" s="1"/>
  <c r="U227" i="3"/>
  <c r="V227" i="3" s="1"/>
  <c r="U243" i="3"/>
  <c r="V243" i="3" s="1"/>
  <c r="U259" i="3"/>
  <c r="V259" i="3" s="1"/>
  <c r="U275" i="3"/>
  <c r="V275" i="3" s="1"/>
  <c r="U295" i="3"/>
  <c r="V295" i="3" s="1"/>
  <c r="U311" i="3"/>
  <c r="V311" i="3" s="1"/>
  <c r="U327" i="3"/>
  <c r="V327" i="3" s="1"/>
  <c r="U343" i="3"/>
  <c r="V343" i="3" s="1"/>
  <c r="U359" i="3"/>
  <c r="V359" i="3" s="1"/>
  <c r="U371" i="3"/>
  <c r="V371" i="3" s="1"/>
  <c r="U387" i="3"/>
  <c r="V387" i="3" s="1"/>
  <c r="U403" i="3"/>
  <c r="V403" i="3" s="1"/>
  <c r="U419" i="3"/>
  <c r="V419" i="3" s="1"/>
  <c r="U435" i="3"/>
  <c r="V435" i="3" s="1"/>
  <c r="U451" i="3"/>
  <c r="V451" i="3" s="1"/>
  <c r="U467" i="3"/>
  <c r="V467" i="3" s="1"/>
  <c r="U471" i="3"/>
  <c r="V471" i="3" s="1"/>
  <c r="U487" i="3"/>
  <c r="V487" i="3" s="1"/>
  <c r="U503" i="3"/>
  <c r="V503" i="3" s="1"/>
  <c r="U519" i="3"/>
  <c r="V519" i="3" s="1"/>
  <c r="U535" i="3"/>
  <c r="V535" i="3" s="1"/>
  <c r="U551" i="3"/>
  <c r="V551" i="3" s="1"/>
  <c r="U555" i="3"/>
  <c r="V555" i="3" s="1"/>
  <c r="U571" i="3"/>
  <c r="V571" i="3" s="1"/>
  <c r="U587" i="3"/>
  <c r="V587" i="3" s="1"/>
  <c r="U603" i="3"/>
  <c r="V603" i="3" s="1"/>
  <c r="U619" i="3"/>
  <c r="V619" i="3" s="1"/>
  <c r="U635" i="3"/>
  <c r="V635" i="3" s="1"/>
  <c r="U651" i="3"/>
  <c r="V651" i="3" s="1"/>
  <c r="U667" i="3"/>
  <c r="V667" i="3" s="1"/>
  <c r="U24" i="3"/>
  <c r="V24" i="3" s="1"/>
  <c r="U40" i="3"/>
  <c r="V40" i="3" s="1"/>
  <c r="U56" i="3"/>
  <c r="V56" i="3" s="1"/>
  <c r="U76" i="3"/>
  <c r="V76" i="3" s="1"/>
  <c r="U92" i="3"/>
  <c r="V92" i="3" s="1"/>
  <c r="U108" i="3"/>
  <c r="V108" i="3" s="1"/>
  <c r="U124" i="3"/>
  <c r="V124" i="3" s="1"/>
  <c r="U140" i="3"/>
  <c r="V140" i="3" s="1"/>
  <c r="U152" i="3"/>
  <c r="V152" i="3" s="1"/>
  <c r="U168" i="3"/>
  <c r="V168" i="3" s="1"/>
  <c r="U184" i="3"/>
  <c r="V184" i="3" s="1"/>
  <c r="U200" i="3"/>
  <c r="V200" i="3" s="1"/>
  <c r="U220" i="3"/>
  <c r="V220" i="3" s="1"/>
  <c r="U236" i="3"/>
  <c r="V236" i="3" s="1"/>
  <c r="U252" i="3"/>
  <c r="V252" i="3" s="1"/>
  <c r="U264" i="3"/>
  <c r="V264" i="3" s="1"/>
  <c r="U280" i="3"/>
  <c r="V280" i="3" s="1"/>
  <c r="U296" i="3"/>
  <c r="V296" i="3" s="1"/>
  <c r="U312" i="3"/>
  <c r="V312" i="3" s="1"/>
  <c r="U328" i="3"/>
  <c r="V328" i="3" s="1"/>
  <c r="U344" i="3"/>
  <c r="V344" i="3" s="1"/>
  <c r="U360" i="3"/>
  <c r="V360" i="3" s="1"/>
  <c r="U364" i="3"/>
  <c r="V364" i="3" s="1"/>
  <c r="U380" i="3"/>
  <c r="V380" i="3" s="1"/>
  <c r="U396" i="3"/>
  <c r="V396" i="3" s="1"/>
  <c r="U412" i="3"/>
  <c r="V412" i="3" s="1"/>
  <c r="U428" i="3"/>
  <c r="V428" i="3" s="1"/>
  <c r="U440" i="3"/>
  <c r="V440" i="3" s="1"/>
  <c r="U456" i="3"/>
  <c r="V456" i="3" s="1"/>
  <c r="U472" i="3"/>
  <c r="V472" i="3" s="1"/>
  <c r="U488" i="3"/>
  <c r="V488" i="3" s="1"/>
  <c r="U504" i="3"/>
  <c r="V504" i="3" s="1"/>
  <c r="U524" i="3"/>
  <c r="V524" i="3" s="1"/>
  <c r="U540" i="3"/>
  <c r="V540" i="3" s="1"/>
  <c r="U556" i="3"/>
  <c r="V556" i="3" s="1"/>
  <c r="U572" i="3"/>
  <c r="V572" i="3" s="1"/>
  <c r="U588" i="3"/>
  <c r="V588" i="3" s="1"/>
  <c r="U604" i="3"/>
  <c r="V604" i="3" s="1"/>
  <c r="U620" i="3"/>
  <c r="V620" i="3" s="1"/>
  <c r="U636" i="3"/>
  <c r="V636" i="3" s="1"/>
  <c r="U652" i="3"/>
  <c r="V652" i="3" s="1"/>
  <c r="U37" i="3"/>
  <c r="V37" i="3" s="1"/>
  <c r="U53" i="3"/>
  <c r="V53" i="3" s="1"/>
  <c r="U65" i="3"/>
  <c r="V65" i="3" s="1"/>
  <c r="U81" i="3"/>
  <c r="V81" i="3" s="1"/>
  <c r="U97" i="3"/>
  <c r="V97" i="3" s="1"/>
  <c r="U113" i="3"/>
  <c r="V113" i="3" s="1"/>
  <c r="U129" i="3"/>
  <c r="V129" i="3" s="1"/>
  <c r="U145" i="3"/>
  <c r="V145" i="3" s="1"/>
  <c r="U149" i="3"/>
  <c r="V149" i="3" s="1"/>
  <c r="U165" i="3"/>
  <c r="V165" i="3" s="1"/>
  <c r="U181" i="3"/>
  <c r="V181" i="3" s="1"/>
  <c r="U197" i="3"/>
  <c r="V197" i="3" s="1"/>
  <c r="U213" i="3"/>
  <c r="V213" i="3" s="1"/>
  <c r="U229" i="3"/>
  <c r="V229" i="3" s="1"/>
  <c r="U245" i="3"/>
  <c r="V245" i="3" s="1"/>
  <c r="U261" i="3"/>
  <c r="V261" i="3" s="1"/>
  <c r="U277" i="3"/>
  <c r="V277" i="3" s="1"/>
  <c r="U293" i="3"/>
  <c r="V293" i="3" s="1"/>
  <c r="U309" i="3"/>
  <c r="V309" i="3" s="1"/>
  <c r="U325" i="3"/>
  <c r="V325" i="3" s="1"/>
  <c r="U341" i="3"/>
  <c r="V341" i="3" s="1"/>
  <c r="U357" i="3"/>
  <c r="V357" i="3" s="1"/>
  <c r="U373" i="3"/>
  <c r="V373" i="3" s="1"/>
  <c r="U389" i="3"/>
  <c r="V389" i="3" s="1"/>
  <c r="U405" i="3"/>
  <c r="V405" i="3" s="1"/>
  <c r="U421" i="3"/>
  <c r="V421" i="3" s="1"/>
  <c r="U437" i="3"/>
  <c r="V437" i="3" s="1"/>
  <c r="U453" i="3"/>
  <c r="V453" i="3" s="1"/>
  <c r="U469" i="3"/>
  <c r="V469" i="3" s="1"/>
  <c r="U485" i="3"/>
  <c r="V485" i="3" s="1"/>
  <c r="U501" i="3"/>
  <c r="V501" i="3" s="1"/>
  <c r="U529" i="3"/>
  <c r="V529" i="3" s="1"/>
  <c r="U545" i="3"/>
  <c r="V545" i="3" s="1"/>
  <c r="U561" i="3"/>
  <c r="V561" i="3" s="1"/>
  <c r="U577" i="3"/>
  <c r="V577" i="3" s="1"/>
  <c r="U593" i="3"/>
  <c r="V593" i="3" s="1"/>
  <c r="U609" i="3"/>
  <c r="V609" i="3" s="1"/>
  <c r="U625" i="3"/>
  <c r="V625" i="3" s="1"/>
  <c r="U641" i="3"/>
  <c r="V641" i="3" s="1"/>
  <c r="U657" i="3"/>
  <c r="V657" i="3" s="1"/>
  <c r="U679" i="3"/>
  <c r="V679" i="3" s="1"/>
  <c r="U695" i="3"/>
  <c r="V695" i="3" s="1"/>
  <c r="U711" i="3"/>
  <c r="V711" i="3" s="1"/>
  <c r="U727" i="3"/>
  <c r="V727" i="3" s="1"/>
  <c r="U743" i="3"/>
  <c r="V743" i="3" s="1"/>
  <c r="U759" i="3"/>
  <c r="V759" i="3" s="1"/>
  <c r="U775" i="3"/>
  <c r="V775" i="3" s="1"/>
  <c r="U791" i="3"/>
  <c r="V791" i="3" s="1"/>
  <c r="U807" i="3"/>
  <c r="V807" i="3" s="1"/>
  <c r="U823" i="3"/>
  <c r="V823" i="3" s="1"/>
  <c r="U839" i="3"/>
  <c r="V839" i="3" s="1"/>
  <c r="U855" i="3"/>
  <c r="V855" i="3" s="1"/>
  <c r="U867" i="3"/>
  <c r="V867" i="3" s="1"/>
  <c r="U883" i="3"/>
  <c r="V883" i="3" s="1"/>
  <c r="U899" i="3"/>
  <c r="V899" i="3" s="1"/>
  <c r="U919" i="3"/>
  <c r="V919" i="3" s="1"/>
  <c r="U935" i="3"/>
  <c r="V935" i="3" s="1"/>
  <c r="U959" i="3"/>
  <c r="V959" i="3" s="1"/>
  <c r="U991" i="3"/>
  <c r="V991" i="3" s="1"/>
  <c r="U684" i="3"/>
  <c r="V684" i="3" s="1"/>
  <c r="U700" i="3"/>
  <c r="V700" i="3" s="1"/>
  <c r="U716" i="3"/>
  <c r="V716" i="3" s="1"/>
  <c r="U732" i="3"/>
  <c r="V732" i="3" s="1"/>
  <c r="U748" i="3"/>
  <c r="V748" i="3" s="1"/>
  <c r="U764" i="3"/>
  <c r="V764" i="3" s="1"/>
  <c r="U780" i="3"/>
  <c r="V780" i="3" s="1"/>
  <c r="U796" i="3"/>
  <c r="V796" i="3" s="1"/>
  <c r="U812" i="3"/>
  <c r="V812" i="3" s="1"/>
  <c r="U828" i="3"/>
  <c r="V828" i="3" s="1"/>
  <c r="U844" i="3"/>
  <c r="V844" i="3" s="1"/>
  <c r="U860" i="3"/>
  <c r="V860" i="3" s="1"/>
  <c r="U880" i="3"/>
  <c r="V880" i="3" s="1"/>
  <c r="U896" i="3"/>
  <c r="V896" i="3" s="1"/>
  <c r="U912" i="3"/>
  <c r="V912" i="3" s="1"/>
  <c r="U928" i="3"/>
  <c r="V928" i="3" s="1"/>
  <c r="U944" i="3"/>
  <c r="V944" i="3" s="1"/>
  <c r="U960" i="3"/>
  <c r="V960" i="3" s="1"/>
  <c r="U976" i="3"/>
  <c r="V976" i="3" s="1"/>
  <c r="U992" i="3"/>
  <c r="V992" i="3" s="1"/>
  <c r="U941" i="3"/>
  <c r="V941" i="3" s="1"/>
  <c r="U957" i="3"/>
  <c r="V957" i="3" s="1"/>
  <c r="U973" i="3"/>
  <c r="V973" i="3" s="1"/>
  <c r="U989" i="3"/>
  <c r="V989" i="3" s="1"/>
  <c r="U806" i="3"/>
  <c r="V806" i="3" s="1"/>
  <c r="U846" i="3"/>
  <c r="V846" i="3" s="1"/>
  <c r="U898" i="3"/>
  <c r="V898" i="3" s="1"/>
  <c r="U946" i="3"/>
  <c r="V946" i="3" s="1"/>
  <c r="U994" i="3"/>
  <c r="V994" i="3" s="1"/>
  <c r="U685" i="3"/>
  <c r="V685" i="3" s="1"/>
  <c r="U701" i="3"/>
  <c r="V701" i="3" s="1"/>
  <c r="U717" i="3"/>
  <c r="V717" i="3" s="1"/>
  <c r="U733" i="3"/>
  <c r="V733" i="3" s="1"/>
  <c r="U749" i="3"/>
  <c r="V749" i="3" s="1"/>
  <c r="U765" i="3"/>
  <c r="V765" i="3" s="1"/>
  <c r="U781" i="3"/>
  <c r="V781" i="3" s="1"/>
  <c r="U797" i="3"/>
  <c r="V797" i="3" s="1"/>
  <c r="U813" i="3"/>
  <c r="V813" i="3" s="1"/>
  <c r="U825" i="3"/>
  <c r="V825" i="3" s="1"/>
  <c r="U841" i="3"/>
  <c r="V841" i="3" s="1"/>
  <c r="U857" i="3"/>
  <c r="V857" i="3" s="1"/>
  <c r="U873" i="3"/>
  <c r="V873" i="3" s="1"/>
  <c r="U889" i="3"/>
  <c r="V889" i="3" s="1"/>
  <c r="U905" i="3"/>
  <c r="V905" i="3" s="1"/>
  <c r="U921" i="3"/>
  <c r="V921" i="3" s="1"/>
  <c r="U937" i="3"/>
  <c r="V937" i="3" s="1"/>
  <c r="U814" i="3"/>
  <c r="V814" i="3" s="1"/>
  <c r="U874" i="3"/>
  <c r="V874" i="3" s="1"/>
  <c r="U918" i="3"/>
  <c r="V918" i="3" s="1"/>
  <c r="U966" i="3"/>
  <c r="V966" i="3" s="1"/>
  <c r="U987" i="3"/>
  <c r="V987" i="3" s="1"/>
  <c r="U682" i="3"/>
  <c r="V682" i="3" s="1"/>
  <c r="U698" i="3"/>
  <c r="V698" i="3" s="1"/>
  <c r="U718" i="3"/>
  <c r="V718" i="3" s="1"/>
  <c r="U734" i="3"/>
  <c r="V734" i="3" s="1"/>
  <c r="U750" i="3"/>
  <c r="V750" i="3" s="1"/>
  <c r="U766" i="3"/>
  <c r="V766" i="3" s="1"/>
  <c r="U782" i="3"/>
  <c r="V782" i="3" s="1"/>
  <c r="U802" i="3"/>
  <c r="V802" i="3" s="1"/>
  <c r="U842" i="3"/>
  <c r="V842" i="3" s="1"/>
  <c r="U890" i="3"/>
  <c r="V890" i="3" s="1"/>
  <c r="U938" i="3"/>
  <c r="V938" i="3" s="1"/>
  <c r="U990" i="3"/>
  <c r="V990" i="3" s="1"/>
  <c r="U995" i="3"/>
  <c r="V995" i="3" s="1"/>
  <c r="U567" i="3"/>
  <c r="V567" i="3" s="1"/>
  <c r="U583" i="3"/>
  <c r="V583" i="3" s="1"/>
  <c r="U599" i="3"/>
  <c r="V599" i="3" s="1"/>
  <c r="U615" i="3"/>
  <c r="V615" i="3" s="1"/>
  <c r="U631" i="3"/>
  <c r="V631" i="3" s="1"/>
  <c r="U647" i="3"/>
  <c r="V647" i="3" s="1"/>
  <c r="U663" i="3"/>
  <c r="V663" i="3" s="1"/>
  <c r="U36" i="3"/>
  <c r="V36" i="3" s="1"/>
  <c r="U52" i="3"/>
  <c r="V52" i="3" s="1"/>
  <c r="U68" i="3"/>
  <c r="V68" i="3" s="1"/>
  <c r="U72" i="3"/>
  <c r="V72" i="3" s="1"/>
  <c r="U88" i="3"/>
  <c r="V88" i="3" s="1"/>
  <c r="U104" i="3"/>
  <c r="V104" i="3" s="1"/>
  <c r="U120" i="3"/>
  <c r="V120" i="3" s="1"/>
  <c r="U136" i="3"/>
  <c r="V136" i="3" s="1"/>
  <c r="U148" i="3"/>
  <c r="V148" i="3" s="1"/>
  <c r="U164" i="3"/>
  <c r="V164" i="3" s="1"/>
  <c r="U180" i="3"/>
  <c r="V180" i="3" s="1"/>
  <c r="U196" i="3"/>
  <c r="V196" i="3" s="1"/>
  <c r="U216" i="3"/>
  <c r="V216" i="3" s="1"/>
  <c r="U232" i="3"/>
  <c r="V232" i="3" s="1"/>
  <c r="U248" i="3"/>
  <c r="V248" i="3" s="1"/>
  <c r="U260" i="3"/>
  <c r="V260" i="3" s="1"/>
  <c r="U276" i="3"/>
  <c r="V276" i="3" s="1"/>
  <c r="U292" i="3"/>
  <c r="V292" i="3" s="1"/>
  <c r="U308" i="3"/>
  <c r="V308" i="3" s="1"/>
  <c r="U324" i="3"/>
  <c r="V324" i="3" s="1"/>
  <c r="U340" i="3"/>
  <c r="V340" i="3" s="1"/>
  <c r="U356" i="3"/>
  <c r="V356" i="3" s="1"/>
  <c r="U376" i="3"/>
  <c r="V376" i="3" s="1"/>
  <c r="U392" i="3"/>
  <c r="V392" i="3" s="1"/>
  <c r="U408" i="3"/>
  <c r="V408" i="3" s="1"/>
  <c r="U424" i="3"/>
  <c r="V424" i="3" s="1"/>
  <c r="U436" i="3"/>
  <c r="V436" i="3" s="1"/>
  <c r="U452" i="3"/>
  <c r="V452" i="3" s="1"/>
  <c r="U468" i="3"/>
  <c r="V468" i="3" s="1"/>
  <c r="U484" i="3"/>
  <c r="V484" i="3" s="1"/>
  <c r="U500" i="3"/>
  <c r="V500" i="3" s="1"/>
  <c r="U520" i="3"/>
  <c r="V520" i="3" s="1"/>
  <c r="U536" i="3"/>
  <c r="V536" i="3" s="1"/>
  <c r="U552" i="3"/>
  <c r="V552" i="3" s="1"/>
  <c r="U568" i="3"/>
  <c r="V568" i="3" s="1"/>
  <c r="U584" i="3"/>
  <c r="V584" i="3" s="1"/>
  <c r="U600" i="3"/>
  <c r="V600" i="3" s="1"/>
  <c r="U616" i="3"/>
  <c r="V616" i="3" s="1"/>
  <c r="U632" i="3"/>
  <c r="V632" i="3" s="1"/>
  <c r="U648" i="3"/>
  <c r="V648" i="3" s="1"/>
  <c r="U664" i="3"/>
  <c r="V664" i="3" s="1"/>
  <c r="U33" i="3"/>
  <c r="V33" i="3" s="1"/>
  <c r="U49" i="3"/>
  <c r="V49" i="3" s="1"/>
  <c r="U61" i="3"/>
  <c r="V61" i="3" s="1"/>
  <c r="U77" i="3"/>
  <c r="V77" i="3" s="1"/>
  <c r="U93" i="3"/>
  <c r="V93" i="3" s="1"/>
  <c r="U109" i="3"/>
  <c r="V109" i="3" s="1"/>
  <c r="U125" i="3"/>
  <c r="V125" i="3" s="1"/>
  <c r="U141" i="3"/>
  <c r="V141" i="3" s="1"/>
  <c r="U161" i="3"/>
  <c r="V161" i="3" s="1"/>
  <c r="U177" i="3"/>
  <c r="V177" i="3" s="1"/>
  <c r="U193" i="3"/>
  <c r="V193" i="3" s="1"/>
  <c r="U209" i="3"/>
  <c r="V209" i="3" s="1"/>
  <c r="U225" i="3"/>
  <c r="V225" i="3" s="1"/>
  <c r="U241" i="3"/>
  <c r="V241" i="3" s="1"/>
  <c r="U257" i="3"/>
  <c r="V257" i="3" s="1"/>
  <c r="U273" i="3"/>
  <c r="V273" i="3" s="1"/>
  <c r="U289" i="3"/>
  <c r="V289" i="3" s="1"/>
  <c r="U305" i="3"/>
  <c r="V305" i="3" s="1"/>
  <c r="U321" i="3"/>
  <c r="V321" i="3" s="1"/>
  <c r="U337" i="3"/>
  <c r="V337" i="3" s="1"/>
  <c r="U353" i="3"/>
  <c r="V353" i="3" s="1"/>
  <c r="U369" i="3"/>
  <c r="V369" i="3" s="1"/>
  <c r="U385" i="3"/>
  <c r="V385" i="3" s="1"/>
  <c r="U401" i="3"/>
  <c r="V401" i="3" s="1"/>
  <c r="U417" i="3"/>
  <c r="V417" i="3" s="1"/>
  <c r="U433" i="3"/>
  <c r="V433" i="3" s="1"/>
  <c r="U449" i="3"/>
  <c r="V449" i="3" s="1"/>
  <c r="U465" i="3"/>
  <c r="V465" i="3" s="1"/>
  <c r="U481" i="3"/>
  <c r="V481" i="3" s="1"/>
  <c r="U497" i="3"/>
  <c r="V497" i="3" s="1"/>
  <c r="U513" i="3"/>
  <c r="V513" i="3" s="1"/>
  <c r="U525" i="3"/>
  <c r="V525" i="3" s="1"/>
  <c r="U541" i="3"/>
  <c r="V541" i="3" s="1"/>
  <c r="U557" i="3"/>
  <c r="V557" i="3" s="1"/>
  <c r="U573" i="3"/>
  <c r="V573" i="3" s="1"/>
  <c r="U589" i="3"/>
  <c r="V589" i="3" s="1"/>
  <c r="U605" i="3"/>
  <c r="V605" i="3" s="1"/>
  <c r="U621" i="3"/>
  <c r="V621" i="3" s="1"/>
  <c r="U637" i="3"/>
  <c r="V637" i="3" s="1"/>
  <c r="U653" i="3"/>
  <c r="V653" i="3" s="1"/>
  <c r="U675" i="3"/>
  <c r="V675" i="3" s="1"/>
  <c r="U691" i="3"/>
  <c r="V691" i="3" s="1"/>
  <c r="U707" i="3"/>
  <c r="V707" i="3" s="1"/>
  <c r="U723" i="3"/>
  <c r="V723" i="3" s="1"/>
  <c r="U739" i="3"/>
  <c r="V739" i="3" s="1"/>
  <c r="U755" i="3"/>
  <c r="V755" i="3" s="1"/>
  <c r="U771" i="3"/>
  <c r="V771" i="3" s="1"/>
  <c r="U787" i="3"/>
  <c r="V787" i="3" s="1"/>
  <c r="U803" i="3"/>
  <c r="V803" i="3" s="1"/>
  <c r="U819" i="3"/>
  <c r="V819" i="3" s="1"/>
  <c r="U835" i="3"/>
  <c r="V835" i="3" s="1"/>
  <c r="U851" i="3"/>
  <c r="V851" i="3" s="1"/>
  <c r="U879" i="3"/>
  <c r="V879" i="3" s="1"/>
  <c r="U895" i="3"/>
  <c r="V895" i="3" s="1"/>
  <c r="U915" i="3"/>
  <c r="V915" i="3" s="1"/>
  <c r="U931" i="3"/>
  <c r="V931" i="3" s="1"/>
  <c r="U947" i="3"/>
  <c r="V947" i="3" s="1"/>
  <c r="U979" i="3"/>
  <c r="V979" i="3" s="1"/>
  <c r="U680" i="3"/>
  <c r="V680" i="3" s="1"/>
  <c r="U696" i="3"/>
  <c r="V696" i="3" s="1"/>
  <c r="U712" i="3"/>
  <c r="V712" i="3" s="1"/>
  <c r="U728" i="3"/>
  <c r="V728" i="3" s="1"/>
  <c r="U744" i="3"/>
  <c r="V744" i="3" s="1"/>
  <c r="U760" i="3"/>
  <c r="V760" i="3" s="1"/>
  <c r="U776" i="3"/>
  <c r="V776" i="3" s="1"/>
  <c r="U792" i="3"/>
  <c r="V792" i="3" s="1"/>
  <c r="U808" i="3"/>
  <c r="V808" i="3" s="1"/>
  <c r="U824" i="3"/>
  <c r="V824" i="3" s="1"/>
  <c r="U840" i="3"/>
  <c r="V840" i="3" s="1"/>
  <c r="U856" i="3"/>
  <c r="V856" i="3" s="1"/>
  <c r="U876" i="3"/>
  <c r="V876" i="3" s="1"/>
  <c r="U892" i="3"/>
  <c r="V892" i="3" s="1"/>
  <c r="U908" i="3"/>
  <c r="V908" i="3" s="1"/>
  <c r="U924" i="3"/>
  <c r="V924" i="3" s="1"/>
  <c r="U940" i="3"/>
  <c r="V940" i="3" s="1"/>
  <c r="U956" i="3"/>
  <c r="V956" i="3" s="1"/>
  <c r="U972" i="3"/>
  <c r="V972" i="3" s="1"/>
  <c r="U988" i="3"/>
  <c r="V988" i="3" s="1"/>
  <c r="U953" i="3"/>
  <c r="V953" i="3" s="1"/>
  <c r="U969" i="3"/>
  <c r="V969" i="3" s="1"/>
  <c r="U985" i="3"/>
  <c r="V985" i="3" s="1"/>
  <c r="U1001" i="3"/>
  <c r="V1001" i="3" s="1"/>
  <c r="U794" i="3"/>
  <c r="V794" i="3" s="1"/>
  <c r="U834" i="3"/>
  <c r="V834" i="3" s="1"/>
  <c r="U886" i="3"/>
  <c r="V886" i="3" s="1"/>
  <c r="U934" i="3"/>
  <c r="V934" i="3" s="1"/>
  <c r="U982" i="3"/>
  <c r="V982" i="3" s="1"/>
  <c r="U681" i="3"/>
  <c r="V681" i="3" s="1"/>
  <c r="U697" i="3"/>
  <c r="V697" i="3" s="1"/>
  <c r="U713" i="3"/>
  <c r="V713" i="3" s="1"/>
  <c r="U729" i="3"/>
  <c r="V729" i="3" s="1"/>
  <c r="U745" i="3"/>
  <c r="V745" i="3" s="1"/>
  <c r="U761" i="3"/>
  <c r="V761" i="3" s="1"/>
  <c r="U777" i="3"/>
  <c r="V777" i="3" s="1"/>
  <c r="U793" i="3"/>
  <c r="V793" i="3" s="1"/>
  <c r="U809" i="3"/>
  <c r="V809" i="3" s="1"/>
  <c r="U821" i="3"/>
  <c r="V821" i="3" s="1"/>
  <c r="U837" i="3"/>
  <c r="V837" i="3" s="1"/>
  <c r="U853" i="3"/>
  <c r="V853" i="3" s="1"/>
  <c r="U869" i="3"/>
  <c r="V869" i="3" s="1"/>
  <c r="U885" i="3"/>
  <c r="V885" i="3" s="1"/>
  <c r="U901" i="3"/>
  <c r="V901" i="3" s="1"/>
  <c r="U917" i="3"/>
  <c r="V917" i="3" s="1"/>
  <c r="U933" i="3"/>
  <c r="V933" i="3" s="1"/>
  <c r="U862" i="3"/>
  <c r="V862" i="3" s="1"/>
  <c r="U906" i="3"/>
  <c r="V906" i="3" s="1"/>
  <c r="U954" i="3"/>
  <c r="V954" i="3" s="1"/>
  <c r="U998" i="3"/>
  <c r="V998" i="3" s="1"/>
  <c r="U967" i="3"/>
  <c r="V967" i="3" s="1"/>
  <c r="U678" i="3"/>
  <c r="V678" i="3" s="1"/>
  <c r="U694" i="3"/>
  <c r="V694" i="3" s="1"/>
  <c r="U714" i="3"/>
  <c r="V714" i="3" s="1"/>
  <c r="U730" i="3"/>
  <c r="V730" i="3" s="1"/>
  <c r="U746" i="3"/>
  <c r="V746" i="3" s="1"/>
  <c r="U762" i="3"/>
  <c r="V762" i="3" s="1"/>
  <c r="U778" i="3"/>
  <c r="V778" i="3" s="1"/>
  <c r="U798" i="3"/>
  <c r="V798" i="3" s="1"/>
  <c r="U830" i="3"/>
  <c r="V830" i="3" s="1"/>
  <c r="U878" i="3"/>
  <c r="V878" i="3" s="1"/>
  <c r="U926" i="3"/>
  <c r="V926" i="3" s="1"/>
  <c r="U962" i="3"/>
  <c r="V962" i="3" s="1"/>
  <c r="U971" i="3"/>
  <c r="V971" i="3" s="1"/>
  <c r="U623" i="3"/>
  <c r="V623" i="3" s="1"/>
  <c r="U639" i="3"/>
  <c r="V639" i="3" s="1"/>
  <c r="U655" i="3"/>
  <c r="V655" i="3" s="1"/>
  <c r="U671" i="3"/>
  <c r="V671" i="3" s="1"/>
  <c r="U80" i="3"/>
  <c r="V80" i="3" s="1"/>
  <c r="U96" i="3"/>
  <c r="V96" i="3" s="1"/>
  <c r="U112" i="3"/>
  <c r="V112" i="3" s="1"/>
  <c r="U128" i="3"/>
  <c r="V128" i="3" s="1"/>
  <c r="U144" i="3"/>
  <c r="V144" i="3" s="1"/>
  <c r="U208" i="3"/>
  <c r="V208" i="3" s="1"/>
  <c r="U224" i="3"/>
  <c r="V224" i="3" s="1"/>
  <c r="U240" i="3"/>
  <c r="V240" i="3" s="1"/>
  <c r="U256" i="3"/>
  <c r="V256" i="3" s="1"/>
  <c r="U368" i="3"/>
  <c r="V368" i="3" s="1"/>
  <c r="U384" i="3"/>
  <c r="V384" i="3" s="1"/>
  <c r="U400" i="3"/>
  <c r="V400" i="3" s="1"/>
  <c r="U416" i="3"/>
  <c r="V416" i="3" s="1"/>
  <c r="U528" i="3"/>
  <c r="V528" i="3" s="1"/>
  <c r="U544" i="3"/>
  <c r="V544" i="3" s="1"/>
  <c r="U560" i="3"/>
  <c r="V560" i="3" s="1"/>
  <c r="U576" i="3"/>
  <c r="V576" i="3" s="1"/>
  <c r="U592" i="3"/>
  <c r="V592" i="3" s="1"/>
  <c r="U608" i="3"/>
  <c r="V608" i="3" s="1"/>
  <c r="U624" i="3"/>
  <c r="V624" i="3" s="1"/>
  <c r="U640" i="3"/>
  <c r="V640" i="3" s="1"/>
  <c r="U656" i="3"/>
  <c r="V656" i="3" s="1"/>
  <c r="U25" i="3"/>
  <c r="V25" i="3" s="1"/>
  <c r="U41" i="3"/>
  <c r="V41" i="3" s="1"/>
  <c r="U57" i="3"/>
  <c r="V57" i="3" s="1"/>
  <c r="U153" i="3"/>
  <c r="V153" i="3" s="1"/>
  <c r="U169" i="3"/>
  <c r="V169" i="3" s="1"/>
  <c r="U185" i="3"/>
  <c r="V185" i="3" s="1"/>
  <c r="U201" i="3"/>
  <c r="V201" i="3" s="1"/>
  <c r="U217" i="3"/>
  <c r="V217" i="3" s="1"/>
  <c r="U233" i="3"/>
  <c r="V233" i="3" s="1"/>
  <c r="U249" i="3"/>
  <c r="V249" i="3" s="1"/>
  <c r="U265" i="3"/>
  <c r="V265" i="3" s="1"/>
  <c r="U281" i="3"/>
  <c r="V281" i="3" s="1"/>
  <c r="U297" i="3"/>
  <c r="V297" i="3" s="1"/>
  <c r="U313" i="3"/>
  <c r="V313" i="3" s="1"/>
  <c r="U329" i="3"/>
  <c r="V329" i="3" s="1"/>
  <c r="U345" i="3"/>
  <c r="V345" i="3" s="1"/>
  <c r="U361" i="3"/>
  <c r="V361" i="3" s="1"/>
  <c r="U377" i="3"/>
  <c r="V377" i="3" s="1"/>
  <c r="U393" i="3"/>
  <c r="V393" i="3" s="1"/>
  <c r="U409" i="3"/>
  <c r="V409" i="3" s="1"/>
  <c r="U425" i="3"/>
  <c r="V425" i="3" s="1"/>
  <c r="U441" i="3"/>
  <c r="V441" i="3" s="1"/>
  <c r="U457" i="3"/>
  <c r="V457" i="3" s="1"/>
  <c r="U473" i="3"/>
  <c r="V473" i="3" s="1"/>
  <c r="U489" i="3"/>
  <c r="V489" i="3" s="1"/>
  <c r="U505" i="3"/>
  <c r="V505" i="3" s="1"/>
  <c r="U683" i="3"/>
  <c r="V683" i="3" s="1"/>
  <c r="U699" i="3"/>
  <c r="V699" i="3" s="1"/>
  <c r="U715" i="3"/>
  <c r="V715" i="3" s="1"/>
  <c r="U731" i="3"/>
  <c r="V731" i="3" s="1"/>
  <c r="U747" i="3"/>
  <c r="V747" i="3" s="1"/>
  <c r="U763" i="3"/>
  <c r="V763" i="3" s="1"/>
  <c r="U779" i="3"/>
  <c r="V779" i="3" s="1"/>
  <c r="U795" i="3"/>
  <c r="V795" i="3" s="1"/>
  <c r="U811" i="3"/>
  <c r="V811" i="3" s="1"/>
  <c r="U827" i="3"/>
  <c r="V827" i="3" s="1"/>
  <c r="U843" i="3"/>
  <c r="V843" i="3" s="1"/>
  <c r="U859" i="3"/>
  <c r="V859" i="3" s="1"/>
  <c r="U907" i="3"/>
  <c r="V907" i="3" s="1"/>
  <c r="U923" i="3"/>
  <c r="V923" i="3" s="1"/>
  <c r="U939" i="3"/>
  <c r="V939" i="3" s="1"/>
  <c r="U963" i="3"/>
  <c r="V963" i="3" s="1"/>
  <c r="U868" i="3"/>
  <c r="V868" i="3" s="1"/>
  <c r="U884" i="3"/>
  <c r="V884" i="3" s="1"/>
  <c r="U900" i="3"/>
  <c r="V900" i="3" s="1"/>
  <c r="U916" i="3"/>
  <c r="V916" i="3" s="1"/>
  <c r="U932" i="3"/>
  <c r="V932" i="3" s="1"/>
  <c r="U948" i="3"/>
  <c r="V948" i="3" s="1"/>
  <c r="U964" i="3"/>
  <c r="V964" i="3" s="1"/>
  <c r="U980" i="3"/>
  <c r="V980" i="3" s="1"/>
  <c r="U996" i="3"/>
  <c r="V996" i="3" s="1"/>
  <c r="U818" i="3"/>
  <c r="V818" i="3" s="1"/>
  <c r="U858" i="3"/>
  <c r="V858" i="3" s="1"/>
  <c r="U910" i="3"/>
  <c r="V910" i="3" s="1"/>
  <c r="U958" i="3"/>
  <c r="V958" i="3" s="1"/>
  <c r="U673" i="3"/>
  <c r="V673" i="3" s="1"/>
  <c r="U689" i="3"/>
  <c r="V689" i="3" s="1"/>
  <c r="U705" i="3"/>
  <c r="V705" i="3" s="1"/>
  <c r="U721" i="3"/>
  <c r="V721" i="3" s="1"/>
  <c r="U737" i="3"/>
  <c r="V737" i="3" s="1"/>
  <c r="U753" i="3"/>
  <c r="V753" i="3" s="1"/>
  <c r="U769" i="3"/>
  <c r="V769" i="3" s="1"/>
  <c r="U785" i="3"/>
  <c r="V785" i="3" s="1"/>
  <c r="U801" i="3"/>
  <c r="V801" i="3" s="1"/>
  <c r="U817" i="3"/>
  <c r="V817" i="3" s="1"/>
  <c r="U838" i="3"/>
  <c r="V838" i="3" s="1"/>
  <c r="U882" i="3"/>
  <c r="V882" i="3" s="1"/>
  <c r="U930" i="3"/>
  <c r="V930" i="3" s="1"/>
  <c r="U978" i="3"/>
  <c r="V978" i="3" s="1"/>
  <c r="U999" i="3"/>
  <c r="V999" i="3" s="1"/>
  <c r="U686" i="3"/>
  <c r="V686" i="3" s="1"/>
  <c r="U702" i="3"/>
  <c r="V702" i="3" s="1"/>
  <c r="U722" i="3"/>
  <c r="V722" i="3" s="1"/>
  <c r="U738" i="3"/>
  <c r="V738" i="3" s="1"/>
  <c r="U754" i="3"/>
  <c r="V754" i="3" s="1"/>
  <c r="U770" i="3"/>
  <c r="V770" i="3" s="1"/>
  <c r="U786" i="3"/>
  <c r="V786" i="3" s="1"/>
  <c r="U810" i="3"/>
  <c r="V810" i="3" s="1"/>
  <c r="U854" i="3"/>
  <c r="V854" i="3" s="1"/>
  <c r="U902" i="3"/>
  <c r="V902" i="3" s="1"/>
  <c r="U950" i="3"/>
  <c r="V950" i="3" s="1"/>
  <c r="U955" i="3"/>
  <c r="V955" i="3" s="1"/>
  <c r="S3" i="3"/>
  <c r="U3" i="3" s="1"/>
  <c r="V3" i="3" s="1"/>
  <c r="J8" i="3"/>
  <c r="N7" i="3"/>
  <c r="H6" i="3"/>
  <c r="K5" i="3"/>
  <c r="M5" i="3"/>
  <c r="O5" i="3" s="1"/>
  <c r="CX25" i="1" l="1"/>
  <c r="W5" i="3"/>
  <c r="H7" i="3"/>
  <c r="K6" i="3"/>
  <c r="M6" i="3"/>
  <c r="O6" i="3" s="1"/>
  <c r="J9" i="3"/>
  <c r="N8" i="3"/>
  <c r="CY25" i="1" l="1"/>
  <c r="R6" i="3"/>
  <c r="U6" i="3" s="1"/>
  <c r="V6" i="3" s="1"/>
  <c r="W6" i="3"/>
  <c r="S6" i="3"/>
  <c r="J10" i="3"/>
  <c r="N9" i="3"/>
  <c r="K7" i="3"/>
  <c r="M7" i="3"/>
  <c r="O7" i="3" s="1"/>
  <c r="CZ25" i="1" l="1"/>
  <c r="W7" i="3"/>
  <c r="S7" i="3"/>
  <c r="R7" i="3"/>
  <c r="H9" i="3"/>
  <c r="M8" i="3"/>
  <c r="O8" i="3" s="1"/>
  <c r="K8" i="3"/>
  <c r="J11" i="3"/>
  <c r="N10" i="3"/>
  <c r="U7" i="3" l="1"/>
  <c r="V7" i="3" s="1"/>
  <c r="DA25" i="1"/>
  <c r="W8" i="3"/>
  <c r="J12" i="3"/>
  <c r="N11" i="3"/>
  <c r="H10" i="3"/>
  <c r="K9" i="3"/>
  <c r="M9" i="3"/>
  <c r="O9" i="3" s="1"/>
  <c r="CO23" i="1"/>
  <c r="B45" i="1"/>
  <c r="DB25" i="1" l="1"/>
  <c r="W9" i="3"/>
  <c r="R9" i="3"/>
  <c r="S9" i="3"/>
  <c r="AW18" i="1"/>
  <c r="AW21" i="1"/>
  <c r="AW17" i="1"/>
  <c r="AW24" i="1"/>
  <c r="AW19" i="1"/>
  <c r="AW20" i="1"/>
  <c r="AW23" i="1"/>
  <c r="J13" i="3"/>
  <c r="N12" i="3"/>
  <c r="H11" i="3"/>
  <c r="K10" i="3"/>
  <c r="M10" i="3"/>
  <c r="O10" i="3" s="1"/>
  <c r="AW22" i="1"/>
  <c r="CO24" i="1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I503" i="3"/>
  <c r="K503" i="3" s="1"/>
  <c r="I504" i="3"/>
  <c r="K504" i="3" s="1"/>
  <c r="I505" i="3"/>
  <c r="K505" i="3" s="1"/>
  <c r="I506" i="3"/>
  <c r="K506" i="3" s="1"/>
  <c r="I507" i="3"/>
  <c r="K507" i="3" s="1"/>
  <c r="I508" i="3"/>
  <c r="K508" i="3" s="1"/>
  <c r="I510" i="3"/>
  <c r="K510" i="3" s="1"/>
  <c r="I511" i="3"/>
  <c r="K511" i="3" s="1"/>
  <c r="I512" i="3"/>
  <c r="K512" i="3" s="1"/>
  <c r="I513" i="3"/>
  <c r="K513" i="3" s="1"/>
  <c r="I514" i="3"/>
  <c r="K514" i="3" s="1"/>
  <c r="I515" i="3"/>
  <c r="K515" i="3" s="1"/>
  <c r="I516" i="3"/>
  <c r="K516" i="3" s="1"/>
  <c r="I517" i="3"/>
  <c r="K517" i="3" s="1"/>
  <c r="I518" i="3"/>
  <c r="K518" i="3" s="1"/>
  <c r="I519" i="3"/>
  <c r="K519" i="3" s="1"/>
  <c r="I520" i="3"/>
  <c r="K520" i="3" s="1"/>
  <c r="I521" i="3"/>
  <c r="K521" i="3" s="1"/>
  <c r="I522" i="3"/>
  <c r="K522" i="3" s="1"/>
  <c r="I523" i="3"/>
  <c r="K523" i="3" s="1"/>
  <c r="I524" i="3"/>
  <c r="K524" i="3" s="1"/>
  <c r="I525" i="3"/>
  <c r="K525" i="3" s="1"/>
  <c r="I526" i="3"/>
  <c r="K526" i="3" s="1"/>
  <c r="I531" i="3"/>
  <c r="K531" i="3" s="1"/>
  <c r="I533" i="3"/>
  <c r="K533" i="3" s="1"/>
  <c r="I535" i="3"/>
  <c r="K535" i="3" s="1"/>
  <c r="I537" i="3"/>
  <c r="K537" i="3" s="1"/>
  <c r="I539" i="3"/>
  <c r="K539" i="3" s="1"/>
  <c r="I541" i="3"/>
  <c r="K541" i="3" s="1"/>
  <c r="I543" i="3"/>
  <c r="K543" i="3" s="1"/>
  <c r="I544" i="3"/>
  <c r="K544" i="3" s="1"/>
  <c r="I545" i="3"/>
  <c r="K545" i="3" s="1"/>
  <c r="I547" i="3"/>
  <c r="K547" i="3" s="1"/>
  <c r="I548" i="3"/>
  <c r="K548" i="3" s="1"/>
  <c r="I549" i="3"/>
  <c r="K549" i="3" s="1"/>
  <c r="I551" i="3"/>
  <c r="K551" i="3" s="1"/>
  <c r="I553" i="3"/>
  <c r="K553" i="3" s="1"/>
  <c r="I555" i="3"/>
  <c r="K555" i="3" s="1"/>
  <c r="I557" i="3"/>
  <c r="K557" i="3" s="1"/>
  <c r="I559" i="3"/>
  <c r="K559" i="3" s="1"/>
  <c r="I561" i="3"/>
  <c r="K561" i="3" s="1"/>
  <c r="I565" i="3"/>
  <c r="K565" i="3" s="1"/>
  <c r="I567" i="3"/>
  <c r="K567" i="3" s="1"/>
  <c r="I573" i="3"/>
  <c r="K573" i="3" s="1"/>
  <c r="I575" i="3"/>
  <c r="K575" i="3" s="1"/>
  <c r="I583" i="3"/>
  <c r="K583" i="3" s="1"/>
  <c r="I587" i="3"/>
  <c r="K587" i="3" s="1"/>
  <c r="I589" i="3"/>
  <c r="K589" i="3" s="1"/>
  <c r="I597" i="3"/>
  <c r="K597" i="3" s="1"/>
  <c r="I599" i="3"/>
  <c r="K599" i="3" s="1"/>
  <c r="I601" i="3"/>
  <c r="K601" i="3" s="1"/>
  <c r="I605" i="3"/>
  <c r="K605" i="3" s="1"/>
  <c r="I607" i="3"/>
  <c r="K607" i="3" s="1"/>
  <c r="I617" i="3"/>
  <c r="K617" i="3" s="1"/>
  <c r="I625" i="3"/>
  <c r="K625" i="3" s="1"/>
  <c r="I629" i="3"/>
  <c r="K629" i="3" s="1"/>
  <c r="I633" i="3"/>
  <c r="K633" i="3" s="1"/>
  <c r="I639" i="3"/>
  <c r="K639" i="3" s="1"/>
  <c r="I641" i="3"/>
  <c r="K641" i="3" s="1"/>
  <c r="I645" i="3"/>
  <c r="K645" i="3" s="1"/>
  <c r="I651" i="3"/>
  <c r="K651" i="3" s="1"/>
  <c r="I657" i="3"/>
  <c r="K657" i="3" s="1"/>
  <c r="I661" i="3"/>
  <c r="K661" i="3" s="1"/>
  <c r="I663" i="3"/>
  <c r="K663" i="3" s="1"/>
  <c r="I669" i="3"/>
  <c r="K669" i="3" s="1"/>
  <c r="I671" i="3"/>
  <c r="K671" i="3" s="1"/>
  <c r="I673" i="3"/>
  <c r="K673" i="3" s="1"/>
  <c r="I674" i="3"/>
  <c r="K674" i="3" s="1"/>
  <c r="I675" i="3"/>
  <c r="K675" i="3" s="1"/>
  <c r="I677" i="3"/>
  <c r="K677" i="3" s="1"/>
  <c r="I679" i="3"/>
  <c r="K679" i="3" s="1"/>
  <c r="I680" i="3"/>
  <c r="K680" i="3" s="1"/>
  <c r="I681" i="3"/>
  <c r="K681" i="3" s="1"/>
  <c r="I683" i="3"/>
  <c r="K683" i="3" s="1"/>
  <c r="I687" i="3"/>
  <c r="K687" i="3" s="1"/>
  <c r="I695" i="3"/>
  <c r="K695" i="3" s="1"/>
  <c r="I699" i="3"/>
  <c r="K699" i="3" s="1"/>
  <c r="I703" i="3"/>
  <c r="K703" i="3" s="1"/>
  <c r="I704" i="3"/>
  <c r="K704" i="3" s="1"/>
  <c r="I707" i="3"/>
  <c r="K707" i="3" s="1"/>
  <c r="I708" i="3"/>
  <c r="K708" i="3" s="1"/>
  <c r="I710" i="3"/>
  <c r="K710" i="3" s="1"/>
  <c r="I711" i="3"/>
  <c r="K711" i="3" s="1"/>
  <c r="I716" i="3"/>
  <c r="K716" i="3" s="1"/>
  <c r="I720" i="3"/>
  <c r="K720" i="3" s="1"/>
  <c r="I724" i="3"/>
  <c r="K724" i="3" s="1"/>
  <c r="I730" i="3"/>
  <c r="K730" i="3" s="1"/>
  <c r="I732" i="3"/>
  <c r="K732" i="3" s="1"/>
  <c r="I734" i="3"/>
  <c r="K734" i="3" s="1"/>
  <c r="I736" i="3"/>
  <c r="K736" i="3" s="1"/>
  <c r="I740" i="3"/>
  <c r="K740" i="3" s="1"/>
  <c r="I742" i="3"/>
  <c r="K742" i="3" s="1"/>
  <c r="I743" i="3"/>
  <c r="K743" i="3" s="1"/>
  <c r="I745" i="3"/>
  <c r="K745" i="3" s="1"/>
  <c r="I747" i="3"/>
  <c r="K747" i="3" s="1"/>
  <c r="I748" i="3"/>
  <c r="K748" i="3" s="1"/>
  <c r="I750" i="3"/>
  <c r="K750" i="3" s="1"/>
  <c r="I751" i="3"/>
  <c r="K751" i="3" s="1"/>
  <c r="I753" i="3"/>
  <c r="K753" i="3" s="1"/>
  <c r="I755" i="3"/>
  <c r="K755" i="3" s="1"/>
  <c r="I757" i="3"/>
  <c r="K757" i="3" s="1"/>
  <c r="I759" i="3"/>
  <c r="K759" i="3" s="1"/>
  <c r="I761" i="3"/>
  <c r="K761" i="3" s="1"/>
  <c r="I766" i="3"/>
  <c r="K766" i="3" s="1"/>
  <c r="I768" i="3"/>
  <c r="K768" i="3" s="1"/>
  <c r="I774" i="3"/>
  <c r="K774" i="3" s="1"/>
  <c r="I776" i="3"/>
  <c r="K776" i="3" s="1"/>
  <c r="I780" i="3"/>
  <c r="K780" i="3" s="1"/>
  <c r="I784" i="3"/>
  <c r="K784" i="3" s="1"/>
  <c r="I786" i="3"/>
  <c r="K786" i="3" s="1"/>
  <c r="I794" i="3"/>
  <c r="K794" i="3" s="1"/>
  <c r="I796" i="3"/>
  <c r="K796" i="3" s="1"/>
  <c r="I798" i="3"/>
  <c r="K798" i="3" s="1"/>
  <c r="I806" i="3"/>
  <c r="K806" i="3" s="1"/>
  <c r="I812" i="3"/>
  <c r="K812" i="3" s="1"/>
  <c r="I816" i="3"/>
  <c r="K816" i="3" s="1"/>
  <c r="I818" i="3"/>
  <c r="K818" i="3" s="1"/>
  <c r="I820" i="3"/>
  <c r="K820" i="3" s="1"/>
  <c r="I822" i="3"/>
  <c r="K822" i="3" s="1"/>
  <c r="I823" i="3"/>
  <c r="K823" i="3" s="1"/>
  <c r="I824" i="3"/>
  <c r="K824" i="3" s="1"/>
  <c r="I825" i="3"/>
  <c r="K825" i="3" s="1"/>
  <c r="I827" i="3"/>
  <c r="K827" i="3" s="1"/>
  <c r="I828" i="3"/>
  <c r="K828" i="3" s="1"/>
  <c r="I829" i="3"/>
  <c r="K829" i="3" s="1"/>
  <c r="I831" i="3"/>
  <c r="K831" i="3" s="1"/>
  <c r="I832" i="3"/>
  <c r="K832" i="3" s="1"/>
  <c r="I833" i="3"/>
  <c r="K833" i="3" s="1"/>
  <c r="I835" i="3"/>
  <c r="K835" i="3" s="1"/>
  <c r="I836" i="3"/>
  <c r="K836" i="3" s="1"/>
  <c r="I837" i="3"/>
  <c r="K837" i="3" s="1"/>
  <c r="I838" i="3"/>
  <c r="K838" i="3" s="1"/>
  <c r="I839" i="3"/>
  <c r="K839" i="3" s="1"/>
  <c r="I840" i="3"/>
  <c r="K840" i="3" s="1"/>
  <c r="I841" i="3"/>
  <c r="K841" i="3" s="1"/>
  <c r="I843" i="3"/>
  <c r="K843" i="3" s="1"/>
  <c r="I844" i="3"/>
  <c r="K844" i="3" s="1"/>
  <c r="I845" i="3"/>
  <c r="K845" i="3" s="1"/>
  <c r="I846" i="3"/>
  <c r="K846" i="3" s="1"/>
  <c r="I847" i="3"/>
  <c r="K847" i="3" s="1"/>
  <c r="I848" i="3"/>
  <c r="K848" i="3" s="1"/>
  <c r="I849" i="3"/>
  <c r="K849" i="3" s="1"/>
  <c r="I851" i="3"/>
  <c r="K851" i="3" s="1"/>
  <c r="I852" i="3"/>
  <c r="K852" i="3" s="1"/>
  <c r="I853" i="3"/>
  <c r="K853" i="3" s="1"/>
  <c r="I854" i="3"/>
  <c r="K854" i="3" s="1"/>
  <c r="I855" i="3"/>
  <c r="K855" i="3" s="1"/>
  <c r="I856" i="3"/>
  <c r="K856" i="3" s="1"/>
  <c r="I858" i="3"/>
  <c r="K858" i="3" s="1"/>
  <c r="I862" i="3"/>
  <c r="K862" i="3" s="1"/>
  <c r="I864" i="3"/>
  <c r="K864" i="3" s="1"/>
  <c r="I866" i="3"/>
  <c r="K866" i="3" s="1"/>
  <c r="I868" i="3"/>
  <c r="K868" i="3" s="1"/>
  <c r="I874" i="3"/>
  <c r="K874" i="3" s="1"/>
  <c r="I875" i="3"/>
  <c r="K875" i="3" s="1"/>
  <c r="I876" i="3"/>
  <c r="K876" i="3" s="1"/>
  <c r="I877" i="3"/>
  <c r="K877" i="3" s="1"/>
  <c r="I879" i="3"/>
  <c r="K879" i="3" s="1"/>
  <c r="I880" i="3"/>
  <c r="K880" i="3" s="1"/>
  <c r="I881" i="3"/>
  <c r="K881" i="3" s="1"/>
  <c r="I882" i="3"/>
  <c r="K882" i="3" s="1"/>
  <c r="I883" i="3"/>
  <c r="K883" i="3" s="1"/>
  <c r="I884" i="3"/>
  <c r="K884" i="3" s="1"/>
  <c r="I885" i="3"/>
  <c r="K885" i="3" s="1"/>
  <c r="I886" i="3"/>
  <c r="K886" i="3" s="1"/>
  <c r="I887" i="3"/>
  <c r="K887" i="3" s="1"/>
  <c r="I888" i="3"/>
  <c r="K888" i="3" s="1"/>
  <c r="I889" i="3"/>
  <c r="K889" i="3" s="1"/>
  <c r="I890" i="3"/>
  <c r="K890" i="3" s="1"/>
  <c r="I891" i="3"/>
  <c r="K891" i="3" s="1"/>
  <c r="I892" i="3"/>
  <c r="K892" i="3" s="1"/>
  <c r="I893" i="3"/>
  <c r="K893" i="3" s="1"/>
  <c r="I895" i="3"/>
  <c r="K895" i="3" s="1"/>
  <c r="I896" i="3"/>
  <c r="K896" i="3" s="1"/>
  <c r="I897" i="3"/>
  <c r="K897" i="3" s="1"/>
  <c r="I898" i="3"/>
  <c r="K898" i="3" s="1"/>
  <c r="I899" i="3"/>
  <c r="K899" i="3" s="1"/>
  <c r="I900" i="3"/>
  <c r="K900" i="3" s="1"/>
  <c r="I901" i="3"/>
  <c r="K901" i="3" s="1"/>
  <c r="I902" i="3"/>
  <c r="K902" i="3" s="1"/>
  <c r="I903" i="3"/>
  <c r="K903" i="3" s="1"/>
  <c r="I904" i="3"/>
  <c r="K904" i="3" s="1"/>
  <c r="I905" i="3"/>
  <c r="K905" i="3" s="1"/>
  <c r="I907" i="3"/>
  <c r="K907" i="3" s="1"/>
  <c r="I908" i="3"/>
  <c r="K908" i="3" s="1"/>
  <c r="I909" i="3"/>
  <c r="K909" i="3" s="1"/>
  <c r="I911" i="3"/>
  <c r="K911" i="3" s="1"/>
  <c r="I912" i="3"/>
  <c r="K912" i="3" s="1"/>
  <c r="I913" i="3"/>
  <c r="K913" i="3" s="1"/>
  <c r="I915" i="3"/>
  <c r="K915" i="3" s="1"/>
  <c r="I916" i="3"/>
  <c r="K916" i="3" s="1"/>
  <c r="I918" i="3"/>
  <c r="K918" i="3" s="1"/>
  <c r="I919" i="3"/>
  <c r="K919" i="3" s="1"/>
  <c r="I920" i="3"/>
  <c r="K920" i="3" s="1"/>
  <c r="I921" i="3"/>
  <c r="K921" i="3" s="1"/>
  <c r="I923" i="3"/>
  <c r="K923" i="3" s="1"/>
  <c r="I924" i="3"/>
  <c r="K924" i="3" s="1"/>
  <c r="I925" i="3"/>
  <c r="K925" i="3" s="1"/>
  <c r="I927" i="3"/>
  <c r="K927" i="3" s="1"/>
  <c r="I928" i="3"/>
  <c r="K928" i="3" s="1"/>
  <c r="I929" i="3"/>
  <c r="K929" i="3" s="1"/>
  <c r="I930" i="3"/>
  <c r="K930" i="3" s="1"/>
  <c r="I932" i="3"/>
  <c r="K932" i="3" s="1"/>
  <c r="I933" i="3"/>
  <c r="K933" i="3" s="1"/>
  <c r="I935" i="3"/>
  <c r="K935" i="3" s="1"/>
  <c r="I939" i="3"/>
  <c r="K939" i="3" s="1"/>
  <c r="I947" i="3"/>
  <c r="K947" i="3" s="1"/>
  <c r="I953" i="3"/>
  <c r="K953" i="3" s="1"/>
  <c r="I955" i="3"/>
  <c r="K955" i="3" s="1"/>
  <c r="I969" i="3"/>
  <c r="K969" i="3" s="1"/>
  <c r="I981" i="3"/>
  <c r="K981" i="3" s="1"/>
  <c r="I985" i="3"/>
  <c r="K985" i="3" s="1"/>
  <c r="I989" i="3"/>
  <c r="K989" i="3" s="1"/>
  <c r="I999" i="3"/>
  <c r="K999" i="3" s="1"/>
  <c r="G3" i="4"/>
  <c r="G4" i="4"/>
  <c r="Q4" i="3" s="1"/>
  <c r="T4" i="3" s="1"/>
  <c r="U4" i="3" s="1"/>
  <c r="V4" i="3" s="1"/>
  <c r="G5" i="4"/>
  <c r="Q5" i="3" s="1"/>
  <c r="T5" i="3" s="1"/>
  <c r="U5" i="3" s="1"/>
  <c r="V5" i="3" s="1"/>
  <c r="G6" i="4"/>
  <c r="G7" i="4"/>
  <c r="G8" i="4"/>
  <c r="Q8" i="3" s="1"/>
  <c r="T8" i="3" s="1"/>
  <c r="U8" i="3" s="1"/>
  <c r="V8" i="3" s="1"/>
  <c r="G9" i="4"/>
  <c r="G10" i="4"/>
  <c r="Q10" i="3" s="1"/>
  <c r="G11" i="4"/>
  <c r="Q11" i="3" s="1"/>
  <c r="G12" i="4"/>
  <c r="Q12" i="3" s="1"/>
  <c r="G13" i="4"/>
  <c r="Q13" i="3" s="1"/>
  <c r="G14" i="4"/>
  <c r="Q14" i="3" s="1"/>
  <c r="G15" i="4"/>
  <c r="G16" i="4"/>
  <c r="Q16" i="3" s="1"/>
  <c r="G17" i="4"/>
  <c r="Q17" i="3" s="1"/>
  <c r="G18" i="4"/>
  <c r="Q18" i="3" s="1"/>
  <c r="G19" i="4"/>
  <c r="Q19" i="3" s="1"/>
  <c r="G20" i="4"/>
  <c r="Q20" i="3" s="1"/>
  <c r="G21" i="4"/>
  <c r="G22" i="4"/>
  <c r="Q22" i="3" s="1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2" i="4"/>
  <c r="DC25" i="1" l="1"/>
  <c r="U9" i="3"/>
  <c r="V9" i="3" s="1"/>
  <c r="T10" i="3"/>
  <c r="U10" i="3" s="1"/>
  <c r="V10" i="3" s="1"/>
  <c r="W10" i="3"/>
  <c r="H12" i="3"/>
  <c r="K11" i="3"/>
  <c r="M11" i="3"/>
  <c r="O11" i="3" s="1"/>
  <c r="J14" i="3"/>
  <c r="N13" i="3"/>
  <c r="I922" i="3"/>
  <c r="K922" i="3" s="1"/>
  <c r="I690" i="3"/>
  <c r="K690" i="3" s="1"/>
  <c r="I817" i="3"/>
  <c r="K817" i="3" s="1"/>
  <c r="I775" i="3"/>
  <c r="K775" i="3" s="1"/>
  <c r="I770" i="3"/>
  <c r="K770" i="3" s="1"/>
  <c r="I737" i="3"/>
  <c r="K737" i="3" s="1"/>
  <c r="I910" i="3"/>
  <c r="K910" i="3" s="1"/>
  <c r="I598" i="3"/>
  <c r="K598" i="3" s="1"/>
  <c r="I585" i="3"/>
  <c r="K585" i="3" s="1"/>
  <c r="I860" i="3"/>
  <c r="K860" i="3" s="1"/>
  <c r="I810" i="3"/>
  <c r="K810" i="3" s="1"/>
  <c r="I809" i="3"/>
  <c r="K809" i="3" s="1"/>
  <c r="I808" i="3"/>
  <c r="K808" i="3" s="1"/>
  <c r="I799" i="3"/>
  <c r="K799" i="3" s="1"/>
  <c r="I718" i="3"/>
  <c r="K718" i="3" s="1"/>
  <c r="I712" i="3"/>
  <c r="K712" i="3" s="1"/>
  <c r="I979" i="3"/>
  <c r="K979" i="3" s="1"/>
  <c r="I945" i="3"/>
  <c r="K945" i="3" s="1"/>
  <c r="I777" i="3"/>
  <c r="K777" i="3" s="1"/>
  <c r="I692" i="3"/>
  <c r="K692" i="3" s="1"/>
  <c r="I647" i="3"/>
  <c r="K647" i="3" s="1"/>
  <c r="I604" i="3"/>
  <c r="K604" i="3" s="1"/>
  <c r="I983" i="3"/>
  <c r="K983" i="3" s="1"/>
  <c r="I963" i="3"/>
  <c r="K963" i="3" s="1"/>
  <c r="I797" i="3"/>
  <c r="K797" i="3" s="1"/>
  <c r="I792" i="3"/>
  <c r="K792" i="3" s="1"/>
  <c r="I787" i="3"/>
  <c r="K787" i="3" s="1"/>
  <c r="I702" i="3"/>
  <c r="K702" i="3" s="1"/>
  <c r="I653" i="3"/>
  <c r="K653" i="3" s="1"/>
  <c r="I995" i="3"/>
  <c r="K995" i="3" s="1"/>
  <c r="I977" i="3"/>
  <c r="K977" i="3" s="1"/>
  <c r="I971" i="3"/>
  <c r="K971" i="3" s="1"/>
  <c r="I961" i="3"/>
  <c r="K961" i="3" s="1"/>
  <c r="I906" i="3"/>
  <c r="K906" i="3" s="1"/>
  <c r="I795" i="3"/>
  <c r="K795" i="3" s="1"/>
  <c r="I767" i="3"/>
  <c r="K767" i="3" s="1"/>
  <c r="I726" i="3"/>
  <c r="K726" i="3" s="1"/>
  <c r="I611" i="3"/>
  <c r="K611" i="3" s="1"/>
  <c r="I572" i="3"/>
  <c r="K572" i="3" s="1"/>
  <c r="I571" i="3"/>
  <c r="K571" i="3" s="1"/>
  <c r="I993" i="3"/>
  <c r="K993" i="3" s="1"/>
  <c r="I959" i="3"/>
  <c r="K959" i="3" s="1"/>
  <c r="I830" i="3"/>
  <c r="K830" i="3" s="1"/>
  <c r="I814" i="3"/>
  <c r="K814" i="3" s="1"/>
  <c r="I813" i="3"/>
  <c r="K813" i="3" s="1"/>
  <c r="I694" i="3"/>
  <c r="K694" i="3" s="1"/>
  <c r="I564" i="3"/>
  <c r="K564" i="3" s="1"/>
  <c r="I741" i="3"/>
  <c r="K741" i="3" s="1"/>
  <c r="I991" i="3"/>
  <c r="K991" i="3" s="1"/>
  <c r="I967" i="3"/>
  <c r="K967" i="3" s="1"/>
  <c r="I951" i="3"/>
  <c r="K951" i="3" s="1"/>
  <c r="I931" i="3"/>
  <c r="K931" i="3" s="1"/>
  <c r="I926" i="3"/>
  <c r="K926" i="3" s="1"/>
  <c r="I870" i="3"/>
  <c r="K870" i="3" s="1"/>
  <c r="I821" i="3"/>
  <c r="K821" i="3" s="1"/>
  <c r="I733" i="3"/>
  <c r="K733" i="3" s="1"/>
  <c r="I715" i="3"/>
  <c r="K715" i="3" s="1"/>
  <c r="I579" i="3"/>
  <c r="K579" i="3" s="1"/>
  <c r="I620" i="3"/>
  <c r="K620" i="3" s="1"/>
  <c r="I615" i="3"/>
  <c r="K615" i="3" s="1"/>
  <c r="I600" i="3"/>
  <c r="K600" i="3" s="1"/>
  <c r="I590" i="3"/>
  <c r="K590" i="3" s="1"/>
  <c r="I624" i="3"/>
  <c r="K624" i="3" s="1"/>
  <c r="I593" i="3"/>
  <c r="K593" i="3" s="1"/>
  <c r="I591" i="3"/>
  <c r="K591" i="3" s="1"/>
  <c r="I580" i="3"/>
  <c r="K580" i="3" s="1"/>
  <c r="I568" i="3"/>
  <c r="K568" i="3" s="1"/>
  <c r="I987" i="3"/>
  <c r="K987" i="3" s="1"/>
  <c r="I975" i="3"/>
  <c r="K975" i="3" s="1"/>
  <c r="I943" i="3"/>
  <c r="K943" i="3" s="1"/>
  <c r="I937" i="3"/>
  <c r="K937" i="3" s="1"/>
  <c r="I878" i="3"/>
  <c r="K878" i="3" s="1"/>
  <c r="I842" i="3"/>
  <c r="K842" i="3" s="1"/>
  <c r="I804" i="3"/>
  <c r="K804" i="3" s="1"/>
  <c r="I801" i="3"/>
  <c r="K801" i="3" s="1"/>
  <c r="I782" i="3"/>
  <c r="K782" i="3" s="1"/>
  <c r="I779" i="3"/>
  <c r="K779" i="3" s="1"/>
  <c r="I739" i="3"/>
  <c r="K739" i="3" s="1"/>
  <c r="I727" i="3"/>
  <c r="K727" i="3" s="1"/>
  <c r="I698" i="3"/>
  <c r="K698" i="3" s="1"/>
  <c r="I658" i="3"/>
  <c r="K658" i="3" s="1"/>
  <c r="I640" i="3"/>
  <c r="K640" i="3" s="1"/>
  <c r="I634" i="3"/>
  <c r="K634" i="3" s="1"/>
  <c r="I582" i="3"/>
  <c r="K582" i="3" s="1"/>
  <c r="I894" i="3"/>
  <c r="K894" i="3" s="1"/>
  <c r="I872" i="3"/>
  <c r="K872" i="3" s="1"/>
  <c r="I850" i="3"/>
  <c r="K850" i="3" s="1"/>
  <c r="I834" i="3"/>
  <c r="K834" i="3" s="1"/>
  <c r="I826" i="3"/>
  <c r="K826" i="3" s="1"/>
  <c r="I819" i="3"/>
  <c r="K819" i="3" s="1"/>
  <c r="I815" i="3"/>
  <c r="K815" i="3" s="1"/>
  <c r="I811" i="3"/>
  <c r="K811" i="3" s="1"/>
  <c r="I802" i="3"/>
  <c r="K802" i="3" s="1"/>
  <c r="I791" i="3"/>
  <c r="K791" i="3" s="1"/>
  <c r="I785" i="3"/>
  <c r="K785" i="3" s="1"/>
  <c r="I772" i="3"/>
  <c r="K772" i="3" s="1"/>
  <c r="I723" i="3"/>
  <c r="K723" i="3" s="1"/>
  <c r="I719" i="3"/>
  <c r="K719" i="3" s="1"/>
  <c r="I686" i="3"/>
  <c r="K686" i="3" s="1"/>
  <c r="I678" i="3"/>
  <c r="K678" i="3" s="1"/>
  <c r="I652" i="3"/>
  <c r="K652" i="3" s="1"/>
  <c r="I646" i="3"/>
  <c r="K646" i="3" s="1"/>
  <c r="I618" i="3"/>
  <c r="K618" i="3" s="1"/>
  <c r="I584" i="3"/>
  <c r="K584" i="3" s="1"/>
  <c r="I581" i="3"/>
  <c r="K581" i="3" s="1"/>
  <c r="I576" i="3"/>
  <c r="K576" i="3" s="1"/>
  <c r="I556" i="3"/>
  <c r="K556" i="3" s="1"/>
  <c r="I546" i="3"/>
  <c r="K546" i="3" s="1"/>
  <c r="I563" i="3"/>
  <c r="K563" i="3" s="1"/>
  <c r="I560" i="3"/>
  <c r="K560" i="3" s="1"/>
  <c r="I552" i="3"/>
  <c r="K552" i="3" s="1"/>
  <c r="I1001" i="3"/>
  <c r="K1001" i="3" s="1"/>
  <c r="I997" i="3"/>
  <c r="K997" i="3" s="1"/>
  <c r="I973" i="3"/>
  <c r="K973" i="3" s="1"/>
  <c r="I917" i="3"/>
  <c r="K917" i="3" s="1"/>
  <c r="I965" i="3"/>
  <c r="K965" i="3" s="1"/>
  <c r="I957" i="3"/>
  <c r="K957" i="3" s="1"/>
  <c r="I949" i="3"/>
  <c r="K949" i="3" s="1"/>
  <c r="I941" i="3"/>
  <c r="K941" i="3" s="1"/>
  <c r="I914" i="3"/>
  <c r="K914" i="3" s="1"/>
  <c r="I789" i="3"/>
  <c r="K789" i="3" s="1"/>
  <c r="I765" i="3"/>
  <c r="K765" i="3" s="1"/>
  <c r="I749" i="3"/>
  <c r="K749" i="3" s="1"/>
  <c r="I728" i="3"/>
  <c r="K728" i="3" s="1"/>
  <c r="I803" i="3"/>
  <c r="K803" i="3" s="1"/>
  <c r="I793" i="3"/>
  <c r="K793" i="3" s="1"/>
  <c r="I783" i="3"/>
  <c r="K783" i="3" s="1"/>
  <c r="I778" i="3"/>
  <c r="K778" i="3" s="1"/>
  <c r="I725" i="3"/>
  <c r="K725" i="3" s="1"/>
  <c r="I800" i="3"/>
  <c r="K800" i="3" s="1"/>
  <c r="I790" i="3"/>
  <c r="K790" i="3" s="1"/>
  <c r="I764" i="3"/>
  <c r="K764" i="3" s="1"/>
  <c r="I758" i="3"/>
  <c r="K758" i="3" s="1"/>
  <c r="I807" i="3"/>
  <c r="K807" i="3" s="1"/>
  <c r="I788" i="3"/>
  <c r="K788" i="3" s="1"/>
  <c r="I781" i="3"/>
  <c r="K781" i="3" s="1"/>
  <c r="I771" i="3"/>
  <c r="K771" i="3" s="1"/>
  <c r="I762" i="3"/>
  <c r="K762" i="3" s="1"/>
  <c r="I756" i="3"/>
  <c r="K756" i="3" s="1"/>
  <c r="I752" i="3"/>
  <c r="K752" i="3" s="1"/>
  <c r="I714" i="3"/>
  <c r="K714" i="3" s="1"/>
  <c r="I805" i="3"/>
  <c r="K805" i="3" s="1"/>
  <c r="I760" i="3"/>
  <c r="K760" i="3" s="1"/>
  <c r="I721" i="3"/>
  <c r="K721" i="3" s="1"/>
  <c r="I696" i="3"/>
  <c r="K696" i="3" s="1"/>
  <c r="I688" i="3"/>
  <c r="K688" i="3" s="1"/>
  <c r="I684" i="3"/>
  <c r="K684" i="3" s="1"/>
  <c r="I667" i="3"/>
  <c r="K667" i="3" s="1"/>
  <c r="I665" i="3"/>
  <c r="K665" i="3" s="1"/>
  <c r="I655" i="3"/>
  <c r="K655" i="3" s="1"/>
  <c r="I654" i="3"/>
  <c r="K654" i="3" s="1"/>
  <c r="I635" i="3"/>
  <c r="K635" i="3" s="1"/>
  <c r="I628" i="3"/>
  <c r="K628" i="3" s="1"/>
  <c r="I606" i="3"/>
  <c r="K606" i="3" s="1"/>
  <c r="I691" i="3"/>
  <c r="K691" i="3" s="1"/>
  <c r="I642" i="3"/>
  <c r="K642" i="3" s="1"/>
  <c r="I614" i="3"/>
  <c r="K614" i="3" s="1"/>
  <c r="I773" i="3"/>
  <c r="K773" i="3" s="1"/>
  <c r="I769" i="3"/>
  <c r="K769" i="3" s="1"/>
  <c r="I754" i="3"/>
  <c r="K754" i="3" s="1"/>
  <c r="I744" i="3"/>
  <c r="K744" i="3" s="1"/>
  <c r="I735" i="3"/>
  <c r="K735" i="3" s="1"/>
  <c r="I722" i="3"/>
  <c r="K722" i="3" s="1"/>
  <c r="I713" i="3"/>
  <c r="K713" i="3" s="1"/>
  <c r="I700" i="3"/>
  <c r="K700" i="3" s="1"/>
  <c r="I659" i="3"/>
  <c r="K659" i="3" s="1"/>
  <c r="I627" i="3"/>
  <c r="K627" i="3" s="1"/>
  <c r="I623" i="3"/>
  <c r="K623" i="3" s="1"/>
  <c r="I619" i="3"/>
  <c r="K619" i="3" s="1"/>
  <c r="I763" i="3"/>
  <c r="K763" i="3" s="1"/>
  <c r="I746" i="3"/>
  <c r="K746" i="3" s="1"/>
  <c r="I738" i="3"/>
  <c r="K738" i="3" s="1"/>
  <c r="I731" i="3"/>
  <c r="K731" i="3" s="1"/>
  <c r="I729" i="3"/>
  <c r="K729" i="3" s="1"/>
  <c r="I717" i="3"/>
  <c r="K717" i="3" s="1"/>
  <c r="I706" i="3"/>
  <c r="K706" i="3" s="1"/>
  <c r="I682" i="3"/>
  <c r="K682" i="3" s="1"/>
  <c r="I676" i="3"/>
  <c r="K676" i="3" s="1"/>
  <c r="I649" i="3"/>
  <c r="K649" i="3" s="1"/>
  <c r="I648" i="3"/>
  <c r="K648" i="3" s="1"/>
  <c r="I626" i="3"/>
  <c r="K626" i="3" s="1"/>
  <c r="I603" i="3"/>
  <c r="K603" i="3" s="1"/>
  <c r="I656" i="3"/>
  <c r="K656" i="3" s="1"/>
  <c r="I650" i="3"/>
  <c r="K650" i="3" s="1"/>
  <c r="I643" i="3"/>
  <c r="K643" i="3" s="1"/>
  <c r="I637" i="3"/>
  <c r="K637" i="3" s="1"/>
  <c r="I636" i="3"/>
  <c r="K636" i="3" s="1"/>
  <c r="I631" i="3"/>
  <c r="K631" i="3" s="1"/>
  <c r="I630" i="3"/>
  <c r="K630" i="3" s="1"/>
  <c r="I622" i="3"/>
  <c r="K622" i="3" s="1"/>
  <c r="I613" i="3"/>
  <c r="K613" i="3" s="1"/>
  <c r="I609" i="3"/>
  <c r="K609" i="3" s="1"/>
  <c r="I602" i="3"/>
  <c r="K602" i="3" s="1"/>
  <c r="I595" i="3"/>
  <c r="K595" i="3" s="1"/>
  <c r="I569" i="3"/>
  <c r="K569" i="3" s="1"/>
  <c r="I610" i="3"/>
  <c r="K610" i="3" s="1"/>
  <c r="I596" i="3"/>
  <c r="K596" i="3" s="1"/>
  <c r="I592" i="3"/>
  <c r="K592" i="3" s="1"/>
  <c r="I574" i="3"/>
  <c r="K574" i="3" s="1"/>
  <c r="I662" i="3"/>
  <c r="K662" i="3" s="1"/>
  <c r="I660" i="3"/>
  <c r="K660" i="3" s="1"/>
  <c r="I644" i="3"/>
  <c r="K644" i="3" s="1"/>
  <c r="I638" i="3"/>
  <c r="K638" i="3" s="1"/>
  <c r="I632" i="3"/>
  <c r="K632" i="3" s="1"/>
  <c r="I621" i="3"/>
  <c r="K621" i="3" s="1"/>
  <c r="I616" i="3"/>
  <c r="K616" i="3" s="1"/>
  <c r="I612" i="3"/>
  <c r="K612" i="3" s="1"/>
  <c r="I608" i="3"/>
  <c r="K608" i="3" s="1"/>
  <c r="I594" i="3"/>
  <c r="K594" i="3" s="1"/>
  <c r="I577" i="3"/>
  <c r="K577" i="3" s="1"/>
  <c r="I566" i="3"/>
  <c r="K566" i="3" s="1"/>
  <c r="I578" i="3"/>
  <c r="K578" i="3" s="1"/>
  <c r="I570" i="3"/>
  <c r="K570" i="3" s="1"/>
  <c r="I562" i="3"/>
  <c r="K562" i="3" s="1"/>
  <c r="I542" i="3"/>
  <c r="K542" i="3" s="1"/>
  <c r="I540" i="3"/>
  <c r="K540" i="3" s="1"/>
  <c r="I536" i="3"/>
  <c r="K536" i="3" s="1"/>
  <c r="I532" i="3"/>
  <c r="K532" i="3" s="1"/>
  <c r="I558" i="3"/>
  <c r="K558" i="3" s="1"/>
  <c r="I554" i="3"/>
  <c r="K554" i="3" s="1"/>
  <c r="I550" i="3"/>
  <c r="K550" i="3" s="1"/>
  <c r="I538" i="3"/>
  <c r="K538" i="3" s="1"/>
  <c r="I534" i="3"/>
  <c r="K534" i="3" s="1"/>
  <c r="I1000" i="3"/>
  <c r="K1000" i="3" s="1"/>
  <c r="I996" i="3"/>
  <c r="K996" i="3" s="1"/>
  <c r="I998" i="3"/>
  <c r="K998" i="3" s="1"/>
  <c r="I994" i="3"/>
  <c r="K994" i="3" s="1"/>
  <c r="I992" i="3"/>
  <c r="K992" i="3" s="1"/>
  <c r="I990" i="3"/>
  <c r="K990" i="3" s="1"/>
  <c r="I988" i="3"/>
  <c r="K988" i="3" s="1"/>
  <c r="I986" i="3"/>
  <c r="K986" i="3" s="1"/>
  <c r="I984" i="3"/>
  <c r="K984" i="3" s="1"/>
  <c r="I982" i="3"/>
  <c r="K982" i="3" s="1"/>
  <c r="I980" i="3"/>
  <c r="K980" i="3" s="1"/>
  <c r="I978" i="3"/>
  <c r="K978" i="3" s="1"/>
  <c r="I976" i="3"/>
  <c r="K976" i="3" s="1"/>
  <c r="I974" i="3"/>
  <c r="K974" i="3" s="1"/>
  <c r="I972" i="3"/>
  <c r="K972" i="3" s="1"/>
  <c r="I970" i="3"/>
  <c r="K970" i="3" s="1"/>
  <c r="I968" i="3"/>
  <c r="K968" i="3" s="1"/>
  <c r="I966" i="3"/>
  <c r="K966" i="3" s="1"/>
  <c r="I964" i="3"/>
  <c r="K964" i="3" s="1"/>
  <c r="I962" i="3"/>
  <c r="K962" i="3" s="1"/>
  <c r="I960" i="3"/>
  <c r="K960" i="3" s="1"/>
  <c r="I958" i="3"/>
  <c r="K958" i="3" s="1"/>
  <c r="I956" i="3"/>
  <c r="K956" i="3" s="1"/>
  <c r="I954" i="3"/>
  <c r="K954" i="3" s="1"/>
  <c r="I952" i="3"/>
  <c r="K952" i="3" s="1"/>
  <c r="I950" i="3"/>
  <c r="K950" i="3" s="1"/>
  <c r="I948" i="3"/>
  <c r="K948" i="3" s="1"/>
  <c r="I946" i="3"/>
  <c r="K946" i="3" s="1"/>
  <c r="I944" i="3"/>
  <c r="K944" i="3" s="1"/>
  <c r="I942" i="3"/>
  <c r="K942" i="3" s="1"/>
  <c r="I940" i="3"/>
  <c r="K940" i="3" s="1"/>
  <c r="I938" i="3"/>
  <c r="K938" i="3" s="1"/>
  <c r="I936" i="3"/>
  <c r="K936" i="3" s="1"/>
  <c r="I934" i="3"/>
  <c r="K934" i="3" s="1"/>
  <c r="I871" i="3"/>
  <c r="K871" i="3" s="1"/>
  <c r="I867" i="3"/>
  <c r="K867" i="3" s="1"/>
  <c r="I863" i="3"/>
  <c r="K863" i="3" s="1"/>
  <c r="I859" i="3"/>
  <c r="K859" i="3" s="1"/>
  <c r="I873" i="3"/>
  <c r="K873" i="3" s="1"/>
  <c r="I869" i="3"/>
  <c r="K869" i="3" s="1"/>
  <c r="I865" i="3"/>
  <c r="K865" i="3" s="1"/>
  <c r="I861" i="3"/>
  <c r="K861" i="3" s="1"/>
  <c r="I857" i="3"/>
  <c r="K857" i="3" s="1"/>
  <c r="I709" i="3"/>
  <c r="K709" i="3" s="1"/>
  <c r="I705" i="3"/>
  <c r="K705" i="3" s="1"/>
  <c r="I701" i="3"/>
  <c r="K701" i="3" s="1"/>
  <c r="I697" i="3"/>
  <c r="K697" i="3" s="1"/>
  <c r="I693" i="3"/>
  <c r="K693" i="3" s="1"/>
  <c r="I689" i="3"/>
  <c r="K689" i="3" s="1"/>
  <c r="I685" i="3"/>
  <c r="K685" i="3" s="1"/>
  <c r="I670" i="3"/>
  <c r="K670" i="3" s="1"/>
  <c r="I666" i="3"/>
  <c r="K666" i="3" s="1"/>
  <c r="I672" i="3"/>
  <c r="K672" i="3" s="1"/>
  <c r="I668" i="3"/>
  <c r="K668" i="3" s="1"/>
  <c r="I664" i="3"/>
  <c r="K664" i="3" s="1"/>
  <c r="I588" i="3"/>
  <c r="K588" i="3" s="1"/>
  <c r="I586" i="3"/>
  <c r="K586" i="3" s="1"/>
  <c r="I529" i="3"/>
  <c r="K529" i="3" s="1"/>
  <c r="I527" i="3"/>
  <c r="K527" i="3" s="1"/>
  <c r="I530" i="3"/>
  <c r="K530" i="3" s="1"/>
  <c r="I528" i="3"/>
  <c r="K528" i="3" s="1"/>
  <c r="I509" i="3"/>
  <c r="K509" i="3" s="1"/>
  <c r="I502" i="3"/>
  <c r="K502" i="3" s="1"/>
  <c r="B48" i="1"/>
  <c r="DD25" i="1" l="1"/>
  <c r="T11" i="3"/>
  <c r="U11" i="3" s="1"/>
  <c r="V11" i="3" s="1"/>
  <c r="W11" i="3"/>
  <c r="J15" i="3"/>
  <c r="N14" i="3"/>
  <c r="H13" i="3"/>
  <c r="M12" i="3"/>
  <c r="O12" i="3" s="1"/>
  <c r="K12" i="3"/>
  <c r="BR9" i="1"/>
  <c r="CM8" i="1"/>
  <c r="CM7" i="1"/>
  <c r="I501" i="3"/>
  <c r="K501" i="3" s="1"/>
  <c r="I500" i="3"/>
  <c r="K500" i="3" s="1"/>
  <c r="I498" i="3"/>
  <c r="K498" i="3" s="1"/>
  <c r="I496" i="3"/>
  <c r="K496" i="3" s="1"/>
  <c r="I495" i="3"/>
  <c r="K495" i="3" s="1"/>
  <c r="I494" i="3"/>
  <c r="K494" i="3" s="1"/>
  <c r="I493" i="3"/>
  <c r="K493" i="3" s="1"/>
  <c r="I492" i="3"/>
  <c r="K492" i="3" s="1"/>
  <c r="I490" i="3"/>
  <c r="K490" i="3" s="1"/>
  <c r="I489" i="3"/>
  <c r="K489" i="3" s="1"/>
  <c r="I487" i="3"/>
  <c r="K487" i="3" s="1"/>
  <c r="I486" i="3"/>
  <c r="K486" i="3" s="1"/>
  <c r="I485" i="3"/>
  <c r="K485" i="3" s="1"/>
  <c r="I484" i="3"/>
  <c r="K484" i="3" s="1"/>
  <c r="I481" i="3"/>
  <c r="K481" i="3" s="1"/>
  <c r="I480" i="3"/>
  <c r="K480" i="3" s="1"/>
  <c r="I478" i="3"/>
  <c r="K478" i="3" s="1"/>
  <c r="I476" i="3"/>
  <c r="K476" i="3" s="1"/>
  <c r="I474" i="3"/>
  <c r="K474" i="3" s="1"/>
  <c r="I473" i="3"/>
  <c r="K473" i="3" s="1"/>
  <c r="I472" i="3"/>
  <c r="K472" i="3" s="1"/>
  <c r="I471" i="3"/>
  <c r="K471" i="3" s="1"/>
  <c r="I470" i="3"/>
  <c r="K470" i="3" s="1"/>
  <c r="I469" i="3"/>
  <c r="K469" i="3" s="1"/>
  <c r="I468" i="3"/>
  <c r="K468" i="3" s="1"/>
  <c r="I467" i="3"/>
  <c r="K467" i="3" s="1"/>
  <c r="I466" i="3"/>
  <c r="K466" i="3" s="1"/>
  <c r="I465" i="3"/>
  <c r="K465" i="3" s="1"/>
  <c r="I461" i="3"/>
  <c r="K461" i="3" s="1"/>
  <c r="I460" i="3"/>
  <c r="K460" i="3" s="1"/>
  <c r="I457" i="3"/>
  <c r="K457" i="3" s="1"/>
  <c r="I456" i="3"/>
  <c r="K456" i="3" s="1"/>
  <c r="I453" i="3"/>
  <c r="K453" i="3" s="1"/>
  <c r="I451" i="3"/>
  <c r="K451" i="3" s="1"/>
  <c r="I450" i="3"/>
  <c r="K450" i="3" s="1"/>
  <c r="I449" i="3"/>
  <c r="K449" i="3" s="1"/>
  <c r="I448" i="3"/>
  <c r="K448" i="3" s="1"/>
  <c r="I445" i="3"/>
  <c r="K445" i="3" s="1"/>
  <c r="I444" i="3"/>
  <c r="K444" i="3" s="1"/>
  <c r="I443" i="3"/>
  <c r="K443" i="3" s="1"/>
  <c r="I442" i="3"/>
  <c r="K442" i="3" s="1"/>
  <c r="I441" i="3"/>
  <c r="K441" i="3" s="1"/>
  <c r="I440" i="3"/>
  <c r="K440" i="3" s="1"/>
  <c r="I439" i="3"/>
  <c r="K439" i="3" s="1"/>
  <c r="I437" i="3"/>
  <c r="K437" i="3" s="1"/>
  <c r="I436" i="3"/>
  <c r="K436" i="3" s="1"/>
  <c r="I435" i="3"/>
  <c r="K435" i="3" s="1"/>
  <c r="I433" i="3"/>
  <c r="K433" i="3" s="1"/>
  <c r="I432" i="3"/>
  <c r="K432" i="3" s="1"/>
  <c r="I430" i="3"/>
  <c r="K430" i="3" s="1"/>
  <c r="I429" i="3"/>
  <c r="K429" i="3" s="1"/>
  <c r="I428" i="3"/>
  <c r="K428" i="3" s="1"/>
  <c r="I427" i="3"/>
  <c r="K427" i="3" s="1"/>
  <c r="I426" i="3"/>
  <c r="K426" i="3" s="1"/>
  <c r="I425" i="3"/>
  <c r="K425" i="3" s="1"/>
  <c r="I424" i="3"/>
  <c r="K424" i="3" s="1"/>
  <c r="I423" i="3"/>
  <c r="K423" i="3" s="1"/>
  <c r="I422" i="3"/>
  <c r="K422" i="3" s="1"/>
  <c r="I421" i="3"/>
  <c r="K421" i="3" s="1"/>
  <c r="I419" i="3"/>
  <c r="K419" i="3" s="1"/>
  <c r="I418" i="3"/>
  <c r="K418" i="3" s="1"/>
  <c r="I417" i="3"/>
  <c r="K417" i="3" s="1"/>
  <c r="I416" i="3"/>
  <c r="K416" i="3" s="1"/>
  <c r="I415" i="3"/>
  <c r="K415" i="3" s="1"/>
  <c r="I413" i="3"/>
  <c r="K413" i="3" s="1"/>
  <c r="I411" i="3"/>
  <c r="K411" i="3" s="1"/>
  <c r="I410" i="3"/>
  <c r="K410" i="3" s="1"/>
  <c r="I409" i="3"/>
  <c r="K409" i="3" s="1"/>
  <c r="I408" i="3"/>
  <c r="K408" i="3" s="1"/>
  <c r="I407" i="3"/>
  <c r="K407" i="3" s="1"/>
  <c r="I405" i="3"/>
  <c r="K405" i="3" s="1"/>
  <c r="I404" i="3"/>
  <c r="K404" i="3" s="1"/>
  <c r="I403" i="3"/>
  <c r="K403" i="3" s="1"/>
  <c r="I402" i="3"/>
  <c r="K402" i="3" s="1"/>
  <c r="I399" i="3"/>
  <c r="K399" i="3" s="1"/>
  <c r="I397" i="3"/>
  <c r="K397" i="3" s="1"/>
  <c r="I395" i="3"/>
  <c r="K395" i="3" s="1"/>
  <c r="I391" i="3"/>
  <c r="K391" i="3" s="1"/>
  <c r="I389" i="3"/>
  <c r="K389" i="3" s="1"/>
  <c r="I388" i="3"/>
  <c r="K388" i="3" s="1"/>
  <c r="I387" i="3"/>
  <c r="K387" i="3" s="1"/>
  <c r="I383" i="3"/>
  <c r="K383" i="3" s="1"/>
  <c r="I381" i="3"/>
  <c r="K381" i="3" s="1"/>
  <c r="I379" i="3"/>
  <c r="K379" i="3" s="1"/>
  <c r="I377" i="3"/>
  <c r="K377" i="3" s="1"/>
  <c r="I375" i="3"/>
  <c r="K375" i="3" s="1"/>
  <c r="I373" i="3"/>
  <c r="K373" i="3" s="1"/>
  <c r="I372" i="3"/>
  <c r="K372" i="3" s="1"/>
  <c r="I371" i="3"/>
  <c r="K371" i="3" s="1"/>
  <c r="I367" i="3"/>
  <c r="K367" i="3" s="1"/>
  <c r="I363" i="3"/>
  <c r="K363" i="3" s="1"/>
  <c r="I359" i="3"/>
  <c r="K359" i="3" s="1"/>
  <c r="I357" i="3"/>
  <c r="K357" i="3" s="1"/>
  <c r="I356" i="3"/>
  <c r="K356" i="3" s="1"/>
  <c r="I355" i="3"/>
  <c r="K355" i="3" s="1"/>
  <c r="I353" i="3"/>
  <c r="K353" i="3" s="1"/>
  <c r="I351" i="3"/>
  <c r="K351" i="3" s="1"/>
  <c r="I348" i="3"/>
  <c r="K348" i="3" s="1"/>
  <c r="I347" i="3"/>
  <c r="K347" i="3" s="1"/>
  <c r="I346" i="3"/>
  <c r="K346" i="3" s="1"/>
  <c r="I345" i="3"/>
  <c r="K345" i="3" s="1"/>
  <c r="I344" i="3"/>
  <c r="K344" i="3" s="1"/>
  <c r="I343" i="3"/>
  <c r="K343" i="3" s="1"/>
  <c r="I342" i="3"/>
  <c r="K342" i="3" s="1"/>
  <c r="I340" i="3"/>
  <c r="K340" i="3" s="1"/>
  <c r="I339" i="3"/>
  <c r="K339" i="3" s="1"/>
  <c r="I338" i="3"/>
  <c r="K338" i="3" s="1"/>
  <c r="I336" i="3"/>
  <c r="K336" i="3" s="1"/>
  <c r="I335" i="3"/>
  <c r="K335" i="3" s="1"/>
  <c r="I332" i="3"/>
  <c r="K332" i="3" s="1"/>
  <c r="I331" i="3"/>
  <c r="K331" i="3" s="1"/>
  <c r="I330" i="3"/>
  <c r="K330" i="3" s="1"/>
  <c r="I329" i="3"/>
  <c r="K329" i="3" s="1"/>
  <c r="I328" i="3"/>
  <c r="K328" i="3" s="1"/>
  <c r="I324" i="3"/>
  <c r="K324" i="3" s="1"/>
  <c r="I323" i="3"/>
  <c r="K323" i="3" s="1"/>
  <c r="I322" i="3"/>
  <c r="K322" i="3" s="1"/>
  <c r="I321" i="3"/>
  <c r="K321" i="3" s="1"/>
  <c r="I320" i="3"/>
  <c r="K320" i="3" s="1"/>
  <c r="I317" i="3"/>
  <c r="K317" i="3" s="1"/>
  <c r="I316" i="3"/>
  <c r="K316" i="3" s="1"/>
  <c r="I315" i="3"/>
  <c r="K315" i="3" s="1"/>
  <c r="I314" i="3"/>
  <c r="K314" i="3" s="1"/>
  <c r="I312" i="3"/>
  <c r="K312" i="3" s="1"/>
  <c r="I311" i="3"/>
  <c r="K311" i="3" s="1"/>
  <c r="I310" i="3"/>
  <c r="K310" i="3" s="1"/>
  <c r="I308" i="3"/>
  <c r="K308" i="3" s="1"/>
  <c r="I307" i="3"/>
  <c r="K307" i="3" s="1"/>
  <c r="I305" i="3"/>
  <c r="K305" i="3" s="1"/>
  <c r="I304" i="3"/>
  <c r="K304" i="3" s="1"/>
  <c r="I303" i="3"/>
  <c r="K303" i="3" s="1"/>
  <c r="I302" i="3"/>
  <c r="K302" i="3" s="1"/>
  <c r="I301" i="3"/>
  <c r="K301" i="3" s="1"/>
  <c r="I300" i="3"/>
  <c r="K300" i="3" s="1"/>
  <c r="I295" i="3"/>
  <c r="K295" i="3" s="1"/>
  <c r="I294" i="3"/>
  <c r="K294" i="3" s="1"/>
  <c r="I293" i="3"/>
  <c r="K293" i="3" s="1"/>
  <c r="I291" i="3"/>
  <c r="K291" i="3" s="1"/>
  <c r="I288" i="3"/>
  <c r="K288" i="3" s="1"/>
  <c r="I287" i="3"/>
  <c r="K287" i="3" s="1"/>
  <c r="I285" i="3"/>
  <c r="K285" i="3" s="1"/>
  <c r="I284" i="3"/>
  <c r="K284" i="3" s="1"/>
  <c r="I281" i="3"/>
  <c r="K281" i="3" s="1"/>
  <c r="I279" i="3"/>
  <c r="K279" i="3" s="1"/>
  <c r="I277" i="3"/>
  <c r="K277" i="3" s="1"/>
  <c r="I276" i="3"/>
  <c r="K276" i="3" s="1"/>
  <c r="I272" i="3"/>
  <c r="K272" i="3" s="1"/>
  <c r="I271" i="3"/>
  <c r="K271" i="3" s="1"/>
  <c r="I270" i="3"/>
  <c r="K270" i="3" s="1"/>
  <c r="I266" i="3"/>
  <c r="K266" i="3" s="1"/>
  <c r="I264" i="3"/>
  <c r="K264" i="3" s="1"/>
  <c r="I262" i="3"/>
  <c r="K262" i="3" s="1"/>
  <c r="I259" i="3"/>
  <c r="K259" i="3" s="1"/>
  <c r="I258" i="3"/>
  <c r="K258" i="3" s="1"/>
  <c r="I255" i="3"/>
  <c r="K255" i="3" s="1"/>
  <c r="I254" i="3"/>
  <c r="K254" i="3" s="1"/>
  <c r="I252" i="3"/>
  <c r="K252" i="3" s="1"/>
  <c r="I250" i="3"/>
  <c r="K250" i="3" s="1"/>
  <c r="I248" i="3"/>
  <c r="K248" i="3" s="1"/>
  <c r="I246" i="3"/>
  <c r="K246" i="3" s="1"/>
  <c r="I243" i="3"/>
  <c r="K243" i="3" s="1"/>
  <c r="I242" i="3"/>
  <c r="K242" i="3" s="1"/>
  <c r="I241" i="3"/>
  <c r="K241" i="3" s="1"/>
  <c r="I239" i="3"/>
  <c r="K239" i="3" s="1"/>
  <c r="I238" i="3"/>
  <c r="K238" i="3" s="1"/>
  <c r="I237" i="3"/>
  <c r="K237" i="3" s="1"/>
  <c r="I235" i="3"/>
  <c r="K235" i="3" s="1"/>
  <c r="I234" i="3"/>
  <c r="K234" i="3" s="1"/>
  <c r="I233" i="3"/>
  <c r="K233" i="3" s="1"/>
  <c r="I231" i="3"/>
  <c r="K231" i="3" s="1"/>
  <c r="I230" i="3"/>
  <c r="K230" i="3" s="1"/>
  <c r="I229" i="3"/>
  <c r="K229" i="3" s="1"/>
  <c r="I228" i="3"/>
  <c r="K228" i="3" s="1"/>
  <c r="I227" i="3"/>
  <c r="K227" i="3" s="1"/>
  <c r="I226" i="3"/>
  <c r="K226" i="3" s="1"/>
  <c r="I225" i="3"/>
  <c r="K225" i="3" s="1"/>
  <c r="I223" i="3"/>
  <c r="K223" i="3" s="1"/>
  <c r="I222" i="3"/>
  <c r="K222" i="3" s="1"/>
  <c r="I221" i="3"/>
  <c r="K221" i="3" s="1"/>
  <c r="I220" i="3"/>
  <c r="K220" i="3" s="1"/>
  <c r="I219" i="3"/>
  <c r="K219" i="3" s="1"/>
  <c r="I218" i="3"/>
  <c r="K218" i="3" s="1"/>
  <c r="I217" i="3"/>
  <c r="K217" i="3" s="1"/>
  <c r="I216" i="3"/>
  <c r="K216" i="3" s="1"/>
  <c r="I215" i="3"/>
  <c r="K215" i="3" s="1"/>
  <c r="I211" i="3"/>
  <c r="K211" i="3" s="1"/>
  <c r="I210" i="3"/>
  <c r="K210" i="3" s="1"/>
  <c r="I209" i="3"/>
  <c r="K209" i="3" s="1"/>
  <c r="I208" i="3"/>
  <c r="K208" i="3" s="1"/>
  <c r="I207" i="3"/>
  <c r="K207" i="3" s="1"/>
  <c r="I206" i="3"/>
  <c r="K206" i="3" s="1"/>
  <c r="I205" i="3"/>
  <c r="K205" i="3" s="1"/>
  <c r="I203" i="3"/>
  <c r="K203" i="3" s="1"/>
  <c r="I202" i="3"/>
  <c r="K202" i="3" s="1"/>
  <c r="I201" i="3"/>
  <c r="K201" i="3" s="1"/>
  <c r="I200" i="3"/>
  <c r="K200" i="3" s="1"/>
  <c r="I199" i="3"/>
  <c r="K199" i="3" s="1"/>
  <c r="I198" i="3"/>
  <c r="K198" i="3" s="1"/>
  <c r="I197" i="3"/>
  <c r="K197" i="3" s="1"/>
  <c r="I196" i="3"/>
  <c r="K196" i="3" s="1"/>
  <c r="I193" i="3"/>
  <c r="K193" i="3" s="1"/>
  <c r="I192" i="3"/>
  <c r="K192" i="3" s="1"/>
  <c r="I191" i="3"/>
  <c r="K191" i="3" s="1"/>
  <c r="I189" i="3"/>
  <c r="K189" i="3" s="1"/>
  <c r="I186" i="3"/>
  <c r="K186" i="3" s="1"/>
  <c r="I184" i="3"/>
  <c r="K184" i="3" s="1"/>
  <c r="I183" i="3"/>
  <c r="K183" i="3" s="1"/>
  <c r="I181" i="3"/>
  <c r="K181" i="3" s="1"/>
  <c r="I180" i="3"/>
  <c r="K180" i="3" s="1"/>
  <c r="I179" i="3"/>
  <c r="K179" i="3" s="1"/>
  <c r="I178" i="3"/>
  <c r="K178" i="3" s="1"/>
  <c r="I177" i="3"/>
  <c r="K177" i="3" s="1"/>
  <c r="I175" i="3"/>
  <c r="K175" i="3" s="1"/>
  <c r="I173" i="3"/>
  <c r="K173" i="3" s="1"/>
  <c r="I172" i="3"/>
  <c r="K172" i="3" s="1"/>
  <c r="I171" i="3"/>
  <c r="K171" i="3" s="1"/>
  <c r="I170" i="3"/>
  <c r="K170" i="3" s="1"/>
  <c r="I169" i="3"/>
  <c r="K169" i="3" s="1"/>
  <c r="I168" i="3"/>
  <c r="K168" i="3" s="1"/>
  <c r="I167" i="3"/>
  <c r="K167" i="3" s="1"/>
  <c r="I166" i="3"/>
  <c r="K166" i="3" s="1"/>
  <c r="I165" i="3"/>
  <c r="K165" i="3" s="1"/>
  <c r="I164" i="3"/>
  <c r="K164" i="3" s="1"/>
  <c r="I163" i="3"/>
  <c r="K163" i="3" s="1"/>
  <c r="I161" i="3"/>
  <c r="K161" i="3" s="1"/>
  <c r="I160" i="3"/>
  <c r="K160" i="3" s="1"/>
  <c r="I159" i="3"/>
  <c r="K159" i="3" s="1"/>
  <c r="I157" i="3"/>
  <c r="K157" i="3" s="1"/>
  <c r="I156" i="3"/>
  <c r="K156" i="3" s="1"/>
  <c r="I155" i="3"/>
  <c r="K155" i="3" s="1"/>
  <c r="I152" i="3"/>
  <c r="K152" i="3" s="1"/>
  <c r="I151" i="3"/>
  <c r="K151" i="3" s="1"/>
  <c r="I149" i="3"/>
  <c r="K149" i="3" s="1"/>
  <c r="I148" i="3"/>
  <c r="K148" i="3" s="1"/>
  <c r="I147" i="3"/>
  <c r="K147" i="3" s="1"/>
  <c r="I145" i="3"/>
  <c r="K145" i="3" s="1"/>
  <c r="I144" i="3"/>
  <c r="K144" i="3" s="1"/>
  <c r="I143" i="3"/>
  <c r="K143" i="3" s="1"/>
  <c r="I141" i="3"/>
  <c r="K141" i="3" s="1"/>
  <c r="I140" i="3"/>
  <c r="K140" i="3" s="1"/>
  <c r="I139" i="3"/>
  <c r="K139" i="3" s="1"/>
  <c r="I136" i="3"/>
  <c r="K136" i="3" s="1"/>
  <c r="I135" i="3"/>
  <c r="K135" i="3" s="1"/>
  <c r="I133" i="3"/>
  <c r="K133" i="3" s="1"/>
  <c r="I132" i="3"/>
  <c r="K132" i="3" s="1"/>
  <c r="I131" i="3"/>
  <c r="K131" i="3" s="1"/>
  <c r="I128" i="3"/>
  <c r="K128" i="3" s="1"/>
  <c r="I127" i="3"/>
  <c r="K127" i="3" s="1"/>
  <c r="I125" i="3"/>
  <c r="K125" i="3" s="1"/>
  <c r="I124" i="3"/>
  <c r="K124" i="3" s="1"/>
  <c r="I123" i="3"/>
  <c r="K123" i="3" s="1"/>
  <c r="I120" i="3"/>
  <c r="K120" i="3" s="1"/>
  <c r="I119" i="3"/>
  <c r="K119" i="3" s="1"/>
  <c r="I117" i="3"/>
  <c r="K117" i="3" s="1"/>
  <c r="I116" i="3"/>
  <c r="K116" i="3" s="1"/>
  <c r="I115" i="3"/>
  <c r="K115" i="3" s="1"/>
  <c r="I113" i="3"/>
  <c r="K113" i="3" s="1"/>
  <c r="I112" i="3"/>
  <c r="K112" i="3" s="1"/>
  <c r="I111" i="3"/>
  <c r="K111" i="3" s="1"/>
  <c r="I109" i="3"/>
  <c r="K109" i="3" s="1"/>
  <c r="I108" i="3"/>
  <c r="K108" i="3" s="1"/>
  <c r="I107" i="3"/>
  <c r="K107" i="3" s="1"/>
  <c r="I105" i="3"/>
  <c r="K105" i="3" s="1"/>
  <c r="I104" i="3"/>
  <c r="K104" i="3" s="1"/>
  <c r="I103" i="3"/>
  <c r="K103" i="3" s="1"/>
  <c r="I101" i="3"/>
  <c r="K101" i="3" s="1"/>
  <c r="I100" i="3"/>
  <c r="K100" i="3" s="1"/>
  <c r="I99" i="3"/>
  <c r="K99" i="3" s="1"/>
  <c r="I96" i="3"/>
  <c r="K96" i="3" s="1"/>
  <c r="I95" i="3"/>
  <c r="K95" i="3" s="1"/>
  <c r="I93" i="3"/>
  <c r="K93" i="3" s="1"/>
  <c r="I92" i="3"/>
  <c r="K92" i="3" s="1"/>
  <c r="I91" i="3"/>
  <c r="K91" i="3" s="1"/>
  <c r="I88" i="3"/>
  <c r="K88" i="3" s="1"/>
  <c r="I87" i="3"/>
  <c r="K87" i="3" s="1"/>
  <c r="I85" i="3"/>
  <c r="K85" i="3" s="1"/>
  <c r="I84" i="3"/>
  <c r="K84" i="3" s="1"/>
  <c r="I83" i="3"/>
  <c r="K83" i="3" s="1"/>
  <c r="I81" i="3"/>
  <c r="K81" i="3" s="1"/>
  <c r="I80" i="3"/>
  <c r="K80" i="3" s="1"/>
  <c r="I79" i="3"/>
  <c r="K79" i="3" s="1"/>
  <c r="I77" i="3"/>
  <c r="K77" i="3" s="1"/>
  <c r="I75" i="3"/>
  <c r="K75" i="3" s="1"/>
  <c r="I71" i="3"/>
  <c r="K71" i="3" s="1"/>
  <c r="I69" i="3"/>
  <c r="K69" i="3" s="1"/>
  <c r="I68" i="3"/>
  <c r="K68" i="3" s="1"/>
  <c r="I67" i="3"/>
  <c r="K67" i="3" s="1"/>
  <c r="I65" i="3"/>
  <c r="K65" i="3" s="1"/>
  <c r="I64" i="3"/>
  <c r="K64" i="3" s="1"/>
  <c r="I63" i="3"/>
  <c r="K63" i="3" s="1"/>
  <c r="I61" i="3"/>
  <c r="K61" i="3" s="1"/>
  <c r="I59" i="3"/>
  <c r="K59" i="3" s="1"/>
  <c r="I55" i="3"/>
  <c r="K55" i="3" s="1"/>
  <c r="I52" i="3"/>
  <c r="K52" i="3" s="1"/>
  <c r="I51" i="3"/>
  <c r="K51" i="3" s="1"/>
  <c r="I49" i="3"/>
  <c r="K49" i="3" s="1"/>
  <c r="I45" i="3"/>
  <c r="K45" i="3" s="1"/>
  <c r="I44" i="3"/>
  <c r="K44" i="3" s="1"/>
  <c r="I43" i="3"/>
  <c r="K43" i="3" s="1"/>
  <c r="I41" i="3"/>
  <c r="K41" i="3" s="1"/>
  <c r="I40" i="3"/>
  <c r="K40" i="3" s="1"/>
  <c r="I39" i="3"/>
  <c r="K39" i="3" s="1"/>
  <c r="I38" i="3"/>
  <c r="K38" i="3" s="1"/>
  <c r="I37" i="3"/>
  <c r="K37" i="3" s="1"/>
  <c r="I33" i="3"/>
  <c r="K33" i="3" s="1"/>
  <c r="I28" i="3"/>
  <c r="K28" i="3" s="1"/>
  <c r="I26" i="3"/>
  <c r="K26" i="3" s="1"/>
  <c r="I24" i="3"/>
  <c r="K24" i="3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" i="3"/>
  <c r="I23" i="3"/>
  <c r="K23" i="3" s="1"/>
  <c r="B3" i="3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B400" i="3" s="1"/>
  <c r="B401" i="3" s="1"/>
  <c r="B402" i="3" s="1"/>
  <c r="B403" i="3" s="1"/>
  <c r="B404" i="3" s="1"/>
  <c r="B405" i="3" s="1"/>
  <c r="B406" i="3" s="1"/>
  <c r="B407" i="3" s="1"/>
  <c r="B408" i="3" s="1"/>
  <c r="B409" i="3" s="1"/>
  <c r="B410" i="3" s="1"/>
  <c r="B411" i="3" s="1"/>
  <c r="B412" i="3" s="1"/>
  <c r="B413" i="3" s="1"/>
  <c r="B414" i="3" s="1"/>
  <c r="B415" i="3" s="1"/>
  <c r="B416" i="3" s="1"/>
  <c r="B417" i="3" s="1"/>
  <c r="B418" i="3" s="1"/>
  <c r="B419" i="3" s="1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B451" i="3" s="1"/>
  <c r="B452" i="3" s="1"/>
  <c r="B453" i="3" s="1"/>
  <c r="B454" i="3" s="1"/>
  <c r="B455" i="3" s="1"/>
  <c r="B456" i="3" s="1"/>
  <c r="B457" i="3" s="1"/>
  <c r="B458" i="3" s="1"/>
  <c r="B459" i="3" s="1"/>
  <c r="B460" i="3" s="1"/>
  <c r="B461" i="3" s="1"/>
  <c r="B462" i="3" s="1"/>
  <c r="B463" i="3" s="1"/>
  <c r="B464" i="3" s="1"/>
  <c r="B465" i="3" s="1"/>
  <c r="B466" i="3" s="1"/>
  <c r="B467" i="3" s="1"/>
  <c r="B468" i="3" s="1"/>
  <c r="B469" i="3" s="1"/>
  <c r="B470" i="3" s="1"/>
  <c r="B471" i="3" s="1"/>
  <c r="B472" i="3" s="1"/>
  <c r="B473" i="3" s="1"/>
  <c r="B474" i="3" s="1"/>
  <c r="B475" i="3" s="1"/>
  <c r="B476" i="3" s="1"/>
  <c r="B477" i="3" s="1"/>
  <c r="B478" i="3" s="1"/>
  <c r="B479" i="3" s="1"/>
  <c r="B480" i="3" s="1"/>
  <c r="B481" i="3" s="1"/>
  <c r="B482" i="3" s="1"/>
  <c r="B483" i="3" s="1"/>
  <c r="B484" i="3" s="1"/>
  <c r="B485" i="3" s="1"/>
  <c r="B486" i="3" s="1"/>
  <c r="B487" i="3" s="1"/>
  <c r="B488" i="3" s="1"/>
  <c r="B489" i="3" s="1"/>
  <c r="B490" i="3" s="1"/>
  <c r="B491" i="3" s="1"/>
  <c r="B492" i="3" s="1"/>
  <c r="B493" i="3" s="1"/>
  <c r="B494" i="3" s="1"/>
  <c r="B495" i="3" s="1"/>
  <c r="B496" i="3" s="1"/>
  <c r="B497" i="3" s="1"/>
  <c r="B498" i="3" s="1"/>
  <c r="B499" i="3" s="1"/>
  <c r="B500" i="3" s="1"/>
  <c r="B501" i="3" s="1"/>
  <c r="B502" i="3" s="1"/>
  <c r="B503" i="3" s="1"/>
  <c r="B504" i="3" s="1"/>
  <c r="B505" i="3" s="1"/>
  <c r="B506" i="3" s="1"/>
  <c r="B507" i="3" s="1"/>
  <c r="B508" i="3" s="1"/>
  <c r="B509" i="3" s="1"/>
  <c r="B510" i="3" s="1"/>
  <c r="B511" i="3" s="1"/>
  <c r="B512" i="3" s="1"/>
  <c r="B513" i="3" s="1"/>
  <c r="B514" i="3" s="1"/>
  <c r="B515" i="3" s="1"/>
  <c r="B516" i="3" s="1"/>
  <c r="B517" i="3" s="1"/>
  <c r="B518" i="3" s="1"/>
  <c r="B519" i="3" s="1"/>
  <c r="B520" i="3" s="1"/>
  <c r="B521" i="3" s="1"/>
  <c r="B522" i="3" s="1"/>
  <c r="B523" i="3" s="1"/>
  <c r="B524" i="3" s="1"/>
  <c r="B525" i="3" s="1"/>
  <c r="B526" i="3" s="1"/>
  <c r="B527" i="3" s="1"/>
  <c r="B528" i="3" s="1"/>
  <c r="B529" i="3" s="1"/>
  <c r="B530" i="3" s="1"/>
  <c r="B531" i="3" s="1"/>
  <c r="B532" i="3" s="1"/>
  <c r="B533" i="3" s="1"/>
  <c r="B534" i="3" s="1"/>
  <c r="B535" i="3" s="1"/>
  <c r="B536" i="3" s="1"/>
  <c r="B537" i="3" s="1"/>
  <c r="B538" i="3" s="1"/>
  <c r="B539" i="3" s="1"/>
  <c r="B540" i="3" s="1"/>
  <c r="B541" i="3" s="1"/>
  <c r="B542" i="3" s="1"/>
  <c r="B543" i="3" s="1"/>
  <c r="B544" i="3" s="1"/>
  <c r="B545" i="3" s="1"/>
  <c r="B546" i="3" s="1"/>
  <c r="B547" i="3" s="1"/>
  <c r="B548" i="3" s="1"/>
  <c r="B549" i="3" s="1"/>
  <c r="B550" i="3" s="1"/>
  <c r="B551" i="3" s="1"/>
  <c r="B552" i="3" s="1"/>
  <c r="B553" i="3" s="1"/>
  <c r="B554" i="3" s="1"/>
  <c r="B555" i="3" s="1"/>
  <c r="B556" i="3" s="1"/>
  <c r="B557" i="3" s="1"/>
  <c r="B558" i="3" s="1"/>
  <c r="B559" i="3" s="1"/>
  <c r="B560" i="3" s="1"/>
  <c r="B561" i="3" s="1"/>
  <c r="B562" i="3" s="1"/>
  <c r="B563" i="3" s="1"/>
  <c r="B564" i="3" s="1"/>
  <c r="B565" i="3" s="1"/>
  <c r="B566" i="3" s="1"/>
  <c r="B567" i="3" s="1"/>
  <c r="B568" i="3" s="1"/>
  <c r="B569" i="3" s="1"/>
  <c r="B570" i="3" s="1"/>
  <c r="B571" i="3" s="1"/>
  <c r="B572" i="3" s="1"/>
  <c r="B573" i="3" s="1"/>
  <c r="B574" i="3" s="1"/>
  <c r="B575" i="3" s="1"/>
  <c r="B576" i="3" s="1"/>
  <c r="B577" i="3" s="1"/>
  <c r="B578" i="3" s="1"/>
  <c r="B579" i="3" s="1"/>
  <c r="B580" i="3" s="1"/>
  <c r="B581" i="3" s="1"/>
  <c r="B582" i="3" s="1"/>
  <c r="B583" i="3" s="1"/>
  <c r="B584" i="3" s="1"/>
  <c r="B585" i="3" s="1"/>
  <c r="B586" i="3" s="1"/>
  <c r="B587" i="3" s="1"/>
  <c r="B588" i="3" s="1"/>
  <c r="B589" i="3" s="1"/>
  <c r="B590" i="3" s="1"/>
  <c r="B591" i="3" s="1"/>
  <c r="B592" i="3" s="1"/>
  <c r="B593" i="3" s="1"/>
  <c r="B594" i="3" s="1"/>
  <c r="B595" i="3" s="1"/>
  <c r="B596" i="3" s="1"/>
  <c r="B597" i="3" s="1"/>
  <c r="B598" i="3" s="1"/>
  <c r="B599" i="3" s="1"/>
  <c r="B600" i="3" s="1"/>
  <c r="B601" i="3" s="1"/>
  <c r="B602" i="3" s="1"/>
  <c r="B603" i="3" s="1"/>
  <c r="B604" i="3" s="1"/>
  <c r="B605" i="3" s="1"/>
  <c r="B606" i="3" s="1"/>
  <c r="B607" i="3" s="1"/>
  <c r="B608" i="3" s="1"/>
  <c r="B609" i="3" s="1"/>
  <c r="B610" i="3" s="1"/>
  <c r="B611" i="3" s="1"/>
  <c r="B612" i="3" s="1"/>
  <c r="B613" i="3" s="1"/>
  <c r="B614" i="3" s="1"/>
  <c r="B615" i="3" s="1"/>
  <c r="B616" i="3" s="1"/>
  <c r="B617" i="3" s="1"/>
  <c r="B618" i="3" s="1"/>
  <c r="B619" i="3" s="1"/>
  <c r="B620" i="3" s="1"/>
  <c r="B621" i="3" s="1"/>
  <c r="B622" i="3" s="1"/>
  <c r="B623" i="3" s="1"/>
  <c r="B624" i="3" s="1"/>
  <c r="B625" i="3" s="1"/>
  <c r="B626" i="3" s="1"/>
  <c r="B627" i="3" s="1"/>
  <c r="B628" i="3" s="1"/>
  <c r="B629" i="3" s="1"/>
  <c r="B630" i="3" s="1"/>
  <c r="B631" i="3" s="1"/>
  <c r="B632" i="3" s="1"/>
  <c r="B633" i="3" s="1"/>
  <c r="B634" i="3" s="1"/>
  <c r="B635" i="3" s="1"/>
  <c r="B636" i="3" s="1"/>
  <c r="B637" i="3" s="1"/>
  <c r="B638" i="3" s="1"/>
  <c r="B639" i="3" s="1"/>
  <c r="B640" i="3" s="1"/>
  <c r="B641" i="3" s="1"/>
  <c r="B642" i="3" s="1"/>
  <c r="B643" i="3" s="1"/>
  <c r="B644" i="3" s="1"/>
  <c r="B645" i="3" s="1"/>
  <c r="B646" i="3" s="1"/>
  <c r="B647" i="3" s="1"/>
  <c r="B648" i="3" s="1"/>
  <c r="B649" i="3" s="1"/>
  <c r="B650" i="3" s="1"/>
  <c r="B651" i="3" s="1"/>
  <c r="B652" i="3" s="1"/>
  <c r="B653" i="3" s="1"/>
  <c r="B654" i="3" s="1"/>
  <c r="B655" i="3" s="1"/>
  <c r="B656" i="3" s="1"/>
  <c r="B657" i="3" s="1"/>
  <c r="B658" i="3" s="1"/>
  <c r="B659" i="3" s="1"/>
  <c r="B660" i="3" s="1"/>
  <c r="B661" i="3" s="1"/>
  <c r="B662" i="3" s="1"/>
  <c r="B663" i="3" s="1"/>
  <c r="B664" i="3" s="1"/>
  <c r="B665" i="3" s="1"/>
  <c r="B666" i="3" s="1"/>
  <c r="B667" i="3" s="1"/>
  <c r="B668" i="3" s="1"/>
  <c r="B669" i="3" s="1"/>
  <c r="B670" i="3" s="1"/>
  <c r="B671" i="3" s="1"/>
  <c r="B672" i="3" s="1"/>
  <c r="B673" i="3" s="1"/>
  <c r="B674" i="3" s="1"/>
  <c r="B675" i="3" s="1"/>
  <c r="B676" i="3" s="1"/>
  <c r="B677" i="3" s="1"/>
  <c r="B678" i="3" s="1"/>
  <c r="B679" i="3" s="1"/>
  <c r="B680" i="3" s="1"/>
  <c r="B681" i="3" s="1"/>
  <c r="B682" i="3" s="1"/>
  <c r="B683" i="3" s="1"/>
  <c r="B684" i="3" s="1"/>
  <c r="B685" i="3" s="1"/>
  <c r="B686" i="3" s="1"/>
  <c r="B687" i="3" s="1"/>
  <c r="B688" i="3" s="1"/>
  <c r="B689" i="3" s="1"/>
  <c r="B690" i="3" s="1"/>
  <c r="B691" i="3" s="1"/>
  <c r="B692" i="3" s="1"/>
  <c r="B693" i="3" s="1"/>
  <c r="B694" i="3" s="1"/>
  <c r="B695" i="3" s="1"/>
  <c r="B696" i="3" s="1"/>
  <c r="B697" i="3" s="1"/>
  <c r="B698" i="3" s="1"/>
  <c r="B699" i="3" s="1"/>
  <c r="B700" i="3" s="1"/>
  <c r="B701" i="3" s="1"/>
  <c r="B702" i="3" s="1"/>
  <c r="B703" i="3" s="1"/>
  <c r="B704" i="3" s="1"/>
  <c r="B705" i="3" s="1"/>
  <c r="B706" i="3" s="1"/>
  <c r="B707" i="3" s="1"/>
  <c r="B708" i="3" s="1"/>
  <c r="B709" i="3" s="1"/>
  <c r="B710" i="3" s="1"/>
  <c r="B711" i="3" s="1"/>
  <c r="B712" i="3" s="1"/>
  <c r="B713" i="3" s="1"/>
  <c r="B714" i="3" s="1"/>
  <c r="B715" i="3" s="1"/>
  <c r="B716" i="3" s="1"/>
  <c r="B717" i="3" s="1"/>
  <c r="B718" i="3" s="1"/>
  <c r="B719" i="3" s="1"/>
  <c r="B720" i="3" s="1"/>
  <c r="B721" i="3" s="1"/>
  <c r="B722" i="3" s="1"/>
  <c r="B723" i="3" s="1"/>
  <c r="B724" i="3" s="1"/>
  <c r="B725" i="3" s="1"/>
  <c r="B726" i="3" s="1"/>
  <c r="B727" i="3" s="1"/>
  <c r="B728" i="3" s="1"/>
  <c r="B729" i="3" s="1"/>
  <c r="B730" i="3" s="1"/>
  <c r="B731" i="3" s="1"/>
  <c r="B732" i="3" s="1"/>
  <c r="B733" i="3" s="1"/>
  <c r="B734" i="3" s="1"/>
  <c r="B735" i="3" s="1"/>
  <c r="B736" i="3" s="1"/>
  <c r="B737" i="3" s="1"/>
  <c r="B738" i="3" s="1"/>
  <c r="B739" i="3" s="1"/>
  <c r="B740" i="3" s="1"/>
  <c r="B741" i="3" s="1"/>
  <c r="B742" i="3" s="1"/>
  <c r="B743" i="3" s="1"/>
  <c r="B744" i="3" s="1"/>
  <c r="B745" i="3" s="1"/>
  <c r="B746" i="3" s="1"/>
  <c r="B747" i="3" s="1"/>
  <c r="B748" i="3" s="1"/>
  <c r="B749" i="3" s="1"/>
  <c r="B750" i="3" s="1"/>
  <c r="B751" i="3" s="1"/>
  <c r="B752" i="3" s="1"/>
  <c r="B753" i="3" s="1"/>
  <c r="B754" i="3" s="1"/>
  <c r="B755" i="3" s="1"/>
  <c r="B756" i="3" s="1"/>
  <c r="B757" i="3" s="1"/>
  <c r="B758" i="3" s="1"/>
  <c r="B759" i="3" s="1"/>
  <c r="B760" i="3" s="1"/>
  <c r="B761" i="3" s="1"/>
  <c r="B762" i="3" s="1"/>
  <c r="B763" i="3" s="1"/>
  <c r="B764" i="3" s="1"/>
  <c r="B765" i="3" s="1"/>
  <c r="B766" i="3" s="1"/>
  <c r="B767" i="3" s="1"/>
  <c r="B768" i="3" s="1"/>
  <c r="B769" i="3" s="1"/>
  <c r="B770" i="3" s="1"/>
  <c r="B771" i="3" s="1"/>
  <c r="B772" i="3" s="1"/>
  <c r="B773" i="3" s="1"/>
  <c r="B774" i="3" s="1"/>
  <c r="B775" i="3" s="1"/>
  <c r="B776" i="3" s="1"/>
  <c r="B777" i="3" s="1"/>
  <c r="B778" i="3" s="1"/>
  <c r="B779" i="3" s="1"/>
  <c r="B780" i="3" s="1"/>
  <c r="B781" i="3" s="1"/>
  <c r="B782" i="3" s="1"/>
  <c r="B783" i="3" s="1"/>
  <c r="B784" i="3" s="1"/>
  <c r="B785" i="3" s="1"/>
  <c r="B786" i="3" s="1"/>
  <c r="B787" i="3" s="1"/>
  <c r="B788" i="3" s="1"/>
  <c r="B789" i="3" s="1"/>
  <c r="B790" i="3" s="1"/>
  <c r="B791" i="3" s="1"/>
  <c r="B792" i="3" s="1"/>
  <c r="B793" i="3" s="1"/>
  <c r="B794" i="3" s="1"/>
  <c r="B795" i="3" s="1"/>
  <c r="B796" i="3" s="1"/>
  <c r="B797" i="3" s="1"/>
  <c r="B798" i="3" s="1"/>
  <c r="B799" i="3" s="1"/>
  <c r="B800" i="3" s="1"/>
  <c r="B801" i="3" s="1"/>
  <c r="B802" i="3" s="1"/>
  <c r="B803" i="3" s="1"/>
  <c r="B804" i="3" s="1"/>
  <c r="B805" i="3" s="1"/>
  <c r="B806" i="3" s="1"/>
  <c r="B807" i="3" s="1"/>
  <c r="B808" i="3" s="1"/>
  <c r="B809" i="3" s="1"/>
  <c r="B810" i="3" s="1"/>
  <c r="B811" i="3" s="1"/>
  <c r="B812" i="3" s="1"/>
  <c r="B813" i="3" s="1"/>
  <c r="B814" i="3" s="1"/>
  <c r="B815" i="3" s="1"/>
  <c r="B816" i="3" s="1"/>
  <c r="B817" i="3" s="1"/>
  <c r="B818" i="3" s="1"/>
  <c r="B819" i="3" s="1"/>
  <c r="B820" i="3" s="1"/>
  <c r="B821" i="3" s="1"/>
  <c r="B822" i="3" s="1"/>
  <c r="B823" i="3" s="1"/>
  <c r="B824" i="3" s="1"/>
  <c r="B825" i="3" s="1"/>
  <c r="B826" i="3" s="1"/>
  <c r="B827" i="3" s="1"/>
  <c r="B828" i="3" s="1"/>
  <c r="B829" i="3" s="1"/>
  <c r="B830" i="3" s="1"/>
  <c r="B831" i="3" s="1"/>
  <c r="B832" i="3" s="1"/>
  <c r="B833" i="3" s="1"/>
  <c r="B834" i="3" s="1"/>
  <c r="B835" i="3" s="1"/>
  <c r="B836" i="3" s="1"/>
  <c r="B837" i="3" s="1"/>
  <c r="B838" i="3" s="1"/>
  <c r="B839" i="3" s="1"/>
  <c r="B840" i="3" s="1"/>
  <c r="B841" i="3" s="1"/>
  <c r="B842" i="3" s="1"/>
  <c r="B843" i="3" s="1"/>
  <c r="B844" i="3" s="1"/>
  <c r="B845" i="3" s="1"/>
  <c r="B846" i="3" s="1"/>
  <c r="B847" i="3" s="1"/>
  <c r="B848" i="3" s="1"/>
  <c r="B849" i="3" s="1"/>
  <c r="B850" i="3" s="1"/>
  <c r="B851" i="3" s="1"/>
  <c r="B852" i="3" s="1"/>
  <c r="B853" i="3" s="1"/>
  <c r="B854" i="3" s="1"/>
  <c r="B855" i="3" s="1"/>
  <c r="B856" i="3" s="1"/>
  <c r="B857" i="3" s="1"/>
  <c r="B858" i="3" s="1"/>
  <c r="B859" i="3" s="1"/>
  <c r="B860" i="3" s="1"/>
  <c r="B861" i="3" s="1"/>
  <c r="B862" i="3" s="1"/>
  <c r="B863" i="3" s="1"/>
  <c r="B864" i="3" s="1"/>
  <c r="B865" i="3" s="1"/>
  <c r="B866" i="3" s="1"/>
  <c r="B867" i="3" s="1"/>
  <c r="B868" i="3" s="1"/>
  <c r="B869" i="3" s="1"/>
  <c r="B870" i="3" s="1"/>
  <c r="B871" i="3" s="1"/>
  <c r="B872" i="3" s="1"/>
  <c r="B873" i="3" s="1"/>
  <c r="B874" i="3" s="1"/>
  <c r="B875" i="3" s="1"/>
  <c r="B876" i="3" s="1"/>
  <c r="B877" i="3" s="1"/>
  <c r="B878" i="3" s="1"/>
  <c r="B879" i="3" s="1"/>
  <c r="B880" i="3" s="1"/>
  <c r="B881" i="3" s="1"/>
  <c r="B882" i="3" s="1"/>
  <c r="B883" i="3" s="1"/>
  <c r="B884" i="3" s="1"/>
  <c r="B885" i="3" s="1"/>
  <c r="B886" i="3" s="1"/>
  <c r="B887" i="3" s="1"/>
  <c r="B888" i="3" s="1"/>
  <c r="B889" i="3" s="1"/>
  <c r="B890" i="3" s="1"/>
  <c r="B891" i="3" s="1"/>
  <c r="B892" i="3" s="1"/>
  <c r="B893" i="3" s="1"/>
  <c r="B894" i="3" s="1"/>
  <c r="B895" i="3" s="1"/>
  <c r="B896" i="3" s="1"/>
  <c r="B897" i="3" s="1"/>
  <c r="B898" i="3" s="1"/>
  <c r="B899" i="3" s="1"/>
  <c r="B900" i="3" s="1"/>
  <c r="B901" i="3" s="1"/>
  <c r="B902" i="3" s="1"/>
  <c r="B903" i="3" s="1"/>
  <c r="B904" i="3" s="1"/>
  <c r="B905" i="3" s="1"/>
  <c r="B906" i="3" s="1"/>
  <c r="B907" i="3" s="1"/>
  <c r="B908" i="3" s="1"/>
  <c r="B909" i="3" s="1"/>
  <c r="B910" i="3" s="1"/>
  <c r="B911" i="3" s="1"/>
  <c r="B912" i="3" s="1"/>
  <c r="B913" i="3" s="1"/>
  <c r="B914" i="3" s="1"/>
  <c r="B915" i="3" s="1"/>
  <c r="B916" i="3" s="1"/>
  <c r="B917" i="3" s="1"/>
  <c r="B918" i="3" s="1"/>
  <c r="B919" i="3" s="1"/>
  <c r="B920" i="3" s="1"/>
  <c r="B921" i="3" s="1"/>
  <c r="B922" i="3" s="1"/>
  <c r="B923" i="3" s="1"/>
  <c r="B924" i="3" s="1"/>
  <c r="B925" i="3" s="1"/>
  <c r="B926" i="3" s="1"/>
  <c r="B927" i="3" s="1"/>
  <c r="B928" i="3" s="1"/>
  <c r="B929" i="3" s="1"/>
  <c r="B930" i="3" s="1"/>
  <c r="B931" i="3" s="1"/>
  <c r="B932" i="3" s="1"/>
  <c r="B933" i="3" s="1"/>
  <c r="B934" i="3" s="1"/>
  <c r="B935" i="3" s="1"/>
  <c r="B936" i="3" s="1"/>
  <c r="B937" i="3" s="1"/>
  <c r="B938" i="3" s="1"/>
  <c r="B939" i="3" s="1"/>
  <c r="B940" i="3" s="1"/>
  <c r="B941" i="3" s="1"/>
  <c r="B942" i="3" s="1"/>
  <c r="B943" i="3" s="1"/>
  <c r="B944" i="3" s="1"/>
  <c r="B945" i="3" s="1"/>
  <c r="B946" i="3" s="1"/>
  <c r="B947" i="3" s="1"/>
  <c r="B948" i="3" s="1"/>
  <c r="B949" i="3" s="1"/>
  <c r="B950" i="3" s="1"/>
  <c r="B951" i="3" s="1"/>
  <c r="B952" i="3" s="1"/>
  <c r="B953" i="3" s="1"/>
  <c r="B954" i="3" s="1"/>
  <c r="B955" i="3" s="1"/>
  <c r="B956" i="3" s="1"/>
  <c r="B957" i="3" s="1"/>
  <c r="B958" i="3" s="1"/>
  <c r="B959" i="3" s="1"/>
  <c r="B960" i="3" s="1"/>
  <c r="B961" i="3" s="1"/>
  <c r="B962" i="3" s="1"/>
  <c r="B963" i="3" s="1"/>
  <c r="B964" i="3" s="1"/>
  <c r="B965" i="3" s="1"/>
  <c r="B966" i="3" s="1"/>
  <c r="B967" i="3" s="1"/>
  <c r="B968" i="3" s="1"/>
  <c r="B969" i="3" s="1"/>
  <c r="B970" i="3" s="1"/>
  <c r="B971" i="3" s="1"/>
  <c r="B972" i="3" s="1"/>
  <c r="B973" i="3" s="1"/>
  <c r="B974" i="3" s="1"/>
  <c r="B975" i="3" s="1"/>
  <c r="B976" i="3" s="1"/>
  <c r="B977" i="3" s="1"/>
  <c r="B978" i="3" s="1"/>
  <c r="B979" i="3" s="1"/>
  <c r="B980" i="3" s="1"/>
  <c r="B981" i="3" s="1"/>
  <c r="B982" i="3" s="1"/>
  <c r="B983" i="3" s="1"/>
  <c r="B984" i="3" s="1"/>
  <c r="B985" i="3" s="1"/>
  <c r="B986" i="3" s="1"/>
  <c r="B987" i="3" s="1"/>
  <c r="B988" i="3" s="1"/>
  <c r="B989" i="3" s="1"/>
  <c r="B990" i="3" s="1"/>
  <c r="B991" i="3" s="1"/>
  <c r="B992" i="3" s="1"/>
  <c r="B993" i="3" s="1"/>
  <c r="B994" i="3" s="1"/>
  <c r="B995" i="3" s="1"/>
  <c r="B996" i="3" s="1"/>
  <c r="B997" i="3" s="1"/>
  <c r="B998" i="3" s="1"/>
  <c r="B999" i="3" s="1"/>
  <c r="B1000" i="3" s="1"/>
  <c r="B1001" i="3" s="1"/>
  <c r="CN36" i="1" l="1"/>
  <c r="CN32" i="1"/>
  <c r="CN28" i="1"/>
  <c r="CN35" i="1"/>
  <c r="CN31" i="1"/>
  <c r="CN33" i="1"/>
  <c r="CN29" i="1"/>
  <c r="CN34" i="1"/>
  <c r="CN30" i="1"/>
  <c r="DE25" i="1"/>
  <c r="DE28" i="1" s="1"/>
  <c r="CN27" i="1"/>
  <c r="CO27" i="1" s="1"/>
  <c r="T12" i="3"/>
  <c r="U12" i="3" s="1"/>
  <c r="V12" i="3" s="1"/>
  <c r="W12" i="3"/>
  <c r="H14" i="3"/>
  <c r="K13" i="3"/>
  <c r="M13" i="3"/>
  <c r="O13" i="3" s="1"/>
  <c r="J16" i="3"/>
  <c r="N15" i="3"/>
  <c r="K2" i="3"/>
  <c r="I25" i="3"/>
  <c r="K25" i="3" s="1"/>
  <c r="I29" i="3"/>
  <c r="K29" i="3" s="1"/>
  <c r="I57" i="3"/>
  <c r="K57" i="3" s="1"/>
  <c r="I89" i="3"/>
  <c r="K89" i="3" s="1"/>
  <c r="I137" i="3"/>
  <c r="K137" i="3" s="1"/>
  <c r="I245" i="3"/>
  <c r="K245" i="3" s="1"/>
  <c r="I253" i="3"/>
  <c r="K253" i="3" s="1"/>
  <c r="I261" i="3"/>
  <c r="K261" i="3" s="1"/>
  <c r="I265" i="3"/>
  <c r="K265" i="3" s="1"/>
  <c r="I341" i="3"/>
  <c r="K341" i="3" s="1"/>
  <c r="I349" i="3"/>
  <c r="K349" i="3" s="1"/>
  <c r="I365" i="3"/>
  <c r="K365" i="3" s="1"/>
  <c r="I393" i="3"/>
  <c r="K393" i="3" s="1"/>
  <c r="I401" i="3"/>
  <c r="K401" i="3" s="1"/>
  <c r="I459" i="3"/>
  <c r="K459" i="3" s="1"/>
  <c r="I479" i="3"/>
  <c r="K479" i="3" s="1"/>
  <c r="I491" i="3"/>
  <c r="K491" i="3" s="1"/>
  <c r="I499" i="3"/>
  <c r="K499" i="3" s="1"/>
  <c r="I176" i="3"/>
  <c r="K176" i="3" s="1"/>
  <c r="I188" i="3"/>
  <c r="K188" i="3" s="1"/>
  <c r="I204" i="3"/>
  <c r="K204" i="3" s="1"/>
  <c r="I224" i="3"/>
  <c r="K224" i="3" s="1"/>
  <c r="I280" i="3"/>
  <c r="K280" i="3" s="1"/>
  <c r="I368" i="3"/>
  <c r="K368" i="3" s="1"/>
  <c r="I384" i="3"/>
  <c r="K384" i="3" s="1"/>
  <c r="I396" i="3"/>
  <c r="K396" i="3" s="1"/>
  <c r="I400" i="3"/>
  <c r="K400" i="3" s="1"/>
  <c r="I420" i="3"/>
  <c r="K420" i="3" s="1"/>
  <c r="I458" i="3"/>
  <c r="K458" i="3" s="1"/>
  <c r="I462" i="3"/>
  <c r="K462" i="3" s="1"/>
  <c r="I27" i="3"/>
  <c r="K27" i="3" s="1"/>
  <c r="I31" i="3"/>
  <c r="K31" i="3" s="1"/>
  <c r="I30" i="3"/>
  <c r="K30" i="3" s="1"/>
  <c r="I34" i="3"/>
  <c r="K34" i="3" s="1"/>
  <c r="I42" i="3"/>
  <c r="K42" i="3" s="1"/>
  <c r="I46" i="3"/>
  <c r="K46" i="3" s="1"/>
  <c r="I50" i="3"/>
  <c r="K50" i="3" s="1"/>
  <c r="I54" i="3"/>
  <c r="K54" i="3" s="1"/>
  <c r="I58" i="3"/>
  <c r="K58" i="3" s="1"/>
  <c r="I62" i="3"/>
  <c r="K62" i="3" s="1"/>
  <c r="I66" i="3"/>
  <c r="K66" i="3" s="1"/>
  <c r="I70" i="3"/>
  <c r="K70" i="3" s="1"/>
  <c r="I74" i="3"/>
  <c r="K74" i="3" s="1"/>
  <c r="I78" i="3"/>
  <c r="K78" i="3" s="1"/>
  <c r="I82" i="3"/>
  <c r="K82" i="3" s="1"/>
  <c r="I86" i="3"/>
  <c r="K86" i="3" s="1"/>
  <c r="I90" i="3"/>
  <c r="K90" i="3" s="1"/>
  <c r="I94" i="3"/>
  <c r="K94" i="3" s="1"/>
  <c r="I98" i="3"/>
  <c r="K98" i="3" s="1"/>
  <c r="I102" i="3"/>
  <c r="K102" i="3" s="1"/>
  <c r="I106" i="3"/>
  <c r="K106" i="3" s="1"/>
  <c r="I110" i="3"/>
  <c r="K110" i="3" s="1"/>
  <c r="I114" i="3"/>
  <c r="K114" i="3" s="1"/>
  <c r="I118" i="3"/>
  <c r="K118" i="3" s="1"/>
  <c r="I122" i="3"/>
  <c r="K122" i="3" s="1"/>
  <c r="I126" i="3"/>
  <c r="K126" i="3" s="1"/>
  <c r="I130" i="3"/>
  <c r="K130" i="3" s="1"/>
  <c r="I134" i="3"/>
  <c r="K134" i="3" s="1"/>
  <c r="I138" i="3"/>
  <c r="K138" i="3" s="1"/>
  <c r="I142" i="3"/>
  <c r="K142" i="3" s="1"/>
  <c r="I146" i="3"/>
  <c r="K146" i="3" s="1"/>
  <c r="I150" i="3"/>
  <c r="K150" i="3" s="1"/>
  <c r="I154" i="3"/>
  <c r="K154" i="3" s="1"/>
  <c r="I158" i="3"/>
  <c r="K158" i="3" s="1"/>
  <c r="I162" i="3"/>
  <c r="K162" i="3" s="1"/>
  <c r="I174" i="3"/>
  <c r="K174" i="3" s="1"/>
  <c r="I182" i="3"/>
  <c r="K182" i="3" s="1"/>
  <c r="I190" i="3"/>
  <c r="K190" i="3" s="1"/>
  <c r="I194" i="3"/>
  <c r="K194" i="3" s="1"/>
  <c r="I214" i="3"/>
  <c r="K214" i="3" s="1"/>
  <c r="I274" i="3"/>
  <c r="K274" i="3" s="1"/>
  <c r="I278" i="3"/>
  <c r="K278" i="3" s="1"/>
  <c r="I282" i="3"/>
  <c r="K282" i="3" s="1"/>
  <c r="I286" i="3"/>
  <c r="K286" i="3" s="1"/>
  <c r="I290" i="3"/>
  <c r="K290" i="3" s="1"/>
  <c r="I298" i="3"/>
  <c r="K298" i="3" s="1"/>
  <c r="I306" i="3"/>
  <c r="K306" i="3" s="1"/>
  <c r="I318" i="3"/>
  <c r="K318" i="3" s="1"/>
  <c r="I326" i="3"/>
  <c r="K326" i="3" s="1"/>
  <c r="I334" i="3"/>
  <c r="K334" i="3" s="1"/>
  <c r="I350" i="3"/>
  <c r="K350" i="3" s="1"/>
  <c r="I354" i="3"/>
  <c r="K354" i="3" s="1"/>
  <c r="I358" i="3"/>
  <c r="K358" i="3" s="1"/>
  <c r="I362" i="3"/>
  <c r="K362" i="3" s="1"/>
  <c r="I366" i="3"/>
  <c r="K366" i="3" s="1"/>
  <c r="I370" i="3"/>
  <c r="K370" i="3" s="1"/>
  <c r="I374" i="3"/>
  <c r="K374" i="3" s="1"/>
  <c r="I378" i="3"/>
  <c r="K378" i="3" s="1"/>
  <c r="I382" i="3"/>
  <c r="K382" i="3" s="1"/>
  <c r="I386" i="3"/>
  <c r="K386" i="3" s="1"/>
  <c r="I390" i="3"/>
  <c r="K390" i="3" s="1"/>
  <c r="I394" i="3"/>
  <c r="K394" i="3" s="1"/>
  <c r="I398" i="3"/>
  <c r="K398" i="3" s="1"/>
  <c r="I406" i="3"/>
  <c r="K406" i="3" s="1"/>
  <c r="I414" i="3"/>
  <c r="K414" i="3" s="1"/>
  <c r="I434" i="3"/>
  <c r="K434" i="3" s="1"/>
  <c r="I438" i="3"/>
  <c r="K438" i="3" s="1"/>
  <c r="I446" i="3"/>
  <c r="K446" i="3" s="1"/>
  <c r="I464" i="3"/>
  <c r="K464" i="3" s="1"/>
  <c r="I488" i="3"/>
  <c r="K488" i="3" s="1"/>
  <c r="I129" i="3"/>
  <c r="K129" i="3" s="1"/>
  <c r="I249" i="3"/>
  <c r="K249" i="3" s="1"/>
  <c r="I257" i="3"/>
  <c r="K257" i="3" s="1"/>
  <c r="I297" i="3"/>
  <c r="K297" i="3" s="1"/>
  <c r="I32" i="3"/>
  <c r="K32" i="3" s="1"/>
  <c r="I36" i="3"/>
  <c r="K36" i="3" s="1"/>
  <c r="I212" i="3"/>
  <c r="K212" i="3" s="1"/>
  <c r="I232" i="3"/>
  <c r="K232" i="3" s="1"/>
  <c r="I236" i="3"/>
  <c r="K236" i="3" s="1"/>
  <c r="I240" i="3"/>
  <c r="K240" i="3" s="1"/>
  <c r="I244" i="3"/>
  <c r="K244" i="3" s="1"/>
  <c r="I268" i="3"/>
  <c r="K268" i="3" s="1"/>
  <c r="I296" i="3"/>
  <c r="K296" i="3" s="1"/>
  <c r="I352" i="3"/>
  <c r="K352" i="3" s="1"/>
  <c r="I360" i="3"/>
  <c r="K360" i="3" s="1"/>
  <c r="I380" i="3"/>
  <c r="K380" i="3" s="1"/>
  <c r="I482" i="3"/>
  <c r="K482" i="3" s="1"/>
  <c r="I53" i="3"/>
  <c r="K53" i="3" s="1"/>
  <c r="I73" i="3"/>
  <c r="K73" i="3" s="1"/>
  <c r="I97" i="3"/>
  <c r="K97" i="3" s="1"/>
  <c r="I121" i="3"/>
  <c r="K121" i="3" s="1"/>
  <c r="I153" i="3"/>
  <c r="K153" i="3" s="1"/>
  <c r="I185" i="3"/>
  <c r="K185" i="3" s="1"/>
  <c r="I213" i="3"/>
  <c r="K213" i="3" s="1"/>
  <c r="I269" i="3"/>
  <c r="K269" i="3" s="1"/>
  <c r="I273" i="3"/>
  <c r="K273" i="3" s="1"/>
  <c r="I289" i="3"/>
  <c r="K289" i="3" s="1"/>
  <c r="I309" i="3"/>
  <c r="K309" i="3" s="1"/>
  <c r="I313" i="3"/>
  <c r="K313" i="3" s="1"/>
  <c r="I325" i="3"/>
  <c r="K325" i="3" s="1"/>
  <c r="I333" i="3"/>
  <c r="K333" i="3" s="1"/>
  <c r="I337" i="3"/>
  <c r="K337" i="3" s="1"/>
  <c r="I361" i="3"/>
  <c r="K361" i="3" s="1"/>
  <c r="I369" i="3"/>
  <c r="K369" i="3" s="1"/>
  <c r="I385" i="3"/>
  <c r="K385" i="3" s="1"/>
  <c r="I455" i="3"/>
  <c r="K455" i="3" s="1"/>
  <c r="I463" i="3"/>
  <c r="K463" i="3" s="1"/>
  <c r="I475" i="3"/>
  <c r="K475" i="3" s="1"/>
  <c r="I483" i="3"/>
  <c r="K483" i="3" s="1"/>
  <c r="I48" i="3"/>
  <c r="K48" i="3" s="1"/>
  <c r="I56" i="3"/>
  <c r="K56" i="3" s="1"/>
  <c r="I60" i="3"/>
  <c r="K60" i="3" s="1"/>
  <c r="I72" i="3"/>
  <c r="K72" i="3" s="1"/>
  <c r="I76" i="3"/>
  <c r="K76" i="3" s="1"/>
  <c r="I256" i="3"/>
  <c r="K256" i="3" s="1"/>
  <c r="I260" i="3"/>
  <c r="K260" i="3" s="1"/>
  <c r="I292" i="3"/>
  <c r="K292" i="3" s="1"/>
  <c r="I364" i="3"/>
  <c r="K364" i="3" s="1"/>
  <c r="I376" i="3"/>
  <c r="K376" i="3" s="1"/>
  <c r="I392" i="3"/>
  <c r="K392" i="3" s="1"/>
  <c r="I412" i="3"/>
  <c r="K412" i="3" s="1"/>
  <c r="I454" i="3"/>
  <c r="K454" i="3" s="1"/>
  <c r="I35" i="3"/>
  <c r="K35" i="3" s="1"/>
  <c r="I47" i="3"/>
  <c r="K47" i="3" s="1"/>
  <c r="I187" i="3"/>
  <c r="K187" i="3" s="1"/>
  <c r="I195" i="3"/>
  <c r="K195" i="3" s="1"/>
  <c r="I247" i="3"/>
  <c r="K247" i="3" s="1"/>
  <c r="I251" i="3"/>
  <c r="K251" i="3" s="1"/>
  <c r="I263" i="3"/>
  <c r="K263" i="3" s="1"/>
  <c r="I267" i="3"/>
  <c r="K267" i="3" s="1"/>
  <c r="I275" i="3"/>
  <c r="K275" i="3" s="1"/>
  <c r="I283" i="3"/>
  <c r="K283" i="3" s="1"/>
  <c r="I299" i="3"/>
  <c r="K299" i="3" s="1"/>
  <c r="I319" i="3"/>
  <c r="K319" i="3" s="1"/>
  <c r="I327" i="3"/>
  <c r="K327" i="3" s="1"/>
  <c r="I431" i="3"/>
  <c r="K431" i="3" s="1"/>
  <c r="I447" i="3"/>
  <c r="K447" i="3" s="1"/>
  <c r="I452" i="3"/>
  <c r="K452" i="3" s="1"/>
  <c r="I477" i="3"/>
  <c r="K477" i="3" s="1"/>
  <c r="I497" i="3"/>
  <c r="K497" i="3" s="1"/>
  <c r="B11" i="1"/>
  <c r="B47" i="1"/>
  <c r="AU42" i="1"/>
  <c r="DF35" i="1" l="1"/>
  <c r="CA35" i="1" s="1"/>
  <c r="CY35" i="1"/>
  <c r="CW35" i="1"/>
  <c r="AV35" i="1" s="1"/>
  <c r="CX35" i="1"/>
  <c r="BA35" i="1" s="1"/>
  <c r="DD35" i="1"/>
  <c r="BU35" i="1" s="1"/>
  <c r="DC35" i="1"/>
  <c r="BI35" i="1" s="1"/>
  <c r="DA35" i="1"/>
  <c r="BF35" i="1" s="1"/>
  <c r="DB35" i="1"/>
  <c r="BO35" i="1" s="1"/>
  <c r="CR35" i="1"/>
  <c r="AS35" i="1" s="1"/>
  <c r="B35" i="1"/>
  <c r="DG35" i="1"/>
  <c r="DE35" i="1"/>
  <c r="CO35" i="1"/>
  <c r="CV35" i="1"/>
  <c r="AO35" i="1" s="1"/>
  <c r="CZ35" i="1"/>
  <c r="CU35" i="1"/>
  <c r="CS35" i="1"/>
  <c r="CT35" i="1"/>
  <c r="CO28" i="1"/>
  <c r="CU28" i="1"/>
  <c r="CR28" i="1"/>
  <c r="AS28" i="1" s="1"/>
  <c r="CT28" i="1"/>
  <c r="B28" i="1"/>
  <c r="CV28" i="1"/>
  <c r="AO28" i="1" s="1"/>
  <c r="CS28" i="1"/>
  <c r="CW28" i="1"/>
  <c r="AV28" i="1" s="1"/>
  <c r="CX28" i="1"/>
  <c r="BA28" i="1" s="1"/>
  <c r="CY28" i="1"/>
  <c r="CZ28" i="1"/>
  <c r="DA28" i="1"/>
  <c r="BF28" i="1" s="1"/>
  <c r="DB28" i="1"/>
  <c r="BO28" i="1" s="1"/>
  <c r="DC28" i="1"/>
  <c r="BI28" i="1" s="1"/>
  <c r="DE29" i="1"/>
  <c r="CR29" i="1"/>
  <c r="AS29" i="1" s="1"/>
  <c r="DD29" i="1"/>
  <c r="BU29" i="1" s="1"/>
  <c r="CZ29" i="1"/>
  <c r="CO29" i="1"/>
  <c r="CW29" i="1"/>
  <c r="AV29" i="1" s="1"/>
  <c r="CX29" i="1"/>
  <c r="BA29" i="1" s="1"/>
  <c r="B29" i="1"/>
  <c r="DF29" i="1"/>
  <c r="CA29" i="1" s="1"/>
  <c r="CV29" i="1"/>
  <c r="AO29" i="1" s="1"/>
  <c r="DA29" i="1"/>
  <c r="BF29" i="1" s="1"/>
  <c r="DC29" i="1"/>
  <c r="BI29" i="1" s="1"/>
  <c r="CT29" i="1"/>
  <c r="DB29" i="1"/>
  <c r="BO29" i="1" s="1"/>
  <c r="CY29" i="1"/>
  <c r="CU29" i="1"/>
  <c r="DG29" i="1"/>
  <c r="CS29" i="1"/>
  <c r="DD28" i="1"/>
  <c r="BU28" i="1" s="1"/>
  <c r="DE33" i="1"/>
  <c r="DG33" i="1"/>
  <c r="B33" i="1"/>
  <c r="DC33" i="1"/>
  <c r="BI33" i="1" s="1"/>
  <c r="DD33" i="1"/>
  <c r="BU33" i="1" s="1"/>
  <c r="CU33" i="1"/>
  <c r="CW33" i="1"/>
  <c r="AV33" i="1" s="1"/>
  <c r="CO33" i="1"/>
  <c r="CZ33" i="1"/>
  <c r="DA33" i="1"/>
  <c r="BF33" i="1" s="1"/>
  <c r="CV33" i="1"/>
  <c r="AO33" i="1" s="1"/>
  <c r="CR33" i="1"/>
  <c r="AS33" i="1" s="1"/>
  <c r="CT33" i="1"/>
  <c r="DF33" i="1"/>
  <c r="CA33" i="1" s="1"/>
  <c r="DB33" i="1"/>
  <c r="BO33" i="1" s="1"/>
  <c r="CX33" i="1"/>
  <c r="BA33" i="1" s="1"/>
  <c r="CY33" i="1"/>
  <c r="CS33" i="1"/>
  <c r="DG32" i="1"/>
  <c r="CV32" i="1"/>
  <c r="AO32" i="1" s="1"/>
  <c r="CS32" i="1"/>
  <c r="CX32" i="1"/>
  <c r="BA32" i="1" s="1"/>
  <c r="CU32" i="1"/>
  <c r="B32" i="1"/>
  <c r="CZ32" i="1"/>
  <c r="CW32" i="1"/>
  <c r="AV32" i="1" s="1"/>
  <c r="DB32" i="1"/>
  <c r="BO32" i="1" s="1"/>
  <c r="CY32" i="1"/>
  <c r="DD32" i="1"/>
  <c r="BU32" i="1" s="1"/>
  <c r="DA32" i="1"/>
  <c r="BF32" i="1" s="1"/>
  <c r="CO32" i="1"/>
  <c r="DF32" i="1"/>
  <c r="CA32" i="1" s="1"/>
  <c r="DC32" i="1"/>
  <c r="BI32" i="1" s="1"/>
  <c r="CR32" i="1"/>
  <c r="AS32" i="1" s="1"/>
  <c r="DE32" i="1"/>
  <c r="CT32" i="1"/>
  <c r="DE34" i="1"/>
  <c r="CX34" i="1"/>
  <c r="BA34" i="1" s="1"/>
  <c r="CW34" i="1"/>
  <c r="AV34" i="1" s="1"/>
  <c r="CU34" i="1"/>
  <c r="DC34" i="1"/>
  <c r="BI34" i="1" s="1"/>
  <c r="CV34" i="1"/>
  <c r="AO34" i="1" s="1"/>
  <c r="CY34" i="1"/>
  <c r="DB34" i="1"/>
  <c r="BO34" i="1" s="1"/>
  <c r="DA34" i="1"/>
  <c r="BF34" i="1" s="1"/>
  <c r="CR34" i="1"/>
  <c r="AS34" i="1" s="1"/>
  <c r="DD34" i="1"/>
  <c r="BU34" i="1" s="1"/>
  <c r="DG34" i="1"/>
  <c r="CO34" i="1"/>
  <c r="DF34" i="1"/>
  <c r="CA34" i="1" s="1"/>
  <c r="CZ34" i="1"/>
  <c r="B34" i="1"/>
  <c r="CT34" i="1"/>
  <c r="CS34" i="1"/>
  <c r="DE30" i="1"/>
  <c r="DC30" i="1"/>
  <c r="BI30" i="1" s="1"/>
  <c r="B30" i="1"/>
  <c r="CX30" i="1"/>
  <c r="BA30" i="1" s="1"/>
  <c r="CZ30" i="1"/>
  <c r="DB30" i="1"/>
  <c r="BO30" i="1" s="1"/>
  <c r="DD30" i="1"/>
  <c r="BU30" i="1" s="1"/>
  <c r="CS30" i="1"/>
  <c r="CY30" i="1"/>
  <c r="CO30" i="1"/>
  <c r="DF30" i="1"/>
  <c r="CA30" i="1" s="1"/>
  <c r="CR30" i="1"/>
  <c r="AS30" i="1" s="1"/>
  <c r="CW30" i="1"/>
  <c r="AV30" i="1" s="1"/>
  <c r="CU30" i="1"/>
  <c r="DG30" i="1"/>
  <c r="CT30" i="1"/>
  <c r="CV30" i="1"/>
  <c r="AO30" i="1" s="1"/>
  <c r="DA30" i="1"/>
  <c r="BF30" i="1" s="1"/>
  <c r="DF31" i="1"/>
  <c r="CA31" i="1" s="1"/>
  <c r="CR31" i="1"/>
  <c r="AS31" i="1" s="1"/>
  <c r="CZ31" i="1"/>
  <c r="CY31" i="1"/>
  <c r="DA31" i="1"/>
  <c r="BF31" i="1" s="1"/>
  <c r="CO31" i="1"/>
  <c r="DD31" i="1"/>
  <c r="BU31" i="1" s="1"/>
  <c r="DC31" i="1"/>
  <c r="BI31" i="1" s="1"/>
  <c r="DE31" i="1"/>
  <c r="CT31" i="1"/>
  <c r="DG31" i="1"/>
  <c r="CS31" i="1"/>
  <c r="CX31" i="1"/>
  <c r="BA31" i="1" s="1"/>
  <c r="CV31" i="1"/>
  <c r="AO31" i="1" s="1"/>
  <c r="B31" i="1"/>
  <c r="CU31" i="1"/>
  <c r="CW31" i="1"/>
  <c r="AV31" i="1" s="1"/>
  <c r="DB31" i="1"/>
  <c r="BO31" i="1" s="1"/>
  <c r="DG36" i="1"/>
  <c r="B36" i="1"/>
  <c r="CV36" i="1"/>
  <c r="AO36" i="1" s="1"/>
  <c r="CS36" i="1"/>
  <c r="CT36" i="1"/>
  <c r="DC36" i="1"/>
  <c r="BI36" i="1" s="1"/>
  <c r="CZ36" i="1"/>
  <c r="CW36" i="1"/>
  <c r="AV36" i="1" s="1"/>
  <c r="CX36" i="1"/>
  <c r="BA36" i="1" s="1"/>
  <c r="DD36" i="1"/>
  <c r="BU36" i="1" s="1"/>
  <c r="DA36" i="1"/>
  <c r="BF36" i="1" s="1"/>
  <c r="DB36" i="1"/>
  <c r="BO36" i="1" s="1"/>
  <c r="CU36" i="1"/>
  <c r="CR36" i="1"/>
  <c r="AS36" i="1" s="1"/>
  <c r="DE36" i="1"/>
  <c r="CO36" i="1"/>
  <c r="DF36" i="1"/>
  <c r="CA36" i="1" s="1"/>
  <c r="CY36" i="1"/>
  <c r="CP27" i="1"/>
  <c r="CQ27" i="1"/>
  <c r="AK27" i="1" s="1"/>
  <c r="DE27" i="1"/>
  <c r="CR27" i="1"/>
  <c r="AS27" i="1" s="1"/>
  <c r="DD27" i="1"/>
  <c r="BU27" i="1" s="1"/>
  <c r="B27" i="1"/>
  <c r="CS27" i="1"/>
  <c r="CU27" i="1"/>
  <c r="CT27" i="1"/>
  <c r="CV27" i="1"/>
  <c r="AO27" i="1" s="1"/>
  <c r="CW27" i="1"/>
  <c r="AV27" i="1" s="1"/>
  <c r="CX27" i="1"/>
  <c r="BA27" i="1" s="1"/>
  <c r="CY27" i="1"/>
  <c r="CZ27" i="1"/>
  <c r="DA27" i="1"/>
  <c r="BF27" i="1" s="1"/>
  <c r="DB27" i="1"/>
  <c r="BO27" i="1" s="1"/>
  <c r="DC27" i="1"/>
  <c r="BI27" i="1" s="1"/>
  <c r="DF25" i="1"/>
  <c r="DF27" i="1" s="1"/>
  <c r="CA27" i="1" s="1"/>
  <c r="T13" i="3"/>
  <c r="U13" i="3" s="1"/>
  <c r="V13" i="3" s="1"/>
  <c r="W13" i="3"/>
  <c r="J17" i="3"/>
  <c r="N16" i="3"/>
  <c r="H15" i="3"/>
  <c r="K14" i="3"/>
  <c r="M14" i="3"/>
  <c r="O14" i="3" s="1"/>
  <c r="BV38" i="1"/>
  <c r="Q2" i="2"/>
  <c r="B12" i="1"/>
  <c r="CQ34" i="1" l="1"/>
  <c r="AK34" i="1" s="1"/>
  <c r="CP34" i="1"/>
  <c r="E34" i="1" s="1"/>
  <c r="L34" i="1"/>
  <c r="CP30" i="1"/>
  <c r="E30" i="1" s="1"/>
  <c r="L30" i="1"/>
  <c r="CQ30" i="1"/>
  <c r="AK30" i="1" s="1"/>
  <c r="CP33" i="1"/>
  <c r="E33" i="1" s="1"/>
  <c r="L33" i="1"/>
  <c r="CQ33" i="1"/>
  <c r="AK33" i="1" s="1"/>
  <c r="CP28" i="1"/>
  <c r="E28" i="1" s="1"/>
  <c r="L28" i="1"/>
  <c r="CQ28" i="1"/>
  <c r="AK28" i="1" s="1"/>
  <c r="CQ32" i="1"/>
  <c r="AK32" i="1" s="1"/>
  <c r="L32" i="1"/>
  <c r="CP32" i="1"/>
  <c r="E32" i="1" s="1"/>
  <c r="CQ36" i="1"/>
  <c r="AK36" i="1" s="1"/>
  <c r="L36" i="1"/>
  <c r="CP36" i="1"/>
  <c r="E36" i="1" s="1"/>
  <c r="L31" i="1"/>
  <c r="CP31" i="1"/>
  <c r="E31" i="1" s="1"/>
  <c r="CQ31" i="1"/>
  <c r="AK31" i="1" s="1"/>
  <c r="CP29" i="1"/>
  <c r="E29" i="1" s="1"/>
  <c r="L29" i="1"/>
  <c r="CQ29" i="1"/>
  <c r="AK29" i="1" s="1"/>
  <c r="CP35" i="1"/>
  <c r="E35" i="1" s="1"/>
  <c r="CQ35" i="1"/>
  <c r="AK35" i="1" s="1"/>
  <c r="L35" i="1"/>
  <c r="DG25" i="1"/>
  <c r="DF28" i="1"/>
  <c r="CA28" i="1" s="1"/>
  <c r="L27" i="1"/>
  <c r="T14" i="3"/>
  <c r="U14" i="3" s="1"/>
  <c r="V14" i="3" s="1"/>
  <c r="W14" i="3"/>
  <c r="H16" i="3"/>
  <c r="K15" i="3"/>
  <c r="M15" i="3"/>
  <c r="O15" i="3" s="1"/>
  <c r="J18" i="3"/>
  <c r="N17" i="3"/>
  <c r="BI11" i="1"/>
  <c r="CM35" i="1"/>
  <c r="CM34" i="1"/>
  <c r="CM33" i="1"/>
  <c r="CM36" i="1" l="1"/>
  <c r="E27" i="1"/>
  <c r="DG27" i="1"/>
  <c r="DG28" i="1"/>
  <c r="W15" i="3"/>
  <c r="R15" i="3"/>
  <c r="S15" i="3"/>
  <c r="J19" i="3"/>
  <c r="N18" i="3"/>
  <c r="H17" i="3"/>
  <c r="M16" i="3"/>
  <c r="O16" i="3" s="1"/>
  <c r="K16" i="3"/>
  <c r="AO38" i="1"/>
  <c r="U15" i="3" l="1"/>
  <c r="V15" i="3" s="1"/>
  <c r="T16" i="3"/>
  <c r="U16" i="3" s="1"/>
  <c r="V16" i="3" s="1"/>
  <c r="W16" i="3"/>
  <c r="H18" i="3"/>
  <c r="K17" i="3"/>
  <c r="M17" i="3"/>
  <c r="O17" i="3" s="1"/>
  <c r="J20" i="3"/>
  <c r="N19" i="3"/>
  <c r="N2" i="3"/>
  <c r="O2" i="3" s="1"/>
  <c r="W2" i="3" s="1"/>
  <c r="T17" i="3" l="1"/>
  <c r="U17" i="3" s="1"/>
  <c r="V17" i="3" s="1"/>
  <c r="W17" i="3"/>
  <c r="R2" i="3"/>
  <c r="S2" i="3"/>
  <c r="H19" i="3"/>
  <c r="K18" i="3"/>
  <c r="M18" i="3"/>
  <c r="O18" i="3" s="1"/>
  <c r="J21" i="3"/>
  <c r="N20" i="3"/>
  <c r="U2" i="3" l="1"/>
  <c r="V2" i="3" s="1"/>
  <c r="T18" i="3"/>
  <c r="U18" i="3" s="1"/>
  <c r="V18" i="3" s="1"/>
  <c r="W18" i="3"/>
  <c r="J22" i="3"/>
  <c r="N22" i="3" s="1"/>
  <c r="N21" i="3"/>
  <c r="H20" i="3"/>
  <c r="K19" i="3"/>
  <c r="M19" i="3"/>
  <c r="O19" i="3" s="1"/>
  <c r="CM31" i="1"/>
  <c r="CM30" i="1"/>
  <c r="CM32" i="1"/>
  <c r="CM29" i="1"/>
  <c r="CM28" i="1"/>
  <c r="T19" i="3" l="1"/>
  <c r="U19" i="3" s="1"/>
  <c r="V19" i="3" s="1"/>
  <c r="W19" i="3"/>
  <c r="H21" i="3"/>
  <c r="M20" i="3"/>
  <c r="O20" i="3" s="1"/>
  <c r="K20" i="3"/>
  <c r="BA38" i="1"/>
  <c r="T20" i="3" l="1"/>
  <c r="U20" i="3" s="1"/>
  <c r="V20" i="3" s="1"/>
  <c r="W20" i="3"/>
  <c r="H22" i="3"/>
  <c r="K21" i="3"/>
  <c r="M21" i="3"/>
  <c r="O21" i="3" s="1"/>
  <c r="AW38" i="1"/>
  <c r="W21" i="3" l="1"/>
  <c r="R21" i="3"/>
  <c r="U21" i="3" s="1"/>
  <c r="V21" i="3" s="1"/>
  <c r="S21" i="3"/>
  <c r="K22" i="3"/>
  <c r="M22" i="3"/>
  <c r="O22" i="3" s="1"/>
  <c r="AV38" i="1"/>
  <c r="BL39" i="1" s="1"/>
  <c r="AT38" i="1"/>
  <c r="T22" i="3" l="1"/>
  <c r="U22" i="3" s="1"/>
  <c r="V22" i="3" s="1"/>
  <c r="W22" i="3"/>
  <c r="BO38" i="1"/>
  <c r="BI38" i="1" l="1"/>
  <c r="CM27" i="1"/>
  <c r="BB38" i="1" l="1"/>
  <c r="BP38" i="1"/>
  <c r="BU38" i="1"/>
  <c r="BL41" i="1" s="1"/>
  <c r="BZ38" i="1"/>
  <c r="CA38" i="1"/>
  <c r="BL40" i="1" l="1"/>
  <c r="B40" i="1" s="1"/>
</calcChain>
</file>

<file path=xl/comments1.xml><?xml version="1.0" encoding="utf-8"?>
<comments xmlns="http://schemas.openxmlformats.org/spreadsheetml/2006/main">
  <authors>
    <author>Prakash Mishra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In case the customer do not have GSTIN / Unregistered dealer. Enter state code followed by three X - (XXX) in rest of columns.</t>
        </r>
      </text>
    </comment>
  </commentList>
</comments>
</file>

<file path=xl/sharedStrings.xml><?xml version="1.0" encoding="utf-8"?>
<sst xmlns="http://schemas.openxmlformats.org/spreadsheetml/2006/main" count="1044" uniqueCount="429">
  <si>
    <t>Sr.No</t>
  </si>
  <si>
    <t>Date</t>
  </si>
  <si>
    <t>1. GSTIN</t>
  </si>
  <si>
    <t>2. Name</t>
  </si>
  <si>
    <t xml:space="preserve"> </t>
  </si>
  <si>
    <t>XYZ Corporation Private Limited</t>
  </si>
  <si>
    <t>12, Motimahal, Andheri Kurla Road, Mumbai, Maharashtra, 400 001</t>
  </si>
  <si>
    <t>17-18/</t>
  </si>
  <si>
    <t>STATE</t>
  </si>
  <si>
    <t>M</t>
  </si>
  <si>
    <t>H</t>
  </si>
  <si>
    <t>PAN</t>
  </si>
  <si>
    <t>A</t>
  </si>
  <si>
    <t>B</t>
  </si>
  <si>
    <t>P</t>
  </si>
  <si>
    <t>N</t>
  </si>
  <si>
    <t>Entity</t>
  </si>
  <si>
    <t>C</t>
  </si>
  <si>
    <t>3. Address of Supplier</t>
  </si>
  <si>
    <t>SUPPLIER DETAILS:</t>
  </si>
  <si>
    <t>RECEIVER DETAILS:</t>
  </si>
  <si>
    <t>GSTIN OF RECEIVER</t>
  </si>
  <si>
    <t>Contact Name</t>
  </si>
  <si>
    <t>Contact No</t>
  </si>
  <si>
    <t>Customer Code</t>
  </si>
  <si>
    <t>CUST-001</t>
  </si>
  <si>
    <t>CUST-002</t>
  </si>
  <si>
    <t>TAX INVOICE</t>
  </si>
  <si>
    <t>RECEIVER (BILL TO)</t>
  </si>
  <si>
    <t>CONSIGNEE (DELIVERED TO)</t>
  </si>
  <si>
    <t>INVOICE NO :</t>
  </si>
  <si>
    <t>DATE OF ISSUE:</t>
  </si>
  <si>
    <t>TIME OF ISSUE :</t>
  </si>
  <si>
    <t>Name of Goods or/and Services Supplied</t>
  </si>
  <si>
    <t>UOM</t>
  </si>
  <si>
    <t>Rate</t>
  </si>
  <si>
    <t>Tax %</t>
  </si>
  <si>
    <t>QTY.</t>
  </si>
  <si>
    <t>TOTAL</t>
  </si>
  <si>
    <t>Authorised Signatory</t>
  </si>
  <si>
    <t>Sr.
No</t>
  </si>
  <si>
    <t>HSN/
ACS</t>
  </si>
  <si>
    <t>INPUTS</t>
  </si>
  <si>
    <t>Copy</t>
  </si>
  <si>
    <t>PRINT INVOICE NO:</t>
  </si>
  <si>
    <t>Select the invoice no and the option of the copy and print.</t>
  </si>
  <si>
    <t>HSN NO.</t>
  </si>
  <si>
    <t>Name of Product</t>
  </si>
  <si>
    <t>Nos.</t>
  </si>
  <si>
    <t>Invoice No</t>
  </si>
  <si>
    <t>Line Item</t>
  </si>
  <si>
    <t>Discount</t>
  </si>
  <si>
    <t>Disc. %</t>
  </si>
  <si>
    <t>Quantity</t>
  </si>
  <si>
    <t>Product Value</t>
  </si>
  <si>
    <t>Discount Value</t>
  </si>
  <si>
    <t>SGST</t>
  </si>
  <si>
    <t>Net Price</t>
  </si>
  <si>
    <t>CGST</t>
  </si>
  <si>
    <t>IGST</t>
  </si>
  <si>
    <t>UID</t>
  </si>
  <si>
    <t>State</t>
  </si>
  <si>
    <t>Invoice Max</t>
  </si>
  <si>
    <t>Invoice Min</t>
  </si>
  <si>
    <t>GSTIN NO</t>
  </si>
  <si>
    <t>Count</t>
  </si>
  <si>
    <t>S</t>
  </si>
  <si>
    <t>D</t>
  </si>
  <si>
    <t>E</t>
  </si>
  <si>
    <t>CIN ABCDEDDDDDDDDD</t>
  </si>
  <si>
    <t>INVOICING</t>
  </si>
  <si>
    <t>Instructions</t>
  </si>
  <si>
    <t>Fill Master Info " Supplier Detail" with your own company/firm specific information.</t>
  </si>
  <si>
    <t>Fill Master Info " Receiver  Detail" with details of your customer's specific information.</t>
  </si>
  <si>
    <t>ONE TIME MASTER INFORMATION</t>
  </si>
  <si>
    <t>Fill Product Master with your own code, HSN code , UOM, Rate per unit and tax rate.</t>
  </si>
  <si>
    <t>Enter the invoice numeber on top.</t>
  </si>
  <si>
    <t>VALUE</t>
  </si>
  <si>
    <t>RATE</t>
  </si>
  <si>
    <t>DISCOUNT</t>
  </si>
  <si>
    <t>SGST
VALUE</t>
  </si>
  <si>
    <t>CGST
VALUE</t>
  </si>
  <si>
    <t>IGST
VALUE</t>
  </si>
  <si>
    <t>TOTAL
VALUE</t>
  </si>
  <si>
    <t>(See rule 7, for a tax invoice referred to in section 31)</t>
  </si>
  <si>
    <t>State Name</t>
  </si>
  <si>
    <t>01</t>
  </si>
  <si>
    <t>Jammu &amp; Kashmir</t>
  </si>
  <si>
    <t>02</t>
  </si>
  <si>
    <t>Himachal Pradesh</t>
  </si>
  <si>
    <t>03</t>
  </si>
  <si>
    <t>Punjab</t>
  </si>
  <si>
    <t>04</t>
  </si>
  <si>
    <t>Chandigarh</t>
  </si>
  <si>
    <t>05</t>
  </si>
  <si>
    <t>Uttranchal</t>
  </si>
  <si>
    <t>06</t>
  </si>
  <si>
    <t>Haryana</t>
  </si>
  <si>
    <t>07</t>
  </si>
  <si>
    <t>Delhi</t>
  </si>
  <si>
    <t>08</t>
  </si>
  <si>
    <t>Rajasthan</t>
  </si>
  <si>
    <t>09</t>
  </si>
  <si>
    <t>Uttar Pradesh</t>
  </si>
  <si>
    <t>10</t>
  </si>
  <si>
    <t>Bihar</t>
  </si>
  <si>
    <t>11</t>
  </si>
  <si>
    <t>Sikkim</t>
  </si>
  <si>
    <t>12</t>
  </si>
  <si>
    <t>Arunachal Pradesh</t>
  </si>
  <si>
    <t>13</t>
  </si>
  <si>
    <t>Nagaland</t>
  </si>
  <si>
    <t>14</t>
  </si>
  <si>
    <t>Manipur</t>
  </si>
  <si>
    <t>15</t>
  </si>
  <si>
    <t>Mizoram</t>
  </si>
  <si>
    <t>16</t>
  </si>
  <si>
    <t>Tripura</t>
  </si>
  <si>
    <t>17</t>
  </si>
  <si>
    <t>Meghalaya</t>
  </si>
  <si>
    <t>18</t>
  </si>
  <si>
    <t>Assam</t>
  </si>
  <si>
    <t>19</t>
  </si>
  <si>
    <t>West Bengal</t>
  </si>
  <si>
    <t>20</t>
  </si>
  <si>
    <t>harkhand</t>
  </si>
  <si>
    <t>21</t>
  </si>
  <si>
    <t>Odisha</t>
  </si>
  <si>
    <t>22</t>
  </si>
  <si>
    <t>Chhattisgarh</t>
  </si>
  <si>
    <t>23</t>
  </si>
  <si>
    <t>Madhya Pradesh</t>
  </si>
  <si>
    <t>24</t>
  </si>
  <si>
    <t>Gujarat</t>
  </si>
  <si>
    <t>25</t>
  </si>
  <si>
    <t>Daman &amp; Diu</t>
  </si>
  <si>
    <t>26</t>
  </si>
  <si>
    <t>Dadra &amp; Nagar Haveli</t>
  </si>
  <si>
    <t>27</t>
  </si>
  <si>
    <t>Maharashtra</t>
  </si>
  <si>
    <t>28</t>
  </si>
  <si>
    <t>Andhra Pradesh</t>
  </si>
  <si>
    <t>29</t>
  </si>
  <si>
    <t>Karnataka</t>
  </si>
  <si>
    <t>30</t>
  </si>
  <si>
    <t>Goa</t>
  </si>
  <si>
    <t>31</t>
  </si>
  <si>
    <t>Lakshdweep</t>
  </si>
  <si>
    <t>32</t>
  </si>
  <si>
    <t>Kerala</t>
  </si>
  <si>
    <t>33</t>
  </si>
  <si>
    <t>Tamil Nadu</t>
  </si>
  <si>
    <t>34</t>
  </si>
  <si>
    <t>Pondicherry</t>
  </si>
  <si>
    <t>35</t>
  </si>
  <si>
    <t>Andaman &amp; Nicobar Islands</t>
  </si>
  <si>
    <t>36</t>
  </si>
  <si>
    <t>Telangana</t>
  </si>
  <si>
    <t>CUST-003</t>
  </si>
  <si>
    <t>CUST-004</t>
  </si>
  <si>
    <t>CUST-005</t>
  </si>
  <si>
    <t>CUST-006</t>
  </si>
  <si>
    <t>CUST-007</t>
  </si>
  <si>
    <t>CUST-008</t>
  </si>
  <si>
    <t>CUST-009</t>
  </si>
  <si>
    <t>CUST-010</t>
  </si>
  <si>
    <t>CUST-011</t>
  </si>
  <si>
    <t>CUST-012</t>
  </si>
  <si>
    <t>CUST-013</t>
  </si>
  <si>
    <t>CUST-014</t>
  </si>
  <si>
    <t>CUST-015</t>
  </si>
  <si>
    <t>CUST-016</t>
  </si>
  <si>
    <t>CUST-017</t>
  </si>
  <si>
    <t>CUST-018</t>
  </si>
  <si>
    <t>CUST-019</t>
  </si>
  <si>
    <t>CUST-020</t>
  </si>
  <si>
    <t>CUST-021</t>
  </si>
  <si>
    <t>CUST-022</t>
  </si>
  <si>
    <t>CUST-023</t>
  </si>
  <si>
    <t>CUST-024</t>
  </si>
  <si>
    <t>CUST-025</t>
  </si>
  <si>
    <t>CUST-026</t>
  </si>
  <si>
    <t>CUST-027</t>
  </si>
  <si>
    <t>CUST-028</t>
  </si>
  <si>
    <t>CUST-029</t>
  </si>
  <si>
    <t>CUST-030</t>
  </si>
  <si>
    <t>CUST-031</t>
  </si>
  <si>
    <t>CUST-032</t>
  </si>
  <si>
    <t>CUST-033</t>
  </si>
  <si>
    <t>CUST-034</t>
  </si>
  <si>
    <t>CUST-035</t>
  </si>
  <si>
    <t>CUST-036</t>
  </si>
  <si>
    <t>CUST-037</t>
  </si>
  <si>
    <t>CUST-038</t>
  </si>
  <si>
    <t>CUST-039</t>
  </si>
  <si>
    <t>CUST-040</t>
  </si>
  <si>
    <t>CUST-041</t>
  </si>
  <si>
    <t>CUST-042</t>
  </si>
  <si>
    <t>CUST-043</t>
  </si>
  <si>
    <t>CUST-044</t>
  </si>
  <si>
    <t>CUST-045</t>
  </si>
  <si>
    <t>CUST-046</t>
  </si>
  <si>
    <t>CUST-047</t>
  </si>
  <si>
    <t>CUST-048</t>
  </si>
  <si>
    <t>CUST-049</t>
  </si>
  <si>
    <t>CUST-050</t>
  </si>
  <si>
    <t>CUST-051</t>
  </si>
  <si>
    <t>CUST-052</t>
  </si>
  <si>
    <t>CUST-053</t>
  </si>
  <si>
    <t>CUST-054</t>
  </si>
  <si>
    <t>CUST-055</t>
  </si>
  <si>
    <t>CUST-056</t>
  </si>
  <si>
    <t>CUST-057</t>
  </si>
  <si>
    <t>CUST-058</t>
  </si>
  <si>
    <t>CUST-059</t>
  </si>
  <si>
    <t>CUST-060</t>
  </si>
  <si>
    <t>CUST-061</t>
  </si>
  <si>
    <t>CUST-062</t>
  </si>
  <si>
    <t>CUST-063</t>
  </si>
  <si>
    <t>CUST-064</t>
  </si>
  <si>
    <t>CUST-065</t>
  </si>
  <si>
    <t>CUST-066</t>
  </si>
  <si>
    <t>CUST-067</t>
  </si>
  <si>
    <t>CUST-068</t>
  </si>
  <si>
    <t>CUST-069</t>
  </si>
  <si>
    <t>CUST-070</t>
  </si>
  <si>
    <t>CUST-071</t>
  </si>
  <si>
    <t>CUST-072</t>
  </si>
  <si>
    <t>CUST-073</t>
  </si>
  <si>
    <t>CUST-074</t>
  </si>
  <si>
    <t>CUST-075</t>
  </si>
  <si>
    <t>CUST-076</t>
  </si>
  <si>
    <t>CUST-077</t>
  </si>
  <si>
    <t>CUST-078</t>
  </si>
  <si>
    <t>CUST-079</t>
  </si>
  <si>
    <t>CUST-080</t>
  </si>
  <si>
    <t>CUST-081</t>
  </si>
  <si>
    <t>CUST-082</t>
  </si>
  <si>
    <t>CUST-083</t>
  </si>
  <si>
    <t>CUST-084</t>
  </si>
  <si>
    <t>CUST-085</t>
  </si>
  <si>
    <t>CUST-086</t>
  </si>
  <si>
    <t>CUST-087</t>
  </si>
  <si>
    <t>CUST-088</t>
  </si>
  <si>
    <t>CUST-089</t>
  </si>
  <si>
    <t>CUST-090</t>
  </si>
  <si>
    <t>CUST-091</t>
  </si>
  <si>
    <t>CUST-092</t>
  </si>
  <si>
    <t>CUST-093</t>
  </si>
  <si>
    <t>CUST-094</t>
  </si>
  <si>
    <t>CUST-095</t>
  </si>
  <si>
    <t>CUST-096</t>
  </si>
  <si>
    <t>CUST-097</t>
  </si>
  <si>
    <t>CUST-098</t>
  </si>
  <si>
    <t>CUST-099</t>
  </si>
  <si>
    <t>CUST-100</t>
  </si>
  <si>
    <t>CAN BE LEFT BLANK</t>
  </si>
  <si>
    <t>4. City of Jursidiction</t>
  </si>
  <si>
    <t>5. Serial No. Prefix of invoice:</t>
  </si>
  <si>
    <t>6. Registered Office (Optional)</t>
  </si>
  <si>
    <t>7. CIN No ( Optional)</t>
  </si>
  <si>
    <t>Mumbai</t>
  </si>
  <si>
    <t>Customer Code :</t>
  </si>
  <si>
    <t>x</t>
  </si>
  <si>
    <t>GSTIN BILLING</t>
  </si>
  <si>
    <t>END</t>
  </si>
  <si>
    <t>pppp</t>
  </si>
  <si>
    <t>FLAG</t>
  </si>
  <si>
    <t>X</t>
  </si>
  <si>
    <t>CIN No if not applicable leave it blank and it will not show on invoice.</t>
  </si>
  <si>
    <t>Enter city for the jurisdiction of invoice.</t>
  </si>
  <si>
    <t>DO NOT ADD/DELETE LINE OR INFORMATION - IF ANY DIFFICULTY IN USING CONTACT THE EMAIL ON INVOICE PAGE</t>
  </si>
  <si>
    <t>PRODUCT MASTER</t>
  </si>
  <si>
    <t>Enter product details with respective tax rate and product</t>
  </si>
  <si>
    <t>HSN code is to be entered if required.</t>
  </si>
  <si>
    <t>Product Code is the internal product you assign for your products.</t>
  </si>
  <si>
    <t>TRANSACTION</t>
  </si>
  <si>
    <t>Non shaded ( white) portion to be filled in.</t>
  </si>
  <si>
    <t>Invoice no has to be numbers from 1 or any other no in ascending order.</t>
  </si>
  <si>
    <t>Invoice No. is the serial no. of invoice and Line no. is the line no. of the product in particular invoice no.</t>
  </si>
  <si>
    <t>If the customer is unregistered than enter two digit state code and then put "x" three times.</t>
  </si>
  <si>
    <t>Product code and customer is drop down list from your master information of customer and product list.</t>
  </si>
  <si>
    <t>Select the print copy and you are ready for the print. - It do not require any macro to print !</t>
  </si>
  <si>
    <t>TAX INVOICE PRINTING</t>
  </si>
  <si>
    <t>RETURN</t>
  </si>
  <si>
    <t>To update return you need to refresh the PIVOT REPORT.</t>
  </si>
  <si>
    <t>Go to PIVOT REPORT file , do a right click and update the report.</t>
  </si>
  <si>
    <t>copy paste the data into new file and can be uploaded as per the current return form.</t>
  </si>
  <si>
    <t>It cover the normal sales for specific requirement contact the email id mentioned on invoice sheet.</t>
  </si>
  <si>
    <t>You do not need password or macro to use this file. If you disable the macro amount in words will not print correctly.</t>
  </si>
  <si>
    <t>Contact : prakash@pmishra.in  if you need similar kind of utility for other purpose or modification in this file itself.</t>
  </si>
  <si>
    <t>We do accounting and tax consultancy,  outsourcing of the accounting related work at very economic charges.</t>
  </si>
  <si>
    <t>Total invoice amount in words :Rupees Two Lac Sixteen Thousand Sixty Four Only</t>
  </si>
  <si>
    <t>Address -1</t>
  </si>
  <si>
    <t>Address -2</t>
  </si>
  <si>
    <t>Address -3</t>
  </si>
  <si>
    <t>Address -4</t>
  </si>
  <si>
    <t>Customer Name</t>
  </si>
  <si>
    <t>CUSTOMER NAME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</si>
  <si>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</si>
  <si>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</si>
  <si>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</si>
  <si>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</si>
  <si>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</si>
  <si>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</si>
  <si>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</si>
  <si>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</si>
  <si>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</si>
  <si>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Product10</t>
  </si>
  <si>
    <t>Product11</t>
  </si>
  <si>
    <t>Product12</t>
  </si>
  <si>
    <t>Product13</t>
  </si>
  <si>
    <t>Product14</t>
  </si>
  <si>
    <t>Product15</t>
  </si>
  <si>
    <t>Product16</t>
  </si>
  <si>
    <t>Product17</t>
  </si>
  <si>
    <t>Product18</t>
  </si>
  <si>
    <t>Product19</t>
  </si>
  <si>
    <t>Product20</t>
  </si>
  <si>
    <t>Product21</t>
  </si>
  <si>
    <t>Product22</t>
  </si>
  <si>
    <t>Product23</t>
  </si>
  <si>
    <t>Product24</t>
  </si>
  <si>
    <t>Product25</t>
  </si>
  <si>
    <t>Product26</t>
  </si>
  <si>
    <t>Product27</t>
  </si>
  <si>
    <t>Product28</t>
  </si>
  <si>
    <t>Product29</t>
  </si>
  <si>
    <t>Product30</t>
  </si>
  <si>
    <t>Product31</t>
  </si>
  <si>
    <t>Product32</t>
  </si>
  <si>
    <t>Product33</t>
  </si>
  <si>
    <t>Product34</t>
  </si>
  <si>
    <t>Product35</t>
  </si>
  <si>
    <t>Product36</t>
  </si>
  <si>
    <t>Product37</t>
  </si>
  <si>
    <t>Product38</t>
  </si>
  <si>
    <t>Product39</t>
  </si>
  <si>
    <t>Product40</t>
  </si>
  <si>
    <t>Product41</t>
  </si>
  <si>
    <t>Product42</t>
  </si>
  <si>
    <t>Product43</t>
  </si>
  <si>
    <t>Product44</t>
  </si>
  <si>
    <t>Product45</t>
  </si>
  <si>
    <t>Product46</t>
  </si>
  <si>
    <t>Product47</t>
  </si>
  <si>
    <t>Product48</t>
  </si>
  <si>
    <t>Product49</t>
  </si>
  <si>
    <t>Product50</t>
  </si>
  <si>
    <t>Product51</t>
  </si>
  <si>
    <t>Product52</t>
  </si>
  <si>
    <t>Product53</t>
  </si>
  <si>
    <t>Product54</t>
  </si>
  <si>
    <t>Product55</t>
  </si>
  <si>
    <t>Product56</t>
  </si>
  <si>
    <t>Product57</t>
  </si>
  <si>
    <t>Product58</t>
  </si>
  <si>
    <t>Product59</t>
  </si>
  <si>
    <t>Product60</t>
  </si>
  <si>
    <t>Product61</t>
  </si>
  <si>
    <t>Product62</t>
  </si>
  <si>
    <t>Product63</t>
  </si>
  <si>
    <t>Product64</t>
  </si>
  <si>
    <t>Product65</t>
  </si>
  <si>
    <t>Product66</t>
  </si>
  <si>
    <t>Product67</t>
  </si>
  <si>
    <t>Product68</t>
  </si>
  <si>
    <t>Product69</t>
  </si>
  <si>
    <t>Product70</t>
  </si>
  <si>
    <t>Product71</t>
  </si>
  <si>
    <t>Product72</t>
  </si>
  <si>
    <t>Product73</t>
  </si>
  <si>
    <t>Product74</t>
  </si>
  <si>
    <t>Product75</t>
  </si>
  <si>
    <t>Product76</t>
  </si>
  <si>
    <t>Product77</t>
  </si>
  <si>
    <t>Product78</t>
  </si>
  <si>
    <t>Product79</t>
  </si>
  <si>
    <t>Product80</t>
  </si>
  <si>
    <t>Product81</t>
  </si>
  <si>
    <t>Product82</t>
  </si>
  <si>
    <t>Product83</t>
  </si>
  <si>
    <t>Product84</t>
  </si>
  <si>
    <t>Product85</t>
  </si>
  <si>
    <t>Product86</t>
  </si>
  <si>
    <t>Product87</t>
  </si>
  <si>
    <t>Product88</t>
  </si>
  <si>
    <t>Product89</t>
  </si>
  <si>
    <t>Product90</t>
  </si>
  <si>
    <t>Product91</t>
  </si>
  <si>
    <t>Product92</t>
  </si>
  <si>
    <t>Product93</t>
  </si>
  <si>
    <t>Product94</t>
  </si>
  <si>
    <t>Product95</t>
  </si>
  <si>
    <t>Product96</t>
  </si>
  <si>
    <t>Product97</t>
  </si>
  <si>
    <t>Product98</t>
  </si>
  <si>
    <t>Product99</t>
  </si>
  <si>
    <t>Product100</t>
  </si>
  <si>
    <t>Product Name</t>
  </si>
  <si>
    <t>GST</t>
  </si>
  <si>
    <t>Net Value</t>
  </si>
  <si>
    <t>TOTAL GST</t>
  </si>
  <si>
    <t>INVOICE VALUE</t>
  </si>
  <si>
    <t>Line No</t>
  </si>
  <si>
    <t>Reference</t>
  </si>
  <si>
    <t>HSN NO</t>
  </si>
  <si>
    <t>Net Amount After Discounts and before GST</t>
  </si>
  <si>
    <t xml:space="preserve">Total Amount Payable inclusive of  GST </t>
  </si>
  <si>
    <t>MONTH</t>
  </si>
  <si>
    <t>HSN CODE</t>
  </si>
  <si>
    <t>Unregistered (Intrastate below Rs 2.5 Lakhs &amp; Interstate all)</t>
  </si>
  <si>
    <t>Registered With GSTIN Nos.</t>
  </si>
  <si>
    <t>Intra State Unregistered Value above Rs 2,50,000/-</t>
  </si>
  <si>
    <t>Intra State Unregistered Value of Rs 2,50,000/ or more</t>
  </si>
  <si>
    <t>July</t>
  </si>
  <si>
    <t>Invoice Date</t>
  </si>
  <si>
    <t>GST %</t>
  </si>
  <si>
    <t>IGST -Rs</t>
  </si>
  <si>
    <t>CGST-Rs</t>
  </si>
  <si>
    <t>SGST-Rs</t>
  </si>
  <si>
    <t>Taxable Value-Rs</t>
  </si>
  <si>
    <t>Discount-Rs</t>
  </si>
  <si>
    <t>Sale Value-Rs</t>
  </si>
  <si>
    <t>Invoice Value with GST-Rs</t>
  </si>
  <si>
    <t>If particular customer has two delivery destination than two customer NAMES.</t>
  </si>
  <si>
    <t>Directly key in the product rate, quantity and discount % or amount.</t>
  </si>
  <si>
    <t>If the delivery address and customer address is different than in transaction file use delivery address - Billing address can be changed in invoice.</t>
  </si>
  <si>
    <t>Use the month drop down to select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</si>
</sst>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[$-409]d\-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6"/>
      <color rgb="FF00206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7">
    <xf numFmtId="0" fontId="0" fillId="0" borderId="0" xfId="0"/>
    <xf numFmtId="0" fontId="0" fillId="0" borderId="1" xfId="0" applyBorder="1"/>
    <xf numFmtId="0" fontId="0" fillId="0" borderId="20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Border="1"/>
    <xf numFmtId="0" fontId="0" fillId="0" borderId="0" xfId="0" applyProtection="1">
      <protection hidden="1"/>
    </xf>
    <xf numFmtId="0" fontId="0" fillId="0" borderId="0" xfId="0" applyFill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7" borderId="0" xfId="0" applyFill="1"/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" fillId="0" borderId="0" xfId="0" applyFont="1"/>
    <xf numFmtId="0" fontId="18" fillId="0" borderId="0" xfId="0" applyFont="1"/>
    <xf numFmtId="164" fontId="0" fillId="0" borderId="0" xfId="0" applyNumberFormat="1"/>
    <xf numFmtId="0" fontId="0" fillId="8" borderId="0" xfId="0" applyFill="1"/>
    <xf numFmtId="0" fontId="0" fillId="9" borderId="0" xfId="0" applyFill="1" applyProtection="1"/>
    <xf numFmtId="0" fontId="0" fillId="9" borderId="0" xfId="0" applyFill="1" applyAlignment="1" applyProtection="1">
      <alignment horizontal="center"/>
    </xf>
    <xf numFmtId="0" fontId="0" fillId="9" borderId="0" xfId="0" applyFill="1" applyAlignment="1" applyProtection="1">
      <alignment vertical="center"/>
    </xf>
    <xf numFmtId="0" fontId="0" fillId="9" borderId="0" xfId="0" applyFill="1" applyAlignment="1" applyProtection="1">
      <alignment vertical="center" wrapText="1"/>
    </xf>
    <xf numFmtId="9" fontId="0" fillId="9" borderId="0" xfId="0" applyNumberFormat="1" applyFill="1" applyAlignment="1" applyProtection="1">
      <alignment horizontal="center"/>
    </xf>
    <xf numFmtId="0" fontId="0" fillId="10" borderId="1" xfId="0" applyFill="1" applyBorder="1" applyProtection="1"/>
    <xf numFmtId="0" fontId="0" fillId="10" borderId="1" xfId="0" applyFill="1" applyBorder="1" applyAlignment="1" applyProtection="1">
      <alignment vertical="center"/>
    </xf>
    <xf numFmtId="0" fontId="0" fillId="10" borderId="1" xfId="0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  <protection locked="0"/>
    </xf>
    <xf numFmtId="10" fontId="0" fillId="0" borderId="0" xfId="2" applyNumberFormat="1" applyFont="1" applyFill="1" applyAlignment="1" applyProtection="1">
      <alignment horizontal="center"/>
      <protection locked="0"/>
    </xf>
    <xf numFmtId="0" fontId="0" fillId="11" borderId="0" xfId="0" applyFill="1" applyProtection="1">
      <protection hidden="1"/>
    </xf>
    <xf numFmtId="0" fontId="0" fillId="11" borderId="0" xfId="0" applyFill="1" applyAlignment="1" applyProtection="1">
      <alignment horizontal="center"/>
      <protection hidden="1"/>
    </xf>
    <xf numFmtId="0" fontId="0" fillId="11" borderId="1" xfId="0" applyFill="1" applyBorder="1" applyProtection="1">
      <protection hidden="1"/>
    </xf>
    <xf numFmtId="43" fontId="0" fillId="11" borderId="1" xfId="1" applyFont="1" applyFill="1" applyBorder="1" applyProtection="1">
      <protection hidden="1"/>
    </xf>
    <xf numFmtId="43" fontId="0" fillId="11" borderId="1" xfId="0" applyNumberFormat="1" applyFill="1" applyBorder="1" applyProtection="1">
      <protection hidden="1"/>
    </xf>
    <xf numFmtId="0" fontId="1" fillId="3" borderId="10" xfId="0" applyFont="1" applyFill="1" applyBorder="1" applyProtection="1"/>
    <xf numFmtId="0" fontId="4" fillId="3" borderId="11" xfId="0" applyFont="1" applyFill="1" applyBorder="1" applyProtection="1"/>
    <xf numFmtId="0" fontId="0" fillId="3" borderId="17" xfId="0" applyFill="1" applyBorder="1" applyProtection="1"/>
    <xf numFmtId="0" fontId="0" fillId="0" borderId="0" xfId="0" applyProtection="1"/>
    <xf numFmtId="0" fontId="2" fillId="3" borderId="12" xfId="0" applyFont="1" applyFill="1" applyBorder="1" applyProtection="1"/>
    <xf numFmtId="0" fontId="0" fillId="3" borderId="18" xfId="0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0" fillId="3" borderId="13" xfId="0" applyFill="1" applyBorder="1" applyProtection="1"/>
    <xf numFmtId="0" fontId="2" fillId="3" borderId="14" xfId="0" applyFont="1" applyFill="1" applyBorder="1" applyProtection="1"/>
    <xf numFmtId="0" fontId="0" fillId="3" borderId="19" xfId="0" applyFill="1" applyBorder="1" applyProtection="1"/>
    <xf numFmtId="0" fontId="1" fillId="3" borderId="16" xfId="0" applyFont="1" applyFill="1" applyBorder="1" applyProtection="1"/>
    <xf numFmtId="0" fontId="4" fillId="3" borderId="2" xfId="0" applyFont="1" applyFill="1" applyBorder="1" applyAlignment="1" applyProtection="1">
      <alignment horizontal="center"/>
    </xf>
    <xf numFmtId="0" fontId="0" fillId="13" borderId="18" xfId="0" applyFill="1" applyBorder="1" applyProtection="1">
      <protection hidden="1"/>
    </xf>
    <xf numFmtId="10" fontId="0" fillId="11" borderId="1" xfId="2" applyNumberFormat="1" applyFont="1" applyFill="1" applyBorder="1" applyAlignment="1" applyProtection="1">
      <alignment horizontal="center"/>
      <protection hidden="1"/>
    </xf>
    <xf numFmtId="0" fontId="2" fillId="10" borderId="1" xfId="0" applyFont="1" applyFill="1" applyBorder="1" applyProtection="1">
      <protection hidden="1"/>
    </xf>
    <xf numFmtId="0" fontId="2" fillId="10" borderId="1" xfId="0" applyFont="1" applyFill="1" applyBorder="1" applyAlignment="1" applyProtection="1">
      <alignment horizontal="center"/>
      <protection hidden="1"/>
    </xf>
    <xf numFmtId="165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14" fillId="0" borderId="29" xfId="0" applyFont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vertical="center"/>
      <protection hidden="1"/>
    </xf>
    <xf numFmtId="0" fontId="23" fillId="0" borderId="0" xfId="0" applyFont="1" applyBorder="1" applyAlignment="1" applyProtection="1">
      <alignment horizontal="left" vertical="top" indent="7"/>
      <protection locked="0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1" xfId="0" applyFill="1" applyBorder="1" applyAlignment="1" applyProtection="1">
      <alignment horizontal="left"/>
      <protection locked="0"/>
    </xf>
    <xf numFmtId="0" fontId="0" fillId="11" borderId="0" xfId="0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43" fontId="0" fillId="11" borderId="0" xfId="0" applyNumberFormat="1" applyFill="1" applyBorder="1" applyProtection="1">
      <protection hidden="1"/>
    </xf>
    <xf numFmtId="164" fontId="0" fillId="11" borderId="0" xfId="1" applyNumberFormat="1" applyFont="1" applyFill="1" applyBorder="1" applyProtection="1">
      <protection hidden="1"/>
    </xf>
    <xf numFmtId="0" fontId="0" fillId="12" borderId="1" xfId="0" applyFill="1" applyBorder="1" applyProtection="1">
      <protection locked="0"/>
    </xf>
    <xf numFmtId="43" fontId="0" fillId="0" borderId="1" xfId="1" applyFont="1" applyFill="1" applyBorder="1" applyProtection="1">
      <protection locked="0"/>
    </xf>
    <xf numFmtId="0" fontId="24" fillId="6" borderId="0" xfId="0" applyFont="1" applyFill="1"/>
    <xf numFmtId="0" fontId="0" fillId="0" borderId="0" xfId="0" applyFont="1"/>
    <xf numFmtId="0" fontId="25" fillId="0" borderId="0" xfId="0" applyFont="1"/>
    <xf numFmtId="0" fontId="9" fillId="0" borderId="3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0" fillId="13" borderId="26" xfId="0" applyFill="1" applyBorder="1" applyAlignment="1" applyProtection="1">
      <alignment shrinkToFit="1"/>
      <protection hidden="1"/>
    </xf>
    <xf numFmtId="43" fontId="0" fillId="0" borderId="0" xfId="1" applyFont="1" applyBorder="1" applyAlignment="1" applyProtection="1">
      <alignment vertical="center"/>
      <protection hidden="1"/>
    </xf>
    <xf numFmtId="0" fontId="2" fillId="8" borderId="1" xfId="0" applyFont="1" applyFill="1" applyBorder="1"/>
    <xf numFmtId="0" fontId="0" fillId="12" borderId="1" xfId="0" applyFill="1" applyBorder="1" applyAlignment="1" applyProtection="1">
      <alignment horizontal="left"/>
      <protection locked="0"/>
    </xf>
    <xf numFmtId="10" fontId="0" fillId="0" borderId="1" xfId="2" applyNumberFormat="1" applyFont="1" applyFill="1" applyBorder="1" applyAlignment="1" applyProtection="1">
      <alignment horizontal="center"/>
      <protection hidden="1"/>
    </xf>
    <xf numFmtId="0" fontId="0" fillId="11" borderId="1" xfId="0" applyFill="1" applyBorder="1" applyAlignment="1" applyProtection="1">
      <alignment horizontal="center"/>
      <protection hidden="1"/>
    </xf>
    <xf numFmtId="0" fontId="0" fillId="0" borderId="0" xfId="0" pivotButton="1" applyProtection="1">
      <protection locked="0" hidden="1"/>
    </xf>
    <xf numFmtId="0" fontId="0" fillId="0" borderId="0" xfId="0" applyProtection="1">
      <protection locked="0" hidden="1"/>
    </xf>
    <xf numFmtId="165" fontId="0" fillId="0" borderId="0" xfId="0" applyNumberFormat="1" applyProtection="1">
      <protection locked="0" hidden="1"/>
    </xf>
    <xf numFmtId="0" fontId="24" fillId="0" borderId="0" xfId="0" applyFont="1" applyProtection="1">
      <protection locked="0" hidden="1"/>
    </xf>
    <xf numFmtId="10" fontId="0" fillId="0" borderId="0" xfId="0" applyNumberFormat="1" applyProtection="1">
      <protection locked="0" hidden="1"/>
    </xf>
    <xf numFmtId="164" fontId="0" fillId="0" borderId="0" xfId="0" applyNumberFormat="1" applyProtection="1">
      <protection locked="0" hidden="1"/>
    </xf>
    <xf numFmtId="0" fontId="0" fillId="0" borderId="1" xfId="0" applyFill="1" applyBorder="1" applyProtection="1">
      <protection locked="0"/>
    </xf>
    <xf numFmtId="0" fontId="12" fillId="0" borderId="29" xfId="0" applyFont="1" applyBorder="1" applyAlignment="1" applyProtection="1">
      <alignment horizontal="center" vertical="center"/>
      <protection hidden="1"/>
    </xf>
    <xf numFmtId="0" fontId="12" fillId="0" borderId="30" xfId="0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1" fillId="0" borderId="33" xfId="0" applyFont="1" applyBorder="1" applyAlignment="1" applyProtection="1">
      <alignment horizontal="center" vertical="center" shrinkToFit="1"/>
      <protection hidden="1"/>
    </xf>
    <xf numFmtId="0" fontId="11" fillId="0" borderId="4" xfId="0" applyFont="1" applyBorder="1" applyAlignment="1" applyProtection="1">
      <alignment horizontal="center" vertical="center" shrinkToFit="1"/>
      <protection hidden="1"/>
    </xf>
    <xf numFmtId="0" fontId="11" fillId="0" borderId="21" xfId="0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center" vertical="center" shrinkToFit="1"/>
      <protection hidden="1"/>
    </xf>
    <xf numFmtId="0" fontId="11" fillId="0" borderId="3" xfId="0" applyFont="1" applyBorder="1" applyAlignment="1" applyProtection="1">
      <alignment horizontal="left" vertical="center" wrapText="1" shrinkToFit="1"/>
      <protection hidden="1"/>
    </xf>
    <xf numFmtId="0" fontId="11" fillId="0" borderId="4" xfId="0" applyFont="1" applyBorder="1" applyAlignment="1" applyProtection="1">
      <alignment horizontal="left" vertical="center" wrapText="1" shrinkToFit="1"/>
      <protection hidden="1"/>
    </xf>
    <xf numFmtId="0" fontId="11" fillId="0" borderId="21" xfId="0" applyFont="1" applyBorder="1" applyAlignment="1" applyProtection="1">
      <alignment horizontal="left" vertical="center" wrapText="1" shrinkToFit="1"/>
      <protection hidden="1"/>
    </xf>
    <xf numFmtId="0" fontId="11" fillId="0" borderId="1" xfId="0" applyFont="1" applyBorder="1" applyAlignment="1" applyProtection="1">
      <alignment horizontal="center" vertical="center" shrinkToFit="1"/>
      <protection hidden="1"/>
    </xf>
    <xf numFmtId="43" fontId="9" fillId="0" borderId="3" xfId="1" applyFont="1" applyBorder="1" applyAlignment="1" applyProtection="1">
      <alignment horizontal="center" vertical="center" shrinkToFit="1"/>
      <protection hidden="1"/>
    </xf>
    <xf numFmtId="43" fontId="9" fillId="0" borderId="4" xfId="1" applyFont="1" applyBorder="1" applyAlignment="1" applyProtection="1">
      <alignment horizontal="center" vertical="center" shrinkToFit="1"/>
      <protection hidden="1"/>
    </xf>
    <xf numFmtId="164" fontId="9" fillId="0" borderId="1" xfId="1" applyNumberFormat="1" applyFont="1" applyBorder="1" applyAlignment="1" applyProtection="1">
      <alignment horizontal="right" vertical="center" shrinkToFit="1"/>
      <protection hidden="1"/>
    </xf>
    <xf numFmtId="164" fontId="7" fillId="0" borderId="3" xfId="1" applyNumberFormat="1" applyFont="1" applyBorder="1" applyAlignment="1" applyProtection="1">
      <alignment horizontal="right" vertical="center" shrinkToFit="1"/>
      <protection hidden="1"/>
    </xf>
    <xf numFmtId="164" fontId="7" fillId="0" borderId="4" xfId="1" applyNumberFormat="1" applyFont="1" applyBorder="1" applyAlignment="1" applyProtection="1">
      <alignment horizontal="right" vertical="center" shrinkToFit="1"/>
      <protection hidden="1"/>
    </xf>
    <xf numFmtId="164" fontId="7" fillId="0" borderId="21" xfId="1" applyNumberFormat="1" applyFont="1" applyBorder="1" applyAlignment="1" applyProtection="1">
      <alignment horizontal="right" vertical="center" shrinkToFit="1"/>
      <protection hidden="1"/>
    </xf>
    <xf numFmtId="164" fontId="9" fillId="0" borderId="3" xfId="1" applyNumberFormat="1" applyFont="1" applyBorder="1" applyAlignment="1" applyProtection="1">
      <alignment horizontal="right" vertical="center" shrinkToFit="1"/>
      <protection hidden="1"/>
    </xf>
    <xf numFmtId="164" fontId="9" fillId="0" borderId="4" xfId="1" applyNumberFormat="1" applyFont="1" applyBorder="1" applyAlignment="1" applyProtection="1">
      <alignment horizontal="right" vertical="center" shrinkToFit="1"/>
      <protection hidden="1"/>
    </xf>
    <xf numFmtId="164" fontId="9" fillId="0" borderId="13" xfId="1" applyNumberFormat="1" applyFont="1" applyBorder="1" applyAlignment="1" applyProtection="1">
      <alignment horizontal="right" vertical="center" shrinkToFit="1"/>
      <protection hidden="1"/>
    </xf>
    <xf numFmtId="0" fontId="19" fillId="2" borderId="33" xfId="0" applyFont="1" applyFill="1" applyBorder="1" applyAlignment="1" applyProtection="1">
      <alignment horizontal="center" vertical="center" wrapText="1"/>
      <protection hidden="1"/>
    </xf>
    <xf numFmtId="0" fontId="19" fillId="2" borderId="4" xfId="0" applyFont="1" applyFill="1" applyBorder="1" applyAlignment="1" applyProtection="1">
      <alignment horizontal="center" vertical="center" wrapText="1"/>
      <protection hidden="1"/>
    </xf>
    <xf numFmtId="0" fontId="19" fillId="2" borderId="21" xfId="0" applyFont="1" applyFill="1" applyBorder="1" applyAlignment="1" applyProtection="1">
      <alignment horizontal="center" vertical="center" wrapText="1"/>
      <protection hidden="1"/>
    </xf>
    <xf numFmtId="0" fontId="19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left" vertical="center"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0" fontId="9" fillId="0" borderId="31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10" fontId="9" fillId="0" borderId="3" xfId="2" applyNumberFormat="1" applyFont="1" applyBorder="1" applyAlignment="1" applyProtection="1">
      <alignment horizontal="right" vertical="center" shrinkToFit="1"/>
      <protection hidden="1"/>
    </xf>
    <xf numFmtId="10" fontId="9" fillId="0" borderId="4" xfId="2" applyNumberFormat="1" applyFont="1" applyBorder="1" applyAlignment="1" applyProtection="1">
      <alignment horizontal="right" vertical="center" shrinkToFit="1"/>
      <protection hidden="1"/>
    </xf>
    <xf numFmtId="10" fontId="9" fillId="0" borderId="21" xfId="2" applyNumberFormat="1" applyFont="1" applyBorder="1" applyAlignment="1" applyProtection="1">
      <alignment horizontal="right" vertical="center" shrinkToFit="1"/>
      <protection hidden="1"/>
    </xf>
    <xf numFmtId="0" fontId="19" fillId="2" borderId="13" xfId="0" applyFont="1" applyFill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9" fillId="0" borderId="4" xfId="0" applyFont="1" applyBorder="1" applyAlignment="1" applyProtection="1">
      <alignment horizontal="left" vertical="center" wrapText="1"/>
      <protection locked="0"/>
    </xf>
    <xf numFmtId="0" fontId="19" fillId="0" borderId="21" xfId="0" applyFont="1" applyBorder="1" applyAlignment="1" applyProtection="1">
      <alignment horizontal="left" vertical="center" wrapText="1"/>
      <protection locked="0"/>
    </xf>
    <xf numFmtId="164" fontId="16" fillId="0" borderId="3" xfId="1" applyNumberFormat="1" applyFont="1" applyBorder="1" applyAlignment="1" applyProtection="1">
      <alignment horizontal="center" vertical="center"/>
      <protection hidden="1"/>
    </xf>
    <xf numFmtId="164" fontId="16" fillId="0" borderId="4" xfId="1" applyNumberFormat="1" applyFont="1" applyBorder="1" applyAlignment="1" applyProtection="1">
      <alignment horizontal="center" vertical="center"/>
      <protection hidden="1"/>
    </xf>
    <xf numFmtId="164" fontId="16" fillId="0" borderId="13" xfId="1" applyNumberFormat="1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 shrinkToFit="1"/>
      <protection hidden="1"/>
    </xf>
    <xf numFmtId="0" fontId="12" fillId="0" borderId="3" xfId="0" applyFont="1" applyBorder="1" applyAlignment="1" applyProtection="1">
      <alignment horizontal="center" vertical="center" shrinkToFit="1"/>
      <protection hidden="1"/>
    </xf>
    <xf numFmtId="0" fontId="12" fillId="0" borderId="4" xfId="0" applyFont="1" applyBorder="1" applyAlignment="1" applyProtection="1">
      <alignment horizontal="center" vertical="center" shrinkToFit="1"/>
      <protection hidden="1"/>
    </xf>
    <xf numFmtId="0" fontId="8" fillId="4" borderId="0" xfId="0" applyFont="1" applyFill="1" applyAlignment="1">
      <alignment horizontal="center"/>
    </xf>
    <xf numFmtId="0" fontId="15" fillId="5" borderId="40" xfId="0" applyFont="1" applyFill="1" applyBorder="1" applyAlignment="1" applyProtection="1">
      <alignment horizontal="center"/>
      <protection locked="0"/>
    </xf>
    <xf numFmtId="0" fontId="15" fillId="5" borderId="41" xfId="0" applyFont="1" applyFill="1" applyBorder="1" applyAlignment="1" applyProtection="1">
      <alignment horizontal="center"/>
      <protection locked="0"/>
    </xf>
    <xf numFmtId="0" fontId="15" fillId="5" borderId="42" xfId="0" applyFon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11" fillId="0" borderId="33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left" vertical="center"/>
      <protection locked="0"/>
    </xf>
    <xf numFmtId="0" fontId="19" fillId="0" borderId="33" xfId="0" applyFont="1" applyBorder="1" applyAlignment="1" applyProtection="1">
      <alignment horizontal="left" vertical="center" shrinkToFit="1"/>
      <protection hidden="1"/>
    </xf>
    <xf numFmtId="0" fontId="19" fillId="0" borderId="4" xfId="0" applyFont="1" applyBorder="1" applyAlignment="1" applyProtection="1">
      <alignment horizontal="left" vertical="center" shrinkToFit="1"/>
      <protection hidden="1"/>
    </xf>
    <xf numFmtId="0" fontId="19" fillId="0" borderId="21" xfId="0" applyFont="1" applyBorder="1" applyAlignment="1" applyProtection="1">
      <alignment horizontal="left" vertical="center" shrinkToFit="1"/>
      <protection hidden="1"/>
    </xf>
    <xf numFmtId="0" fontId="20" fillId="0" borderId="31" xfId="0" applyFont="1" applyBorder="1" applyAlignment="1" applyProtection="1">
      <alignment horizontal="left" vertical="top" wrapText="1" indent="1"/>
      <protection hidden="1"/>
    </xf>
    <xf numFmtId="0" fontId="20" fillId="0" borderId="0" xfId="0" applyFont="1" applyBorder="1" applyAlignment="1" applyProtection="1">
      <alignment horizontal="left" vertical="top" wrapText="1" indent="1"/>
      <protection hidden="1"/>
    </xf>
    <xf numFmtId="0" fontId="20" fillId="0" borderId="25" xfId="0" applyFont="1" applyBorder="1" applyAlignment="1" applyProtection="1">
      <alignment horizontal="left" vertical="top" wrapText="1" indent="1"/>
      <protection hidden="1"/>
    </xf>
    <xf numFmtId="0" fontId="20" fillId="0" borderId="36" xfId="0" applyFont="1" applyBorder="1" applyAlignment="1" applyProtection="1">
      <alignment horizontal="left" vertical="top" wrapText="1" indent="1"/>
      <protection hidden="1"/>
    </xf>
    <xf numFmtId="0" fontId="20" fillId="0" borderId="27" xfId="0" applyFont="1" applyBorder="1" applyAlignment="1" applyProtection="1">
      <alignment horizontal="left" vertical="top" wrapText="1" indent="1"/>
      <protection hidden="1"/>
    </xf>
    <xf numFmtId="0" fontId="20" fillId="0" borderId="8" xfId="0" applyFont="1" applyBorder="1" applyAlignment="1" applyProtection="1">
      <alignment horizontal="left" vertical="top" wrapText="1" indent="1"/>
      <protection hidden="1"/>
    </xf>
    <xf numFmtId="0" fontId="14" fillId="0" borderId="29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9" fillId="0" borderId="34" xfId="0" applyFont="1" applyBorder="1" applyAlignment="1" applyProtection="1">
      <alignment horizontal="left" vertical="top" wrapText="1"/>
      <protection locked="0"/>
    </xf>
    <xf numFmtId="0" fontId="9" fillId="0" borderId="23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25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164" fontId="12" fillId="0" borderId="1" xfId="1" applyNumberFormat="1" applyFont="1" applyBorder="1" applyAlignment="1" applyProtection="1">
      <alignment horizontal="center" vertical="center" shrinkToFit="1"/>
      <protection hidden="1"/>
    </xf>
    <xf numFmtId="164" fontId="12" fillId="0" borderId="3" xfId="1" applyNumberFormat="1" applyFont="1" applyBorder="1" applyAlignment="1" applyProtection="1">
      <alignment horizontal="center" vertical="center" shrinkToFit="1"/>
      <protection hidden="1"/>
    </xf>
    <xf numFmtId="164" fontId="12" fillId="0" borderId="4" xfId="1" applyNumberFormat="1" applyFont="1" applyBorder="1" applyAlignment="1" applyProtection="1">
      <alignment horizontal="center" vertical="center" shrinkToFit="1"/>
      <protection hidden="1"/>
    </xf>
    <xf numFmtId="164" fontId="12" fillId="0" borderId="21" xfId="1" applyNumberFormat="1" applyFont="1" applyBorder="1" applyAlignment="1" applyProtection="1">
      <alignment horizontal="center" vertical="center" shrinkToFit="1"/>
      <protection hidden="1"/>
    </xf>
    <xf numFmtId="164" fontId="12" fillId="0" borderId="3" xfId="1" applyNumberFormat="1" applyFont="1" applyBorder="1" applyAlignment="1" applyProtection="1">
      <alignment horizontal="right" vertical="center" shrinkToFit="1"/>
      <protection hidden="1"/>
    </xf>
    <xf numFmtId="164" fontId="12" fillId="0" borderId="4" xfId="1" applyNumberFormat="1" applyFont="1" applyBorder="1" applyAlignment="1" applyProtection="1">
      <alignment horizontal="right" vertical="center" shrinkToFit="1"/>
      <protection hidden="1"/>
    </xf>
    <xf numFmtId="164" fontId="12" fillId="0" borderId="21" xfId="1" applyNumberFormat="1" applyFont="1" applyBorder="1" applyAlignment="1" applyProtection="1">
      <alignment horizontal="right" vertical="center" shrinkToFit="1"/>
      <protection hidden="1"/>
    </xf>
    <xf numFmtId="164" fontId="12" fillId="0" borderId="13" xfId="1" applyNumberFormat="1" applyFont="1" applyBorder="1" applyAlignment="1" applyProtection="1">
      <alignment horizontal="right" vertical="center" shrinkToFit="1"/>
      <protection hidden="1"/>
    </xf>
    <xf numFmtId="0" fontId="12" fillId="0" borderId="3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 wrapText="1" shrinkToFit="1"/>
      <protection locked="0"/>
    </xf>
    <xf numFmtId="0" fontId="9" fillId="0" borderId="4" xfId="0" applyFont="1" applyBorder="1" applyAlignment="1" applyProtection="1">
      <alignment horizontal="left" vertical="center" wrapText="1" shrinkToFit="1"/>
      <protection locked="0"/>
    </xf>
    <xf numFmtId="0" fontId="9" fillId="0" borderId="21" xfId="0" applyFont="1" applyBorder="1" applyAlignment="1" applyProtection="1">
      <alignment horizontal="left" vertical="center" wrapText="1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164" fontId="9" fillId="0" borderId="1" xfId="1" applyNumberFormat="1" applyFont="1" applyBorder="1" applyAlignment="1" applyProtection="1">
      <alignment horizontal="center" vertical="center" shrinkToFit="1"/>
      <protection locked="0"/>
    </xf>
    <xf numFmtId="164" fontId="9" fillId="0" borderId="1" xfId="1" applyNumberFormat="1" applyFont="1" applyBorder="1" applyAlignment="1" applyProtection="1">
      <alignment horizontal="center" vertical="center" shrinkToFit="1"/>
      <protection hidden="1"/>
    </xf>
    <xf numFmtId="10" fontId="9" fillId="0" borderId="3" xfId="2" applyNumberFormat="1" applyFont="1" applyBorder="1" applyAlignment="1" applyProtection="1">
      <alignment horizontal="center" vertical="center" shrinkToFit="1"/>
      <protection hidden="1"/>
    </xf>
    <xf numFmtId="10" fontId="9" fillId="0" borderId="4" xfId="2" applyNumberFormat="1" applyFont="1" applyBorder="1" applyAlignment="1" applyProtection="1">
      <alignment horizontal="center" vertical="center" shrinkToFit="1"/>
      <protection hidden="1"/>
    </xf>
    <xf numFmtId="10" fontId="9" fillId="0" borderId="21" xfId="2" applyNumberFormat="1" applyFont="1" applyBorder="1" applyAlignment="1" applyProtection="1">
      <alignment horizontal="center" vertical="center" shrinkToFit="1"/>
      <protection hidden="1"/>
    </xf>
    <xf numFmtId="0" fontId="17" fillId="6" borderId="40" xfId="0" applyFont="1" applyFill="1" applyBorder="1" applyAlignment="1">
      <alignment horizontal="center"/>
    </xf>
    <xf numFmtId="0" fontId="17" fillId="6" borderId="42" xfId="0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4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5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center"/>
    </xf>
    <xf numFmtId="0" fontId="0" fillId="0" borderId="21" xfId="0" applyFill="1" applyBorder="1" applyAlignment="1" applyProtection="1">
      <alignment horizontal="left"/>
      <protection locked="0"/>
    </xf>
  </cellXfs>
  <cellStyles count="3">
    <cellStyle name="Comma" xfId="1" builtinId="3"/>
    <cellStyle name="Normal" xfId="0" builtinId="0"/>
    <cellStyle name="Percent" xfId="2" builtinId="5"/>
  </cellStyles>
  <dxfs count="10">
    <dxf>
      <protection locked="0" hidden="1"/>
    </dxf>
    <dxf>
      <numFmt numFmtId="165" formatCode="[$-409]d\-mmm\-yy;@"/>
    </dxf>
    <dxf>
      <numFmt numFmtId="165" formatCode="[$-409]d\-mmm\-yy;@"/>
    </dxf>
    <dxf>
      <numFmt numFmtId="165" formatCode="[$-409]d\-mmm\-yy;@"/>
    </dxf>
    <dxf>
      <protection locked="0" hidden="0"/>
    </dxf>
    <dxf>
      <numFmt numFmtId="14" formatCode="0.00%"/>
    </dxf>
    <dxf>
      <numFmt numFmtId="166" formatCode="[$-409]dd/mmm/yy;@"/>
    </dxf>
    <dxf>
      <numFmt numFmtId="164" formatCode="_ * #,##0_ ;_ * \-#,##0_ ;_ * &quot;-&quot;??_ ;_ @_ "/>
    </dxf>
    <dxf>
      <numFmt numFmtId="167" formatCode="_ * #,##0.0_ ;_ * \-#,##0.0_ ;_ * &quot;-&quot;??_ ;_ @_ "/>
    </dxf>
    <dxf>
      <numFmt numFmtId="35" formatCode="_ * #,##0.00_ ;_ * \-#,##0.0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CM$6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85725</xdr:colOff>
      <xdr:row>0</xdr:row>
      <xdr:rowOff>19050</xdr:rowOff>
    </xdr:from>
    <xdr:to>
      <xdr:col>81</xdr:col>
      <xdr:colOff>95250</xdr:colOff>
      <xdr:row>4</xdr:row>
      <xdr:rowOff>171450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8086725" y="19050"/>
          <a:ext cx="1952625" cy="942975"/>
          <a:chOff x="6943725" y="19050"/>
          <a:chExt cx="1952625" cy="9144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943725" y="19050"/>
            <a:ext cx="1952625" cy="914400"/>
          </a:xfrm>
          <a:custGeom>
            <a:avLst/>
            <a:gdLst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0 w 2981325"/>
              <a:gd name="connsiteY3" fmla="*/ 914400 h 914400"/>
              <a:gd name="connsiteX4" fmla="*/ 0 w 2981325"/>
              <a:gd name="connsiteY4" fmla="*/ 0 h 914400"/>
              <a:gd name="connsiteX0" fmla="*/ 0 w 2981325"/>
              <a:gd name="connsiteY0" fmla="*/ 0 h 914400"/>
              <a:gd name="connsiteX1" fmla="*/ 2981325 w 2981325"/>
              <a:gd name="connsiteY1" fmla="*/ 0 h 914400"/>
              <a:gd name="connsiteX2" fmla="*/ 2981325 w 2981325"/>
              <a:gd name="connsiteY2" fmla="*/ 914400 h 914400"/>
              <a:gd name="connsiteX3" fmla="*/ 1905000 w 2981325"/>
              <a:gd name="connsiteY3" fmla="*/ 895350 h 914400"/>
              <a:gd name="connsiteX4" fmla="*/ 0 w 2981325"/>
              <a:gd name="connsiteY4" fmla="*/ 0 h 914400"/>
              <a:gd name="connsiteX0" fmla="*/ 0 w 1952625"/>
              <a:gd name="connsiteY0" fmla="*/ 0 h 914400"/>
              <a:gd name="connsiteX1" fmla="*/ 1952625 w 1952625"/>
              <a:gd name="connsiteY1" fmla="*/ 0 h 914400"/>
              <a:gd name="connsiteX2" fmla="*/ 1952625 w 1952625"/>
              <a:gd name="connsiteY2" fmla="*/ 914400 h 914400"/>
              <a:gd name="connsiteX3" fmla="*/ 876300 w 1952625"/>
              <a:gd name="connsiteY3" fmla="*/ 895350 h 914400"/>
              <a:gd name="connsiteX4" fmla="*/ 0 w 1952625"/>
              <a:gd name="connsiteY4" fmla="*/ 0 h 9144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952625" h="914400">
                <a:moveTo>
                  <a:pt x="0" y="0"/>
                </a:moveTo>
                <a:lnTo>
                  <a:pt x="1952625" y="0"/>
                </a:lnTo>
                <a:lnTo>
                  <a:pt x="1952625" y="914400"/>
                </a:lnTo>
                <a:lnTo>
                  <a:pt x="876300" y="895350"/>
                </a:lnTo>
                <a:lnTo>
                  <a:pt x="0" y="0"/>
                </a:lnTo>
                <a:close/>
              </a:path>
            </a:pathLst>
          </a:custGeom>
          <a:solidFill>
            <a:srgbClr val="00B050">
              <a:alpha val="88000"/>
            </a:srgbClr>
          </a:solidFill>
          <a:ln w="34925">
            <a:solidFill>
              <a:srgbClr val="C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29" name="Option Button 1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7973340" y="39598"/>
                <a:ext cx="849170" cy="267128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 xmlns=""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7973339" y="234807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DUPLICATE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7973339" y="409468"/>
                <a:ext cx="84917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TRIPLICATE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7973339" y="614951"/>
                <a:ext cx="812250" cy="26712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EXTRA OC</a:t>
                </a:r>
              </a:p>
            </xdr:txBody>
          </xdr:sp>
        </mc:Choice>
        <mc:Fallback/>
      </mc:AlternateContent>
      <xdr:sp macro="[0]!Macro1" textlink="">
        <xdr:nvSpPr>
          <xdr:cNvPr id="7" name="Rectangle: Rounded Corners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210425" y="66676"/>
            <a:ext cx="714375" cy="771525"/>
          </a:xfrm>
          <a:custGeom>
            <a:avLst/>
            <a:gdLst>
              <a:gd name="connsiteX0" fmla="*/ 0 w 714375"/>
              <a:gd name="connsiteY0" fmla="*/ 119065 h 742950"/>
              <a:gd name="connsiteX1" fmla="*/ 119065 w 714375"/>
              <a:gd name="connsiteY1" fmla="*/ 0 h 742950"/>
              <a:gd name="connsiteX2" fmla="*/ 595310 w 714375"/>
              <a:gd name="connsiteY2" fmla="*/ 0 h 742950"/>
              <a:gd name="connsiteX3" fmla="*/ 714375 w 714375"/>
              <a:gd name="connsiteY3" fmla="*/ 119065 h 742950"/>
              <a:gd name="connsiteX4" fmla="*/ 714375 w 714375"/>
              <a:gd name="connsiteY4" fmla="*/ 623885 h 742950"/>
              <a:gd name="connsiteX5" fmla="*/ 595310 w 714375"/>
              <a:gd name="connsiteY5" fmla="*/ 742950 h 742950"/>
              <a:gd name="connsiteX6" fmla="*/ 119065 w 714375"/>
              <a:gd name="connsiteY6" fmla="*/ 742950 h 742950"/>
              <a:gd name="connsiteX7" fmla="*/ 0 w 714375"/>
              <a:gd name="connsiteY7" fmla="*/ 623885 h 742950"/>
              <a:gd name="connsiteX8" fmla="*/ 0 w 714375"/>
              <a:gd name="connsiteY8" fmla="*/ 119065 h 742950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0 w 714375"/>
              <a:gd name="connsiteY7" fmla="*/ 623885 h 771525"/>
              <a:gd name="connsiteX8" fmla="*/ 0 w 714375"/>
              <a:gd name="connsiteY8" fmla="*/ 119065 h 771525"/>
              <a:gd name="connsiteX0" fmla="*/ 0 w 714375"/>
              <a:gd name="connsiteY0" fmla="*/ 119065 h 771525"/>
              <a:gd name="connsiteX1" fmla="*/ 119065 w 714375"/>
              <a:gd name="connsiteY1" fmla="*/ 0 h 771525"/>
              <a:gd name="connsiteX2" fmla="*/ 595310 w 714375"/>
              <a:gd name="connsiteY2" fmla="*/ 0 h 771525"/>
              <a:gd name="connsiteX3" fmla="*/ 714375 w 714375"/>
              <a:gd name="connsiteY3" fmla="*/ 119065 h 771525"/>
              <a:gd name="connsiteX4" fmla="*/ 714375 w 714375"/>
              <a:gd name="connsiteY4" fmla="*/ 623885 h 771525"/>
              <a:gd name="connsiteX5" fmla="*/ 595310 w 714375"/>
              <a:gd name="connsiteY5" fmla="*/ 742950 h 771525"/>
              <a:gd name="connsiteX6" fmla="*/ 642940 w 714375"/>
              <a:gd name="connsiteY6" fmla="*/ 771525 h 771525"/>
              <a:gd name="connsiteX7" fmla="*/ 19050 w 714375"/>
              <a:gd name="connsiteY7" fmla="*/ 119060 h 771525"/>
              <a:gd name="connsiteX8" fmla="*/ 0 w 714375"/>
              <a:gd name="connsiteY8" fmla="*/ 119065 h 7715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714375" h="771525">
                <a:moveTo>
                  <a:pt x="0" y="119065"/>
                </a:moveTo>
                <a:cubicBezTo>
                  <a:pt x="0" y="53307"/>
                  <a:pt x="53307" y="0"/>
                  <a:pt x="119065" y="0"/>
                </a:cubicBezTo>
                <a:lnTo>
                  <a:pt x="595310" y="0"/>
                </a:lnTo>
                <a:cubicBezTo>
                  <a:pt x="661068" y="0"/>
                  <a:pt x="714375" y="53307"/>
                  <a:pt x="714375" y="119065"/>
                </a:cubicBezTo>
                <a:lnTo>
                  <a:pt x="714375" y="623885"/>
                </a:lnTo>
                <a:cubicBezTo>
                  <a:pt x="714375" y="689643"/>
                  <a:pt x="661068" y="742950"/>
                  <a:pt x="595310" y="742950"/>
                </a:cubicBezTo>
                <a:cubicBezTo>
                  <a:pt x="436562" y="742950"/>
                  <a:pt x="801688" y="771525"/>
                  <a:pt x="642940" y="771525"/>
                </a:cubicBezTo>
                <a:cubicBezTo>
                  <a:pt x="577182" y="771525"/>
                  <a:pt x="19050" y="184818"/>
                  <a:pt x="19050" y="119060"/>
                </a:cubicBezTo>
                <a:lnTo>
                  <a:pt x="0" y="119065"/>
                </a:lnTo>
                <a:close/>
              </a:path>
            </a:pathLst>
          </a:custGeom>
          <a:solidFill>
            <a:srgbClr val="FFC000"/>
          </a:solidFill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IN" sz="1100"/>
              <a:t>  </a:t>
            </a:r>
          </a:p>
          <a:p>
            <a:pPr algn="l"/>
            <a:r>
              <a:rPr lang="en-IN" sz="1100"/>
              <a:t>     </a:t>
            </a:r>
            <a:r>
              <a:rPr lang="en-IN" sz="1100" b="1">
                <a:solidFill>
                  <a:srgbClr val="FF0000"/>
                </a:solidFill>
              </a:rPr>
              <a:t>P</a:t>
            </a:r>
            <a:r>
              <a:rPr lang="en-IN" sz="1100" b="1" baseline="0">
                <a:solidFill>
                  <a:srgbClr val="FF0000"/>
                </a:solidFill>
              </a:rPr>
              <a:t>RINT</a:t>
            </a:r>
            <a:endParaRPr lang="en-IN" sz="1100" b="1">
              <a:solidFill>
                <a:srgbClr val="FF0000"/>
              </a:solidFill>
            </a:endParaRPr>
          </a:p>
        </xdr:txBody>
      </xdr:sp>
    </xdr:grpSp>
    <xdr:clientData/>
  </xdr:twoCellAnchor>
  <xdr:twoCellAnchor>
    <xdr:from>
      <xdr:col>0</xdr:col>
      <xdr:colOff>47625</xdr:colOff>
      <xdr:row>0</xdr:row>
      <xdr:rowOff>38100</xdr:rowOff>
    </xdr:from>
    <xdr:to>
      <xdr:col>26</xdr:col>
      <xdr:colOff>47625</xdr:colOff>
      <xdr:row>5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625" y="38100"/>
          <a:ext cx="2971800" cy="1000125"/>
        </a:xfrm>
        <a:prstGeom prst="roundRect">
          <a:avLst/>
        </a:prstGeom>
        <a:solidFill>
          <a:srgbClr val="FFC000"/>
        </a:solidFill>
        <a:effectLst>
          <a:outerShdw blurRad="50800" dist="50800" dir="5400000" algn="ctr" rotWithShape="0">
            <a:schemeClr val="bg1">
              <a:lumMod val="85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200" b="1">
              <a:solidFill>
                <a:srgbClr val="C00000"/>
              </a:solidFill>
            </a:rPr>
            <a:t>For Customization</a:t>
          </a:r>
          <a:r>
            <a:rPr lang="en-IN" sz="1200" b="1" baseline="0">
              <a:solidFill>
                <a:srgbClr val="C00000"/>
              </a:solidFill>
            </a:rPr>
            <a:t> queries please drop a email at  prakash@pmishra.in</a:t>
          </a:r>
          <a:endParaRPr lang="en-IN" sz="1200" b="1">
            <a:solidFill>
              <a:srgbClr val="C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73</xdr:col>
          <xdr:colOff>85725</xdr:colOff>
          <xdr:row>0</xdr:row>
          <xdr:rowOff>38100</xdr:rowOff>
        </xdr:from>
        <xdr:to>
          <xdr:col>81</xdr:col>
          <xdr:colOff>19050</xdr:colOff>
          <xdr:row>1</xdr:row>
          <xdr:rowOff>114300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ORIGINAL</a:t>
              </a:r>
            </a:p>
          </xdr:txBody>
        </xdr:sp>
        <xdr:clientData/>
      </xdr:twoCellAnchor>
    </mc:Choice>
    <mc:Fallback/>
  </mc:AlternateContent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3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4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6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9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28</xdr:col>
      <xdr:colOff>0</xdr:colOff>
      <xdr:row>17</xdr:row>
      <xdr:rowOff>85724</xdr:rowOff>
    </xdr:from>
    <xdr:to>
      <xdr:col>45</xdr:col>
      <xdr:colOff>123825</xdr:colOff>
      <xdr:row>23</xdr:row>
      <xdr:rowOff>95250</xdr:rowOff>
    </xdr:to>
    <xdr:sp macro="" textlink="" fLocksText="0">
      <xdr:nvSpPr>
        <xdr:cNvPr id="10" name="Left Arrow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200400" y="4457699"/>
          <a:ext cx="2219325" cy="149542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Change</a:t>
          </a:r>
          <a:r>
            <a:rPr lang="en-US" sz="1100" baseline="0"/>
            <a:t> the customer name here if the delivery and bill address is different.</a:t>
          </a:r>
          <a:endParaRPr lang="en-US" sz="1100"/>
        </a:p>
      </xdr:txBody>
    </xdr:sp>
    <xdr:clientData fPrintsWithSheet="0"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1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2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3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73</xdr:col>
      <xdr:colOff>85725</xdr:colOff>
      <xdr:row>0</xdr:row>
      <xdr:rowOff>38100</xdr:rowOff>
    </xdr:from>
    <xdr:to>
      <xdr:col>81</xdr:col>
      <xdr:colOff>19050</xdr:colOff>
      <xdr:row>1</xdr:row>
      <xdr:rowOff>114300</xdr:rowOff>
    </xdr:to>
    <xdr:sp macro="" textlink="">
      <xdr:nvSpPr>
        <xdr:cNvPr id="14" name="Option Button 1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73</xdr:col>
          <xdr:colOff>85725</xdr:colOff>
          <xdr:row>0</xdr:row>
          <xdr:rowOff>38100</xdr:rowOff>
        </xdr:from>
        <xdr:to>
          <xdr:col>81</xdr:col>
          <xdr:colOff>19050</xdr:colOff>
          <xdr:row>1</xdr:row>
          <xdr:rowOff>114300</xdr:rowOff>
        </xdr:to>
        <xdr:sp macro="" textlink="">
          <xdr:nvSpPr>
            <xdr:cNvPr id="15" name="Option Button 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rakash Mishra" refreshedDate="42916.018239930556" createdVersion="4" refreshedVersion="4" minRefreshableVersion="3" recordCount="1000">
  <cacheSource type="worksheet">
    <worksheetSource ref="C1:Y1001" sheet="Transaction"/>
  </cacheSource>
  <cacheFields count="25">
    <cacheField name="Invoice No" numFmtId="0">
      <sharedItems containsString="0" containsBlank="1" containsNumber="1" containsInteger="1" minValue="1" maxValue="17" count="1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m/>
      </sharedItems>
    </cacheField>
    <cacheField name="Line Item" numFmtId="0">
      <sharedItems containsString="0" containsBlank="1" containsNumber="1" containsInteger="1" minValue="1" maxValue="2"/>
    </cacheField>
    <cacheField name="Date" numFmtId="165">
      <sharedItems containsNonDate="0" containsDate="1" containsString="0" containsBlank="1" minDate="2017-07-01T00:00:00" maxDate="2017-08-13T00:00:00" count="11">
        <d v="2017-07-01T00:00:00"/>
        <d v="2017-07-02T00:00:00"/>
        <d v="2017-07-03T00:00:00"/>
        <d v="2017-07-15T00:00:00"/>
        <d v="2017-07-20T00:00:00"/>
        <d v="2017-07-21T00:00:00"/>
        <d v="2017-07-24T00:00:00"/>
        <d v="2017-07-27T00:00:00"/>
        <d v="2017-07-28T00:00:00"/>
        <d v="2017-08-12T00:00:00"/>
        <m/>
      </sharedItems>
      <fieldGroup par="23" base="2">
        <rangePr groupBy="days" startDate="2017-07-01T00:00:00" endDate="2017-08-13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8/13/2017"/>
        </groupItems>
      </fieldGroup>
    </cacheField>
    <cacheField name="Customer Code" numFmtId="0">
      <sharedItems containsBlank="1"/>
    </cacheField>
    <cacheField name="Product Name" numFmtId="0">
      <sharedItems containsBlank="1"/>
    </cacheField>
    <cacheField name="Rate" numFmtId="43">
      <sharedItems containsString="0" containsBlank="1" containsNumber="1" containsInteger="1" minValue="1000" maxValue="7800"/>
    </cacheField>
    <cacheField name="Disc. %" numFmtId="10">
      <sharedItems containsBlank="1" containsMixedTypes="1" containsNumber="1" minValue="0.2" maxValue="0.2"/>
    </cacheField>
    <cacheField name="Discount" numFmtId="43">
      <sharedItems containsString="0" containsBlank="1" containsNumber="1" containsInteger="1" minValue="200" maxValue="3800"/>
    </cacheField>
    <cacheField name="Net Price" numFmtId="43">
      <sharedItems containsMixedTypes="1" containsNumber="1" containsInteger="1" minValue="800" maxValue="4000"/>
    </cacheField>
    <cacheField name="Quantity" numFmtId="43">
      <sharedItems containsString="0" containsBlank="1" containsNumber="1" containsInteger="1" minValue="11" maxValue="250"/>
    </cacheField>
    <cacheField name="Product Value" numFmtId="43">
      <sharedItems containsSemiMixedTypes="0" containsString="0" containsNumber="1" containsInteger="1" minValue="0" maxValue="500000"/>
    </cacheField>
    <cacheField name="Discount Value" numFmtId="43">
      <sharedItems containsSemiMixedTypes="0" containsString="0" containsNumber="1" containsInteger="1" minValue="0" maxValue="150000"/>
    </cacheField>
    <cacheField name="Net Value" numFmtId="43">
      <sharedItems containsSemiMixedTypes="0" containsString="0" containsNumber="1" containsInteger="1" minValue="0" maxValue="400000"/>
    </cacheField>
    <cacheField name="GST" numFmtId="43">
      <sharedItems/>
    </cacheField>
    <cacheField name="Tax %" numFmtId="10">
      <sharedItems containsMixedTypes="1" containsNumber="1" minValue="0.09" maxValue="0.18"/>
    </cacheField>
    <cacheField name="SGST" numFmtId="43">
      <sharedItems containsSemiMixedTypes="0" containsString="0" containsNumber="1" minValue="0" maxValue="27000"/>
    </cacheField>
    <cacheField name="CGST" numFmtId="43">
      <sharedItems containsSemiMixedTypes="0" containsString="0" containsNumber="1" minValue="0" maxValue="27000"/>
    </cacheField>
    <cacheField name="IGST" numFmtId="43">
      <sharedItems containsSemiMixedTypes="0" containsString="0" containsNumber="1" containsInteger="1" minValue="0" maxValue="72000"/>
    </cacheField>
    <cacheField name="TOTAL GST" numFmtId="43">
      <sharedItems containsSemiMixedTypes="0" containsString="0" containsNumber="1" minValue="0" maxValue="72000"/>
    </cacheField>
    <cacheField name="INVOICE VALUE" numFmtId="43">
      <sharedItems containsSemiMixedTypes="0" containsString="0" containsNumber="1" minValue="0" maxValue="472000"/>
    </cacheField>
    <cacheField name="FLAG" numFmtId="0">
      <sharedItems count="5">
        <s v="SGST"/>
        <s v="IGST"/>
        <s v="Unregistered"/>
        <s v="IGST &gt; 2.5 Lakhs"/>
        <s v=""/>
      </sharedItems>
      <fieldGroup par="24"/>
    </cacheField>
    <cacheField name="MONTH" numFmtId="0">
      <sharedItems count="3">
        <s v="July"/>
        <s v="August"/>
        <s v=""/>
      </sharedItems>
    </cacheField>
    <cacheField name="HSN CODE" numFmtId="0">
      <sharedItems containsMixedTypes="1" containsNumber="1" containsInteger="1" minValue="61013020" maxValue="61031020"/>
    </cacheField>
    <cacheField name="Months" numFmtId="0" databaseField="0">
      <fieldGroup base="2">
        <rangePr groupBy="months" startDate="2017-07-01T00:00:00" endDate="2017-08-13T00:00:00"/>
        <groupItems count="14">
          <s v="&lt;7/1/2017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13/2017"/>
        </groupItems>
      </fieldGroup>
    </cacheField>
    <cacheField name="FLAG2" numFmtId="0" databaseField="0">
      <fieldGroup base="20">
        <discretePr count="5">
          <x v="3"/>
          <x v="3"/>
          <x v="0"/>
          <x v="1"/>
          <x v="2"/>
        </discretePr>
        <groupItems count="4">
          <s v="Unregistered"/>
          <s v="IGST &gt; 2.5 Lakhs"/>
          <s v=""/>
          <s v="Group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x v="0"/>
    <n v="1"/>
    <x v="0"/>
    <s v="CUST-001"/>
    <s v="Product1"/>
    <n v="1000"/>
    <n v="0.2"/>
    <n v="200"/>
    <n v="800"/>
    <n v="25"/>
    <n v="25000"/>
    <n v="5000"/>
    <n v="20000"/>
    <s v="SGST"/>
    <n v="0.09"/>
    <n v="1800"/>
    <n v="1800"/>
    <n v="0"/>
    <n v="3600"/>
    <n v="23600"/>
    <x v="0"/>
    <x v="0"/>
    <n v="61013020"/>
  </r>
  <r>
    <x v="0"/>
    <n v="2"/>
    <x v="0"/>
    <s v="CUST-001"/>
    <s v="Product2"/>
    <n v="1200"/>
    <n v="0.2"/>
    <n v="240"/>
    <n v="960"/>
    <n v="32"/>
    <n v="38400"/>
    <n v="7680"/>
    <n v="30720"/>
    <s v="SGST"/>
    <n v="0.09"/>
    <n v="2764.8"/>
    <n v="2764.8"/>
    <n v="0"/>
    <n v="5529.6"/>
    <n v="36249.599999999999"/>
    <x v="0"/>
    <x v="0"/>
    <n v="61013020"/>
  </r>
  <r>
    <x v="1"/>
    <n v="1"/>
    <x v="1"/>
    <s v="CUST-002"/>
    <s v="Product3"/>
    <n v="1400"/>
    <m/>
    <n v="200"/>
    <n v="1200"/>
    <n v="15"/>
    <n v="21000"/>
    <n v="3000"/>
    <n v="18000"/>
    <s v="IGST"/>
    <n v="0.18"/>
    <n v="0"/>
    <n v="0"/>
    <n v="3240"/>
    <n v="3240"/>
    <n v="21240"/>
    <x v="1"/>
    <x v="0"/>
    <n v="61013020"/>
  </r>
  <r>
    <x v="1"/>
    <n v="1"/>
    <x v="2"/>
    <s v="CUST-002"/>
    <s v="Product4"/>
    <n v="1600"/>
    <m/>
    <n v="400"/>
    <n v="1200"/>
    <n v="17"/>
    <n v="27200"/>
    <n v="6800"/>
    <n v="20400"/>
    <s v="IGST"/>
    <n v="0.18"/>
    <n v="0"/>
    <n v="0"/>
    <n v="3672"/>
    <n v="3672"/>
    <n v="24072"/>
    <x v="1"/>
    <x v="0"/>
    <n v="61013020"/>
  </r>
  <r>
    <x v="2"/>
    <n v="1"/>
    <x v="3"/>
    <s v="CUST-003"/>
    <s v="Product5"/>
    <n v="1800"/>
    <m/>
    <n v="600"/>
    <n v="1200"/>
    <n v="250"/>
    <n v="450000"/>
    <n v="150000"/>
    <n v="300000"/>
    <s v="SGST"/>
    <n v="0.09"/>
    <n v="27000"/>
    <n v="27000"/>
    <n v="0"/>
    <n v="54000"/>
    <n v="354000"/>
    <x v="2"/>
    <x v="0"/>
    <n v="61013020"/>
  </r>
  <r>
    <x v="2"/>
    <n v="2"/>
    <x v="3"/>
    <s v="CUST-003"/>
    <s v="Product6"/>
    <n v="2000"/>
    <m/>
    <n v="800"/>
    <n v="1200"/>
    <n v="22"/>
    <n v="44000"/>
    <n v="17600"/>
    <n v="26400"/>
    <s v="SGST"/>
    <n v="0.09"/>
    <n v="2376"/>
    <n v="2376"/>
    <n v="0"/>
    <n v="4752"/>
    <n v="31152"/>
    <x v="2"/>
    <x v="0"/>
    <n v="61013020"/>
  </r>
  <r>
    <x v="3"/>
    <n v="1"/>
    <x v="4"/>
    <s v="CUST-004"/>
    <s v="Product7"/>
    <n v="5000"/>
    <m/>
    <n v="1000"/>
    <n v="4000"/>
    <n v="100"/>
    <n v="500000"/>
    <n v="100000"/>
    <n v="400000"/>
    <s v="IGST"/>
    <n v="0.18"/>
    <n v="0"/>
    <n v="0"/>
    <n v="72000"/>
    <n v="72000"/>
    <n v="472000"/>
    <x v="3"/>
    <x v="0"/>
    <n v="61031010"/>
  </r>
  <r>
    <x v="4"/>
    <n v="1"/>
    <x v="5"/>
    <s v="CUST-001"/>
    <s v="Product8"/>
    <n v="5200"/>
    <m/>
    <n v="1200"/>
    <n v="4000"/>
    <n v="17"/>
    <n v="88400"/>
    <n v="20400"/>
    <n v="68000"/>
    <s v="SGST"/>
    <n v="0.09"/>
    <n v="6120"/>
    <n v="6120"/>
    <n v="0"/>
    <n v="12240"/>
    <n v="80240"/>
    <x v="0"/>
    <x v="0"/>
    <n v="61031010"/>
  </r>
  <r>
    <x v="5"/>
    <n v="1"/>
    <x v="6"/>
    <s v="CUST-005"/>
    <s v="Product9"/>
    <n v="5400"/>
    <m/>
    <n v="1400"/>
    <n v="4000"/>
    <n v="40"/>
    <n v="216000"/>
    <n v="56000"/>
    <n v="160000"/>
    <s v="IGST"/>
    <n v="0.18"/>
    <n v="0"/>
    <n v="0"/>
    <n v="28800"/>
    <n v="28800"/>
    <n v="188800"/>
    <x v="1"/>
    <x v="0"/>
    <n v="61031010"/>
  </r>
  <r>
    <x v="6"/>
    <n v="1"/>
    <x v="7"/>
    <s v="CUST-002"/>
    <s v="Product10"/>
    <n v="5600"/>
    <m/>
    <n v="1600"/>
    <n v="4000"/>
    <n v="28"/>
    <n v="156800"/>
    <n v="44800"/>
    <n v="112000"/>
    <s v="IGST"/>
    <n v="0.18"/>
    <n v="0"/>
    <n v="0"/>
    <n v="20160"/>
    <n v="20160"/>
    <n v="132160"/>
    <x v="1"/>
    <x v="0"/>
    <n v="61031010"/>
  </r>
  <r>
    <x v="7"/>
    <n v="1"/>
    <x v="8"/>
    <s v="CUST-002"/>
    <s v="Product11"/>
    <n v="5800"/>
    <m/>
    <n v="1800"/>
    <n v="4000"/>
    <n v="16"/>
    <n v="92800"/>
    <n v="28800"/>
    <n v="64000"/>
    <s v="IGST"/>
    <n v="0.18"/>
    <n v="0"/>
    <n v="0"/>
    <n v="11520"/>
    <n v="11520"/>
    <n v="75520"/>
    <x v="1"/>
    <x v="0"/>
    <n v="61031020"/>
  </r>
  <r>
    <x v="8"/>
    <n v="1"/>
    <x v="3"/>
    <s v="CUST-004"/>
    <s v="Product12"/>
    <n v="6000"/>
    <m/>
    <n v="2000"/>
    <n v="4000"/>
    <n v="29"/>
    <n v="174000"/>
    <n v="58000"/>
    <n v="116000"/>
    <s v="IGST"/>
    <n v="0.18"/>
    <n v="0"/>
    <n v="0"/>
    <n v="20880"/>
    <n v="20880"/>
    <n v="136880"/>
    <x v="2"/>
    <x v="0"/>
    <n v="61031020"/>
  </r>
  <r>
    <x v="9"/>
    <n v="1"/>
    <x v="3"/>
    <s v="CUST-005"/>
    <s v="Product13"/>
    <n v="6200"/>
    <m/>
    <n v="2200"/>
    <n v="4000"/>
    <n v="17"/>
    <n v="105400"/>
    <n v="37400"/>
    <n v="68000"/>
    <s v="IGST"/>
    <n v="0.18"/>
    <n v="0"/>
    <n v="0"/>
    <n v="12240"/>
    <n v="12240"/>
    <n v="80240"/>
    <x v="1"/>
    <x v="0"/>
    <n v="61031020"/>
  </r>
  <r>
    <x v="10"/>
    <n v="1"/>
    <x v="3"/>
    <s v="CUST-003"/>
    <s v="Product14"/>
    <n v="6400"/>
    <m/>
    <n v="2400"/>
    <n v="4000"/>
    <n v="26"/>
    <n v="166400"/>
    <n v="62400"/>
    <n v="104000"/>
    <s v="SGST"/>
    <n v="0.09"/>
    <n v="9360"/>
    <n v="9360"/>
    <n v="0"/>
    <n v="18720"/>
    <n v="122720"/>
    <x v="2"/>
    <x v="0"/>
    <n v="61031020"/>
  </r>
  <r>
    <x v="11"/>
    <n v="1"/>
    <x v="3"/>
    <s v="CUST-004"/>
    <s v="Product15"/>
    <n v="6600"/>
    <m/>
    <n v="2600"/>
    <n v="4000"/>
    <n v="29"/>
    <n v="191400"/>
    <n v="75400"/>
    <n v="116000"/>
    <s v="IGST"/>
    <n v="0.18"/>
    <n v="0"/>
    <n v="0"/>
    <n v="20880"/>
    <n v="20880"/>
    <n v="136880"/>
    <x v="2"/>
    <x v="0"/>
    <n v="61031020"/>
  </r>
  <r>
    <x v="12"/>
    <n v="1"/>
    <x v="3"/>
    <s v="CUST-002"/>
    <s v="Product16"/>
    <n v="6800"/>
    <m/>
    <n v="2800"/>
    <n v="4000"/>
    <n v="11"/>
    <n v="74800"/>
    <n v="30800"/>
    <n v="44000"/>
    <s v="IGST"/>
    <n v="0.18"/>
    <n v="0"/>
    <n v="0"/>
    <n v="7920"/>
    <n v="7920"/>
    <n v="51920"/>
    <x v="1"/>
    <x v="0"/>
    <n v="61031020"/>
  </r>
  <r>
    <x v="13"/>
    <n v="1"/>
    <x v="9"/>
    <s v="CUST-004"/>
    <s v="Product17"/>
    <n v="7000"/>
    <m/>
    <n v="3000"/>
    <n v="4000"/>
    <n v="38"/>
    <n v="266000"/>
    <n v="114000"/>
    <n v="152000"/>
    <s v="IGST"/>
    <n v="0.18"/>
    <n v="0"/>
    <n v="0"/>
    <n v="27360"/>
    <n v="27360"/>
    <n v="179360"/>
    <x v="2"/>
    <x v="1"/>
    <n v="61031020"/>
  </r>
  <r>
    <x v="13"/>
    <n v="2"/>
    <x v="9"/>
    <s v="CUST-004"/>
    <s v="Product18"/>
    <n v="7200"/>
    <m/>
    <n v="3200"/>
    <n v="4000"/>
    <n v="40"/>
    <n v="288000"/>
    <n v="128000"/>
    <n v="160000"/>
    <s v="IGST"/>
    <n v="0.18"/>
    <n v="0"/>
    <n v="0"/>
    <n v="28800"/>
    <n v="28800"/>
    <n v="188800"/>
    <x v="2"/>
    <x v="1"/>
    <n v="61031020"/>
  </r>
  <r>
    <x v="14"/>
    <n v="1"/>
    <x v="9"/>
    <s v="CUST-004"/>
    <s v="Product19"/>
    <n v="7400"/>
    <m/>
    <n v="3400"/>
    <n v="4000"/>
    <n v="33"/>
    <n v="244200"/>
    <n v="112200"/>
    <n v="132000"/>
    <s v="IGST"/>
    <n v="0.18"/>
    <n v="0"/>
    <n v="0"/>
    <n v="23760"/>
    <n v="23760"/>
    <n v="155760"/>
    <x v="2"/>
    <x v="1"/>
    <n v="61031020"/>
  </r>
  <r>
    <x v="15"/>
    <n v="1"/>
    <x v="9"/>
    <s v="CUST-003"/>
    <s v="Product20"/>
    <n v="7600"/>
    <m/>
    <n v="3600"/>
    <n v="4000"/>
    <n v="27"/>
    <n v="205200"/>
    <n v="97200"/>
    <n v="108000"/>
    <s v="SGST"/>
    <n v="0.09"/>
    <n v="9720"/>
    <n v="9720"/>
    <n v="0"/>
    <n v="19440"/>
    <n v="127440"/>
    <x v="2"/>
    <x v="1"/>
    <n v="61031020"/>
  </r>
  <r>
    <x v="16"/>
    <n v="1"/>
    <x v="9"/>
    <s v="CUST-004"/>
    <s v="Product21"/>
    <n v="7800"/>
    <m/>
    <n v="3800"/>
    <n v="4000"/>
    <n v="31"/>
    <n v="241800"/>
    <n v="117800"/>
    <n v="124000"/>
    <s v="IGST"/>
    <n v="0.18"/>
    <n v="0"/>
    <n v="0"/>
    <n v="22320"/>
    <n v="22320"/>
    <n v="146320"/>
    <x v="2"/>
    <x v="1"/>
    <n v="61031020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  <r>
    <x v="17"/>
    <m/>
    <x v="10"/>
    <m/>
    <m/>
    <m/>
    <s v=""/>
    <m/>
    <s v=""/>
    <m/>
    <n v="0"/>
    <n v="0"/>
    <n v="0"/>
    <s v=""/>
    <s v=""/>
    <n v="0"/>
    <n v="0"/>
    <n v="0"/>
    <n v="0"/>
    <n v="0"/>
    <x v="4"/>
    <x v="2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GSTRETURN1" cacheId="0" applyNumberFormats="0" applyBorderFormats="0" applyFontFormats="0" applyPatternFormats="0" applyAlignmentFormats="0" applyWidthHeightFormats="1" dataCaption="Values" updatedVersion="4" minRefreshableVersion="3" showDrill="0" showDataTips="0" enableDrill="0" useAutoFormatting="1" rowGrandTotals="0" colGrandTotals="0" itemPrintTitles="1" createdVersion="6" indent="0" showHeaders="0" compact="0" compactData="0">
  <location ref="A3:K19" firstHeaderRow="0" firstDataRow="1" firstDataCol="2" rowPageCount="1" colPageCount="1"/>
  <pivotFields count="25">
    <pivotField axis="axisRow" compact="0" outline="0" subtotalTop="0" showAll="0" sortType="ascending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compact="0" outline="0" subtotalTop="0" showAll="0"/>
    <pivotField dataField="1" compact="0" outline="0" subtotalTop="0" showAll="0">
      <items count="369">
        <item x="0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1"/>
        <item x="2"/>
        <item x="3"/>
        <item x="4"/>
        <item x="5"/>
        <item x="6"/>
        <item x="7"/>
        <item x="8"/>
        <item x="9"/>
        <item x="32"/>
        <item x="33"/>
        <item x="34"/>
        <item x="35"/>
        <item x="36"/>
        <item x="37"/>
        <item x="38"/>
        <item x="39"/>
        <item x="40"/>
        <item x="61"/>
        <item x="62"/>
        <item x="63"/>
        <item x="64"/>
        <item x="65"/>
        <item x="66"/>
        <item x="67"/>
        <item x="68"/>
        <item x="69"/>
        <item x="92"/>
        <item x="93"/>
        <item x="94"/>
        <item x="95"/>
        <item x="96"/>
        <item x="97"/>
        <item x="98"/>
        <item x="99"/>
        <item x="100"/>
        <item x="122"/>
        <item x="123"/>
        <item x="124"/>
        <item x="125"/>
        <item x="126"/>
        <item x="127"/>
        <item x="128"/>
        <item x="129"/>
        <item x="130"/>
        <item x="153"/>
        <item x="154"/>
        <item x="155"/>
        <item x="156"/>
        <item x="157"/>
        <item x="158"/>
        <item x="159"/>
        <item x="160"/>
        <item x="161"/>
        <item x="183"/>
        <item x="184"/>
        <item x="185"/>
        <item x="186"/>
        <item x="187"/>
        <item x="188"/>
        <item x="189"/>
        <item x="190"/>
        <item x="191"/>
        <item x="214"/>
        <item x="215"/>
        <item x="216"/>
        <item x="217"/>
        <item x="218"/>
        <item x="219"/>
        <item x="220"/>
        <item x="221"/>
        <item x="222"/>
        <item x="245"/>
        <item x="246"/>
        <item x="247"/>
        <item x="248"/>
        <item x="249"/>
        <item x="250"/>
        <item x="251"/>
        <item x="252"/>
        <item x="253"/>
        <item x="275"/>
        <item x="276"/>
        <item x="277"/>
        <item x="278"/>
        <item x="279"/>
        <item x="280"/>
        <item x="281"/>
        <item x="282"/>
        <item x="283"/>
        <item x="306"/>
        <item x="307"/>
        <item x="308"/>
        <item x="309"/>
        <item x="310"/>
        <item x="311"/>
        <item x="312"/>
        <item x="313"/>
        <item x="314"/>
        <item x="336"/>
        <item x="337"/>
        <item x="338"/>
        <item x="339"/>
        <item x="340"/>
        <item x="341"/>
        <item x="342"/>
        <item x="343"/>
        <item x="344"/>
        <item x="367"/>
        <item t="default"/>
      </items>
    </pivotField>
    <pivotField compact="0" outline="0" subtotalTop="0" showAll="0"/>
    <pivotField compact="0" outline="0" showAll="0" defaultSubtotal="0"/>
    <pivotField compact="0" outline="0" subtotalTop="0" showAll="0"/>
    <pivotField compact="0" outline="0" subtotalTop="0" showAll="0"/>
    <pivotField compact="0" outline="0" subtotalTop="0" showAll="0"/>
    <pivotField compact="0" numFmtId="43" outline="0" subtotalTop="0" showAll="0"/>
    <pivotField compact="0" outline="0" subtotalTop="0" showAll="0"/>
    <pivotField dataField="1" compact="0" numFmtId="43" outline="0" subtotalTop="0" showAll="0"/>
    <pivotField dataField="1" compact="0" numFmtId="43" outline="0" subtotalTop="0" showAll="0"/>
    <pivotField dataField="1" compact="0" numFmtId="43" outline="0" showAll="0" defaultSubtotal="0"/>
    <pivotField compact="0" outline="0" showAll="0" defaultSubtotal="0"/>
    <pivotField dataField="1" compact="0" outline="0" subtotalTop="0" showAll="0"/>
    <pivotField dataField="1" compact="0" numFmtId="43" outline="0" subtotalTop="0" showAll="0"/>
    <pivotField dataField="1" compact="0" numFmtId="43" outline="0" subtotalTop="0" showAll="0"/>
    <pivotField dataField="1" compact="0" numFmtId="43" outline="0" subtotalTop="0" showAll="0"/>
    <pivotField compact="0" numFmtId="43" outline="0" showAll="0" defaultSubtotal="0"/>
    <pivotField dataField="1" compact="0" numFmtId="43" outline="0" showAll="0" defaultSubtotal="0"/>
    <pivotField compact="0" outline="0" showAll="0" defaultSubtotal="0">
      <items count="5">
        <item x="4"/>
        <item x="0"/>
        <item x="1"/>
        <item x="3"/>
        <item x="2"/>
      </items>
    </pivotField>
    <pivotField axis="axisPage" compact="0" outline="0" multipleItemSelectionAllowed="1" showAll="0" defaultSubtotal="0">
      <items count="3">
        <item x="0"/>
        <item h="1" x="1"/>
        <item h="1" x="2"/>
      </items>
    </pivotField>
    <pivotField compact="0" outline="0" showAll="0" defaultSubtotal="0"/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name="Sales Classification" axis="axisRow" subtotalCaption="Intra State Unregistered Value of Rs 2,50,000/ or more" compact="0" outline="0" showAll="0">
      <items count="5">
        <item x="2"/>
        <item n="Registered With GSTIN Nos." x="3"/>
        <item n="Intra State Unregistered Value above Rs 2,50,000/-" x="1"/>
        <item n="Unregistered (Intrastate below Rs 2.5 Lakhs &amp; Interstate all)" x="0"/>
        <item t="default"/>
      </items>
    </pivotField>
  </pivotFields>
  <rowFields count="2">
    <field x="24"/>
    <field x="0"/>
  </rowFields>
  <rowItems count="16">
    <i>
      <x v="1"/>
      <x/>
    </i>
    <i r="1">
      <x v="1"/>
    </i>
    <i r="1">
      <x v="4"/>
    </i>
    <i r="1">
      <x v="5"/>
    </i>
    <i r="1">
      <x v="6"/>
    </i>
    <i r="1">
      <x v="7"/>
    </i>
    <i r="1">
      <x v="9"/>
    </i>
    <i r="1">
      <x v="12"/>
    </i>
    <i t="default">
      <x v="1"/>
    </i>
    <i>
      <x v="2"/>
      <x v="3"/>
    </i>
    <i t="default">
      <x v="2"/>
    </i>
    <i>
      <x v="3"/>
      <x v="2"/>
    </i>
    <i r="1">
      <x v="8"/>
    </i>
    <i r="1">
      <x v="10"/>
    </i>
    <i r="1">
      <x v="11"/>
    </i>
    <i t="default">
      <x v="3"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1">
    <pageField fld="21" hier="-1"/>
  </pageFields>
  <dataFields count="9">
    <dataField name="Invoice Date" fld="2" subtotal="min" baseField="3" baseItem="1" numFmtId="165"/>
    <dataField name="GST %" fld="14" subtotal="max" baseField="3" baseItem="0" numFmtId="10"/>
    <dataField name="Sale Value-Rs" fld="10" baseField="0" baseItem="0"/>
    <dataField name="Discount-Rs" fld="11" baseField="0" baseItem="0"/>
    <dataField name="Taxable Value-Rs" fld="12" baseField="0" baseItem="0"/>
    <dataField name="IGST -Rs" fld="17" baseField="0" baseItem="0"/>
    <dataField name="CGST-Rs" fld="16" baseField="0" baseItem="0"/>
    <dataField name="SGST-Rs" fld="15" baseField="0" baseItem="0"/>
    <dataField name="Invoice Value with GST-Rs" fld="19" baseField="0" baseItem="0"/>
  </dataFields>
  <formats count="10"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collapsedLevelsAreSubtotals="1" fieldPosition="0"/>
    </format>
    <format dxfId="6">
      <pivotArea outline="0" fieldPosition="0">
        <references count="1">
          <reference field="4294967294" count="1">
            <x v="0"/>
          </reference>
        </references>
      </pivotArea>
    </format>
    <format dxfId="5">
      <pivotArea outline="0" fieldPosition="0">
        <references count="1">
          <reference field="4294967294" count="1">
            <x v="1"/>
          </reference>
        </references>
      </pivotArea>
    </format>
    <format dxfId="4">
      <pivotArea type="all" dataOnly="0" outline="0" fieldPosition="0"/>
    </format>
    <format dxfId="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">
      <pivotArea field="-2" type="button" dataOnly="0" labelOnly="1" outline="0" axis="axisCol" fieldPosition="0"/>
    </format>
    <format dxfId="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G203"/>
  <sheetViews>
    <sheetView showGridLines="0" tabSelected="1" workbookViewId="0">
      <selection activeCell="W19" sqref="W19"/>
    </sheetView>
  </sheetViews>
  <sheetFormatPr defaultColWidth="0" defaultRowHeight="15" zeroHeight="1" x14ac:dyDescent="0.25"/>
  <cols>
    <col min="1" max="41" width="1.7109375" customWidth="1"/>
    <col min="42" max="45" width="2.28515625" customWidth="1"/>
    <col min="46" max="53" width="2.7109375" customWidth="1"/>
    <col min="54" max="82" width="1.7109375" customWidth="1"/>
    <col min="83" max="83" width="7.140625" customWidth="1"/>
    <col min="84" max="84" width="2.140625" customWidth="1"/>
    <col min="85" max="85" width="4" style="14" customWidth="1"/>
    <col min="86" max="89" width="9.140625" hidden="1" customWidth="1"/>
    <col min="90" max="90" width="11.5703125" hidden="1" customWidth="1"/>
    <col min="91" max="91" width="9.140625" hidden="1" customWidth="1"/>
    <col min="92" max="92" width="10" hidden="1" customWidth="1"/>
    <col min="93" max="93" width="13.7109375" hidden="1" customWidth="1"/>
    <col min="94" max="94" width="11.28515625" hidden="1" customWidth="1"/>
    <col min="95" max="95" width="9.140625" hidden="1" customWidth="1"/>
    <col min="96" max="96" width="11.140625" hidden="1" customWidth="1"/>
    <col min="97" max="97" width="9.140625" hidden="1" customWidth="1"/>
    <col min="98" max="99" width="10.140625" hidden="1" customWidth="1"/>
    <col min="100" max="101" width="13.5703125" hidden="1" customWidth="1"/>
    <col min="102" max="102" width="14.42578125" hidden="1" customWidth="1"/>
    <col min="103" max="104" width="9.140625" hidden="1" customWidth="1"/>
    <col min="105" max="106" width="10" hidden="1" customWidth="1"/>
    <col min="107" max="107" width="6.5703125" hidden="1" customWidth="1"/>
    <col min="108" max="108" width="10.42578125" hidden="1" customWidth="1"/>
    <col min="109" max="109" width="14.85546875" hidden="1" customWidth="1"/>
    <col min="110" max="110" width="13.5703125" hidden="1" customWidth="1"/>
    <col min="111" max="111" width="0" hidden="1" customWidth="1"/>
    <col min="112" max="16384" width="9.140625" hidden="1"/>
  </cols>
  <sheetData>
    <row r="1" spans="1:91" ht="15.75" thickBot="1" x14ac:dyDescent="0.3"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91" ht="16.5" thickBot="1" x14ac:dyDescent="0.3"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152" t="s">
        <v>44</v>
      </c>
      <c r="AS2" s="152"/>
      <c r="AT2" s="152"/>
      <c r="AU2" s="152"/>
      <c r="AV2" s="152"/>
      <c r="AW2" s="152"/>
      <c r="AX2" s="152"/>
      <c r="AY2" s="152"/>
      <c r="AZ2" s="153">
        <v>2</v>
      </c>
      <c r="BA2" s="154"/>
      <c r="BB2" s="154"/>
      <c r="BC2" s="154"/>
      <c r="BD2" s="154"/>
      <c r="BE2" s="154"/>
      <c r="BF2" s="154"/>
      <c r="BG2" s="154"/>
      <c r="BH2" s="15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91" x14ac:dyDescent="0.25"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91" x14ac:dyDescent="0.25">
      <c r="Q4" t="s">
        <v>4</v>
      </c>
      <c r="AC4" s="5"/>
      <c r="AD4" s="152" t="s">
        <v>45</v>
      </c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91" x14ac:dyDescent="0.25"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L5" t="s">
        <v>42</v>
      </c>
    </row>
    <row r="6" spans="1:91" ht="15.75" thickBot="1" x14ac:dyDescent="0.3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5"/>
      <c r="CL6" s="1" t="s">
        <v>43</v>
      </c>
      <c r="CM6" s="28">
        <v>1</v>
      </c>
    </row>
    <row r="7" spans="1:91" ht="30" customHeight="1" x14ac:dyDescent="0.25">
      <c r="B7" s="1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180" t="s">
        <v>27</v>
      </c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72"/>
      <c r="BC7" s="72"/>
      <c r="BD7" s="72"/>
      <c r="BE7" s="16"/>
      <c r="BF7" s="16"/>
      <c r="BG7" s="104" t="str">
        <f>CHOOSE(CM6,"ORIGINAL FOR RECEIPEINT","DUPLICATE FOR TRANSPORTER","TRIPLICATE FOR SUPPLIER","EXTRA COPY")</f>
        <v>ORIGINAL FOR RECEIPEINT</v>
      </c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5"/>
      <c r="CL7" s="9" t="s">
        <v>63</v>
      </c>
      <c r="CM7" s="10">
        <f>MIN(Transaction!$C$2:$C$501)</f>
        <v>1</v>
      </c>
    </row>
    <row r="8" spans="1:91" ht="30" customHeight="1" x14ac:dyDescent="0.25">
      <c r="B8" s="1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73"/>
      <c r="BC8" s="73"/>
      <c r="BD8" s="73"/>
      <c r="BE8" s="18"/>
      <c r="BF8" s="18"/>
      <c r="BG8" s="18"/>
      <c r="BH8" s="18"/>
      <c r="BI8" s="19" t="s">
        <v>30</v>
      </c>
      <c r="BJ8" s="19"/>
      <c r="BK8" s="19"/>
      <c r="BL8" s="20"/>
      <c r="BM8" s="20"/>
      <c r="BN8" s="19"/>
      <c r="BO8" s="19"/>
      <c r="BP8" s="19"/>
      <c r="BQ8" s="7"/>
      <c r="BR8" s="21" t="str">
        <f>'Master Info'!B6&amp;TEXT(AZ2,"000")</f>
        <v>17-18/002</v>
      </c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19"/>
      <c r="CD8" s="18"/>
      <c r="CE8" s="22"/>
      <c r="CL8" s="9" t="s">
        <v>62</v>
      </c>
      <c r="CM8" s="10">
        <f>MAX(Transaction!$C$2:$C$501)</f>
        <v>17</v>
      </c>
    </row>
    <row r="9" spans="1:91" ht="30" customHeight="1" x14ac:dyDescent="0.25">
      <c r="B9" s="1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74" t="s">
        <v>84</v>
      </c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18"/>
      <c r="BF9" s="18"/>
      <c r="BG9" s="18"/>
      <c r="BH9" s="18"/>
      <c r="BI9" s="19" t="s">
        <v>31</v>
      </c>
      <c r="BJ9" s="19"/>
      <c r="BK9" s="19"/>
      <c r="BL9" s="20"/>
      <c r="BM9" s="20"/>
      <c r="BN9" s="20"/>
      <c r="BO9" s="20"/>
      <c r="BP9" s="19"/>
      <c r="BQ9" s="23"/>
      <c r="BR9" s="21" t="str">
        <f>IFERROR(TEXT(VLOOKUP($AZ$2,Transaction!$C$2:$V$501,3,FALSE),"DD-mmmm-yyYY"),"")</f>
        <v>02-July-2017</v>
      </c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19"/>
      <c r="CD9" s="18"/>
      <c r="CE9" s="22"/>
    </row>
    <row r="10" spans="1:91" ht="20.100000000000001" customHeight="1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18"/>
      <c r="BI10" s="19" t="s">
        <v>32</v>
      </c>
      <c r="BJ10" s="19"/>
      <c r="BK10" s="19"/>
      <c r="BL10" s="20"/>
      <c r="BM10" s="20"/>
      <c r="BN10" s="20"/>
      <c r="BO10" s="20"/>
      <c r="BP10" s="19"/>
      <c r="BQ10" s="19"/>
      <c r="BR10" s="128"/>
      <c r="BS10" s="128"/>
      <c r="BT10" s="128"/>
      <c r="BU10" s="128"/>
      <c r="BV10" s="128"/>
      <c r="BW10" s="128"/>
      <c r="BX10" s="128"/>
      <c r="BY10" s="128"/>
      <c r="BZ10" s="19"/>
      <c r="CA10" s="19"/>
      <c r="CB10" s="19"/>
      <c r="CC10" s="19"/>
      <c r="CD10" s="18"/>
      <c r="CE10" s="22"/>
    </row>
    <row r="11" spans="1:91" ht="30" customHeight="1" x14ac:dyDescent="0.25">
      <c r="B11" s="129" t="str">
        <f>'Master Info'!B3</f>
        <v>XYZ Corporation Private Limited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8"/>
      <c r="BD11" s="18"/>
      <c r="BE11" s="18"/>
      <c r="BF11" s="18"/>
      <c r="BG11" s="18"/>
      <c r="BH11" s="18"/>
      <c r="BI11" s="24" t="str">
        <f>"GSTIN : "&amp;'Master Info'!$Q$2</f>
        <v>GSTIN : 27SDEPM5849N123</v>
      </c>
      <c r="BJ11" s="25"/>
      <c r="BK11" s="18"/>
      <c r="BL11" s="18"/>
      <c r="BM11" s="18"/>
      <c r="BN11" s="7"/>
      <c r="BO11" s="7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22"/>
    </row>
    <row r="12" spans="1:91" ht="30" customHeight="1" x14ac:dyDescent="0.25">
      <c r="B12" s="131" t="str">
        <f>'Master Info'!B4</f>
        <v>12, Motimahal, Andheri Kurla Road, Mumbai, Maharashtra, 400 001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8"/>
      <c r="BD12" s="18"/>
      <c r="BE12" s="18"/>
      <c r="BF12" s="18"/>
      <c r="BG12" s="18"/>
      <c r="BH12" s="18"/>
      <c r="BI12" s="24" t="str">
        <f>"STATE :"&amp;VLOOKUP('Master Info'!$B$2&amp;'Master Info'!$C$2,State,2,FALSE)</f>
        <v>STATE :Maharashtra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18"/>
      <c r="BZ12" s="18"/>
      <c r="CA12" s="18"/>
      <c r="CB12" s="18"/>
      <c r="CC12" s="18"/>
      <c r="CD12" s="18"/>
      <c r="CE12" s="22"/>
    </row>
    <row r="13" spans="1:91" ht="15.75" x14ac:dyDescent="0.25"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18"/>
      <c r="BD13" s="18"/>
      <c r="BE13" s="18"/>
      <c r="BF13" s="18"/>
      <c r="BG13" s="18"/>
      <c r="BH13" s="18"/>
      <c r="BI13" s="24" t="str">
        <f>"STATE CODE :"&amp;IFERROR('Master Info'!$B$2&amp;'Master Info'!$C$2,"")</f>
        <v>STATE CODE :27</v>
      </c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18"/>
      <c r="CA13" s="18"/>
      <c r="CB13" s="18"/>
      <c r="CC13" s="18"/>
      <c r="CD13" s="18"/>
      <c r="CE13" s="22"/>
    </row>
    <row r="14" spans="1:91" x14ac:dyDescent="0.25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7"/>
    </row>
    <row r="15" spans="1:91" ht="6" customHeight="1" x14ac:dyDescent="0.25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22"/>
    </row>
    <row r="16" spans="1:91" ht="30" customHeight="1" x14ac:dyDescent="0.25">
      <c r="B16" s="17"/>
      <c r="C16" s="25" t="s">
        <v>28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18"/>
      <c r="AJ16" s="18"/>
      <c r="AL16" s="18"/>
      <c r="AM16" s="18"/>
      <c r="AN16" s="18"/>
      <c r="AO16" s="18"/>
      <c r="AP16" s="18"/>
      <c r="AQ16" s="18"/>
      <c r="AR16" s="18"/>
      <c r="AS16" s="18"/>
      <c r="AT16" s="18"/>
      <c r="AW16" s="25" t="s">
        <v>29</v>
      </c>
      <c r="BZ16" s="18"/>
      <c r="CA16" s="18"/>
      <c r="CB16" s="18"/>
      <c r="CC16" s="18"/>
      <c r="CD16" s="18"/>
      <c r="CE16" s="22"/>
    </row>
    <row r="17" spans="2:111" x14ac:dyDescent="0.25">
      <c r="B17" s="17"/>
      <c r="C17" s="170" t="s">
        <v>25</v>
      </c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8"/>
      <c r="AI17" s="18"/>
      <c r="AJ17" s="18"/>
      <c r="AL17" s="18"/>
      <c r="AM17" s="18"/>
      <c r="AN17" s="18"/>
      <c r="AO17" s="18"/>
      <c r="AP17" s="18"/>
      <c r="AQ17" s="18"/>
      <c r="AR17" s="18"/>
      <c r="AS17" s="18"/>
      <c r="AT17" s="18"/>
      <c r="AW17" s="21" t="str">
        <f>IFERROR(VLOOKUP($CO$23,'Master Info'!$A$14:$Y$113,1,FALSE),"")</f>
        <v>CUST-002</v>
      </c>
      <c r="BZ17" s="18"/>
      <c r="CA17" s="18"/>
      <c r="CB17" s="18"/>
      <c r="CC17" s="18"/>
      <c r="CD17" s="18"/>
      <c r="CE17" s="22"/>
    </row>
    <row r="18" spans="2:111" ht="20.100000000000001" customHeight="1" x14ac:dyDescent="0.25">
      <c r="B18" s="17"/>
      <c r="C18" s="92" t="str">
        <f>IFERROR(VLOOKUP($C$17,'Master Info'!$A$14:$Y$113,19,FALSE),"")</f>
        <v>Address -1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L18" s="18"/>
      <c r="AM18" s="18"/>
      <c r="AN18" s="18"/>
      <c r="AO18" s="18"/>
      <c r="AP18" s="18"/>
      <c r="AQ18" s="18"/>
      <c r="AR18" s="18"/>
      <c r="AS18" s="18"/>
      <c r="AT18" s="18"/>
      <c r="AW18" s="92" t="str">
        <f>IFERROR(VLOOKUP($CO$23,'Master Info'!$A$14:$Y$113,19,FALSE),"")</f>
        <v>Address -1</v>
      </c>
      <c r="BZ18" s="18"/>
      <c r="CA18" s="18"/>
      <c r="CB18" s="18"/>
      <c r="CC18" s="18"/>
      <c r="CD18" s="18"/>
      <c r="CE18" s="22"/>
    </row>
    <row r="19" spans="2:111" ht="20.100000000000001" customHeight="1" x14ac:dyDescent="0.25">
      <c r="B19" s="17"/>
      <c r="C19" s="92" t="str">
        <f>IFERROR(VLOOKUP($C$17,'Master Info'!$A$14:$Y$113,20,FALSE),"")</f>
        <v>Address -2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L19" s="18"/>
      <c r="AM19" s="18"/>
      <c r="AN19" s="18"/>
      <c r="AO19" s="18"/>
      <c r="AP19" s="18"/>
      <c r="AQ19" s="18"/>
      <c r="AR19" s="18"/>
      <c r="AS19" s="18"/>
      <c r="AT19" s="18"/>
      <c r="AW19" s="92" t="str">
        <f>IFERROR(VLOOKUP($CO$23,'Master Info'!$A$14:$Y$113,20,FALSE),"")</f>
        <v>Address -2</v>
      </c>
      <c r="BZ19" s="18"/>
      <c r="CA19" s="18"/>
      <c r="CB19" s="18"/>
      <c r="CC19" s="18"/>
      <c r="CD19" s="18"/>
      <c r="CE19" s="22"/>
    </row>
    <row r="20" spans="2:111" ht="20.100000000000001" customHeight="1" x14ac:dyDescent="0.25">
      <c r="B20" s="17"/>
      <c r="C20" s="92" t="str">
        <f>IFERROR(VLOOKUP($C$17,'Master Info'!$A$14:$Y$113,21,FALSE),"")</f>
        <v>Address -3</v>
      </c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L20" s="18"/>
      <c r="AM20" s="18"/>
      <c r="AN20" s="18"/>
      <c r="AO20" s="18"/>
      <c r="AP20" s="18"/>
      <c r="AQ20" s="18"/>
      <c r="AR20" s="18"/>
      <c r="AS20" s="18"/>
      <c r="AT20" s="18"/>
      <c r="AW20" s="92" t="str">
        <f>IFERROR(VLOOKUP($CO$23,'Master Info'!$A$14:$Y$113,21,FALSE),"")</f>
        <v>Address -3</v>
      </c>
      <c r="BZ20" s="18"/>
      <c r="CA20" s="18"/>
      <c r="CB20" s="18"/>
      <c r="CC20" s="18"/>
      <c r="CD20" s="18"/>
      <c r="CE20" s="22"/>
    </row>
    <row r="21" spans="2:111" ht="20.100000000000001" customHeight="1" x14ac:dyDescent="0.25">
      <c r="B21" s="17"/>
      <c r="C21" s="92" t="str">
        <f>IFERROR(VLOOKUP($C$17,'Master Info'!$A$14:$Y$113,22,FALSE),"")</f>
        <v>Address -4</v>
      </c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L21" s="18"/>
      <c r="AM21" s="18"/>
      <c r="AN21" s="18"/>
      <c r="AO21" s="18"/>
      <c r="AP21" s="18"/>
      <c r="AQ21" s="18"/>
      <c r="AR21" s="18"/>
      <c r="AS21" s="18"/>
      <c r="AT21" s="18"/>
      <c r="AW21" s="92" t="str">
        <f>IFERROR(VLOOKUP($CO$23,'Master Info'!$A$14:$Y$113,22,FALSE),"")</f>
        <v>Address -4</v>
      </c>
      <c r="BZ21" s="18"/>
      <c r="CA21" s="18"/>
      <c r="CB21" s="18"/>
      <c r="CC21" s="18"/>
      <c r="CD21" s="18"/>
      <c r="CE21" s="22"/>
    </row>
    <row r="22" spans="2:111" ht="20.100000000000001" customHeight="1" x14ac:dyDescent="0.25">
      <c r="B22" s="17"/>
      <c r="C22" s="92" t="str">
        <f>"GSTIN :"&amp;IFERROR(VLOOKUP($C$17,'Master Info'!$A$14:$X$113,17,FALSE),"")</f>
        <v>GSTIN :27SDHPM3277N12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L22" s="18"/>
      <c r="AM22" s="18"/>
      <c r="AN22" s="18"/>
      <c r="AO22" s="18"/>
      <c r="AP22" s="18"/>
      <c r="AQ22" s="18"/>
      <c r="AR22" s="18"/>
      <c r="AS22" s="18"/>
      <c r="AT22" s="18"/>
      <c r="AW22" s="92" t="str">
        <f>"GSTIN :"&amp;IFERROR(VLOOKUP($CO$23,'Master Info'!$A$14:$X$113,17,FALSE),"")</f>
        <v>GSTIN :24ABHPM8186N11</v>
      </c>
      <c r="BZ22" s="18"/>
      <c r="CA22" s="18"/>
      <c r="CB22" s="18"/>
      <c r="CC22" s="18"/>
      <c r="CD22" s="18"/>
      <c r="CE22" s="22"/>
    </row>
    <row r="23" spans="2:111" ht="20.100000000000001" customHeight="1" x14ac:dyDescent="0.25">
      <c r="B23" s="17"/>
      <c r="C23" s="92" t="str">
        <f>"State :"&amp;IFERROR(VLOOKUP($C$17,'Master Info'!$A$14:$X$113,18,FALSE),"")</f>
        <v>State :Maharashtra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L23" s="18"/>
      <c r="AM23" s="18"/>
      <c r="AN23" s="18"/>
      <c r="AO23" s="18"/>
      <c r="AP23" s="18"/>
      <c r="AQ23" s="18"/>
      <c r="AR23" s="18"/>
      <c r="AS23" s="18"/>
      <c r="AT23" s="18"/>
      <c r="AW23" s="92" t="str">
        <f>"State :"&amp;IFERROR(VLOOKUP($CO$23,'Master Info'!$A$14:$X$113,18,FALSE),"")</f>
        <v>State :Gujarat</v>
      </c>
      <c r="BZ23" s="18"/>
      <c r="CA23" s="18"/>
      <c r="CB23" s="18"/>
      <c r="CC23" s="18"/>
      <c r="CD23" s="18"/>
      <c r="CE23" s="22"/>
      <c r="CM23" t="s">
        <v>262</v>
      </c>
      <c r="CO23" t="str">
        <f>IFERROR(VLOOKUP($AZ$2,Transaction!$C$2:$F$1001,4,FALSE),"")</f>
        <v>CUST-002</v>
      </c>
    </row>
    <row r="24" spans="2:111" x14ac:dyDescent="0.25">
      <c r="B24" s="17"/>
      <c r="C24" s="92" t="str">
        <f>"State Code :"&amp;IFERROR(VLOOKUP($C$17,'Master Info'!$A$14:$X$113,2,FALSE)&amp;VLOOKUP($C$17,'Master Info'!$A$14:$X$113,3,FALSE),"")</f>
        <v>State Code :27</v>
      </c>
      <c r="D24" s="19"/>
      <c r="E24" s="19"/>
      <c r="F24" s="19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9"/>
      <c r="AI24" s="19"/>
      <c r="AJ24" s="19"/>
      <c r="AL24" s="19"/>
      <c r="AM24" s="19"/>
      <c r="AN24" s="19"/>
      <c r="AO24" s="19"/>
      <c r="AP24" s="19"/>
      <c r="AQ24" s="19"/>
      <c r="AR24" s="19"/>
      <c r="AS24" s="19"/>
      <c r="AT24" s="19"/>
      <c r="AW24" s="92" t="str">
        <f>"State Code :"&amp;IFERROR(VLOOKUP($CO$23,'Master Info'!$A$14:$X$113,2,FALSE)&amp;VLOOKUP($CO$23,'Master Info'!$A$14:$X$113,3,FALSE),"")</f>
        <v>State Code :24</v>
      </c>
      <c r="BZ24" s="18"/>
      <c r="CA24" s="18"/>
      <c r="CB24" s="18"/>
      <c r="CC24" s="18"/>
      <c r="CD24" s="18"/>
      <c r="CE24" s="22"/>
      <c r="CM24" t="s">
        <v>264</v>
      </c>
      <c r="CO24" t="str">
        <f>IFERROR(VLOOKUP($CO$23,'Master Info'!$A$14:$X$113,17,FALSE),"")</f>
        <v>24ABHPM8186N11</v>
      </c>
    </row>
    <row r="25" spans="2:111" ht="30" customHeight="1" x14ac:dyDescent="0.25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22"/>
      <c r="CO25" s="96">
        <v>6</v>
      </c>
      <c r="CP25" s="96"/>
      <c r="CQ25" s="96"/>
      <c r="CR25" s="96">
        <v>7</v>
      </c>
      <c r="CS25" s="96">
        <f>CR25+1</f>
        <v>8</v>
      </c>
      <c r="CT25" s="96">
        <f t="shared" ref="CT25:DG25" si="0">CS25+1</f>
        <v>9</v>
      </c>
      <c r="CU25" s="96">
        <f t="shared" si="0"/>
        <v>10</v>
      </c>
      <c r="CV25" s="96">
        <f t="shared" si="0"/>
        <v>11</v>
      </c>
      <c r="CW25" s="96">
        <f t="shared" si="0"/>
        <v>12</v>
      </c>
      <c r="CX25" s="96">
        <f t="shared" si="0"/>
        <v>13</v>
      </c>
      <c r="CY25" s="96">
        <f t="shared" si="0"/>
        <v>14</v>
      </c>
      <c r="CZ25" s="96">
        <f t="shared" si="0"/>
        <v>15</v>
      </c>
      <c r="DA25" s="96">
        <f t="shared" si="0"/>
        <v>16</v>
      </c>
      <c r="DB25" s="96">
        <f t="shared" si="0"/>
        <v>17</v>
      </c>
      <c r="DC25" s="96">
        <f t="shared" si="0"/>
        <v>18</v>
      </c>
      <c r="DD25" s="96">
        <f t="shared" si="0"/>
        <v>19</v>
      </c>
      <c r="DE25" s="96">
        <f t="shared" si="0"/>
        <v>20</v>
      </c>
      <c r="DF25" s="96">
        <f t="shared" si="0"/>
        <v>21</v>
      </c>
      <c r="DG25" s="96">
        <f t="shared" si="0"/>
        <v>22</v>
      </c>
    </row>
    <row r="26" spans="2:111" ht="39.950000000000003" customHeight="1" x14ac:dyDescent="0.25">
      <c r="B26" s="124" t="s">
        <v>40</v>
      </c>
      <c r="C26" s="125"/>
      <c r="D26" s="126"/>
      <c r="E26" s="127" t="s">
        <v>41</v>
      </c>
      <c r="F26" s="125"/>
      <c r="G26" s="125"/>
      <c r="H26" s="125"/>
      <c r="I26" s="125"/>
      <c r="J26" s="125"/>
      <c r="K26" s="126"/>
      <c r="L26" s="106" t="s">
        <v>33</v>
      </c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27" t="s">
        <v>34</v>
      </c>
      <c r="AL26" s="125"/>
      <c r="AM26" s="125"/>
      <c r="AN26" s="126"/>
      <c r="AO26" s="127" t="s">
        <v>37</v>
      </c>
      <c r="AP26" s="125"/>
      <c r="AQ26" s="125"/>
      <c r="AR26" s="126"/>
      <c r="AS26" s="106" t="s">
        <v>78</v>
      </c>
      <c r="AT26" s="106"/>
      <c r="AU26" s="106"/>
      <c r="AV26" s="106" t="s">
        <v>77</v>
      </c>
      <c r="AW26" s="106"/>
      <c r="AX26" s="106"/>
      <c r="AY26" s="106"/>
      <c r="AZ26" s="106"/>
      <c r="BA26" s="169" t="s">
        <v>79</v>
      </c>
      <c r="BB26" s="169"/>
      <c r="BC26" s="169"/>
      <c r="BD26" s="169"/>
      <c r="BE26" s="169"/>
      <c r="BF26" s="106" t="s">
        <v>36</v>
      </c>
      <c r="BG26" s="106"/>
      <c r="BH26" s="106"/>
      <c r="BI26" s="106" t="s">
        <v>81</v>
      </c>
      <c r="BJ26" s="106"/>
      <c r="BK26" s="106"/>
      <c r="BL26" s="106"/>
      <c r="BM26" s="106"/>
      <c r="BN26" s="106"/>
      <c r="BO26" s="106" t="s">
        <v>80</v>
      </c>
      <c r="BP26" s="106"/>
      <c r="BQ26" s="106"/>
      <c r="BR26" s="106"/>
      <c r="BS26" s="106"/>
      <c r="BT26" s="106"/>
      <c r="BU26" s="106" t="s">
        <v>82</v>
      </c>
      <c r="BV26" s="106"/>
      <c r="BW26" s="106"/>
      <c r="BX26" s="106"/>
      <c r="BY26" s="106"/>
      <c r="BZ26" s="106"/>
      <c r="CA26" s="127" t="s">
        <v>83</v>
      </c>
      <c r="CB26" s="125"/>
      <c r="CC26" s="125"/>
      <c r="CD26" s="125"/>
      <c r="CE26" s="136"/>
      <c r="CL26" s="68" t="s">
        <v>404</v>
      </c>
      <c r="CM26" s="68" t="s">
        <v>65</v>
      </c>
      <c r="CN26" s="68" t="s">
        <v>405</v>
      </c>
      <c r="CO26" s="68" t="s">
        <v>399</v>
      </c>
      <c r="CP26" s="68" t="s">
        <v>406</v>
      </c>
      <c r="CQ26" s="68" t="s">
        <v>34</v>
      </c>
      <c r="CR26" s="68" t="s">
        <v>35</v>
      </c>
      <c r="CS26" s="68" t="s">
        <v>52</v>
      </c>
      <c r="CT26" s="68" t="s">
        <v>51</v>
      </c>
      <c r="CU26" s="69" t="s">
        <v>57</v>
      </c>
      <c r="CV26" s="68" t="s">
        <v>53</v>
      </c>
      <c r="CW26" s="68" t="s">
        <v>54</v>
      </c>
      <c r="CX26" s="68" t="s">
        <v>55</v>
      </c>
      <c r="CY26" s="68" t="s">
        <v>401</v>
      </c>
      <c r="CZ26" s="68" t="s">
        <v>400</v>
      </c>
      <c r="DA26" s="69" t="s">
        <v>36</v>
      </c>
      <c r="DB26" s="69" t="s">
        <v>56</v>
      </c>
      <c r="DC26" s="69" t="s">
        <v>58</v>
      </c>
      <c r="DD26" s="69" t="s">
        <v>59</v>
      </c>
      <c r="DE26" s="69" t="s">
        <v>402</v>
      </c>
      <c r="DF26" s="68" t="s">
        <v>403</v>
      </c>
      <c r="DG26" s="69" t="s">
        <v>267</v>
      </c>
    </row>
    <row r="27" spans="2:111" ht="50.1" customHeight="1" x14ac:dyDescent="0.25">
      <c r="B27" s="107">
        <f>IF(ISERROR($CN27),"",$CL27)</f>
        <v>1</v>
      </c>
      <c r="C27" s="108"/>
      <c r="D27" s="109"/>
      <c r="E27" s="110">
        <f t="shared" ref="E27:E36" si="1">IFERROR($CP27,"")</f>
        <v>61013020</v>
      </c>
      <c r="F27" s="108"/>
      <c r="G27" s="108"/>
      <c r="H27" s="108"/>
      <c r="I27" s="108"/>
      <c r="J27" s="108"/>
      <c r="K27" s="109"/>
      <c r="L27" s="111" t="str">
        <f t="shared" ref="L27:L36" si="2">IFERROR($CO27,"")</f>
        <v>Product3</v>
      </c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3"/>
      <c r="AK27" s="114" t="str">
        <f t="shared" ref="AK27:AK36" si="3">IFERROR($CQ27,"")</f>
        <v>Nos.</v>
      </c>
      <c r="AL27" s="114"/>
      <c r="AM27" s="114"/>
      <c r="AN27" s="114"/>
      <c r="AO27" s="114">
        <f t="shared" ref="AO27:AO36" si="4">IFERROR($CV27,"")</f>
        <v>15</v>
      </c>
      <c r="AP27" s="114"/>
      <c r="AQ27" s="114"/>
      <c r="AR27" s="114"/>
      <c r="AS27" s="115">
        <f t="shared" ref="AS27:AS36" si="5">IFERROR(CR27,"")</f>
        <v>1400</v>
      </c>
      <c r="AT27" s="116"/>
      <c r="AU27" s="116"/>
      <c r="AV27" s="117">
        <f t="shared" ref="AV27:AV36" si="6">IFERROR(ROUND(CW27,0),"")</f>
        <v>21000</v>
      </c>
      <c r="AW27" s="117"/>
      <c r="AX27" s="117"/>
      <c r="AY27" s="117"/>
      <c r="AZ27" s="117"/>
      <c r="BA27" s="117">
        <f t="shared" ref="BA27:BA36" si="7">IFERROR(ROUND(CX27,0),"")</f>
        <v>3000</v>
      </c>
      <c r="BB27" s="117"/>
      <c r="BC27" s="117"/>
      <c r="BD27" s="117"/>
      <c r="BE27" s="117"/>
      <c r="BF27" s="133">
        <f t="shared" ref="BF27:BF36" si="8">IFERROR(DA27,"")</f>
        <v>0.18</v>
      </c>
      <c r="BG27" s="134"/>
      <c r="BH27" s="135"/>
      <c r="BI27" s="118">
        <f t="shared" ref="BI27:BI36" si="9">IFERROR(DC27,"")</f>
        <v>0</v>
      </c>
      <c r="BJ27" s="119"/>
      <c r="BK27" s="119"/>
      <c r="BL27" s="119"/>
      <c r="BM27" s="119"/>
      <c r="BN27" s="120"/>
      <c r="BO27" s="118">
        <f t="shared" ref="BO27:BO36" si="10">IFERROR(DB27,"")</f>
        <v>0</v>
      </c>
      <c r="BP27" s="119"/>
      <c r="BQ27" s="119"/>
      <c r="BR27" s="119"/>
      <c r="BS27" s="119"/>
      <c r="BT27" s="120"/>
      <c r="BU27" s="118">
        <f t="shared" ref="BU27:BU36" si="11">IFERROR(DD27,"")</f>
        <v>3240</v>
      </c>
      <c r="BV27" s="119"/>
      <c r="BW27" s="119"/>
      <c r="BX27" s="119"/>
      <c r="BY27" s="119"/>
      <c r="BZ27" s="120"/>
      <c r="CA27" s="121">
        <f t="shared" ref="CA27:CA36" si="12">IFERROR(DF27,"")</f>
        <v>21240</v>
      </c>
      <c r="CB27" s="122"/>
      <c r="CC27" s="122"/>
      <c r="CD27" s="122"/>
      <c r="CE27" s="123"/>
      <c r="CI27" s="36"/>
      <c r="CL27" s="10">
        <v>1</v>
      </c>
      <c r="CM27" s="10">
        <f t="shared" ref="CM27:CM36" si="13">COUNT(CN27:DC27)</f>
        <v>13</v>
      </c>
      <c r="CN27" s="10">
        <f>VLOOKUP($AZ$2&amp;"-"&amp;$CL27,Transaction!$A$2:$V$1001,2,FALSE)</f>
        <v>3</v>
      </c>
      <c r="CO27" s="9" t="str">
        <f>IFERROR(VLOOKUP($CN27,Transaction,CO$25,FALSE),"")</f>
        <v>Product3</v>
      </c>
      <c r="CP27" s="9">
        <f>IFERROR(VLOOKUP($CO27,Products,2,FALSE),"")</f>
        <v>61013020</v>
      </c>
      <c r="CQ27" s="9" t="str">
        <f t="shared" ref="CQ27:CQ36" si="14">VLOOKUP($CO27,Products,3,FALSE)</f>
        <v>Nos.</v>
      </c>
      <c r="CR27" s="9">
        <f t="shared" ref="CR27:DG36" si="15">VLOOKUP($CN27,Transaction,CR$25,FALSE)</f>
        <v>1400</v>
      </c>
      <c r="CS27" s="12">
        <f t="shared" si="15"/>
        <v>0</v>
      </c>
      <c r="CT27" s="11">
        <f t="shared" si="15"/>
        <v>200</v>
      </c>
      <c r="CU27" s="11">
        <f t="shared" si="15"/>
        <v>1200</v>
      </c>
      <c r="CV27" s="11">
        <f t="shared" si="15"/>
        <v>15</v>
      </c>
      <c r="CW27" s="11">
        <f t="shared" si="15"/>
        <v>21000</v>
      </c>
      <c r="CX27" s="11">
        <f t="shared" si="15"/>
        <v>3000</v>
      </c>
      <c r="CY27" s="11">
        <f t="shared" si="15"/>
        <v>18000</v>
      </c>
      <c r="CZ27" s="11" t="str">
        <f t="shared" si="15"/>
        <v>IGST</v>
      </c>
      <c r="DA27" s="12">
        <f t="shared" si="15"/>
        <v>0.18</v>
      </c>
      <c r="DB27" s="11">
        <f t="shared" si="15"/>
        <v>0</v>
      </c>
      <c r="DC27" s="11">
        <f t="shared" si="15"/>
        <v>0</v>
      </c>
      <c r="DD27" s="11">
        <f t="shared" si="15"/>
        <v>3240</v>
      </c>
      <c r="DE27" s="11">
        <f t="shared" si="15"/>
        <v>3240</v>
      </c>
      <c r="DF27" s="11">
        <f t="shared" si="15"/>
        <v>21240</v>
      </c>
      <c r="DG27" s="11" t="str">
        <f t="shared" si="15"/>
        <v>IGST</v>
      </c>
    </row>
    <row r="28" spans="2:111" ht="50.1" customHeight="1" x14ac:dyDescent="0.25">
      <c r="B28" s="107" t="str">
        <f t="shared" ref="B28:B36" si="16">IF(ISERROR($CN28),"",$CL28)</f>
        <v/>
      </c>
      <c r="C28" s="108"/>
      <c r="D28" s="109"/>
      <c r="E28" s="110" t="str">
        <f t="shared" si="1"/>
        <v/>
      </c>
      <c r="F28" s="108"/>
      <c r="G28" s="108"/>
      <c r="H28" s="108"/>
      <c r="I28" s="108"/>
      <c r="J28" s="108"/>
      <c r="K28" s="109"/>
      <c r="L28" s="111" t="str">
        <f t="shared" si="2"/>
        <v/>
      </c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3"/>
      <c r="AK28" s="114" t="str">
        <f t="shared" si="3"/>
        <v/>
      </c>
      <c r="AL28" s="114"/>
      <c r="AM28" s="114"/>
      <c r="AN28" s="114"/>
      <c r="AO28" s="114" t="str">
        <f t="shared" si="4"/>
        <v/>
      </c>
      <c r="AP28" s="114"/>
      <c r="AQ28" s="114"/>
      <c r="AR28" s="114"/>
      <c r="AS28" s="115" t="str">
        <f t="shared" si="5"/>
        <v/>
      </c>
      <c r="AT28" s="116"/>
      <c r="AU28" s="116"/>
      <c r="AV28" s="117" t="str">
        <f t="shared" si="6"/>
        <v/>
      </c>
      <c r="AW28" s="117"/>
      <c r="AX28" s="117"/>
      <c r="AY28" s="117"/>
      <c r="AZ28" s="117"/>
      <c r="BA28" s="117" t="str">
        <f t="shared" si="7"/>
        <v/>
      </c>
      <c r="BB28" s="117"/>
      <c r="BC28" s="117"/>
      <c r="BD28" s="117"/>
      <c r="BE28" s="117"/>
      <c r="BF28" s="133" t="str">
        <f t="shared" si="8"/>
        <v/>
      </c>
      <c r="BG28" s="134"/>
      <c r="BH28" s="135"/>
      <c r="BI28" s="118" t="str">
        <f t="shared" si="9"/>
        <v/>
      </c>
      <c r="BJ28" s="119"/>
      <c r="BK28" s="119"/>
      <c r="BL28" s="119"/>
      <c r="BM28" s="119"/>
      <c r="BN28" s="120"/>
      <c r="BO28" s="118" t="str">
        <f t="shared" si="10"/>
        <v/>
      </c>
      <c r="BP28" s="119"/>
      <c r="BQ28" s="119"/>
      <c r="BR28" s="119"/>
      <c r="BS28" s="119"/>
      <c r="BT28" s="120"/>
      <c r="BU28" s="118" t="str">
        <f t="shared" si="11"/>
        <v/>
      </c>
      <c r="BV28" s="119"/>
      <c r="BW28" s="119"/>
      <c r="BX28" s="119"/>
      <c r="BY28" s="119"/>
      <c r="BZ28" s="120"/>
      <c r="CA28" s="121" t="str">
        <f t="shared" si="12"/>
        <v/>
      </c>
      <c r="CB28" s="122"/>
      <c r="CC28" s="122"/>
      <c r="CD28" s="122"/>
      <c r="CE28" s="123"/>
      <c r="CI28" s="36"/>
      <c r="CL28" s="10">
        <v>2</v>
      </c>
      <c r="CM28" s="10">
        <f t="shared" si="13"/>
        <v>0</v>
      </c>
      <c r="CN28" s="10" t="e">
        <f>VLOOKUP($AZ$2&amp;"-"&amp;$CL28,Transaction!$A$2:$V$1001,2,FALSE)</f>
        <v>#N/A</v>
      </c>
      <c r="CO28" s="9" t="e">
        <f t="shared" ref="CO28:CO36" si="17">VLOOKUP($CN28,Transaction,CO$25,FALSE)</f>
        <v>#N/A</v>
      </c>
      <c r="CP28" s="9" t="e">
        <f t="shared" ref="CP28:CP36" si="18">VLOOKUP($CO28,Products,2,FALSE)</f>
        <v>#N/A</v>
      </c>
      <c r="CQ28" s="9" t="e">
        <f t="shared" si="14"/>
        <v>#N/A</v>
      </c>
      <c r="CR28" s="9" t="e">
        <f t="shared" si="15"/>
        <v>#N/A</v>
      </c>
      <c r="CS28" s="12" t="e">
        <f t="shared" si="15"/>
        <v>#N/A</v>
      </c>
      <c r="CT28" s="11" t="e">
        <f t="shared" si="15"/>
        <v>#N/A</v>
      </c>
      <c r="CU28" s="11" t="e">
        <f t="shared" si="15"/>
        <v>#N/A</v>
      </c>
      <c r="CV28" s="11" t="e">
        <f t="shared" si="15"/>
        <v>#N/A</v>
      </c>
      <c r="CW28" s="11" t="e">
        <f t="shared" si="15"/>
        <v>#N/A</v>
      </c>
      <c r="CX28" s="11" t="e">
        <f t="shared" si="15"/>
        <v>#N/A</v>
      </c>
      <c r="CY28" s="11" t="e">
        <f t="shared" si="15"/>
        <v>#N/A</v>
      </c>
      <c r="CZ28" s="11" t="e">
        <f t="shared" si="15"/>
        <v>#N/A</v>
      </c>
      <c r="DA28" s="12" t="e">
        <f t="shared" si="15"/>
        <v>#N/A</v>
      </c>
      <c r="DB28" s="11" t="e">
        <f t="shared" si="15"/>
        <v>#N/A</v>
      </c>
      <c r="DC28" s="11" t="e">
        <f t="shared" si="15"/>
        <v>#N/A</v>
      </c>
      <c r="DD28" s="11" t="e">
        <f t="shared" si="15"/>
        <v>#N/A</v>
      </c>
      <c r="DE28" s="11" t="e">
        <f t="shared" si="15"/>
        <v>#N/A</v>
      </c>
      <c r="DF28" s="11" t="e">
        <f t="shared" si="15"/>
        <v>#N/A</v>
      </c>
      <c r="DG28" s="11" t="e">
        <f t="shared" si="15"/>
        <v>#N/A</v>
      </c>
    </row>
    <row r="29" spans="2:111" ht="50.1" customHeight="1" x14ac:dyDescent="0.25">
      <c r="B29" s="107" t="str">
        <f t="shared" si="16"/>
        <v/>
      </c>
      <c r="C29" s="108"/>
      <c r="D29" s="109"/>
      <c r="E29" s="110" t="str">
        <f t="shared" si="1"/>
        <v/>
      </c>
      <c r="F29" s="108"/>
      <c r="G29" s="108"/>
      <c r="H29" s="108"/>
      <c r="I29" s="108"/>
      <c r="J29" s="108"/>
      <c r="K29" s="109"/>
      <c r="L29" s="111" t="str">
        <f t="shared" si="2"/>
        <v/>
      </c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3"/>
      <c r="AK29" s="114" t="str">
        <f t="shared" si="3"/>
        <v/>
      </c>
      <c r="AL29" s="114"/>
      <c r="AM29" s="114"/>
      <c r="AN29" s="114"/>
      <c r="AO29" s="114" t="str">
        <f t="shared" si="4"/>
        <v/>
      </c>
      <c r="AP29" s="114"/>
      <c r="AQ29" s="114"/>
      <c r="AR29" s="114"/>
      <c r="AS29" s="115" t="str">
        <f t="shared" si="5"/>
        <v/>
      </c>
      <c r="AT29" s="116"/>
      <c r="AU29" s="116"/>
      <c r="AV29" s="117" t="str">
        <f t="shared" si="6"/>
        <v/>
      </c>
      <c r="AW29" s="117"/>
      <c r="AX29" s="117"/>
      <c r="AY29" s="117"/>
      <c r="AZ29" s="117"/>
      <c r="BA29" s="117" t="str">
        <f t="shared" si="7"/>
        <v/>
      </c>
      <c r="BB29" s="117"/>
      <c r="BC29" s="117"/>
      <c r="BD29" s="117"/>
      <c r="BE29" s="117"/>
      <c r="BF29" s="133" t="str">
        <f t="shared" si="8"/>
        <v/>
      </c>
      <c r="BG29" s="134"/>
      <c r="BH29" s="135"/>
      <c r="BI29" s="118" t="str">
        <f t="shared" si="9"/>
        <v/>
      </c>
      <c r="BJ29" s="119"/>
      <c r="BK29" s="119"/>
      <c r="BL29" s="119"/>
      <c r="BM29" s="119"/>
      <c r="BN29" s="120"/>
      <c r="BO29" s="118" t="str">
        <f t="shared" si="10"/>
        <v/>
      </c>
      <c r="BP29" s="119"/>
      <c r="BQ29" s="119"/>
      <c r="BR29" s="119"/>
      <c r="BS29" s="119"/>
      <c r="BT29" s="120"/>
      <c r="BU29" s="118" t="str">
        <f t="shared" si="11"/>
        <v/>
      </c>
      <c r="BV29" s="119"/>
      <c r="BW29" s="119"/>
      <c r="BX29" s="119"/>
      <c r="BY29" s="119"/>
      <c r="BZ29" s="120"/>
      <c r="CA29" s="121" t="str">
        <f t="shared" si="12"/>
        <v/>
      </c>
      <c r="CB29" s="122"/>
      <c r="CC29" s="122"/>
      <c r="CD29" s="122"/>
      <c r="CE29" s="123"/>
      <c r="CI29" s="36"/>
      <c r="CL29" s="10">
        <v>3</v>
      </c>
      <c r="CM29" s="10">
        <f t="shared" si="13"/>
        <v>0</v>
      </c>
      <c r="CN29" s="10" t="e">
        <f>VLOOKUP($AZ$2&amp;"-"&amp;$CL29,Transaction!$A$2:$V$1001,2,FALSE)</f>
        <v>#N/A</v>
      </c>
      <c r="CO29" s="9" t="e">
        <f t="shared" si="17"/>
        <v>#N/A</v>
      </c>
      <c r="CP29" s="9" t="e">
        <f t="shared" si="18"/>
        <v>#N/A</v>
      </c>
      <c r="CQ29" s="9" t="e">
        <f t="shared" si="14"/>
        <v>#N/A</v>
      </c>
      <c r="CR29" s="9" t="e">
        <f t="shared" si="15"/>
        <v>#N/A</v>
      </c>
      <c r="CS29" s="12" t="e">
        <f t="shared" si="15"/>
        <v>#N/A</v>
      </c>
      <c r="CT29" s="11" t="e">
        <f t="shared" si="15"/>
        <v>#N/A</v>
      </c>
      <c r="CU29" s="11" t="e">
        <f t="shared" si="15"/>
        <v>#N/A</v>
      </c>
      <c r="CV29" s="11" t="e">
        <f t="shared" si="15"/>
        <v>#N/A</v>
      </c>
      <c r="CW29" s="11" t="e">
        <f t="shared" si="15"/>
        <v>#N/A</v>
      </c>
      <c r="CX29" s="11" t="e">
        <f t="shared" si="15"/>
        <v>#N/A</v>
      </c>
      <c r="CY29" s="11" t="e">
        <f t="shared" si="15"/>
        <v>#N/A</v>
      </c>
      <c r="CZ29" s="11" t="e">
        <f t="shared" si="15"/>
        <v>#N/A</v>
      </c>
      <c r="DA29" s="12" t="e">
        <f t="shared" si="15"/>
        <v>#N/A</v>
      </c>
      <c r="DB29" s="11" t="e">
        <f t="shared" si="15"/>
        <v>#N/A</v>
      </c>
      <c r="DC29" s="11" t="e">
        <f t="shared" si="15"/>
        <v>#N/A</v>
      </c>
      <c r="DD29" s="11" t="e">
        <f t="shared" si="15"/>
        <v>#N/A</v>
      </c>
      <c r="DE29" s="11" t="e">
        <f t="shared" si="15"/>
        <v>#N/A</v>
      </c>
      <c r="DF29" s="11" t="e">
        <f t="shared" si="15"/>
        <v>#N/A</v>
      </c>
      <c r="DG29" s="11" t="e">
        <f t="shared" si="15"/>
        <v>#N/A</v>
      </c>
    </row>
    <row r="30" spans="2:111" ht="50.1" customHeight="1" x14ac:dyDescent="0.25">
      <c r="B30" s="107" t="str">
        <f t="shared" si="16"/>
        <v/>
      </c>
      <c r="C30" s="108"/>
      <c r="D30" s="109"/>
      <c r="E30" s="110" t="str">
        <f t="shared" si="1"/>
        <v/>
      </c>
      <c r="F30" s="108"/>
      <c r="G30" s="108"/>
      <c r="H30" s="108"/>
      <c r="I30" s="108"/>
      <c r="J30" s="108"/>
      <c r="K30" s="109"/>
      <c r="L30" s="111" t="str">
        <f t="shared" si="2"/>
        <v/>
      </c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3"/>
      <c r="AK30" s="114" t="str">
        <f t="shared" si="3"/>
        <v/>
      </c>
      <c r="AL30" s="114"/>
      <c r="AM30" s="114"/>
      <c r="AN30" s="114"/>
      <c r="AO30" s="114" t="str">
        <f t="shared" si="4"/>
        <v/>
      </c>
      <c r="AP30" s="114"/>
      <c r="AQ30" s="114"/>
      <c r="AR30" s="114"/>
      <c r="AS30" s="115" t="str">
        <f t="shared" si="5"/>
        <v/>
      </c>
      <c r="AT30" s="116"/>
      <c r="AU30" s="116"/>
      <c r="AV30" s="117" t="str">
        <f t="shared" si="6"/>
        <v/>
      </c>
      <c r="AW30" s="117"/>
      <c r="AX30" s="117"/>
      <c r="AY30" s="117"/>
      <c r="AZ30" s="117"/>
      <c r="BA30" s="117" t="str">
        <f t="shared" si="7"/>
        <v/>
      </c>
      <c r="BB30" s="117"/>
      <c r="BC30" s="117"/>
      <c r="BD30" s="117"/>
      <c r="BE30" s="117"/>
      <c r="BF30" s="133" t="str">
        <f t="shared" si="8"/>
        <v/>
      </c>
      <c r="BG30" s="134"/>
      <c r="BH30" s="135"/>
      <c r="BI30" s="118" t="str">
        <f t="shared" si="9"/>
        <v/>
      </c>
      <c r="BJ30" s="119"/>
      <c r="BK30" s="119"/>
      <c r="BL30" s="119"/>
      <c r="BM30" s="119"/>
      <c r="BN30" s="120"/>
      <c r="BO30" s="118" t="str">
        <f t="shared" si="10"/>
        <v/>
      </c>
      <c r="BP30" s="119"/>
      <c r="BQ30" s="119"/>
      <c r="BR30" s="119"/>
      <c r="BS30" s="119"/>
      <c r="BT30" s="120"/>
      <c r="BU30" s="118" t="str">
        <f t="shared" si="11"/>
        <v/>
      </c>
      <c r="BV30" s="119"/>
      <c r="BW30" s="119"/>
      <c r="BX30" s="119"/>
      <c r="BY30" s="119"/>
      <c r="BZ30" s="120"/>
      <c r="CA30" s="121" t="str">
        <f t="shared" si="12"/>
        <v/>
      </c>
      <c r="CB30" s="122"/>
      <c r="CC30" s="122"/>
      <c r="CD30" s="122"/>
      <c r="CE30" s="123"/>
      <c r="CI30" s="36"/>
      <c r="CL30" s="10">
        <v>4</v>
      </c>
      <c r="CM30" s="10">
        <f t="shared" si="13"/>
        <v>0</v>
      </c>
      <c r="CN30" s="10" t="e">
        <f>VLOOKUP($AZ$2&amp;"-"&amp;$CL30,Transaction!$A$2:$V$1001,2,FALSE)</f>
        <v>#N/A</v>
      </c>
      <c r="CO30" s="9" t="e">
        <f t="shared" si="17"/>
        <v>#N/A</v>
      </c>
      <c r="CP30" s="9" t="e">
        <f t="shared" si="18"/>
        <v>#N/A</v>
      </c>
      <c r="CQ30" s="9" t="e">
        <f t="shared" si="14"/>
        <v>#N/A</v>
      </c>
      <c r="CR30" s="9" t="e">
        <f t="shared" si="15"/>
        <v>#N/A</v>
      </c>
      <c r="CS30" s="12" t="e">
        <f t="shared" si="15"/>
        <v>#N/A</v>
      </c>
      <c r="CT30" s="11" t="e">
        <f t="shared" si="15"/>
        <v>#N/A</v>
      </c>
      <c r="CU30" s="11" t="e">
        <f t="shared" si="15"/>
        <v>#N/A</v>
      </c>
      <c r="CV30" s="11" t="e">
        <f t="shared" si="15"/>
        <v>#N/A</v>
      </c>
      <c r="CW30" s="11" t="e">
        <f t="shared" si="15"/>
        <v>#N/A</v>
      </c>
      <c r="CX30" s="11" t="e">
        <f t="shared" si="15"/>
        <v>#N/A</v>
      </c>
      <c r="CY30" s="11" t="e">
        <f t="shared" si="15"/>
        <v>#N/A</v>
      </c>
      <c r="CZ30" s="11" t="e">
        <f t="shared" si="15"/>
        <v>#N/A</v>
      </c>
      <c r="DA30" s="12" t="e">
        <f t="shared" si="15"/>
        <v>#N/A</v>
      </c>
      <c r="DB30" s="11" t="e">
        <f t="shared" si="15"/>
        <v>#N/A</v>
      </c>
      <c r="DC30" s="11" t="e">
        <f t="shared" si="15"/>
        <v>#N/A</v>
      </c>
      <c r="DD30" s="11" t="e">
        <f t="shared" si="15"/>
        <v>#N/A</v>
      </c>
      <c r="DE30" s="11" t="e">
        <f t="shared" si="15"/>
        <v>#N/A</v>
      </c>
      <c r="DF30" s="11" t="e">
        <f t="shared" si="15"/>
        <v>#N/A</v>
      </c>
      <c r="DG30" s="11" t="e">
        <f t="shared" si="15"/>
        <v>#N/A</v>
      </c>
    </row>
    <row r="31" spans="2:111" ht="50.1" customHeight="1" x14ac:dyDescent="0.25">
      <c r="B31" s="107" t="str">
        <f t="shared" si="16"/>
        <v/>
      </c>
      <c r="C31" s="108"/>
      <c r="D31" s="109"/>
      <c r="E31" s="110" t="str">
        <f t="shared" si="1"/>
        <v/>
      </c>
      <c r="F31" s="108"/>
      <c r="G31" s="108"/>
      <c r="H31" s="108"/>
      <c r="I31" s="108"/>
      <c r="J31" s="108"/>
      <c r="K31" s="109"/>
      <c r="L31" s="111" t="str">
        <f t="shared" si="2"/>
        <v/>
      </c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3"/>
      <c r="AK31" s="114" t="str">
        <f t="shared" si="3"/>
        <v/>
      </c>
      <c r="AL31" s="114"/>
      <c r="AM31" s="114"/>
      <c r="AN31" s="114"/>
      <c r="AO31" s="114" t="str">
        <f t="shared" si="4"/>
        <v/>
      </c>
      <c r="AP31" s="114"/>
      <c r="AQ31" s="114"/>
      <c r="AR31" s="114"/>
      <c r="AS31" s="115" t="str">
        <f t="shared" si="5"/>
        <v/>
      </c>
      <c r="AT31" s="116"/>
      <c r="AU31" s="116"/>
      <c r="AV31" s="117" t="str">
        <f t="shared" si="6"/>
        <v/>
      </c>
      <c r="AW31" s="117"/>
      <c r="AX31" s="117"/>
      <c r="AY31" s="117"/>
      <c r="AZ31" s="117"/>
      <c r="BA31" s="117" t="str">
        <f t="shared" si="7"/>
        <v/>
      </c>
      <c r="BB31" s="117"/>
      <c r="BC31" s="117"/>
      <c r="BD31" s="117"/>
      <c r="BE31" s="117"/>
      <c r="BF31" s="133" t="str">
        <f t="shared" si="8"/>
        <v/>
      </c>
      <c r="BG31" s="134"/>
      <c r="BH31" s="135"/>
      <c r="BI31" s="118" t="str">
        <f t="shared" si="9"/>
        <v/>
      </c>
      <c r="BJ31" s="119"/>
      <c r="BK31" s="119"/>
      <c r="BL31" s="119"/>
      <c r="BM31" s="119"/>
      <c r="BN31" s="120"/>
      <c r="BO31" s="118" t="str">
        <f t="shared" si="10"/>
        <v/>
      </c>
      <c r="BP31" s="119"/>
      <c r="BQ31" s="119"/>
      <c r="BR31" s="119"/>
      <c r="BS31" s="119"/>
      <c r="BT31" s="120"/>
      <c r="BU31" s="118" t="str">
        <f t="shared" si="11"/>
        <v/>
      </c>
      <c r="BV31" s="119"/>
      <c r="BW31" s="119"/>
      <c r="BX31" s="119"/>
      <c r="BY31" s="119"/>
      <c r="BZ31" s="120"/>
      <c r="CA31" s="121" t="str">
        <f t="shared" si="12"/>
        <v/>
      </c>
      <c r="CB31" s="122"/>
      <c r="CC31" s="122"/>
      <c r="CD31" s="122"/>
      <c r="CE31" s="123"/>
      <c r="CI31" s="36"/>
      <c r="CL31" s="10">
        <v>5</v>
      </c>
      <c r="CM31" s="10">
        <f t="shared" si="13"/>
        <v>0</v>
      </c>
      <c r="CN31" s="10" t="e">
        <f>VLOOKUP($AZ$2&amp;"-"&amp;$CL31,Transaction!$A$2:$V$1001,2,FALSE)</f>
        <v>#N/A</v>
      </c>
      <c r="CO31" s="9" t="e">
        <f t="shared" si="17"/>
        <v>#N/A</v>
      </c>
      <c r="CP31" s="9" t="e">
        <f t="shared" si="18"/>
        <v>#N/A</v>
      </c>
      <c r="CQ31" s="9" t="e">
        <f t="shared" si="14"/>
        <v>#N/A</v>
      </c>
      <c r="CR31" s="9" t="e">
        <f t="shared" si="15"/>
        <v>#N/A</v>
      </c>
      <c r="CS31" s="12" t="e">
        <f t="shared" si="15"/>
        <v>#N/A</v>
      </c>
      <c r="CT31" s="11" t="e">
        <f t="shared" si="15"/>
        <v>#N/A</v>
      </c>
      <c r="CU31" s="11" t="e">
        <f t="shared" si="15"/>
        <v>#N/A</v>
      </c>
      <c r="CV31" s="11" t="e">
        <f t="shared" si="15"/>
        <v>#N/A</v>
      </c>
      <c r="CW31" s="11" t="e">
        <f t="shared" si="15"/>
        <v>#N/A</v>
      </c>
      <c r="CX31" s="11" t="e">
        <f t="shared" si="15"/>
        <v>#N/A</v>
      </c>
      <c r="CY31" s="11" t="e">
        <f t="shared" si="15"/>
        <v>#N/A</v>
      </c>
      <c r="CZ31" s="11" t="e">
        <f t="shared" si="15"/>
        <v>#N/A</v>
      </c>
      <c r="DA31" s="12" t="e">
        <f t="shared" si="15"/>
        <v>#N/A</v>
      </c>
      <c r="DB31" s="11" t="e">
        <f t="shared" si="15"/>
        <v>#N/A</v>
      </c>
      <c r="DC31" s="11" t="e">
        <f t="shared" si="15"/>
        <v>#N/A</v>
      </c>
      <c r="DD31" s="11" t="e">
        <f t="shared" si="15"/>
        <v>#N/A</v>
      </c>
      <c r="DE31" s="11" t="e">
        <f t="shared" si="15"/>
        <v>#N/A</v>
      </c>
      <c r="DF31" s="11" t="e">
        <f t="shared" si="15"/>
        <v>#N/A</v>
      </c>
      <c r="DG31" s="11" t="e">
        <f t="shared" si="15"/>
        <v>#N/A</v>
      </c>
    </row>
    <row r="32" spans="2:111" ht="50.1" customHeight="1" x14ac:dyDescent="0.25">
      <c r="B32" s="107" t="str">
        <f t="shared" si="16"/>
        <v/>
      </c>
      <c r="C32" s="108"/>
      <c r="D32" s="109"/>
      <c r="E32" s="110" t="str">
        <f t="shared" si="1"/>
        <v/>
      </c>
      <c r="F32" s="108"/>
      <c r="G32" s="108"/>
      <c r="H32" s="108"/>
      <c r="I32" s="108"/>
      <c r="J32" s="108"/>
      <c r="K32" s="109"/>
      <c r="L32" s="111" t="str">
        <f t="shared" si="2"/>
        <v/>
      </c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3"/>
      <c r="AK32" s="114" t="str">
        <f t="shared" si="3"/>
        <v/>
      </c>
      <c r="AL32" s="114"/>
      <c r="AM32" s="114"/>
      <c r="AN32" s="114"/>
      <c r="AO32" s="114" t="str">
        <f t="shared" si="4"/>
        <v/>
      </c>
      <c r="AP32" s="114"/>
      <c r="AQ32" s="114"/>
      <c r="AR32" s="114"/>
      <c r="AS32" s="115" t="str">
        <f t="shared" si="5"/>
        <v/>
      </c>
      <c r="AT32" s="116"/>
      <c r="AU32" s="116"/>
      <c r="AV32" s="117" t="str">
        <f t="shared" si="6"/>
        <v/>
      </c>
      <c r="AW32" s="117"/>
      <c r="AX32" s="117"/>
      <c r="AY32" s="117"/>
      <c r="AZ32" s="117"/>
      <c r="BA32" s="117" t="str">
        <f t="shared" si="7"/>
        <v/>
      </c>
      <c r="BB32" s="117"/>
      <c r="BC32" s="117"/>
      <c r="BD32" s="117"/>
      <c r="BE32" s="117"/>
      <c r="BF32" s="133" t="str">
        <f t="shared" si="8"/>
        <v/>
      </c>
      <c r="BG32" s="134"/>
      <c r="BH32" s="135"/>
      <c r="BI32" s="118" t="str">
        <f t="shared" si="9"/>
        <v/>
      </c>
      <c r="BJ32" s="119"/>
      <c r="BK32" s="119"/>
      <c r="BL32" s="119"/>
      <c r="BM32" s="119"/>
      <c r="BN32" s="120"/>
      <c r="BO32" s="118" t="str">
        <f t="shared" si="10"/>
        <v/>
      </c>
      <c r="BP32" s="119"/>
      <c r="BQ32" s="119"/>
      <c r="BR32" s="119"/>
      <c r="BS32" s="119"/>
      <c r="BT32" s="120"/>
      <c r="BU32" s="118" t="str">
        <f t="shared" si="11"/>
        <v/>
      </c>
      <c r="BV32" s="119"/>
      <c r="BW32" s="119"/>
      <c r="BX32" s="119"/>
      <c r="BY32" s="119"/>
      <c r="BZ32" s="120"/>
      <c r="CA32" s="121" t="str">
        <f t="shared" si="12"/>
        <v/>
      </c>
      <c r="CB32" s="122"/>
      <c r="CC32" s="122"/>
      <c r="CD32" s="122"/>
      <c r="CE32" s="123"/>
      <c r="CI32" s="36"/>
      <c r="CL32" s="10">
        <v>6</v>
      </c>
      <c r="CM32" s="10">
        <f t="shared" si="13"/>
        <v>0</v>
      </c>
      <c r="CN32" s="10" t="e">
        <f>VLOOKUP($AZ$2&amp;"-"&amp;$CL32,Transaction!$A$2:$V$1001,2,FALSE)</f>
        <v>#N/A</v>
      </c>
      <c r="CO32" s="9" t="e">
        <f t="shared" si="17"/>
        <v>#N/A</v>
      </c>
      <c r="CP32" s="9" t="e">
        <f t="shared" si="18"/>
        <v>#N/A</v>
      </c>
      <c r="CQ32" s="9" t="e">
        <f t="shared" si="14"/>
        <v>#N/A</v>
      </c>
      <c r="CR32" s="9" t="e">
        <f t="shared" si="15"/>
        <v>#N/A</v>
      </c>
      <c r="CS32" s="12" t="e">
        <f t="shared" si="15"/>
        <v>#N/A</v>
      </c>
      <c r="CT32" s="11" t="e">
        <f t="shared" si="15"/>
        <v>#N/A</v>
      </c>
      <c r="CU32" s="11" t="e">
        <f t="shared" si="15"/>
        <v>#N/A</v>
      </c>
      <c r="CV32" s="11" t="e">
        <f t="shared" si="15"/>
        <v>#N/A</v>
      </c>
      <c r="CW32" s="11" t="e">
        <f t="shared" si="15"/>
        <v>#N/A</v>
      </c>
      <c r="CX32" s="11" t="e">
        <f t="shared" si="15"/>
        <v>#N/A</v>
      </c>
      <c r="CY32" s="11" t="e">
        <f t="shared" si="15"/>
        <v>#N/A</v>
      </c>
      <c r="CZ32" s="11" t="e">
        <f t="shared" si="15"/>
        <v>#N/A</v>
      </c>
      <c r="DA32" s="12" t="e">
        <f t="shared" si="15"/>
        <v>#N/A</v>
      </c>
      <c r="DB32" s="11" t="e">
        <f t="shared" si="15"/>
        <v>#N/A</v>
      </c>
      <c r="DC32" s="11" t="e">
        <f t="shared" si="15"/>
        <v>#N/A</v>
      </c>
      <c r="DD32" s="11" t="e">
        <f t="shared" si="15"/>
        <v>#N/A</v>
      </c>
      <c r="DE32" s="11" t="e">
        <f t="shared" si="15"/>
        <v>#N/A</v>
      </c>
      <c r="DF32" s="11" t="e">
        <f t="shared" si="15"/>
        <v>#N/A</v>
      </c>
      <c r="DG32" s="11" t="e">
        <f t="shared" si="15"/>
        <v>#N/A</v>
      </c>
    </row>
    <row r="33" spans="2:111" ht="50.1" customHeight="1" x14ac:dyDescent="0.25">
      <c r="B33" s="107" t="str">
        <f t="shared" si="16"/>
        <v/>
      </c>
      <c r="C33" s="108"/>
      <c r="D33" s="109"/>
      <c r="E33" s="110" t="str">
        <f t="shared" si="1"/>
        <v/>
      </c>
      <c r="F33" s="108"/>
      <c r="G33" s="108"/>
      <c r="H33" s="108"/>
      <c r="I33" s="108"/>
      <c r="J33" s="108"/>
      <c r="K33" s="109"/>
      <c r="L33" s="111" t="str">
        <f t="shared" si="2"/>
        <v/>
      </c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3"/>
      <c r="AK33" s="114" t="str">
        <f t="shared" si="3"/>
        <v/>
      </c>
      <c r="AL33" s="114"/>
      <c r="AM33" s="114"/>
      <c r="AN33" s="114"/>
      <c r="AO33" s="114" t="str">
        <f t="shared" si="4"/>
        <v/>
      </c>
      <c r="AP33" s="114"/>
      <c r="AQ33" s="114"/>
      <c r="AR33" s="114"/>
      <c r="AS33" s="115" t="str">
        <f t="shared" si="5"/>
        <v/>
      </c>
      <c r="AT33" s="116"/>
      <c r="AU33" s="116"/>
      <c r="AV33" s="117" t="str">
        <f t="shared" si="6"/>
        <v/>
      </c>
      <c r="AW33" s="117"/>
      <c r="AX33" s="117"/>
      <c r="AY33" s="117"/>
      <c r="AZ33" s="117"/>
      <c r="BA33" s="117" t="str">
        <f t="shared" si="7"/>
        <v/>
      </c>
      <c r="BB33" s="117"/>
      <c r="BC33" s="117"/>
      <c r="BD33" s="117"/>
      <c r="BE33" s="117"/>
      <c r="BF33" s="133" t="str">
        <f t="shared" si="8"/>
        <v/>
      </c>
      <c r="BG33" s="134"/>
      <c r="BH33" s="135"/>
      <c r="BI33" s="118" t="str">
        <f t="shared" si="9"/>
        <v/>
      </c>
      <c r="BJ33" s="119"/>
      <c r="BK33" s="119"/>
      <c r="BL33" s="119"/>
      <c r="BM33" s="119"/>
      <c r="BN33" s="120"/>
      <c r="BO33" s="118" t="str">
        <f t="shared" si="10"/>
        <v/>
      </c>
      <c r="BP33" s="119"/>
      <c r="BQ33" s="119"/>
      <c r="BR33" s="119"/>
      <c r="BS33" s="119"/>
      <c r="BT33" s="120"/>
      <c r="BU33" s="118" t="str">
        <f t="shared" si="11"/>
        <v/>
      </c>
      <c r="BV33" s="119"/>
      <c r="BW33" s="119"/>
      <c r="BX33" s="119"/>
      <c r="BY33" s="119"/>
      <c r="BZ33" s="120"/>
      <c r="CA33" s="121" t="str">
        <f t="shared" si="12"/>
        <v/>
      </c>
      <c r="CB33" s="122"/>
      <c r="CC33" s="122"/>
      <c r="CD33" s="122"/>
      <c r="CE33" s="123"/>
      <c r="CI33" s="36"/>
      <c r="CL33" s="10">
        <v>7</v>
      </c>
      <c r="CM33" s="10">
        <f t="shared" si="13"/>
        <v>0</v>
      </c>
      <c r="CN33" s="10" t="e">
        <f>VLOOKUP($AZ$2&amp;"-"&amp;$CL33,Transaction!$A$2:$V$1001,2,FALSE)</f>
        <v>#N/A</v>
      </c>
      <c r="CO33" s="9" t="e">
        <f t="shared" si="17"/>
        <v>#N/A</v>
      </c>
      <c r="CP33" s="9" t="e">
        <f t="shared" si="18"/>
        <v>#N/A</v>
      </c>
      <c r="CQ33" s="9" t="e">
        <f t="shared" si="14"/>
        <v>#N/A</v>
      </c>
      <c r="CR33" s="9" t="e">
        <f t="shared" si="15"/>
        <v>#N/A</v>
      </c>
      <c r="CS33" s="12" t="e">
        <f t="shared" si="15"/>
        <v>#N/A</v>
      </c>
      <c r="CT33" s="11" t="e">
        <f t="shared" si="15"/>
        <v>#N/A</v>
      </c>
      <c r="CU33" s="11" t="e">
        <f t="shared" si="15"/>
        <v>#N/A</v>
      </c>
      <c r="CV33" s="11" t="e">
        <f t="shared" si="15"/>
        <v>#N/A</v>
      </c>
      <c r="CW33" s="11" t="e">
        <f t="shared" si="15"/>
        <v>#N/A</v>
      </c>
      <c r="CX33" s="11" t="e">
        <f t="shared" si="15"/>
        <v>#N/A</v>
      </c>
      <c r="CY33" s="11" t="e">
        <f t="shared" si="15"/>
        <v>#N/A</v>
      </c>
      <c r="CZ33" s="11" t="e">
        <f t="shared" si="15"/>
        <v>#N/A</v>
      </c>
      <c r="DA33" s="12" t="e">
        <f t="shared" si="15"/>
        <v>#N/A</v>
      </c>
      <c r="DB33" s="11" t="e">
        <f t="shared" si="15"/>
        <v>#N/A</v>
      </c>
      <c r="DC33" s="11" t="e">
        <f t="shared" si="15"/>
        <v>#N/A</v>
      </c>
      <c r="DD33" s="11" t="e">
        <f t="shared" si="15"/>
        <v>#N/A</v>
      </c>
      <c r="DE33" s="11" t="e">
        <f t="shared" si="15"/>
        <v>#N/A</v>
      </c>
      <c r="DF33" s="11" t="e">
        <f t="shared" si="15"/>
        <v>#N/A</v>
      </c>
      <c r="DG33" s="11" t="e">
        <f t="shared" si="15"/>
        <v>#N/A</v>
      </c>
    </row>
    <row r="34" spans="2:111" ht="50.1" customHeight="1" x14ac:dyDescent="0.25">
      <c r="B34" s="107" t="str">
        <f t="shared" si="16"/>
        <v/>
      </c>
      <c r="C34" s="108"/>
      <c r="D34" s="109"/>
      <c r="E34" s="110" t="str">
        <f t="shared" si="1"/>
        <v/>
      </c>
      <c r="F34" s="108"/>
      <c r="G34" s="108"/>
      <c r="H34" s="108"/>
      <c r="I34" s="108"/>
      <c r="J34" s="108"/>
      <c r="K34" s="109"/>
      <c r="L34" s="111" t="str">
        <f t="shared" si="2"/>
        <v/>
      </c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3"/>
      <c r="AK34" s="114" t="str">
        <f t="shared" si="3"/>
        <v/>
      </c>
      <c r="AL34" s="114"/>
      <c r="AM34" s="114"/>
      <c r="AN34" s="114"/>
      <c r="AO34" s="114" t="str">
        <f t="shared" si="4"/>
        <v/>
      </c>
      <c r="AP34" s="114"/>
      <c r="AQ34" s="114"/>
      <c r="AR34" s="114"/>
      <c r="AS34" s="115" t="str">
        <f t="shared" si="5"/>
        <v/>
      </c>
      <c r="AT34" s="116"/>
      <c r="AU34" s="116"/>
      <c r="AV34" s="117" t="str">
        <f t="shared" si="6"/>
        <v/>
      </c>
      <c r="AW34" s="117"/>
      <c r="AX34" s="117"/>
      <c r="AY34" s="117"/>
      <c r="AZ34" s="117"/>
      <c r="BA34" s="117" t="str">
        <f t="shared" si="7"/>
        <v/>
      </c>
      <c r="BB34" s="117"/>
      <c r="BC34" s="117"/>
      <c r="BD34" s="117"/>
      <c r="BE34" s="117"/>
      <c r="BF34" s="133" t="str">
        <f t="shared" si="8"/>
        <v/>
      </c>
      <c r="BG34" s="134"/>
      <c r="BH34" s="135"/>
      <c r="BI34" s="118" t="str">
        <f t="shared" si="9"/>
        <v/>
      </c>
      <c r="BJ34" s="119"/>
      <c r="BK34" s="119"/>
      <c r="BL34" s="119"/>
      <c r="BM34" s="119"/>
      <c r="BN34" s="120"/>
      <c r="BO34" s="118" t="str">
        <f t="shared" si="10"/>
        <v/>
      </c>
      <c r="BP34" s="119"/>
      <c r="BQ34" s="119"/>
      <c r="BR34" s="119"/>
      <c r="BS34" s="119"/>
      <c r="BT34" s="120"/>
      <c r="BU34" s="118" t="str">
        <f t="shared" si="11"/>
        <v/>
      </c>
      <c r="BV34" s="119"/>
      <c r="BW34" s="119"/>
      <c r="BX34" s="119"/>
      <c r="BY34" s="119"/>
      <c r="BZ34" s="120"/>
      <c r="CA34" s="121" t="str">
        <f t="shared" si="12"/>
        <v/>
      </c>
      <c r="CB34" s="122"/>
      <c r="CC34" s="122"/>
      <c r="CD34" s="122"/>
      <c r="CE34" s="123"/>
      <c r="CI34" s="36"/>
      <c r="CL34" s="10">
        <v>8</v>
      </c>
      <c r="CM34" s="10">
        <f t="shared" si="13"/>
        <v>0</v>
      </c>
      <c r="CN34" s="10" t="e">
        <f>VLOOKUP($AZ$2&amp;"-"&amp;$CL34,Transaction!$A$2:$V$1001,2,FALSE)</f>
        <v>#N/A</v>
      </c>
      <c r="CO34" s="9" t="e">
        <f t="shared" si="17"/>
        <v>#N/A</v>
      </c>
      <c r="CP34" s="9" t="e">
        <f t="shared" si="18"/>
        <v>#N/A</v>
      </c>
      <c r="CQ34" s="9" t="e">
        <f t="shared" si="14"/>
        <v>#N/A</v>
      </c>
      <c r="CR34" s="9" t="e">
        <f t="shared" si="15"/>
        <v>#N/A</v>
      </c>
      <c r="CS34" s="12" t="e">
        <f t="shared" si="15"/>
        <v>#N/A</v>
      </c>
      <c r="CT34" s="11" t="e">
        <f t="shared" si="15"/>
        <v>#N/A</v>
      </c>
      <c r="CU34" s="11" t="e">
        <f t="shared" si="15"/>
        <v>#N/A</v>
      </c>
      <c r="CV34" s="11" t="e">
        <f t="shared" si="15"/>
        <v>#N/A</v>
      </c>
      <c r="CW34" s="11" t="e">
        <f t="shared" si="15"/>
        <v>#N/A</v>
      </c>
      <c r="CX34" s="11" t="e">
        <f t="shared" si="15"/>
        <v>#N/A</v>
      </c>
      <c r="CY34" s="11" t="e">
        <f t="shared" si="15"/>
        <v>#N/A</v>
      </c>
      <c r="CZ34" s="11" t="e">
        <f t="shared" si="15"/>
        <v>#N/A</v>
      </c>
      <c r="DA34" s="12" t="e">
        <f t="shared" si="15"/>
        <v>#N/A</v>
      </c>
      <c r="DB34" s="11" t="e">
        <f t="shared" si="15"/>
        <v>#N/A</v>
      </c>
      <c r="DC34" s="11" t="e">
        <f t="shared" si="15"/>
        <v>#N/A</v>
      </c>
      <c r="DD34" s="11" t="e">
        <f t="shared" si="15"/>
        <v>#N/A</v>
      </c>
      <c r="DE34" s="11" t="e">
        <f t="shared" si="15"/>
        <v>#N/A</v>
      </c>
      <c r="DF34" s="11" t="e">
        <f t="shared" si="15"/>
        <v>#N/A</v>
      </c>
      <c r="DG34" s="11" t="e">
        <f t="shared" si="15"/>
        <v>#N/A</v>
      </c>
    </row>
    <row r="35" spans="2:111" ht="50.1" customHeight="1" x14ac:dyDescent="0.25">
      <c r="B35" s="107" t="str">
        <f t="shared" si="16"/>
        <v/>
      </c>
      <c r="C35" s="108"/>
      <c r="D35" s="109"/>
      <c r="E35" s="110" t="str">
        <f t="shared" si="1"/>
        <v/>
      </c>
      <c r="F35" s="108"/>
      <c r="G35" s="108"/>
      <c r="H35" s="108"/>
      <c r="I35" s="108"/>
      <c r="J35" s="108"/>
      <c r="K35" s="109"/>
      <c r="L35" s="111" t="str">
        <f t="shared" si="2"/>
        <v/>
      </c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3"/>
      <c r="AK35" s="114" t="str">
        <f t="shared" si="3"/>
        <v/>
      </c>
      <c r="AL35" s="114"/>
      <c r="AM35" s="114"/>
      <c r="AN35" s="114"/>
      <c r="AO35" s="114" t="str">
        <f t="shared" si="4"/>
        <v/>
      </c>
      <c r="AP35" s="114"/>
      <c r="AQ35" s="114"/>
      <c r="AR35" s="114"/>
      <c r="AS35" s="115" t="str">
        <f t="shared" si="5"/>
        <v/>
      </c>
      <c r="AT35" s="116"/>
      <c r="AU35" s="116"/>
      <c r="AV35" s="117" t="str">
        <f t="shared" si="6"/>
        <v/>
      </c>
      <c r="AW35" s="117"/>
      <c r="AX35" s="117"/>
      <c r="AY35" s="117"/>
      <c r="AZ35" s="117"/>
      <c r="BA35" s="117" t="str">
        <f t="shared" si="7"/>
        <v/>
      </c>
      <c r="BB35" s="117"/>
      <c r="BC35" s="117"/>
      <c r="BD35" s="117"/>
      <c r="BE35" s="117"/>
      <c r="BF35" s="133" t="str">
        <f t="shared" si="8"/>
        <v/>
      </c>
      <c r="BG35" s="134"/>
      <c r="BH35" s="135"/>
      <c r="BI35" s="118" t="str">
        <f t="shared" si="9"/>
        <v/>
      </c>
      <c r="BJ35" s="119"/>
      <c r="BK35" s="119"/>
      <c r="BL35" s="119"/>
      <c r="BM35" s="119"/>
      <c r="BN35" s="120"/>
      <c r="BO35" s="118" t="str">
        <f t="shared" si="10"/>
        <v/>
      </c>
      <c r="BP35" s="119"/>
      <c r="BQ35" s="119"/>
      <c r="BR35" s="119"/>
      <c r="BS35" s="119"/>
      <c r="BT35" s="120"/>
      <c r="BU35" s="118" t="str">
        <f t="shared" si="11"/>
        <v/>
      </c>
      <c r="BV35" s="119"/>
      <c r="BW35" s="119"/>
      <c r="BX35" s="119"/>
      <c r="BY35" s="119"/>
      <c r="BZ35" s="120"/>
      <c r="CA35" s="121" t="str">
        <f t="shared" si="12"/>
        <v/>
      </c>
      <c r="CB35" s="122"/>
      <c r="CC35" s="122"/>
      <c r="CD35" s="122"/>
      <c r="CE35" s="123"/>
      <c r="CI35" s="36"/>
      <c r="CL35" s="10">
        <v>9</v>
      </c>
      <c r="CM35" s="10">
        <f t="shared" si="13"/>
        <v>0</v>
      </c>
      <c r="CN35" s="10" t="e">
        <f>VLOOKUP($AZ$2&amp;"-"&amp;$CL35,Transaction!$A$2:$V$1001,2,FALSE)</f>
        <v>#N/A</v>
      </c>
      <c r="CO35" s="9" t="e">
        <f t="shared" si="17"/>
        <v>#N/A</v>
      </c>
      <c r="CP35" s="9" t="e">
        <f t="shared" si="18"/>
        <v>#N/A</v>
      </c>
      <c r="CQ35" s="9" t="e">
        <f t="shared" si="14"/>
        <v>#N/A</v>
      </c>
      <c r="CR35" s="9" t="e">
        <f t="shared" si="15"/>
        <v>#N/A</v>
      </c>
      <c r="CS35" s="12" t="e">
        <f t="shared" si="15"/>
        <v>#N/A</v>
      </c>
      <c r="CT35" s="11" t="e">
        <f t="shared" si="15"/>
        <v>#N/A</v>
      </c>
      <c r="CU35" s="11" t="e">
        <f t="shared" si="15"/>
        <v>#N/A</v>
      </c>
      <c r="CV35" s="11" t="e">
        <f t="shared" si="15"/>
        <v>#N/A</v>
      </c>
      <c r="CW35" s="11" t="e">
        <f t="shared" si="15"/>
        <v>#N/A</v>
      </c>
      <c r="CX35" s="11" t="e">
        <f t="shared" si="15"/>
        <v>#N/A</v>
      </c>
      <c r="CY35" s="11" t="e">
        <f t="shared" si="15"/>
        <v>#N/A</v>
      </c>
      <c r="CZ35" s="11" t="e">
        <f t="shared" si="15"/>
        <v>#N/A</v>
      </c>
      <c r="DA35" s="12" t="e">
        <f t="shared" si="15"/>
        <v>#N/A</v>
      </c>
      <c r="DB35" s="11" t="e">
        <f t="shared" si="15"/>
        <v>#N/A</v>
      </c>
      <c r="DC35" s="11" t="e">
        <f t="shared" si="15"/>
        <v>#N/A</v>
      </c>
      <c r="DD35" s="11" t="e">
        <f t="shared" si="15"/>
        <v>#N/A</v>
      </c>
      <c r="DE35" s="11" t="e">
        <f t="shared" si="15"/>
        <v>#N/A</v>
      </c>
      <c r="DF35" s="11" t="e">
        <f t="shared" si="15"/>
        <v>#N/A</v>
      </c>
      <c r="DG35" s="11" t="e">
        <f t="shared" si="15"/>
        <v>#N/A</v>
      </c>
    </row>
    <row r="36" spans="2:111" ht="50.1" customHeight="1" x14ac:dyDescent="0.25">
      <c r="B36" s="107" t="str">
        <f t="shared" si="16"/>
        <v/>
      </c>
      <c r="C36" s="108"/>
      <c r="D36" s="109"/>
      <c r="E36" s="110" t="str">
        <f t="shared" si="1"/>
        <v/>
      </c>
      <c r="F36" s="108"/>
      <c r="G36" s="108"/>
      <c r="H36" s="108"/>
      <c r="I36" s="108"/>
      <c r="J36" s="108"/>
      <c r="K36" s="109"/>
      <c r="L36" s="111" t="str">
        <f t="shared" si="2"/>
        <v/>
      </c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3"/>
      <c r="AK36" s="114" t="str">
        <f t="shared" si="3"/>
        <v/>
      </c>
      <c r="AL36" s="114"/>
      <c r="AM36" s="114"/>
      <c r="AN36" s="114"/>
      <c r="AO36" s="114" t="str">
        <f t="shared" si="4"/>
        <v/>
      </c>
      <c r="AP36" s="114"/>
      <c r="AQ36" s="114"/>
      <c r="AR36" s="114"/>
      <c r="AS36" s="115" t="str">
        <f t="shared" si="5"/>
        <v/>
      </c>
      <c r="AT36" s="116"/>
      <c r="AU36" s="116"/>
      <c r="AV36" s="117" t="str">
        <f t="shared" si="6"/>
        <v/>
      </c>
      <c r="AW36" s="117"/>
      <c r="AX36" s="117"/>
      <c r="AY36" s="117"/>
      <c r="AZ36" s="117"/>
      <c r="BA36" s="117" t="str">
        <f t="shared" si="7"/>
        <v/>
      </c>
      <c r="BB36" s="117"/>
      <c r="BC36" s="117"/>
      <c r="BD36" s="117"/>
      <c r="BE36" s="117"/>
      <c r="BF36" s="133" t="str">
        <f t="shared" si="8"/>
        <v/>
      </c>
      <c r="BG36" s="134"/>
      <c r="BH36" s="135"/>
      <c r="BI36" s="118" t="str">
        <f t="shared" si="9"/>
        <v/>
      </c>
      <c r="BJ36" s="119"/>
      <c r="BK36" s="119"/>
      <c r="BL36" s="119"/>
      <c r="BM36" s="119"/>
      <c r="BN36" s="120"/>
      <c r="BO36" s="118" t="str">
        <f t="shared" si="10"/>
        <v/>
      </c>
      <c r="BP36" s="119"/>
      <c r="BQ36" s="119"/>
      <c r="BR36" s="119"/>
      <c r="BS36" s="119"/>
      <c r="BT36" s="120"/>
      <c r="BU36" s="118" t="str">
        <f t="shared" si="11"/>
        <v/>
      </c>
      <c r="BV36" s="119"/>
      <c r="BW36" s="119"/>
      <c r="BX36" s="119"/>
      <c r="BY36" s="119"/>
      <c r="BZ36" s="120"/>
      <c r="CA36" s="121" t="str">
        <f t="shared" si="12"/>
        <v/>
      </c>
      <c r="CB36" s="122"/>
      <c r="CC36" s="122"/>
      <c r="CD36" s="122"/>
      <c r="CE36" s="123"/>
      <c r="CI36" s="36"/>
      <c r="CL36" s="10">
        <v>10</v>
      </c>
      <c r="CM36" s="10">
        <f t="shared" si="13"/>
        <v>0</v>
      </c>
      <c r="CN36" s="10" t="e">
        <f>VLOOKUP($AZ$2&amp;"-"&amp;$CL36,Transaction!$A$2:$V$1001,2,FALSE)</f>
        <v>#N/A</v>
      </c>
      <c r="CO36" s="9" t="e">
        <f t="shared" si="17"/>
        <v>#N/A</v>
      </c>
      <c r="CP36" s="9" t="e">
        <f t="shared" si="18"/>
        <v>#N/A</v>
      </c>
      <c r="CQ36" s="9" t="e">
        <f t="shared" si="14"/>
        <v>#N/A</v>
      </c>
      <c r="CR36" s="9" t="e">
        <f t="shared" si="15"/>
        <v>#N/A</v>
      </c>
      <c r="CS36" s="12" t="e">
        <f t="shared" si="15"/>
        <v>#N/A</v>
      </c>
      <c r="CT36" s="11" t="e">
        <f t="shared" si="15"/>
        <v>#N/A</v>
      </c>
      <c r="CU36" s="11" t="e">
        <f t="shared" si="15"/>
        <v>#N/A</v>
      </c>
      <c r="CV36" s="11" t="e">
        <f t="shared" si="15"/>
        <v>#N/A</v>
      </c>
      <c r="CW36" s="11" t="e">
        <f t="shared" si="15"/>
        <v>#N/A</v>
      </c>
      <c r="CX36" s="11" t="e">
        <f t="shared" si="15"/>
        <v>#N/A</v>
      </c>
      <c r="CY36" s="11" t="e">
        <f t="shared" si="15"/>
        <v>#N/A</v>
      </c>
      <c r="CZ36" s="11" t="e">
        <f t="shared" si="15"/>
        <v>#N/A</v>
      </c>
      <c r="DA36" s="12" t="e">
        <f t="shared" si="15"/>
        <v>#N/A</v>
      </c>
      <c r="DB36" s="11" t="e">
        <f t="shared" si="15"/>
        <v>#N/A</v>
      </c>
      <c r="DC36" s="11" t="e">
        <f t="shared" si="15"/>
        <v>#N/A</v>
      </c>
      <c r="DD36" s="11" t="e">
        <f t="shared" si="15"/>
        <v>#N/A</v>
      </c>
      <c r="DE36" s="11" t="e">
        <f t="shared" si="15"/>
        <v>#N/A</v>
      </c>
      <c r="DF36" s="11" t="e">
        <f t="shared" si="15"/>
        <v>#N/A</v>
      </c>
      <c r="DG36" s="11" t="e">
        <f t="shared" si="15"/>
        <v>#N/A</v>
      </c>
    </row>
    <row r="37" spans="2:111" ht="50.1" customHeight="1" x14ac:dyDescent="0.25">
      <c r="B37" s="166"/>
      <c r="C37" s="167"/>
      <c r="D37" s="168"/>
      <c r="E37" s="110"/>
      <c r="F37" s="108"/>
      <c r="G37" s="108"/>
      <c r="H37" s="108"/>
      <c r="I37" s="108"/>
      <c r="J37" s="108"/>
      <c r="K37" s="109"/>
      <c r="L37" s="202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4"/>
      <c r="AK37" s="114"/>
      <c r="AL37" s="114"/>
      <c r="AM37" s="114"/>
      <c r="AN37" s="114"/>
      <c r="AO37" s="114"/>
      <c r="AP37" s="114"/>
      <c r="AQ37" s="114"/>
      <c r="AR37" s="114"/>
      <c r="AS37" s="205"/>
      <c r="AT37" s="206"/>
      <c r="AU37" s="206"/>
      <c r="AV37" s="207"/>
      <c r="AW37" s="207"/>
      <c r="AX37" s="207"/>
      <c r="AY37" s="207"/>
      <c r="AZ37" s="207"/>
      <c r="BA37" s="208"/>
      <c r="BB37" s="208"/>
      <c r="BC37" s="208"/>
      <c r="BD37" s="208"/>
      <c r="BE37" s="208"/>
      <c r="BF37" s="209"/>
      <c r="BG37" s="210"/>
      <c r="BH37" s="211"/>
      <c r="BI37" s="118"/>
      <c r="BJ37" s="119"/>
      <c r="BK37" s="119"/>
      <c r="BL37" s="119"/>
      <c r="BM37" s="119"/>
      <c r="BN37" s="120"/>
      <c r="BO37" s="118"/>
      <c r="BP37" s="119"/>
      <c r="BQ37" s="119"/>
      <c r="BR37" s="119"/>
      <c r="BS37" s="119"/>
      <c r="BT37" s="120"/>
      <c r="BU37" s="118"/>
      <c r="BV37" s="119"/>
      <c r="BW37" s="119"/>
      <c r="BX37" s="119"/>
      <c r="BY37" s="119"/>
      <c r="BZ37" s="120"/>
      <c r="CA37" s="121"/>
      <c r="CB37" s="122"/>
      <c r="CC37" s="122"/>
      <c r="CD37" s="122"/>
      <c r="CE37" s="123"/>
      <c r="CI37" s="36"/>
      <c r="CL37" s="10"/>
      <c r="CM37" s="10"/>
      <c r="CN37" s="9"/>
      <c r="CO37" s="9"/>
      <c r="CP37" s="10"/>
      <c r="CQ37" s="10"/>
      <c r="CR37" s="11"/>
      <c r="CS37" s="12"/>
      <c r="CT37" s="11"/>
      <c r="CU37" s="13"/>
      <c r="CV37" s="11"/>
      <c r="CW37" s="11"/>
      <c r="CX37" s="11"/>
      <c r="CY37" s="11"/>
      <c r="CZ37" s="11"/>
      <c r="DA37" s="11"/>
      <c r="DB37" s="11"/>
      <c r="DC37" s="11"/>
    </row>
    <row r="38" spans="2:111" ht="30" customHeight="1" x14ac:dyDescent="0.25">
      <c r="B38" s="199" t="s">
        <v>38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1"/>
      <c r="AK38" s="149"/>
      <c r="AL38" s="149"/>
      <c r="AM38" s="149"/>
      <c r="AN38" s="149"/>
      <c r="AO38" s="149">
        <f>SUM(AO27:AR37)</f>
        <v>15</v>
      </c>
      <c r="AP38" s="149"/>
      <c r="AQ38" s="149"/>
      <c r="AR38" s="149"/>
      <c r="AS38" s="150"/>
      <c r="AT38" s="151">
        <f>SUM(AT27:AW37)</f>
        <v>21000</v>
      </c>
      <c r="AU38" s="151"/>
      <c r="AV38" s="191">
        <f>SUM(AV27:AZ37)</f>
        <v>21000</v>
      </c>
      <c r="AW38" s="191">
        <f>SUM(AX27:BA37)</f>
        <v>3000</v>
      </c>
      <c r="AX38" s="191"/>
      <c r="AY38" s="191"/>
      <c r="AZ38" s="191"/>
      <c r="BA38" s="191">
        <f>SUM(BA27:BE37)</f>
        <v>3000</v>
      </c>
      <c r="BB38" s="191">
        <f>SUM(BB27:BK37)</f>
        <v>0.18</v>
      </c>
      <c r="BC38" s="191"/>
      <c r="BD38" s="191"/>
      <c r="BE38" s="191"/>
      <c r="BF38" s="192"/>
      <c r="BG38" s="193"/>
      <c r="BH38" s="194"/>
      <c r="BI38" s="195">
        <f>SUM(BI27:BN37)</f>
        <v>0</v>
      </c>
      <c r="BJ38" s="196"/>
      <c r="BK38" s="196"/>
      <c r="BL38" s="196"/>
      <c r="BM38" s="196"/>
      <c r="BN38" s="197"/>
      <c r="BO38" s="195">
        <f>SUM(BO27:BT37)</f>
        <v>0</v>
      </c>
      <c r="BP38" s="196">
        <f>SUM(BP27:BU37)</f>
        <v>3240</v>
      </c>
      <c r="BQ38" s="196"/>
      <c r="BR38" s="196"/>
      <c r="BS38" s="196"/>
      <c r="BT38" s="197"/>
      <c r="BU38" s="195">
        <f>SUM(BU27:BZ37)</f>
        <v>3240</v>
      </c>
      <c r="BV38" s="196">
        <f>SUM(BV27:BY37)</f>
        <v>0</v>
      </c>
      <c r="BW38" s="196"/>
      <c r="BX38" s="196"/>
      <c r="BY38" s="196"/>
      <c r="BZ38" s="197">
        <f>SUM(BZ27:CE37)</f>
        <v>21240</v>
      </c>
      <c r="CA38" s="195">
        <f>SUM(CA27:CE37)</f>
        <v>21240</v>
      </c>
      <c r="CB38" s="196"/>
      <c r="CC38" s="196"/>
      <c r="CD38" s="196"/>
      <c r="CE38" s="198"/>
      <c r="CI38" s="36"/>
    </row>
    <row r="39" spans="2:111" ht="30" customHeight="1" x14ac:dyDescent="0.25">
      <c r="B39" s="143" t="s">
        <v>407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146">
        <f>AV38-BA38</f>
        <v>18000</v>
      </c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8"/>
      <c r="CI39" s="36"/>
    </row>
    <row r="40" spans="2:111" ht="30" customHeight="1" x14ac:dyDescent="0.25">
      <c r="B40" s="171" t="str">
        <f>"GST Amount  on this invoice :Rs "&amp;TEXT(BL40,"0,00")&amp;" ( IGST- Rs "&amp;IF(BU38=0,"Nil",BU38)&amp;", CGST- Rs "&amp;IF(BI38=0,"Nil",TEXT(BI38,"0,00"))&amp;"  and SGST- Rs "&amp;IF(BO38=0,"Nil",TEXT(BO38,"0,00"))&amp;" )"</f>
        <v>GST Amount  on this invoice :Rs 3,240 ( IGST- Rs 3240, CGST- Rs Nil  and SGST- Rs Nil )</v>
      </c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3"/>
      <c r="BL40" s="146">
        <f>SUM(BI38,BO38,BU38)</f>
        <v>3240</v>
      </c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8"/>
      <c r="CI40" s="36"/>
    </row>
    <row r="41" spans="2:111" ht="30" customHeight="1" x14ac:dyDescent="0.25">
      <c r="B41" s="143" t="s">
        <v>408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146">
        <f>SUM(AV38,-BA38,BI38,BO38,BU38)</f>
        <v>21240</v>
      </c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8"/>
    </row>
    <row r="42" spans="2:111" ht="15" customHeight="1" x14ac:dyDescent="0.25">
      <c r="B42" s="182" t="s">
        <v>292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4"/>
      <c r="AU42" s="156" t="str">
        <f>"for "&amp;'Master Info'!B3</f>
        <v>for XYZ Corporation Private Limited</v>
      </c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  <c r="BI42" s="138"/>
      <c r="BJ42" s="138"/>
      <c r="BK42" s="138"/>
      <c r="BL42" s="138"/>
      <c r="BM42" s="138"/>
      <c r="BN42" s="138"/>
      <c r="BO42" s="138"/>
      <c r="BP42" s="138"/>
      <c r="BQ42" s="138"/>
      <c r="BR42" s="138"/>
      <c r="BS42" s="138"/>
      <c r="BT42" s="138"/>
      <c r="BU42" s="138"/>
      <c r="BV42" s="138"/>
      <c r="BW42" s="138"/>
      <c r="BX42" s="138"/>
      <c r="BY42" s="138"/>
      <c r="BZ42" s="138"/>
      <c r="CA42" s="138"/>
      <c r="CB42" s="138"/>
      <c r="CC42" s="138"/>
      <c r="CD42" s="138"/>
      <c r="CE42" s="139"/>
    </row>
    <row r="43" spans="2:111" x14ac:dyDescent="0.25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7"/>
      <c r="AU43" s="157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58"/>
    </row>
    <row r="44" spans="2:111" ht="30" customHeight="1" x14ac:dyDescent="0.25"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90"/>
      <c r="AU44" s="159" t="s">
        <v>39</v>
      </c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0"/>
      <c r="BN44" s="160"/>
      <c r="BO44" s="160"/>
      <c r="BP44" s="160"/>
      <c r="BQ44" s="160"/>
      <c r="BR44" s="160"/>
      <c r="BS44" s="160"/>
      <c r="BT44" s="160"/>
      <c r="BU44" s="160"/>
      <c r="BV44" s="160"/>
      <c r="BW44" s="160"/>
      <c r="BX44" s="160"/>
      <c r="BY44" s="160"/>
      <c r="BZ44" s="160"/>
      <c r="CA44" s="160"/>
      <c r="CB44" s="160"/>
      <c r="CC44" s="160"/>
      <c r="CD44" s="160"/>
      <c r="CE44" s="161"/>
    </row>
    <row r="45" spans="2:111" ht="35.25" customHeight="1" x14ac:dyDescent="0.25">
      <c r="B45" s="174" t="str">
        <f>"Declaration :
1) I/We declare that this invoice shows actual price of the  goods and/ or services described and that all particulars are true and correct
2) Error &amp; Omission expected.
3) Subject to the jurisdiction of courts in "&amp;'Master Info'!B5</f>
        <v>Declaration :
1) I/We declare that this invoice shows actual price of the  goods and/ or services described and that all particulars are true and correct
2) Error &amp; Omission expected.
3) Subject to the jurisdiction of courts in Mumbai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6"/>
      <c r="AU45" s="162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160"/>
      <c r="BY45" s="160"/>
      <c r="BZ45" s="160"/>
      <c r="CA45" s="160"/>
      <c r="CB45" s="160"/>
      <c r="CC45" s="160"/>
      <c r="CD45" s="160"/>
      <c r="CE45" s="161"/>
    </row>
    <row r="46" spans="2:111" ht="43.5" customHeigh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  <c r="AO46" s="178"/>
      <c r="AP46" s="178"/>
      <c r="AQ46" s="178"/>
      <c r="AR46" s="178"/>
      <c r="AS46" s="178"/>
      <c r="AT46" s="179"/>
      <c r="AU46" s="163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4"/>
      <c r="BN46" s="164"/>
      <c r="BO46" s="164"/>
      <c r="BP46" s="164"/>
      <c r="BQ46" s="164"/>
      <c r="BR46" s="164"/>
      <c r="BS46" s="164"/>
      <c r="BT46" s="164"/>
      <c r="BU46" s="164"/>
      <c r="BV46" s="164"/>
      <c r="BW46" s="164"/>
      <c r="BX46" s="164"/>
      <c r="BY46" s="164"/>
      <c r="BZ46" s="164"/>
      <c r="CA46" s="164"/>
      <c r="CB46" s="164"/>
      <c r="CC46" s="164"/>
      <c r="CD46" s="164"/>
      <c r="CE46" s="165"/>
    </row>
    <row r="47" spans="2:111" ht="24.95" customHeight="1" x14ac:dyDescent="0.25">
      <c r="B47" s="137" t="str">
        <f>IF('Master Info'!$B$7="","","Registered Office : "&amp;'Master Info'!$B$7)</f>
        <v>Registered Office : 12, Motimahal, Andheri Kurla Road, Mumbai, Maharashtra, 400 001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  <c r="BX47" s="138"/>
      <c r="BY47" s="138"/>
      <c r="BZ47" s="138"/>
      <c r="CA47" s="138"/>
      <c r="CB47" s="138"/>
      <c r="CC47" s="138"/>
      <c r="CD47" s="138"/>
      <c r="CE47" s="139"/>
    </row>
    <row r="48" spans="2:111" ht="24.95" customHeight="1" thickBot="1" x14ac:dyDescent="0.3">
      <c r="B48" s="140" t="str">
        <f>IF('Master Info'!$B$8="","","CIN NO : "&amp;'Master Info'!$B$8)</f>
        <v>CIN NO : CIN ABCDEDDDDDDDDD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2"/>
    </row>
    <row r="49" spans="2:94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</row>
    <row r="50" spans="2:94" hidden="1" x14ac:dyDescent="0.25"/>
    <row r="51" spans="2:94" hidden="1" x14ac:dyDescent="0.25"/>
    <row r="52" spans="2:94" hidden="1" x14ac:dyDescent="0.25"/>
    <row r="53" spans="2:94" hidden="1" x14ac:dyDescent="0.25"/>
    <row r="54" spans="2:94" hidden="1" x14ac:dyDescent="0.25"/>
    <row r="55" spans="2:94" hidden="1" x14ac:dyDescent="0.25"/>
    <row r="56" spans="2:94" hidden="1" x14ac:dyDescent="0.25"/>
    <row r="57" spans="2:94" hidden="1" x14ac:dyDescent="0.25"/>
    <row r="58" spans="2:94" hidden="1" x14ac:dyDescent="0.25"/>
    <row r="59" spans="2:94" hidden="1" x14ac:dyDescent="0.25"/>
    <row r="60" spans="2:94" hidden="1" x14ac:dyDescent="0.25"/>
    <row r="61" spans="2:94" hidden="1" x14ac:dyDescent="0.25"/>
    <row r="62" spans="2:94" hidden="1" x14ac:dyDescent="0.25"/>
    <row r="63" spans="2:94" hidden="1" x14ac:dyDescent="0.25"/>
    <row r="64" spans="2:94" hidden="1" x14ac:dyDescent="0.25">
      <c r="CO64" s="37" t="s">
        <v>61</v>
      </c>
      <c r="CP64" s="37" t="s">
        <v>85</v>
      </c>
    </row>
    <row r="65" spans="93:94" hidden="1" x14ac:dyDescent="0.25">
      <c r="CO65" t="s">
        <v>86</v>
      </c>
      <c r="CP65" t="s">
        <v>87</v>
      </c>
    </row>
    <row r="66" spans="93:94" hidden="1" x14ac:dyDescent="0.25">
      <c r="CO66" t="s">
        <v>88</v>
      </c>
      <c r="CP66" t="s">
        <v>89</v>
      </c>
    </row>
    <row r="67" spans="93:94" hidden="1" x14ac:dyDescent="0.25">
      <c r="CO67" t="s">
        <v>90</v>
      </c>
      <c r="CP67" t="s">
        <v>91</v>
      </c>
    </row>
    <row r="68" spans="93:94" hidden="1" x14ac:dyDescent="0.25">
      <c r="CO68" t="s">
        <v>92</v>
      </c>
      <c r="CP68" t="s">
        <v>93</v>
      </c>
    </row>
    <row r="69" spans="93:94" hidden="1" x14ac:dyDescent="0.25">
      <c r="CO69" t="s">
        <v>94</v>
      </c>
      <c r="CP69" t="s">
        <v>95</v>
      </c>
    </row>
    <row r="70" spans="93:94" hidden="1" x14ac:dyDescent="0.25">
      <c r="CO70" t="s">
        <v>96</v>
      </c>
      <c r="CP70" t="s">
        <v>97</v>
      </c>
    </row>
    <row r="71" spans="93:94" hidden="1" x14ac:dyDescent="0.25">
      <c r="CO71" t="s">
        <v>98</v>
      </c>
      <c r="CP71" t="s">
        <v>99</v>
      </c>
    </row>
    <row r="72" spans="93:94" hidden="1" x14ac:dyDescent="0.25">
      <c r="CO72" t="s">
        <v>100</v>
      </c>
      <c r="CP72" t="s">
        <v>101</v>
      </c>
    </row>
    <row r="73" spans="93:94" hidden="1" x14ac:dyDescent="0.25">
      <c r="CO73" t="s">
        <v>102</v>
      </c>
      <c r="CP73" t="s">
        <v>103</v>
      </c>
    </row>
    <row r="74" spans="93:94" hidden="1" x14ac:dyDescent="0.25">
      <c r="CO74" t="s">
        <v>104</v>
      </c>
      <c r="CP74" t="s">
        <v>105</v>
      </c>
    </row>
    <row r="75" spans="93:94" hidden="1" x14ac:dyDescent="0.25">
      <c r="CO75" t="s">
        <v>106</v>
      </c>
      <c r="CP75" t="s">
        <v>107</v>
      </c>
    </row>
    <row r="76" spans="93:94" hidden="1" x14ac:dyDescent="0.25">
      <c r="CO76" t="s">
        <v>108</v>
      </c>
      <c r="CP76" t="s">
        <v>109</v>
      </c>
    </row>
    <row r="77" spans="93:94" hidden="1" x14ac:dyDescent="0.25">
      <c r="CO77" t="s">
        <v>110</v>
      </c>
      <c r="CP77" t="s">
        <v>111</v>
      </c>
    </row>
    <row r="78" spans="93:94" hidden="1" x14ac:dyDescent="0.25">
      <c r="CO78" t="s">
        <v>112</v>
      </c>
      <c r="CP78" t="s">
        <v>113</v>
      </c>
    </row>
    <row r="79" spans="93:94" hidden="1" x14ac:dyDescent="0.25">
      <c r="CO79" t="s">
        <v>114</v>
      </c>
      <c r="CP79" t="s">
        <v>115</v>
      </c>
    </row>
    <row r="80" spans="93:94" hidden="1" x14ac:dyDescent="0.25">
      <c r="CO80" t="s">
        <v>116</v>
      </c>
      <c r="CP80" t="s">
        <v>117</v>
      </c>
    </row>
    <row r="81" spans="93:94" hidden="1" x14ac:dyDescent="0.25">
      <c r="CO81" t="s">
        <v>118</v>
      </c>
      <c r="CP81" t="s">
        <v>119</v>
      </c>
    </row>
    <row r="82" spans="93:94" hidden="1" x14ac:dyDescent="0.25">
      <c r="CO82" t="s">
        <v>120</v>
      </c>
      <c r="CP82" t="s">
        <v>121</v>
      </c>
    </row>
    <row r="83" spans="93:94" hidden="1" x14ac:dyDescent="0.25">
      <c r="CO83" t="s">
        <v>122</v>
      </c>
      <c r="CP83" t="s">
        <v>123</v>
      </c>
    </row>
    <row r="84" spans="93:94" hidden="1" x14ac:dyDescent="0.25">
      <c r="CO84" t="s">
        <v>124</v>
      </c>
      <c r="CP84" t="s">
        <v>125</v>
      </c>
    </row>
    <row r="85" spans="93:94" hidden="1" x14ac:dyDescent="0.25">
      <c r="CO85" t="s">
        <v>126</v>
      </c>
      <c r="CP85" t="s">
        <v>127</v>
      </c>
    </row>
    <row r="86" spans="93:94" hidden="1" x14ac:dyDescent="0.25">
      <c r="CO86" t="s">
        <v>128</v>
      </c>
      <c r="CP86" t="s">
        <v>129</v>
      </c>
    </row>
    <row r="87" spans="93:94" hidden="1" x14ac:dyDescent="0.25">
      <c r="CO87" t="s">
        <v>130</v>
      </c>
      <c r="CP87" t="s">
        <v>131</v>
      </c>
    </row>
    <row r="88" spans="93:94" hidden="1" x14ac:dyDescent="0.25">
      <c r="CO88" t="s">
        <v>132</v>
      </c>
      <c r="CP88" t="s">
        <v>133</v>
      </c>
    </row>
    <row r="89" spans="93:94" hidden="1" x14ac:dyDescent="0.25">
      <c r="CO89" t="s">
        <v>134</v>
      </c>
      <c r="CP89" t="s">
        <v>135</v>
      </c>
    </row>
    <row r="90" spans="93:94" hidden="1" x14ac:dyDescent="0.25">
      <c r="CO90" t="s">
        <v>136</v>
      </c>
      <c r="CP90" t="s">
        <v>137</v>
      </c>
    </row>
    <row r="91" spans="93:94" hidden="1" x14ac:dyDescent="0.25">
      <c r="CO91" t="s">
        <v>138</v>
      </c>
      <c r="CP91" t="s">
        <v>139</v>
      </c>
    </row>
    <row r="92" spans="93:94" hidden="1" x14ac:dyDescent="0.25">
      <c r="CO92" t="s">
        <v>140</v>
      </c>
      <c r="CP92" t="s">
        <v>141</v>
      </c>
    </row>
    <row r="93" spans="93:94" hidden="1" x14ac:dyDescent="0.25">
      <c r="CO93" t="s">
        <v>142</v>
      </c>
      <c r="CP93" t="s">
        <v>143</v>
      </c>
    </row>
    <row r="94" spans="93:94" hidden="1" x14ac:dyDescent="0.25">
      <c r="CO94" t="s">
        <v>144</v>
      </c>
      <c r="CP94" t="s">
        <v>145</v>
      </c>
    </row>
    <row r="95" spans="93:94" hidden="1" x14ac:dyDescent="0.25">
      <c r="CO95" t="s">
        <v>146</v>
      </c>
      <c r="CP95" t="s">
        <v>147</v>
      </c>
    </row>
    <row r="96" spans="93:94" hidden="1" x14ac:dyDescent="0.25">
      <c r="CO96" t="s">
        <v>148</v>
      </c>
      <c r="CP96" t="s">
        <v>149</v>
      </c>
    </row>
    <row r="97" spans="93:94" hidden="1" x14ac:dyDescent="0.25">
      <c r="CO97" t="s">
        <v>150</v>
      </c>
      <c r="CP97" t="s">
        <v>151</v>
      </c>
    </row>
    <row r="98" spans="93:94" hidden="1" x14ac:dyDescent="0.25">
      <c r="CO98" t="s">
        <v>152</v>
      </c>
      <c r="CP98" t="s">
        <v>153</v>
      </c>
    </row>
    <row r="99" spans="93:94" hidden="1" x14ac:dyDescent="0.25">
      <c r="CO99" t="s">
        <v>154</v>
      </c>
      <c r="CP99" t="s">
        <v>155</v>
      </c>
    </row>
    <row r="100" spans="93:94" hidden="1" x14ac:dyDescent="0.25">
      <c r="CO100" t="s">
        <v>156</v>
      </c>
      <c r="CP100" t="s">
        <v>157</v>
      </c>
    </row>
    <row r="101" spans="93:94" hidden="1" x14ac:dyDescent="0.25"/>
    <row r="102" spans="93:94" hidden="1" x14ac:dyDescent="0.25"/>
    <row r="103" spans="93:94" hidden="1" x14ac:dyDescent="0.25">
      <c r="CP103" s="93" t="s">
        <v>298</v>
      </c>
    </row>
    <row r="104" spans="93:94" hidden="1" x14ac:dyDescent="0.25">
      <c r="CP104" s="1" t="str">
        <f>IFERROR(IF(LEN('Master Info'!A14)=0,"",'Master Info'!A14),"")</f>
        <v>CUST-001</v>
      </c>
    </row>
    <row r="105" spans="93:94" hidden="1" x14ac:dyDescent="0.25">
      <c r="CP105" s="1" t="str">
        <f>IFERROR(IF(LEN('Master Info'!A15)=0,"",'Master Info'!A15),"")</f>
        <v>CUST-002</v>
      </c>
    </row>
    <row r="106" spans="93:94" hidden="1" x14ac:dyDescent="0.25">
      <c r="CP106" s="1" t="str">
        <f>IFERROR(IF(LEN('Master Info'!A16)=0,"",'Master Info'!A16),"")</f>
        <v>CUST-003</v>
      </c>
    </row>
    <row r="107" spans="93:94" hidden="1" x14ac:dyDescent="0.25">
      <c r="CP107" s="1" t="str">
        <f>IFERROR(IF(LEN('Master Info'!A17)=0,"",'Master Info'!A17),"")</f>
        <v>CUST-004</v>
      </c>
    </row>
    <row r="108" spans="93:94" hidden="1" x14ac:dyDescent="0.25">
      <c r="CP108" s="1" t="str">
        <f>IFERROR(IF(LEN('Master Info'!A18)=0,"",'Master Info'!A18),"")</f>
        <v>CUST-005</v>
      </c>
    </row>
    <row r="109" spans="93:94" hidden="1" x14ac:dyDescent="0.25">
      <c r="CP109" s="1" t="str">
        <f>IFERROR(IF(LEN('Master Info'!A19)=0,"",'Master Info'!A19),"")</f>
        <v>CUST-006</v>
      </c>
    </row>
    <row r="110" spans="93:94" hidden="1" x14ac:dyDescent="0.25">
      <c r="CP110" s="1" t="str">
        <f>IFERROR(IF(LEN('Master Info'!A20)=0,"",'Master Info'!A20),"")</f>
        <v>CUST-007</v>
      </c>
    </row>
    <row r="111" spans="93:94" hidden="1" x14ac:dyDescent="0.25">
      <c r="CP111" s="1" t="str">
        <f>IFERROR(IF(LEN('Master Info'!A21)=0,"",'Master Info'!A21),"")</f>
        <v>CUST-008</v>
      </c>
    </row>
    <row r="112" spans="93:94" hidden="1" x14ac:dyDescent="0.25">
      <c r="CP112" s="1" t="str">
        <f>IFERROR(IF(LEN('Master Info'!A22)=0,"",'Master Info'!A22),"")</f>
        <v>CUST-009</v>
      </c>
    </row>
    <row r="113" spans="94:94" hidden="1" x14ac:dyDescent="0.25">
      <c r="CP113" s="1" t="str">
        <f>IFERROR(IF(LEN('Master Info'!A23)=0,"",'Master Info'!A23),"")</f>
        <v>CUST-010</v>
      </c>
    </row>
    <row r="114" spans="94:94" hidden="1" x14ac:dyDescent="0.25">
      <c r="CP114" s="1" t="str">
        <f>IFERROR(IF(LEN('Master Info'!A24)=0,"",'Master Info'!A24),"")</f>
        <v>CUST-011</v>
      </c>
    </row>
    <row r="115" spans="94:94" hidden="1" x14ac:dyDescent="0.25">
      <c r="CP115" s="1" t="str">
        <f>IFERROR(IF(LEN('Master Info'!A25)=0,"",'Master Info'!A25),"")</f>
        <v>CUST-012</v>
      </c>
    </row>
    <row r="116" spans="94:94" hidden="1" x14ac:dyDescent="0.25">
      <c r="CP116" s="1" t="str">
        <f>IFERROR(IF(LEN('Master Info'!A26)=0,"",'Master Info'!A26),"")</f>
        <v>CUST-013</v>
      </c>
    </row>
    <row r="117" spans="94:94" hidden="1" x14ac:dyDescent="0.25">
      <c r="CP117" s="1" t="str">
        <f>IFERROR(IF(LEN('Master Info'!A27)=0,"",'Master Info'!A27),"")</f>
        <v>CUST-014</v>
      </c>
    </row>
    <row r="118" spans="94:94" hidden="1" x14ac:dyDescent="0.25">
      <c r="CP118" s="1" t="str">
        <f>IFERROR(IF(LEN('Master Info'!A28)=0,"",'Master Info'!A28),"")</f>
        <v>CUST-015</v>
      </c>
    </row>
    <row r="119" spans="94:94" hidden="1" x14ac:dyDescent="0.25">
      <c r="CP119" s="1" t="str">
        <f>IFERROR(IF(LEN('Master Info'!A29)=0,"",'Master Info'!A29),"")</f>
        <v>CUST-016</v>
      </c>
    </row>
    <row r="120" spans="94:94" hidden="1" x14ac:dyDescent="0.25">
      <c r="CP120" s="1" t="str">
        <f>IFERROR(IF(LEN('Master Info'!A30)=0,"",'Master Info'!A30),"")</f>
        <v>CUST-017</v>
      </c>
    </row>
    <row r="121" spans="94:94" hidden="1" x14ac:dyDescent="0.25">
      <c r="CP121" s="1" t="str">
        <f>IFERROR(IF(LEN('Master Info'!A31)=0,"",'Master Info'!A31),"")</f>
        <v>CUST-018</v>
      </c>
    </row>
    <row r="122" spans="94:94" hidden="1" x14ac:dyDescent="0.25">
      <c r="CP122" s="1" t="str">
        <f>IFERROR(IF(LEN('Master Info'!A32)=0,"",'Master Info'!A32),"")</f>
        <v>CUST-019</v>
      </c>
    </row>
    <row r="123" spans="94:94" hidden="1" x14ac:dyDescent="0.25">
      <c r="CP123" s="1" t="str">
        <f>IFERROR(IF(LEN('Master Info'!A33)=0,"",'Master Info'!A33),"")</f>
        <v>CUST-020</v>
      </c>
    </row>
    <row r="124" spans="94:94" hidden="1" x14ac:dyDescent="0.25">
      <c r="CP124" s="1" t="str">
        <f>IFERROR(IF(LEN('Master Info'!A34)=0,"",'Master Info'!A34),"")</f>
        <v>CUST-021</v>
      </c>
    </row>
    <row r="125" spans="94:94" hidden="1" x14ac:dyDescent="0.25">
      <c r="CP125" s="1" t="str">
        <f>IFERROR(IF(LEN('Master Info'!A35)=0,"",'Master Info'!A35),"")</f>
        <v>CUST-022</v>
      </c>
    </row>
    <row r="126" spans="94:94" hidden="1" x14ac:dyDescent="0.25">
      <c r="CP126" s="1" t="str">
        <f>IFERROR(IF(LEN('Master Info'!A36)=0,"",'Master Info'!A36),"")</f>
        <v>CUST-023</v>
      </c>
    </row>
    <row r="127" spans="94:94" hidden="1" x14ac:dyDescent="0.25">
      <c r="CP127" s="1" t="str">
        <f>IFERROR(IF(LEN('Master Info'!A37)=0,"",'Master Info'!A37),"")</f>
        <v>CUST-024</v>
      </c>
    </row>
    <row r="128" spans="94:94" hidden="1" x14ac:dyDescent="0.25">
      <c r="CP128" s="1" t="str">
        <f>IFERROR(IF(LEN('Master Info'!A38)=0,"",'Master Info'!A38),"")</f>
        <v>CUST-025</v>
      </c>
    </row>
    <row r="129" spans="94:94" hidden="1" x14ac:dyDescent="0.25">
      <c r="CP129" s="1" t="str">
        <f>IFERROR(IF(LEN('Master Info'!A39)=0,"",'Master Info'!A39),"")</f>
        <v>CUST-026</v>
      </c>
    </row>
    <row r="130" spans="94:94" hidden="1" x14ac:dyDescent="0.25">
      <c r="CP130" s="1" t="str">
        <f>IFERROR(IF(LEN('Master Info'!A40)=0,"",'Master Info'!A40),"")</f>
        <v>CUST-027</v>
      </c>
    </row>
    <row r="131" spans="94:94" hidden="1" x14ac:dyDescent="0.25">
      <c r="CP131" s="1" t="str">
        <f>IFERROR(IF(LEN('Master Info'!A41)=0,"",'Master Info'!A41),"")</f>
        <v>CUST-028</v>
      </c>
    </row>
    <row r="132" spans="94:94" hidden="1" x14ac:dyDescent="0.25">
      <c r="CP132" s="1" t="str">
        <f>IFERROR(IF(LEN('Master Info'!A42)=0,"",'Master Info'!A42),"")</f>
        <v>CUST-029</v>
      </c>
    </row>
    <row r="133" spans="94:94" hidden="1" x14ac:dyDescent="0.25">
      <c r="CP133" s="1" t="str">
        <f>IFERROR(IF(LEN('Master Info'!A43)=0,"",'Master Info'!A43),"")</f>
        <v>CUST-030</v>
      </c>
    </row>
    <row r="134" spans="94:94" hidden="1" x14ac:dyDescent="0.25">
      <c r="CP134" s="1" t="str">
        <f>IFERROR(IF(LEN('Master Info'!A44)=0,"",'Master Info'!A44),"")</f>
        <v>CUST-031</v>
      </c>
    </row>
    <row r="135" spans="94:94" hidden="1" x14ac:dyDescent="0.25">
      <c r="CP135" s="1" t="str">
        <f>IFERROR(IF(LEN('Master Info'!A45)=0,"",'Master Info'!A45),"")</f>
        <v>CUST-032</v>
      </c>
    </row>
    <row r="136" spans="94:94" hidden="1" x14ac:dyDescent="0.25">
      <c r="CP136" s="1" t="str">
        <f>IFERROR(IF(LEN('Master Info'!A46)=0,"",'Master Info'!A46),"")</f>
        <v>CUST-033</v>
      </c>
    </row>
    <row r="137" spans="94:94" hidden="1" x14ac:dyDescent="0.25">
      <c r="CP137" s="1" t="str">
        <f>IFERROR(IF(LEN('Master Info'!A47)=0,"",'Master Info'!A47),"")</f>
        <v>CUST-034</v>
      </c>
    </row>
    <row r="138" spans="94:94" hidden="1" x14ac:dyDescent="0.25">
      <c r="CP138" s="1" t="str">
        <f>IFERROR(IF(LEN('Master Info'!A48)=0,"",'Master Info'!A48),"")</f>
        <v>CUST-035</v>
      </c>
    </row>
    <row r="139" spans="94:94" hidden="1" x14ac:dyDescent="0.25">
      <c r="CP139" s="1" t="str">
        <f>IFERROR(IF(LEN('Master Info'!A49)=0,"",'Master Info'!A49),"")</f>
        <v>CUST-036</v>
      </c>
    </row>
    <row r="140" spans="94:94" hidden="1" x14ac:dyDescent="0.25">
      <c r="CP140" s="1" t="str">
        <f>IFERROR(IF(LEN('Master Info'!A50)=0,"",'Master Info'!A50),"")</f>
        <v>CUST-037</v>
      </c>
    </row>
    <row r="141" spans="94:94" hidden="1" x14ac:dyDescent="0.25">
      <c r="CP141" s="1" t="str">
        <f>IFERROR(IF(LEN('Master Info'!A51)=0,"",'Master Info'!A51),"")</f>
        <v>CUST-038</v>
      </c>
    </row>
    <row r="142" spans="94:94" hidden="1" x14ac:dyDescent="0.25">
      <c r="CP142" s="1" t="str">
        <f>IFERROR(IF(LEN('Master Info'!A52)=0,"",'Master Info'!A52),"")</f>
        <v>CUST-039</v>
      </c>
    </row>
    <row r="143" spans="94:94" hidden="1" x14ac:dyDescent="0.25">
      <c r="CP143" s="1" t="str">
        <f>IFERROR(IF(LEN('Master Info'!A53)=0,"",'Master Info'!A53),"")</f>
        <v>CUST-040</v>
      </c>
    </row>
    <row r="144" spans="94:94" hidden="1" x14ac:dyDescent="0.25">
      <c r="CP144" s="1" t="str">
        <f>IFERROR(IF(LEN('Master Info'!A54)=0,"",'Master Info'!A54),"")</f>
        <v>CUST-041</v>
      </c>
    </row>
    <row r="145" spans="94:94" hidden="1" x14ac:dyDescent="0.25">
      <c r="CP145" s="1" t="str">
        <f>IFERROR(IF(LEN('Master Info'!A55)=0,"",'Master Info'!A55),"")</f>
        <v>CUST-042</v>
      </c>
    </row>
    <row r="146" spans="94:94" hidden="1" x14ac:dyDescent="0.25">
      <c r="CP146" s="1" t="str">
        <f>IFERROR(IF(LEN('Master Info'!A56)=0,"",'Master Info'!A56),"")</f>
        <v>CUST-043</v>
      </c>
    </row>
    <row r="147" spans="94:94" hidden="1" x14ac:dyDescent="0.25">
      <c r="CP147" s="1" t="str">
        <f>IFERROR(IF(LEN('Master Info'!A57)=0,"",'Master Info'!A57),"")</f>
        <v>CUST-044</v>
      </c>
    </row>
    <row r="148" spans="94:94" hidden="1" x14ac:dyDescent="0.25">
      <c r="CP148" s="1" t="str">
        <f>IFERROR(IF(LEN('Master Info'!A58)=0,"",'Master Info'!A58),"")</f>
        <v>CUST-045</v>
      </c>
    </row>
    <row r="149" spans="94:94" hidden="1" x14ac:dyDescent="0.25">
      <c r="CP149" s="1" t="str">
        <f>IFERROR(IF(LEN('Master Info'!A59)=0,"",'Master Info'!A59),"")</f>
        <v>CUST-046</v>
      </c>
    </row>
    <row r="150" spans="94:94" hidden="1" x14ac:dyDescent="0.25">
      <c r="CP150" s="1" t="str">
        <f>IFERROR(IF(LEN('Master Info'!A60)=0,"",'Master Info'!A60),"")</f>
        <v>CUST-047</v>
      </c>
    </row>
    <row r="151" spans="94:94" hidden="1" x14ac:dyDescent="0.25">
      <c r="CP151" s="1" t="str">
        <f>IFERROR(IF(LEN('Master Info'!A61)=0,"",'Master Info'!A61),"")</f>
        <v>CUST-048</v>
      </c>
    </row>
    <row r="152" spans="94:94" hidden="1" x14ac:dyDescent="0.25">
      <c r="CP152" s="1" t="str">
        <f>IFERROR(IF(LEN('Master Info'!A62)=0,"",'Master Info'!A62),"")</f>
        <v>CUST-049</v>
      </c>
    </row>
    <row r="153" spans="94:94" hidden="1" x14ac:dyDescent="0.25">
      <c r="CP153" s="1" t="str">
        <f>IFERROR(IF(LEN('Master Info'!A63)=0,"",'Master Info'!A63),"")</f>
        <v>CUST-050</v>
      </c>
    </row>
    <row r="154" spans="94:94" hidden="1" x14ac:dyDescent="0.25">
      <c r="CP154" s="1" t="str">
        <f>IFERROR(IF(LEN('Master Info'!A64)=0,"",'Master Info'!A64),"")</f>
        <v>CUST-051</v>
      </c>
    </row>
    <row r="155" spans="94:94" hidden="1" x14ac:dyDescent="0.25">
      <c r="CP155" s="1" t="str">
        <f>IFERROR(IF(LEN('Master Info'!A65)=0,"",'Master Info'!A65),"")</f>
        <v>CUST-052</v>
      </c>
    </row>
    <row r="156" spans="94:94" hidden="1" x14ac:dyDescent="0.25">
      <c r="CP156" s="1" t="str">
        <f>IFERROR(IF(LEN('Master Info'!A66)=0,"",'Master Info'!A66),"")</f>
        <v>CUST-053</v>
      </c>
    </row>
    <row r="157" spans="94:94" hidden="1" x14ac:dyDescent="0.25">
      <c r="CP157" s="1" t="str">
        <f>IFERROR(IF(LEN('Master Info'!A67)=0,"",'Master Info'!A67),"")</f>
        <v>CUST-054</v>
      </c>
    </row>
    <row r="158" spans="94:94" hidden="1" x14ac:dyDescent="0.25">
      <c r="CP158" s="1" t="str">
        <f>IFERROR(IF(LEN('Master Info'!A68)=0,"",'Master Info'!A68),"")</f>
        <v>CUST-055</v>
      </c>
    </row>
    <row r="159" spans="94:94" hidden="1" x14ac:dyDescent="0.25">
      <c r="CP159" s="1" t="str">
        <f>IFERROR(IF(LEN('Master Info'!A69)=0,"",'Master Info'!A69),"")</f>
        <v>CUST-056</v>
      </c>
    </row>
    <row r="160" spans="94:94" hidden="1" x14ac:dyDescent="0.25">
      <c r="CP160" s="1" t="str">
        <f>IFERROR(IF(LEN('Master Info'!A70)=0,"",'Master Info'!A70),"")</f>
        <v>CUST-057</v>
      </c>
    </row>
    <row r="161" spans="94:94" hidden="1" x14ac:dyDescent="0.25">
      <c r="CP161" s="1" t="str">
        <f>IFERROR(IF(LEN('Master Info'!A71)=0,"",'Master Info'!A71),"")</f>
        <v>CUST-058</v>
      </c>
    </row>
    <row r="162" spans="94:94" hidden="1" x14ac:dyDescent="0.25">
      <c r="CP162" s="1" t="str">
        <f>IFERROR(IF(LEN('Master Info'!A72)=0,"",'Master Info'!A72),"")</f>
        <v>CUST-059</v>
      </c>
    </row>
    <row r="163" spans="94:94" hidden="1" x14ac:dyDescent="0.25">
      <c r="CP163" s="1" t="str">
        <f>IFERROR(IF(LEN('Master Info'!A73)=0,"",'Master Info'!A73),"")</f>
        <v>CUST-060</v>
      </c>
    </row>
    <row r="164" spans="94:94" hidden="1" x14ac:dyDescent="0.25">
      <c r="CP164" s="1" t="str">
        <f>IFERROR(IF(LEN('Master Info'!A74)=0,"",'Master Info'!A74),"")</f>
        <v>CUST-061</v>
      </c>
    </row>
    <row r="165" spans="94:94" hidden="1" x14ac:dyDescent="0.25">
      <c r="CP165" s="1" t="str">
        <f>IFERROR(IF(LEN('Master Info'!A75)=0,"",'Master Info'!A75),"")</f>
        <v>CUST-062</v>
      </c>
    </row>
    <row r="166" spans="94:94" hidden="1" x14ac:dyDescent="0.25">
      <c r="CP166" s="1" t="str">
        <f>IFERROR(IF(LEN('Master Info'!A76)=0,"",'Master Info'!A76),"")</f>
        <v>CUST-063</v>
      </c>
    </row>
    <row r="167" spans="94:94" hidden="1" x14ac:dyDescent="0.25">
      <c r="CP167" s="1" t="str">
        <f>IFERROR(IF(LEN('Master Info'!A77)=0,"",'Master Info'!A77),"")</f>
        <v>CUST-064</v>
      </c>
    </row>
    <row r="168" spans="94:94" hidden="1" x14ac:dyDescent="0.25">
      <c r="CP168" s="1" t="str">
        <f>IFERROR(IF(LEN('Master Info'!A78)=0,"",'Master Info'!A78),"")</f>
        <v>CUST-065</v>
      </c>
    </row>
    <row r="169" spans="94:94" hidden="1" x14ac:dyDescent="0.25">
      <c r="CP169" s="1" t="str">
        <f>IFERROR(IF(LEN('Master Info'!A79)=0,"",'Master Info'!A79),"")</f>
        <v>CUST-066</v>
      </c>
    </row>
    <row r="170" spans="94:94" hidden="1" x14ac:dyDescent="0.25">
      <c r="CP170" s="1" t="str">
        <f>IFERROR(IF(LEN('Master Info'!A80)=0,"",'Master Info'!A80),"")</f>
        <v>CUST-067</v>
      </c>
    </row>
    <row r="171" spans="94:94" hidden="1" x14ac:dyDescent="0.25">
      <c r="CP171" s="1" t="str">
        <f>IFERROR(IF(LEN('Master Info'!A81)=0,"",'Master Info'!A81),"")</f>
        <v>CUST-068</v>
      </c>
    </row>
    <row r="172" spans="94:94" hidden="1" x14ac:dyDescent="0.25">
      <c r="CP172" s="1" t="str">
        <f>IFERROR(IF(LEN('Master Info'!A82)=0,"",'Master Info'!A82),"")</f>
        <v>CUST-069</v>
      </c>
    </row>
    <row r="173" spans="94:94" hidden="1" x14ac:dyDescent="0.25">
      <c r="CP173" s="1" t="str">
        <f>IFERROR(IF(LEN('Master Info'!A83)=0,"",'Master Info'!A83),"")</f>
        <v>CUST-070</v>
      </c>
    </row>
    <row r="174" spans="94:94" hidden="1" x14ac:dyDescent="0.25">
      <c r="CP174" s="1" t="str">
        <f>IFERROR(IF(LEN('Master Info'!A84)=0,"",'Master Info'!A84),"")</f>
        <v>CUST-071</v>
      </c>
    </row>
    <row r="175" spans="94:94" hidden="1" x14ac:dyDescent="0.25">
      <c r="CP175" s="1" t="str">
        <f>IFERROR(IF(LEN('Master Info'!A85)=0,"",'Master Info'!A85),"")</f>
        <v>CUST-072</v>
      </c>
    </row>
    <row r="176" spans="94:94" hidden="1" x14ac:dyDescent="0.25">
      <c r="CP176" s="1" t="str">
        <f>IFERROR(IF(LEN('Master Info'!A86)=0,"",'Master Info'!A86),"")</f>
        <v>CUST-073</v>
      </c>
    </row>
    <row r="177" spans="94:94" hidden="1" x14ac:dyDescent="0.25">
      <c r="CP177" s="1" t="str">
        <f>IFERROR(IF(LEN('Master Info'!A87)=0,"",'Master Info'!A87),"")</f>
        <v>CUST-074</v>
      </c>
    </row>
    <row r="178" spans="94:94" hidden="1" x14ac:dyDescent="0.25">
      <c r="CP178" s="1" t="str">
        <f>IFERROR(IF(LEN('Master Info'!A88)=0,"",'Master Info'!A88),"")</f>
        <v>CUST-075</v>
      </c>
    </row>
    <row r="179" spans="94:94" hidden="1" x14ac:dyDescent="0.25">
      <c r="CP179" s="1" t="str">
        <f>IFERROR(IF(LEN('Master Info'!A89)=0,"",'Master Info'!A89),"")</f>
        <v>CUST-076</v>
      </c>
    </row>
    <row r="180" spans="94:94" hidden="1" x14ac:dyDescent="0.25">
      <c r="CP180" s="1" t="str">
        <f>IFERROR(IF(LEN('Master Info'!A90)=0,"",'Master Info'!A90),"")</f>
        <v>CUST-077</v>
      </c>
    </row>
    <row r="181" spans="94:94" hidden="1" x14ac:dyDescent="0.25">
      <c r="CP181" s="1" t="str">
        <f>IFERROR(IF(LEN('Master Info'!A91)=0,"",'Master Info'!A91),"")</f>
        <v>CUST-078</v>
      </c>
    </row>
    <row r="182" spans="94:94" hidden="1" x14ac:dyDescent="0.25">
      <c r="CP182" s="1" t="str">
        <f>IFERROR(IF(LEN('Master Info'!A92)=0,"",'Master Info'!A92),"")</f>
        <v>CUST-079</v>
      </c>
    </row>
    <row r="183" spans="94:94" hidden="1" x14ac:dyDescent="0.25">
      <c r="CP183" s="1" t="str">
        <f>IFERROR(IF(LEN('Master Info'!A93)=0,"",'Master Info'!A93),"")</f>
        <v>CUST-080</v>
      </c>
    </row>
    <row r="184" spans="94:94" hidden="1" x14ac:dyDescent="0.25">
      <c r="CP184" s="1" t="str">
        <f>IFERROR(IF(LEN('Master Info'!A94)=0,"",'Master Info'!A94),"")</f>
        <v>CUST-081</v>
      </c>
    </row>
    <row r="185" spans="94:94" hidden="1" x14ac:dyDescent="0.25">
      <c r="CP185" s="1" t="str">
        <f>IFERROR(IF(LEN('Master Info'!A95)=0,"",'Master Info'!A95),"")</f>
        <v>CUST-082</v>
      </c>
    </row>
    <row r="186" spans="94:94" hidden="1" x14ac:dyDescent="0.25">
      <c r="CP186" s="1" t="str">
        <f>IFERROR(IF(LEN('Master Info'!A96)=0,"",'Master Info'!A96),"")</f>
        <v>CUST-083</v>
      </c>
    </row>
    <row r="187" spans="94:94" hidden="1" x14ac:dyDescent="0.25">
      <c r="CP187" s="1" t="str">
        <f>IFERROR(IF(LEN('Master Info'!A97)=0,"",'Master Info'!A97),"")</f>
        <v>CUST-084</v>
      </c>
    </row>
    <row r="188" spans="94:94" hidden="1" x14ac:dyDescent="0.25">
      <c r="CP188" s="1" t="str">
        <f>IFERROR(IF(LEN('Master Info'!A98)=0,"",'Master Info'!A98),"")</f>
        <v>CUST-085</v>
      </c>
    </row>
    <row r="189" spans="94:94" hidden="1" x14ac:dyDescent="0.25">
      <c r="CP189" s="1" t="str">
        <f>IFERROR(IF(LEN('Master Info'!A99)=0,"",'Master Info'!A99),"")</f>
        <v>CUST-086</v>
      </c>
    </row>
    <row r="190" spans="94:94" hidden="1" x14ac:dyDescent="0.25">
      <c r="CP190" s="1" t="str">
        <f>IFERROR(IF(LEN('Master Info'!A100)=0,"",'Master Info'!A100),"")</f>
        <v>CUST-087</v>
      </c>
    </row>
    <row r="191" spans="94:94" hidden="1" x14ac:dyDescent="0.25">
      <c r="CP191" s="1" t="str">
        <f>IFERROR(IF(LEN('Master Info'!A101)=0,"",'Master Info'!A101),"")</f>
        <v>CUST-088</v>
      </c>
    </row>
    <row r="192" spans="94:94" hidden="1" x14ac:dyDescent="0.25">
      <c r="CP192" s="1" t="str">
        <f>IFERROR(IF(LEN('Master Info'!A102)=0,"",'Master Info'!A102),"")</f>
        <v>CUST-089</v>
      </c>
    </row>
    <row r="193" spans="94:94" hidden="1" x14ac:dyDescent="0.25">
      <c r="CP193" s="1" t="str">
        <f>IFERROR(IF(LEN('Master Info'!A103)=0,"",'Master Info'!A103),"")</f>
        <v>CUST-090</v>
      </c>
    </row>
    <row r="194" spans="94:94" hidden="1" x14ac:dyDescent="0.25">
      <c r="CP194" s="1" t="str">
        <f>IFERROR(IF(LEN('Master Info'!A104)=0,"",'Master Info'!A104),"")</f>
        <v>CUST-091</v>
      </c>
    </row>
    <row r="195" spans="94:94" hidden="1" x14ac:dyDescent="0.25">
      <c r="CP195" s="1" t="str">
        <f>IFERROR(IF(LEN('Master Info'!A105)=0,"",'Master Info'!A105),"")</f>
        <v>CUST-092</v>
      </c>
    </row>
    <row r="196" spans="94:94" hidden="1" x14ac:dyDescent="0.25">
      <c r="CP196" s="1" t="str">
        <f>IFERROR(IF(LEN('Master Info'!A106)=0,"",'Master Info'!A106),"")</f>
        <v>CUST-093</v>
      </c>
    </row>
    <row r="197" spans="94:94" hidden="1" x14ac:dyDescent="0.25">
      <c r="CP197" s="1" t="str">
        <f>IFERROR(IF(LEN('Master Info'!A107)=0,"",'Master Info'!A107),"")</f>
        <v>CUST-094</v>
      </c>
    </row>
    <row r="198" spans="94:94" hidden="1" x14ac:dyDescent="0.25">
      <c r="CP198" s="1" t="str">
        <f>IFERROR(IF(LEN('Master Info'!A108)=0,"",'Master Info'!A108),"")</f>
        <v>CUST-095</v>
      </c>
    </row>
    <row r="199" spans="94:94" hidden="1" x14ac:dyDescent="0.25">
      <c r="CP199" s="1" t="str">
        <f>IFERROR(IF(LEN('Master Info'!A109)=0,"",'Master Info'!A109),"")</f>
        <v>CUST-096</v>
      </c>
    </row>
    <row r="200" spans="94:94" hidden="1" x14ac:dyDescent="0.25">
      <c r="CP200" s="1" t="str">
        <f>IFERROR(IF(LEN('Master Info'!A110)=0,"",'Master Info'!A110),"")</f>
        <v>CUST-097</v>
      </c>
    </row>
    <row r="201" spans="94:94" hidden="1" x14ac:dyDescent="0.25">
      <c r="CP201" s="1" t="str">
        <f>IFERROR(IF(LEN('Master Info'!A111)=0,"",'Master Info'!A111),"")</f>
        <v>CUST-098</v>
      </c>
    </row>
    <row r="202" spans="94:94" hidden="1" x14ac:dyDescent="0.25">
      <c r="CP202" s="1" t="str">
        <f>IFERROR(IF(LEN('Master Info'!A112)=0,"",'Master Info'!A112),"")</f>
        <v>CUST-099</v>
      </c>
    </row>
    <row r="203" spans="94:94" hidden="1" x14ac:dyDescent="0.25">
      <c r="CP203" s="1" t="str">
        <f>IFERROR(IF(LEN('Master Info'!A113)=0,"",'Master Info'!A113),"")</f>
        <v>CUST-100</v>
      </c>
    </row>
  </sheetData>
  <sheetProtection algorithmName="SHA-512" hashValue="cjyjVKTzLLHhs2eUhal1qHYpUiGycMjrqqbKgQLhAUb/s1miTUdQOXUTb7Gaa6fHyXyZLIs35tyPH76QTlu6pw==" saltValue="FJa1DtWpXk4Lqq5+PecANg==" spinCount="100000" sheet="1" objects="1" scenarios="1"/>
  <mergeCells count="188">
    <mergeCell ref="C17:AG17"/>
    <mergeCell ref="B40:BK40"/>
    <mergeCell ref="BL40:CE40"/>
    <mergeCell ref="B45:AT46"/>
    <mergeCell ref="AD7:BA8"/>
    <mergeCell ref="B42:AT44"/>
    <mergeCell ref="B39:BK39"/>
    <mergeCell ref="BL39:CE39"/>
    <mergeCell ref="AV38:AZ38"/>
    <mergeCell ref="BA38:BE38"/>
    <mergeCell ref="BF38:BH38"/>
    <mergeCell ref="BI38:BN38"/>
    <mergeCell ref="BO38:BT38"/>
    <mergeCell ref="BU38:BZ38"/>
    <mergeCell ref="CA38:CE38"/>
    <mergeCell ref="B38:AJ38"/>
    <mergeCell ref="CA36:CE36"/>
    <mergeCell ref="L37:AJ37"/>
    <mergeCell ref="AK37:AN37"/>
    <mergeCell ref="AO37:AR37"/>
    <mergeCell ref="AS37:AU37"/>
    <mergeCell ref="AV37:AZ37"/>
    <mergeCell ref="BA37:BE37"/>
    <mergeCell ref="BF37:BH37"/>
    <mergeCell ref="BO37:BT37"/>
    <mergeCell ref="BU37:BZ37"/>
    <mergeCell ref="CA37:CE37"/>
    <mergeCell ref="BO34:BT34"/>
    <mergeCell ref="BU34:BZ34"/>
    <mergeCell ref="CA34:CE34"/>
    <mergeCell ref="L35:AJ35"/>
    <mergeCell ref="AK35:AN35"/>
    <mergeCell ref="AO35:AR35"/>
    <mergeCell ref="AS35:AU35"/>
    <mergeCell ref="AV35:AZ35"/>
    <mergeCell ref="BA35:BE35"/>
    <mergeCell ref="BF35:BH35"/>
    <mergeCell ref="BI35:BN35"/>
    <mergeCell ref="BO35:BT35"/>
    <mergeCell ref="BU35:BZ35"/>
    <mergeCell ref="CA35:CE35"/>
    <mergeCell ref="CA27:CE27"/>
    <mergeCell ref="L26:AJ26"/>
    <mergeCell ref="AK26:AN26"/>
    <mergeCell ref="AO26:AR26"/>
    <mergeCell ref="AV26:AZ26"/>
    <mergeCell ref="BA26:BE26"/>
    <mergeCell ref="BF26:BH26"/>
    <mergeCell ref="BI26:BN26"/>
    <mergeCell ref="BO26:BT26"/>
    <mergeCell ref="L27:AJ27"/>
    <mergeCell ref="AK27:AN27"/>
    <mergeCell ref="AO27:AR27"/>
    <mergeCell ref="AS27:AU27"/>
    <mergeCell ref="AV27:AZ27"/>
    <mergeCell ref="BA27:BE27"/>
    <mergeCell ref="BF27:BH27"/>
    <mergeCell ref="BI27:BN27"/>
    <mergeCell ref="BO27:BT27"/>
    <mergeCell ref="AR2:AY2"/>
    <mergeCell ref="AZ2:BH2"/>
    <mergeCell ref="AD4:BJ4"/>
    <mergeCell ref="AU42:CE43"/>
    <mergeCell ref="AU44:CE46"/>
    <mergeCell ref="B37:D37"/>
    <mergeCell ref="E37:K37"/>
    <mergeCell ref="B36:D36"/>
    <mergeCell ref="B35:D35"/>
    <mergeCell ref="E35:K35"/>
    <mergeCell ref="B34:D34"/>
    <mergeCell ref="E34:K34"/>
    <mergeCell ref="L34:AJ34"/>
    <mergeCell ref="AK34:AN34"/>
    <mergeCell ref="AO34:AR34"/>
    <mergeCell ref="AS34:AU34"/>
    <mergeCell ref="AV34:AZ34"/>
    <mergeCell ref="BA34:BE34"/>
    <mergeCell ref="B33:D33"/>
    <mergeCell ref="E33:K33"/>
    <mergeCell ref="L33:AJ33"/>
    <mergeCell ref="AK33:AN33"/>
    <mergeCell ref="BU26:BZ26"/>
    <mergeCell ref="BI33:BN33"/>
    <mergeCell ref="BO33:BT33"/>
    <mergeCell ref="BU33:BZ33"/>
    <mergeCell ref="CA33:CE33"/>
    <mergeCell ref="B47:CE47"/>
    <mergeCell ref="B48:CE48"/>
    <mergeCell ref="B41:BK41"/>
    <mergeCell ref="BL41:CE41"/>
    <mergeCell ref="AK38:AN38"/>
    <mergeCell ref="AO38:AR38"/>
    <mergeCell ref="AS38:AU38"/>
    <mergeCell ref="E36:K36"/>
    <mergeCell ref="L36:AJ36"/>
    <mergeCell ref="AK36:AN36"/>
    <mergeCell ref="AO36:AR36"/>
    <mergeCell ref="AS36:AU36"/>
    <mergeCell ref="AV36:AZ36"/>
    <mergeCell ref="BA36:BE36"/>
    <mergeCell ref="BF36:BH36"/>
    <mergeCell ref="BI36:BN36"/>
    <mergeCell ref="BO36:BT36"/>
    <mergeCell ref="BU36:BZ36"/>
    <mergeCell ref="BF34:BH34"/>
    <mergeCell ref="BI34:BN34"/>
    <mergeCell ref="BI37:BN37"/>
    <mergeCell ref="AS32:AU32"/>
    <mergeCell ref="AV32:AZ32"/>
    <mergeCell ref="BA32:BE32"/>
    <mergeCell ref="BF32:BH32"/>
    <mergeCell ref="AO33:AR33"/>
    <mergeCell ref="AS33:AU33"/>
    <mergeCell ref="AV33:AZ33"/>
    <mergeCell ref="BA33:BE33"/>
    <mergeCell ref="BF33:BH33"/>
    <mergeCell ref="BA30:BE30"/>
    <mergeCell ref="BF30:BH30"/>
    <mergeCell ref="BI32:BN32"/>
    <mergeCell ref="BO32:BT32"/>
    <mergeCell ref="BU32:BZ32"/>
    <mergeCell ref="CA32:CE32"/>
    <mergeCell ref="B31:D31"/>
    <mergeCell ref="E31:K31"/>
    <mergeCell ref="L31:AJ31"/>
    <mergeCell ref="AK31:AN31"/>
    <mergeCell ref="AO31:AR31"/>
    <mergeCell ref="AS31:AU31"/>
    <mergeCell ref="AV31:AZ31"/>
    <mergeCell ref="BA31:BE31"/>
    <mergeCell ref="BF31:BH31"/>
    <mergeCell ref="BI31:BN31"/>
    <mergeCell ref="BO31:BT31"/>
    <mergeCell ref="BU31:BZ31"/>
    <mergeCell ref="CA31:CE31"/>
    <mergeCell ref="B32:D32"/>
    <mergeCell ref="E32:K32"/>
    <mergeCell ref="L32:AJ32"/>
    <mergeCell ref="AK32:AN32"/>
    <mergeCell ref="AO32:AR32"/>
    <mergeCell ref="BI30:BN30"/>
    <mergeCell ref="BO30:BT30"/>
    <mergeCell ref="BU30:BZ30"/>
    <mergeCell ref="CA30:CE30"/>
    <mergeCell ref="B29:D29"/>
    <mergeCell ref="E29:K29"/>
    <mergeCell ref="L29:AJ29"/>
    <mergeCell ref="AK29:AN29"/>
    <mergeCell ref="AO29:AR29"/>
    <mergeCell ref="AS29:AU29"/>
    <mergeCell ref="AV29:AZ29"/>
    <mergeCell ref="BA29:BE29"/>
    <mergeCell ref="BF29:BH29"/>
    <mergeCell ref="BI29:BN29"/>
    <mergeCell ref="BO29:BT29"/>
    <mergeCell ref="BU29:BZ29"/>
    <mergeCell ref="CA29:CE29"/>
    <mergeCell ref="B30:D30"/>
    <mergeCell ref="E30:K30"/>
    <mergeCell ref="L30:AJ30"/>
    <mergeCell ref="AK30:AN30"/>
    <mergeCell ref="AO30:AR30"/>
    <mergeCell ref="AS30:AU30"/>
    <mergeCell ref="AV30:AZ30"/>
    <mergeCell ref="BG7:CE7"/>
    <mergeCell ref="AS26:AU26"/>
    <mergeCell ref="B28:D28"/>
    <mergeCell ref="E28:K28"/>
    <mergeCell ref="L28:AJ28"/>
    <mergeCell ref="AK28:AN28"/>
    <mergeCell ref="AO28:AR28"/>
    <mergeCell ref="AS28:AU28"/>
    <mergeCell ref="AV28:AZ28"/>
    <mergeCell ref="BI28:BN28"/>
    <mergeCell ref="BO28:BT28"/>
    <mergeCell ref="BU28:BZ28"/>
    <mergeCell ref="CA28:CE28"/>
    <mergeCell ref="B27:D27"/>
    <mergeCell ref="E27:K27"/>
    <mergeCell ref="B26:D26"/>
    <mergeCell ref="E26:K26"/>
    <mergeCell ref="BR10:BY10"/>
    <mergeCell ref="B11:BB11"/>
    <mergeCell ref="B12:BB12"/>
    <mergeCell ref="BA28:BE28"/>
    <mergeCell ref="BF28:BH28"/>
    <mergeCell ref="CA26:CE26"/>
    <mergeCell ref="BU27:BZ27"/>
  </mergeCells>
  <dataValidations count="4">
    <dataValidation type="whole" allowBlank="1" showInputMessage="1" showErrorMessage="1" promptTitle="Invoice No" prompt="Input only the valid invoice no. without any prefix/suffix." sqref="AZ2:BD2">
      <formula1>CM7</formula1>
      <formula2>CM8</formula2>
    </dataValidation>
    <dataValidation type="whole" allowBlank="1" showInputMessage="1" showErrorMessage="1" promptTitle="Invoice No" prompt="Input only the valid invoice no. without any prefix/suffix." sqref="BE2">
      <formula1>CS7</formula1>
      <formula2>CS8</formula2>
    </dataValidation>
    <dataValidation type="whole" allowBlank="1" showInputMessage="1" showErrorMessage="1" promptTitle="Invoice No" prompt="Input only the valid invoice no. without any prefix/suffix." sqref="BF2:BH2">
      <formula1>CV7</formula1>
      <formula2>CV8</formula2>
    </dataValidation>
    <dataValidation type="list" allowBlank="1" showInputMessage="1" showErrorMessage="1" sqref="C17:AG17">
      <formula1>$CP$104:$CP$203</formula1>
    </dataValidation>
  </dataValidations>
  <printOptions horizontalCentered="1"/>
  <pageMargins left="0.25" right="0.25" top="0.75" bottom="0.75" header="0.3" footer="0.3"/>
  <pageSetup paperSize="9" scale="57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0</xdr:row>
                    <xdr:rowOff>38100</xdr:rowOff>
                  </from>
                  <to>
                    <xdr:col>81</xdr:col>
                    <xdr:colOff>19050</xdr:colOff>
                    <xdr:row>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1</xdr:row>
                    <xdr:rowOff>38100</xdr:rowOff>
                  </from>
                  <to>
                    <xdr:col>81</xdr:col>
                    <xdr:colOff>19050</xdr:colOff>
                    <xdr:row>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2</xdr:row>
                    <xdr:rowOff>9525</xdr:rowOff>
                  </from>
                  <to>
                    <xdr:col>81</xdr:col>
                    <xdr:colOff>19050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73</xdr:col>
                    <xdr:colOff>85725</xdr:colOff>
                    <xdr:row>3</xdr:row>
                    <xdr:rowOff>38100</xdr:rowOff>
                  </from>
                  <to>
                    <xdr:col>80</xdr:col>
                    <xdr:colOff>95250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44"/>
  <sheetViews>
    <sheetView showGridLines="0" showRowColHeaders="0" workbookViewId="0">
      <selection activeCell="B41" sqref="B41"/>
    </sheetView>
  </sheetViews>
  <sheetFormatPr defaultRowHeight="15" x14ac:dyDescent="0.25"/>
  <sheetData>
    <row r="1" spans="1:17" ht="15.75" thickBot="1" x14ac:dyDescent="0.3"/>
    <row r="2" spans="1:17" ht="19.5" thickBot="1" x14ac:dyDescent="0.35">
      <c r="B2" s="212" t="s">
        <v>70</v>
      </c>
      <c r="C2" s="213"/>
      <c r="G2" s="85" t="s">
        <v>271</v>
      </c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x14ac:dyDescent="0.25">
      <c r="G3" t="s">
        <v>289</v>
      </c>
    </row>
    <row r="4" spans="1:17" ht="23.25" x14ac:dyDescent="0.35">
      <c r="B4" s="35" t="s">
        <v>71</v>
      </c>
    </row>
    <row r="5" spans="1:17" x14ac:dyDescent="0.25">
      <c r="B5" s="34" t="s">
        <v>74</v>
      </c>
    </row>
    <row r="6" spans="1:17" x14ac:dyDescent="0.25">
      <c r="A6">
        <v>1</v>
      </c>
      <c r="B6" t="s">
        <v>72</v>
      </c>
    </row>
    <row r="7" spans="1:17" x14ac:dyDescent="0.25">
      <c r="A7">
        <v>2</v>
      </c>
      <c r="B7" t="s">
        <v>73</v>
      </c>
    </row>
    <row r="8" spans="1:17" x14ac:dyDescent="0.25">
      <c r="A8">
        <v>3</v>
      </c>
      <c r="B8" t="s">
        <v>75</v>
      </c>
    </row>
    <row r="9" spans="1:17" x14ac:dyDescent="0.25">
      <c r="A9">
        <v>4</v>
      </c>
      <c r="B9" t="s">
        <v>269</v>
      </c>
    </row>
    <row r="10" spans="1:17" x14ac:dyDescent="0.25">
      <c r="A10">
        <v>5</v>
      </c>
      <c r="B10" t="s">
        <v>270</v>
      </c>
    </row>
    <row r="11" spans="1:17" x14ac:dyDescent="0.25">
      <c r="A11">
        <v>6</v>
      </c>
      <c r="B11" t="s">
        <v>280</v>
      </c>
    </row>
    <row r="12" spans="1:17" x14ac:dyDescent="0.25">
      <c r="A12">
        <v>7</v>
      </c>
      <c r="B12" t="s">
        <v>425</v>
      </c>
    </row>
    <row r="15" spans="1:17" x14ac:dyDescent="0.25">
      <c r="B15" s="34" t="s">
        <v>272</v>
      </c>
    </row>
    <row r="16" spans="1:17" x14ac:dyDescent="0.25">
      <c r="A16">
        <v>1</v>
      </c>
      <c r="B16" s="86" t="s">
        <v>273</v>
      </c>
    </row>
    <row r="17" spans="1:2" x14ac:dyDescent="0.25">
      <c r="A17">
        <v>2</v>
      </c>
      <c r="B17" t="s">
        <v>274</v>
      </c>
    </row>
    <row r="18" spans="1:2" x14ac:dyDescent="0.25">
      <c r="A18">
        <v>3</v>
      </c>
      <c r="B18" t="s">
        <v>275</v>
      </c>
    </row>
    <row r="20" spans="1:2" x14ac:dyDescent="0.25">
      <c r="B20" s="34" t="s">
        <v>276</v>
      </c>
    </row>
    <row r="21" spans="1:2" x14ac:dyDescent="0.25">
      <c r="A21">
        <v>1</v>
      </c>
      <c r="B21" t="s">
        <v>277</v>
      </c>
    </row>
    <row r="22" spans="1:2" x14ac:dyDescent="0.25">
      <c r="A22">
        <v>2</v>
      </c>
      <c r="B22" t="s">
        <v>278</v>
      </c>
    </row>
    <row r="23" spans="1:2" x14ac:dyDescent="0.25">
      <c r="A23">
        <v>3</v>
      </c>
      <c r="B23" t="s">
        <v>279</v>
      </c>
    </row>
    <row r="24" spans="1:2" x14ac:dyDescent="0.25">
      <c r="A24">
        <v>4</v>
      </c>
      <c r="B24" t="s">
        <v>426</v>
      </c>
    </row>
    <row r="25" spans="1:2" x14ac:dyDescent="0.25">
      <c r="A25">
        <v>5</v>
      </c>
      <c r="B25" t="s">
        <v>281</v>
      </c>
    </row>
    <row r="28" spans="1:2" x14ac:dyDescent="0.25">
      <c r="B28" s="34" t="s">
        <v>283</v>
      </c>
    </row>
    <row r="29" spans="1:2" x14ac:dyDescent="0.25">
      <c r="A29">
        <v>1</v>
      </c>
      <c r="B29" t="s">
        <v>76</v>
      </c>
    </row>
    <row r="30" spans="1:2" x14ac:dyDescent="0.25">
      <c r="A30">
        <v>2</v>
      </c>
      <c r="B30" t="s">
        <v>427</v>
      </c>
    </row>
    <row r="31" spans="1:2" x14ac:dyDescent="0.25">
      <c r="A31">
        <v>3</v>
      </c>
      <c r="B31" t="s">
        <v>282</v>
      </c>
    </row>
    <row r="33" spans="1:2" x14ac:dyDescent="0.25">
      <c r="B33" s="34" t="s">
        <v>284</v>
      </c>
    </row>
    <row r="34" spans="1:2" x14ac:dyDescent="0.25">
      <c r="A34">
        <v>1</v>
      </c>
      <c r="B34" t="s">
        <v>285</v>
      </c>
    </row>
    <row r="35" spans="1:2" x14ac:dyDescent="0.25">
      <c r="A35">
        <v>2</v>
      </c>
      <c r="B35" t="s">
        <v>286</v>
      </c>
    </row>
    <row r="36" spans="1:2" x14ac:dyDescent="0.25">
      <c r="A36">
        <v>3</v>
      </c>
      <c r="B36" t="s">
        <v>428</v>
      </c>
    </row>
    <row r="37" spans="1:2" x14ac:dyDescent="0.25">
      <c r="A37">
        <v>4</v>
      </c>
      <c r="B37" t="s">
        <v>287</v>
      </c>
    </row>
    <row r="38" spans="1:2" x14ac:dyDescent="0.25">
      <c r="A38">
        <v>5</v>
      </c>
      <c r="B38" t="s">
        <v>288</v>
      </c>
    </row>
    <row r="43" spans="1:2" ht="21" x14ac:dyDescent="0.35">
      <c r="B43" s="87" t="s">
        <v>290</v>
      </c>
    </row>
    <row r="44" spans="1:2" ht="21" x14ac:dyDescent="0.35">
      <c r="B44" s="87" t="s">
        <v>291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X113"/>
  <sheetViews>
    <sheetView showGridLines="0" workbookViewId="0">
      <selection activeCell="A14" sqref="A14"/>
    </sheetView>
  </sheetViews>
  <sheetFormatPr defaultRowHeight="15" x14ac:dyDescent="0.25"/>
  <cols>
    <col min="1" max="1" width="27.5703125" style="56" customWidth="1"/>
    <col min="2" max="16" width="2.7109375" style="56" customWidth="1"/>
    <col min="17" max="17" width="19.28515625" style="56" bestFit="1" customWidth="1"/>
    <col min="18" max="18" width="21.42578125" style="56" customWidth="1"/>
    <col min="19" max="19" width="28.5703125" style="56" customWidth="1"/>
    <col min="20" max="20" width="23.7109375" style="56" bestFit="1" customWidth="1"/>
    <col min="21" max="22" width="23.7109375" style="56" customWidth="1"/>
    <col min="23" max="23" width="22.28515625" style="56" customWidth="1"/>
    <col min="24" max="24" width="18.28515625" style="56" customWidth="1"/>
    <col min="25" max="16384" width="9.140625" style="56"/>
  </cols>
  <sheetData>
    <row r="1" spans="1:24" x14ac:dyDescent="0.25">
      <c r="A1" s="53" t="s">
        <v>19</v>
      </c>
      <c r="B1" s="218" t="s">
        <v>8</v>
      </c>
      <c r="C1" s="218"/>
      <c r="D1" s="218" t="s">
        <v>11</v>
      </c>
      <c r="E1" s="218"/>
      <c r="F1" s="218"/>
      <c r="G1" s="218"/>
      <c r="H1" s="218"/>
      <c r="I1" s="218"/>
      <c r="J1" s="218"/>
      <c r="K1" s="218"/>
      <c r="L1" s="218"/>
      <c r="M1" s="218"/>
      <c r="N1" s="218" t="s">
        <v>16</v>
      </c>
      <c r="O1" s="218"/>
      <c r="P1" s="54" t="s">
        <v>17</v>
      </c>
      <c r="Q1" s="55"/>
      <c r="R1"/>
    </row>
    <row r="2" spans="1:24" x14ac:dyDescent="0.25">
      <c r="A2" s="57" t="s">
        <v>2</v>
      </c>
      <c r="B2" s="32">
        <v>2</v>
      </c>
      <c r="C2" s="32">
        <v>7</v>
      </c>
      <c r="D2" s="32" t="s">
        <v>66</v>
      </c>
      <c r="E2" s="32" t="s">
        <v>67</v>
      </c>
      <c r="F2" s="32" t="s">
        <v>68</v>
      </c>
      <c r="G2" s="32" t="s">
        <v>14</v>
      </c>
      <c r="H2" s="32" t="s">
        <v>9</v>
      </c>
      <c r="I2" s="32">
        <v>5</v>
      </c>
      <c r="J2" s="32">
        <v>8</v>
      </c>
      <c r="K2" s="32">
        <v>4</v>
      </c>
      <c r="L2" s="32">
        <v>9</v>
      </c>
      <c r="M2" s="32" t="s">
        <v>15</v>
      </c>
      <c r="N2" s="32">
        <v>1</v>
      </c>
      <c r="O2" s="32">
        <v>2</v>
      </c>
      <c r="P2" s="33">
        <v>3</v>
      </c>
      <c r="Q2" s="58" t="str">
        <f>CONCATENATE(B2,C2,D2,E2,F2,G2,H2,I2,J2,K2,L2,M2,N2,O2,P2)</f>
        <v>27SDEPM5849N123</v>
      </c>
      <c r="R2"/>
      <c r="S2"/>
      <c r="T2"/>
      <c r="U2"/>
      <c r="V2"/>
    </row>
    <row r="3" spans="1:24" x14ac:dyDescent="0.25">
      <c r="A3" s="57" t="s">
        <v>3</v>
      </c>
      <c r="B3" s="220" t="s">
        <v>5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2"/>
      <c r="R3"/>
      <c r="S3"/>
      <c r="T3"/>
      <c r="U3"/>
      <c r="V3"/>
    </row>
    <row r="4" spans="1:24" x14ac:dyDescent="0.25">
      <c r="A4" s="57" t="s">
        <v>18</v>
      </c>
      <c r="B4" s="220" t="s">
        <v>6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2"/>
      <c r="R4"/>
      <c r="S4"/>
      <c r="T4"/>
      <c r="U4"/>
      <c r="V4"/>
    </row>
    <row r="5" spans="1:24" x14ac:dyDescent="0.25">
      <c r="A5" s="57" t="s">
        <v>257</v>
      </c>
      <c r="B5" s="220" t="s">
        <v>261</v>
      </c>
      <c r="C5" s="221"/>
      <c r="D5" s="221"/>
      <c r="E5" s="221"/>
      <c r="F5" s="221"/>
      <c r="G5" s="221"/>
      <c r="H5" s="226"/>
      <c r="I5" s="59"/>
      <c r="J5" s="60"/>
      <c r="K5" s="60"/>
      <c r="L5" s="60"/>
      <c r="M5" s="60"/>
      <c r="N5" s="60"/>
      <c r="O5" s="60"/>
      <c r="P5" s="60"/>
      <c r="Q5" s="61"/>
      <c r="R5"/>
      <c r="S5"/>
      <c r="T5"/>
      <c r="U5"/>
      <c r="V5"/>
    </row>
    <row r="6" spans="1:24" x14ac:dyDescent="0.25">
      <c r="A6" s="57" t="s">
        <v>258</v>
      </c>
      <c r="B6" s="224" t="s">
        <v>7</v>
      </c>
      <c r="C6" s="224"/>
      <c r="D6" s="224"/>
      <c r="E6" s="224"/>
      <c r="F6" s="224"/>
      <c r="G6" s="224"/>
      <c r="H6" s="224"/>
      <c r="I6" s="59"/>
      <c r="J6" s="60"/>
      <c r="K6" s="60"/>
      <c r="L6" s="60"/>
      <c r="M6" s="60"/>
      <c r="N6" s="60"/>
      <c r="O6" s="60"/>
      <c r="P6" s="60"/>
      <c r="Q6" s="61"/>
      <c r="R6"/>
      <c r="S6"/>
      <c r="T6"/>
      <c r="U6"/>
      <c r="V6"/>
    </row>
    <row r="7" spans="1:24" x14ac:dyDescent="0.25">
      <c r="A7" s="57" t="s">
        <v>259</v>
      </c>
      <c r="B7" s="220" t="s">
        <v>6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2"/>
      <c r="R7"/>
    </row>
    <row r="8" spans="1:24" ht="15.75" thickBot="1" x14ac:dyDescent="0.3">
      <c r="A8" s="62" t="s">
        <v>260</v>
      </c>
      <c r="B8" s="223" t="s">
        <v>69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63" t="s">
        <v>256</v>
      </c>
      <c r="R8"/>
    </row>
    <row r="10" spans="1:24" ht="15.75" thickBot="1" x14ac:dyDescent="0.3"/>
    <row r="11" spans="1:24" x14ac:dyDescent="0.25">
      <c r="A11" s="64" t="s">
        <v>20</v>
      </c>
    </row>
    <row r="12" spans="1:24" ht="15" customHeight="1" x14ac:dyDescent="0.25">
      <c r="A12" s="214" t="s">
        <v>297</v>
      </c>
      <c r="B12" s="219" t="s">
        <v>21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4" t="s">
        <v>64</v>
      </c>
      <c r="R12" s="214" t="s">
        <v>61</v>
      </c>
      <c r="S12" s="216" t="s">
        <v>293</v>
      </c>
      <c r="T12" s="216" t="s">
        <v>294</v>
      </c>
      <c r="U12" s="216" t="s">
        <v>295</v>
      </c>
      <c r="V12" s="216" t="s">
        <v>296</v>
      </c>
      <c r="W12" s="214" t="s">
        <v>22</v>
      </c>
      <c r="X12" s="214" t="s">
        <v>23</v>
      </c>
    </row>
    <row r="13" spans="1:24" x14ac:dyDescent="0.25">
      <c r="A13" s="215"/>
      <c r="B13" s="225" t="s">
        <v>8</v>
      </c>
      <c r="C13" s="225"/>
      <c r="D13" s="225" t="s">
        <v>11</v>
      </c>
      <c r="E13" s="225"/>
      <c r="F13" s="225"/>
      <c r="G13" s="225"/>
      <c r="H13" s="225"/>
      <c r="I13" s="225"/>
      <c r="J13" s="225"/>
      <c r="K13" s="225"/>
      <c r="L13" s="225"/>
      <c r="M13" s="225"/>
      <c r="N13" s="225" t="s">
        <v>16</v>
      </c>
      <c r="O13" s="225"/>
      <c r="P13" s="65" t="s">
        <v>17</v>
      </c>
      <c r="Q13" s="215"/>
      <c r="R13" s="215"/>
      <c r="S13" s="217"/>
      <c r="T13" s="217"/>
      <c r="U13" s="217"/>
      <c r="V13" s="217"/>
      <c r="W13" s="215"/>
      <c r="X13" s="215"/>
    </row>
    <row r="14" spans="1:24" x14ac:dyDescent="0.25">
      <c r="A14" s="103" t="s">
        <v>25</v>
      </c>
      <c r="B14" s="29">
        <v>2</v>
      </c>
      <c r="C14" s="30">
        <v>7</v>
      </c>
      <c r="D14" s="30" t="s">
        <v>66</v>
      </c>
      <c r="E14" s="30" t="s">
        <v>67</v>
      </c>
      <c r="F14" s="30" t="s">
        <v>10</v>
      </c>
      <c r="G14" s="30" t="s">
        <v>14</v>
      </c>
      <c r="H14" s="30" t="s">
        <v>9</v>
      </c>
      <c r="I14" s="30">
        <v>3</v>
      </c>
      <c r="J14" s="30">
        <v>2</v>
      </c>
      <c r="K14" s="30">
        <v>7</v>
      </c>
      <c r="L14" s="30">
        <v>7</v>
      </c>
      <c r="M14" s="30" t="s">
        <v>15</v>
      </c>
      <c r="N14" s="30">
        <v>1</v>
      </c>
      <c r="O14" s="30">
        <v>2</v>
      </c>
      <c r="P14" s="31"/>
      <c r="Q14" s="66" t="str">
        <f>IF(CONCATENATE(D14,E14,F14)="XXX","Unregistered",CONCATENATE(B14,C14,D14,E14,F14,G14,H14,I14,J14,K14,L14,M14,N14,O14,P14))</f>
        <v>27SDHPM3277N12</v>
      </c>
      <c r="R14" s="91" t="str">
        <f t="shared" ref="R14:R45" si="0">IFERROR(VLOOKUP(B14&amp;C14,State,2,FALSE),"")</f>
        <v>Maharashtra</v>
      </c>
      <c r="S14" s="28" t="s">
        <v>293</v>
      </c>
      <c r="T14" s="28" t="s">
        <v>294</v>
      </c>
      <c r="U14" s="28" t="s">
        <v>295</v>
      </c>
      <c r="V14" s="28" t="s">
        <v>296</v>
      </c>
      <c r="W14" s="28"/>
      <c r="X14" s="28"/>
    </row>
    <row r="15" spans="1:24" x14ac:dyDescent="0.25">
      <c r="A15" s="103" t="s">
        <v>26</v>
      </c>
      <c r="B15" s="29">
        <v>2</v>
      </c>
      <c r="C15" s="30">
        <v>4</v>
      </c>
      <c r="D15" s="30" t="s">
        <v>12</v>
      </c>
      <c r="E15" s="30" t="s">
        <v>13</v>
      </c>
      <c r="F15" s="30" t="s">
        <v>10</v>
      </c>
      <c r="G15" s="30" t="s">
        <v>14</v>
      </c>
      <c r="H15" s="30" t="s">
        <v>9</v>
      </c>
      <c r="I15" s="30">
        <v>8</v>
      </c>
      <c r="J15" s="30">
        <v>1</v>
      </c>
      <c r="K15" s="30">
        <v>8</v>
      </c>
      <c r="L15" s="30">
        <v>6</v>
      </c>
      <c r="M15" s="30" t="s">
        <v>15</v>
      </c>
      <c r="N15" s="30">
        <v>1</v>
      </c>
      <c r="O15" s="30">
        <v>1</v>
      </c>
      <c r="P15" s="31"/>
      <c r="Q15" s="66" t="str">
        <f t="shared" ref="Q15:Q78" si="1">IF(CONCATENATE(D15,E15,F15)="XXX","Unregistered",CONCATENATE(B15,C15,D15,E15,F15,G15,H15,I15,J15,K15,L15,M15,N15,O15,P15))</f>
        <v>24ABHPM8186N11</v>
      </c>
      <c r="R15" s="91" t="str">
        <f t="shared" si="0"/>
        <v>Gujarat</v>
      </c>
      <c r="S15" s="28" t="s">
        <v>293</v>
      </c>
      <c r="T15" s="28" t="s">
        <v>294</v>
      </c>
      <c r="U15" s="28" t="s">
        <v>295</v>
      </c>
      <c r="V15" s="28" t="s">
        <v>296</v>
      </c>
      <c r="W15" s="28"/>
      <c r="X15" s="28"/>
    </row>
    <row r="16" spans="1:24" x14ac:dyDescent="0.25">
      <c r="A16" s="103" t="s">
        <v>158</v>
      </c>
      <c r="B16" s="29">
        <v>2</v>
      </c>
      <c r="C16" s="30">
        <v>7</v>
      </c>
      <c r="D16" s="30" t="s">
        <v>263</v>
      </c>
      <c r="E16" s="30" t="s">
        <v>263</v>
      </c>
      <c r="F16" s="30" t="s">
        <v>263</v>
      </c>
      <c r="G16" s="30"/>
      <c r="H16" s="30"/>
      <c r="I16" s="30"/>
      <c r="J16" s="30"/>
      <c r="K16" s="30"/>
      <c r="L16" s="30"/>
      <c r="M16" s="30"/>
      <c r="N16" s="30"/>
      <c r="O16" s="30"/>
      <c r="P16" s="31"/>
      <c r="Q16" s="66" t="str">
        <f t="shared" si="1"/>
        <v>Unregistered</v>
      </c>
      <c r="R16" s="91" t="str">
        <f t="shared" si="0"/>
        <v>Maharashtra</v>
      </c>
      <c r="S16" s="28" t="s">
        <v>293</v>
      </c>
      <c r="T16" s="28" t="s">
        <v>294</v>
      </c>
      <c r="U16" s="28" t="s">
        <v>295</v>
      </c>
      <c r="V16" s="28" t="s">
        <v>296</v>
      </c>
      <c r="W16" s="28"/>
      <c r="X16" s="28"/>
    </row>
    <row r="17" spans="1:24" x14ac:dyDescent="0.25">
      <c r="A17" s="103" t="s">
        <v>159</v>
      </c>
      <c r="B17" s="29">
        <v>1</v>
      </c>
      <c r="C17" s="30">
        <v>8</v>
      </c>
      <c r="D17" s="30" t="s">
        <v>268</v>
      </c>
      <c r="E17" s="30" t="s">
        <v>268</v>
      </c>
      <c r="F17" s="30" t="s">
        <v>268</v>
      </c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66" t="str">
        <f t="shared" si="1"/>
        <v>Unregistered</v>
      </c>
      <c r="R17" s="91" t="str">
        <f t="shared" si="0"/>
        <v>Assam</v>
      </c>
      <c r="S17" s="28" t="s">
        <v>293</v>
      </c>
      <c r="T17" s="28" t="s">
        <v>294</v>
      </c>
      <c r="U17" s="28" t="s">
        <v>295</v>
      </c>
      <c r="V17" s="28" t="s">
        <v>296</v>
      </c>
      <c r="W17" s="28"/>
      <c r="X17" s="28"/>
    </row>
    <row r="18" spans="1:24" x14ac:dyDescent="0.25">
      <c r="A18" s="103" t="s">
        <v>160</v>
      </c>
      <c r="B18" s="29">
        <v>1</v>
      </c>
      <c r="C18" s="30">
        <v>8</v>
      </c>
      <c r="D18" s="30" t="s">
        <v>12</v>
      </c>
      <c r="E18" s="30" t="s">
        <v>13</v>
      </c>
      <c r="F18" s="30" t="s">
        <v>10</v>
      </c>
      <c r="G18" s="30" t="s">
        <v>14</v>
      </c>
      <c r="H18" s="30" t="s">
        <v>9</v>
      </c>
      <c r="I18" s="30">
        <v>8</v>
      </c>
      <c r="J18" s="30">
        <v>1</v>
      </c>
      <c r="K18" s="30">
        <v>8</v>
      </c>
      <c r="L18" s="30">
        <v>6</v>
      </c>
      <c r="M18" s="30" t="s">
        <v>15</v>
      </c>
      <c r="N18" s="30">
        <v>1</v>
      </c>
      <c r="O18" s="30">
        <v>1</v>
      </c>
      <c r="P18" s="31"/>
      <c r="Q18" s="66" t="str">
        <f t="shared" si="1"/>
        <v>18ABHPM8186N11</v>
      </c>
      <c r="R18" s="91" t="str">
        <f t="shared" si="0"/>
        <v>Assam</v>
      </c>
      <c r="S18" s="28" t="s">
        <v>293</v>
      </c>
      <c r="T18" s="28" t="s">
        <v>294</v>
      </c>
      <c r="U18" s="28" t="s">
        <v>295</v>
      </c>
      <c r="V18" s="28" t="s">
        <v>296</v>
      </c>
      <c r="W18" s="28"/>
      <c r="X18" s="28"/>
    </row>
    <row r="19" spans="1:24" x14ac:dyDescent="0.25">
      <c r="A19" s="103" t="s">
        <v>161</v>
      </c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66" t="str">
        <f t="shared" si="1"/>
        <v/>
      </c>
      <c r="R19" s="91" t="str">
        <f t="shared" si="0"/>
        <v/>
      </c>
      <c r="S19" s="28" t="s">
        <v>293</v>
      </c>
      <c r="T19" s="28" t="s">
        <v>294</v>
      </c>
      <c r="U19" s="28" t="s">
        <v>295</v>
      </c>
      <c r="V19" s="28" t="s">
        <v>296</v>
      </c>
      <c r="W19" s="28"/>
      <c r="X19" s="28"/>
    </row>
    <row r="20" spans="1:24" x14ac:dyDescent="0.25">
      <c r="A20" s="103" t="s">
        <v>162</v>
      </c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66" t="str">
        <f t="shared" si="1"/>
        <v/>
      </c>
      <c r="R20" s="91" t="str">
        <f t="shared" si="0"/>
        <v/>
      </c>
      <c r="S20" s="28" t="s">
        <v>293</v>
      </c>
      <c r="T20" s="28" t="s">
        <v>294</v>
      </c>
      <c r="U20" s="28" t="s">
        <v>295</v>
      </c>
      <c r="V20" s="28" t="s">
        <v>296</v>
      </c>
      <c r="W20" s="28"/>
      <c r="X20" s="28"/>
    </row>
    <row r="21" spans="1:24" x14ac:dyDescent="0.25">
      <c r="A21" s="103" t="s">
        <v>163</v>
      </c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  <c r="Q21" s="66" t="str">
        <f t="shared" si="1"/>
        <v/>
      </c>
      <c r="R21" s="91" t="str">
        <f t="shared" si="0"/>
        <v/>
      </c>
      <c r="S21" s="28" t="s">
        <v>293</v>
      </c>
      <c r="T21" s="28" t="s">
        <v>294</v>
      </c>
      <c r="U21" s="28" t="s">
        <v>295</v>
      </c>
      <c r="V21" s="28" t="s">
        <v>296</v>
      </c>
      <c r="W21" s="28"/>
      <c r="X21" s="28"/>
    </row>
    <row r="22" spans="1:24" x14ac:dyDescent="0.25">
      <c r="A22" s="103" t="s">
        <v>164</v>
      </c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  <c r="Q22" s="66" t="str">
        <f t="shared" si="1"/>
        <v/>
      </c>
      <c r="R22" s="91" t="str">
        <f t="shared" si="0"/>
        <v/>
      </c>
      <c r="S22" s="28" t="s">
        <v>293</v>
      </c>
      <c r="T22" s="28" t="s">
        <v>294</v>
      </c>
      <c r="U22" s="28" t="s">
        <v>295</v>
      </c>
      <c r="V22" s="28" t="s">
        <v>296</v>
      </c>
      <c r="W22" s="28"/>
      <c r="X22" s="28"/>
    </row>
    <row r="23" spans="1:24" x14ac:dyDescent="0.25">
      <c r="A23" s="103" t="s">
        <v>165</v>
      </c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  <c r="Q23" s="66" t="str">
        <f t="shared" si="1"/>
        <v/>
      </c>
      <c r="R23" s="91" t="str">
        <f t="shared" si="0"/>
        <v/>
      </c>
      <c r="S23" s="28" t="s">
        <v>293</v>
      </c>
      <c r="T23" s="28" t="s">
        <v>294</v>
      </c>
      <c r="U23" s="28" t="s">
        <v>295</v>
      </c>
      <c r="V23" s="28" t="s">
        <v>296</v>
      </c>
      <c r="W23" s="28"/>
      <c r="X23" s="28"/>
    </row>
    <row r="24" spans="1:24" x14ac:dyDescent="0.25">
      <c r="A24" s="103" t="s">
        <v>166</v>
      </c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  <c r="Q24" s="66" t="str">
        <f t="shared" si="1"/>
        <v/>
      </c>
      <c r="R24" s="91" t="str">
        <f t="shared" si="0"/>
        <v/>
      </c>
      <c r="S24" s="28" t="s">
        <v>293</v>
      </c>
      <c r="T24" s="28" t="s">
        <v>294</v>
      </c>
      <c r="U24" s="28" t="s">
        <v>295</v>
      </c>
      <c r="V24" s="28" t="s">
        <v>296</v>
      </c>
      <c r="W24" s="28"/>
      <c r="X24" s="28"/>
    </row>
    <row r="25" spans="1:24" x14ac:dyDescent="0.25">
      <c r="A25" s="103" t="s">
        <v>167</v>
      </c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Q25" s="66" t="str">
        <f t="shared" si="1"/>
        <v/>
      </c>
      <c r="R25" s="91" t="str">
        <f t="shared" si="0"/>
        <v/>
      </c>
      <c r="S25" s="28" t="s">
        <v>293</v>
      </c>
      <c r="T25" s="28" t="s">
        <v>294</v>
      </c>
      <c r="U25" s="28" t="s">
        <v>295</v>
      </c>
      <c r="V25" s="28" t="s">
        <v>296</v>
      </c>
      <c r="W25" s="28"/>
      <c r="X25" s="28"/>
    </row>
    <row r="26" spans="1:24" x14ac:dyDescent="0.25">
      <c r="A26" s="103" t="s">
        <v>168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1"/>
      <c r="Q26" s="66" t="str">
        <f t="shared" si="1"/>
        <v/>
      </c>
      <c r="R26" s="91" t="str">
        <f t="shared" si="0"/>
        <v/>
      </c>
      <c r="S26" s="28" t="s">
        <v>293</v>
      </c>
      <c r="T26" s="28" t="s">
        <v>294</v>
      </c>
      <c r="U26" s="28" t="s">
        <v>295</v>
      </c>
      <c r="V26" s="28" t="s">
        <v>296</v>
      </c>
      <c r="W26" s="28"/>
      <c r="X26" s="28"/>
    </row>
    <row r="27" spans="1:24" x14ac:dyDescent="0.25">
      <c r="A27" s="103" t="s">
        <v>169</v>
      </c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1"/>
      <c r="Q27" s="66" t="str">
        <f t="shared" si="1"/>
        <v/>
      </c>
      <c r="R27" s="91" t="str">
        <f t="shared" si="0"/>
        <v/>
      </c>
      <c r="S27" s="28" t="s">
        <v>293</v>
      </c>
      <c r="T27" s="28" t="s">
        <v>294</v>
      </c>
      <c r="U27" s="28" t="s">
        <v>295</v>
      </c>
      <c r="V27" s="28" t="s">
        <v>296</v>
      </c>
      <c r="W27" s="28"/>
      <c r="X27" s="28"/>
    </row>
    <row r="28" spans="1:24" x14ac:dyDescent="0.25">
      <c r="A28" s="103" t="s">
        <v>170</v>
      </c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  <c r="Q28" s="66" t="str">
        <f t="shared" si="1"/>
        <v/>
      </c>
      <c r="R28" s="91" t="str">
        <f t="shared" si="0"/>
        <v/>
      </c>
      <c r="S28" s="28" t="s">
        <v>293</v>
      </c>
      <c r="T28" s="28" t="s">
        <v>294</v>
      </c>
      <c r="U28" s="28" t="s">
        <v>295</v>
      </c>
      <c r="V28" s="28" t="s">
        <v>296</v>
      </c>
      <c r="W28" s="28"/>
      <c r="X28" s="28"/>
    </row>
    <row r="29" spans="1:24" x14ac:dyDescent="0.25">
      <c r="A29" s="103" t="s">
        <v>171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  <c r="Q29" s="66" t="str">
        <f t="shared" si="1"/>
        <v/>
      </c>
      <c r="R29" s="91" t="str">
        <f t="shared" si="0"/>
        <v/>
      </c>
      <c r="S29" s="28" t="s">
        <v>293</v>
      </c>
      <c r="T29" s="28" t="s">
        <v>294</v>
      </c>
      <c r="U29" s="28" t="s">
        <v>295</v>
      </c>
      <c r="V29" s="28" t="s">
        <v>296</v>
      </c>
      <c r="W29" s="28"/>
      <c r="X29" s="28"/>
    </row>
    <row r="30" spans="1:24" x14ac:dyDescent="0.25">
      <c r="A30" s="103" t="s">
        <v>172</v>
      </c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66" t="str">
        <f t="shared" si="1"/>
        <v/>
      </c>
      <c r="R30" s="91" t="str">
        <f t="shared" si="0"/>
        <v/>
      </c>
      <c r="S30" s="28" t="s">
        <v>293</v>
      </c>
      <c r="T30" s="28" t="s">
        <v>294</v>
      </c>
      <c r="U30" s="28" t="s">
        <v>295</v>
      </c>
      <c r="V30" s="28" t="s">
        <v>296</v>
      </c>
      <c r="W30" s="28"/>
      <c r="X30" s="28"/>
    </row>
    <row r="31" spans="1:24" x14ac:dyDescent="0.25">
      <c r="A31" s="103" t="s">
        <v>173</v>
      </c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  <c r="Q31" s="66" t="str">
        <f t="shared" si="1"/>
        <v/>
      </c>
      <c r="R31" s="91" t="str">
        <f t="shared" si="0"/>
        <v/>
      </c>
      <c r="S31" s="28" t="s">
        <v>293</v>
      </c>
      <c r="T31" s="28" t="s">
        <v>294</v>
      </c>
      <c r="U31" s="28" t="s">
        <v>295</v>
      </c>
      <c r="V31" s="28" t="s">
        <v>296</v>
      </c>
      <c r="W31" s="28"/>
      <c r="X31" s="28"/>
    </row>
    <row r="32" spans="1:24" x14ac:dyDescent="0.25">
      <c r="A32" s="103" t="s">
        <v>174</v>
      </c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66" t="str">
        <f t="shared" si="1"/>
        <v/>
      </c>
      <c r="R32" s="91" t="str">
        <f t="shared" si="0"/>
        <v/>
      </c>
      <c r="S32" s="28" t="s">
        <v>293</v>
      </c>
      <c r="T32" s="28" t="s">
        <v>294</v>
      </c>
      <c r="U32" s="28" t="s">
        <v>295</v>
      </c>
      <c r="V32" s="28" t="s">
        <v>296</v>
      </c>
      <c r="W32" s="28"/>
      <c r="X32" s="28"/>
    </row>
    <row r="33" spans="1:24" x14ac:dyDescent="0.25">
      <c r="A33" s="103" t="s">
        <v>175</v>
      </c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  <c r="Q33" s="66" t="str">
        <f t="shared" si="1"/>
        <v/>
      </c>
      <c r="R33" s="91" t="str">
        <f t="shared" si="0"/>
        <v/>
      </c>
      <c r="S33" s="28" t="s">
        <v>293</v>
      </c>
      <c r="T33" s="28" t="s">
        <v>294</v>
      </c>
      <c r="U33" s="28" t="s">
        <v>295</v>
      </c>
      <c r="V33" s="28" t="s">
        <v>296</v>
      </c>
      <c r="W33" s="28"/>
      <c r="X33" s="28"/>
    </row>
    <row r="34" spans="1:24" x14ac:dyDescent="0.25">
      <c r="A34" s="103" t="s">
        <v>176</v>
      </c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  <c r="Q34" s="66" t="str">
        <f t="shared" si="1"/>
        <v/>
      </c>
      <c r="R34" s="91" t="str">
        <f t="shared" si="0"/>
        <v/>
      </c>
      <c r="S34" s="28" t="s">
        <v>293</v>
      </c>
      <c r="T34" s="28" t="s">
        <v>294</v>
      </c>
      <c r="U34" s="28" t="s">
        <v>295</v>
      </c>
      <c r="V34" s="28" t="s">
        <v>296</v>
      </c>
      <c r="W34" s="28"/>
      <c r="X34" s="28"/>
    </row>
    <row r="35" spans="1:24" x14ac:dyDescent="0.25">
      <c r="A35" s="103" t="s">
        <v>177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  <c r="Q35" s="66" t="str">
        <f t="shared" si="1"/>
        <v/>
      </c>
      <c r="R35" s="91" t="str">
        <f t="shared" si="0"/>
        <v/>
      </c>
      <c r="S35" s="28" t="s">
        <v>293</v>
      </c>
      <c r="T35" s="28" t="s">
        <v>294</v>
      </c>
      <c r="U35" s="28" t="s">
        <v>295</v>
      </c>
      <c r="V35" s="28" t="s">
        <v>296</v>
      </c>
      <c r="W35" s="28"/>
      <c r="X35" s="28"/>
    </row>
    <row r="36" spans="1:24" x14ac:dyDescent="0.25">
      <c r="A36" s="103" t="s">
        <v>178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  <c r="Q36" s="66" t="str">
        <f t="shared" si="1"/>
        <v/>
      </c>
      <c r="R36" s="91" t="str">
        <f t="shared" si="0"/>
        <v/>
      </c>
      <c r="S36" s="28" t="s">
        <v>293</v>
      </c>
      <c r="T36" s="28" t="s">
        <v>294</v>
      </c>
      <c r="U36" s="28" t="s">
        <v>295</v>
      </c>
      <c r="V36" s="28" t="s">
        <v>296</v>
      </c>
      <c r="W36" s="28"/>
      <c r="X36" s="28"/>
    </row>
    <row r="37" spans="1:24" x14ac:dyDescent="0.25">
      <c r="A37" s="103" t="s">
        <v>179</v>
      </c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1"/>
      <c r="Q37" s="66" t="str">
        <f t="shared" si="1"/>
        <v/>
      </c>
      <c r="R37" s="91" t="str">
        <f t="shared" si="0"/>
        <v/>
      </c>
      <c r="S37" s="28" t="s">
        <v>293</v>
      </c>
      <c r="T37" s="28" t="s">
        <v>294</v>
      </c>
      <c r="U37" s="28" t="s">
        <v>295</v>
      </c>
      <c r="V37" s="28" t="s">
        <v>296</v>
      </c>
      <c r="W37" s="28"/>
      <c r="X37" s="28"/>
    </row>
    <row r="38" spans="1:24" x14ac:dyDescent="0.25">
      <c r="A38" s="103" t="s">
        <v>180</v>
      </c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1"/>
      <c r="Q38" s="66" t="str">
        <f t="shared" si="1"/>
        <v/>
      </c>
      <c r="R38" s="91" t="str">
        <f t="shared" si="0"/>
        <v/>
      </c>
      <c r="S38" s="28" t="s">
        <v>293</v>
      </c>
      <c r="T38" s="28" t="s">
        <v>294</v>
      </c>
      <c r="U38" s="28" t="s">
        <v>295</v>
      </c>
      <c r="V38" s="28" t="s">
        <v>296</v>
      </c>
      <c r="W38" s="28"/>
      <c r="X38" s="28"/>
    </row>
    <row r="39" spans="1:24" x14ac:dyDescent="0.25">
      <c r="A39" s="103" t="s">
        <v>181</v>
      </c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1"/>
      <c r="Q39" s="66" t="str">
        <f t="shared" si="1"/>
        <v/>
      </c>
      <c r="R39" s="91" t="str">
        <f t="shared" si="0"/>
        <v/>
      </c>
      <c r="S39" s="28" t="s">
        <v>293</v>
      </c>
      <c r="T39" s="28" t="s">
        <v>294</v>
      </c>
      <c r="U39" s="28" t="s">
        <v>295</v>
      </c>
      <c r="V39" s="28" t="s">
        <v>296</v>
      </c>
      <c r="W39" s="28"/>
      <c r="X39" s="28"/>
    </row>
    <row r="40" spans="1:24" x14ac:dyDescent="0.25">
      <c r="A40" s="103" t="s">
        <v>182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1"/>
      <c r="Q40" s="66" t="str">
        <f t="shared" si="1"/>
        <v/>
      </c>
      <c r="R40" s="91" t="str">
        <f t="shared" si="0"/>
        <v/>
      </c>
      <c r="S40" s="28" t="s">
        <v>293</v>
      </c>
      <c r="T40" s="28" t="s">
        <v>294</v>
      </c>
      <c r="U40" s="28" t="s">
        <v>295</v>
      </c>
      <c r="V40" s="28" t="s">
        <v>296</v>
      </c>
      <c r="W40" s="28"/>
      <c r="X40" s="28"/>
    </row>
    <row r="41" spans="1:24" x14ac:dyDescent="0.25">
      <c r="A41" s="103" t="s">
        <v>183</v>
      </c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1"/>
      <c r="Q41" s="66" t="str">
        <f t="shared" si="1"/>
        <v/>
      </c>
      <c r="R41" s="91" t="str">
        <f t="shared" si="0"/>
        <v/>
      </c>
      <c r="S41" s="28" t="s">
        <v>293</v>
      </c>
      <c r="T41" s="28" t="s">
        <v>294</v>
      </c>
      <c r="U41" s="28" t="s">
        <v>295</v>
      </c>
      <c r="V41" s="28" t="s">
        <v>296</v>
      </c>
      <c r="W41" s="28"/>
      <c r="X41" s="28"/>
    </row>
    <row r="42" spans="1:24" x14ac:dyDescent="0.25">
      <c r="A42" s="103" t="s">
        <v>184</v>
      </c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66" t="str">
        <f t="shared" si="1"/>
        <v/>
      </c>
      <c r="R42" s="91" t="str">
        <f t="shared" si="0"/>
        <v/>
      </c>
      <c r="S42" s="28" t="s">
        <v>293</v>
      </c>
      <c r="T42" s="28" t="s">
        <v>294</v>
      </c>
      <c r="U42" s="28" t="s">
        <v>295</v>
      </c>
      <c r="V42" s="28" t="s">
        <v>296</v>
      </c>
      <c r="W42" s="28"/>
      <c r="X42" s="28"/>
    </row>
    <row r="43" spans="1:24" x14ac:dyDescent="0.25">
      <c r="A43" s="103" t="s">
        <v>185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1"/>
      <c r="Q43" s="66" t="str">
        <f t="shared" si="1"/>
        <v/>
      </c>
      <c r="R43" s="91" t="str">
        <f t="shared" si="0"/>
        <v/>
      </c>
      <c r="S43" s="28" t="s">
        <v>293</v>
      </c>
      <c r="T43" s="28" t="s">
        <v>294</v>
      </c>
      <c r="U43" s="28" t="s">
        <v>295</v>
      </c>
      <c r="V43" s="28" t="s">
        <v>296</v>
      </c>
      <c r="W43" s="28"/>
      <c r="X43" s="28"/>
    </row>
    <row r="44" spans="1:24" x14ac:dyDescent="0.25">
      <c r="A44" s="103" t="s">
        <v>186</v>
      </c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  <c r="Q44" s="66" t="str">
        <f t="shared" si="1"/>
        <v/>
      </c>
      <c r="R44" s="91" t="str">
        <f t="shared" si="0"/>
        <v/>
      </c>
      <c r="S44" s="28" t="s">
        <v>293</v>
      </c>
      <c r="T44" s="28" t="s">
        <v>294</v>
      </c>
      <c r="U44" s="28" t="s">
        <v>295</v>
      </c>
      <c r="V44" s="28" t="s">
        <v>296</v>
      </c>
      <c r="W44" s="28"/>
      <c r="X44" s="28"/>
    </row>
    <row r="45" spans="1:24" x14ac:dyDescent="0.25">
      <c r="A45" s="103" t="s">
        <v>187</v>
      </c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1"/>
      <c r="Q45" s="66" t="str">
        <f t="shared" si="1"/>
        <v/>
      </c>
      <c r="R45" s="91" t="str">
        <f t="shared" si="0"/>
        <v/>
      </c>
      <c r="S45" s="28" t="s">
        <v>293</v>
      </c>
      <c r="T45" s="28" t="s">
        <v>294</v>
      </c>
      <c r="U45" s="28" t="s">
        <v>295</v>
      </c>
      <c r="V45" s="28" t="s">
        <v>296</v>
      </c>
      <c r="W45" s="28"/>
      <c r="X45" s="28"/>
    </row>
    <row r="46" spans="1:24" x14ac:dyDescent="0.25">
      <c r="A46" s="103" t="s">
        <v>188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1"/>
      <c r="Q46" s="66" t="str">
        <f t="shared" si="1"/>
        <v/>
      </c>
      <c r="R46" s="91" t="str">
        <f t="shared" ref="R46:R77" si="2">IFERROR(VLOOKUP(B46&amp;C46,State,2,FALSE),"")</f>
        <v/>
      </c>
      <c r="S46" s="28" t="s">
        <v>293</v>
      </c>
      <c r="T46" s="28" t="s">
        <v>294</v>
      </c>
      <c r="U46" s="28" t="s">
        <v>295</v>
      </c>
      <c r="V46" s="28" t="s">
        <v>296</v>
      </c>
      <c r="W46" s="28"/>
      <c r="X46" s="28"/>
    </row>
    <row r="47" spans="1:24" x14ac:dyDescent="0.25">
      <c r="A47" s="103" t="s">
        <v>189</v>
      </c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1"/>
      <c r="Q47" s="66" t="str">
        <f t="shared" si="1"/>
        <v/>
      </c>
      <c r="R47" s="91" t="str">
        <f t="shared" si="2"/>
        <v/>
      </c>
      <c r="S47" s="28" t="s">
        <v>293</v>
      </c>
      <c r="T47" s="28" t="s">
        <v>294</v>
      </c>
      <c r="U47" s="28" t="s">
        <v>295</v>
      </c>
      <c r="V47" s="28" t="s">
        <v>296</v>
      </c>
      <c r="W47" s="28"/>
      <c r="X47" s="28"/>
    </row>
    <row r="48" spans="1:24" x14ac:dyDescent="0.25">
      <c r="A48" s="103" t="s">
        <v>190</v>
      </c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1"/>
      <c r="Q48" s="66" t="str">
        <f t="shared" si="1"/>
        <v/>
      </c>
      <c r="R48" s="91" t="str">
        <f t="shared" si="2"/>
        <v/>
      </c>
      <c r="S48" s="28" t="s">
        <v>293</v>
      </c>
      <c r="T48" s="28" t="s">
        <v>294</v>
      </c>
      <c r="U48" s="28" t="s">
        <v>295</v>
      </c>
      <c r="V48" s="28" t="s">
        <v>296</v>
      </c>
      <c r="W48" s="28"/>
      <c r="X48" s="28"/>
    </row>
    <row r="49" spans="1:24" x14ac:dyDescent="0.25">
      <c r="A49" s="103" t="s">
        <v>191</v>
      </c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1"/>
      <c r="Q49" s="66" t="str">
        <f t="shared" si="1"/>
        <v/>
      </c>
      <c r="R49" s="91" t="str">
        <f t="shared" si="2"/>
        <v/>
      </c>
      <c r="S49" s="28" t="s">
        <v>293</v>
      </c>
      <c r="T49" s="28" t="s">
        <v>294</v>
      </c>
      <c r="U49" s="28" t="s">
        <v>295</v>
      </c>
      <c r="V49" s="28" t="s">
        <v>296</v>
      </c>
      <c r="W49" s="28"/>
      <c r="X49" s="28"/>
    </row>
    <row r="50" spans="1:24" x14ac:dyDescent="0.25">
      <c r="A50" s="103" t="s">
        <v>192</v>
      </c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1"/>
      <c r="Q50" s="66" t="str">
        <f t="shared" si="1"/>
        <v/>
      </c>
      <c r="R50" s="91" t="str">
        <f t="shared" si="2"/>
        <v/>
      </c>
      <c r="S50" s="28" t="s">
        <v>293</v>
      </c>
      <c r="T50" s="28" t="s">
        <v>294</v>
      </c>
      <c r="U50" s="28" t="s">
        <v>295</v>
      </c>
      <c r="V50" s="28" t="s">
        <v>296</v>
      </c>
      <c r="W50" s="28"/>
      <c r="X50" s="28"/>
    </row>
    <row r="51" spans="1:24" x14ac:dyDescent="0.25">
      <c r="A51" s="103" t="s">
        <v>193</v>
      </c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1"/>
      <c r="Q51" s="66" t="str">
        <f t="shared" si="1"/>
        <v/>
      </c>
      <c r="R51" s="91" t="str">
        <f t="shared" si="2"/>
        <v/>
      </c>
      <c r="S51" s="28" t="s">
        <v>293</v>
      </c>
      <c r="T51" s="28" t="s">
        <v>294</v>
      </c>
      <c r="U51" s="28" t="s">
        <v>295</v>
      </c>
      <c r="V51" s="28" t="s">
        <v>296</v>
      </c>
      <c r="W51" s="28"/>
      <c r="X51" s="28"/>
    </row>
    <row r="52" spans="1:24" x14ac:dyDescent="0.25">
      <c r="A52" s="103" t="s">
        <v>194</v>
      </c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1"/>
      <c r="Q52" s="66" t="str">
        <f t="shared" si="1"/>
        <v/>
      </c>
      <c r="R52" s="91" t="str">
        <f t="shared" si="2"/>
        <v/>
      </c>
      <c r="S52" s="28" t="s">
        <v>293</v>
      </c>
      <c r="T52" s="28" t="s">
        <v>294</v>
      </c>
      <c r="U52" s="28" t="s">
        <v>295</v>
      </c>
      <c r="V52" s="28" t="s">
        <v>296</v>
      </c>
      <c r="W52" s="28"/>
      <c r="X52" s="28"/>
    </row>
    <row r="53" spans="1:24" x14ac:dyDescent="0.25">
      <c r="A53" s="103" t="s">
        <v>195</v>
      </c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1"/>
      <c r="Q53" s="66" t="str">
        <f t="shared" si="1"/>
        <v/>
      </c>
      <c r="R53" s="91" t="str">
        <f t="shared" si="2"/>
        <v/>
      </c>
      <c r="S53" s="28" t="s">
        <v>293</v>
      </c>
      <c r="T53" s="28" t="s">
        <v>294</v>
      </c>
      <c r="U53" s="28" t="s">
        <v>295</v>
      </c>
      <c r="V53" s="28" t="s">
        <v>296</v>
      </c>
      <c r="W53" s="28"/>
      <c r="X53" s="28"/>
    </row>
    <row r="54" spans="1:24" x14ac:dyDescent="0.25">
      <c r="A54" s="103" t="s">
        <v>196</v>
      </c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1"/>
      <c r="Q54" s="66" t="str">
        <f t="shared" si="1"/>
        <v/>
      </c>
      <c r="R54" s="91" t="str">
        <f t="shared" si="2"/>
        <v/>
      </c>
      <c r="S54" s="28" t="s">
        <v>293</v>
      </c>
      <c r="T54" s="28" t="s">
        <v>294</v>
      </c>
      <c r="U54" s="28" t="s">
        <v>295</v>
      </c>
      <c r="V54" s="28" t="s">
        <v>296</v>
      </c>
      <c r="W54" s="28"/>
      <c r="X54" s="28"/>
    </row>
    <row r="55" spans="1:24" x14ac:dyDescent="0.25">
      <c r="A55" s="103" t="s">
        <v>197</v>
      </c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1"/>
      <c r="Q55" s="66" t="str">
        <f t="shared" si="1"/>
        <v/>
      </c>
      <c r="R55" s="91" t="str">
        <f t="shared" si="2"/>
        <v/>
      </c>
      <c r="S55" s="28" t="s">
        <v>293</v>
      </c>
      <c r="T55" s="28" t="s">
        <v>294</v>
      </c>
      <c r="U55" s="28" t="s">
        <v>295</v>
      </c>
      <c r="V55" s="28" t="s">
        <v>296</v>
      </c>
      <c r="W55" s="28"/>
      <c r="X55" s="28"/>
    </row>
    <row r="56" spans="1:24" x14ac:dyDescent="0.25">
      <c r="A56" s="103" t="s">
        <v>198</v>
      </c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1"/>
      <c r="Q56" s="66" t="str">
        <f t="shared" si="1"/>
        <v/>
      </c>
      <c r="R56" s="91" t="str">
        <f t="shared" si="2"/>
        <v/>
      </c>
      <c r="S56" s="28" t="s">
        <v>293</v>
      </c>
      <c r="T56" s="28" t="s">
        <v>294</v>
      </c>
      <c r="U56" s="28" t="s">
        <v>295</v>
      </c>
      <c r="V56" s="28" t="s">
        <v>296</v>
      </c>
      <c r="W56" s="28"/>
      <c r="X56" s="28"/>
    </row>
    <row r="57" spans="1:24" x14ac:dyDescent="0.25">
      <c r="A57" s="103" t="s">
        <v>199</v>
      </c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1"/>
      <c r="Q57" s="66" t="str">
        <f t="shared" si="1"/>
        <v/>
      </c>
      <c r="R57" s="91" t="str">
        <f t="shared" si="2"/>
        <v/>
      </c>
      <c r="S57" s="28" t="s">
        <v>293</v>
      </c>
      <c r="T57" s="28" t="s">
        <v>294</v>
      </c>
      <c r="U57" s="28" t="s">
        <v>295</v>
      </c>
      <c r="V57" s="28" t="s">
        <v>296</v>
      </c>
      <c r="W57" s="28"/>
      <c r="X57" s="28"/>
    </row>
    <row r="58" spans="1:24" x14ac:dyDescent="0.25">
      <c r="A58" s="103" t="s">
        <v>200</v>
      </c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1"/>
      <c r="Q58" s="66" t="str">
        <f t="shared" si="1"/>
        <v/>
      </c>
      <c r="R58" s="91" t="str">
        <f t="shared" si="2"/>
        <v/>
      </c>
      <c r="S58" s="28" t="s">
        <v>293</v>
      </c>
      <c r="T58" s="28" t="s">
        <v>294</v>
      </c>
      <c r="U58" s="28" t="s">
        <v>295</v>
      </c>
      <c r="V58" s="28" t="s">
        <v>296</v>
      </c>
      <c r="W58" s="28"/>
      <c r="X58" s="28"/>
    </row>
    <row r="59" spans="1:24" x14ac:dyDescent="0.25">
      <c r="A59" s="103" t="s">
        <v>201</v>
      </c>
      <c r="B59" s="29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  <c r="Q59" s="66" t="str">
        <f t="shared" si="1"/>
        <v/>
      </c>
      <c r="R59" s="91" t="str">
        <f t="shared" si="2"/>
        <v/>
      </c>
      <c r="S59" s="28" t="s">
        <v>293</v>
      </c>
      <c r="T59" s="28" t="s">
        <v>294</v>
      </c>
      <c r="U59" s="28" t="s">
        <v>295</v>
      </c>
      <c r="V59" s="28" t="s">
        <v>296</v>
      </c>
      <c r="W59" s="28"/>
      <c r="X59" s="28"/>
    </row>
    <row r="60" spans="1:24" x14ac:dyDescent="0.25">
      <c r="A60" s="103" t="s">
        <v>202</v>
      </c>
      <c r="B60" s="29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1"/>
      <c r="Q60" s="66" t="str">
        <f t="shared" si="1"/>
        <v/>
      </c>
      <c r="R60" s="91" t="str">
        <f t="shared" si="2"/>
        <v/>
      </c>
      <c r="S60" s="28" t="s">
        <v>293</v>
      </c>
      <c r="T60" s="28" t="s">
        <v>294</v>
      </c>
      <c r="U60" s="28" t="s">
        <v>295</v>
      </c>
      <c r="V60" s="28" t="s">
        <v>296</v>
      </c>
      <c r="W60" s="28"/>
      <c r="X60" s="28"/>
    </row>
    <row r="61" spans="1:24" x14ac:dyDescent="0.25">
      <c r="A61" s="103" t="s">
        <v>203</v>
      </c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1"/>
      <c r="Q61" s="66" t="str">
        <f t="shared" si="1"/>
        <v/>
      </c>
      <c r="R61" s="91" t="str">
        <f t="shared" si="2"/>
        <v/>
      </c>
      <c r="S61" s="28" t="s">
        <v>293</v>
      </c>
      <c r="T61" s="28" t="s">
        <v>294</v>
      </c>
      <c r="U61" s="28" t="s">
        <v>295</v>
      </c>
      <c r="V61" s="28" t="s">
        <v>296</v>
      </c>
      <c r="W61" s="28"/>
      <c r="X61" s="28"/>
    </row>
    <row r="62" spans="1:24" x14ac:dyDescent="0.25">
      <c r="A62" s="103" t="s">
        <v>204</v>
      </c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1"/>
      <c r="Q62" s="66" t="str">
        <f t="shared" si="1"/>
        <v/>
      </c>
      <c r="R62" s="91" t="str">
        <f t="shared" si="2"/>
        <v/>
      </c>
      <c r="S62" s="28" t="s">
        <v>293</v>
      </c>
      <c r="T62" s="28" t="s">
        <v>294</v>
      </c>
      <c r="U62" s="28" t="s">
        <v>295</v>
      </c>
      <c r="V62" s="28" t="s">
        <v>296</v>
      </c>
      <c r="W62" s="28"/>
      <c r="X62" s="28"/>
    </row>
    <row r="63" spans="1:24" x14ac:dyDescent="0.25">
      <c r="A63" s="103" t="s">
        <v>205</v>
      </c>
      <c r="B63" s="2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1"/>
      <c r="Q63" s="66" t="str">
        <f t="shared" si="1"/>
        <v/>
      </c>
      <c r="R63" s="91" t="str">
        <f t="shared" si="2"/>
        <v/>
      </c>
      <c r="S63" s="28" t="s">
        <v>293</v>
      </c>
      <c r="T63" s="28" t="s">
        <v>294</v>
      </c>
      <c r="U63" s="28" t="s">
        <v>295</v>
      </c>
      <c r="V63" s="28" t="s">
        <v>296</v>
      </c>
      <c r="W63" s="28"/>
      <c r="X63" s="28"/>
    </row>
    <row r="64" spans="1:24" x14ac:dyDescent="0.25">
      <c r="A64" s="103" t="s">
        <v>206</v>
      </c>
      <c r="B64" s="29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1"/>
      <c r="Q64" s="66" t="str">
        <f t="shared" si="1"/>
        <v/>
      </c>
      <c r="R64" s="91" t="str">
        <f t="shared" si="2"/>
        <v/>
      </c>
      <c r="S64" s="28" t="s">
        <v>293</v>
      </c>
      <c r="T64" s="28" t="s">
        <v>294</v>
      </c>
      <c r="U64" s="28" t="s">
        <v>295</v>
      </c>
      <c r="V64" s="28" t="s">
        <v>296</v>
      </c>
      <c r="W64" s="28"/>
      <c r="X64" s="28"/>
    </row>
    <row r="65" spans="1:24" x14ac:dyDescent="0.25">
      <c r="A65" s="103" t="s">
        <v>207</v>
      </c>
      <c r="B65" s="2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1"/>
      <c r="Q65" s="66" t="str">
        <f t="shared" si="1"/>
        <v/>
      </c>
      <c r="R65" s="91" t="str">
        <f t="shared" si="2"/>
        <v/>
      </c>
      <c r="S65" s="28" t="s">
        <v>293</v>
      </c>
      <c r="T65" s="28" t="s">
        <v>294</v>
      </c>
      <c r="U65" s="28" t="s">
        <v>295</v>
      </c>
      <c r="V65" s="28" t="s">
        <v>296</v>
      </c>
      <c r="W65" s="28"/>
      <c r="X65" s="28"/>
    </row>
    <row r="66" spans="1:24" x14ac:dyDescent="0.25">
      <c r="A66" s="103" t="s">
        <v>208</v>
      </c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1"/>
      <c r="Q66" s="66" t="str">
        <f t="shared" si="1"/>
        <v/>
      </c>
      <c r="R66" s="91" t="str">
        <f t="shared" si="2"/>
        <v/>
      </c>
      <c r="S66" s="28" t="s">
        <v>293</v>
      </c>
      <c r="T66" s="28" t="s">
        <v>294</v>
      </c>
      <c r="U66" s="28" t="s">
        <v>295</v>
      </c>
      <c r="V66" s="28" t="s">
        <v>296</v>
      </c>
      <c r="W66" s="28"/>
      <c r="X66" s="28"/>
    </row>
    <row r="67" spans="1:24" x14ac:dyDescent="0.25">
      <c r="A67" s="103" t="s">
        <v>209</v>
      </c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66" t="str">
        <f t="shared" si="1"/>
        <v/>
      </c>
      <c r="R67" s="91" t="str">
        <f t="shared" si="2"/>
        <v/>
      </c>
      <c r="S67" s="28" t="s">
        <v>293</v>
      </c>
      <c r="T67" s="28" t="s">
        <v>294</v>
      </c>
      <c r="U67" s="28" t="s">
        <v>295</v>
      </c>
      <c r="V67" s="28" t="s">
        <v>296</v>
      </c>
      <c r="W67" s="28"/>
      <c r="X67" s="28"/>
    </row>
    <row r="68" spans="1:24" x14ac:dyDescent="0.25">
      <c r="A68" s="103" t="s">
        <v>210</v>
      </c>
      <c r="B68" s="29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66" t="str">
        <f t="shared" si="1"/>
        <v/>
      </c>
      <c r="R68" s="91" t="str">
        <f t="shared" si="2"/>
        <v/>
      </c>
      <c r="S68" s="28" t="s">
        <v>293</v>
      </c>
      <c r="T68" s="28" t="s">
        <v>294</v>
      </c>
      <c r="U68" s="28" t="s">
        <v>295</v>
      </c>
      <c r="V68" s="28" t="s">
        <v>296</v>
      </c>
      <c r="W68" s="28"/>
      <c r="X68" s="28"/>
    </row>
    <row r="69" spans="1:24" x14ac:dyDescent="0.25">
      <c r="A69" s="103" t="s">
        <v>211</v>
      </c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1"/>
      <c r="Q69" s="66" t="str">
        <f t="shared" si="1"/>
        <v/>
      </c>
      <c r="R69" s="91" t="str">
        <f t="shared" si="2"/>
        <v/>
      </c>
      <c r="S69" s="28" t="s">
        <v>293</v>
      </c>
      <c r="T69" s="28" t="s">
        <v>294</v>
      </c>
      <c r="U69" s="28" t="s">
        <v>295</v>
      </c>
      <c r="V69" s="28" t="s">
        <v>296</v>
      </c>
      <c r="W69" s="28"/>
      <c r="X69" s="28"/>
    </row>
    <row r="70" spans="1:24" x14ac:dyDescent="0.25">
      <c r="A70" s="103" t="s">
        <v>212</v>
      </c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1"/>
      <c r="Q70" s="66" t="str">
        <f t="shared" si="1"/>
        <v/>
      </c>
      <c r="R70" s="91" t="str">
        <f t="shared" si="2"/>
        <v/>
      </c>
      <c r="S70" s="28" t="s">
        <v>293</v>
      </c>
      <c r="T70" s="28" t="s">
        <v>294</v>
      </c>
      <c r="U70" s="28" t="s">
        <v>295</v>
      </c>
      <c r="V70" s="28" t="s">
        <v>296</v>
      </c>
      <c r="W70" s="28"/>
      <c r="X70" s="28"/>
    </row>
    <row r="71" spans="1:24" x14ac:dyDescent="0.25">
      <c r="A71" s="103" t="s">
        <v>213</v>
      </c>
      <c r="B71" s="29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1"/>
      <c r="Q71" s="66" t="str">
        <f t="shared" si="1"/>
        <v/>
      </c>
      <c r="R71" s="91" t="str">
        <f t="shared" si="2"/>
        <v/>
      </c>
      <c r="S71" s="28" t="s">
        <v>293</v>
      </c>
      <c r="T71" s="28" t="s">
        <v>294</v>
      </c>
      <c r="U71" s="28" t="s">
        <v>295</v>
      </c>
      <c r="V71" s="28" t="s">
        <v>296</v>
      </c>
      <c r="W71" s="28"/>
      <c r="X71" s="28"/>
    </row>
    <row r="72" spans="1:24" x14ac:dyDescent="0.25">
      <c r="A72" s="103" t="s">
        <v>214</v>
      </c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1"/>
      <c r="Q72" s="66" t="str">
        <f t="shared" si="1"/>
        <v/>
      </c>
      <c r="R72" s="91" t="str">
        <f t="shared" si="2"/>
        <v/>
      </c>
      <c r="S72" s="28" t="s">
        <v>293</v>
      </c>
      <c r="T72" s="28" t="s">
        <v>294</v>
      </c>
      <c r="U72" s="28" t="s">
        <v>295</v>
      </c>
      <c r="V72" s="28" t="s">
        <v>296</v>
      </c>
      <c r="W72" s="28"/>
      <c r="X72" s="28"/>
    </row>
    <row r="73" spans="1:24" x14ac:dyDescent="0.25">
      <c r="A73" s="103" t="s">
        <v>215</v>
      </c>
      <c r="B73" s="2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1"/>
      <c r="Q73" s="66" t="str">
        <f t="shared" si="1"/>
        <v/>
      </c>
      <c r="R73" s="91" t="str">
        <f t="shared" si="2"/>
        <v/>
      </c>
      <c r="S73" s="28" t="s">
        <v>293</v>
      </c>
      <c r="T73" s="28" t="s">
        <v>294</v>
      </c>
      <c r="U73" s="28" t="s">
        <v>295</v>
      </c>
      <c r="V73" s="28" t="s">
        <v>296</v>
      </c>
      <c r="W73" s="28"/>
      <c r="X73" s="28"/>
    </row>
    <row r="74" spans="1:24" x14ac:dyDescent="0.25">
      <c r="A74" s="103" t="s">
        <v>216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  <c r="Q74" s="66" t="str">
        <f t="shared" si="1"/>
        <v/>
      </c>
      <c r="R74" s="91" t="str">
        <f t="shared" si="2"/>
        <v/>
      </c>
      <c r="S74" s="28" t="s">
        <v>293</v>
      </c>
      <c r="T74" s="28" t="s">
        <v>294</v>
      </c>
      <c r="U74" s="28" t="s">
        <v>295</v>
      </c>
      <c r="V74" s="28" t="s">
        <v>296</v>
      </c>
      <c r="W74" s="28"/>
      <c r="X74" s="28"/>
    </row>
    <row r="75" spans="1:24" x14ac:dyDescent="0.25">
      <c r="A75" s="103" t="s">
        <v>217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1"/>
      <c r="Q75" s="66" t="str">
        <f t="shared" si="1"/>
        <v/>
      </c>
      <c r="R75" s="91" t="str">
        <f t="shared" si="2"/>
        <v/>
      </c>
      <c r="S75" s="28" t="s">
        <v>293</v>
      </c>
      <c r="T75" s="28" t="s">
        <v>294</v>
      </c>
      <c r="U75" s="28" t="s">
        <v>295</v>
      </c>
      <c r="V75" s="28" t="s">
        <v>296</v>
      </c>
      <c r="W75" s="28"/>
      <c r="X75" s="28"/>
    </row>
    <row r="76" spans="1:24" x14ac:dyDescent="0.25">
      <c r="A76" s="103" t="s">
        <v>218</v>
      </c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1"/>
      <c r="Q76" s="66" t="str">
        <f t="shared" si="1"/>
        <v/>
      </c>
      <c r="R76" s="91" t="str">
        <f t="shared" si="2"/>
        <v/>
      </c>
      <c r="S76" s="28" t="s">
        <v>293</v>
      </c>
      <c r="T76" s="28" t="s">
        <v>294</v>
      </c>
      <c r="U76" s="28" t="s">
        <v>295</v>
      </c>
      <c r="V76" s="28" t="s">
        <v>296</v>
      </c>
      <c r="W76" s="28"/>
      <c r="X76" s="28"/>
    </row>
    <row r="77" spans="1:24" x14ac:dyDescent="0.25">
      <c r="A77" s="103" t="s">
        <v>219</v>
      </c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1"/>
      <c r="Q77" s="66" t="str">
        <f t="shared" si="1"/>
        <v/>
      </c>
      <c r="R77" s="91" t="str">
        <f t="shared" si="2"/>
        <v/>
      </c>
      <c r="S77" s="28" t="s">
        <v>293</v>
      </c>
      <c r="T77" s="28" t="s">
        <v>294</v>
      </c>
      <c r="U77" s="28" t="s">
        <v>295</v>
      </c>
      <c r="V77" s="28" t="s">
        <v>296</v>
      </c>
      <c r="W77" s="28"/>
      <c r="X77" s="28"/>
    </row>
    <row r="78" spans="1:24" x14ac:dyDescent="0.25">
      <c r="A78" s="103" t="s">
        <v>220</v>
      </c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1"/>
      <c r="Q78" s="66" t="str">
        <f t="shared" si="1"/>
        <v/>
      </c>
      <c r="R78" s="91" t="str">
        <f t="shared" ref="R78:R113" si="3">IFERROR(VLOOKUP(B78&amp;C78,State,2,FALSE),"")</f>
        <v/>
      </c>
      <c r="S78" s="28" t="s">
        <v>293</v>
      </c>
      <c r="T78" s="28" t="s">
        <v>294</v>
      </c>
      <c r="U78" s="28" t="s">
        <v>295</v>
      </c>
      <c r="V78" s="28" t="s">
        <v>296</v>
      </c>
      <c r="W78" s="28"/>
      <c r="X78" s="28"/>
    </row>
    <row r="79" spans="1:24" x14ac:dyDescent="0.25">
      <c r="A79" s="103" t="s">
        <v>221</v>
      </c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1"/>
      <c r="Q79" s="66" t="str">
        <f t="shared" ref="Q79:Q113" si="4">IF(CONCATENATE(D79,E79,F79)="XXX","Unregistered",CONCATENATE(B79,C79,D79,E79,F79,G79,H79,I79,J79,K79,L79,M79,N79,O79,P79))</f>
        <v/>
      </c>
      <c r="R79" s="91" t="str">
        <f t="shared" si="3"/>
        <v/>
      </c>
      <c r="S79" s="28" t="s">
        <v>293</v>
      </c>
      <c r="T79" s="28" t="s">
        <v>294</v>
      </c>
      <c r="U79" s="28" t="s">
        <v>295</v>
      </c>
      <c r="V79" s="28" t="s">
        <v>296</v>
      </c>
      <c r="W79" s="28"/>
      <c r="X79" s="28"/>
    </row>
    <row r="80" spans="1:24" x14ac:dyDescent="0.25">
      <c r="A80" s="103" t="s">
        <v>222</v>
      </c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1"/>
      <c r="Q80" s="66" t="str">
        <f t="shared" si="4"/>
        <v/>
      </c>
      <c r="R80" s="91" t="str">
        <f t="shared" si="3"/>
        <v/>
      </c>
      <c r="S80" s="28" t="s">
        <v>293</v>
      </c>
      <c r="T80" s="28" t="s">
        <v>294</v>
      </c>
      <c r="U80" s="28" t="s">
        <v>295</v>
      </c>
      <c r="V80" s="28" t="s">
        <v>296</v>
      </c>
      <c r="W80" s="28"/>
      <c r="X80" s="28"/>
    </row>
    <row r="81" spans="1:24" x14ac:dyDescent="0.25">
      <c r="A81" s="103" t="s">
        <v>223</v>
      </c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1"/>
      <c r="Q81" s="66" t="str">
        <f t="shared" si="4"/>
        <v/>
      </c>
      <c r="R81" s="91" t="str">
        <f t="shared" si="3"/>
        <v/>
      </c>
      <c r="S81" s="28" t="s">
        <v>293</v>
      </c>
      <c r="T81" s="28" t="s">
        <v>294</v>
      </c>
      <c r="U81" s="28" t="s">
        <v>295</v>
      </c>
      <c r="V81" s="28" t="s">
        <v>296</v>
      </c>
      <c r="W81" s="28"/>
      <c r="X81" s="28"/>
    </row>
    <row r="82" spans="1:24" x14ac:dyDescent="0.25">
      <c r="A82" s="103" t="s">
        <v>224</v>
      </c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1"/>
      <c r="Q82" s="66" t="str">
        <f t="shared" si="4"/>
        <v/>
      </c>
      <c r="R82" s="91" t="str">
        <f t="shared" si="3"/>
        <v/>
      </c>
      <c r="S82" s="28" t="s">
        <v>293</v>
      </c>
      <c r="T82" s="28" t="s">
        <v>294</v>
      </c>
      <c r="U82" s="28" t="s">
        <v>295</v>
      </c>
      <c r="V82" s="28" t="s">
        <v>296</v>
      </c>
      <c r="W82" s="28"/>
      <c r="X82" s="28"/>
    </row>
    <row r="83" spans="1:24" x14ac:dyDescent="0.25">
      <c r="A83" s="103" t="s">
        <v>225</v>
      </c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1"/>
      <c r="Q83" s="66" t="str">
        <f t="shared" si="4"/>
        <v/>
      </c>
      <c r="R83" s="91" t="str">
        <f t="shared" si="3"/>
        <v/>
      </c>
      <c r="S83" s="28" t="s">
        <v>293</v>
      </c>
      <c r="T83" s="28" t="s">
        <v>294</v>
      </c>
      <c r="U83" s="28" t="s">
        <v>295</v>
      </c>
      <c r="V83" s="28" t="s">
        <v>296</v>
      </c>
      <c r="W83" s="28"/>
      <c r="X83" s="28"/>
    </row>
    <row r="84" spans="1:24" x14ac:dyDescent="0.25">
      <c r="A84" s="103" t="s">
        <v>226</v>
      </c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1"/>
      <c r="Q84" s="66" t="str">
        <f t="shared" si="4"/>
        <v/>
      </c>
      <c r="R84" s="91" t="str">
        <f t="shared" si="3"/>
        <v/>
      </c>
      <c r="S84" s="28" t="s">
        <v>293</v>
      </c>
      <c r="T84" s="28" t="s">
        <v>294</v>
      </c>
      <c r="U84" s="28" t="s">
        <v>295</v>
      </c>
      <c r="V84" s="28" t="s">
        <v>296</v>
      </c>
      <c r="W84" s="28"/>
      <c r="X84" s="28"/>
    </row>
    <row r="85" spans="1:24" x14ac:dyDescent="0.25">
      <c r="A85" s="103" t="s">
        <v>227</v>
      </c>
      <c r="B85" s="29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1"/>
      <c r="Q85" s="66" t="str">
        <f t="shared" si="4"/>
        <v/>
      </c>
      <c r="R85" s="91" t="str">
        <f t="shared" si="3"/>
        <v/>
      </c>
      <c r="S85" s="28" t="s">
        <v>293</v>
      </c>
      <c r="T85" s="28" t="s">
        <v>294</v>
      </c>
      <c r="U85" s="28" t="s">
        <v>295</v>
      </c>
      <c r="V85" s="28" t="s">
        <v>296</v>
      </c>
      <c r="W85" s="28"/>
      <c r="X85" s="28"/>
    </row>
    <row r="86" spans="1:24" x14ac:dyDescent="0.25">
      <c r="A86" s="103" t="s">
        <v>228</v>
      </c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1"/>
      <c r="Q86" s="66" t="str">
        <f t="shared" si="4"/>
        <v/>
      </c>
      <c r="R86" s="91" t="str">
        <f t="shared" si="3"/>
        <v/>
      </c>
      <c r="S86" s="28" t="s">
        <v>293</v>
      </c>
      <c r="T86" s="28" t="s">
        <v>294</v>
      </c>
      <c r="U86" s="28" t="s">
        <v>295</v>
      </c>
      <c r="V86" s="28" t="s">
        <v>296</v>
      </c>
      <c r="W86" s="28"/>
      <c r="X86" s="28"/>
    </row>
    <row r="87" spans="1:24" x14ac:dyDescent="0.25">
      <c r="A87" s="103" t="s">
        <v>229</v>
      </c>
      <c r="B87" s="29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1"/>
      <c r="Q87" s="66" t="str">
        <f t="shared" si="4"/>
        <v/>
      </c>
      <c r="R87" s="91" t="str">
        <f t="shared" si="3"/>
        <v/>
      </c>
      <c r="S87" s="28" t="s">
        <v>293</v>
      </c>
      <c r="T87" s="28" t="s">
        <v>294</v>
      </c>
      <c r="U87" s="28" t="s">
        <v>295</v>
      </c>
      <c r="V87" s="28" t="s">
        <v>296</v>
      </c>
      <c r="W87" s="28"/>
      <c r="X87" s="28"/>
    </row>
    <row r="88" spans="1:24" x14ac:dyDescent="0.25">
      <c r="A88" s="103" t="s">
        <v>230</v>
      </c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1"/>
      <c r="Q88" s="66" t="str">
        <f t="shared" si="4"/>
        <v/>
      </c>
      <c r="R88" s="91" t="str">
        <f t="shared" si="3"/>
        <v/>
      </c>
      <c r="S88" s="28" t="s">
        <v>293</v>
      </c>
      <c r="T88" s="28" t="s">
        <v>294</v>
      </c>
      <c r="U88" s="28" t="s">
        <v>295</v>
      </c>
      <c r="V88" s="28" t="s">
        <v>296</v>
      </c>
      <c r="W88" s="28"/>
      <c r="X88" s="28"/>
    </row>
    <row r="89" spans="1:24" x14ac:dyDescent="0.25">
      <c r="A89" s="103" t="s">
        <v>231</v>
      </c>
      <c r="B89" s="29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1"/>
      <c r="Q89" s="66" t="str">
        <f t="shared" si="4"/>
        <v/>
      </c>
      <c r="R89" s="91" t="str">
        <f t="shared" si="3"/>
        <v/>
      </c>
      <c r="S89" s="28" t="s">
        <v>293</v>
      </c>
      <c r="T89" s="28" t="s">
        <v>294</v>
      </c>
      <c r="U89" s="28" t="s">
        <v>295</v>
      </c>
      <c r="V89" s="28" t="s">
        <v>296</v>
      </c>
      <c r="W89" s="28"/>
      <c r="X89" s="28"/>
    </row>
    <row r="90" spans="1:24" x14ac:dyDescent="0.25">
      <c r="A90" s="103" t="s">
        <v>232</v>
      </c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1"/>
      <c r="Q90" s="66" t="str">
        <f t="shared" si="4"/>
        <v/>
      </c>
      <c r="R90" s="91" t="str">
        <f t="shared" si="3"/>
        <v/>
      </c>
      <c r="S90" s="28" t="s">
        <v>293</v>
      </c>
      <c r="T90" s="28" t="s">
        <v>294</v>
      </c>
      <c r="U90" s="28" t="s">
        <v>295</v>
      </c>
      <c r="V90" s="28" t="s">
        <v>296</v>
      </c>
      <c r="W90" s="28"/>
      <c r="X90" s="28"/>
    </row>
    <row r="91" spans="1:24" x14ac:dyDescent="0.25">
      <c r="A91" s="103" t="s">
        <v>233</v>
      </c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1"/>
      <c r="Q91" s="66" t="str">
        <f t="shared" si="4"/>
        <v/>
      </c>
      <c r="R91" s="91" t="str">
        <f t="shared" si="3"/>
        <v/>
      </c>
      <c r="S91" s="28" t="s">
        <v>293</v>
      </c>
      <c r="T91" s="28" t="s">
        <v>294</v>
      </c>
      <c r="U91" s="28" t="s">
        <v>295</v>
      </c>
      <c r="V91" s="28" t="s">
        <v>296</v>
      </c>
      <c r="W91" s="28"/>
      <c r="X91" s="28"/>
    </row>
    <row r="92" spans="1:24" x14ac:dyDescent="0.25">
      <c r="A92" s="103" t="s">
        <v>234</v>
      </c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1"/>
      <c r="Q92" s="66" t="str">
        <f t="shared" si="4"/>
        <v/>
      </c>
      <c r="R92" s="91" t="str">
        <f t="shared" si="3"/>
        <v/>
      </c>
      <c r="S92" s="28" t="s">
        <v>293</v>
      </c>
      <c r="T92" s="28" t="s">
        <v>294</v>
      </c>
      <c r="U92" s="28" t="s">
        <v>295</v>
      </c>
      <c r="V92" s="28" t="s">
        <v>296</v>
      </c>
      <c r="W92" s="28"/>
      <c r="X92" s="28"/>
    </row>
    <row r="93" spans="1:24" x14ac:dyDescent="0.25">
      <c r="A93" s="103" t="s">
        <v>235</v>
      </c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1"/>
      <c r="Q93" s="66" t="str">
        <f t="shared" si="4"/>
        <v/>
      </c>
      <c r="R93" s="91" t="str">
        <f t="shared" si="3"/>
        <v/>
      </c>
      <c r="S93" s="28" t="s">
        <v>293</v>
      </c>
      <c r="T93" s="28" t="s">
        <v>294</v>
      </c>
      <c r="U93" s="28" t="s">
        <v>295</v>
      </c>
      <c r="V93" s="28" t="s">
        <v>296</v>
      </c>
      <c r="W93" s="28"/>
      <c r="X93" s="28"/>
    </row>
    <row r="94" spans="1:24" x14ac:dyDescent="0.25">
      <c r="A94" s="103" t="s">
        <v>236</v>
      </c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1"/>
      <c r="Q94" s="66" t="str">
        <f t="shared" si="4"/>
        <v/>
      </c>
      <c r="R94" s="91" t="str">
        <f t="shared" si="3"/>
        <v/>
      </c>
      <c r="S94" s="28" t="s">
        <v>293</v>
      </c>
      <c r="T94" s="28" t="s">
        <v>294</v>
      </c>
      <c r="U94" s="28" t="s">
        <v>295</v>
      </c>
      <c r="V94" s="28" t="s">
        <v>296</v>
      </c>
      <c r="W94" s="28"/>
      <c r="X94" s="28"/>
    </row>
    <row r="95" spans="1:24" x14ac:dyDescent="0.25">
      <c r="A95" s="103" t="s">
        <v>237</v>
      </c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1"/>
      <c r="Q95" s="66" t="str">
        <f t="shared" si="4"/>
        <v/>
      </c>
      <c r="R95" s="91" t="str">
        <f t="shared" si="3"/>
        <v/>
      </c>
      <c r="S95" s="28" t="s">
        <v>293</v>
      </c>
      <c r="T95" s="28" t="s">
        <v>294</v>
      </c>
      <c r="U95" s="28" t="s">
        <v>295</v>
      </c>
      <c r="V95" s="28" t="s">
        <v>296</v>
      </c>
      <c r="W95" s="28"/>
      <c r="X95" s="28"/>
    </row>
    <row r="96" spans="1:24" x14ac:dyDescent="0.25">
      <c r="A96" s="103" t="s">
        <v>238</v>
      </c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1"/>
      <c r="Q96" s="66" t="str">
        <f t="shared" si="4"/>
        <v/>
      </c>
      <c r="R96" s="91" t="str">
        <f t="shared" si="3"/>
        <v/>
      </c>
      <c r="S96" s="28" t="s">
        <v>293</v>
      </c>
      <c r="T96" s="28" t="s">
        <v>294</v>
      </c>
      <c r="U96" s="28" t="s">
        <v>295</v>
      </c>
      <c r="V96" s="28" t="s">
        <v>296</v>
      </c>
      <c r="W96" s="28"/>
      <c r="X96" s="28"/>
    </row>
    <row r="97" spans="1:24" x14ac:dyDescent="0.25">
      <c r="A97" s="103" t="s">
        <v>239</v>
      </c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1"/>
      <c r="Q97" s="66" t="str">
        <f t="shared" si="4"/>
        <v/>
      </c>
      <c r="R97" s="91" t="str">
        <f t="shared" si="3"/>
        <v/>
      </c>
      <c r="S97" s="28" t="s">
        <v>293</v>
      </c>
      <c r="T97" s="28" t="s">
        <v>294</v>
      </c>
      <c r="U97" s="28" t="s">
        <v>295</v>
      </c>
      <c r="V97" s="28" t="s">
        <v>296</v>
      </c>
      <c r="W97" s="28"/>
      <c r="X97" s="28"/>
    </row>
    <row r="98" spans="1:24" x14ac:dyDescent="0.25">
      <c r="A98" s="103" t="s">
        <v>240</v>
      </c>
      <c r="B98" s="29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1"/>
      <c r="Q98" s="66" t="str">
        <f t="shared" si="4"/>
        <v/>
      </c>
      <c r="R98" s="91" t="str">
        <f t="shared" si="3"/>
        <v/>
      </c>
      <c r="S98" s="28" t="s">
        <v>293</v>
      </c>
      <c r="T98" s="28" t="s">
        <v>294</v>
      </c>
      <c r="U98" s="28" t="s">
        <v>295</v>
      </c>
      <c r="V98" s="28" t="s">
        <v>296</v>
      </c>
      <c r="W98" s="28"/>
      <c r="X98" s="28"/>
    </row>
    <row r="99" spans="1:24" x14ac:dyDescent="0.25">
      <c r="A99" s="103" t="s">
        <v>241</v>
      </c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1"/>
      <c r="Q99" s="66" t="str">
        <f t="shared" si="4"/>
        <v/>
      </c>
      <c r="R99" s="91" t="str">
        <f t="shared" si="3"/>
        <v/>
      </c>
      <c r="S99" s="28" t="s">
        <v>293</v>
      </c>
      <c r="T99" s="28" t="s">
        <v>294</v>
      </c>
      <c r="U99" s="28" t="s">
        <v>295</v>
      </c>
      <c r="V99" s="28" t="s">
        <v>296</v>
      </c>
      <c r="W99" s="28"/>
      <c r="X99" s="28"/>
    </row>
    <row r="100" spans="1:24" x14ac:dyDescent="0.25">
      <c r="A100" s="103" t="s">
        <v>242</v>
      </c>
      <c r="B100" s="29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1"/>
      <c r="Q100" s="66" t="str">
        <f t="shared" si="4"/>
        <v/>
      </c>
      <c r="R100" s="91" t="str">
        <f t="shared" si="3"/>
        <v/>
      </c>
      <c r="S100" s="28" t="s">
        <v>293</v>
      </c>
      <c r="T100" s="28" t="s">
        <v>294</v>
      </c>
      <c r="U100" s="28" t="s">
        <v>295</v>
      </c>
      <c r="V100" s="28" t="s">
        <v>296</v>
      </c>
      <c r="W100" s="28"/>
      <c r="X100" s="28"/>
    </row>
    <row r="101" spans="1:24" x14ac:dyDescent="0.25">
      <c r="A101" s="103" t="s">
        <v>243</v>
      </c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1"/>
      <c r="Q101" s="66" t="str">
        <f t="shared" si="4"/>
        <v/>
      </c>
      <c r="R101" s="91" t="str">
        <f t="shared" si="3"/>
        <v/>
      </c>
      <c r="S101" s="28" t="s">
        <v>293</v>
      </c>
      <c r="T101" s="28" t="s">
        <v>294</v>
      </c>
      <c r="U101" s="28" t="s">
        <v>295</v>
      </c>
      <c r="V101" s="28" t="s">
        <v>296</v>
      </c>
      <c r="W101" s="28"/>
      <c r="X101" s="28"/>
    </row>
    <row r="102" spans="1:24" x14ac:dyDescent="0.25">
      <c r="A102" s="103" t="s">
        <v>244</v>
      </c>
      <c r="B102" s="29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1"/>
      <c r="Q102" s="66" t="str">
        <f t="shared" si="4"/>
        <v/>
      </c>
      <c r="R102" s="91" t="str">
        <f t="shared" si="3"/>
        <v/>
      </c>
      <c r="S102" s="28" t="s">
        <v>293</v>
      </c>
      <c r="T102" s="28" t="s">
        <v>294</v>
      </c>
      <c r="U102" s="28" t="s">
        <v>295</v>
      </c>
      <c r="V102" s="28" t="s">
        <v>296</v>
      </c>
      <c r="W102" s="28"/>
      <c r="X102" s="28"/>
    </row>
    <row r="103" spans="1:24" x14ac:dyDescent="0.25">
      <c r="A103" s="103" t="s">
        <v>245</v>
      </c>
      <c r="B103" s="29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1"/>
      <c r="Q103" s="66" t="str">
        <f t="shared" si="4"/>
        <v/>
      </c>
      <c r="R103" s="91" t="str">
        <f t="shared" si="3"/>
        <v/>
      </c>
      <c r="S103" s="28" t="s">
        <v>293</v>
      </c>
      <c r="T103" s="28" t="s">
        <v>294</v>
      </c>
      <c r="U103" s="28" t="s">
        <v>295</v>
      </c>
      <c r="V103" s="28" t="s">
        <v>296</v>
      </c>
      <c r="W103" s="28"/>
      <c r="X103" s="28"/>
    </row>
    <row r="104" spans="1:24" x14ac:dyDescent="0.25">
      <c r="A104" s="103" t="s">
        <v>246</v>
      </c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1"/>
      <c r="Q104" s="66" t="str">
        <f t="shared" si="4"/>
        <v/>
      </c>
      <c r="R104" s="91" t="str">
        <f t="shared" si="3"/>
        <v/>
      </c>
      <c r="S104" s="28" t="s">
        <v>293</v>
      </c>
      <c r="T104" s="28" t="s">
        <v>294</v>
      </c>
      <c r="U104" s="28" t="s">
        <v>295</v>
      </c>
      <c r="V104" s="28" t="s">
        <v>296</v>
      </c>
      <c r="W104" s="28"/>
      <c r="X104" s="28"/>
    </row>
    <row r="105" spans="1:24" x14ac:dyDescent="0.25">
      <c r="A105" s="103" t="s">
        <v>247</v>
      </c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1"/>
      <c r="Q105" s="66" t="str">
        <f t="shared" si="4"/>
        <v/>
      </c>
      <c r="R105" s="91" t="str">
        <f t="shared" si="3"/>
        <v/>
      </c>
      <c r="S105" s="28" t="s">
        <v>293</v>
      </c>
      <c r="T105" s="28" t="s">
        <v>294</v>
      </c>
      <c r="U105" s="28" t="s">
        <v>295</v>
      </c>
      <c r="V105" s="28" t="s">
        <v>296</v>
      </c>
      <c r="W105" s="28"/>
      <c r="X105" s="28"/>
    </row>
    <row r="106" spans="1:24" x14ac:dyDescent="0.25">
      <c r="A106" s="103" t="s">
        <v>248</v>
      </c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1"/>
      <c r="Q106" s="66" t="str">
        <f t="shared" si="4"/>
        <v/>
      </c>
      <c r="R106" s="91" t="str">
        <f t="shared" si="3"/>
        <v/>
      </c>
      <c r="S106" s="28" t="s">
        <v>293</v>
      </c>
      <c r="T106" s="28" t="s">
        <v>294</v>
      </c>
      <c r="U106" s="28" t="s">
        <v>295</v>
      </c>
      <c r="V106" s="28" t="s">
        <v>296</v>
      </c>
      <c r="W106" s="28"/>
      <c r="X106" s="28"/>
    </row>
    <row r="107" spans="1:24" x14ac:dyDescent="0.25">
      <c r="A107" s="103" t="s">
        <v>249</v>
      </c>
      <c r="B107" s="29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1"/>
      <c r="Q107" s="66" t="str">
        <f t="shared" si="4"/>
        <v/>
      </c>
      <c r="R107" s="91" t="str">
        <f t="shared" si="3"/>
        <v/>
      </c>
      <c r="S107" s="28" t="s">
        <v>293</v>
      </c>
      <c r="T107" s="28" t="s">
        <v>294</v>
      </c>
      <c r="U107" s="28" t="s">
        <v>295</v>
      </c>
      <c r="V107" s="28" t="s">
        <v>296</v>
      </c>
      <c r="W107" s="28"/>
      <c r="X107" s="28"/>
    </row>
    <row r="108" spans="1:24" x14ac:dyDescent="0.25">
      <c r="A108" s="103" t="s">
        <v>250</v>
      </c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1"/>
      <c r="Q108" s="66" t="str">
        <f t="shared" si="4"/>
        <v/>
      </c>
      <c r="R108" s="91" t="str">
        <f t="shared" si="3"/>
        <v/>
      </c>
      <c r="S108" s="28" t="s">
        <v>293</v>
      </c>
      <c r="T108" s="28" t="s">
        <v>294</v>
      </c>
      <c r="U108" s="28" t="s">
        <v>295</v>
      </c>
      <c r="V108" s="28" t="s">
        <v>296</v>
      </c>
      <c r="W108" s="28"/>
      <c r="X108" s="28"/>
    </row>
    <row r="109" spans="1:24" x14ac:dyDescent="0.25">
      <c r="A109" s="103" t="s">
        <v>251</v>
      </c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1"/>
      <c r="Q109" s="66" t="str">
        <f t="shared" si="4"/>
        <v/>
      </c>
      <c r="R109" s="91" t="str">
        <f t="shared" si="3"/>
        <v/>
      </c>
      <c r="S109" s="28" t="s">
        <v>293</v>
      </c>
      <c r="T109" s="28" t="s">
        <v>294</v>
      </c>
      <c r="U109" s="28" t="s">
        <v>295</v>
      </c>
      <c r="V109" s="28" t="s">
        <v>296</v>
      </c>
      <c r="W109" s="28"/>
      <c r="X109" s="28"/>
    </row>
    <row r="110" spans="1:24" x14ac:dyDescent="0.25">
      <c r="A110" s="103" t="s">
        <v>252</v>
      </c>
      <c r="B110" s="29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1"/>
      <c r="Q110" s="66" t="str">
        <f t="shared" si="4"/>
        <v/>
      </c>
      <c r="R110" s="91" t="str">
        <f t="shared" si="3"/>
        <v/>
      </c>
      <c r="S110" s="28" t="s">
        <v>293</v>
      </c>
      <c r="T110" s="28" t="s">
        <v>294</v>
      </c>
      <c r="U110" s="28" t="s">
        <v>295</v>
      </c>
      <c r="V110" s="28" t="s">
        <v>296</v>
      </c>
      <c r="W110" s="28"/>
      <c r="X110" s="28"/>
    </row>
    <row r="111" spans="1:24" x14ac:dyDescent="0.25">
      <c r="A111" s="103" t="s">
        <v>253</v>
      </c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1"/>
      <c r="Q111" s="66" t="str">
        <f t="shared" si="4"/>
        <v/>
      </c>
      <c r="R111" s="91" t="str">
        <f t="shared" si="3"/>
        <v/>
      </c>
      <c r="S111" s="28" t="s">
        <v>293</v>
      </c>
      <c r="T111" s="28" t="s">
        <v>294</v>
      </c>
      <c r="U111" s="28" t="s">
        <v>295</v>
      </c>
      <c r="V111" s="28" t="s">
        <v>296</v>
      </c>
      <c r="W111" s="28"/>
      <c r="X111" s="28"/>
    </row>
    <row r="112" spans="1:24" x14ac:dyDescent="0.25">
      <c r="A112" s="103" t="s">
        <v>254</v>
      </c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1"/>
      <c r="Q112" s="66" t="str">
        <f t="shared" si="4"/>
        <v/>
      </c>
      <c r="R112" s="91" t="str">
        <f t="shared" si="3"/>
        <v/>
      </c>
      <c r="S112" s="28" t="s">
        <v>293</v>
      </c>
      <c r="T112" s="28" t="s">
        <v>294</v>
      </c>
      <c r="U112" s="28" t="s">
        <v>295</v>
      </c>
      <c r="V112" s="28" t="s">
        <v>296</v>
      </c>
      <c r="W112" s="28"/>
      <c r="X112" s="28"/>
    </row>
    <row r="113" spans="1:24" x14ac:dyDescent="0.25">
      <c r="A113" s="103" t="s">
        <v>255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1"/>
      <c r="Q113" s="66" t="str">
        <f t="shared" si="4"/>
        <v/>
      </c>
      <c r="R113" s="91" t="str">
        <f t="shared" si="3"/>
        <v/>
      </c>
      <c r="S113" s="28" t="s">
        <v>293</v>
      </c>
      <c r="T113" s="28" t="s">
        <v>294</v>
      </c>
      <c r="U113" s="28" t="s">
        <v>295</v>
      </c>
      <c r="V113" s="28" t="s">
        <v>296</v>
      </c>
      <c r="W113" s="28"/>
      <c r="X113" s="28"/>
    </row>
  </sheetData>
  <sheetProtection algorithmName="SHA-512" hashValue="Yt/1AgDR/tEJNs0xCAIgC15Svbi5eawG/18MsuIutj7IGIWC5A/hbqfUcFwB0ZRfVmGbbvA7DR99BNyIvwkB/Q==" saltValue="oPiO7T5ZSwcvGDrNzYt3Og==" spinCount="100000" sheet="1" objects="1" scenarios="1"/>
  <mergeCells count="22">
    <mergeCell ref="B1:C1"/>
    <mergeCell ref="D1:M1"/>
    <mergeCell ref="N1:O1"/>
    <mergeCell ref="W12:W13"/>
    <mergeCell ref="B12:P12"/>
    <mergeCell ref="B3:Q3"/>
    <mergeCell ref="B4:Q4"/>
    <mergeCell ref="B8:P8"/>
    <mergeCell ref="B6:H6"/>
    <mergeCell ref="B13:C13"/>
    <mergeCell ref="D13:M13"/>
    <mergeCell ref="N13:O13"/>
    <mergeCell ref="B7:Q7"/>
    <mergeCell ref="Q12:Q13"/>
    <mergeCell ref="B5:H5"/>
    <mergeCell ref="A12:A13"/>
    <mergeCell ref="T12:T13"/>
    <mergeCell ref="X12:X13"/>
    <mergeCell ref="S12:S13"/>
    <mergeCell ref="U12:U13"/>
    <mergeCell ref="V12:V13"/>
    <mergeCell ref="R12:R13"/>
  </mergeCells>
  <dataValidations count="1">
    <dataValidation type="custom" allowBlank="1" showInputMessage="1" showErrorMessage="1" errorTitle="Customer Name" error="The customer name you are want to input is already in the list !" sqref="A14:A113">
      <formula1>COUNTIF($A$14:$A$113,A14)=1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48"/>
  <sheetViews>
    <sheetView showGridLines="0" workbookViewId="0">
      <selection activeCell="I4" sqref="I4"/>
    </sheetView>
  </sheetViews>
  <sheetFormatPr defaultRowHeight="15" x14ac:dyDescent="0.25"/>
  <cols>
    <col min="1" max="1" width="8.5703125" style="38" customWidth="1"/>
    <col min="2" max="2" width="61.5703125" style="41" customWidth="1"/>
    <col min="3" max="3" width="13.5703125" style="40" customWidth="1"/>
    <col min="4" max="4" width="10.5703125" style="41" customWidth="1"/>
    <col min="5" max="5" width="9.140625" style="38" customWidth="1"/>
    <col min="6" max="6" width="7.28515625" style="38" customWidth="1"/>
    <col min="7" max="7" width="9.5703125" style="38" customWidth="1"/>
    <col min="8" max="16384" width="9.140625" style="38"/>
  </cols>
  <sheetData>
    <row r="1" spans="1:7" x14ac:dyDescent="0.25">
      <c r="A1" s="43" t="s">
        <v>0</v>
      </c>
      <c r="B1" s="45" t="s">
        <v>47</v>
      </c>
      <c r="C1" s="44" t="s">
        <v>46</v>
      </c>
      <c r="D1" s="45" t="s">
        <v>34</v>
      </c>
      <c r="E1" s="43" t="s">
        <v>58</v>
      </c>
      <c r="F1" s="43" t="s">
        <v>56</v>
      </c>
      <c r="G1" s="43" t="s">
        <v>59</v>
      </c>
    </row>
    <row r="2" spans="1:7" x14ac:dyDescent="0.25">
      <c r="A2" s="39">
        <v>1</v>
      </c>
      <c r="B2" s="46" t="s">
        <v>299</v>
      </c>
      <c r="C2" s="8">
        <v>61013020</v>
      </c>
      <c r="D2" s="46" t="s">
        <v>48</v>
      </c>
      <c r="E2" s="47">
        <v>0.09</v>
      </c>
      <c r="F2" s="47">
        <v>0.09</v>
      </c>
      <c r="G2" s="47">
        <f>E2+F2</f>
        <v>0.18</v>
      </c>
    </row>
    <row r="3" spans="1:7" x14ac:dyDescent="0.25">
      <c r="A3" s="39">
        <v>2</v>
      </c>
      <c r="B3" s="46" t="s">
        <v>300</v>
      </c>
      <c r="C3" s="8">
        <v>61013020</v>
      </c>
      <c r="D3" s="46" t="s">
        <v>48</v>
      </c>
      <c r="E3" s="47">
        <v>0.09</v>
      </c>
      <c r="F3" s="47">
        <v>0.09</v>
      </c>
      <c r="G3" s="47">
        <f t="shared" ref="G3:G66" si="0">E3+F3</f>
        <v>0.18</v>
      </c>
    </row>
    <row r="4" spans="1:7" x14ac:dyDescent="0.25">
      <c r="A4" s="39">
        <v>3</v>
      </c>
      <c r="B4" s="46" t="s">
        <v>301</v>
      </c>
      <c r="C4" s="8">
        <v>61013020</v>
      </c>
      <c r="D4" s="46" t="s">
        <v>48</v>
      </c>
      <c r="E4" s="47">
        <v>0.09</v>
      </c>
      <c r="F4" s="47">
        <v>0.09</v>
      </c>
      <c r="G4" s="47">
        <f t="shared" si="0"/>
        <v>0.18</v>
      </c>
    </row>
    <row r="5" spans="1:7" x14ac:dyDescent="0.25">
      <c r="A5" s="39">
        <v>4</v>
      </c>
      <c r="B5" s="46" t="s">
        <v>302</v>
      </c>
      <c r="C5" s="8">
        <v>61013020</v>
      </c>
      <c r="D5" s="46" t="s">
        <v>48</v>
      </c>
      <c r="E5" s="47">
        <v>0.09</v>
      </c>
      <c r="F5" s="47">
        <v>0.09</v>
      </c>
      <c r="G5" s="47">
        <f t="shared" si="0"/>
        <v>0.18</v>
      </c>
    </row>
    <row r="6" spans="1:7" x14ac:dyDescent="0.25">
      <c r="A6" s="39">
        <v>5</v>
      </c>
      <c r="B6" s="46" t="s">
        <v>303</v>
      </c>
      <c r="C6" s="8">
        <v>61013020</v>
      </c>
      <c r="D6" s="46" t="s">
        <v>48</v>
      </c>
      <c r="E6" s="47">
        <v>0.09</v>
      </c>
      <c r="F6" s="47">
        <v>0.09</v>
      </c>
      <c r="G6" s="47">
        <f t="shared" si="0"/>
        <v>0.18</v>
      </c>
    </row>
    <row r="7" spans="1:7" x14ac:dyDescent="0.25">
      <c r="A7" s="39">
        <v>6</v>
      </c>
      <c r="B7" s="46" t="s">
        <v>304</v>
      </c>
      <c r="C7" s="8">
        <v>61013020</v>
      </c>
      <c r="D7" s="46" t="s">
        <v>48</v>
      </c>
      <c r="E7" s="47">
        <v>0.09</v>
      </c>
      <c r="F7" s="47">
        <v>0.09</v>
      </c>
      <c r="G7" s="47">
        <f t="shared" si="0"/>
        <v>0.18</v>
      </c>
    </row>
    <row r="8" spans="1:7" x14ac:dyDescent="0.25">
      <c r="A8" s="39">
        <v>7</v>
      </c>
      <c r="B8" s="46" t="s">
        <v>305</v>
      </c>
      <c r="C8" s="8">
        <v>61031010</v>
      </c>
      <c r="D8" s="46" t="s">
        <v>48</v>
      </c>
      <c r="E8" s="47">
        <v>0.09</v>
      </c>
      <c r="F8" s="47">
        <v>0.09</v>
      </c>
      <c r="G8" s="47">
        <f t="shared" si="0"/>
        <v>0.18</v>
      </c>
    </row>
    <row r="9" spans="1:7" x14ac:dyDescent="0.25">
      <c r="A9" s="39">
        <v>8</v>
      </c>
      <c r="B9" s="46" t="s">
        <v>306</v>
      </c>
      <c r="C9" s="8">
        <v>61031010</v>
      </c>
      <c r="D9" s="46" t="s">
        <v>48</v>
      </c>
      <c r="E9" s="47">
        <v>0.09</v>
      </c>
      <c r="F9" s="47">
        <v>0.09</v>
      </c>
      <c r="G9" s="47">
        <f t="shared" si="0"/>
        <v>0.18</v>
      </c>
    </row>
    <row r="10" spans="1:7" x14ac:dyDescent="0.25">
      <c r="A10" s="39">
        <v>9</v>
      </c>
      <c r="B10" s="46" t="s">
        <v>307</v>
      </c>
      <c r="C10" s="8">
        <v>61031010</v>
      </c>
      <c r="D10" s="46" t="s">
        <v>48</v>
      </c>
      <c r="E10" s="47">
        <v>0.09</v>
      </c>
      <c r="F10" s="47">
        <v>0.09</v>
      </c>
      <c r="G10" s="47">
        <f t="shared" si="0"/>
        <v>0.18</v>
      </c>
    </row>
    <row r="11" spans="1:7" x14ac:dyDescent="0.25">
      <c r="A11" s="39">
        <v>10</v>
      </c>
      <c r="B11" s="46" t="s">
        <v>308</v>
      </c>
      <c r="C11" s="8">
        <v>61031010</v>
      </c>
      <c r="D11" s="46" t="s">
        <v>48</v>
      </c>
      <c r="E11" s="47">
        <v>0.09</v>
      </c>
      <c r="F11" s="47">
        <v>0.09</v>
      </c>
      <c r="G11" s="47">
        <f t="shared" si="0"/>
        <v>0.18</v>
      </c>
    </row>
    <row r="12" spans="1:7" x14ac:dyDescent="0.25">
      <c r="A12" s="39">
        <v>11</v>
      </c>
      <c r="B12" s="46" t="s">
        <v>309</v>
      </c>
      <c r="C12" s="8">
        <v>61031020</v>
      </c>
      <c r="D12" s="46" t="s">
        <v>48</v>
      </c>
      <c r="E12" s="47">
        <v>0.09</v>
      </c>
      <c r="F12" s="47">
        <v>0.09</v>
      </c>
      <c r="G12" s="47">
        <f t="shared" si="0"/>
        <v>0.18</v>
      </c>
    </row>
    <row r="13" spans="1:7" x14ac:dyDescent="0.25">
      <c r="A13" s="39">
        <v>12</v>
      </c>
      <c r="B13" s="46" t="s">
        <v>310</v>
      </c>
      <c r="C13" s="8">
        <v>61031020</v>
      </c>
      <c r="D13" s="46" t="s">
        <v>48</v>
      </c>
      <c r="E13" s="47">
        <v>0.09</v>
      </c>
      <c r="F13" s="47">
        <v>0.09</v>
      </c>
      <c r="G13" s="47">
        <f t="shared" si="0"/>
        <v>0.18</v>
      </c>
    </row>
    <row r="14" spans="1:7" x14ac:dyDescent="0.25">
      <c r="A14" s="39">
        <v>13</v>
      </c>
      <c r="B14" s="46" t="s">
        <v>311</v>
      </c>
      <c r="C14" s="8">
        <v>61031020</v>
      </c>
      <c r="D14" s="46" t="s">
        <v>48</v>
      </c>
      <c r="E14" s="47">
        <v>0.09</v>
      </c>
      <c r="F14" s="47">
        <v>0.09</v>
      </c>
      <c r="G14" s="47">
        <f t="shared" si="0"/>
        <v>0.18</v>
      </c>
    </row>
    <row r="15" spans="1:7" x14ac:dyDescent="0.25">
      <c r="A15" s="39">
        <v>14</v>
      </c>
      <c r="B15" s="46" t="s">
        <v>312</v>
      </c>
      <c r="C15" s="8">
        <v>61031020</v>
      </c>
      <c r="D15" s="46" t="s">
        <v>48</v>
      </c>
      <c r="E15" s="47">
        <v>0.09</v>
      </c>
      <c r="F15" s="47">
        <v>0.09</v>
      </c>
      <c r="G15" s="47">
        <f t="shared" si="0"/>
        <v>0.18</v>
      </c>
    </row>
    <row r="16" spans="1:7" x14ac:dyDescent="0.25">
      <c r="A16" s="39">
        <v>15</v>
      </c>
      <c r="B16" s="46" t="s">
        <v>313</v>
      </c>
      <c r="C16" s="8">
        <v>61031020</v>
      </c>
      <c r="D16" s="46" t="s">
        <v>48</v>
      </c>
      <c r="E16" s="47">
        <v>0.09</v>
      </c>
      <c r="F16" s="47">
        <v>0.09</v>
      </c>
      <c r="G16" s="47">
        <f t="shared" si="0"/>
        <v>0.18</v>
      </c>
    </row>
    <row r="17" spans="1:7" x14ac:dyDescent="0.25">
      <c r="A17" s="39">
        <v>16</v>
      </c>
      <c r="B17" s="46" t="s">
        <v>314</v>
      </c>
      <c r="C17" s="8">
        <v>61031020</v>
      </c>
      <c r="D17" s="46" t="s">
        <v>48</v>
      </c>
      <c r="E17" s="47">
        <v>0.09</v>
      </c>
      <c r="F17" s="47">
        <v>0.09</v>
      </c>
      <c r="G17" s="47">
        <f t="shared" si="0"/>
        <v>0.18</v>
      </c>
    </row>
    <row r="18" spans="1:7" x14ac:dyDescent="0.25">
      <c r="A18" s="39">
        <v>17</v>
      </c>
      <c r="B18" s="46" t="s">
        <v>315</v>
      </c>
      <c r="C18" s="8">
        <v>61031020</v>
      </c>
      <c r="D18" s="46" t="s">
        <v>48</v>
      </c>
      <c r="E18" s="47">
        <v>0.09</v>
      </c>
      <c r="F18" s="47">
        <v>0.09</v>
      </c>
      <c r="G18" s="47">
        <f t="shared" si="0"/>
        <v>0.18</v>
      </c>
    </row>
    <row r="19" spans="1:7" x14ac:dyDescent="0.25">
      <c r="A19" s="39">
        <v>18</v>
      </c>
      <c r="B19" s="46" t="s">
        <v>316</v>
      </c>
      <c r="C19" s="8">
        <v>61031020</v>
      </c>
      <c r="D19" s="46" t="s">
        <v>48</v>
      </c>
      <c r="E19" s="47">
        <v>0.09</v>
      </c>
      <c r="F19" s="47">
        <v>0.09</v>
      </c>
      <c r="G19" s="47">
        <f t="shared" si="0"/>
        <v>0.18</v>
      </c>
    </row>
    <row r="20" spans="1:7" x14ac:dyDescent="0.25">
      <c r="A20" s="39">
        <v>19</v>
      </c>
      <c r="B20" s="46" t="s">
        <v>317</v>
      </c>
      <c r="C20" s="8">
        <v>61031020</v>
      </c>
      <c r="D20" s="46" t="s">
        <v>48</v>
      </c>
      <c r="E20" s="47">
        <v>0.09</v>
      </c>
      <c r="F20" s="47">
        <v>0.09</v>
      </c>
      <c r="G20" s="47">
        <f t="shared" si="0"/>
        <v>0.18</v>
      </c>
    </row>
    <row r="21" spans="1:7" x14ac:dyDescent="0.25">
      <c r="A21" s="39">
        <v>20</v>
      </c>
      <c r="B21" s="46" t="s">
        <v>318</v>
      </c>
      <c r="C21" s="8">
        <v>61031020</v>
      </c>
      <c r="D21" s="46" t="s">
        <v>48</v>
      </c>
      <c r="E21" s="47">
        <v>0.09</v>
      </c>
      <c r="F21" s="47">
        <v>0.09</v>
      </c>
      <c r="G21" s="47">
        <f t="shared" si="0"/>
        <v>0.18</v>
      </c>
    </row>
    <row r="22" spans="1:7" x14ac:dyDescent="0.25">
      <c r="A22" s="39">
        <v>21</v>
      </c>
      <c r="B22" s="46" t="s">
        <v>319</v>
      </c>
      <c r="C22" s="8">
        <v>61031020</v>
      </c>
      <c r="D22" s="46" t="s">
        <v>48</v>
      </c>
      <c r="E22" s="47">
        <v>0.09</v>
      </c>
      <c r="F22" s="47">
        <v>0.09</v>
      </c>
      <c r="G22" s="47">
        <f t="shared" si="0"/>
        <v>0.18</v>
      </c>
    </row>
    <row r="23" spans="1:7" x14ac:dyDescent="0.25">
      <c r="A23" s="39">
        <v>22</v>
      </c>
      <c r="B23" s="46" t="s">
        <v>320</v>
      </c>
      <c r="C23" s="8">
        <v>61031020</v>
      </c>
      <c r="D23" s="46" t="s">
        <v>48</v>
      </c>
      <c r="E23" s="47">
        <v>0.09</v>
      </c>
      <c r="F23" s="47">
        <v>0.09</v>
      </c>
      <c r="G23" s="47">
        <f t="shared" si="0"/>
        <v>0.18</v>
      </c>
    </row>
    <row r="24" spans="1:7" x14ac:dyDescent="0.25">
      <c r="A24" s="39">
        <v>23</v>
      </c>
      <c r="B24" s="46" t="s">
        <v>321</v>
      </c>
      <c r="C24" s="8">
        <v>61031020</v>
      </c>
      <c r="D24" s="46" t="s">
        <v>48</v>
      </c>
      <c r="E24" s="47">
        <v>0.09</v>
      </c>
      <c r="F24" s="47">
        <v>0.09</v>
      </c>
      <c r="G24" s="47">
        <f t="shared" si="0"/>
        <v>0.18</v>
      </c>
    </row>
    <row r="25" spans="1:7" x14ac:dyDescent="0.25">
      <c r="A25" s="39">
        <v>24</v>
      </c>
      <c r="B25" s="46" t="s">
        <v>322</v>
      </c>
      <c r="C25" s="8">
        <v>61031020</v>
      </c>
      <c r="D25" s="46" t="s">
        <v>48</v>
      </c>
      <c r="E25" s="47">
        <v>0.09</v>
      </c>
      <c r="F25" s="47">
        <v>0.09</v>
      </c>
      <c r="G25" s="47">
        <f t="shared" si="0"/>
        <v>0.18</v>
      </c>
    </row>
    <row r="26" spans="1:7" x14ac:dyDescent="0.25">
      <c r="A26" s="39">
        <v>25</v>
      </c>
      <c r="B26" s="46" t="s">
        <v>323</v>
      </c>
      <c r="C26" s="8">
        <v>61031020</v>
      </c>
      <c r="D26" s="46" t="s">
        <v>48</v>
      </c>
      <c r="E26" s="47">
        <v>0.09</v>
      </c>
      <c r="F26" s="47">
        <v>0.09</v>
      </c>
      <c r="G26" s="47">
        <f t="shared" si="0"/>
        <v>0.18</v>
      </c>
    </row>
    <row r="27" spans="1:7" x14ac:dyDescent="0.25">
      <c r="A27" s="39">
        <v>26</v>
      </c>
      <c r="B27" s="46" t="s">
        <v>324</v>
      </c>
      <c r="C27" s="8">
        <v>61031021</v>
      </c>
      <c r="D27" s="46" t="s">
        <v>48</v>
      </c>
      <c r="E27" s="47">
        <v>0.09</v>
      </c>
      <c r="F27" s="47">
        <v>0.09</v>
      </c>
      <c r="G27" s="47">
        <f t="shared" si="0"/>
        <v>0.18</v>
      </c>
    </row>
    <row r="28" spans="1:7" x14ac:dyDescent="0.25">
      <c r="A28" s="39">
        <v>27</v>
      </c>
      <c r="B28" s="46" t="s">
        <v>325</v>
      </c>
      <c r="C28" s="8">
        <v>61031022</v>
      </c>
      <c r="D28" s="46" t="s">
        <v>48</v>
      </c>
      <c r="E28" s="47">
        <v>0.09</v>
      </c>
      <c r="F28" s="47">
        <v>0.09</v>
      </c>
      <c r="G28" s="47">
        <f t="shared" si="0"/>
        <v>0.18</v>
      </c>
    </row>
    <row r="29" spans="1:7" x14ac:dyDescent="0.25">
      <c r="A29" s="39">
        <v>28</v>
      </c>
      <c r="B29" s="46" t="s">
        <v>326</v>
      </c>
      <c r="C29" s="8">
        <v>61031023</v>
      </c>
      <c r="D29" s="46" t="s">
        <v>48</v>
      </c>
      <c r="E29" s="47">
        <v>0.09</v>
      </c>
      <c r="F29" s="47">
        <v>0.09</v>
      </c>
      <c r="G29" s="47">
        <f t="shared" si="0"/>
        <v>0.18</v>
      </c>
    </row>
    <row r="30" spans="1:7" x14ac:dyDescent="0.25">
      <c r="A30" s="39">
        <v>29</v>
      </c>
      <c r="B30" s="46" t="s">
        <v>327</v>
      </c>
      <c r="C30" s="8">
        <v>61031024</v>
      </c>
      <c r="D30" s="46" t="s">
        <v>48</v>
      </c>
      <c r="E30" s="47">
        <v>0.09</v>
      </c>
      <c r="F30" s="47">
        <v>0.09</v>
      </c>
      <c r="G30" s="47">
        <f t="shared" si="0"/>
        <v>0.18</v>
      </c>
    </row>
    <row r="31" spans="1:7" x14ac:dyDescent="0.25">
      <c r="A31" s="39">
        <v>30</v>
      </c>
      <c r="B31" s="46" t="s">
        <v>328</v>
      </c>
      <c r="C31" s="8">
        <v>61031025</v>
      </c>
      <c r="D31" s="46" t="s">
        <v>48</v>
      </c>
      <c r="E31" s="47">
        <v>0.09</v>
      </c>
      <c r="F31" s="47">
        <v>0.09</v>
      </c>
      <c r="G31" s="47">
        <f t="shared" si="0"/>
        <v>0.18</v>
      </c>
    </row>
    <row r="32" spans="1:7" x14ac:dyDescent="0.25">
      <c r="A32" s="39">
        <v>31</v>
      </c>
      <c r="B32" s="46" t="s">
        <v>329</v>
      </c>
      <c r="C32" s="8">
        <v>61031026</v>
      </c>
      <c r="D32" s="46" t="s">
        <v>48</v>
      </c>
      <c r="E32" s="47">
        <v>0.09</v>
      </c>
      <c r="F32" s="47">
        <v>0.09</v>
      </c>
      <c r="G32" s="47">
        <f t="shared" si="0"/>
        <v>0.18</v>
      </c>
    </row>
    <row r="33" spans="1:7" x14ac:dyDescent="0.25">
      <c r="A33" s="39">
        <v>32</v>
      </c>
      <c r="B33" s="46" t="s">
        <v>330</v>
      </c>
      <c r="C33" s="8">
        <v>61031027</v>
      </c>
      <c r="D33" s="46" t="s">
        <v>48</v>
      </c>
      <c r="E33" s="47">
        <v>0.09</v>
      </c>
      <c r="F33" s="47">
        <v>0.09</v>
      </c>
      <c r="G33" s="47">
        <f t="shared" si="0"/>
        <v>0.18</v>
      </c>
    </row>
    <row r="34" spans="1:7" x14ac:dyDescent="0.25">
      <c r="A34" s="39">
        <v>33</v>
      </c>
      <c r="B34" s="46" t="s">
        <v>331</v>
      </c>
      <c r="C34" s="8">
        <v>61031028</v>
      </c>
      <c r="D34" s="46" t="s">
        <v>48</v>
      </c>
      <c r="E34" s="47">
        <v>0.09</v>
      </c>
      <c r="F34" s="47">
        <v>0.09</v>
      </c>
      <c r="G34" s="47">
        <f t="shared" si="0"/>
        <v>0.18</v>
      </c>
    </row>
    <row r="35" spans="1:7" x14ac:dyDescent="0.25">
      <c r="A35" s="39">
        <v>34</v>
      </c>
      <c r="B35" s="46" t="s">
        <v>332</v>
      </c>
      <c r="C35" s="8">
        <v>61031029</v>
      </c>
      <c r="D35" s="46" t="s">
        <v>48</v>
      </c>
      <c r="E35" s="47">
        <v>0.09</v>
      </c>
      <c r="F35" s="47">
        <v>0.09</v>
      </c>
      <c r="G35" s="47">
        <f t="shared" si="0"/>
        <v>0.18</v>
      </c>
    </row>
    <row r="36" spans="1:7" x14ac:dyDescent="0.25">
      <c r="A36" s="39">
        <v>35</v>
      </c>
      <c r="B36" s="46" t="s">
        <v>333</v>
      </c>
      <c r="C36" s="8">
        <v>61031030</v>
      </c>
      <c r="D36" s="46" t="s">
        <v>48</v>
      </c>
      <c r="E36" s="47">
        <v>0.09</v>
      </c>
      <c r="F36" s="47">
        <v>0.09</v>
      </c>
      <c r="G36" s="47">
        <f t="shared" si="0"/>
        <v>0.18</v>
      </c>
    </row>
    <row r="37" spans="1:7" x14ac:dyDescent="0.25">
      <c r="A37" s="39">
        <v>36</v>
      </c>
      <c r="B37" s="46" t="s">
        <v>334</v>
      </c>
      <c r="C37" s="8">
        <v>61031031</v>
      </c>
      <c r="D37" s="46" t="s">
        <v>48</v>
      </c>
      <c r="E37" s="47">
        <v>0.09</v>
      </c>
      <c r="F37" s="47">
        <v>0.09</v>
      </c>
      <c r="G37" s="47">
        <f t="shared" si="0"/>
        <v>0.18</v>
      </c>
    </row>
    <row r="38" spans="1:7" x14ac:dyDescent="0.25">
      <c r="A38" s="39">
        <v>37</v>
      </c>
      <c r="B38" s="46" t="s">
        <v>335</v>
      </c>
      <c r="C38" s="8">
        <v>61031032</v>
      </c>
      <c r="D38" s="46" t="s">
        <v>48</v>
      </c>
      <c r="E38" s="47">
        <v>0.09</v>
      </c>
      <c r="F38" s="47">
        <v>0.09</v>
      </c>
      <c r="G38" s="47">
        <f t="shared" si="0"/>
        <v>0.18</v>
      </c>
    </row>
    <row r="39" spans="1:7" x14ac:dyDescent="0.25">
      <c r="A39" s="39">
        <v>38</v>
      </c>
      <c r="B39" s="46" t="s">
        <v>336</v>
      </c>
      <c r="C39" s="8">
        <v>61031033</v>
      </c>
      <c r="D39" s="46" t="s">
        <v>48</v>
      </c>
      <c r="E39" s="47">
        <v>0.09</v>
      </c>
      <c r="F39" s="47">
        <v>0.09</v>
      </c>
      <c r="G39" s="47">
        <f t="shared" si="0"/>
        <v>0.18</v>
      </c>
    </row>
    <row r="40" spans="1:7" x14ac:dyDescent="0.25">
      <c r="A40" s="39">
        <v>39</v>
      </c>
      <c r="B40" s="46" t="s">
        <v>337</v>
      </c>
      <c r="C40" s="8">
        <v>61031034</v>
      </c>
      <c r="D40" s="46" t="s">
        <v>48</v>
      </c>
      <c r="E40" s="47">
        <v>0.09</v>
      </c>
      <c r="F40" s="47">
        <v>0.09</v>
      </c>
      <c r="G40" s="47">
        <f t="shared" si="0"/>
        <v>0.18</v>
      </c>
    </row>
    <row r="41" spans="1:7" x14ac:dyDescent="0.25">
      <c r="A41" s="39">
        <v>40</v>
      </c>
      <c r="B41" s="46" t="s">
        <v>338</v>
      </c>
      <c r="C41" s="8">
        <v>61031035</v>
      </c>
      <c r="D41" s="46" t="s">
        <v>48</v>
      </c>
      <c r="E41" s="47">
        <v>0.09</v>
      </c>
      <c r="F41" s="47">
        <v>0.09</v>
      </c>
      <c r="G41" s="47">
        <f t="shared" si="0"/>
        <v>0.18</v>
      </c>
    </row>
    <row r="42" spans="1:7" x14ac:dyDescent="0.25">
      <c r="A42" s="39">
        <v>41</v>
      </c>
      <c r="B42" s="46" t="s">
        <v>339</v>
      </c>
      <c r="C42" s="8">
        <v>61031036</v>
      </c>
      <c r="D42" s="46" t="s">
        <v>48</v>
      </c>
      <c r="E42" s="47">
        <v>0.09</v>
      </c>
      <c r="F42" s="47">
        <v>0.09</v>
      </c>
      <c r="G42" s="47">
        <f t="shared" si="0"/>
        <v>0.18</v>
      </c>
    </row>
    <row r="43" spans="1:7" x14ac:dyDescent="0.25">
      <c r="A43" s="39">
        <v>42</v>
      </c>
      <c r="B43" s="46" t="s">
        <v>340</v>
      </c>
      <c r="C43" s="8">
        <v>61031037</v>
      </c>
      <c r="D43" s="46" t="s">
        <v>48</v>
      </c>
      <c r="E43" s="47">
        <v>0.09</v>
      </c>
      <c r="F43" s="47">
        <v>0.09</v>
      </c>
      <c r="G43" s="47">
        <f t="shared" si="0"/>
        <v>0.18</v>
      </c>
    </row>
    <row r="44" spans="1:7" x14ac:dyDescent="0.25">
      <c r="A44" s="39">
        <v>43</v>
      </c>
      <c r="B44" s="46" t="s">
        <v>341</v>
      </c>
      <c r="C44" s="8">
        <v>61031038</v>
      </c>
      <c r="D44" s="46" t="s">
        <v>48</v>
      </c>
      <c r="E44" s="47">
        <v>0.09</v>
      </c>
      <c r="F44" s="47">
        <v>0.09</v>
      </c>
      <c r="G44" s="47">
        <f t="shared" si="0"/>
        <v>0.18</v>
      </c>
    </row>
    <row r="45" spans="1:7" x14ac:dyDescent="0.25">
      <c r="A45" s="39">
        <v>44</v>
      </c>
      <c r="B45" s="46" t="s">
        <v>342</v>
      </c>
      <c r="C45" s="8">
        <v>61031039</v>
      </c>
      <c r="D45" s="46" t="s">
        <v>48</v>
      </c>
      <c r="E45" s="47">
        <v>0.09</v>
      </c>
      <c r="F45" s="47">
        <v>0.09</v>
      </c>
      <c r="G45" s="47">
        <f t="shared" si="0"/>
        <v>0.18</v>
      </c>
    </row>
    <row r="46" spans="1:7" x14ac:dyDescent="0.25">
      <c r="A46" s="39">
        <v>45</v>
      </c>
      <c r="B46" s="46" t="s">
        <v>343</v>
      </c>
      <c r="C46" s="8">
        <v>61031040</v>
      </c>
      <c r="D46" s="46" t="s">
        <v>48</v>
      </c>
      <c r="E46" s="47">
        <v>0.09</v>
      </c>
      <c r="F46" s="47">
        <v>0.09</v>
      </c>
      <c r="G46" s="47">
        <f t="shared" si="0"/>
        <v>0.18</v>
      </c>
    </row>
    <row r="47" spans="1:7" x14ac:dyDescent="0.25">
      <c r="A47" s="39">
        <v>46</v>
      </c>
      <c r="B47" s="46" t="s">
        <v>344</v>
      </c>
      <c r="C47" s="8">
        <v>61031041</v>
      </c>
      <c r="D47" s="46" t="s">
        <v>48</v>
      </c>
      <c r="E47" s="47">
        <v>0.09</v>
      </c>
      <c r="F47" s="47">
        <v>0.09</v>
      </c>
      <c r="G47" s="47">
        <f t="shared" si="0"/>
        <v>0.18</v>
      </c>
    </row>
    <row r="48" spans="1:7" x14ac:dyDescent="0.25">
      <c r="A48" s="39">
        <v>47</v>
      </c>
      <c r="B48" s="46" t="s">
        <v>345</v>
      </c>
      <c r="C48" s="8">
        <v>61031042</v>
      </c>
      <c r="D48" s="46" t="s">
        <v>48</v>
      </c>
      <c r="E48" s="47">
        <v>0.09</v>
      </c>
      <c r="F48" s="47">
        <v>0.09</v>
      </c>
      <c r="G48" s="47">
        <f t="shared" si="0"/>
        <v>0.18</v>
      </c>
    </row>
    <row r="49" spans="1:7" x14ac:dyDescent="0.25">
      <c r="A49" s="39">
        <v>48</v>
      </c>
      <c r="B49" s="46" t="s">
        <v>346</v>
      </c>
      <c r="C49" s="8">
        <v>61031043</v>
      </c>
      <c r="D49" s="46" t="s">
        <v>48</v>
      </c>
      <c r="E49" s="47">
        <v>0.09</v>
      </c>
      <c r="F49" s="47">
        <v>0.09</v>
      </c>
      <c r="G49" s="47">
        <f t="shared" si="0"/>
        <v>0.18</v>
      </c>
    </row>
    <row r="50" spans="1:7" x14ac:dyDescent="0.25">
      <c r="A50" s="39">
        <v>49</v>
      </c>
      <c r="B50" s="46" t="s">
        <v>347</v>
      </c>
      <c r="C50" s="8">
        <v>61031044</v>
      </c>
      <c r="D50" s="46" t="s">
        <v>48</v>
      </c>
      <c r="E50" s="47">
        <v>0.09</v>
      </c>
      <c r="F50" s="47">
        <v>0.09</v>
      </c>
      <c r="G50" s="47">
        <f t="shared" si="0"/>
        <v>0.18</v>
      </c>
    </row>
    <row r="51" spans="1:7" x14ac:dyDescent="0.25">
      <c r="A51" s="39">
        <v>50</v>
      </c>
      <c r="B51" s="46" t="s">
        <v>348</v>
      </c>
      <c r="C51" s="8">
        <v>61031045</v>
      </c>
      <c r="D51" s="46" t="s">
        <v>48</v>
      </c>
      <c r="E51" s="47">
        <v>0.09</v>
      </c>
      <c r="F51" s="47">
        <v>0.09</v>
      </c>
      <c r="G51" s="47">
        <f t="shared" si="0"/>
        <v>0.18</v>
      </c>
    </row>
    <row r="52" spans="1:7" x14ac:dyDescent="0.25">
      <c r="A52" s="39">
        <v>51</v>
      </c>
      <c r="B52" s="46" t="s">
        <v>349</v>
      </c>
      <c r="C52" s="8">
        <v>61031046</v>
      </c>
      <c r="D52" s="46" t="s">
        <v>48</v>
      </c>
      <c r="E52" s="47">
        <v>0.09</v>
      </c>
      <c r="F52" s="47">
        <v>0.09</v>
      </c>
      <c r="G52" s="47">
        <f t="shared" si="0"/>
        <v>0.18</v>
      </c>
    </row>
    <row r="53" spans="1:7" x14ac:dyDescent="0.25">
      <c r="A53" s="39">
        <v>52</v>
      </c>
      <c r="B53" s="46" t="s">
        <v>350</v>
      </c>
      <c r="C53" s="8">
        <v>61031047</v>
      </c>
      <c r="D53" s="46" t="s">
        <v>48</v>
      </c>
      <c r="E53" s="47">
        <v>0.09</v>
      </c>
      <c r="F53" s="47">
        <v>0.09</v>
      </c>
      <c r="G53" s="47">
        <f t="shared" si="0"/>
        <v>0.18</v>
      </c>
    </row>
    <row r="54" spans="1:7" x14ac:dyDescent="0.25">
      <c r="A54" s="39">
        <v>53</v>
      </c>
      <c r="B54" s="46" t="s">
        <v>351</v>
      </c>
      <c r="C54" s="8">
        <v>61031048</v>
      </c>
      <c r="D54" s="46" t="s">
        <v>48</v>
      </c>
      <c r="E54" s="47">
        <v>0.09</v>
      </c>
      <c r="F54" s="47">
        <v>0.09</v>
      </c>
      <c r="G54" s="47">
        <f t="shared" si="0"/>
        <v>0.18</v>
      </c>
    </row>
    <row r="55" spans="1:7" x14ac:dyDescent="0.25">
      <c r="A55" s="39">
        <v>54</v>
      </c>
      <c r="B55" s="46" t="s">
        <v>352</v>
      </c>
      <c r="C55" s="8">
        <v>61031049</v>
      </c>
      <c r="D55" s="46" t="s">
        <v>48</v>
      </c>
      <c r="E55" s="47">
        <v>0.09</v>
      </c>
      <c r="F55" s="47">
        <v>0.09</v>
      </c>
      <c r="G55" s="47">
        <f t="shared" si="0"/>
        <v>0.18</v>
      </c>
    </row>
    <row r="56" spans="1:7" x14ac:dyDescent="0.25">
      <c r="A56" s="39">
        <v>55</v>
      </c>
      <c r="B56" s="46" t="s">
        <v>353</v>
      </c>
      <c r="C56" s="8">
        <v>61031050</v>
      </c>
      <c r="D56" s="46" t="s">
        <v>48</v>
      </c>
      <c r="E56" s="47">
        <v>0.09</v>
      </c>
      <c r="F56" s="47">
        <v>0.09</v>
      </c>
      <c r="G56" s="47">
        <f t="shared" si="0"/>
        <v>0.18</v>
      </c>
    </row>
    <row r="57" spans="1:7" x14ac:dyDescent="0.25">
      <c r="A57" s="39">
        <v>56</v>
      </c>
      <c r="B57" s="46" t="s">
        <v>354</v>
      </c>
      <c r="C57" s="8">
        <v>61031051</v>
      </c>
      <c r="D57" s="46" t="s">
        <v>48</v>
      </c>
      <c r="E57" s="47">
        <v>0.09</v>
      </c>
      <c r="F57" s="47">
        <v>0.09</v>
      </c>
      <c r="G57" s="47">
        <f t="shared" si="0"/>
        <v>0.18</v>
      </c>
    </row>
    <row r="58" spans="1:7" x14ac:dyDescent="0.25">
      <c r="A58" s="39">
        <v>57</v>
      </c>
      <c r="B58" s="46" t="s">
        <v>355</v>
      </c>
      <c r="C58" s="8">
        <v>61031052</v>
      </c>
      <c r="D58" s="46" t="s">
        <v>48</v>
      </c>
      <c r="E58" s="47">
        <v>0.09</v>
      </c>
      <c r="F58" s="47">
        <v>0.09</v>
      </c>
      <c r="G58" s="47">
        <f t="shared" si="0"/>
        <v>0.18</v>
      </c>
    </row>
    <row r="59" spans="1:7" x14ac:dyDescent="0.25">
      <c r="A59" s="39">
        <v>58</v>
      </c>
      <c r="B59" s="46" t="s">
        <v>356</v>
      </c>
      <c r="C59" s="8">
        <v>61031053</v>
      </c>
      <c r="D59" s="46" t="s">
        <v>48</v>
      </c>
      <c r="E59" s="47">
        <v>0.09</v>
      </c>
      <c r="F59" s="47">
        <v>0.09</v>
      </c>
      <c r="G59" s="47">
        <f t="shared" si="0"/>
        <v>0.18</v>
      </c>
    </row>
    <row r="60" spans="1:7" x14ac:dyDescent="0.25">
      <c r="A60" s="39">
        <v>59</v>
      </c>
      <c r="B60" s="46" t="s">
        <v>357</v>
      </c>
      <c r="C60" s="8">
        <v>61031054</v>
      </c>
      <c r="D60" s="46" t="s">
        <v>48</v>
      </c>
      <c r="E60" s="47">
        <v>0.09</v>
      </c>
      <c r="F60" s="47">
        <v>0.09</v>
      </c>
      <c r="G60" s="47">
        <f t="shared" si="0"/>
        <v>0.18</v>
      </c>
    </row>
    <row r="61" spans="1:7" x14ac:dyDescent="0.25">
      <c r="A61" s="39">
        <v>60</v>
      </c>
      <c r="B61" s="46" t="s">
        <v>358</v>
      </c>
      <c r="C61" s="8">
        <v>61031055</v>
      </c>
      <c r="D61" s="46" t="s">
        <v>48</v>
      </c>
      <c r="E61" s="47">
        <v>0.09</v>
      </c>
      <c r="F61" s="47">
        <v>0.09</v>
      </c>
      <c r="G61" s="47">
        <f t="shared" si="0"/>
        <v>0.18</v>
      </c>
    </row>
    <row r="62" spans="1:7" x14ac:dyDescent="0.25">
      <c r="A62" s="39">
        <v>61</v>
      </c>
      <c r="B62" s="46" t="s">
        <v>359</v>
      </c>
      <c r="C62" s="8">
        <v>61031056</v>
      </c>
      <c r="D62" s="46" t="s">
        <v>48</v>
      </c>
      <c r="E62" s="47">
        <v>0.09</v>
      </c>
      <c r="F62" s="47">
        <v>0.09</v>
      </c>
      <c r="G62" s="47">
        <f t="shared" si="0"/>
        <v>0.18</v>
      </c>
    </row>
    <row r="63" spans="1:7" x14ac:dyDescent="0.25">
      <c r="A63" s="39">
        <v>62</v>
      </c>
      <c r="B63" s="46" t="s">
        <v>360</v>
      </c>
      <c r="C63" s="8">
        <v>61031057</v>
      </c>
      <c r="D63" s="46" t="s">
        <v>48</v>
      </c>
      <c r="E63" s="47">
        <v>0.09</v>
      </c>
      <c r="F63" s="47">
        <v>0.09</v>
      </c>
      <c r="G63" s="47">
        <f t="shared" si="0"/>
        <v>0.18</v>
      </c>
    </row>
    <row r="64" spans="1:7" x14ac:dyDescent="0.25">
      <c r="A64" s="39">
        <v>63</v>
      </c>
      <c r="B64" s="46" t="s">
        <v>361</v>
      </c>
      <c r="C64" s="8">
        <v>61031058</v>
      </c>
      <c r="D64" s="46" t="s">
        <v>48</v>
      </c>
      <c r="E64" s="47">
        <v>0.09</v>
      </c>
      <c r="F64" s="47">
        <v>0.09</v>
      </c>
      <c r="G64" s="47">
        <f t="shared" si="0"/>
        <v>0.18</v>
      </c>
    </row>
    <row r="65" spans="1:7" x14ac:dyDescent="0.25">
      <c r="A65" s="39">
        <v>64</v>
      </c>
      <c r="B65" s="46" t="s">
        <v>362</v>
      </c>
      <c r="C65" s="8">
        <v>61031059</v>
      </c>
      <c r="D65" s="46" t="s">
        <v>48</v>
      </c>
      <c r="E65" s="47">
        <v>0.09</v>
      </c>
      <c r="F65" s="47">
        <v>0.09</v>
      </c>
      <c r="G65" s="47">
        <f t="shared" si="0"/>
        <v>0.18</v>
      </c>
    </row>
    <row r="66" spans="1:7" x14ac:dyDescent="0.25">
      <c r="A66" s="39">
        <v>65</v>
      </c>
      <c r="B66" s="46" t="s">
        <v>363</v>
      </c>
      <c r="C66" s="8">
        <v>61031060</v>
      </c>
      <c r="D66" s="46" t="s">
        <v>48</v>
      </c>
      <c r="E66" s="47">
        <v>0.09</v>
      </c>
      <c r="F66" s="47">
        <v>0.09</v>
      </c>
      <c r="G66" s="47">
        <f t="shared" si="0"/>
        <v>0.18</v>
      </c>
    </row>
    <row r="67" spans="1:7" x14ac:dyDescent="0.25">
      <c r="A67" s="39">
        <v>66</v>
      </c>
      <c r="B67" s="46" t="s">
        <v>364</v>
      </c>
      <c r="C67" s="8">
        <v>61031061</v>
      </c>
      <c r="D67" s="46" t="s">
        <v>48</v>
      </c>
      <c r="E67" s="47">
        <v>0.09</v>
      </c>
      <c r="F67" s="47">
        <v>0.09</v>
      </c>
      <c r="G67" s="47">
        <f t="shared" ref="G67:G101" si="1">E67+F67</f>
        <v>0.18</v>
      </c>
    </row>
    <row r="68" spans="1:7" x14ac:dyDescent="0.25">
      <c r="A68" s="39">
        <v>67</v>
      </c>
      <c r="B68" s="46" t="s">
        <v>365</v>
      </c>
      <c r="C68" s="8">
        <v>61031062</v>
      </c>
      <c r="D68" s="46" t="s">
        <v>48</v>
      </c>
      <c r="E68" s="47">
        <v>0.09</v>
      </c>
      <c r="F68" s="47">
        <v>0.09</v>
      </c>
      <c r="G68" s="47">
        <f t="shared" si="1"/>
        <v>0.18</v>
      </c>
    </row>
    <row r="69" spans="1:7" x14ac:dyDescent="0.25">
      <c r="A69" s="39">
        <v>68</v>
      </c>
      <c r="B69" s="46" t="s">
        <v>366</v>
      </c>
      <c r="C69" s="8">
        <v>61031063</v>
      </c>
      <c r="D69" s="46" t="s">
        <v>48</v>
      </c>
      <c r="E69" s="47">
        <v>0.09</v>
      </c>
      <c r="F69" s="47">
        <v>0.09</v>
      </c>
      <c r="G69" s="47">
        <f t="shared" si="1"/>
        <v>0.18</v>
      </c>
    </row>
    <row r="70" spans="1:7" x14ac:dyDescent="0.25">
      <c r="A70" s="39">
        <v>69</v>
      </c>
      <c r="B70" s="46" t="s">
        <v>367</v>
      </c>
      <c r="C70" s="8">
        <v>61031064</v>
      </c>
      <c r="D70" s="46" t="s">
        <v>48</v>
      </c>
      <c r="E70" s="47">
        <v>0.09</v>
      </c>
      <c r="F70" s="47">
        <v>0.09</v>
      </c>
      <c r="G70" s="47">
        <f t="shared" si="1"/>
        <v>0.18</v>
      </c>
    </row>
    <row r="71" spans="1:7" x14ac:dyDescent="0.25">
      <c r="A71" s="39">
        <v>70</v>
      </c>
      <c r="B71" s="46" t="s">
        <v>368</v>
      </c>
      <c r="C71" s="8">
        <v>61031065</v>
      </c>
      <c r="D71" s="46" t="s">
        <v>48</v>
      </c>
      <c r="E71" s="47">
        <v>0.09</v>
      </c>
      <c r="F71" s="47">
        <v>0.09</v>
      </c>
      <c r="G71" s="47">
        <f t="shared" si="1"/>
        <v>0.18</v>
      </c>
    </row>
    <row r="72" spans="1:7" x14ac:dyDescent="0.25">
      <c r="A72" s="39">
        <v>71</v>
      </c>
      <c r="B72" s="46" t="s">
        <v>369</v>
      </c>
      <c r="C72" s="8">
        <v>61031066</v>
      </c>
      <c r="D72" s="46" t="s">
        <v>48</v>
      </c>
      <c r="E72" s="47">
        <v>0.09</v>
      </c>
      <c r="F72" s="47">
        <v>0.09</v>
      </c>
      <c r="G72" s="47">
        <f t="shared" si="1"/>
        <v>0.18</v>
      </c>
    </row>
    <row r="73" spans="1:7" x14ac:dyDescent="0.25">
      <c r="A73" s="39">
        <v>72</v>
      </c>
      <c r="B73" s="46" t="s">
        <v>370</v>
      </c>
      <c r="C73" s="8">
        <v>61031067</v>
      </c>
      <c r="D73" s="46" t="s">
        <v>48</v>
      </c>
      <c r="E73" s="47">
        <v>0.09</v>
      </c>
      <c r="F73" s="47">
        <v>0.09</v>
      </c>
      <c r="G73" s="47">
        <f t="shared" si="1"/>
        <v>0.18</v>
      </c>
    </row>
    <row r="74" spans="1:7" x14ac:dyDescent="0.25">
      <c r="A74" s="39">
        <v>73</v>
      </c>
      <c r="B74" s="46" t="s">
        <v>371</v>
      </c>
      <c r="C74" s="8">
        <v>61031068</v>
      </c>
      <c r="D74" s="46" t="s">
        <v>48</v>
      </c>
      <c r="E74" s="47">
        <v>0.09</v>
      </c>
      <c r="F74" s="47">
        <v>0.09</v>
      </c>
      <c r="G74" s="47">
        <f t="shared" si="1"/>
        <v>0.18</v>
      </c>
    </row>
    <row r="75" spans="1:7" x14ac:dyDescent="0.25">
      <c r="A75" s="39">
        <v>74</v>
      </c>
      <c r="B75" s="46" t="s">
        <v>372</v>
      </c>
      <c r="C75" s="8">
        <v>61031069</v>
      </c>
      <c r="D75" s="46" t="s">
        <v>48</v>
      </c>
      <c r="E75" s="47">
        <v>0.09</v>
      </c>
      <c r="F75" s="47">
        <v>0.09</v>
      </c>
      <c r="G75" s="47">
        <f t="shared" si="1"/>
        <v>0.18</v>
      </c>
    </row>
    <row r="76" spans="1:7" x14ac:dyDescent="0.25">
      <c r="A76" s="39">
        <v>75</v>
      </c>
      <c r="B76" s="46" t="s">
        <v>373</v>
      </c>
      <c r="C76" s="8">
        <v>61031070</v>
      </c>
      <c r="D76" s="46" t="s">
        <v>48</v>
      </c>
      <c r="E76" s="47">
        <v>0.09</v>
      </c>
      <c r="F76" s="47">
        <v>0.09</v>
      </c>
      <c r="G76" s="47">
        <f t="shared" si="1"/>
        <v>0.18</v>
      </c>
    </row>
    <row r="77" spans="1:7" x14ac:dyDescent="0.25">
      <c r="A77" s="39">
        <v>76</v>
      </c>
      <c r="B77" s="46" t="s">
        <v>374</v>
      </c>
      <c r="C77" s="8">
        <v>61031071</v>
      </c>
      <c r="D77" s="46" t="s">
        <v>48</v>
      </c>
      <c r="E77" s="47">
        <v>0.09</v>
      </c>
      <c r="F77" s="47">
        <v>0.09</v>
      </c>
      <c r="G77" s="47">
        <f t="shared" si="1"/>
        <v>0.18</v>
      </c>
    </row>
    <row r="78" spans="1:7" x14ac:dyDescent="0.25">
      <c r="A78" s="39">
        <v>77</v>
      </c>
      <c r="B78" s="46" t="s">
        <v>375</v>
      </c>
      <c r="C78" s="8">
        <v>61031072</v>
      </c>
      <c r="D78" s="46" t="s">
        <v>48</v>
      </c>
      <c r="E78" s="47">
        <v>0.09</v>
      </c>
      <c r="F78" s="47">
        <v>0.09</v>
      </c>
      <c r="G78" s="47">
        <f t="shared" si="1"/>
        <v>0.18</v>
      </c>
    </row>
    <row r="79" spans="1:7" x14ac:dyDescent="0.25">
      <c r="A79" s="39">
        <v>78</v>
      </c>
      <c r="B79" s="46" t="s">
        <v>376</v>
      </c>
      <c r="C79" s="8">
        <v>61031073</v>
      </c>
      <c r="D79" s="46" t="s">
        <v>48</v>
      </c>
      <c r="E79" s="47">
        <v>0.09</v>
      </c>
      <c r="F79" s="47">
        <v>0.09</v>
      </c>
      <c r="G79" s="47">
        <f t="shared" si="1"/>
        <v>0.18</v>
      </c>
    </row>
    <row r="80" spans="1:7" x14ac:dyDescent="0.25">
      <c r="A80" s="39">
        <v>79</v>
      </c>
      <c r="B80" s="46" t="s">
        <v>377</v>
      </c>
      <c r="C80" s="8">
        <v>61031074</v>
      </c>
      <c r="D80" s="46" t="s">
        <v>48</v>
      </c>
      <c r="E80" s="47">
        <v>0.09</v>
      </c>
      <c r="F80" s="47">
        <v>0.09</v>
      </c>
      <c r="G80" s="47">
        <f t="shared" si="1"/>
        <v>0.18</v>
      </c>
    </row>
    <row r="81" spans="1:7" x14ac:dyDescent="0.25">
      <c r="A81" s="39">
        <v>80</v>
      </c>
      <c r="B81" s="46" t="s">
        <v>378</v>
      </c>
      <c r="C81" s="8">
        <v>61031075</v>
      </c>
      <c r="D81" s="46" t="s">
        <v>48</v>
      </c>
      <c r="E81" s="47">
        <v>0.09</v>
      </c>
      <c r="F81" s="47">
        <v>0.09</v>
      </c>
      <c r="G81" s="47">
        <f t="shared" si="1"/>
        <v>0.18</v>
      </c>
    </row>
    <row r="82" spans="1:7" x14ac:dyDescent="0.25">
      <c r="A82" s="39">
        <v>81</v>
      </c>
      <c r="B82" s="46" t="s">
        <v>379</v>
      </c>
      <c r="C82" s="8">
        <v>61031076</v>
      </c>
      <c r="D82" s="46" t="s">
        <v>48</v>
      </c>
      <c r="E82" s="47">
        <v>0.09</v>
      </c>
      <c r="F82" s="47">
        <v>0.09</v>
      </c>
      <c r="G82" s="47">
        <f t="shared" si="1"/>
        <v>0.18</v>
      </c>
    </row>
    <row r="83" spans="1:7" x14ac:dyDescent="0.25">
      <c r="A83" s="39">
        <v>82</v>
      </c>
      <c r="B83" s="46" t="s">
        <v>380</v>
      </c>
      <c r="C83" s="8">
        <v>61031077</v>
      </c>
      <c r="D83" s="46" t="s">
        <v>48</v>
      </c>
      <c r="E83" s="47">
        <v>0.09</v>
      </c>
      <c r="F83" s="47">
        <v>0.09</v>
      </c>
      <c r="G83" s="47">
        <f t="shared" si="1"/>
        <v>0.18</v>
      </c>
    </row>
    <row r="84" spans="1:7" x14ac:dyDescent="0.25">
      <c r="A84" s="39">
        <v>83</v>
      </c>
      <c r="B84" s="46" t="s">
        <v>381</v>
      </c>
      <c r="C84" s="8">
        <v>61031078</v>
      </c>
      <c r="D84" s="46" t="s">
        <v>48</v>
      </c>
      <c r="E84" s="47">
        <v>0.09</v>
      </c>
      <c r="F84" s="47">
        <v>0.09</v>
      </c>
      <c r="G84" s="47">
        <f t="shared" si="1"/>
        <v>0.18</v>
      </c>
    </row>
    <row r="85" spans="1:7" x14ac:dyDescent="0.25">
      <c r="A85" s="39">
        <v>84</v>
      </c>
      <c r="B85" s="46" t="s">
        <v>382</v>
      </c>
      <c r="C85" s="8">
        <v>61031079</v>
      </c>
      <c r="D85" s="46" t="s">
        <v>48</v>
      </c>
      <c r="E85" s="47">
        <v>0.09</v>
      </c>
      <c r="F85" s="47">
        <v>0.09</v>
      </c>
      <c r="G85" s="47">
        <f t="shared" si="1"/>
        <v>0.18</v>
      </c>
    </row>
    <row r="86" spans="1:7" x14ac:dyDescent="0.25">
      <c r="A86" s="39">
        <v>85</v>
      </c>
      <c r="B86" s="46" t="s">
        <v>383</v>
      </c>
      <c r="C86" s="8">
        <v>61031080</v>
      </c>
      <c r="D86" s="46" t="s">
        <v>48</v>
      </c>
      <c r="E86" s="47">
        <v>0.09</v>
      </c>
      <c r="F86" s="47">
        <v>0.09</v>
      </c>
      <c r="G86" s="47">
        <f t="shared" si="1"/>
        <v>0.18</v>
      </c>
    </row>
    <row r="87" spans="1:7" x14ac:dyDescent="0.25">
      <c r="A87" s="39">
        <v>86</v>
      </c>
      <c r="B87" s="46" t="s">
        <v>384</v>
      </c>
      <c r="C87" s="8">
        <v>61031081</v>
      </c>
      <c r="D87" s="46" t="s">
        <v>48</v>
      </c>
      <c r="E87" s="47">
        <v>0.09</v>
      </c>
      <c r="F87" s="47">
        <v>0.09</v>
      </c>
      <c r="G87" s="47">
        <f t="shared" si="1"/>
        <v>0.18</v>
      </c>
    </row>
    <row r="88" spans="1:7" x14ac:dyDescent="0.25">
      <c r="A88" s="39">
        <v>87</v>
      </c>
      <c r="B88" s="46" t="s">
        <v>385</v>
      </c>
      <c r="C88" s="8">
        <v>61031082</v>
      </c>
      <c r="D88" s="46" t="s">
        <v>48</v>
      </c>
      <c r="E88" s="47">
        <v>0.09</v>
      </c>
      <c r="F88" s="47">
        <v>0.09</v>
      </c>
      <c r="G88" s="47">
        <f t="shared" si="1"/>
        <v>0.18</v>
      </c>
    </row>
    <row r="89" spans="1:7" x14ac:dyDescent="0.25">
      <c r="A89" s="39">
        <v>88</v>
      </c>
      <c r="B89" s="46" t="s">
        <v>386</v>
      </c>
      <c r="C89" s="8">
        <v>61031083</v>
      </c>
      <c r="D89" s="46" t="s">
        <v>48</v>
      </c>
      <c r="E89" s="47">
        <v>0.09</v>
      </c>
      <c r="F89" s="47">
        <v>0.09</v>
      </c>
      <c r="G89" s="47">
        <f t="shared" si="1"/>
        <v>0.18</v>
      </c>
    </row>
    <row r="90" spans="1:7" x14ac:dyDescent="0.25">
      <c r="A90" s="39">
        <v>89</v>
      </c>
      <c r="B90" s="46" t="s">
        <v>387</v>
      </c>
      <c r="C90" s="8">
        <v>61031084</v>
      </c>
      <c r="D90" s="46" t="s">
        <v>48</v>
      </c>
      <c r="E90" s="47">
        <v>0.09</v>
      </c>
      <c r="F90" s="47">
        <v>0.09</v>
      </c>
      <c r="G90" s="47">
        <f t="shared" si="1"/>
        <v>0.18</v>
      </c>
    </row>
    <row r="91" spans="1:7" x14ac:dyDescent="0.25">
      <c r="A91" s="39">
        <v>90</v>
      </c>
      <c r="B91" s="46" t="s">
        <v>388</v>
      </c>
      <c r="C91" s="8">
        <v>61031085</v>
      </c>
      <c r="D91" s="46" t="s">
        <v>48</v>
      </c>
      <c r="E91" s="47">
        <v>0.09</v>
      </c>
      <c r="F91" s="47">
        <v>0.09</v>
      </c>
      <c r="G91" s="47">
        <f t="shared" si="1"/>
        <v>0.18</v>
      </c>
    </row>
    <row r="92" spans="1:7" x14ac:dyDescent="0.25">
      <c r="A92" s="39">
        <v>91</v>
      </c>
      <c r="B92" s="46" t="s">
        <v>389</v>
      </c>
      <c r="C92" s="8">
        <v>61031086</v>
      </c>
      <c r="D92" s="46" t="s">
        <v>48</v>
      </c>
      <c r="E92" s="47">
        <v>0.09</v>
      </c>
      <c r="F92" s="47">
        <v>0.09</v>
      </c>
      <c r="G92" s="47">
        <f t="shared" si="1"/>
        <v>0.18</v>
      </c>
    </row>
    <row r="93" spans="1:7" x14ac:dyDescent="0.25">
      <c r="A93" s="39">
        <v>92</v>
      </c>
      <c r="B93" s="46" t="s">
        <v>390</v>
      </c>
      <c r="C93" s="8">
        <v>61031087</v>
      </c>
      <c r="D93" s="46" t="s">
        <v>48</v>
      </c>
      <c r="E93" s="47">
        <v>0.09</v>
      </c>
      <c r="F93" s="47">
        <v>0.09</v>
      </c>
      <c r="G93" s="47">
        <f t="shared" si="1"/>
        <v>0.18</v>
      </c>
    </row>
    <row r="94" spans="1:7" x14ac:dyDescent="0.25">
      <c r="A94" s="39">
        <v>93</v>
      </c>
      <c r="B94" s="46" t="s">
        <v>391</v>
      </c>
      <c r="C94" s="8">
        <v>61031088</v>
      </c>
      <c r="D94" s="46" t="s">
        <v>48</v>
      </c>
      <c r="E94" s="47">
        <v>0.09</v>
      </c>
      <c r="F94" s="47">
        <v>0.09</v>
      </c>
      <c r="G94" s="47">
        <f t="shared" si="1"/>
        <v>0.18</v>
      </c>
    </row>
    <row r="95" spans="1:7" x14ac:dyDescent="0.25">
      <c r="A95" s="39">
        <v>94</v>
      </c>
      <c r="B95" s="46" t="s">
        <v>392</v>
      </c>
      <c r="C95" s="8">
        <v>61031089</v>
      </c>
      <c r="D95" s="46" t="s">
        <v>48</v>
      </c>
      <c r="E95" s="47">
        <v>0.09</v>
      </c>
      <c r="F95" s="47">
        <v>0.09</v>
      </c>
      <c r="G95" s="47">
        <f t="shared" si="1"/>
        <v>0.18</v>
      </c>
    </row>
    <row r="96" spans="1:7" x14ac:dyDescent="0.25">
      <c r="A96" s="39">
        <v>95</v>
      </c>
      <c r="B96" s="46" t="s">
        <v>393</v>
      </c>
      <c r="C96" s="8">
        <v>61031090</v>
      </c>
      <c r="D96" s="46" t="s">
        <v>48</v>
      </c>
      <c r="E96" s="47">
        <v>0.09</v>
      </c>
      <c r="F96" s="47">
        <v>0.09</v>
      </c>
      <c r="G96" s="47">
        <f t="shared" si="1"/>
        <v>0.18</v>
      </c>
    </row>
    <row r="97" spans="1:7" x14ac:dyDescent="0.25">
      <c r="A97" s="39">
        <v>96</v>
      </c>
      <c r="B97" s="46" t="s">
        <v>394</v>
      </c>
      <c r="C97" s="8">
        <v>61031091</v>
      </c>
      <c r="D97" s="46" t="s">
        <v>48</v>
      </c>
      <c r="E97" s="47">
        <v>0.09</v>
      </c>
      <c r="F97" s="47">
        <v>0.09</v>
      </c>
      <c r="G97" s="47">
        <f t="shared" si="1"/>
        <v>0.18</v>
      </c>
    </row>
    <row r="98" spans="1:7" x14ac:dyDescent="0.25">
      <c r="A98" s="39">
        <v>97</v>
      </c>
      <c r="B98" s="46" t="s">
        <v>395</v>
      </c>
      <c r="C98" s="8">
        <v>61031092</v>
      </c>
      <c r="D98" s="46" t="s">
        <v>48</v>
      </c>
      <c r="E98" s="47">
        <v>0.09</v>
      </c>
      <c r="F98" s="47">
        <v>0.09</v>
      </c>
      <c r="G98" s="47">
        <f t="shared" si="1"/>
        <v>0.18</v>
      </c>
    </row>
    <row r="99" spans="1:7" x14ac:dyDescent="0.25">
      <c r="A99" s="39">
        <v>98</v>
      </c>
      <c r="B99" s="46" t="s">
        <v>396</v>
      </c>
      <c r="C99" s="8">
        <v>61031093</v>
      </c>
      <c r="D99" s="46" t="s">
        <v>48</v>
      </c>
      <c r="E99" s="47">
        <v>0.09</v>
      </c>
      <c r="F99" s="47">
        <v>0.09</v>
      </c>
      <c r="G99" s="47">
        <f t="shared" si="1"/>
        <v>0.18</v>
      </c>
    </row>
    <row r="100" spans="1:7" x14ac:dyDescent="0.25">
      <c r="A100" s="39">
        <v>99</v>
      </c>
      <c r="B100" s="46" t="s">
        <v>397</v>
      </c>
      <c r="C100" s="8">
        <v>61031094</v>
      </c>
      <c r="D100" s="46" t="s">
        <v>48</v>
      </c>
      <c r="E100" s="47">
        <v>0.09</v>
      </c>
      <c r="F100" s="47">
        <v>0.09</v>
      </c>
      <c r="G100" s="47">
        <f t="shared" si="1"/>
        <v>0.18</v>
      </c>
    </row>
    <row r="101" spans="1:7" x14ac:dyDescent="0.25">
      <c r="A101" s="39">
        <v>100</v>
      </c>
      <c r="B101" s="46" t="s">
        <v>398</v>
      </c>
      <c r="C101" s="8">
        <v>61031095</v>
      </c>
      <c r="D101" s="46" t="s">
        <v>48</v>
      </c>
      <c r="E101" s="47">
        <v>0.09</v>
      </c>
      <c r="F101" s="47">
        <v>0.09</v>
      </c>
      <c r="G101" s="47">
        <f t="shared" si="1"/>
        <v>0.18</v>
      </c>
    </row>
    <row r="102" spans="1:7" x14ac:dyDescent="0.25">
      <c r="A102" s="39"/>
      <c r="E102" s="42"/>
      <c r="F102" s="42"/>
      <c r="G102" s="42"/>
    </row>
    <row r="103" spans="1:7" x14ac:dyDescent="0.25">
      <c r="A103" s="39"/>
      <c r="E103" s="42"/>
      <c r="F103" s="42"/>
      <c r="G103" s="42"/>
    </row>
    <row r="104" spans="1:7" x14ac:dyDescent="0.25">
      <c r="A104" s="39"/>
      <c r="E104" s="42"/>
      <c r="F104" s="42"/>
      <c r="G104" s="42"/>
    </row>
    <row r="105" spans="1:7" x14ac:dyDescent="0.25">
      <c r="A105" s="39"/>
      <c r="E105" s="42"/>
      <c r="F105" s="42"/>
      <c r="G105" s="42"/>
    </row>
    <row r="106" spans="1:7" x14ac:dyDescent="0.25">
      <c r="A106" s="39"/>
      <c r="E106" s="42"/>
      <c r="F106" s="42"/>
      <c r="G106" s="42"/>
    </row>
    <row r="107" spans="1:7" x14ac:dyDescent="0.25">
      <c r="A107" s="39"/>
      <c r="E107" s="42"/>
      <c r="F107" s="42"/>
      <c r="G107" s="42"/>
    </row>
    <row r="108" spans="1:7" x14ac:dyDescent="0.25">
      <c r="A108" s="39"/>
      <c r="E108" s="42"/>
      <c r="F108" s="42"/>
      <c r="G108" s="42"/>
    </row>
    <row r="109" spans="1:7" x14ac:dyDescent="0.25">
      <c r="A109" s="39"/>
      <c r="E109" s="42"/>
      <c r="F109" s="42"/>
      <c r="G109" s="42"/>
    </row>
    <row r="110" spans="1:7" x14ac:dyDescent="0.25">
      <c r="A110" s="39"/>
      <c r="E110" s="42"/>
      <c r="F110" s="42"/>
      <c r="G110" s="42"/>
    </row>
    <row r="111" spans="1:7" x14ac:dyDescent="0.25">
      <c r="A111" s="39"/>
      <c r="E111" s="42"/>
      <c r="F111" s="42"/>
      <c r="G111" s="42"/>
    </row>
    <row r="112" spans="1:7" x14ac:dyDescent="0.25">
      <c r="A112" s="39"/>
      <c r="E112" s="42"/>
      <c r="F112" s="42"/>
      <c r="G112" s="42"/>
    </row>
    <row r="113" spans="1:7" x14ac:dyDescent="0.25">
      <c r="A113" s="39"/>
      <c r="E113" s="42"/>
      <c r="F113" s="42"/>
      <c r="G113" s="42"/>
    </row>
    <row r="114" spans="1:7" x14ac:dyDescent="0.25">
      <c r="A114" s="39"/>
      <c r="E114" s="42"/>
      <c r="F114" s="42"/>
      <c r="G114" s="42"/>
    </row>
    <row r="115" spans="1:7" x14ac:dyDescent="0.25">
      <c r="A115" s="39"/>
      <c r="E115" s="42"/>
      <c r="F115" s="42"/>
      <c r="G115" s="42"/>
    </row>
    <row r="116" spans="1:7" x14ac:dyDescent="0.25">
      <c r="A116" s="39"/>
      <c r="E116" s="42"/>
      <c r="F116" s="42"/>
      <c r="G116" s="42"/>
    </row>
    <row r="117" spans="1:7" x14ac:dyDescent="0.25">
      <c r="A117" s="39"/>
      <c r="E117" s="42"/>
      <c r="F117" s="42"/>
      <c r="G117" s="42"/>
    </row>
    <row r="118" spans="1:7" x14ac:dyDescent="0.25">
      <c r="A118" s="39"/>
      <c r="E118" s="42"/>
      <c r="F118" s="42"/>
      <c r="G118" s="42"/>
    </row>
    <row r="119" spans="1:7" x14ac:dyDescent="0.25">
      <c r="A119" s="39"/>
      <c r="E119" s="42"/>
      <c r="F119" s="42"/>
      <c r="G119" s="42"/>
    </row>
    <row r="120" spans="1:7" x14ac:dyDescent="0.25">
      <c r="A120" s="39"/>
      <c r="E120" s="42"/>
      <c r="F120" s="42"/>
      <c r="G120" s="42"/>
    </row>
    <row r="121" spans="1:7" x14ac:dyDescent="0.25">
      <c r="A121" s="39"/>
      <c r="E121" s="42"/>
      <c r="F121" s="42"/>
      <c r="G121" s="42"/>
    </row>
    <row r="122" spans="1:7" x14ac:dyDescent="0.25">
      <c r="A122" s="39"/>
      <c r="E122" s="42"/>
      <c r="F122" s="42"/>
      <c r="G122" s="42"/>
    </row>
    <row r="123" spans="1:7" x14ac:dyDescent="0.25">
      <c r="A123" s="39"/>
      <c r="E123" s="42"/>
      <c r="F123" s="42"/>
      <c r="G123" s="42"/>
    </row>
    <row r="124" spans="1:7" x14ac:dyDescent="0.25">
      <c r="A124" s="39"/>
      <c r="E124" s="42"/>
      <c r="F124" s="42"/>
      <c r="G124" s="42"/>
    </row>
    <row r="125" spans="1:7" x14ac:dyDescent="0.25">
      <c r="A125" s="39"/>
      <c r="E125" s="42"/>
      <c r="F125" s="42"/>
      <c r="G125" s="42"/>
    </row>
    <row r="126" spans="1:7" x14ac:dyDescent="0.25">
      <c r="A126" s="39"/>
      <c r="E126" s="42"/>
      <c r="F126" s="42"/>
      <c r="G126" s="42"/>
    </row>
    <row r="127" spans="1:7" x14ac:dyDescent="0.25">
      <c r="A127" s="39"/>
      <c r="E127" s="42"/>
      <c r="F127" s="42"/>
      <c r="G127" s="42"/>
    </row>
    <row r="128" spans="1:7" x14ac:dyDescent="0.25">
      <c r="A128" s="39"/>
      <c r="E128" s="42"/>
      <c r="F128" s="42"/>
      <c r="G128" s="42"/>
    </row>
    <row r="129" spans="1:7" x14ac:dyDescent="0.25">
      <c r="A129" s="39"/>
      <c r="E129" s="42"/>
      <c r="F129" s="42"/>
      <c r="G129" s="42"/>
    </row>
    <row r="130" spans="1:7" x14ac:dyDescent="0.25">
      <c r="A130" s="39"/>
      <c r="E130" s="42"/>
      <c r="F130" s="42"/>
      <c r="G130" s="42"/>
    </row>
    <row r="131" spans="1:7" x14ac:dyDescent="0.25">
      <c r="A131" s="39"/>
      <c r="E131" s="42"/>
      <c r="F131" s="42"/>
      <c r="G131" s="42"/>
    </row>
    <row r="132" spans="1:7" x14ac:dyDescent="0.25">
      <c r="A132" s="39"/>
      <c r="E132" s="42"/>
      <c r="F132" s="42"/>
      <c r="G132" s="42"/>
    </row>
    <row r="133" spans="1:7" x14ac:dyDescent="0.25">
      <c r="A133" s="39"/>
      <c r="E133" s="42"/>
      <c r="F133" s="42"/>
      <c r="G133" s="42"/>
    </row>
    <row r="134" spans="1:7" x14ac:dyDescent="0.25">
      <c r="A134" s="39"/>
      <c r="E134" s="42"/>
      <c r="F134" s="42"/>
      <c r="G134" s="42"/>
    </row>
    <row r="135" spans="1:7" x14ac:dyDescent="0.25">
      <c r="A135" s="39"/>
      <c r="E135" s="42"/>
      <c r="F135" s="42"/>
      <c r="G135" s="42"/>
    </row>
    <row r="136" spans="1:7" x14ac:dyDescent="0.25">
      <c r="A136" s="39"/>
      <c r="E136" s="42"/>
      <c r="F136" s="42"/>
      <c r="G136" s="42"/>
    </row>
    <row r="137" spans="1:7" x14ac:dyDescent="0.25">
      <c r="A137" s="39"/>
      <c r="E137" s="42"/>
      <c r="F137" s="42"/>
      <c r="G137" s="42"/>
    </row>
    <row r="138" spans="1:7" x14ac:dyDescent="0.25">
      <c r="A138" s="39"/>
      <c r="E138" s="42"/>
      <c r="F138" s="42"/>
      <c r="G138" s="42"/>
    </row>
    <row r="139" spans="1:7" x14ac:dyDescent="0.25">
      <c r="A139" s="39"/>
      <c r="E139" s="42"/>
      <c r="F139" s="42"/>
      <c r="G139" s="42"/>
    </row>
    <row r="140" spans="1:7" x14ac:dyDescent="0.25">
      <c r="A140" s="39"/>
      <c r="E140" s="42"/>
      <c r="F140" s="42"/>
      <c r="G140" s="42"/>
    </row>
    <row r="141" spans="1:7" x14ac:dyDescent="0.25">
      <c r="A141" s="39"/>
      <c r="E141" s="42"/>
      <c r="F141" s="42"/>
      <c r="G141" s="42"/>
    </row>
    <row r="142" spans="1:7" x14ac:dyDescent="0.25">
      <c r="A142" s="39"/>
      <c r="E142" s="42"/>
      <c r="F142" s="42"/>
      <c r="G142" s="42"/>
    </row>
    <row r="143" spans="1:7" x14ac:dyDescent="0.25">
      <c r="A143" s="39"/>
      <c r="E143" s="42"/>
      <c r="F143" s="42"/>
      <c r="G143" s="42"/>
    </row>
    <row r="144" spans="1:7" x14ac:dyDescent="0.25">
      <c r="A144" s="39"/>
      <c r="E144" s="42"/>
      <c r="F144" s="42"/>
      <c r="G144" s="42"/>
    </row>
    <row r="145" spans="1:7" x14ac:dyDescent="0.25">
      <c r="A145" s="39"/>
      <c r="E145" s="42"/>
      <c r="F145" s="42"/>
      <c r="G145" s="42"/>
    </row>
    <row r="146" spans="1:7" x14ac:dyDescent="0.25">
      <c r="A146" s="39"/>
      <c r="E146" s="42"/>
      <c r="F146" s="42"/>
      <c r="G146" s="42"/>
    </row>
    <row r="147" spans="1:7" x14ac:dyDescent="0.25">
      <c r="A147" s="39"/>
      <c r="E147" s="42"/>
      <c r="F147" s="42"/>
      <c r="G147" s="42"/>
    </row>
    <row r="148" spans="1:7" x14ac:dyDescent="0.25">
      <c r="A148" s="39"/>
      <c r="E148" s="42"/>
      <c r="F148" s="42"/>
      <c r="G148" s="42"/>
    </row>
    <row r="149" spans="1:7" x14ac:dyDescent="0.25">
      <c r="A149" s="39"/>
      <c r="E149" s="42"/>
      <c r="F149" s="42"/>
      <c r="G149" s="42"/>
    </row>
    <row r="150" spans="1:7" x14ac:dyDescent="0.25">
      <c r="A150" s="39"/>
      <c r="E150" s="42"/>
      <c r="F150" s="42"/>
      <c r="G150" s="42"/>
    </row>
    <row r="151" spans="1:7" x14ac:dyDescent="0.25">
      <c r="A151" s="39"/>
      <c r="E151" s="42"/>
      <c r="F151" s="42"/>
      <c r="G151" s="42"/>
    </row>
    <row r="152" spans="1:7" x14ac:dyDescent="0.25">
      <c r="A152" s="39"/>
      <c r="E152" s="42"/>
      <c r="F152" s="42"/>
      <c r="G152" s="42"/>
    </row>
    <row r="153" spans="1:7" x14ac:dyDescent="0.25">
      <c r="A153" s="39"/>
      <c r="E153" s="42"/>
      <c r="F153" s="42"/>
      <c r="G153" s="42"/>
    </row>
    <row r="154" spans="1:7" x14ac:dyDescent="0.25">
      <c r="A154" s="39"/>
      <c r="E154" s="42"/>
      <c r="F154" s="42"/>
      <c r="G154" s="42"/>
    </row>
    <row r="155" spans="1:7" x14ac:dyDescent="0.25">
      <c r="A155" s="39"/>
      <c r="E155" s="42"/>
      <c r="F155" s="42"/>
      <c r="G155" s="42"/>
    </row>
    <row r="156" spans="1:7" x14ac:dyDescent="0.25">
      <c r="A156" s="39"/>
      <c r="E156" s="42"/>
      <c r="F156" s="42"/>
      <c r="G156" s="42"/>
    </row>
    <row r="157" spans="1:7" x14ac:dyDescent="0.25">
      <c r="A157" s="39"/>
      <c r="E157" s="42"/>
      <c r="F157" s="42"/>
      <c r="G157" s="42"/>
    </row>
    <row r="158" spans="1:7" x14ac:dyDescent="0.25">
      <c r="A158" s="39"/>
      <c r="E158" s="42"/>
      <c r="F158" s="42"/>
      <c r="G158" s="42"/>
    </row>
    <row r="159" spans="1:7" x14ac:dyDescent="0.25">
      <c r="A159" s="39"/>
      <c r="E159" s="42"/>
      <c r="F159" s="42"/>
      <c r="G159" s="42"/>
    </row>
    <row r="160" spans="1:7" x14ac:dyDescent="0.25">
      <c r="A160" s="39"/>
      <c r="E160" s="42"/>
      <c r="F160" s="42"/>
      <c r="G160" s="42"/>
    </row>
    <row r="161" spans="1:7" x14ac:dyDescent="0.25">
      <c r="A161" s="39"/>
      <c r="E161" s="42"/>
      <c r="F161" s="42"/>
      <c r="G161" s="42"/>
    </row>
    <row r="162" spans="1:7" x14ac:dyDescent="0.25">
      <c r="A162" s="39"/>
      <c r="E162" s="42"/>
      <c r="F162" s="42"/>
      <c r="G162" s="42"/>
    </row>
    <row r="163" spans="1:7" x14ac:dyDescent="0.25">
      <c r="A163" s="39"/>
      <c r="E163" s="42"/>
      <c r="F163" s="42"/>
      <c r="G163" s="42"/>
    </row>
    <row r="164" spans="1:7" x14ac:dyDescent="0.25">
      <c r="A164" s="39"/>
      <c r="E164" s="42"/>
      <c r="F164" s="42"/>
      <c r="G164" s="42"/>
    </row>
    <row r="165" spans="1:7" x14ac:dyDescent="0.25">
      <c r="A165" s="39"/>
      <c r="E165" s="42"/>
      <c r="F165" s="42"/>
      <c r="G165" s="42"/>
    </row>
    <row r="166" spans="1:7" x14ac:dyDescent="0.25">
      <c r="A166" s="39"/>
      <c r="E166" s="42"/>
      <c r="F166" s="42"/>
      <c r="G166" s="42"/>
    </row>
    <row r="167" spans="1:7" x14ac:dyDescent="0.25">
      <c r="A167" s="39"/>
      <c r="E167" s="42"/>
      <c r="F167" s="42"/>
      <c r="G167" s="42"/>
    </row>
    <row r="168" spans="1:7" x14ac:dyDescent="0.25">
      <c r="A168" s="39"/>
      <c r="E168" s="42"/>
      <c r="F168" s="42"/>
      <c r="G168" s="42"/>
    </row>
    <row r="169" spans="1:7" x14ac:dyDescent="0.25">
      <c r="A169" s="39"/>
      <c r="E169" s="42"/>
      <c r="F169" s="42"/>
      <c r="G169" s="42"/>
    </row>
    <row r="170" spans="1:7" x14ac:dyDescent="0.25">
      <c r="A170" s="39"/>
      <c r="E170" s="42"/>
      <c r="F170" s="42"/>
      <c r="G170" s="42"/>
    </row>
    <row r="171" spans="1:7" x14ac:dyDescent="0.25">
      <c r="A171" s="39"/>
      <c r="E171" s="42"/>
      <c r="F171" s="42"/>
      <c r="G171" s="42"/>
    </row>
    <row r="172" spans="1:7" x14ac:dyDescent="0.25">
      <c r="A172" s="39"/>
      <c r="E172" s="42"/>
      <c r="F172" s="42"/>
      <c r="G172" s="42"/>
    </row>
    <row r="173" spans="1:7" x14ac:dyDescent="0.25">
      <c r="A173" s="39"/>
      <c r="E173" s="42"/>
      <c r="F173" s="42"/>
      <c r="G173" s="42"/>
    </row>
    <row r="174" spans="1:7" x14ac:dyDescent="0.25">
      <c r="A174" s="39"/>
      <c r="E174" s="42"/>
      <c r="F174" s="42"/>
      <c r="G174" s="42"/>
    </row>
    <row r="175" spans="1:7" x14ac:dyDescent="0.25">
      <c r="A175" s="39"/>
      <c r="E175" s="42"/>
      <c r="F175" s="42"/>
      <c r="G175" s="42"/>
    </row>
    <row r="176" spans="1:7" x14ac:dyDescent="0.25">
      <c r="A176" s="39"/>
      <c r="E176" s="42"/>
      <c r="F176" s="42"/>
      <c r="G176" s="42"/>
    </row>
    <row r="177" spans="1:7" x14ac:dyDescent="0.25">
      <c r="A177" s="39"/>
      <c r="E177" s="42"/>
      <c r="F177" s="42"/>
      <c r="G177" s="42"/>
    </row>
    <row r="178" spans="1:7" x14ac:dyDescent="0.25">
      <c r="A178" s="39"/>
      <c r="E178" s="42"/>
      <c r="F178" s="42"/>
      <c r="G178" s="42"/>
    </row>
    <row r="179" spans="1:7" x14ac:dyDescent="0.25">
      <c r="A179" s="39"/>
      <c r="E179" s="42"/>
      <c r="F179" s="42"/>
      <c r="G179" s="42"/>
    </row>
    <row r="180" spans="1:7" x14ac:dyDescent="0.25">
      <c r="A180" s="39"/>
      <c r="E180" s="42"/>
      <c r="F180" s="42"/>
      <c r="G180" s="42"/>
    </row>
    <row r="181" spans="1:7" x14ac:dyDescent="0.25">
      <c r="A181" s="39"/>
      <c r="E181" s="42"/>
      <c r="F181" s="42"/>
      <c r="G181" s="42"/>
    </row>
    <row r="182" spans="1:7" x14ac:dyDescent="0.25">
      <c r="A182" s="39"/>
      <c r="E182" s="42"/>
      <c r="F182" s="42"/>
      <c r="G182" s="42"/>
    </row>
    <row r="183" spans="1:7" x14ac:dyDescent="0.25">
      <c r="A183" s="39"/>
      <c r="E183" s="42"/>
      <c r="F183" s="42"/>
      <c r="G183" s="42"/>
    </row>
    <row r="184" spans="1:7" x14ac:dyDescent="0.25">
      <c r="A184" s="39"/>
      <c r="E184" s="42"/>
      <c r="F184" s="42"/>
      <c r="G184" s="42"/>
    </row>
    <row r="185" spans="1:7" x14ac:dyDescent="0.25">
      <c r="A185" s="39"/>
      <c r="E185" s="42"/>
      <c r="F185" s="42"/>
      <c r="G185" s="42"/>
    </row>
    <row r="186" spans="1:7" x14ac:dyDescent="0.25">
      <c r="A186" s="39"/>
      <c r="E186" s="42"/>
      <c r="F186" s="42"/>
      <c r="G186" s="42"/>
    </row>
    <row r="187" spans="1:7" x14ac:dyDescent="0.25">
      <c r="A187" s="39"/>
      <c r="E187" s="42"/>
      <c r="F187" s="42"/>
      <c r="G187" s="42"/>
    </row>
    <row r="188" spans="1:7" x14ac:dyDescent="0.25">
      <c r="A188" s="39"/>
      <c r="E188" s="42"/>
      <c r="F188" s="42"/>
      <c r="G188" s="42"/>
    </row>
    <row r="189" spans="1:7" x14ac:dyDescent="0.25">
      <c r="A189" s="39"/>
      <c r="E189" s="42"/>
      <c r="F189" s="42"/>
      <c r="G189" s="42"/>
    </row>
    <row r="190" spans="1:7" x14ac:dyDescent="0.25">
      <c r="A190" s="39"/>
      <c r="E190" s="42"/>
      <c r="F190" s="42"/>
      <c r="G190" s="42"/>
    </row>
    <row r="191" spans="1:7" x14ac:dyDescent="0.25">
      <c r="A191" s="39"/>
      <c r="E191" s="42"/>
      <c r="F191" s="42"/>
      <c r="G191" s="42"/>
    </row>
    <row r="192" spans="1:7" x14ac:dyDescent="0.25">
      <c r="A192" s="39"/>
      <c r="E192" s="42"/>
      <c r="F192" s="42"/>
      <c r="G192" s="42"/>
    </row>
    <row r="193" spans="1:7" x14ac:dyDescent="0.25">
      <c r="A193" s="39"/>
      <c r="E193" s="42"/>
      <c r="F193" s="42"/>
      <c r="G193" s="42"/>
    </row>
    <row r="194" spans="1:7" x14ac:dyDescent="0.25">
      <c r="A194" s="39"/>
      <c r="E194" s="42"/>
      <c r="F194" s="42"/>
      <c r="G194" s="42"/>
    </row>
    <row r="195" spans="1:7" x14ac:dyDescent="0.25">
      <c r="A195" s="39"/>
      <c r="E195" s="42"/>
      <c r="F195" s="42"/>
      <c r="G195" s="42"/>
    </row>
    <row r="196" spans="1:7" x14ac:dyDescent="0.25">
      <c r="A196" s="39"/>
      <c r="E196" s="42"/>
      <c r="F196" s="42"/>
      <c r="G196" s="42"/>
    </row>
    <row r="197" spans="1:7" x14ac:dyDescent="0.25">
      <c r="A197" s="39"/>
      <c r="E197" s="42"/>
      <c r="F197" s="42"/>
      <c r="G197" s="42"/>
    </row>
    <row r="198" spans="1:7" x14ac:dyDescent="0.25">
      <c r="A198" s="39"/>
      <c r="E198" s="42"/>
      <c r="F198" s="42"/>
      <c r="G198" s="42"/>
    </row>
    <row r="199" spans="1:7" x14ac:dyDescent="0.25">
      <c r="A199" s="39"/>
      <c r="E199" s="42"/>
      <c r="F199" s="42"/>
      <c r="G199" s="42"/>
    </row>
    <row r="200" spans="1:7" x14ac:dyDescent="0.25">
      <c r="A200" s="39"/>
      <c r="E200" s="42"/>
      <c r="F200" s="42"/>
      <c r="G200" s="42"/>
    </row>
    <row r="201" spans="1:7" x14ac:dyDescent="0.25">
      <c r="A201" s="39"/>
      <c r="E201" s="42"/>
      <c r="F201" s="42"/>
      <c r="G201" s="42"/>
    </row>
    <row r="202" spans="1:7" x14ac:dyDescent="0.25">
      <c r="A202" s="39"/>
      <c r="E202" s="42"/>
      <c r="F202" s="42"/>
      <c r="G202" s="42"/>
    </row>
    <row r="203" spans="1:7" x14ac:dyDescent="0.25">
      <c r="A203" s="39"/>
      <c r="E203" s="42"/>
      <c r="F203" s="42"/>
      <c r="G203" s="42"/>
    </row>
    <row r="204" spans="1:7" x14ac:dyDescent="0.25">
      <c r="A204" s="39"/>
      <c r="E204" s="42"/>
      <c r="F204" s="42"/>
      <c r="G204" s="42"/>
    </row>
    <row r="205" spans="1:7" x14ac:dyDescent="0.25">
      <c r="A205" s="39"/>
      <c r="E205" s="42"/>
      <c r="F205" s="42"/>
      <c r="G205" s="42"/>
    </row>
    <row r="206" spans="1:7" x14ac:dyDescent="0.25">
      <c r="A206" s="39"/>
      <c r="E206" s="42"/>
      <c r="F206" s="42"/>
      <c r="G206" s="42"/>
    </row>
    <row r="207" spans="1:7" x14ac:dyDescent="0.25">
      <c r="A207" s="39"/>
      <c r="E207" s="42"/>
      <c r="F207" s="42"/>
      <c r="G207" s="42"/>
    </row>
    <row r="208" spans="1:7" x14ac:dyDescent="0.25">
      <c r="A208" s="39"/>
      <c r="E208" s="42"/>
      <c r="F208" s="42"/>
      <c r="G208" s="42"/>
    </row>
    <row r="209" spans="1:7" x14ac:dyDescent="0.25">
      <c r="A209" s="39"/>
      <c r="E209" s="42"/>
      <c r="F209" s="42"/>
      <c r="G209" s="42"/>
    </row>
    <row r="210" spans="1:7" x14ac:dyDescent="0.25">
      <c r="A210" s="39"/>
      <c r="E210" s="42"/>
      <c r="F210" s="42"/>
      <c r="G210" s="42"/>
    </row>
    <row r="211" spans="1:7" x14ac:dyDescent="0.25">
      <c r="A211" s="39"/>
      <c r="E211" s="42"/>
      <c r="F211" s="42"/>
      <c r="G211" s="42"/>
    </row>
    <row r="212" spans="1:7" x14ac:dyDescent="0.25">
      <c r="A212" s="39"/>
      <c r="E212" s="42"/>
      <c r="F212" s="42"/>
      <c r="G212" s="42"/>
    </row>
    <row r="213" spans="1:7" x14ac:dyDescent="0.25">
      <c r="A213" s="39"/>
      <c r="E213" s="42"/>
      <c r="F213" s="42"/>
      <c r="G213" s="42"/>
    </row>
    <row r="214" spans="1:7" x14ac:dyDescent="0.25">
      <c r="A214" s="39"/>
      <c r="E214" s="42"/>
      <c r="F214" s="42"/>
      <c r="G214" s="42"/>
    </row>
    <row r="215" spans="1:7" x14ac:dyDescent="0.25">
      <c r="A215" s="39"/>
      <c r="E215" s="42"/>
      <c r="F215" s="42"/>
      <c r="G215" s="42"/>
    </row>
    <row r="216" spans="1:7" x14ac:dyDescent="0.25">
      <c r="A216" s="39"/>
      <c r="E216" s="42"/>
      <c r="F216" s="42"/>
      <c r="G216" s="42"/>
    </row>
    <row r="217" spans="1:7" x14ac:dyDescent="0.25">
      <c r="A217" s="39"/>
      <c r="E217" s="42"/>
      <c r="F217" s="42"/>
      <c r="G217" s="42"/>
    </row>
    <row r="218" spans="1:7" x14ac:dyDescent="0.25">
      <c r="A218" s="39"/>
      <c r="E218" s="42"/>
      <c r="F218" s="42"/>
      <c r="G218" s="42"/>
    </row>
    <row r="219" spans="1:7" x14ac:dyDescent="0.25">
      <c r="A219" s="39"/>
      <c r="E219" s="42"/>
      <c r="F219" s="42"/>
      <c r="G219" s="42"/>
    </row>
    <row r="220" spans="1:7" x14ac:dyDescent="0.25">
      <c r="A220" s="39"/>
      <c r="E220" s="42"/>
      <c r="F220" s="42"/>
      <c r="G220" s="42"/>
    </row>
    <row r="221" spans="1:7" x14ac:dyDescent="0.25">
      <c r="A221" s="39"/>
      <c r="E221" s="42"/>
      <c r="F221" s="42"/>
      <c r="G221" s="42"/>
    </row>
    <row r="222" spans="1:7" x14ac:dyDescent="0.25">
      <c r="A222" s="39"/>
      <c r="E222" s="42"/>
      <c r="F222" s="42"/>
      <c r="G222" s="42"/>
    </row>
    <row r="223" spans="1:7" x14ac:dyDescent="0.25">
      <c r="A223" s="39"/>
      <c r="E223" s="42"/>
      <c r="F223" s="42"/>
      <c r="G223" s="42"/>
    </row>
    <row r="224" spans="1:7" x14ac:dyDescent="0.25">
      <c r="A224" s="39"/>
      <c r="E224" s="42"/>
      <c r="F224" s="42"/>
      <c r="G224" s="42"/>
    </row>
    <row r="225" spans="1:7" x14ac:dyDescent="0.25">
      <c r="A225" s="39"/>
      <c r="E225" s="42"/>
      <c r="F225" s="42"/>
      <c r="G225" s="42"/>
    </row>
    <row r="226" spans="1:7" x14ac:dyDescent="0.25">
      <c r="A226" s="39"/>
      <c r="E226" s="42"/>
      <c r="F226" s="42"/>
      <c r="G226" s="42"/>
    </row>
    <row r="227" spans="1:7" x14ac:dyDescent="0.25">
      <c r="A227" s="39"/>
      <c r="E227" s="42"/>
      <c r="F227" s="42"/>
      <c r="G227" s="42"/>
    </row>
    <row r="228" spans="1:7" x14ac:dyDescent="0.25">
      <c r="A228" s="39"/>
      <c r="E228" s="42"/>
      <c r="F228" s="42"/>
      <c r="G228" s="42"/>
    </row>
    <row r="229" spans="1:7" x14ac:dyDescent="0.25">
      <c r="A229" s="39"/>
      <c r="E229" s="42"/>
      <c r="F229" s="42"/>
      <c r="G229" s="42"/>
    </row>
    <row r="230" spans="1:7" x14ac:dyDescent="0.25">
      <c r="A230" s="39"/>
      <c r="E230" s="42"/>
      <c r="F230" s="42"/>
      <c r="G230" s="42"/>
    </row>
    <row r="231" spans="1:7" x14ac:dyDescent="0.25">
      <c r="A231" s="39"/>
      <c r="E231" s="42"/>
      <c r="F231" s="42"/>
      <c r="G231" s="42"/>
    </row>
    <row r="232" spans="1:7" x14ac:dyDescent="0.25">
      <c r="A232" s="39"/>
      <c r="E232" s="42"/>
      <c r="F232" s="42"/>
      <c r="G232" s="42"/>
    </row>
    <row r="233" spans="1:7" x14ac:dyDescent="0.25">
      <c r="A233" s="39"/>
      <c r="E233" s="42"/>
      <c r="F233" s="42"/>
      <c r="G233" s="42"/>
    </row>
    <row r="234" spans="1:7" x14ac:dyDescent="0.25">
      <c r="A234" s="39"/>
      <c r="E234" s="42"/>
      <c r="F234" s="42"/>
      <c r="G234" s="42"/>
    </row>
    <row r="235" spans="1:7" x14ac:dyDescent="0.25">
      <c r="A235" s="39"/>
      <c r="E235" s="42"/>
      <c r="F235" s="42"/>
      <c r="G235" s="42"/>
    </row>
    <row r="236" spans="1:7" x14ac:dyDescent="0.25">
      <c r="A236" s="39"/>
      <c r="E236" s="42"/>
      <c r="F236" s="42"/>
      <c r="G236" s="42"/>
    </row>
    <row r="237" spans="1:7" x14ac:dyDescent="0.25">
      <c r="A237" s="39"/>
      <c r="E237" s="42"/>
      <c r="F237" s="42"/>
      <c r="G237" s="42"/>
    </row>
    <row r="238" spans="1:7" x14ac:dyDescent="0.25">
      <c r="A238" s="39"/>
      <c r="E238" s="42"/>
      <c r="F238" s="42"/>
      <c r="G238" s="42"/>
    </row>
    <row r="239" spans="1:7" x14ac:dyDescent="0.25">
      <c r="A239" s="39"/>
      <c r="E239" s="42"/>
      <c r="F239" s="42"/>
      <c r="G239" s="42"/>
    </row>
    <row r="240" spans="1:7" x14ac:dyDescent="0.25">
      <c r="A240" s="39"/>
      <c r="E240" s="42"/>
      <c r="F240" s="42"/>
      <c r="G240" s="42"/>
    </row>
    <row r="241" spans="1:7" x14ac:dyDescent="0.25">
      <c r="A241" s="39"/>
      <c r="E241" s="42"/>
      <c r="F241" s="42"/>
      <c r="G241" s="42"/>
    </row>
    <row r="242" spans="1:7" x14ac:dyDescent="0.25">
      <c r="A242" s="39"/>
      <c r="E242" s="42"/>
      <c r="F242" s="42"/>
      <c r="G242" s="42"/>
    </row>
    <row r="243" spans="1:7" x14ac:dyDescent="0.25">
      <c r="A243" s="39"/>
      <c r="E243" s="42"/>
      <c r="F243" s="42"/>
      <c r="G243" s="42"/>
    </row>
    <row r="244" spans="1:7" x14ac:dyDescent="0.25">
      <c r="A244" s="39"/>
      <c r="E244" s="42"/>
      <c r="F244" s="42"/>
      <c r="G244" s="42"/>
    </row>
    <row r="245" spans="1:7" x14ac:dyDescent="0.25">
      <c r="A245" s="39"/>
      <c r="E245" s="42"/>
      <c r="F245" s="42"/>
      <c r="G245" s="42"/>
    </row>
    <row r="246" spans="1:7" x14ac:dyDescent="0.25">
      <c r="A246" s="39"/>
      <c r="E246" s="42"/>
      <c r="F246" s="42"/>
      <c r="G246" s="42"/>
    </row>
    <row r="247" spans="1:7" x14ac:dyDescent="0.25">
      <c r="A247" s="39"/>
      <c r="E247" s="42"/>
      <c r="F247" s="42"/>
      <c r="G247" s="42"/>
    </row>
    <row r="248" spans="1:7" x14ac:dyDescent="0.25">
      <c r="A248" s="39"/>
      <c r="E248" s="42"/>
      <c r="F248" s="42"/>
      <c r="G248" s="42"/>
    </row>
  </sheetData>
  <sheetProtection password="84AA" sheet="1" objects="1" scenarios="1"/>
  <dataValidations count="1">
    <dataValidation type="custom" allowBlank="1" showInputMessage="1" showErrorMessage="1" errorTitle="Product List" error="The Product you are want to enter already exist in this list, use some different name !" sqref="B2:B101">
      <formula1>COUNTIF($B$2:$B$101,B2)=1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U1524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8" sqref="B8"/>
    </sheetView>
  </sheetViews>
  <sheetFormatPr defaultColWidth="0" defaultRowHeight="15" zeroHeight="1" x14ac:dyDescent="0.25"/>
  <cols>
    <col min="1" max="1" width="0.140625" style="48" hidden="1" customWidth="1"/>
    <col min="2" max="2" width="5.85546875" style="48" bestFit="1" customWidth="1"/>
    <col min="3" max="3" width="10.42578125" style="79" bestFit="1" customWidth="1"/>
    <col min="4" max="4" width="10.42578125" style="79" customWidth="1"/>
    <col min="5" max="5" width="14" style="79" customWidth="1"/>
    <col min="6" max="6" width="19" style="79" customWidth="1"/>
    <col min="7" max="7" width="30" style="79" customWidth="1"/>
    <col min="8" max="8" width="15.7109375" style="79" customWidth="1"/>
    <col min="9" max="9" width="16.140625" style="79" customWidth="1"/>
    <col min="10" max="10" width="15.85546875" style="79" customWidth="1"/>
    <col min="11" max="11" width="16.140625" style="79" customWidth="1"/>
    <col min="12" max="12" width="15.85546875" style="79" customWidth="1"/>
    <col min="13" max="13" width="19.42578125" style="79" customWidth="1"/>
    <col min="14" max="15" width="18.5703125" style="79" customWidth="1"/>
    <col min="16" max="16" width="7.28515625" style="79" bestFit="1" customWidth="1"/>
    <col min="17" max="17" width="10.5703125" style="80" customWidth="1"/>
    <col min="18" max="18" width="17.85546875" style="79" customWidth="1"/>
    <col min="19" max="19" width="17.5703125" style="79" customWidth="1"/>
    <col min="20" max="21" width="12.85546875" style="79" customWidth="1"/>
    <col min="22" max="22" width="20.85546875" style="79" bestFit="1" customWidth="1"/>
    <col min="23" max="23" width="17.28515625" style="79" hidden="1" customWidth="1"/>
    <col min="24" max="24" width="8" style="48" hidden="1" customWidth="1"/>
    <col min="25" max="25" width="10" style="48" hidden="1" customWidth="1"/>
    <col min="26" max="16384" width="9.140625" style="48" hidden="1"/>
  </cols>
  <sheetData>
    <row r="1" spans="1:25" x14ac:dyDescent="0.25">
      <c r="A1" s="68" t="s">
        <v>60</v>
      </c>
      <c r="B1" s="68" t="s">
        <v>0</v>
      </c>
      <c r="C1" s="68" t="s">
        <v>49</v>
      </c>
      <c r="D1" s="68" t="s">
        <v>50</v>
      </c>
      <c r="E1" s="69" t="s">
        <v>1</v>
      </c>
      <c r="F1" s="68" t="s">
        <v>24</v>
      </c>
      <c r="G1" s="68" t="s">
        <v>399</v>
      </c>
      <c r="H1" s="68" t="s">
        <v>35</v>
      </c>
      <c r="I1" s="68" t="s">
        <v>52</v>
      </c>
      <c r="J1" s="68" t="s">
        <v>51</v>
      </c>
      <c r="K1" s="69" t="s">
        <v>57</v>
      </c>
      <c r="L1" s="68" t="s">
        <v>53</v>
      </c>
      <c r="M1" s="68" t="s">
        <v>54</v>
      </c>
      <c r="N1" s="68" t="s">
        <v>55</v>
      </c>
      <c r="O1" s="68" t="s">
        <v>401</v>
      </c>
      <c r="P1" s="68" t="s">
        <v>400</v>
      </c>
      <c r="Q1" s="69" t="s">
        <v>36</v>
      </c>
      <c r="R1" s="69" t="s">
        <v>56</v>
      </c>
      <c r="S1" s="69" t="s">
        <v>58</v>
      </c>
      <c r="T1" s="69" t="s">
        <v>59</v>
      </c>
      <c r="U1" s="69" t="s">
        <v>402</v>
      </c>
      <c r="V1" s="68" t="s">
        <v>403</v>
      </c>
      <c r="W1" s="69" t="s">
        <v>267</v>
      </c>
      <c r="X1" s="69" t="s">
        <v>409</v>
      </c>
      <c r="Y1" s="69" t="s">
        <v>410</v>
      </c>
    </row>
    <row r="2" spans="1:25" x14ac:dyDescent="0.25">
      <c r="A2" s="49" t="str">
        <f t="shared" ref="A2:A65" si="0">C2&amp;"-"&amp;D2</f>
        <v>1-1</v>
      </c>
      <c r="B2" s="49">
        <v>1</v>
      </c>
      <c r="C2" s="78">
        <v>1</v>
      </c>
      <c r="D2" s="78">
        <v>1</v>
      </c>
      <c r="E2" s="70">
        <v>42917</v>
      </c>
      <c r="F2" s="83" t="s">
        <v>25</v>
      </c>
      <c r="G2" s="94" t="s">
        <v>299</v>
      </c>
      <c r="H2" s="84">
        <v>1000</v>
      </c>
      <c r="I2" s="95">
        <v>0.2</v>
      </c>
      <c r="J2" s="84">
        <f>H2*I2</f>
        <v>200</v>
      </c>
      <c r="K2" s="52">
        <f>IFERROR(MIN(H2*(1-I2),(H2-J2)),"")</f>
        <v>800</v>
      </c>
      <c r="L2" s="84">
        <v>25</v>
      </c>
      <c r="M2" s="51">
        <f>IFERROR(ROUND($H2*$L2,0),0)</f>
        <v>25000</v>
      </c>
      <c r="N2" s="51">
        <f t="shared" ref="N2:N65" si="1">IFERROR(ROUND($J2*$L2,0),0)</f>
        <v>5000</v>
      </c>
      <c r="O2" s="51">
        <f>M2-N2</f>
        <v>20000</v>
      </c>
      <c r="P2" s="51" t="str">
        <f>IFERROR(IF((VLOOKUP(F2,'Master Info'!$A$14:$C$113,2,FALSE)&amp;VLOOKUP(F2,'Master Info'!$A$14:$C$113,3,FALSE))='Master Info'!$B$2&amp;'Master Info'!$C$2,"SGST","IGST"),"")</f>
        <v>SGST</v>
      </c>
      <c r="Q2" s="67">
        <f t="shared" ref="Q2:Q65" si="2">IFERROR(VLOOKUP($G2,Products,IF(P2="SGST",5,6),FALSE),"")</f>
        <v>0.09</v>
      </c>
      <c r="R2" s="51">
        <f>IFERROR(IF($P2="SGST",ROUND($O2*$Q2,2),0),0)</f>
        <v>1800</v>
      </c>
      <c r="S2" s="51">
        <f>IFERROR(IF($P2="SGST",ROUND($O2*$Q2,2),0),0)</f>
        <v>1800</v>
      </c>
      <c r="T2" s="51">
        <f>IFERROR(IF($P2&lt;&gt;"SGST",ROUND($O2*$Q2,2),0),0)</f>
        <v>0</v>
      </c>
      <c r="U2" s="51">
        <f>SUM(R2:T2)</f>
        <v>3600</v>
      </c>
      <c r="V2" s="52">
        <f>SUM(O2,U2)</f>
        <v>23600</v>
      </c>
      <c r="W2" s="50" t="str">
        <f>IFERROR(IF(AND(VLOOKUP(F2,'Master Info'!$A$14:$Q$113,17,FALSE)="UNREGISTERED",$P2="IGST",O2&gt;=250000),"IGST &gt; 2.5 Lakhs",IF(VLOOKUP($F2,'Master Info'!$A$14:$Q$113,17,FALSE)="UNREGISTERED","Unregistered",$P2)),"")</f>
        <v>SGST</v>
      </c>
      <c r="X2" s="96" t="str">
        <f>IFERROR(IF(E2=0,"",TEXT(E2,"MMMm")),"")</f>
        <v>July</v>
      </c>
      <c r="Y2" s="50">
        <f t="shared" ref="Y2:Y65" si="3">IFERROR(VLOOKUP(G2,Products,2,FALSE),"")</f>
        <v>61013020</v>
      </c>
    </row>
    <row r="3" spans="1:25" x14ac:dyDescent="0.25">
      <c r="A3" s="49" t="str">
        <f t="shared" si="0"/>
        <v>1-2</v>
      </c>
      <c r="B3" s="49">
        <f>B2+1</f>
        <v>2</v>
      </c>
      <c r="C3" s="78">
        <v>1</v>
      </c>
      <c r="D3" s="78">
        <v>2</v>
      </c>
      <c r="E3" s="70">
        <v>42917</v>
      </c>
      <c r="F3" s="83" t="s">
        <v>25</v>
      </c>
      <c r="G3" s="94" t="s">
        <v>300</v>
      </c>
      <c r="H3" s="84">
        <f>H2+200</f>
        <v>1200</v>
      </c>
      <c r="I3" s="95">
        <v>0.2</v>
      </c>
      <c r="J3" s="84">
        <f t="shared" ref="J3" si="4">H3*I3</f>
        <v>240</v>
      </c>
      <c r="K3" s="52">
        <f t="shared" ref="K3:K66" si="5">IFERROR(MIN(H3*(1-I3),(H3-J3)),"")</f>
        <v>960</v>
      </c>
      <c r="L3" s="84">
        <v>32</v>
      </c>
      <c r="M3" s="51">
        <f t="shared" ref="M3:M66" si="6">IFERROR(ROUND($H3*$L3,0),0)</f>
        <v>38400</v>
      </c>
      <c r="N3" s="51">
        <f t="shared" si="1"/>
        <v>7680</v>
      </c>
      <c r="O3" s="51">
        <f t="shared" ref="O3:O66" si="7">M3-N3</f>
        <v>30720</v>
      </c>
      <c r="P3" s="51" t="str">
        <f>IFERROR(IF((VLOOKUP(F3,'Master Info'!$A$14:$C$113,2,FALSE)&amp;VLOOKUP(F3,'Master Info'!$A$14:$C$113,3,FALSE))='Master Info'!$B$2&amp;'Master Info'!$C$2,"SGST","IGST"),"")</f>
        <v>SGST</v>
      </c>
      <c r="Q3" s="67">
        <f t="shared" si="2"/>
        <v>0.09</v>
      </c>
      <c r="R3" s="51">
        <f t="shared" ref="R3:S66" si="8">IFERROR(IF($P3="SGST",ROUND($O3*$Q3,2),0),0)</f>
        <v>2764.8</v>
      </c>
      <c r="S3" s="51">
        <f t="shared" si="8"/>
        <v>2764.8</v>
      </c>
      <c r="T3" s="51">
        <f t="shared" ref="T3:T66" si="9">IFERROR(IF($P3&lt;&gt;"SGST",ROUND($O3*$Q3,2),0),0)</f>
        <v>0</v>
      </c>
      <c r="U3" s="51">
        <f t="shared" ref="U3:U66" si="10">SUM(R3:T3)</f>
        <v>5529.6</v>
      </c>
      <c r="V3" s="52">
        <f t="shared" ref="V3:V66" si="11">SUM(O3,U3)</f>
        <v>36249.599999999999</v>
      </c>
      <c r="W3" s="50" t="str">
        <f>IFERROR(IF(AND(VLOOKUP(F3,'Master Info'!$A$14:$Q$113,17,FALSE)="UNREGISTERED",$P3="IGST",O3&gt;=250000),"IGST &gt; 2.5 Lakhs",IF(VLOOKUP($F3,'Master Info'!$A$14:$Q$113,17,FALSE)="UNREGISTERED","Unregistered",$P3)),"")</f>
        <v>SGST</v>
      </c>
      <c r="X3" s="96" t="str">
        <f t="shared" ref="X3:X66" si="12">IFERROR(IF(E3=0,"",TEXT(E3,"MMMm")),"")</f>
        <v>July</v>
      </c>
      <c r="Y3" s="50">
        <f t="shared" si="3"/>
        <v>61013020</v>
      </c>
    </row>
    <row r="4" spans="1:25" x14ac:dyDescent="0.25">
      <c r="A4" s="49" t="str">
        <f t="shared" si="0"/>
        <v>2-1</v>
      </c>
      <c r="B4" s="49">
        <f t="shared" ref="B4:B23" si="13">B3+1</f>
        <v>3</v>
      </c>
      <c r="C4" s="78">
        <v>2</v>
      </c>
      <c r="D4" s="78">
        <v>1</v>
      </c>
      <c r="E4" s="70">
        <v>42918</v>
      </c>
      <c r="F4" s="83" t="s">
        <v>26</v>
      </c>
      <c r="G4" s="94" t="s">
        <v>301</v>
      </c>
      <c r="H4" s="84">
        <f t="shared" ref="H4:H22" si="14">H3+200</f>
        <v>1400</v>
      </c>
      <c r="I4" s="95"/>
      <c r="J4" s="84">
        <v>200</v>
      </c>
      <c r="K4" s="52">
        <f t="shared" si="5"/>
        <v>1200</v>
      </c>
      <c r="L4" s="84">
        <v>15</v>
      </c>
      <c r="M4" s="51">
        <f t="shared" si="6"/>
        <v>21000</v>
      </c>
      <c r="N4" s="51">
        <f t="shared" si="1"/>
        <v>3000</v>
      </c>
      <c r="O4" s="51">
        <f t="shared" si="7"/>
        <v>18000</v>
      </c>
      <c r="P4" s="51" t="str">
        <f>IFERROR(IF((VLOOKUP(F4,'Master Info'!$A$14:$C$113,2,FALSE)&amp;VLOOKUP(F4,'Master Info'!$A$14:$C$113,3,FALSE))='Master Info'!$B$2&amp;'Master Info'!$C$2,"SGST","IGST"),"")</f>
        <v>IGST</v>
      </c>
      <c r="Q4" s="67">
        <f t="shared" si="2"/>
        <v>0.18</v>
      </c>
      <c r="R4" s="51">
        <f t="shared" si="8"/>
        <v>0</v>
      </c>
      <c r="S4" s="51">
        <f t="shared" si="8"/>
        <v>0</v>
      </c>
      <c r="T4" s="51">
        <f t="shared" si="9"/>
        <v>3240</v>
      </c>
      <c r="U4" s="51">
        <f t="shared" si="10"/>
        <v>3240</v>
      </c>
      <c r="V4" s="52">
        <f t="shared" si="11"/>
        <v>21240</v>
      </c>
      <c r="W4" s="50" t="str">
        <f>IFERROR(IF(AND(VLOOKUP(F4,'Master Info'!$A$14:$Q$113,17,FALSE)="UNREGISTERED",$P4="IGST",O4&gt;=250000),"IGST &gt; 2.5 Lakhs",IF(VLOOKUP($F4,'Master Info'!$A$14:$Q$113,17,FALSE)="UNREGISTERED","Unregistered",$P4)),"")</f>
        <v>IGST</v>
      </c>
      <c r="X4" s="96" t="str">
        <f t="shared" si="12"/>
        <v>July</v>
      </c>
      <c r="Y4" s="50">
        <f t="shared" si="3"/>
        <v>61013020</v>
      </c>
    </row>
    <row r="5" spans="1:25" x14ac:dyDescent="0.25">
      <c r="A5" s="49" t="str">
        <f t="shared" si="0"/>
        <v>2-1</v>
      </c>
      <c r="B5" s="49">
        <f t="shared" si="13"/>
        <v>4</v>
      </c>
      <c r="C5" s="78">
        <v>2</v>
      </c>
      <c r="D5" s="78">
        <v>1</v>
      </c>
      <c r="E5" s="70">
        <v>42919</v>
      </c>
      <c r="F5" s="83" t="s">
        <v>26</v>
      </c>
      <c r="G5" s="94" t="s">
        <v>302</v>
      </c>
      <c r="H5" s="84">
        <f t="shared" si="14"/>
        <v>1600</v>
      </c>
      <c r="I5" s="95"/>
      <c r="J5" s="84">
        <f>J4+200</f>
        <v>400</v>
      </c>
      <c r="K5" s="52">
        <f t="shared" si="5"/>
        <v>1200</v>
      </c>
      <c r="L5" s="84">
        <v>17</v>
      </c>
      <c r="M5" s="51">
        <f t="shared" si="6"/>
        <v>27200</v>
      </c>
      <c r="N5" s="51">
        <f t="shared" si="1"/>
        <v>6800</v>
      </c>
      <c r="O5" s="51">
        <f t="shared" si="7"/>
        <v>20400</v>
      </c>
      <c r="P5" s="51" t="str">
        <f>IFERROR(IF((VLOOKUP(F5,'Master Info'!$A$14:$C$113,2,FALSE)&amp;VLOOKUP(F5,'Master Info'!$A$14:$C$113,3,FALSE))='Master Info'!$B$2&amp;'Master Info'!$C$2,"SGST","IGST"),"")</f>
        <v>IGST</v>
      </c>
      <c r="Q5" s="67">
        <f t="shared" si="2"/>
        <v>0.18</v>
      </c>
      <c r="R5" s="51">
        <f t="shared" si="8"/>
        <v>0</v>
      </c>
      <c r="S5" s="51">
        <f t="shared" si="8"/>
        <v>0</v>
      </c>
      <c r="T5" s="51">
        <f t="shared" si="9"/>
        <v>3672</v>
      </c>
      <c r="U5" s="51">
        <f t="shared" si="10"/>
        <v>3672</v>
      </c>
      <c r="V5" s="52">
        <f t="shared" si="11"/>
        <v>24072</v>
      </c>
      <c r="W5" s="50" t="str">
        <f>IFERROR(IF(AND(VLOOKUP(F5,'Master Info'!$A$14:$Q$113,17,FALSE)="UNREGISTERED",$P5="IGST",O5&gt;=250000),"IGST &gt; 2.5 Lakhs",IF(VLOOKUP($F5,'Master Info'!$A$14:$Q$113,17,FALSE)="UNREGISTERED","Unregistered",$P5)),"")</f>
        <v>IGST</v>
      </c>
      <c r="X5" s="96" t="str">
        <f t="shared" si="12"/>
        <v>July</v>
      </c>
      <c r="Y5" s="50">
        <f t="shared" si="3"/>
        <v>61013020</v>
      </c>
    </row>
    <row r="6" spans="1:25" x14ac:dyDescent="0.25">
      <c r="A6" s="49" t="str">
        <f t="shared" si="0"/>
        <v>3-1</v>
      </c>
      <c r="B6" s="49">
        <f t="shared" si="13"/>
        <v>5</v>
      </c>
      <c r="C6" s="78">
        <v>3</v>
      </c>
      <c r="D6" s="78">
        <v>1</v>
      </c>
      <c r="E6" s="70">
        <v>42931</v>
      </c>
      <c r="F6" s="83" t="s">
        <v>158</v>
      </c>
      <c r="G6" s="94" t="s">
        <v>303</v>
      </c>
      <c r="H6" s="84">
        <f t="shared" si="14"/>
        <v>1800</v>
      </c>
      <c r="I6" s="95"/>
      <c r="J6" s="84">
        <f t="shared" ref="J6:J22" si="15">J5+200</f>
        <v>600</v>
      </c>
      <c r="K6" s="52">
        <f t="shared" si="5"/>
        <v>1200</v>
      </c>
      <c r="L6" s="84">
        <v>250</v>
      </c>
      <c r="M6" s="51">
        <f t="shared" si="6"/>
        <v>450000</v>
      </c>
      <c r="N6" s="51">
        <f t="shared" si="1"/>
        <v>150000</v>
      </c>
      <c r="O6" s="51">
        <f t="shared" si="7"/>
        <v>300000</v>
      </c>
      <c r="P6" s="51" t="str">
        <f>IFERROR(IF((VLOOKUP(F6,'Master Info'!$A$14:$C$113,2,FALSE)&amp;VLOOKUP(F6,'Master Info'!$A$14:$C$113,3,FALSE))='Master Info'!$B$2&amp;'Master Info'!$C$2,"SGST","IGST"),"")</f>
        <v>SGST</v>
      </c>
      <c r="Q6" s="67">
        <f t="shared" si="2"/>
        <v>0.09</v>
      </c>
      <c r="R6" s="51">
        <f t="shared" si="8"/>
        <v>27000</v>
      </c>
      <c r="S6" s="51">
        <f t="shared" si="8"/>
        <v>27000</v>
      </c>
      <c r="T6" s="51">
        <f t="shared" si="9"/>
        <v>0</v>
      </c>
      <c r="U6" s="51">
        <f t="shared" si="10"/>
        <v>54000</v>
      </c>
      <c r="V6" s="52">
        <f t="shared" si="11"/>
        <v>354000</v>
      </c>
      <c r="W6" s="50" t="str">
        <f>IFERROR(IF(AND(VLOOKUP(F6,'Master Info'!$A$14:$Q$113,17,FALSE)="UNREGISTERED",$P6="IGST",O6&gt;=250000),"IGST &gt; 2.5 Lakhs",IF(VLOOKUP($F6,'Master Info'!$A$14:$Q$113,17,FALSE)="UNREGISTERED","Unregistered",$P6)),"")</f>
        <v>Unregistered</v>
      </c>
      <c r="X6" s="96" t="str">
        <f t="shared" si="12"/>
        <v>July</v>
      </c>
      <c r="Y6" s="50">
        <f t="shared" si="3"/>
        <v>61013020</v>
      </c>
    </row>
    <row r="7" spans="1:25" x14ac:dyDescent="0.25">
      <c r="A7" s="49" t="str">
        <f t="shared" si="0"/>
        <v>3-2</v>
      </c>
      <c r="B7" s="49">
        <f t="shared" si="13"/>
        <v>6</v>
      </c>
      <c r="C7" s="78">
        <v>3</v>
      </c>
      <c r="D7" s="78">
        <v>2</v>
      </c>
      <c r="E7" s="70">
        <v>42931</v>
      </c>
      <c r="F7" s="83" t="s">
        <v>158</v>
      </c>
      <c r="G7" s="94" t="s">
        <v>304</v>
      </c>
      <c r="H7" s="84">
        <f t="shared" si="14"/>
        <v>2000</v>
      </c>
      <c r="I7" s="95"/>
      <c r="J7" s="84">
        <f t="shared" si="15"/>
        <v>800</v>
      </c>
      <c r="K7" s="52">
        <f t="shared" si="5"/>
        <v>1200</v>
      </c>
      <c r="L7" s="84">
        <v>22</v>
      </c>
      <c r="M7" s="51">
        <f t="shared" si="6"/>
        <v>44000</v>
      </c>
      <c r="N7" s="51">
        <f t="shared" si="1"/>
        <v>17600</v>
      </c>
      <c r="O7" s="51">
        <f t="shared" si="7"/>
        <v>26400</v>
      </c>
      <c r="P7" s="51" t="str">
        <f>IFERROR(IF((VLOOKUP(F7,'Master Info'!$A$14:$C$113,2,FALSE)&amp;VLOOKUP(F7,'Master Info'!$A$14:$C$113,3,FALSE))='Master Info'!$B$2&amp;'Master Info'!$C$2,"SGST","IGST"),"")</f>
        <v>SGST</v>
      </c>
      <c r="Q7" s="67">
        <f t="shared" si="2"/>
        <v>0.09</v>
      </c>
      <c r="R7" s="51">
        <f t="shared" si="8"/>
        <v>2376</v>
      </c>
      <c r="S7" s="51">
        <f t="shared" si="8"/>
        <v>2376</v>
      </c>
      <c r="T7" s="51">
        <f t="shared" si="9"/>
        <v>0</v>
      </c>
      <c r="U7" s="51">
        <f t="shared" si="10"/>
        <v>4752</v>
      </c>
      <c r="V7" s="52">
        <f t="shared" si="11"/>
        <v>31152</v>
      </c>
      <c r="W7" s="50" t="str">
        <f>IFERROR(IF(AND(VLOOKUP(F7,'Master Info'!$A$14:$Q$113,17,FALSE)="UNREGISTERED",$P7="IGST",O7&gt;=250000),"IGST &gt; 2.5 Lakhs",IF(VLOOKUP($F7,'Master Info'!$A$14:$Q$113,17,FALSE)="UNREGISTERED","Unregistered",$P7)),"")</f>
        <v>Unregistered</v>
      </c>
      <c r="X7" s="96" t="str">
        <f t="shared" si="12"/>
        <v>July</v>
      </c>
      <c r="Y7" s="50">
        <f t="shared" si="3"/>
        <v>61013020</v>
      </c>
    </row>
    <row r="8" spans="1:25" x14ac:dyDescent="0.25">
      <c r="A8" s="49" t="str">
        <f t="shared" si="0"/>
        <v>4-1</v>
      </c>
      <c r="B8" s="49">
        <f t="shared" si="13"/>
        <v>7</v>
      </c>
      <c r="C8" s="78">
        <v>4</v>
      </c>
      <c r="D8" s="78">
        <v>1</v>
      </c>
      <c r="E8" s="70">
        <v>42936</v>
      </c>
      <c r="F8" s="83" t="s">
        <v>159</v>
      </c>
      <c r="G8" s="94" t="s">
        <v>305</v>
      </c>
      <c r="H8" s="84">
        <v>5000</v>
      </c>
      <c r="I8" s="95"/>
      <c r="J8" s="84">
        <f t="shared" si="15"/>
        <v>1000</v>
      </c>
      <c r="K8" s="52">
        <f t="shared" si="5"/>
        <v>4000</v>
      </c>
      <c r="L8" s="84">
        <v>100</v>
      </c>
      <c r="M8" s="51">
        <f t="shared" si="6"/>
        <v>500000</v>
      </c>
      <c r="N8" s="51">
        <f t="shared" si="1"/>
        <v>100000</v>
      </c>
      <c r="O8" s="51">
        <f t="shared" si="7"/>
        <v>400000</v>
      </c>
      <c r="P8" s="51" t="str">
        <f>IFERROR(IF((VLOOKUP(F8,'Master Info'!$A$14:$C$113,2,FALSE)&amp;VLOOKUP(F8,'Master Info'!$A$14:$C$113,3,FALSE))='Master Info'!$B$2&amp;'Master Info'!$C$2,"SGST","IGST"),"")</f>
        <v>IGST</v>
      </c>
      <c r="Q8" s="67">
        <f t="shared" si="2"/>
        <v>0.18</v>
      </c>
      <c r="R8" s="51">
        <f t="shared" si="8"/>
        <v>0</v>
      </c>
      <c r="S8" s="51">
        <f t="shared" si="8"/>
        <v>0</v>
      </c>
      <c r="T8" s="51">
        <f t="shared" si="9"/>
        <v>72000</v>
      </c>
      <c r="U8" s="51">
        <f t="shared" si="10"/>
        <v>72000</v>
      </c>
      <c r="V8" s="52">
        <f t="shared" si="11"/>
        <v>472000</v>
      </c>
      <c r="W8" s="50" t="str">
        <f>IFERROR(IF(AND(VLOOKUP(F8,'Master Info'!$A$14:$Q$113,17,FALSE)="UNREGISTERED",$P8="IGST",O8&gt;=250000),"IGST &gt; 2.5 Lakhs",IF(VLOOKUP($F8,'Master Info'!$A$14:$Q$113,17,FALSE)="UNREGISTERED","Unregistered",$P8)),"")</f>
        <v>IGST &gt; 2.5 Lakhs</v>
      </c>
      <c r="X8" s="96" t="str">
        <f t="shared" si="12"/>
        <v>July</v>
      </c>
      <c r="Y8" s="50">
        <f t="shared" si="3"/>
        <v>61031010</v>
      </c>
    </row>
    <row r="9" spans="1:25" x14ac:dyDescent="0.25">
      <c r="A9" s="49" t="str">
        <f t="shared" si="0"/>
        <v>5-1</v>
      </c>
      <c r="B9" s="49">
        <f t="shared" si="13"/>
        <v>8</v>
      </c>
      <c r="C9" s="78">
        <v>5</v>
      </c>
      <c r="D9" s="78">
        <v>1</v>
      </c>
      <c r="E9" s="70">
        <v>42937</v>
      </c>
      <c r="F9" s="83" t="s">
        <v>25</v>
      </c>
      <c r="G9" s="94" t="s">
        <v>306</v>
      </c>
      <c r="H9" s="84">
        <f t="shared" si="14"/>
        <v>5200</v>
      </c>
      <c r="I9" s="95"/>
      <c r="J9" s="84">
        <f t="shared" si="15"/>
        <v>1200</v>
      </c>
      <c r="K9" s="52">
        <f t="shared" si="5"/>
        <v>4000</v>
      </c>
      <c r="L9" s="84">
        <v>17</v>
      </c>
      <c r="M9" s="51">
        <f t="shared" si="6"/>
        <v>88400</v>
      </c>
      <c r="N9" s="51">
        <f t="shared" si="1"/>
        <v>20400</v>
      </c>
      <c r="O9" s="51">
        <f t="shared" si="7"/>
        <v>68000</v>
      </c>
      <c r="P9" s="51" t="str">
        <f>IFERROR(IF((VLOOKUP(F9,'Master Info'!$A$14:$C$113,2,FALSE)&amp;VLOOKUP(F9,'Master Info'!$A$14:$C$113,3,FALSE))='Master Info'!$B$2&amp;'Master Info'!$C$2,"SGST","IGST"),"")</f>
        <v>SGST</v>
      </c>
      <c r="Q9" s="67">
        <f t="shared" si="2"/>
        <v>0.09</v>
      </c>
      <c r="R9" s="51">
        <f t="shared" si="8"/>
        <v>6120</v>
      </c>
      <c r="S9" s="51">
        <f t="shared" si="8"/>
        <v>6120</v>
      </c>
      <c r="T9" s="51">
        <f t="shared" si="9"/>
        <v>0</v>
      </c>
      <c r="U9" s="51">
        <f t="shared" si="10"/>
        <v>12240</v>
      </c>
      <c r="V9" s="52">
        <f t="shared" si="11"/>
        <v>80240</v>
      </c>
      <c r="W9" s="50" t="str">
        <f>IFERROR(IF(AND(VLOOKUP(F9,'Master Info'!$A$14:$Q$113,17,FALSE)="UNREGISTERED",$P9="IGST",O9&gt;=250000),"IGST &gt; 2.5 Lakhs",IF(VLOOKUP($F9,'Master Info'!$A$14:$Q$113,17,FALSE)="UNREGISTERED","Unregistered",$P9)),"")</f>
        <v>SGST</v>
      </c>
      <c r="X9" s="96" t="str">
        <f t="shared" si="12"/>
        <v>July</v>
      </c>
      <c r="Y9" s="50">
        <f t="shared" si="3"/>
        <v>61031010</v>
      </c>
    </row>
    <row r="10" spans="1:25" x14ac:dyDescent="0.25">
      <c r="A10" s="49" t="str">
        <f t="shared" si="0"/>
        <v>6-1</v>
      </c>
      <c r="B10" s="49">
        <f t="shared" si="13"/>
        <v>9</v>
      </c>
      <c r="C10" s="78">
        <v>6</v>
      </c>
      <c r="D10" s="78">
        <v>1</v>
      </c>
      <c r="E10" s="70">
        <v>42940</v>
      </c>
      <c r="F10" s="83" t="s">
        <v>160</v>
      </c>
      <c r="G10" s="94" t="s">
        <v>307</v>
      </c>
      <c r="H10" s="84">
        <f t="shared" si="14"/>
        <v>5400</v>
      </c>
      <c r="I10" s="95"/>
      <c r="J10" s="84">
        <f t="shared" si="15"/>
        <v>1400</v>
      </c>
      <c r="K10" s="52">
        <f t="shared" si="5"/>
        <v>4000</v>
      </c>
      <c r="L10" s="84">
        <v>40</v>
      </c>
      <c r="M10" s="51">
        <f t="shared" si="6"/>
        <v>216000</v>
      </c>
      <c r="N10" s="51">
        <f t="shared" si="1"/>
        <v>56000</v>
      </c>
      <c r="O10" s="51">
        <f t="shared" si="7"/>
        <v>160000</v>
      </c>
      <c r="P10" s="51" t="str">
        <f>IFERROR(IF((VLOOKUP(F10,'Master Info'!$A$14:$C$113,2,FALSE)&amp;VLOOKUP(F10,'Master Info'!$A$14:$C$113,3,FALSE))='Master Info'!$B$2&amp;'Master Info'!$C$2,"SGST","IGST"),"")</f>
        <v>IGST</v>
      </c>
      <c r="Q10" s="67">
        <f t="shared" si="2"/>
        <v>0.18</v>
      </c>
      <c r="R10" s="51">
        <f t="shared" si="8"/>
        <v>0</v>
      </c>
      <c r="S10" s="51">
        <f t="shared" si="8"/>
        <v>0</v>
      </c>
      <c r="T10" s="51">
        <f t="shared" si="9"/>
        <v>28800</v>
      </c>
      <c r="U10" s="51">
        <f t="shared" si="10"/>
        <v>28800</v>
      </c>
      <c r="V10" s="52">
        <f t="shared" si="11"/>
        <v>188800</v>
      </c>
      <c r="W10" s="50" t="str">
        <f>IFERROR(IF(AND(VLOOKUP(F10,'Master Info'!$A$14:$Q$113,17,FALSE)="UNREGISTERED",$P10="IGST",O10&gt;=250000),"IGST &gt; 2.5 Lakhs",IF(VLOOKUP($F10,'Master Info'!$A$14:$Q$113,17,FALSE)="UNREGISTERED","Unregistered",$P10)),"")</f>
        <v>IGST</v>
      </c>
      <c r="X10" s="96" t="str">
        <f t="shared" si="12"/>
        <v>July</v>
      </c>
      <c r="Y10" s="50">
        <f t="shared" si="3"/>
        <v>61031010</v>
      </c>
    </row>
    <row r="11" spans="1:25" x14ac:dyDescent="0.25">
      <c r="A11" s="49" t="str">
        <f t="shared" si="0"/>
        <v>7-1</v>
      </c>
      <c r="B11" s="49">
        <f t="shared" si="13"/>
        <v>10</v>
      </c>
      <c r="C11" s="78">
        <v>7</v>
      </c>
      <c r="D11" s="78">
        <v>1</v>
      </c>
      <c r="E11" s="70">
        <v>42943</v>
      </c>
      <c r="F11" s="83" t="s">
        <v>26</v>
      </c>
      <c r="G11" s="94" t="s">
        <v>308</v>
      </c>
      <c r="H11" s="84">
        <f t="shared" si="14"/>
        <v>5600</v>
      </c>
      <c r="I11" s="95"/>
      <c r="J11" s="84">
        <f t="shared" si="15"/>
        <v>1600</v>
      </c>
      <c r="K11" s="52">
        <f t="shared" si="5"/>
        <v>4000</v>
      </c>
      <c r="L11" s="84">
        <v>28</v>
      </c>
      <c r="M11" s="51">
        <f t="shared" si="6"/>
        <v>156800</v>
      </c>
      <c r="N11" s="51">
        <f t="shared" si="1"/>
        <v>44800</v>
      </c>
      <c r="O11" s="51">
        <f t="shared" si="7"/>
        <v>112000</v>
      </c>
      <c r="P11" s="51" t="str">
        <f>IFERROR(IF((VLOOKUP(F11,'Master Info'!$A$14:$C$113,2,FALSE)&amp;VLOOKUP(F11,'Master Info'!$A$14:$C$113,3,FALSE))='Master Info'!$B$2&amp;'Master Info'!$C$2,"SGST","IGST"),"")</f>
        <v>IGST</v>
      </c>
      <c r="Q11" s="67">
        <f t="shared" si="2"/>
        <v>0.18</v>
      </c>
      <c r="R11" s="51">
        <f t="shared" si="8"/>
        <v>0</v>
      </c>
      <c r="S11" s="51">
        <f t="shared" si="8"/>
        <v>0</v>
      </c>
      <c r="T11" s="51">
        <f t="shared" si="9"/>
        <v>20160</v>
      </c>
      <c r="U11" s="51">
        <f t="shared" si="10"/>
        <v>20160</v>
      </c>
      <c r="V11" s="52">
        <f t="shared" si="11"/>
        <v>132160</v>
      </c>
      <c r="W11" s="50" t="str">
        <f>IFERROR(IF(AND(VLOOKUP(F11,'Master Info'!$A$14:$Q$113,17,FALSE)="UNREGISTERED",$P11="IGST",O11&gt;=250000),"IGST &gt; 2.5 Lakhs",IF(VLOOKUP($F11,'Master Info'!$A$14:$Q$113,17,FALSE)="UNREGISTERED","Unregistered",$P11)),"")</f>
        <v>IGST</v>
      </c>
      <c r="X11" s="96" t="str">
        <f t="shared" si="12"/>
        <v>July</v>
      </c>
      <c r="Y11" s="50">
        <f t="shared" si="3"/>
        <v>61031010</v>
      </c>
    </row>
    <row r="12" spans="1:25" x14ac:dyDescent="0.25">
      <c r="A12" s="49" t="str">
        <f t="shared" si="0"/>
        <v>8-1</v>
      </c>
      <c r="B12" s="49">
        <f t="shared" si="13"/>
        <v>11</v>
      </c>
      <c r="C12" s="78">
        <v>8</v>
      </c>
      <c r="D12" s="78">
        <v>1</v>
      </c>
      <c r="E12" s="70">
        <v>42944</v>
      </c>
      <c r="F12" s="83" t="s">
        <v>26</v>
      </c>
      <c r="G12" s="94" t="s">
        <v>309</v>
      </c>
      <c r="H12" s="84">
        <f t="shared" si="14"/>
        <v>5800</v>
      </c>
      <c r="I12" s="95"/>
      <c r="J12" s="84">
        <f t="shared" si="15"/>
        <v>1800</v>
      </c>
      <c r="K12" s="52">
        <f t="shared" si="5"/>
        <v>4000</v>
      </c>
      <c r="L12" s="84">
        <v>16</v>
      </c>
      <c r="M12" s="51">
        <f t="shared" si="6"/>
        <v>92800</v>
      </c>
      <c r="N12" s="51">
        <f t="shared" si="1"/>
        <v>28800</v>
      </c>
      <c r="O12" s="51">
        <f t="shared" si="7"/>
        <v>64000</v>
      </c>
      <c r="P12" s="51" t="str">
        <f>IFERROR(IF((VLOOKUP(F12,'Master Info'!$A$14:$C$113,2,FALSE)&amp;VLOOKUP(F12,'Master Info'!$A$14:$C$113,3,FALSE))='Master Info'!$B$2&amp;'Master Info'!$C$2,"SGST","IGST"),"")</f>
        <v>IGST</v>
      </c>
      <c r="Q12" s="67">
        <f t="shared" si="2"/>
        <v>0.18</v>
      </c>
      <c r="R12" s="51">
        <f t="shared" si="8"/>
        <v>0</v>
      </c>
      <c r="S12" s="51">
        <f t="shared" si="8"/>
        <v>0</v>
      </c>
      <c r="T12" s="51">
        <f t="shared" si="9"/>
        <v>11520</v>
      </c>
      <c r="U12" s="51">
        <f t="shared" si="10"/>
        <v>11520</v>
      </c>
      <c r="V12" s="52">
        <f t="shared" si="11"/>
        <v>75520</v>
      </c>
      <c r="W12" s="50" t="str">
        <f>IFERROR(IF(AND(VLOOKUP(F12,'Master Info'!$A$14:$Q$113,17,FALSE)="UNREGISTERED",$P12="IGST",O12&gt;=250000),"IGST &gt; 2.5 Lakhs",IF(VLOOKUP($F12,'Master Info'!$A$14:$Q$113,17,FALSE)="UNREGISTERED","Unregistered",$P12)),"")</f>
        <v>IGST</v>
      </c>
      <c r="X12" s="96" t="str">
        <f t="shared" si="12"/>
        <v>July</v>
      </c>
      <c r="Y12" s="50">
        <f t="shared" si="3"/>
        <v>61031020</v>
      </c>
    </row>
    <row r="13" spans="1:25" x14ac:dyDescent="0.25">
      <c r="A13" s="49" t="str">
        <f t="shared" si="0"/>
        <v>9-1</v>
      </c>
      <c r="B13" s="49">
        <f t="shared" si="13"/>
        <v>12</v>
      </c>
      <c r="C13" s="78">
        <v>9</v>
      </c>
      <c r="D13" s="78">
        <v>1</v>
      </c>
      <c r="E13" s="70">
        <v>42931</v>
      </c>
      <c r="F13" s="83" t="s">
        <v>159</v>
      </c>
      <c r="G13" s="94" t="s">
        <v>310</v>
      </c>
      <c r="H13" s="84">
        <f t="shared" si="14"/>
        <v>6000</v>
      </c>
      <c r="I13" s="95"/>
      <c r="J13" s="84">
        <f t="shared" si="15"/>
        <v>2000</v>
      </c>
      <c r="K13" s="52">
        <f t="shared" si="5"/>
        <v>4000</v>
      </c>
      <c r="L13" s="84">
        <v>29</v>
      </c>
      <c r="M13" s="51">
        <f t="shared" si="6"/>
        <v>174000</v>
      </c>
      <c r="N13" s="51">
        <f t="shared" si="1"/>
        <v>58000</v>
      </c>
      <c r="O13" s="51">
        <f t="shared" si="7"/>
        <v>116000</v>
      </c>
      <c r="P13" s="51" t="str">
        <f>IFERROR(IF((VLOOKUP(F13,'Master Info'!$A$14:$C$113,2,FALSE)&amp;VLOOKUP(F13,'Master Info'!$A$14:$C$113,3,FALSE))='Master Info'!$B$2&amp;'Master Info'!$C$2,"SGST","IGST"),"")</f>
        <v>IGST</v>
      </c>
      <c r="Q13" s="67">
        <f t="shared" si="2"/>
        <v>0.18</v>
      </c>
      <c r="R13" s="51">
        <f t="shared" si="8"/>
        <v>0</v>
      </c>
      <c r="S13" s="51">
        <f t="shared" si="8"/>
        <v>0</v>
      </c>
      <c r="T13" s="51">
        <f t="shared" si="9"/>
        <v>20880</v>
      </c>
      <c r="U13" s="51">
        <f t="shared" si="10"/>
        <v>20880</v>
      </c>
      <c r="V13" s="52">
        <f t="shared" si="11"/>
        <v>136880</v>
      </c>
      <c r="W13" s="50" t="str">
        <f>IFERROR(IF(AND(VLOOKUP(F13,'Master Info'!$A$14:$Q$113,17,FALSE)="UNREGISTERED",$P13="IGST",O13&gt;=250000),"IGST &gt; 2.5 Lakhs",IF(VLOOKUP($F13,'Master Info'!$A$14:$Q$113,17,FALSE)="UNREGISTERED","Unregistered",$P13)),"")</f>
        <v>Unregistered</v>
      </c>
      <c r="X13" s="96" t="str">
        <f t="shared" si="12"/>
        <v>July</v>
      </c>
      <c r="Y13" s="50">
        <f t="shared" si="3"/>
        <v>61031020</v>
      </c>
    </row>
    <row r="14" spans="1:25" x14ac:dyDescent="0.25">
      <c r="A14" s="49" t="str">
        <f t="shared" si="0"/>
        <v>10-1</v>
      </c>
      <c r="B14" s="49">
        <f t="shared" si="13"/>
        <v>13</v>
      </c>
      <c r="C14" s="78">
        <v>10</v>
      </c>
      <c r="D14" s="78">
        <v>1</v>
      </c>
      <c r="E14" s="70">
        <v>42931</v>
      </c>
      <c r="F14" s="83" t="s">
        <v>160</v>
      </c>
      <c r="G14" s="94" t="s">
        <v>311</v>
      </c>
      <c r="H14" s="84">
        <f t="shared" si="14"/>
        <v>6200</v>
      </c>
      <c r="I14" s="95"/>
      <c r="J14" s="84">
        <f t="shared" si="15"/>
        <v>2200</v>
      </c>
      <c r="K14" s="52">
        <f t="shared" si="5"/>
        <v>4000</v>
      </c>
      <c r="L14" s="84">
        <v>17</v>
      </c>
      <c r="M14" s="51">
        <f t="shared" si="6"/>
        <v>105400</v>
      </c>
      <c r="N14" s="51">
        <f t="shared" si="1"/>
        <v>37400</v>
      </c>
      <c r="O14" s="51">
        <f t="shared" si="7"/>
        <v>68000</v>
      </c>
      <c r="P14" s="51" t="str">
        <f>IFERROR(IF((VLOOKUP(F14,'Master Info'!$A$14:$C$113,2,FALSE)&amp;VLOOKUP(F14,'Master Info'!$A$14:$C$113,3,FALSE))='Master Info'!$B$2&amp;'Master Info'!$C$2,"SGST","IGST"),"")</f>
        <v>IGST</v>
      </c>
      <c r="Q14" s="67">
        <f t="shared" si="2"/>
        <v>0.18</v>
      </c>
      <c r="R14" s="51">
        <f t="shared" si="8"/>
        <v>0</v>
      </c>
      <c r="S14" s="51">
        <f t="shared" si="8"/>
        <v>0</v>
      </c>
      <c r="T14" s="51">
        <f t="shared" si="9"/>
        <v>12240</v>
      </c>
      <c r="U14" s="51">
        <f t="shared" si="10"/>
        <v>12240</v>
      </c>
      <c r="V14" s="52">
        <f t="shared" si="11"/>
        <v>80240</v>
      </c>
      <c r="W14" s="50" t="str">
        <f>IFERROR(IF(AND(VLOOKUP(F14,'Master Info'!$A$14:$Q$113,17,FALSE)="UNREGISTERED",$P14="IGST",O14&gt;=250000),"IGST &gt; 2.5 Lakhs",IF(VLOOKUP($F14,'Master Info'!$A$14:$Q$113,17,FALSE)="UNREGISTERED","Unregistered",$P14)),"")</f>
        <v>IGST</v>
      </c>
      <c r="X14" s="96" t="str">
        <f t="shared" si="12"/>
        <v>July</v>
      </c>
      <c r="Y14" s="50">
        <f t="shared" si="3"/>
        <v>61031020</v>
      </c>
    </row>
    <row r="15" spans="1:25" x14ac:dyDescent="0.25">
      <c r="A15" s="49" t="str">
        <f t="shared" si="0"/>
        <v>11-1</v>
      </c>
      <c r="B15" s="49">
        <f t="shared" si="13"/>
        <v>14</v>
      </c>
      <c r="C15" s="78">
        <v>11</v>
      </c>
      <c r="D15" s="78">
        <v>1</v>
      </c>
      <c r="E15" s="70">
        <v>42931</v>
      </c>
      <c r="F15" s="83" t="s">
        <v>158</v>
      </c>
      <c r="G15" s="94" t="s">
        <v>312</v>
      </c>
      <c r="H15" s="84">
        <f t="shared" si="14"/>
        <v>6400</v>
      </c>
      <c r="I15" s="95"/>
      <c r="J15" s="84">
        <f t="shared" si="15"/>
        <v>2400</v>
      </c>
      <c r="K15" s="52">
        <f t="shared" si="5"/>
        <v>4000</v>
      </c>
      <c r="L15" s="84">
        <v>26</v>
      </c>
      <c r="M15" s="51">
        <f t="shared" si="6"/>
        <v>166400</v>
      </c>
      <c r="N15" s="51">
        <f t="shared" si="1"/>
        <v>62400</v>
      </c>
      <c r="O15" s="51">
        <f t="shared" si="7"/>
        <v>104000</v>
      </c>
      <c r="P15" s="51" t="str">
        <f>IFERROR(IF((VLOOKUP(F15,'Master Info'!$A$14:$C$113,2,FALSE)&amp;VLOOKUP(F15,'Master Info'!$A$14:$C$113,3,FALSE))='Master Info'!$B$2&amp;'Master Info'!$C$2,"SGST","IGST"),"")</f>
        <v>SGST</v>
      </c>
      <c r="Q15" s="67">
        <f t="shared" si="2"/>
        <v>0.09</v>
      </c>
      <c r="R15" s="51">
        <f t="shared" si="8"/>
        <v>9360</v>
      </c>
      <c r="S15" s="51">
        <f t="shared" si="8"/>
        <v>9360</v>
      </c>
      <c r="T15" s="51">
        <f t="shared" si="9"/>
        <v>0</v>
      </c>
      <c r="U15" s="51">
        <f t="shared" si="10"/>
        <v>18720</v>
      </c>
      <c r="V15" s="52">
        <f t="shared" si="11"/>
        <v>122720</v>
      </c>
      <c r="W15" s="50" t="str">
        <f>IFERROR(IF(AND(VLOOKUP(F15,'Master Info'!$A$14:$Q$113,17,FALSE)="UNREGISTERED",$P15="IGST",O15&gt;=250000),"IGST &gt; 2.5 Lakhs",IF(VLOOKUP($F15,'Master Info'!$A$14:$Q$113,17,FALSE)="UNREGISTERED","Unregistered",$P15)),"")</f>
        <v>Unregistered</v>
      </c>
      <c r="X15" s="96" t="str">
        <f t="shared" si="12"/>
        <v>July</v>
      </c>
      <c r="Y15" s="50">
        <f t="shared" si="3"/>
        <v>61031020</v>
      </c>
    </row>
    <row r="16" spans="1:25" x14ac:dyDescent="0.25">
      <c r="A16" s="49" t="str">
        <f t="shared" si="0"/>
        <v>12-1</v>
      </c>
      <c r="B16" s="49">
        <f t="shared" si="13"/>
        <v>15</v>
      </c>
      <c r="C16" s="78">
        <v>12</v>
      </c>
      <c r="D16" s="78">
        <v>1</v>
      </c>
      <c r="E16" s="70">
        <v>42931</v>
      </c>
      <c r="F16" s="83" t="s">
        <v>159</v>
      </c>
      <c r="G16" s="94" t="s">
        <v>313</v>
      </c>
      <c r="H16" s="84">
        <f t="shared" si="14"/>
        <v>6600</v>
      </c>
      <c r="I16" s="95"/>
      <c r="J16" s="84">
        <f t="shared" si="15"/>
        <v>2600</v>
      </c>
      <c r="K16" s="52">
        <f t="shared" si="5"/>
        <v>4000</v>
      </c>
      <c r="L16" s="84">
        <v>29</v>
      </c>
      <c r="M16" s="51">
        <f t="shared" si="6"/>
        <v>191400</v>
      </c>
      <c r="N16" s="51">
        <f t="shared" si="1"/>
        <v>75400</v>
      </c>
      <c r="O16" s="51">
        <f t="shared" si="7"/>
        <v>116000</v>
      </c>
      <c r="P16" s="51" t="str">
        <f>IFERROR(IF((VLOOKUP(F16,'Master Info'!$A$14:$C$113,2,FALSE)&amp;VLOOKUP(F16,'Master Info'!$A$14:$C$113,3,FALSE))='Master Info'!$B$2&amp;'Master Info'!$C$2,"SGST","IGST"),"")</f>
        <v>IGST</v>
      </c>
      <c r="Q16" s="67">
        <f t="shared" si="2"/>
        <v>0.18</v>
      </c>
      <c r="R16" s="51">
        <f t="shared" si="8"/>
        <v>0</v>
      </c>
      <c r="S16" s="51">
        <f t="shared" si="8"/>
        <v>0</v>
      </c>
      <c r="T16" s="51">
        <f t="shared" si="9"/>
        <v>20880</v>
      </c>
      <c r="U16" s="51">
        <f t="shared" si="10"/>
        <v>20880</v>
      </c>
      <c r="V16" s="52">
        <f t="shared" si="11"/>
        <v>136880</v>
      </c>
      <c r="W16" s="50" t="str">
        <f>IFERROR(IF(AND(VLOOKUP(F16,'Master Info'!$A$14:$Q$113,17,FALSE)="UNREGISTERED",$P16="IGST",O16&gt;=250000),"IGST &gt; 2.5 Lakhs",IF(VLOOKUP($F16,'Master Info'!$A$14:$Q$113,17,FALSE)="UNREGISTERED","Unregistered",$P16)),"")</f>
        <v>Unregistered</v>
      </c>
      <c r="X16" s="96" t="str">
        <f t="shared" si="12"/>
        <v>July</v>
      </c>
      <c r="Y16" s="50">
        <f t="shared" si="3"/>
        <v>61031020</v>
      </c>
    </row>
    <row r="17" spans="1:25" x14ac:dyDescent="0.25">
      <c r="A17" s="49" t="str">
        <f t="shared" si="0"/>
        <v>13-1</v>
      </c>
      <c r="B17" s="49">
        <f t="shared" si="13"/>
        <v>16</v>
      </c>
      <c r="C17" s="78">
        <v>13</v>
      </c>
      <c r="D17" s="78">
        <v>1</v>
      </c>
      <c r="E17" s="70">
        <v>42931</v>
      </c>
      <c r="F17" s="83" t="s">
        <v>26</v>
      </c>
      <c r="G17" s="94" t="s">
        <v>314</v>
      </c>
      <c r="H17" s="84">
        <f t="shared" si="14"/>
        <v>6800</v>
      </c>
      <c r="I17" s="95"/>
      <c r="J17" s="84">
        <f t="shared" si="15"/>
        <v>2800</v>
      </c>
      <c r="K17" s="52">
        <f t="shared" si="5"/>
        <v>4000</v>
      </c>
      <c r="L17" s="84">
        <v>11</v>
      </c>
      <c r="M17" s="51">
        <f t="shared" si="6"/>
        <v>74800</v>
      </c>
      <c r="N17" s="51">
        <f t="shared" si="1"/>
        <v>30800</v>
      </c>
      <c r="O17" s="51">
        <f t="shared" si="7"/>
        <v>44000</v>
      </c>
      <c r="P17" s="51" t="str">
        <f>IFERROR(IF((VLOOKUP(F17,'Master Info'!$A$14:$C$113,2,FALSE)&amp;VLOOKUP(F17,'Master Info'!$A$14:$C$113,3,FALSE))='Master Info'!$B$2&amp;'Master Info'!$C$2,"SGST","IGST"),"")</f>
        <v>IGST</v>
      </c>
      <c r="Q17" s="67">
        <f t="shared" si="2"/>
        <v>0.18</v>
      </c>
      <c r="R17" s="51">
        <f t="shared" si="8"/>
        <v>0</v>
      </c>
      <c r="S17" s="51">
        <f t="shared" si="8"/>
        <v>0</v>
      </c>
      <c r="T17" s="51">
        <f t="shared" si="9"/>
        <v>7920</v>
      </c>
      <c r="U17" s="51">
        <f t="shared" si="10"/>
        <v>7920</v>
      </c>
      <c r="V17" s="52">
        <f t="shared" si="11"/>
        <v>51920</v>
      </c>
      <c r="W17" s="50" t="str">
        <f>IFERROR(IF(AND(VLOOKUP(F17,'Master Info'!$A$14:$Q$113,17,FALSE)="UNREGISTERED",$P17="IGST",O17&gt;=250000),"IGST &gt; 2.5 Lakhs",IF(VLOOKUP($F17,'Master Info'!$A$14:$Q$113,17,FALSE)="UNREGISTERED","Unregistered",$P17)),"")</f>
        <v>IGST</v>
      </c>
      <c r="X17" s="96" t="str">
        <f t="shared" si="12"/>
        <v>July</v>
      </c>
      <c r="Y17" s="50">
        <f t="shared" si="3"/>
        <v>61031020</v>
      </c>
    </row>
    <row r="18" spans="1:25" x14ac:dyDescent="0.25">
      <c r="A18" s="49" t="str">
        <f t="shared" si="0"/>
        <v>14-1</v>
      </c>
      <c r="B18" s="49">
        <f t="shared" si="13"/>
        <v>17</v>
      </c>
      <c r="C18" s="78">
        <v>14</v>
      </c>
      <c r="D18" s="78">
        <v>1</v>
      </c>
      <c r="E18" s="70">
        <v>42959</v>
      </c>
      <c r="F18" s="83" t="s">
        <v>159</v>
      </c>
      <c r="G18" s="94" t="s">
        <v>315</v>
      </c>
      <c r="H18" s="84">
        <f t="shared" si="14"/>
        <v>7000</v>
      </c>
      <c r="I18" s="95"/>
      <c r="J18" s="84">
        <f t="shared" si="15"/>
        <v>3000</v>
      </c>
      <c r="K18" s="52">
        <f t="shared" si="5"/>
        <v>4000</v>
      </c>
      <c r="L18" s="84">
        <v>38</v>
      </c>
      <c r="M18" s="51">
        <f t="shared" si="6"/>
        <v>266000</v>
      </c>
      <c r="N18" s="51">
        <f t="shared" si="1"/>
        <v>114000</v>
      </c>
      <c r="O18" s="51">
        <f t="shared" si="7"/>
        <v>152000</v>
      </c>
      <c r="P18" s="51" t="str">
        <f>IFERROR(IF((VLOOKUP(F18,'Master Info'!$A$14:$C$113,2,FALSE)&amp;VLOOKUP(F18,'Master Info'!$A$14:$C$113,3,FALSE))='Master Info'!$B$2&amp;'Master Info'!$C$2,"SGST","IGST"),"")</f>
        <v>IGST</v>
      </c>
      <c r="Q18" s="67">
        <f t="shared" si="2"/>
        <v>0.18</v>
      </c>
      <c r="R18" s="51">
        <f t="shared" si="8"/>
        <v>0</v>
      </c>
      <c r="S18" s="51">
        <f t="shared" si="8"/>
        <v>0</v>
      </c>
      <c r="T18" s="51">
        <f t="shared" si="9"/>
        <v>27360</v>
      </c>
      <c r="U18" s="51">
        <f t="shared" si="10"/>
        <v>27360</v>
      </c>
      <c r="V18" s="52">
        <f t="shared" si="11"/>
        <v>179360</v>
      </c>
      <c r="W18" s="50" t="str">
        <f>IFERROR(IF(AND(VLOOKUP(F18,'Master Info'!$A$14:$Q$113,17,FALSE)="UNREGISTERED",$P18="IGST",O18&gt;=250000),"IGST &gt; 2.5 Lakhs",IF(VLOOKUP($F18,'Master Info'!$A$14:$Q$113,17,FALSE)="UNREGISTERED","Unregistered",$P18)),"")</f>
        <v>Unregistered</v>
      </c>
      <c r="X18" s="96" t="str">
        <f t="shared" si="12"/>
        <v>August</v>
      </c>
      <c r="Y18" s="50">
        <f t="shared" si="3"/>
        <v>61031020</v>
      </c>
    </row>
    <row r="19" spans="1:25" x14ac:dyDescent="0.25">
      <c r="A19" s="49" t="str">
        <f t="shared" si="0"/>
        <v>14-2</v>
      </c>
      <c r="B19" s="49">
        <f t="shared" si="13"/>
        <v>18</v>
      </c>
      <c r="C19" s="78">
        <v>14</v>
      </c>
      <c r="D19" s="78">
        <v>2</v>
      </c>
      <c r="E19" s="70">
        <v>42959</v>
      </c>
      <c r="F19" s="83" t="s">
        <v>159</v>
      </c>
      <c r="G19" s="94" t="s">
        <v>316</v>
      </c>
      <c r="H19" s="84">
        <f t="shared" si="14"/>
        <v>7200</v>
      </c>
      <c r="I19" s="95"/>
      <c r="J19" s="84">
        <f t="shared" si="15"/>
        <v>3200</v>
      </c>
      <c r="K19" s="52">
        <f t="shared" si="5"/>
        <v>4000</v>
      </c>
      <c r="L19" s="84">
        <v>40</v>
      </c>
      <c r="M19" s="51">
        <f t="shared" si="6"/>
        <v>288000</v>
      </c>
      <c r="N19" s="51">
        <f t="shared" si="1"/>
        <v>128000</v>
      </c>
      <c r="O19" s="51">
        <f t="shared" si="7"/>
        <v>160000</v>
      </c>
      <c r="P19" s="51" t="str">
        <f>IFERROR(IF((VLOOKUP(F19,'Master Info'!$A$14:$C$113,2,FALSE)&amp;VLOOKUP(F19,'Master Info'!$A$14:$C$113,3,FALSE))='Master Info'!$B$2&amp;'Master Info'!$C$2,"SGST","IGST"),"")</f>
        <v>IGST</v>
      </c>
      <c r="Q19" s="67">
        <f t="shared" si="2"/>
        <v>0.18</v>
      </c>
      <c r="R19" s="51">
        <f t="shared" si="8"/>
        <v>0</v>
      </c>
      <c r="S19" s="51">
        <f t="shared" si="8"/>
        <v>0</v>
      </c>
      <c r="T19" s="51">
        <f t="shared" si="9"/>
        <v>28800</v>
      </c>
      <c r="U19" s="51">
        <f t="shared" si="10"/>
        <v>28800</v>
      </c>
      <c r="V19" s="52">
        <f t="shared" si="11"/>
        <v>188800</v>
      </c>
      <c r="W19" s="50" t="str">
        <f>IFERROR(IF(AND(VLOOKUP(F19,'Master Info'!$A$14:$Q$113,17,FALSE)="UNREGISTERED",$P19="IGST",O19&gt;=250000),"IGST &gt; 2.5 Lakhs",IF(VLOOKUP($F19,'Master Info'!$A$14:$Q$113,17,FALSE)="UNREGISTERED","Unregistered",$P19)),"")</f>
        <v>Unregistered</v>
      </c>
      <c r="X19" s="96" t="str">
        <f t="shared" si="12"/>
        <v>August</v>
      </c>
      <c r="Y19" s="50">
        <f t="shared" si="3"/>
        <v>61031020</v>
      </c>
    </row>
    <row r="20" spans="1:25" x14ac:dyDescent="0.25">
      <c r="A20" s="49" t="str">
        <f t="shared" si="0"/>
        <v>15-1</v>
      </c>
      <c r="B20" s="49">
        <f t="shared" si="13"/>
        <v>19</v>
      </c>
      <c r="C20" s="78">
        <v>15</v>
      </c>
      <c r="D20" s="78">
        <v>1</v>
      </c>
      <c r="E20" s="70">
        <v>42959</v>
      </c>
      <c r="F20" s="83" t="s">
        <v>159</v>
      </c>
      <c r="G20" s="94" t="s">
        <v>317</v>
      </c>
      <c r="H20" s="84">
        <f t="shared" si="14"/>
        <v>7400</v>
      </c>
      <c r="I20" s="95"/>
      <c r="J20" s="84">
        <f t="shared" si="15"/>
        <v>3400</v>
      </c>
      <c r="K20" s="52">
        <f t="shared" si="5"/>
        <v>4000</v>
      </c>
      <c r="L20" s="84">
        <v>33</v>
      </c>
      <c r="M20" s="51">
        <f t="shared" si="6"/>
        <v>244200</v>
      </c>
      <c r="N20" s="51">
        <f t="shared" si="1"/>
        <v>112200</v>
      </c>
      <c r="O20" s="51">
        <f t="shared" si="7"/>
        <v>132000</v>
      </c>
      <c r="P20" s="51" t="str">
        <f>IFERROR(IF((VLOOKUP(F20,'Master Info'!$A$14:$C$113,2,FALSE)&amp;VLOOKUP(F20,'Master Info'!$A$14:$C$113,3,FALSE))='Master Info'!$B$2&amp;'Master Info'!$C$2,"SGST","IGST"),"")</f>
        <v>IGST</v>
      </c>
      <c r="Q20" s="67">
        <f t="shared" si="2"/>
        <v>0.18</v>
      </c>
      <c r="R20" s="51">
        <f t="shared" si="8"/>
        <v>0</v>
      </c>
      <c r="S20" s="51">
        <f t="shared" si="8"/>
        <v>0</v>
      </c>
      <c r="T20" s="51">
        <f t="shared" si="9"/>
        <v>23760</v>
      </c>
      <c r="U20" s="51">
        <f t="shared" si="10"/>
        <v>23760</v>
      </c>
      <c r="V20" s="52">
        <f t="shared" si="11"/>
        <v>155760</v>
      </c>
      <c r="W20" s="50" t="str">
        <f>IFERROR(IF(AND(VLOOKUP(F20,'Master Info'!$A$14:$Q$113,17,FALSE)="UNREGISTERED",$P20="IGST",O20&gt;=250000),"IGST &gt; 2.5 Lakhs",IF(VLOOKUP($F20,'Master Info'!$A$14:$Q$113,17,FALSE)="UNREGISTERED","Unregistered",$P20)),"")</f>
        <v>Unregistered</v>
      </c>
      <c r="X20" s="96" t="str">
        <f t="shared" si="12"/>
        <v>August</v>
      </c>
      <c r="Y20" s="50">
        <f t="shared" si="3"/>
        <v>61031020</v>
      </c>
    </row>
    <row r="21" spans="1:25" x14ac:dyDescent="0.25">
      <c r="A21" s="49" t="str">
        <f t="shared" si="0"/>
        <v>16-1</v>
      </c>
      <c r="B21" s="49">
        <f t="shared" si="13"/>
        <v>20</v>
      </c>
      <c r="C21" s="78">
        <v>16</v>
      </c>
      <c r="D21" s="78">
        <v>1</v>
      </c>
      <c r="E21" s="70">
        <v>42959</v>
      </c>
      <c r="F21" s="83" t="s">
        <v>158</v>
      </c>
      <c r="G21" s="94" t="s">
        <v>318</v>
      </c>
      <c r="H21" s="84">
        <f t="shared" si="14"/>
        <v>7600</v>
      </c>
      <c r="I21" s="95"/>
      <c r="J21" s="84">
        <f t="shared" si="15"/>
        <v>3600</v>
      </c>
      <c r="K21" s="52">
        <f t="shared" si="5"/>
        <v>4000</v>
      </c>
      <c r="L21" s="84">
        <v>27</v>
      </c>
      <c r="M21" s="51">
        <f t="shared" si="6"/>
        <v>205200</v>
      </c>
      <c r="N21" s="51">
        <f t="shared" si="1"/>
        <v>97200</v>
      </c>
      <c r="O21" s="51">
        <f t="shared" si="7"/>
        <v>108000</v>
      </c>
      <c r="P21" s="51" t="str">
        <f>IFERROR(IF((VLOOKUP(F21,'Master Info'!$A$14:$C$113,2,FALSE)&amp;VLOOKUP(F21,'Master Info'!$A$14:$C$113,3,FALSE))='Master Info'!$B$2&amp;'Master Info'!$C$2,"SGST","IGST"),"")</f>
        <v>SGST</v>
      </c>
      <c r="Q21" s="67">
        <f t="shared" si="2"/>
        <v>0.09</v>
      </c>
      <c r="R21" s="51">
        <f t="shared" si="8"/>
        <v>9720</v>
      </c>
      <c r="S21" s="51">
        <f t="shared" si="8"/>
        <v>9720</v>
      </c>
      <c r="T21" s="51">
        <f t="shared" si="9"/>
        <v>0</v>
      </c>
      <c r="U21" s="51">
        <f t="shared" si="10"/>
        <v>19440</v>
      </c>
      <c r="V21" s="52">
        <f t="shared" si="11"/>
        <v>127440</v>
      </c>
      <c r="W21" s="50" t="str">
        <f>IFERROR(IF(AND(VLOOKUP(F21,'Master Info'!$A$14:$Q$113,17,FALSE)="UNREGISTERED",$P21="IGST",O21&gt;=250000),"IGST &gt; 2.5 Lakhs",IF(VLOOKUP($F21,'Master Info'!$A$14:$Q$113,17,FALSE)="UNREGISTERED","Unregistered",$P21)),"")</f>
        <v>Unregistered</v>
      </c>
      <c r="X21" s="96" t="str">
        <f t="shared" si="12"/>
        <v>August</v>
      </c>
      <c r="Y21" s="50">
        <f t="shared" si="3"/>
        <v>61031020</v>
      </c>
    </row>
    <row r="22" spans="1:25" x14ac:dyDescent="0.25">
      <c r="A22" s="49" t="str">
        <f t="shared" si="0"/>
        <v>17-1</v>
      </c>
      <c r="B22" s="49">
        <f t="shared" si="13"/>
        <v>21</v>
      </c>
      <c r="C22" s="78">
        <v>17</v>
      </c>
      <c r="D22" s="78">
        <v>1</v>
      </c>
      <c r="E22" s="70">
        <v>42959</v>
      </c>
      <c r="F22" s="83" t="s">
        <v>159</v>
      </c>
      <c r="G22" s="94" t="s">
        <v>319</v>
      </c>
      <c r="H22" s="84">
        <f t="shared" si="14"/>
        <v>7800</v>
      </c>
      <c r="I22" s="95"/>
      <c r="J22" s="84">
        <f t="shared" si="15"/>
        <v>3800</v>
      </c>
      <c r="K22" s="52">
        <f t="shared" si="5"/>
        <v>4000</v>
      </c>
      <c r="L22" s="84">
        <v>31</v>
      </c>
      <c r="M22" s="51">
        <f t="shared" si="6"/>
        <v>241800</v>
      </c>
      <c r="N22" s="51">
        <f t="shared" si="1"/>
        <v>117800</v>
      </c>
      <c r="O22" s="51">
        <f t="shared" si="7"/>
        <v>124000</v>
      </c>
      <c r="P22" s="51" t="str">
        <f>IFERROR(IF((VLOOKUP(F22,'Master Info'!$A$14:$C$113,2,FALSE)&amp;VLOOKUP(F22,'Master Info'!$A$14:$C$113,3,FALSE))='Master Info'!$B$2&amp;'Master Info'!$C$2,"SGST","IGST"),"")</f>
        <v>IGST</v>
      </c>
      <c r="Q22" s="67">
        <f t="shared" si="2"/>
        <v>0.18</v>
      </c>
      <c r="R22" s="51">
        <f t="shared" si="8"/>
        <v>0</v>
      </c>
      <c r="S22" s="51">
        <f t="shared" si="8"/>
        <v>0</v>
      </c>
      <c r="T22" s="51">
        <f t="shared" si="9"/>
        <v>22320</v>
      </c>
      <c r="U22" s="51">
        <f t="shared" si="10"/>
        <v>22320</v>
      </c>
      <c r="V22" s="52">
        <f t="shared" si="11"/>
        <v>146320</v>
      </c>
      <c r="W22" s="50" t="str">
        <f>IFERROR(IF(AND(VLOOKUP(F22,'Master Info'!$A$14:$Q$113,17,FALSE)="UNREGISTERED",$P22="IGST",O22&gt;=250000),"IGST &gt; 2.5 Lakhs",IF(VLOOKUP($F22,'Master Info'!$A$14:$Q$113,17,FALSE)="UNREGISTERED","Unregistered",$P22)),"")</f>
        <v>Unregistered</v>
      </c>
      <c r="X22" s="96" t="str">
        <f t="shared" si="12"/>
        <v>August</v>
      </c>
      <c r="Y22" s="50">
        <f t="shared" si="3"/>
        <v>61031020</v>
      </c>
    </row>
    <row r="23" spans="1:25" x14ac:dyDescent="0.25">
      <c r="A23" s="49" t="str">
        <f t="shared" si="0"/>
        <v>-</v>
      </c>
      <c r="B23" s="49">
        <f t="shared" si="13"/>
        <v>22</v>
      </c>
      <c r="C23" s="78"/>
      <c r="D23" s="78"/>
      <c r="E23" s="70"/>
      <c r="F23" s="83"/>
      <c r="G23" s="94"/>
      <c r="H23" s="84"/>
      <c r="I23" s="95" t="str">
        <f t="shared" ref="I23:I66" si="16">IFERROR(ROUND(J23/H23,2),"")</f>
        <v/>
      </c>
      <c r="J23" s="84"/>
      <c r="K23" s="52" t="str">
        <f t="shared" si="5"/>
        <v/>
      </c>
      <c r="L23" s="84"/>
      <c r="M23" s="51">
        <f t="shared" si="6"/>
        <v>0</v>
      </c>
      <c r="N23" s="51">
        <f t="shared" si="1"/>
        <v>0</v>
      </c>
      <c r="O23" s="51">
        <f t="shared" si="7"/>
        <v>0</v>
      </c>
      <c r="P23" s="51" t="str">
        <f>IFERROR(IF((VLOOKUP(F23,'Master Info'!$A$14:$C$113,2,FALSE)&amp;VLOOKUP(F23,'Master Info'!$A$14:$C$113,3,FALSE))='Master Info'!$B$2&amp;'Master Info'!$C$2,"SGST","IGST"),"")</f>
        <v/>
      </c>
      <c r="Q23" s="67" t="str">
        <f t="shared" si="2"/>
        <v/>
      </c>
      <c r="R23" s="51">
        <f t="shared" si="8"/>
        <v>0</v>
      </c>
      <c r="S23" s="51">
        <f t="shared" si="8"/>
        <v>0</v>
      </c>
      <c r="T23" s="51">
        <f t="shared" si="9"/>
        <v>0</v>
      </c>
      <c r="U23" s="51">
        <f t="shared" si="10"/>
        <v>0</v>
      </c>
      <c r="V23" s="52">
        <f t="shared" si="11"/>
        <v>0</v>
      </c>
      <c r="W23" s="50" t="str">
        <f>IFERROR(IF(AND(VLOOKUP(F23,'Master Info'!$A$14:$Q$113,17,FALSE)="UNREGISTERED",$P23="IGST",O23&gt;=250000),"IGST &gt; 2.5 Lakhs",IF(VLOOKUP($F23,'Master Info'!$A$14:$Q$113,17,FALSE)="UNREGISTERED","Unregistered",$P23)),"")</f>
        <v/>
      </c>
      <c r="X23" s="96" t="str">
        <f t="shared" si="12"/>
        <v/>
      </c>
      <c r="Y23" s="50" t="str">
        <f t="shared" si="3"/>
        <v/>
      </c>
    </row>
    <row r="24" spans="1:25" x14ac:dyDescent="0.25">
      <c r="A24" s="49" t="str">
        <f t="shared" si="0"/>
        <v>-</v>
      </c>
      <c r="B24" s="49">
        <f t="shared" ref="B24:B87" si="17">B23+1</f>
        <v>23</v>
      </c>
      <c r="C24" s="78"/>
      <c r="D24" s="78"/>
      <c r="E24" s="70"/>
      <c r="F24" s="83"/>
      <c r="G24" s="94"/>
      <c r="H24" s="84"/>
      <c r="I24" s="95" t="str">
        <f t="shared" si="16"/>
        <v/>
      </c>
      <c r="J24" s="84"/>
      <c r="K24" s="52" t="str">
        <f t="shared" si="5"/>
        <v/>
      </c>
      <c r="L24" s="84"/>
      <c r="M24" s="51">
        <f t="shared" si="6"/>
        <v>0</v>
      </c>
      <c r="N24" s="51">
        <f t="shared" si="1"/>
        <v>0</v>
      </c>
      <c r="O24" s="51">
        <f t="shared" si="7"/>
        <v>0</v>
      </c>
      <c r="P24" s="51" t="str">
        <f>IFERROR(IF((VLOOKUP(F24,'Master Info'!$A$14:$C$113,2,FALSE)&amp;VLOOKUP(F24,'Master Info'!$A$14:$C$113,3,FALSE))='Master Info'!$B$2&amp;'Master Info'!$C$2,"SGST","IGST"),"")</f>
        <v/>
      </c>
      <c r="Q24" s="67" t="str">
        <f t="shared" si="2"/>
        <v/>
      </c>
      <c r="R24" s="51">
        <f t="shared" si="8"/>
        <v>0</v>
      </c>
      <c r="S24" s="51">
        <f t="shared" si="8"/>
        <v>0</v>
      </c>
      <c r="T24" s="51">
        <f t="shared" si="9"/>
        <v>0</v>
      </c>
      <c r="U24" s="51">
        <f t="shared" si="10"/>
        <v>0</v>
      </c>
      <c r="V24" s="52">
        <f t="shared" si="11"/>
        <v>0</v>
      </c>
      <c r="W24" s="50" t="str">
        <f>IFERROR(IF(AND(VLOOKUP(F24,'Master Info'!$A$14:$Q$113,17,FALSE)="UNREGISTERED",$P24="IGST",O24&gt;=250000),"IGST &gt; 2.5 Lakhs",IF(VLOOKUP($F24,'Master Info'!$A$14:$Q$113,17,FALSE)="UNREGISTERED","Unregistered",$P24)),"")</f>
        <v/>
      </c>
      <c r="X24" s="96" t="str">
        <f t="shared" si="12"/>
        <v/>
      </c>
      <c r="Y24" s="50" t="str">
        <f t="shared" si="3"/>
        <v/>
      </c>
    </row>
    <row r="25" spans="1:25" x14ac:dyDescent="0.25">
      <c r="A25" s="49" t="str">
        <f t="shared" si="0"/>
        <v>-</v>
      </c>
      <c r="B25" s="49">
        <f t="shared" si="17"/>
        <v>24</v>
      </c>
      <c r="C25" s="78"/>
      <c r="D25" s="78"/>
      <c r="E25" s="70"/>
      <c r="F25" s="83"/>
      <c r="G25" s="94"/>
      <c r="H25" s="84"/>
      <c r="I25" s="95" t="str">
        <f t="shared" si="16"/>
        <v/>
      </c>
      <c r="J25" s="84"/>
      <c r="K25" s="52" t="str">
        <f t="shared" si="5"/>
        <v/>
      </c>
      <c r="L25" s="84"/>
      <c r="M25" s="51">
        <f t="shared" si="6"/>
        <v>0</v>
      </c>
      <c r="N25" s="51">
        <f t="shared" si="1"/>
        <v>0</v>
      </c>
      <c r="O25" s="51">
        <f t="shared" si="7"/>
        <v>0</v>
      </c>
      <c r="P25" s="51" t="str">
        <f>IFERROR(IF((VLOOKUP(F25,'Master Info'!$A$14:$C$113,2,FALSE)&amp;VLOOKUP(F25,'Master Info'!$A$14:$C$113,3,FALSE))='Master Info'!$B$2&amp;'Master Info'!$C$2,"SGST","IGST"),"")</f>
        <v/>
      </c>
      <c r="Q25" s="67" t="str">
        <f t="shared" si="2"/>
        <v/>
      </c>
      <c r="R25" s="51">
        <f t="shared" si="8"/>
        <v>0</v>
      </c>
      <c r="S25" s="51">
        <f t="shared" si="8"/>
        <v>0</v>
      </c>
      <c r="T25" s="51">
        <f t="shared" si="9"/>
        <v>0</v>
      </c>
      <c r="U25" s="51">
        <f t="shared" si="10"/>
        <v>0</v>
      </c>
      <c r="V25" s="52">
        <f t="shared" si="11"/>
        <v>0</v>
      </c>
      <c r="W25" s="50" t="str">
        <f>IFERROR(IF(AND(VLOOKUP(F25,'Master Info'!$A$14:$Q$113,17,FALSE)="UNREGISTERED",$P25="IGST",O25&gt;=250000),"IGST &gt; 2.5 Lakhs",IF(VLOOKUP($F25,'Master Info'!$A$14:$Q$113,17,FALSE)="UNREGISTERED","Unregistered",$P25)),"")</f>
        <v/>
      </c>
      <c r="X25" s="96" t="str">
        <f t="shared" si="12"/>
        <v/>
      </c>
      <c r="Y25" s="50" t="str">
        <f t="shared" si="3"/>
        <v/>
      </c>
    </row>
    <row r="26" spans="1:25" x14ac:dyDescent="0.25">
      <c r="A26" s="49" t="str">
        <f t="shared" si="0"/>
        <v>-</v>
      </c>
      <c r="B26" s="49">
        <f t="shared" si="17"/>
        <v>25</v>
      </c>
      <c r="C26" s="78"/>
      <c r="D26" s="78"/>
      <c r="E26" s="70"/>
      <c r="F26" s="83"/>
      <c r="G26" s="94"/>
      <c r="H26" s="84"/>
      <c r="I26" s="95" t="str">
        <f t="shared" si="16"/>
        <v/>
      </c>
      <c r="J26" s="84"/>
      <c r="K26" s="52" t="str">
        <f t="shared" si="5"/>
        <v/>
      </c>
      <c r="L26" s="84"/>
      <c r="M26" s="51">
        <f t="shared" si="6"/>
        <v>0</v>
      </c>
      <c r="N26" s="51">
        <f t="shared" si="1"/>
        <v>0</v>
      </c>
      <c r="O26" s="51">
        <f t="shared" si="7"/>
        <v>0</v>
      </c>
      <c r="P26" s="51" t="str">
        <f>IFERROR(IF((VLOOKUP(F26,'Master Info'!$A$14:$C$113,2,FALSE)&amp;VLOOKUP(F26,'Master Info'!$A$14:$C$113,3,FALSE))='Master Info'!$B$2&amp;'Master Info'!$C$2,"SGST","IGST"),"")</f>
        <v/>
      </c>
      <c r="Q26" s="67" t="str">
        <f t="shared" si="2"/>
        <v/>
      </c>
      <c r="R26" s="51">
        <f t="shared" si="8"/>
        <v>0</v>
      </c>
      <c r="S26" s="51">
        <f t="shared" si="8"/>
        <v>0</v>
      </c>
      <c r="T26" s="51">
        <f t="shared" si="9"/>
        <v>0</v>
      </c>
      <c r="U26" s="51">
        <f t="shared" si="10"/>
        <v>0</v>
      </c>
      <c r="V26" s="52">
        <f t="shared" si="11"/>
        <v>0</v>
      </c>
      <c r="W26" s="50" t="str">
        <f>IFERROR(IF(AND(VLOOKUP(F26,'Master Info'!$A$14:$Q$113,17,FALSE)="UNREGISTERED",$P26="IGST",O26&gt;=250000),"IGST &gt; 2.5 Lakhs",IF(VLOOKUP($F26,'Master Info'!$A$14:$Q$113,17,FALSE)="UNREGISTERED","Unregistered",$P26)),"")</f>
        <v/>
      </c>
      <c r="X26" s="96" t="str">
        <f t="shared" si="12"/>
        <v/>
      </c>
      <c r="Y26" s="50" t="str">
        <f t="shared" si="3"/>
        <v/>
      </c>
    </row>
    <row r="27" spans="1:25" x14ac:dyDescent="0.25">
      <c r="A27" s="49" t="str">
        <f t="shared" si="0"/>
        <v>-</v>
      </c>
      <c r="B27" s="49">
        <f t="shared" si="17"/>
        <v>26</v>
      </c>
      <c r="C27" s="78"/>
      <c r="D27" s="78"/>
      <c r="E27" s="70"/>
      <c r="F27" s="83"/>
      <c r="G27" s="94"/>
      <c r="H27" s="84"/>
      <c r="I27" s="95" t="str">
        <f t="shared" si="16"/>
        <v/>
      </c>
      <c r="J27" s="84"/>
      <c r="K27" s="52" t="str">
        <f t="shared" si="5"/>
        <v/>
      </c>
      <c r="L27" s="84"/>
      <c r="M27" s="51">
        <f t="shared" si="6"/>
        <v>0</v>
      </c>
      <c r="N27" s="51">
        <f t="shared" si="1"/>
        <v>0</v>
      </c>
      <c r="O27" s="51">
        <f t="shared" si="7"/>
        <v>0</v>
      </c>
      <c r="P27" s="51" t="str">
        <f>IFERROR(IF((VLOOKUP(F27,'Master Info'!$A$14:$C$113,2,FALSE)&amp;VLOOKUP(F27,'Master Info'!$A$14:$C$113,3,FALSE))='Master Info'!$B$2&amp;'Master Info'!$C$2,"SGST","IGST"),"")</f>
        <v/>
      </c>
      <c r="Q27" s="67" t="str">
        <f t="shared" si="2"/>
        <v/>
      </c>
      <c r="R27" s="51">
        <f t="shared" si="8"/>
        <v>0</v>
      </c>
      <c r="S27" s="51">
        <f t="shared" si="8"/>
        <v>0</v>
      </c>
      <c r="T27" s="51">
        <f t="shared" si="9"/>
        <v>0</v>
      </c>
      <c r="U27" s="51">
        <f t="shared" si="10"/>
        <v>0</v>
      </c>
      <c r="V27" s="52">
        <f t="shared" si="11"/>
        <v>0</v>
      </c>
      <c r="W27" s="50" t="str">
        <f>IFERROR(IF(AND(VLOOKUP(F27,'Master Info'!$A$14:$Q$113,17,FALSE)="UNREGISTERED",$P27="IGST",O27&gt;=250000),"IGST &gt; 2.5 Lakhs",IF(VLOOKUP($F27,'Master Info'!$A$14:$Q$113,17,FALSE)="UNREGISTERED","Unregistered",$P27)),"")</f>
        <v/>
      </c>
      <c r="X27" s="96" t="str">
        <f t="shared" si="12"/>
        <v/>
      </c>
      <c r="Y27" s="50" t="str">
        <f t="shared" si="3"/>
        <v/>
      </c>
    </row>
    <row r="28" spans="1:25" x14ac:dyDescent="0.25">
      <c r="A28" s="49" t="str">
        <f t="shared" si="0"/>
        <v>-</v>
      </c>
      <c r="B28" s="49">
        <f t="shared" si="17"/>
        <v>27</v>
      </c>
      <c r="C28" s="78"/>
      <c r="D28" s="78"/>
      <c r="E28" s="70"/>
      <c r="F28" s="83"/>
      <c r="G28" s="94"/>
      <c r="H28" s="84"/>
      <c r="I28" s="95" t="str">
        <f t="shared" si="16"/>
        <v/>
      </c>
      <c r="J28" s="84"/>
      <c r="K28" s="52" t="str">
        <f t="shared" si="5"/>
        <v/>
      </c>
      <c r="L28" s="84"/>
      <c r="M28" s="51">
        <f t="shared" si="6"/>
        <v>0</v>
      </c>
      <c r="N28" s="51">
        <f t="shared" si="1"/>
        <v>0</v>
      </c>
      <c r="O28" s="51">
        <f t="shared" si="7"/>
        <v>0</v>
      </c>
      <c r="P28" s="51" t="str">
        <f>IFERROR(IF((VLOOKUP(F28,'Master Info'!$A$14:$C$113,2,FALSE)&amp;VLOOKUP(F28,'Master Info'!$A$14:$C$113,3,FALSE))='Master Info'!$B$2&amp;'Master Info'!$C$2,"SGST","IGST"),"")</f>
        <v/>
      </c>
      <c r="Q28" s="67" t="str">
        <f t="shared" si="2"/>
        <v/>
      </c>
      <c r="R28" s="51">
        <f t="shared" si="8"/>
        <v>0</v>
      </c>
      <c r="S28" s="51">
        <f t="shared" si="8"/>
        <v>0</v>
      </c>
      <c r="T28" s="51">
        <f t="shared" si="9"/>
        <v>0</v>
      </c>
      <c r="U28" s="51">
        <f t="shared" si="10"/>
        <v>0</v>
      </c>
      <c r="V28" s="52">
        <f t="shared" si="11"/>
        <v>0</v>
      </c>
      <c r="W28" s="50" t="str">
        <f>IFERROR(IF(AND(VLOOKUP(F28,'Master Info'!$A$14:$Q$113,17,FALSE)="UNREGISTERED",$P28="IGST",O28&gt;=250000),"IGST &gt; 2.5 Lakhs",IF(VLOOKUP($F28,'Master Info'!$A$14:$Q$113,17,FALSE)="UNREGISTERED","Unregistered",$P28)),"")</f>
        <v/>
      </c>
      <c r="X28" s="96" t="str">
        <f t="shared" si="12"/>
        <v/>
      </c>
      <c r="Y28" s="50" t="str">
        <f t="shared" si="3"/>
        <v/>
      </c>
    </row>
    <row r="29" spans="1:25" x14ac:dyDescent="0.25">
      <c r="A29" s="49" t="str">
        <f t="shared" si="0"/>
        <v>-</v>
      </c>
      <c r="B29" s="49">
        <f t="shared" si="17"/>
        <v>28</v>
      </c>
      <c r="C29" s="78"/>
      <c r="D29" s="78"/>
      <c r="E29" s="70"/>
      <c r="F29" s="83"/>
      <c r="G29" s="94"/>
      <c r="H29" s="84"/>
      <c r="I29" s="95" t="str">
        <f t="shared" si="16"/>
        <v/>
      </c>
      <c r="J29" s="84"/>
      <c r="K29" s="52" t="str">
        <f t="shared" si="5"/>
        <v/>
      </c>
      <c r="L29" s="84"/>
      <c r="M29" s="51">
        <f t="shared" si="6"/>
        <v>0</v>
      </c>
      <c r="N29" s="51">
        <f t="shared" si="1"/>
        <v>0</v>
      </c>
      <c r="O29" s="51">
        <f t="shared" si="7"/>
        <v>0</v>
      </c>
      <c r="P29" s="51" t="str">
        <f>IFERROR(IF((VLOOKUP(F29,'Master Info'!$A$14:$C$113,2,FALSE)&amp;VLOOKUP(F29,'Master Info'!$A$14:$C$113,3,FALSE))='Master Info'!$B$2&amp;'Master Info'!$C$2,"SGST","IGST"),"")</f>
        <v/>
      </c>
      <c r="Q29" s="67" t="str">
        <f t="shared" si="2"/>
        <v/>
      </c>
      <c r="R29" s="51">
        <f t="shared" si="8"/>
        <v>0</v>
      </c>
      <c r="S29" s="51">
        <f t="shared" si="8"/>
        <v>0</v>
      </c>
      <c r="T29" s="51">
        <f t="shared" si="9"/>
        <v>0</v>
      </c>
      <c r="U29" s="51">
        <f t="shared" si="10"/>
        <v>0</v>
      </c>
      <c r="V29" s="52">
        <f t="shared" si="11"/>
        <v>0</v>
      </c>
      <c r="W29" s="50" t="str">
        <f>IFERROR(IF(AND(VLOOKUP(F29,'Master Info'!$A$14:$Q$113,17,FALSE)="UNREGISTERED",$P29="IGST",O29&gt;=250000),"IGST &gt; 2.5 Lakhs",IF(VLOOKUP($F29,'Master Info'!$A$14:$Q$113,17,FALSE)="UNREGISTERED","Unregistered",$P29)),"")</f>
        <v/>
      </c>
      <c r="X29" s="96" t="str">
        <f t="shared" si="12"/>
        <v/>
      </c>
      <c r="Y29" s="50" t="str">
        <f t="shared" si="3"/>
        <v/>
      </c>
    </row>
    <row r="30" spans="1:25" x14ac:dyDescent="0.25">
      <c r="A30" s="49" t="str">
        <f t="shared" si="0"/>
        <v>-</v>
      </c>
      <c r="B30" s="49">
        <f t="shared" si="17"/>
        <v>29</v>
      </c>
      <c r="C30" s="78"/>
      <c r="D30" s="78"/>
      <c r="E30" s="70"/>
      <c r="F30" s="83"/>
      <c r="G30" s="94"/>
      <c r="H30" s="84"/>
      <c r="I30" s="95" t="str">
        <f t="shared" si="16"/>
        <v/>
      </c>
      <c r="J30" s="84"/>
      <c r="K30" s="52" t="str">
        <f t="shared" si="5"/>
        <v/>
      </c>
      <c r="L30" s="84"/>
      <c r="M30" s="51">
        <f t="shared" si="6"/>
        <v>0</v>
      </c>
      <c r="N30" s="51">
        <f t="shared" si="1"/>
        <v>0</v>
      </c>
      <c r="O30" s="51">
        <f t="shared" si="7"/>
        <v>0</v>
      </c>
      <c r="P30" s="51" t="str">
        <f>IFERROR(IF((VLOOKUP(F30,'Master Info'!$A$14:$C$113,2,FALSE)&amp;VLOOKUP(F30,'Master Info'!$A$14:$C$113,3,FALSE))='Master Info'!$B$2&amp;'Master Info'!$C$2,"SGST","IGST"),"")</f>
        <v/>
      </c>
      <c r="Q30" s="67" t="str">
        <f t="shared" si="2"/>
        <v/>
      </c>
      <c r="R30" s="51">
        <f t="shared" si="8"/>
        <v>0</v>
      </c>
      <c r="S30" s="51">
        <f t="shared" si="8"/>
        <v>0</v>
      </c>
      <c r="T30" s="51">
        <f t="shared" si="9"/>
        <v>0</v>
      </c>
      <c r="U30" s="51">
        <f t="shared" si="10"/>
        <v>0</v>
      </c>
      <c r="V30" s="52">
        <f t="shared" si="11"/>
        <v>0</v>
      </c>
      <c r="W30" s="50" t="str">
        <f>IFERROR(IF(AND(VLOOKUP(F30,'Master Info'!$A$14:$Q$113,17,FALSE)="UNREGISTERED",$P30="IGST",O30&gt;=250000),"IGST &gt; 2.5 Lakhs",IF(VLOOKUP($F30,'Master Info'!$A$14:$Q$113,17,FALSE)="UNREGISTERED","Unregistered",$P30)),"")</f>
        <v/>
      </c>
      <c r="X30" s="96" t="str">
        <f t="shared" si="12"/>
        <v/>
      </c>
      <c r="Y30" s="50" t="str">
        <f t="shared" si="3"/>
        <v/>
      </c>
    </row>
    <row r="31" spans="1:25" x14ac:dyDescent="0.25">
      <c r="A31" s="49" t="str">
        <f t="shared" si="0"/>
        <v>-</v>
      </c>
      <c r="B31" s="49">
        <f t="shared" si="17"/>
        <v>30</v>
      </c>
      <c r="C31" s="78"/>
      <c r="D31" s="78"/>
      <c r="E31" s="70"/>
      <c r="F31" s="83"/>
      <c r="G31" s="94"/>
      <c r="H31" s="84"/>
      <c r="I31" s="95" t="str">
        <f t="shared" si="16"/>
        <v/>
      </c>
      <c r="J31" s="84"/>
      <c r="K31" s="52" t="str">
        <f t="shared" si="5"/>
        <v/>
      </c>
      <c r="L31" s="84"/>
      <c r="M31" s="51">
        <f t="shared" si="6"/>
        <v>0</v>
      </c>
      <c r="N31" s="51">
        <f t="shared" si="1"/>
        <v>0</v>
      </c>
      <c r="O31" s="51">
        <f t="shared" si="7"/>
        <v>0</v>
      </c>
      <c r="P31" s="51" t="str">
        <f>IFERROR(IF((VLOOKUP(F31,'Master Info'!$A$14:$C$113,2,FALSE)&amp;VLOOKUP(F31,'Master Info'!$A$14:$C$113,3,FALSE))='Master Info'!$B$2&amp;'Master Info'!$C$2,"SGST","IGST"),"")</f>
        <v/>
      </c>
      <c r="Q31" s="67" t="str">
        <f t="shared" si="2"/>
        <v/>
      </c>
      <c r="R31" s="51">
        <f t="shared" si="8"/>
        <v>0</v>
      </c>
      <c r="S31" s="51">
        <f t="shared" si="8"/>
        <v>0</v>
      </c>
      <c r="T31" s="51">
        <f t="shared" si="9"/>
        <v>0</v>
      </c>
      <c r="U31" s="51">
        <f t="shared" si="10"/>
        <v>0</v>
      </c>
      <c r="V31" s="52">
        <f t="shared" si="11"/>
        <v>0</v>
      </c>
      <c r="W31" s="50" t="str">
        <f>IFERROR(IF(AND(VLOOKUP(F31,'Master Info'!$A$14:$Q$113,17,FALSE)="UNREGISTERED",$P31="IGST",O31&gt;=250000),"IGST &gt; 2.5 Lakhs",IF(VLOOKUP($F31,'Master Info'!$A$14:$Q$113,17,FALSE)="UNREGISTERED","Unregistered",$P31)),"")</f>
        <v/>
      </c>
      <c r="X31" s="96" t="str">
        <f t="shared" si="12"/>
        <v/>
      </c>
      <c r="Y31" s="50" t="str">
        <f t="shared" si="3"/>
        <v/>
      </c>
    </row>
    <row r="32" spans="1:25" x14ac:dyDescent="0.25">
      <c r="A32" s="49" t="str">
        <f t="shared" si="0"/>
        <v>-</v>
      </c>
      <c r="B32" s="49">
        <f t="shared" si="17"/>
        <v>31</v>
      </c>
      <c r="C32" s="78"/>
      <c r="D32" s="78"/>
      <c r="E32" s="70"/>
      <c r="F32" s="83"/>
      <c r="G32" s="94"/>
      <c r="H32" s="84"/>
      <c r="I32" s="95" t="str">
        <f t="shared" si="16"/>
        <v/>
      </c>
      <c r="J32" s="84"/>
      <c r="K32" s="52" t="str">
        <f t="shared" si="5"/>
        <v/>
      </c>
      <c r="L32" s="84"/>
      <c r="M32" s="51">
        <f t="shared" si="6"/>
        <v>0</v>
      </c>
      <c r="N32" s="51">
        <f t="shared" si="1"/>
        <v>0</v>
      </c>
      <c r="O32" s="51">
        <f t="shared" si="7"/>
        <v>0</v>
      </c>
      <c r="P32" s="51" t="str">
        <f>IFERROR(IF((VLOOKUP(F32,'Master Info'!$A$14:$C$113,2,FALSE)&amp;VLOOKUP(F32,'Master Info'!$A$14:$C$113,3,FALSE))='Master Info'!$B$2&amp;'Master Info'!$C$2,"SGST","IGST"),"")</f>
        <v/>
      </c>
      <c r="Q32" s="67" t="str">
        <f t="shared" si="2"/>
        <v/>
      </c>
      <c r="R32" s="51">
        <f t="shared" si="8"/>
        <v>0</v>
      </c>
      <c r="S32" s="51">
        <f t="shared" si="8"/>
        <v>0</v>
      </c>
      <c r="T32" s="51">
        <f t="shared" si="9"/>
        <v>0</v>
      </c>
      <c r="U32" s="51">
        <f t="shared" si="10"/>
        <v>0</v>
      </c>
      <c r="V32" s="52">
        <f t="shared" si="11"/>
        <v>0</v>
      </c>
      <c r="W32" s="50" t="str">
        <f>IFERROR(IF(AND(VLOOKUP(F32,'Master Info'!$A$14:$Q$113,17,FALSE)="UNREGISTERED",$P32="IGST",O32&gt;=250000),"IGST &gt; 2.5 Lakhs",IF(VLOOKUP($F32,'Master Info'!$A$14:$Q$113,17,FALSE)="UNREGISTERED","Unregistered",$P32)),"")</f>
        <v/>
      </c>
      <c r="X32" s="96" t="str">
        <f t="shared" si="12"/>
        <v/>
      </c>
      <c r="Y32" s="50" t="str">
        <f t="shared" si="3"/>
        <v/>
      </c>
    </row>
    <row r="33" spans="1:25" x14ac:dyDescent="0.25">
      <c r="A33" s="49" t="str">
        <f t="shared" si="0"/>
        <v>-</v>
      </c>
      <c r="B33" s="49">
        <f t="shared" si="17"/>
        <v>32</v>
      </c>
      <c r="C33" s="78"/>
      <c r="D33" s="78"/>
      <c r="E33" s="70"/>
      <c r="F33" s="83"/>
      <c r="G33" s="94"/>
      <c r="H33" s="84"/>
      <c r="I33" s="95" t="str">
        <f t="shared" si="16"/>
        <v/>
      </c>
      <c r="J33" s="84"/>
      <c r="K33" s="52" t="str">
        <f t="shared" si="5"/>
        <v/>
      </c>
      <c r="L33" s="84"/>
      <c r="M33" s="51">
        <f t="shared" si="6"/>
        <v>0</v>
      </c>
      <c r="N33" s="51">
        <f t="shared" si="1"/>
        <v>0</v>
      </c>
      <c r="O33" s="51">
        <f t="shared" si="7"/>
        <v>0</v>
      </c>
      <c r="P33" s="51" t="str">
        <f>IFERROR(IF((VLOOKUP(F33,'Master Info'!$A$14:$C$113,2,FALSE)&amp;VLOOKUP(F33,'Master Info'!$A$14:$C$113,3,FALSE))='Master Info'!$B$2&amp;'Master Info'!$C$2,"SGST","IGST"),"")</f>
        <v/>
      </c>
      <c r="Q33" s="67" t="str">
        <f t="shared" si="2"/>
        <v/>
      </c>
      <c r="R33" s="51">
        <f t="shared" si="8"/>
        <v>0</v>
      </c>
      <c r="S33" s="51">
        <f t="shared" si="8"/>
        <v>0</v>
      </c>
      <c r="T33" s="51">
        <f t="shared" si="9"/>
        <v>0</v>
      </c>
      <c r="U33" s="51">
        <f t="shared" si="10"/>
        <v>0</v>
      </c>
      <c r="V33" s="52">
        <f t="shared" si="11"/>
        <v>0</v>
      </c>
      <c r="W33" s="50" t="str">
        <f>IFERROR(IF(AND(VLOOKUP(F33,'Master Info'!$A$14:$Q$113,17,FALSE)="UNREGISTERED",$P33="IGST",O33&gt;=250000),"IGST &gt; 2.5 Lakhs",IF(VLOOKUP($F33,'Master Info'!$A$14:$Q$113,17,FALSE)="UNREGISTERED","Unregistered",$P33)),"")</f>
        <v/>
      </c>
      <c r="X33" s="96" t="str">
        <f t="shared" si="12"/>
        <v/>
      </c>
      <c r="Y33" s="50" t="str">
        <f t="shared" si="3"/>
        <v/>
      </c>
    </row>
    <row r="34" spans="1:25" x14ac:dyDescent="0.25">
      <c r="A34" s="49" t="str">
        <f t="shared" si="0"/>
        <v>-</v>
      </c>
      <c r="B34" s="49">
        <f t="shared" si="17"/>
        <v>33</v>
      </c>
      <c r="C34" s="78"/>
      <c r="D34" s="78"/>
      <c r="E34" s="70"/>
      <c r="F34" s="83"/>
      <c r="G34" s="94"/>
      <c r="H34" s="84"/>
      <c r="I34" s="95" t="str">
        <f t="shared" si="16"/>
        <v/>
      </c>
      <c r="J34" s="84"/>
      <c r="K34" s="52" t="str">
        <f t="shared" si="5"/>
        <v/>
      </c>
      <c r="L34" s="84"/>
      <c r="M34" s="51">
        <f t="shared" si="6"/>
        <v>0</v>
      </c>
      <c r="N34" s="51">
        <f t="shared" si="1"/>
        <v>0</v>
      </c>
      <c r="O34" s="51">
        <f t="shared" si="7"/>
        <v>0</v>
      </c>
      <c r="P34" s="51" t="str">
        <f>IFERROR(IF((VLOOKUP(F34,'Master Info'!$A$14:$C$113,2,FALSE)&amp;VLOOKUP(F34,'Master Info'!$A$14:$C$113,3,FALSE))='Master Info'!$B$2&amp;'Master Info'!$C$2,"SGST","IGST"),"")</f>
        <v/>
      </c>
      <c r="Q34" s="67" t="str">
        <f t="shared" si="2"/>
        <v/>
      </c>
      <c r="R34" s="51">
        <f t="shared" si="8"/>
        <v>0</v>
      </c>
      <c r="S34" s="51">
        <f t="shared" si="8"/>
        <v>0</v>
      </c>
      <c r="T34" s="51">
        <f t="shared" si="9"/>
        <v>0</v>
      </c>
      <c r="U34" s="51">
        <f t="shared" si="10"/>
        <v>0</v>
      </c>
      <c r="V34" s="52">
        <f t="shared" si="11"/>
        <v>0</v>
      </c>
      <c r="W34" s="50" t="str">
        <f>IFERROR(IF(AND(VLOOKUP(F34,'Master Info'!$A$14:$Q$113,17,FALSE)="UNREGISTERED",$P34="IGST",O34&gt;=250000),"IGST &gt; 2.5 Lakhs",IF(VLOOKUP($F34,'Master Info'!$A$14:$Q$113,17,FALSE)="UNREGISTERED","Unregistered",$P34)),"")</f>
        <v/>
      </c>
      <c r="X34" s="96" t="str">
        <f t="shared" si="12"/>
        <v/>
      </c>
      <c r="Y34" s="50" t="str">
        <f t="shared" si="3"/>
        <v/>
      </c>
    </row>
    <row r="35" spans="1:25" x14ac:dyDescent="0.25">
      <c r="A35" s="49" t="str">
        <f t="shared" si="0"/>
        <v>-</v>
      </c>
      <c r="B35" s="49">
        <f t="shared" si="17"/>
        <v>34</v>
      </c>
      <c r="C35" s="78"/>
      <c r="D35" s="78"/>
      <c r="E35" s="70"/>
      <c r="F35" s="83"/>
      <c r="G35" s="94"/>
      <c r="H35" s="84"/>
      <c r="I35" s="95" t="str">
        <f t="shared" si="16"/>
        <v/>
      </c>
      <c r="J35" s="84"/>
      <c r="K35" s="52" t="str">
        <f t="shared" si="5"/>
        <v/>
      </c>
      <c r="L35" s="84"/>
      <c r="M35" s="51">
        <f t="shared" si="6"/>
        <v>0</v>
      </c>
      <c r="N35" s="51">
        <f t="shared" si="1"/>
        <v>0</v>
      </c>
      <c r="O35" s="51">
        <f t="shared" si="7"/>
        <v>0</v>
      </c>
      <c r="P35" s="51" t="str">
        <f>IFERROR(IF((VLOOKUP(F35,'Master Info'!$A$14:$C$113,2,FALSE)&amp;VLOOKUP(F35,'Master Info'!$A$14:$C$113,3,FALSE))='Master Info'!$B$2&amp;'Master Info'!$C$2,"SGST","IGST"),"")</f>
        <v/>
      </c>
      <c r="Q35" s="67" t="str">
        <f t="shared" si="2"/>
        <v/>
      </c>
      <c r="R35" s="51">
        <f t="shared" si="8"/>
        <v>0</v>
      </c>
      <c r="S35" s="51">
        <f t="shared" si="8"/>
        <v>0</v>
      </c>
      <c r="T35" s="51">
        <f t="shared" si="9"/>
        <v>0</v>
      </c>
      <c r="U35" s="51">
        <f t="shared" si="10"/>
        <v>0</v>
      </c>
      <c r="V35" s="52">
        <f t="shared" si="11"/>
        <v>0</v>
      </c>
      <c r="W35" s="50" t="str">
        <f>IFERROR(IF(AND(VLOOKUP(F35,'Master Info'!$A$14:$Q$113,17,FALSE)="UNREGISTERED",$P35="IGST",O35&gt;=250000),"IGST &gt; 2.5 Lakhs",IF(VLOOKUP($F35,'Master Info'!$A$14:$Q$113,17,FALSE)="UNREGISTERED","Unregistered",$P35)),"")</f>
        <v/>
      </c>
      <c r="X35" s="96" t="str">
        <f t="shared" si="12"/>
        <v/>
      </c>
      <c r="Y35" s="50" t="str">
        <f t="shared" si="3"/>
        <v/>
      </c>
    </row>
    <row r="36" spans="1:25" x14ac:dyDescent="0.25">
      <c r="A36" s="49" t="str">
        <f t="shared" si="0"/>
        <v>-</v>
      </c>
      <c r="B36" s="49">
        <f t="shared" si="17"/>
        <v>35</v>
      </c>
      <c r="C36" s="78"/>
      <c r="D36" s="78"/>
      <c r="E36" s="70"/>
      <c r="F36" s="83"/>
      <c r="G36" s="94"/>
      <c r="H36" s="84"/>
      <c r="I36" s="95" t="str">
        <f t="shared" si="16"/>
        <v/>
      </c>
      <c r="J36" s="84"/>
      <c r="K36" s="52" t="str">
        <f t="shared" si="5"/>
        <v/>
      </c>
      <c r="L36" s="84"/>
      <c r="M36" s="51">
        <f t="shared" si="6"/>
        <v>0</v>
      </c>
      <c r="N36" s="51">
        <f t="shared" si="1"/>
        <v>0</v>
      </c>
      <c r="O36" s="51">
        <f t="shared" si="7"/>
        <v>0</v>
      </c>
      <c r="P36" s="51" t="str">
        <f>IFERROR(IF((VLOOKUP(F36,'Master Info'!$A$14:$C$113,2,FALSE)&amp;VLOOKUP(F36,'Master Info'!$A$14:$C$113,3,FALSE))='Master Info'!$B$2&amp;'Master Info'!$C$2,"SGST","IGST"),"")</f>
        <v/>
      </c>
      <c r="Q36" s="67" t="str">
        <f t="shared" si="2"/>
        <v/>
      </c>
      <c r="R36" s="51">
        <f t="shared" si="8"/>
        <v>0</v>
      </c>
      <c r="S36" s="51">
        <f t="shared" si="8"/>
        <v>0</v>
      </c>
      <c r="T36" s="51">
        <f t="shared" si="9"/>
        <v>0</v>
      </c>
      <c r="U36" s="51">
        <f t="shared" si="10"/>
        <v>0</v>
      </c>
      <c r="V36" s="52">
        <f t="shared" si="11"/>
        <v>0</v>
      </c>
      <c r="W36" s="50" t="str">
        <f>IFERROR(IF(AND(VLOOKUP(F36,'Master Info'!$A$14:$Q$113,17,FALSE)="UNREGISTERED",$P36="IGST",O36&gt;=250000),"IGST &gt; 2.5 Lakhs",IF(VLOOKUP($F36,'Master Info'!$A$14:$Q$113,17,FALSE)="UNREGISTERED","Unregistered",$P36)),"")</f>
        <v/>
      </c>
      <c r="X36" s="96" t="str">
        <f t="shared" si="12"/>
        <v/>
      </c>
      <c r="Y36" s="50" t="str">
        <f t="shared" si="3"/>
        <v/>
      </c>
    </row>
    <row r="37" spans="1:25" x14ac:dyDescent="0.25">
      <c r="A37" s="49" t="str">
        <f t="shared" si="0"/>
        <v>-</v>
      </c>
      <c r="B37" s="49">
        <f t="shared" si="17"/>
        <v>36</v>
      </c>
      <c r="C37" s="78"/>
      <c r="D37" s="78"/>
      <c r="E37" s="70"/>
      <c r="F37" s="83"/>
      <c r="G37" s="94"/>
      <c r="H37" s="84"/>
      <c r="I37" s="95" t="str">
        <f t="shared" si="16"/>
        <v/>
      </c>
      <c r="J37" s="84"/>
      <c r="K37" s="52" t="str">
        <f t="shared" si="5"/>
        <v/>
      </c>
      <c r="L37" s="84"/>
      <c r="M37" s="51">
        <f t="shared" si="6"/>
        <v>0</v>
      </c>
      <c r="N37" s="51">
        <f t="shared" si="1"/>
        <v>0</v>
      </c>
      <c r="O37" s="51">
        <f t="shared" si="7"/>
        <v>0</v>
      </c>
      <c r="P37" s="51" t="str">
        <f>IFERROR(IF((VLOOKUP(F37,'Master Info'!$A$14:$C$113,2,FALSE)&amp;VLOOKUP(F37,'Master Info'!$A$14:$C$113,3,FALSE))='Master Info'!$B$2&amp;'Master Info'!$C$2,"SGST","IGST"),"")</f>
        <v/>
      </c>
      <c r="Q37" s="67" t="str">
        <f t="shared" si="2"/>
        <v/>
      </c>
      <c r="R37" s="51">
        <f t="shared" si="8"/>
        <v>0</v>
      </c>
      <c r="S37" s="51">
        <f t="shared" si="8"/>
        <v>0</v>
      </c>
      <c r="T37" s="51">
        <f t="shared" si="9"/>
        <v>0</v>
      </c>
      <c r="U37" s="51">
        <f t="shared" si="10"/>
        <v>0</v>
      </c>
      <c r="V37" s="52">
        <f t="shared" si="11"/>
        <v>0</v>
      </c>
      <c r="W37" s="50" t="str">
        <f>IFERROR(IF(AND(VLOOKUP(F37,'Master Info'!$A$14:$Q$113,17,FALSE)="UNREGISTERED",$P37="IGST",O37&gt;=250000),"IGST &gt; 2.5 Lakhs",IF(VLOOKUP($F37,'Master Info'!$A$14:$Q$113,17,FALSE)="UNREGISTERED","Unregistered",$P37)),"")</f>
        <v/>
      </c>
      <c r="X37" s="96" t="str">
        <f t="shared" si="12"/>
        <v/>
      </c>
      <c r="Y37" s="50" t="str">
        <f t="shared" si="3"/>
        <v/>
      </c>
    </row>
    <row r="38" spans="1:25" x14ac:dyDescent="0.25">
      <c r="A38" s="49" t="str">
        <f t="shared" si="0"/>
        <v>-</v>
      </c>
      <c r="B38" s="49">
        <f t="shared" si="17"/>
        <v>37</v>
      </c>
      <c r="C38" s="78"/>
      <c r="D38" s="78"/>
      <c r="E38" s="70"/>
      <c r="F38" s="83"/>
      <c r="G38" s="94"/>
      <c r="H38" s="84"/>
      <c r="I38" s="95" t="str">
        <f t="shared" si="16"/>
        <v/>
      </c>
      <c r="J38" s="84"/>
      <c r="K38" s="52" t="str">
        <f t="shared" si="5"/>
        <v/>
      </c>
      <c r="L38" s="84"/>
      <c r="M38" s="51">
        <f t="shared" si="6"/>
        <v>0</v>
      </c>
      <c r="N38" s="51">
        <f t="shared" si="1"/>
        <v>0</v>
      </c>
      <c r="O38" s="51">
        <f t="shared" si="7"/>
        <v>0</v>
      </c>
      <c r="P38" s="51" t="str">
        <f>IFERROR(IF((VLOOKUP(F38,'Master Info'!$A$14:$C$113,2,FALSE)&amp;VLOOKUP(F38,'Master Info'!$A$14:$C$113,3,FALSE))='Master Info'!$B$2&amp;'Master Info'!$C$2,"SGST","IGST"),"")</f>
        <v/>
      </c>
      <c r="Q38" s="67" t="str">
        <f t="shared" si="2"/>
        <v/>
      </c>
      <c r="R38" s="51">
        <f t="shared" si="8"/>
        <v>0</v>
      </c>
      <c r="S38" s="51">
        <f t="shared" si="8"/>
        <v>0</v>
      </c>
      <c r="T38" s="51">
        <f t="shared" si="9"/>
        <v>0</v>
      </c>
      <c r="U38" s="51">
        <f t="shared" si="10"/>
        <v>0</v>
      </c>
      <c r="V38" s="52">
        <f t="shared" si="11"/>
        <v>0</v>
      </c>
      <c r="W38" s="50" t="str">
        <f>IFERROR(IF(AND(VLOOKUP(F38,'Master Info'!$A$14:$Q$113,17,FALSE)="UNREGISTERED",$P38="IGST",O38&gt;=250000),"IGST &gt; 2.5 Lakhs",IF(VLOOKUP($F38,'Master Info'!$A$14:$Q$113,17,FALSE)="UNREGISTERED","Unregistered",$P38)),"")</f>
        <v/>
      </c>
      <c r="X38" s="96" t="str">
        <f t="shared" si="12"/>
        <v/>
      </c>
      <c r="Y38" s="50" t="str">
        <f t="shared" si="3"/>
        <v/>
      </c>
    </row>
    <row r="39" spans="1:25" x14ac:dyDescent="0.25">
      <c r="A39" s="49" t="str">
        <f t="shared" si="0"/>
        <v>-</v>
      </c>
      <c r="B39" s="49">
        <f t="shared" si="17"/>
        <v>38</v>
      </c>
      <c r="C39" s="78"/>
      <c r="D39" s="78"/>
      <c r="E39" s="70"/>
      <c r="F39" s="83"/>
      <c r="G39" s="94"/>
      <c r="H39" s="84"/>
      <c r="I39" s="95" t="str">
        <f t="shared" si="16"/>
        <v/>
      </c>
      <c r="J39" s="84"/>
      <c r="K39" s="52" t="str">
        <f t="shared" si="5"/>
        <v/>
      </c>
      <c r="L39" s="84"/>
      <c r="M39" s="51">
        <f t="shared" si="6"/>
        <v>0</v>
      </c>
      <c r="N39" s="51">
        <f t="shared" si="1"/>
        <v>0</v>
      </c>
      <c r="O39" s="51">
        <f t="shared" si="7"/>
        <v>0</v>
      </c>
      <c r="P39" s="51" t="str">
        <f>IFERROR(IF((VLOOKUP(F39,'Master Info'!$A$14:$C$113,2,FALSE)&amp;VLOOKUP(F39,'Master Info'!$A$14:$C$113,3,FALSE))='Master Info'!$B$2&amp;'Master Info'!$C$2,"SGST","IGST"),"")</f>
        <v/>
      </c>
      <c r="Q39" s="67" t="str">
        <f t="shared" si="2"/>
        <v/>
      </c>
      <c r="R39" s="51">
        <f t="shared" si="8"/>
        <v>0</v>
      </c>
      <c r="S39" s="51">
        <f t="shared" si="8"/>
        <v>0</v>
      </c>
      <c r="T39" s="51">
        <f t="shared" si="9"/>
        <v>0</v>
      </c>
      <c r="U39" s="51">
        <f t="shared" si="10"/>
        <v>0</v>
      </c>
      <c r="V39" s="52">
        <f t="shared" si="11"/>
        <v>0</v>
      </c>
      <c r="W39" s="50" t="str">
        <f>IFERROR(IF(AND(VLOOKUP(F39,'Master Info'!$A$14:$Q$113,17,FALSE)="UNREGISTERED",$P39="IGST",O39&gt;=250000),"IGST &gt; 2.5 Lakhs",IF(VLOOKUP($F39,'Master Info'!$A$14:$Q$113,17,FALSE)="UNREGISTERED","Unregistered",$P39)),"")</f>
        <v/>
      </c>
      <c r="X39" s="96" t="str">
        <f t="shared" si="12"/>
        <v/>
      </c>
      <c r="Y39" s="50" t="str">
        <f t="shared" si="3"/>
        <v/>
      </c>
    </row>
    <row r="40" spans="1:25" x14ac:dyDescent="0.25">
      <c r="A40" s="49" t="str">
        <f t="shared" si="0"/>
        <v>-</v>
      </c>
      <c r="B40" s="49">
        <f t="shared" si="17"/>
        <v>39</v>
      </c>
      <c r="C40" s="78"/>
      <c r="D40" s="78"/>
      <c r="E40" s="70"/>
      <c r="F40" s="83"/>
      <c r="G40" s="94"/>
      <c r="H40" s="84"/>
      <c r="I40" s="95" t="str">
        <f t="shared" si="16"/>
        <v/>
      </c>
      <c r="J40" s="84"/>
      <c r="K40" s="52" t="str">
        <f t="shared" si="5"/>
        <v/>
      </c>
      <c r="L40" s="84"/>
      <c r="M40" s="51">
        <f t="shared" si="6"/>
        <v>0</v>
      </c>
      <c r="N40" s="51">
        <f t="shared" si="1"/>
        <v>0</v>
      </c>
      <c r="O40" s="51">
        <f t="shared" si="7"/>
        <v>0</v>
      </c>
      <c r="P40" s="51" t="str">
        <f>IFERROR(IF((VLOOKUP(F40,'Master Info'!$A$14:$C$113,2,FALSE)&amp;VLOOKUP(F40,'Master Info'!$A$14:$C$113,3,FALSE))='Master Info'!$B$2&amp;'Master Info'!$C$2,"SGST","IGST"),"")</f>
        <v/>
      </c>
      <c r="Q40" s="67" t="str">
        <f t="shared" si="2"/>
        <v/>
      </c>
      <c r="R40" s="51">
        <f t="shared" si="8"/>
        <v>0</v>
      </c>
      <c r="S40" s="51">
        <f t="shared" si="8"/>
        <v>0</v>
      </c>
      <c r="T40" s="51">
        <f t="shared" si="9"/>
        <v>0</v>
      </c>
      <c r="U40" s="51">
        <f t="shared" si="10"/>
        <v>0</v>
      </c>
      <c r="V40" s="52">
        <f t="shared" si="11"/>
        <v>0</v>
      </c>
      <c r="W40" s="50" t="str">
        <f>IFERROR(IF(AND(VLOOKUP(F40,'Master Info'!$A$14:$Q$113,17,FALSE)="UNREGISTERED",$P40="IGST",O40&gt;=250000),"IGST &gt; 2.5 Lakhs",IF(VLOOKUP($F40,'Master Info'!$A$14:$Q$113,17,FALSE)="UNREGISTERED","Unregistered",$P40)),"")</f>
        <v/>
      </c>
      <c r="X40" s="96" t="str">
        <f t="shared" si="12"/>
        <v/>
      </c>
      <c r="Y40" s="50" t="str">
        <f t="shared" si="3"/>
        <v/>
      </c>
    </row>
    <row r="41" spans="1:25" x14ac:dyDescent="0.25">
      <c r="A41" s="49" t="str">
        <f t="shared" si="0"/>
        <v>-</v>
      </c>
      <c r="B41" s="49">
        <f t="shared" si="17"/>
        <v>40</v>
      </c>
      <c r="C41" s="78"/>
      <c r="D41" s="78"/>
      <c r="E41" s="70"/>
      <c r="F41" s="83"/>
      <c r="G41" s="94"/>
      <c r="H41" s="84"/>
      <c r="I41" s="95" t="str">
        <f t="shared" si="16"/>
        <v/>
      </c>
      <c r="J41" s="84"/>
      <c r="K41" s="52" t="str">
        <f t="shared" si="5"/>
        <v/>
      </c>
      <c r="L41" s="84"/>
      <c r="M41" s="51">
        <f t="shared" si="6"/>
        <v>0</v>
      </c>
      <c r="N41" s="51">
        <f t="shared" si="1"/>
        <v>0</v>
      </c>
      <c r="O41" s="51">
        <f t="shared" si="7"/>
        <v>0</v>
      </c>
      <c r="P41" s="51" t="str">
        <f>IFERROR(IF((VLOOKUP(F41,'Master Info'!$A$14:$C$113,2,FALSE)&amp;VLOOKUP(F41,'Master Info'!$A$14:$C$113,3,FALSE))='Master Info'!$B$2&amp;'Master Info'!$C$2,"SGST","IGST"),"")</f>
        <v/>
      </c>
      <c r="Q41" s="67" t="str">
        <f t="shared" si="2"/>
        <v/>
      </c>
      <c r="R41" s="51">
        <f t="shared" si="8"/>
        <v>0</v>
      </c>
      <c r="S41" s="51">
        <f t="shared" si="8"/>
        <v>0</v>
      </c>
      <c r="T41" s="51">
        <f t="shared" si="9"/>
        <v>0</v>
      </c>
      <c r="U41" s="51">
        <f t="shared" si="10"/>
        <v>0</v>
      </c>
      <c r="V41" s="52">
        <f t="shared" si="11"/>
        <v>0</v>
      </c>
      <c r="W41" s="50" t="str">
        <f>IFERROR(IF(AND(VLOOKUP(F41,'Master Info'!$A$14:$Q$113,17,FALSE)="UNREGISTERED",$P41="IGST",O41&gt;=250000),"IGST &gt; 2.5 Lakhs",IF(VLOOKUP($F41,'Master Info'!$A$14:$Q$113,17,FALSE)="UNREGISTERED","Unregistered",$P41)),"")</f>
        <v/>
      </c>
      <c r="X41" s="96" t="str">
        <f t="shared" si="12"/>
        <v/>
      </c>
      <c r="Y41" s="50" t="str">
        <f t="shared" si="3"/>
        <v/>
      </c>
    </row>
    <row r="42" spans="1:25" x14ac:dyDescent="0.25">
      <c r="A42" s="49" t="str">
        <f t="shared" si="0"/>
        <v>-</v>
      </c>
      <c r="B42" s="49">
        <f t="shared" si="17"/>
        <v>41</v>
      </c>
      <c r="C42" s="78"/>
      <c r="D42" s="78"/>
      <c r="E42" s="70"/>
      <c r="F42" s="83"/>
      <c r="G42" s="94"/>
      <c r="H42" s="84"/>
      <c r="I42" s="95" t="str">
        <f t="shared" si="16"/>
        <v/>
      </c>
      <c r="J42" s="84"/>
      <c r="K42" s="52" t="str">
        <f t="shared" si="5"/>
        <v/>
      </c>
      <c r="L42" s="84"/>
      <c r="M42" s="51">
        <f t="shared" si="6"/>
        <v>0</v>
      </c>
      <c r="N42" s="51">
        <f t="shared" si="1"/>
        <v>0</v>
      </c>
      <c r="O42" s="51">
        <f t="shared" si="7"/>
        <v>0</v>
      </c>
      <c r="P42" s="51" t="str">
        <f>IFERROR(IF((VLOOKUP(F42,'Master Info'!$A$14:$C$113,2,FALSE)&amp;VLOOKUP(F42,'Master Info'!$A$14:$C$113,3,FALSE))='Master Info'!$B$2&amp;'Master Info'!$C$2,"SGST","IGST"),"")</f>
        <v/>
      </c>
      <c r="Q42" s="67" t="str">
        <f t="shared" si="2"/>
        <v/>
      </c>
      <c r="R42" s="51">
        <f t="shared" si="8"/>
        <v>0</v>
      </c>
      <c r="S42" s="51">
        <f t="shared" si="8"/>
        <v>0</v>
      </c>
      <c r="T42" s="51">
        <f t="shared" si="9"/>
        <v>0</v>
      </c>
      <c r="U42" s="51">
        <f t="shared" si="10"/>
        <v>0</v>
      </c>
      <c r="V42" s="52">
        <f t="shared" si="11"/>
        <v>0</v>
      </c>
      <c r="W42" s="50" t="str">
        <f>IFERROR(IF(AND(VLOOKUP(F42,'Master Info'!$A$14:$Q$113,17,FALSE)="UNREGISTERED",$P42="IGST",O42&gt;=250000),"IGST &gt; 2.5 Lakhs",IF(VLOOKUP($F42,'Master Info'!$A$14:$Q$113,17,FALSE)="UNREGISTERED","Unregistered",$P42)),"")</f>
        <v/>
      </c>
      <c r="X42" s="96" t="str">
        <f t="shared" si="12"/>
        <v/>
      </c>
      <c r="Y42" s="50" t="str">
        <f t="shared" si="3"/>
        <v/>
      </c>
    </row>
    <row r="43" spans="1:25" x14ac:dyDescent="0.25">
      <c r="A43" s="49" t="str">
        <f t="shared" si="0"/>
        <v>-</v>
      </c>
      <c r="B43" s="49">
        <f t="shared" si="17"/>
        <v>42</v>
      </c>
      <c r="C43" s="78"/>
      <c r="D43" s="78"/>
      <c r="E43" s="70"/>
      <c r="F43" s="83"/>
      <c r="G43" s="94"/>
      <c r="H43" s="84"/>
      <c r="I43" s="95" t="str">
        <f t="shared" si="16"/>
        <v/>
      </c>
      <c r="J43" s="84"/>
      <c r="K43" s="52" t="str">
        <f t="shared" si="5"/>
        <v/>
      </c>
      <c r="L43" s="84"/>
      <c r="M43" s="51">
        <f t="shared" si="6"/>
        <v>0</v>
      </c>
      <c r="N43" s="51">
        <f t="shared" si="1"/>
        <v>0</v>
      </c>
      <c r="O43" s="51">
        <f t="shared" si="7"/>
        <v>0</v>
      </c>
      <c r="P43" s="51" t="str">
        <f>IFERROR(IF((VLOOKUP(F43,'Master Info'!$A$14:$C$113,2,FALSE)&amp;VLOOKUP(F43,'Master Info'!$A$14:$C$113,3,FALSE))='Master Info'!$B$2&amp;'Master Info'!$C$2,"SGST","IGST"),"")</f>
        <v/>
      </c>
      <c r="Q43" s="67" t="str">
        <f t="shared" si="2"/>
        <v/>
      </c>
      <c r="R43" s="51">
        <f t="shared" si="8"/>
        <v>0</v>
      </c>
      <c r="S43" s="51">
        <f t="shared" si="8"/>
        <v>0</v>
      </c>
      <c r="T43" s="51">
        <f t="shared" si="9"/>
        <v>0</v>
      </c>
      <c r="U43" s="51">
        <f t="shared" si="10"/>
        <v>0</v>
      </c>
      <c r="V43" s="52">
        <f t="shared" si="11"/>
        <v>0</v>
      </c>
      <c r="W43" s="50" t="str">
        <f>IFERROR(IF(AND(VLOOKUP(F43,'Master Info'!$A$14:$Q$113,17,FALSE)="UNREGISTERED",$P43="IGST",O43&gt;=250000),"IGST &gt; 2.5 Lakhs",IF(VLOOKUP($F43,'Master Info'!$A$14:$Q$113,17,FALSE)="UNREGISTERED","Unregistered",$P43)),"")</f>
        <v/>
      </c>
      <c r="X43" s="96" t="str">
        <f t="shared" si="12"/>
        <v/>
      </c>
      <c r="Y43" s="50" t="str">
        <f t="shared" si="3"/>
        <v/>
      </c>
    </row>
    <row r="44" spans="1:25" x14ac:dyDescent="0.25">
      <c r="A44" s="49" t="str">
        <f t="shared" si="0"/>
        <v>-</v>
      </c>
      <c r="B44" s="49">
        <f t="shared" si="17"/>
        <v>43</v>
      </c>
      <c r="C44" s="78"/>
      <c r="D44" s="78"/>
      <c r="E44" s="70"/>
      <c r="F44" s="83"/>
      <c r="G44" s="94"/>
      <c r="H44" s="84"/>
      <c r="I44" s="95" t="str">
        <f t="shared" si="16"/>
        <v/>
      </c>
      <c r="J44" s="84"/>
      <c r="K44" s="52" t="str">
        <f t="shared" si="5"/>
        <v/>
      </c>
      <c r="L44" s="84"/>
      <c r="M44" s="51">
        <f t="shared" si="6"/>
        <v>0</v>
      </c>
      <c r="N44" s="51">
        <f t="shared" si="1"/>
        <v>0</v>
      </c>
      <c r="O44" s="51">
        <f t="shared" si="7"/>
        <v>0</v>
      </c>
      <c r="P44" s="51" t="str">
        <f>IFERROR(IF((VLOOKUP(F44,'Master Info'!$A$14:$C$113,2,FALSE)&amp;VLOOKUP(F44,'Master Info'!$A$14:$C$113,3,FALSE))='Master Info'!$B$2&amp;'Master Info'!$C$2,"SGST","IGST"),"")</f>
        <v/>
      </c>
      <c r="Q44" s="67" t="str">
        <f t="shared" si="2"/>
        <v/>
      </c>
      <c r="R44" s="51">
        <f t="shared" si="8"/>
        <v>0</v>
      </c>
      <c r="S44" s="51">
        <f t="shared" si="8"/>
        <v>0</v>
      </c>
      <c r="T44" s="51">
        <f t="shared" si="9"/>
        <v>0</v>
      </c>
      <c r="U44" s="51">
        <f t="shared" si="10"/>
        <v>0</v>
      </c>
      <c r="V44" s="52">
        <f t="shared" si="11"/>
        <v>0</v>
      </c>
      <c r="W44" s="50" t="str">
        <f>IFERROR(IF(AND(VLOOKUP(F44,'Master Info'!$A$14:$Q$113,17,FALSE)="UNREGISTERED",$P44="IGST",O44&gt;=250000),"IGST &gt; 2.5 Lakhs",IF(VLOOKUP($F44,'Master Info'!$A$14:$Q$113,17,FALSE)="UNREGISTERED","Unregistered",$P44)),"")</f>
        <v/>
      </c>
      <c r="X44" s="96" t="str">
        <f t="shared" si="12"/>
        <v/>
      </c>
      <c r="Y44" s="50" t="str">
        <f t="shared" si="3"/>
        <v/>
      </c>
    </row>
    <row r="45" spans="1:25" x14ac:dyDescent="0.25">
      <c r="A45" s="49" t="str">
        <f t="shared" si="0"/>
        <v>-</v>
      </c>
      <c r="B45" s="49">
        <f t="shared" si="17"/>
        <v>44</v>
      </c>
      <c r="C45" s="78"/>
      <c r="D45" s="78"/>
      <c r="E45" s="70"/>
      <c r="F45" s="83"/>
      <c r="G45" s="94"/>
      <c r="H45" s="84"/>
      <c r="I45" s="95" t="str">
        <f t="shared" si="16"/>
        <v/>
      </c>
      <c r="J45" s="84"/>
      <c r="K45" s="52" t="str">
        <f t="shared" si="5"/>
        <v/>
      </c>
      <c r="L45" s="84"/>
      <c r="M45" s="51">
        <f t="shared" si="6"/>
        <v>0</v>
      </c>
      <c r="N45" s="51">
        <f t="shared" si="1"/>
        <v>0</v>
      </c>
      <c r="O45" s="51">
        <f t="shared" si="7"/>
        <v>0</v>
      </c>
      <c r="P45" s="51" t="str">
        <f>IFERROR(IF((VLOOKUP(F45,'Master Info'!$A$14:$C$113,2,FALSE)&amp;VLOOKUP(F45,'Master Info'!$A$14:$C$113,3,FALSE))='Master Info'!$B$2&amp;'Master Info'!$C$2,"SGST","IGST"),"")</f>
        <v/>
      </c>
      <c r="Q45" s="67" t="str">
        <f t="shared" si="2"/>
        <v/>
      </c>
      <c r="R45" s="51">
        <f t="shared" si="8"/>
        <v>0</v>
      </c>
      <c r="S45" s="51">
        <f t="shared" si="8"/>
        <v>0</v>
      </c>
      <c r="T45" s="51">
        <f t="shared" si="9"/>
        <v>0</v>
      </c>
      <c r="U45" s="51">
        <f t="shared" si="10"/>
        <v>0</v>
      </c>
      <c r="V45" s="52">
        <f t="shared" si="11"/>
        <v>0</v>
      </c>
      <c r="W45" s="50" t="str">
        <f>IFERROR(IF(AND(VLOOKUP(F45,'Master Info'!$A$14:$Q$113,17,FALSE)="UNREGISTERED",$P45="IGST",O45&gt;=250000),"IGST &gt; 2.5 Lakhs",IF(VLOOKUP($F45,'Master Info'!$A$14:$Q$113,17,FALSE)="UNREGISTERED","Unregistered",$P45)),"")</f>
        <v/>
      </c>
      <c r="X45" s="96" t="str">
        <f t="shared" si="12"/>
        <v/>
      </c>
      <c r="Y45" s="50" t="str">
        <f t="shared" si="3"/>
        <v/>
      </c>
    </row>
    <row r="46" spans="1:25" x14ac:dyDescent="0.25">
      <c r="A46" s="49" t="str">
        <f t="shared" si="0"/>
        <v>-</v>
      </c>
      <c r="B46" s="49">
        <f t="shared" si="17"/>
        <v>45</v>
      </c>
      <c r="C46" s="78"/>
      <c r="D46" s="78"/>
      <c r="E46" s="70"/>
      <c r="F46" s="83"/>
      <c r="G46" s="94"/>
      <c r="H46" s="84"/>
      <c r="I46" s="95" t="str">
        <f t="shared" si="16"/>
        <v/>
      </c>
      <c r="J46" s="84"/>
      <c r="K46" s="52" t="str">
        <f t="shared" si="5"/>
        <v/>
      </c>
      <c r="L46" s="84"/>
      <c r="M46" s="51">
        <f t="shared" si="6"/>
        <v>0</v>
      </c>
      <c r="N46" s="51">
        <f t="shared" si="1"/>
        <v>0</v>
      </c>
      <c r="O46" s="51">
        <f t="shared" si="7"/>
        <v>0</v>
      </c>
      <c r="P46" s="51" t="str">
        <f>IFERROR(IF((VLOOKUP(F46,'Master Info'!$A$14:$C$113,2,FALSE)&amp;VLOOKUP(F46,'Master Info'!$A$14:$C$113,3,FALSE))='Master Info'!$B$2&amp;'Master Info'!$C$2,"SGST","IGST"),"")</f>
        <v/>
      </c>
      <c r="Q46" s="67" t="str">
        <f t="shared" si="2"/>
        <v/>
      </c>
      <c r="R46" s="51">
        <f t="shared" si="8"/>
        <v>0</v>
      </c>
      <c r="S46" s="51">
        <f t="shared" si="8"/>
        <v>0</v>
      </c>
      <c r="T46" s="51">
        <f t="shared" si="9"/>
        <v>0</v>
      </c>
      <c r="U46" s="51">
        <f t="shared" si="10"/>
        <v>0</v>
      </c>
      <c r="V46" s="52">
        <f t="shared" si="11"/>
        <v>0</v>
      </c>
      <c r="W46" s="50" t="str">
        <f>IFERROR(IF(AND(VLOOKUP(F46,'Master Info'!$A$14:$Q$113,17,FALSE)="UNREGISTERED",$P46="IGST",O46&gt;=250000),"IGST &gt; 2.5 Lakhs",IF(VLOOKUP($F46,'Master Info'!$A$14:$Q$113,17,FALSE)="UNREGISTERED","Unregistered",$P46)),"")</f>
        <v/>
      </c>
      <c r="X46" s="96" t="str">
        <f t="shared" si="12"/>
        <v/>
      </c>
      <c r="Y46" s="50" t="str">
        <f t="shared" si="3"/>
        <v/>
      </c>
    </row>
    <row r="47" spans="1:25" x14ac:dyDescent="0.25">
      <c r="A47" s="49" t="str">
        <f t="shared" si="0"/>
        <v>-</v>
      </c>
      <c r="B47" s="49">
        <f t="shared" si="17"/>
        <v>46</v>
      </c>
      <c r="C47" s="78"/>
      <c r="D47" s="78"/>
      <c r="E47" s="70"/>
      <c r="F47" s="83"/>
      <c r="G47" s="94"/>
      <c r="H47" s="84"/>
      <c r="I47" s="95" t="str">
        <f t="shared" si="16"/>
        <v/>
      </c>
      <c r="J47" s="84"/>
      <c r="K47" s="52" t="str">
        <f t="shared" si="5"/>
        <v/>
      </c>
      <c r="L47" s="84"/>
      <c r="M47" s="51">
        <f t="shared" si="6"/>
        <v>0</v>
      </c>
      <c r="N47" s="51">
        <f t="shared" si="1"/>
        <v>0</v>
      </c>
      <c r="O47" s="51">
        <f t="shared" si="7"/>
        <v>0</v>
      </c>
      <c r="P47" s="51" t="str">
        <f>IFERROR(IF((VLOOKUP(F47,'Master Info'!$A$14:$C$113,2,FALSE)&amp;VLOOKUP(F47,'Master Info'!$A$14:$C$113,3,FALSE))='Master Info'!$B$2&amp;'Master Info'!$C$2,"SGST","IGST"),"")</f>
        <v/>
      </c>
      <c r="Q47" s="67" t="str">
        <f t="shared" si="2"/>
        <v/>
      </c>
      <c r="R47" s="51">
        <f t="shared" si="8"/>
        <v>0</v>
      </c>
      <c r="S47" s="51">
        <f t="shared" si="8"/>
        <v>0</v>
      </c>
      <c r="T47" s="51">
        <f t="shared" si="9"/>
        <v>0</v>
      </c>
      <c r="U47" s="51">
        <f t="shared" si="10"/>
        <v>0</v>
      </c>
      <c r="V47" s="52">
        <f t="shared" si="11"/>
        <v>0</v>
      </c>
      <c r="W47" s="50" t="str">
        <f>IFERROR(IF(AND(VLOOKUP(F47,'Master Info'!$A$14:$Q$113,17,FALSE)="UNREGISTERED",$P47="IGST",O47&gt;=250000),"IGST &gt; 2.5 Lakhs",IF(VLOOKUP($F47,'Master Info'!$A$14:$Q$113,17,FALSE)="UNREGISTERED","Unregistered",$P47)),"")</f>
        <v/>
      </c>
      <c r="X47" s="96" t="str">
        <f t="shared" si="12"/>
        <v/>
      </c>
      <c r="Y47" s="50" t="str">
        <f t="shared" si="3"/>
        <v/>
      </c>
    </row>
    <row r="48" spans="1:25" x14ac:dyDescent="0.25">
      <c r="A48" s="49" t="str">
        <f t="shared" si="0"/>
        <v>-</v>
      </c>
      <c r="B48" s="49">
        <f t="shared" si="17"/>
        <v>47</v>
      </c>
      <c r="C48" s="78"/>
      <c r="D48" s="78"/>
      <c r="E48" s="70"/>
      <c r="F48" s="83"/>
      <c r="G48" s="94"/>
      <c r="H48" s="84"/>
      <c r="I48" s="95" t="str">
        <f t="shared" si="16"/>
        <v/>
      </c>
      <c r="J48" s="84"/>
      <c r="K48" s="52" t="str">
        <f t="shared" si="5"/>
        <v/>
      </c>
      <c r="L48" s="84"/>
      <c r="M48" s="51">
        <f t="shared" si="6"/>
        <v>0</v>
      </c>
      <c r="N48" s="51">
        <f t="shared" si="1"/>
        <v>0</v>
      </c>
      <c r="O48" s="51">
        <f t="shared" si="7"/>
        <v>0</v>
      </c>
      <c r="P48" s="51" t="str">
        <f>IFERROR(IF((VLOOKUP(F48,'Master Info'!$A$14:$C$113,2,FALSE)&amp;VLOOKUP(F48,'Master Info'!$A$14:$C$113,3,FALSE))='Master Info'!$B$2&amp;'Master Info'!$C$2,"SGST","IGST"),"")</f>
        <v/>
      </c>
      <c r="Q48" s="67" t="str">
        <f t="shared" si="2"/>
        <v/>
      </c>
      <c r="R48" s="51">
        <f t="shared" si="8"/>
        <v>0</v>
      </c>
      <c r="S48" s="51">
        <f t="shared" si="8"/>
        <v>0</v>
      </c>
      <c r="T48" s="51">
        <f t="shared" si="9"/>
        <v>0</v>
      </c>
      <c r="U48" s="51">
        <f t="shared" si="10"/>
        <v>0</v>
      </c>
      <c r="V48" s="52">
        <f t="shared" si="11"/>
        <v>0</v>
      </c>
      <c r="W48" s="50" t="str">
        <f>IFERROR(IF(AND(VLOOKUP(F48,'Master Info'!$A$14:$Q$113,17,FALSE)="UNREGISTERED",$P48="IGST",O48&gt;=250000),"IGST &gt; 2.5 Lakhs",IF(VLOOKUP($F48,'Master Info'!$A$14:$Q$113,17,FALSE)="UNREGISTERED","Unregistered",$P48)),"")</f>
        <v/>
      </c>
      <c r="X48" s="96" t="str">
        <f t="shared" si="12"/>
        <v/>
      </c>
      <c r="Y48" s="50" t="str">
        <f t="shared" si="3"/>
        <v/>
      </c>
    </row>
    <row r="49" spans="1:25" x14ac:dyDescent="0.25">
      <c r="A49" s="49" t="str">
        <f t="shared" si="0"/>
        <v>-</v>
      </c>
      <c r="B49" s="49">
        <f t="shared" si="17"/>
        <v>48</v>
      </c>
      <c r="C49" s="78"/>
      <c r="D49" s="78"/>
      <c r="E49" s="70"/>
      <c r="F49" s="83"/>
      <c r="G49" s="94"/>
      <c r="H49" s="84"/>
      <c r="I49" s="95" t="str">
        <f t="shared" si="16"/>
        <v/>
      </c>
      <c r="J49" s="84"/>
      <c r="K49" s="52" t="str">
        <f t="shared" si="5"/>
        <v/>
      </c>
      <c r="L49" s="84"/>
      <c r="M49" s="51">
        <f t="shared" si="6"/>
        <v>0</v>
      </c>
      <c r="N49" s="51">
        <f t="shared" si="1"/>
        <v>0</v>
      </c>
      <c r="O49" s="51">
        <f t="shared" si="7"/>
        <v>0</v>
      </c>
      <c r="P49" s="51" t="str">
        <f>IFERROR(IF((VLOOKUP(F49,'Master Info'!$A$14:$C$113,2,FALSE)&amp;VLOOKUP(F49,'Master Info'!$A$14:$C$113,3,FALSE))='Master Info'!$B$2&amp;'Master Info'!$C$2,"SGST","IGST"),"")</f>
        <v/>
      </c>
      <c r="Q49" s="67" t="str">
        <f t="shared" si="2"/>
        <v/>
      </c>
      <c r="R49" s="51">
        <f t="shared" si="8"/>
        <v>0</v>
      </c>
      <c r="S49" s="51">
        <f t="shared" si="8"/>
        <v>0</v>
      </c>
      <c r="T49" s="51">
        <f t="shared" si="9"/>
        <v>0</v>
      </c>
      <c r="U49" s="51">
        <f t="shared" si="10"/>
        <v>0</v>
      </c>
      <c r="V49" s="52">
        <f t="shared" si="11"/>
        <v>0</v>
      </c>
      <c r="W49" s="50" t="str">
        <f>IFERROR(IF(AND(VLOOKUP(F49,'Master Info'!$A$14:$Q$113,17,FALSE)="UNREGISTERED",$P49="IGST",O49&gt;=250000),"IGST &gt; 2.5 Lakhs",IF(VLOOKUP($F49,'Master Info'!$A$14:$Q$113,17,FALSE)="UNREGISTERED","Unregistered",$P49)),"")</f>
        <v/>
      </c>
      <c r="X49" s="96" t="str">
        <f t="shared" si="12"/>
        <v/>
      </c>
      <c r="Y49" s="50" t="str">
        <f t="shared" si="3"/>
        <v/>
      </c>
    </row>
    <row r="50" spans="1:25" x14ac:dyDescent="0.25">
      <c r="A50" s="49" t="str">
        <f t="shared" si="0"/>
        <v>-</v>
      </c>
      <c r="B50" s="49">
        <f t="shared" si="17"/>
        <v>49</v>
      </c>
      <c r="C50" s="78"/>
      <c r="D50" s="78"/>
      <c r="E50" s="70"/>
      <c r="F50" s="83"/>
      <c r="G50" s="94"/>
      <c r="H50" s="84"/>
      <c r="I50" s="95" t="str">
        <f t="shared" si="16"/>
        <v/>
      </c>
      <c r="J50" s="84"/>
      <c r="K50" s="52" t="str">
        <f t="shared" si="5"/>
        <v/>
      </c>
      <c r="L50" s="84"/>
      <c r="M50" s="51">
        <f t="shared" si="6"/>
        <v>0</v>
      </c>
      <c r="N50" s="51">
        <f t="shared" si="1"/>
        <v>0</v>
      </c>
      <c r="O50" s="51">
        <f t="shared" si="7"/>
        <v>0</v>
      </c>
      <c r="P50" s="51" t="str">
        <f>IFERROR(IF((VLOOKUP(F50,'Master Info'!$A$14:$C$113,2,FALSE)&amp;VLOOKUP(F50,'Master Info'!$A$14:$C$113,3,FALSE))='Master Info'!$B$2&amp;'Master Info'!$C$2,"SGST","IGST"),"")</f>
        <v/>
      </c>
      <c r="Q50" s="67" t="str">
        <f t="shared" si="2"/>
        <v/>
      </c>
      <c r="R50" s="51">
        <f t="shared" si="8"/>
        <v>0</v>
      </c>
      <c r="S50" s="51">
        <f t="shared" si="8"/>
        <v>0</v>
      </c>
      <c r="T50" s="51">
        <f t="shared" si="9"/>
        <v>0</v>
      </c>
      <c r="U50" s="51">
        <f t="shared" si="10"/>
        <v>0</v>
      </c>
      <c r="V50" s="52">
        <f t="shared" si="11"/>
        <v>0</v>
      </c>
      <c r="W50" s="50" t="str">
        <f>IFERROR(IF(AND(VLOOKUP(F50,'Master Info'!$A$14:$Q$113,17,FALSE)="UNREGISTERED",$P50="IGST",O50&gt;=250000),"IGST &gt; 2.5 Lakhs",IF(VLOOKUP($F50,'Master Info'!$A$14:$Q$113,17,FALSE)="UNREGISTERED","Unregistered",$P50)),"")</f>
        <v/>
      </c>
      <c r="X50" s="96" t="str">
        <f t="shared" si="12"/>
        <v/>
      </c>
      <c r="Y50" s="50" t="str">
        <f t="shared" si="3"/>
        <v/>
      </c>
    </row>
    <row r="51" spans="1:25" x14ac:dyDescent="0.25">
      <c r="A51" s="49" t="str">
        <f t="shared" si="0"/>
        <v>-</v>
      </c>
      <c r="B51" s="49">
        <f t="shared" si="17"/>
        <v>50</v>
      </c>
      <c r="C51" s="78"/>
      <c r="D51" s="78"/>
      <c r="E51" s="70"/>
      <c r="F51" s="83"/>
      <c r="G51" s="94"/>
      <c r="H51" s="84"/>
      <c r="I51" s="95" t="str">
        <f t="shared" si="16"/>
        <v/>
      </c>
      <c r="J51" s="84"/>
      <c r="K51" s="52" t="str">
        <f t="shared" si="5"/>
        <v/>
      </c>
      <c r="L51" s="84"/>
      <c r="M51" s="51">
        <f t="shared" si="6"/>
        <v>0</v>
      </c>
      <c r="N51" s="51">
        <f t="shared" si="1"/>
        <v>0</v>
      </c>
      <c r="O51" s="51">
        <f t="shared" si="7"/>
        <v>0</v>
      </c>
      <c r="P51" s="51" t="str">
        <f>IFERROR(IF((VLOOKUP(F51,'Master Info'!$A$14:$C$113,2,FALSE)&amp;VLOOKUP(F51,'Master Info'!$A$14:$C$113,3,FALSE))='Master Info'!$B$2&amp;'Master Info'!$C$2,"SGST","IGST"),"")</f>
        <v/>
      </c>
      <c r="Q51" s="67" t="str">
        <f t="shared" si="2"/>
        <v/>
      </c>
      <c r="R51" s="51">
        <f t="shared" si="8"/>
        <v>0</v>
      </c>
      <c r="S51" s="51">
        <f t="shared" si="8"/>
        <v>0</v>
      </c>
      <c r="T51" s="51">
        <f t="shared" si="9"/>
        <v>0</v>
      </c>
      <c r="U51" s="51">
        <f t="shared" si="10"/>
        <v>0</v>
      </c>
      <c r="V51" s="52">
        <f t="shared" si="11"/>
        <v>0</v>
      </c>
      <c r="W51" s="50" t="str">
        <f>IFERROR(IF(AND(VLOOKUP(F51,'Master Info'!$A$14:$Q$113,17,FALSE)="UNREGISTERED",$P51="IGST",O51&gt;=250000),"IGST &gt; 2.5 Lakhs",IF(VLOOKUP($F51,'Master Info'!$A$14:$Q$113,17,FALSE)="UNREGISTERED","Unregistered",$P51)),"")</f>
        <v/>
      </c>
      <c r="X51" s="96" t="str">
        <f t="shared" si="12"/>
        <v/>
      </c>
      <c r="Y51" s="50" t="str">
        <f t="shared" si="3"/>
        <v/>
      </c>
    </row>
    <row r="52" spans="1:25" x14ac:dyDescent="0.25">
      <c r="A52" s="49" t="str">
        <f t="shared" si="0"/>
        <v>-</v>
      </c>
      <c r="B52" s="49">
        <f t="shared" si="17"/>
        <v>51</v>
      </c>
      <c r="C52" s="78"/>
      <c r="D52" s="78"/>
      <c r="E52" s="70"/>
      <c r="F52" s="83"/>
      <c r="G52" s="94"/>
      <c r="H52" s="84"/>
      <c r="I52" s="95" t="str">
        <f t="shared" si="16"/>
        <v/>
      </c>
      <c r="J52" s="84"/>
      <c r="K52" s="52" t="str">
        <f t="shared" si="5"/>
        <v/>
      </c>
      <c r="L52" s="84"/>
      <c r="M52" s="51">
        <f t="shared" si="6"/>
        <v>0</v>
      </c>
      <c r="N52" s="51">
        <f t="shared" si="1"/>
        <v>0</v>
      </c>
      <c r="O52" s="51">
        <f t="shared" si="7"/>
        <v>0</v>
      </c>
      <c r="P52" s="51" t="str">
        <f>IFERROR(IF((VLOOKUP(F52,'Master Info'!$A$14:$C$113,2,FALSE)&amp;VLOOKUP(F52,'Master Info'!$A$14:$C$113,3,FALSE))='Master Info'!$B$2&amp;'Master Info'!$C$2,"SGST","IGST"),"")</f>
        <v/>
      </c>
      <c r="Q52" s="67" t="str">
        <f t="shared" si="2"/>
        <v/>
      </c>
      <c r="R52" s="51">
        <f t="shared" si="8"/>
        <v>0</v>
      </c>
      <c r="S52" s="51">
        <f t="shared" si="8"/>
        <v>0</v>
      </c>
      <c r="T52" s="51">
        <f t="shared" si="9"/>
        <v>0</v>
      </c>
      <c r="U52" s="51">
        <f t="shared" si="10"/>
        <v>0</v>
      </c>
      <c r="V52" s="52">
        <f t="shared" si="11"/>
        <v>0</v>
      </c>
      <c r="W52" s="50" t="str">
        <f>IFERROR(IF(AND(VLOOKUP(F52,'Master Info'!$A$14:$Q$113,17,FALSE)="UNREGISTERED",$P52="IGST",O52&gt;=250000),"IGST &gt; 2.5 Lakhs",IF(VLOOKUP($F52,'Master Info'!$A$14:$Q$113,17,FALSE)="UNREGISTERED","Unregistered",$P52)),"")</f>
        <v/>
      </c>
      <c r="X52" s="96" t="str">
        <f t="shared" si="12"/>
        <v/>
      </c>
      <c r="Y52" s="50" t="str">
        <f t="shared" si="3"/>
        <v/>
      </c>
    </row>
    <row r="53" spans="1:25" x14ac:dyDescent="0.25">
      <c r="A53" s="49" t="str">
        <f t="shared" si="0"/>
        <v>-</v>
      </c>
      <c r="B53" s="49">
        <f t="shared" si="17"/>
        <v>52</v>
      </c>
      <c r="C53" s="78"/>
      <c r="D53" s="78"/>
      <c r="E53" s="70"/>
      <c r="F53" s="83"/>
      <c r="G53" s="94"/>
      <c r="H53" s="84"/>
      <c r="I53" s="95" t="str">
        <f t="shared" si="16"/>
        <v/>
      </c>
      <c r="J53" s="84"/>
      <c r="K53" s="52" t="str">
        <f t="shared" si="5"/>
        <v/>
      </c>
      <c r="L53" s="84"/>
      <c r="M53" s="51">
        <f t="shared" si="6"/>
        <v>0</v>
      </c>
      <c r="N53" s="51">
        <f t="shared" si="1"/>
        <v>0</v>
      </c>
      <c r="O53" s="51">
        <f t="shared" si="7"/>
        <v>0</v>
      </c>
      <c r="P53" s="51" t="str">
        <f>IFERROR(IF((VLOOKUP(F53,'Master Info'!$A$14:$C$113,2,FALSE)&amp;VLOOKUP(F53,'Master Info'!$A$14:$C$113,3,FALSE))='Master Info'!$B$2&amp;'Master Info'!$C$2,"SGST","IGST"),"")</f>
        <v/>
      </c>
      <c r="Q53" s="67" t="str">
        <f t="shared" si="2"/>
        <v/>
      </c>
      <c r="R53" s="51">
        <f t="shared" si="8"/>
        <v>0</v>
      </c>
      <c r="S53" s="51">
        <f t="shared" si="8"/>
        <v>0</v>
      </c>
      <c r="T53" s="51">
        <f t="shared" si="9"/>
        <v>0</v>
      </c>
      <c r="U53" s="51">
        <f t="shared" si="10"/>
        <v>0</v>
      </c>
      <c r="V53" s="52">
        <f t="shared" si="11"/>
        <v>0</v>
      </c>
      <c r="W53" s="50" t="str">
        <f>IFERROR(IF(AND(VLOOKUP(F53,'Master Info'!$A$14:$Q$113,17,FALSE)="UNREGISTERED",$P53="IGST",O53&gt;=250000),"IGST &gt; 2.5 Lakhs",IF(VLOOKUP($F53,'Master Info'!$A$14:$Q$113,17,FALSE)="UNREGISTERED","Unregistered",$P53)),"")</f>
        <v/>
      </c>
      <c r="X53" s="96" t="str">
        <f t="shared" si="12"/>
        <v/>
      </c>
      <c r="Y53" s="50" t="str">
        <f t="shared" si="3"/>
        <v/>
      </c>
    </row>
    <row r="54" spans="1:25" x14ac:dyDescent="0.25">
      <c r="A54" s="49" t="str">
        <f t="shared" si="0"/>
        <v>-</v>
      </c>
      <c r="B54" s="49">
        <f t="shared" si="17"/>
        <v>53</v>
      </c>
      <c r="C54" s="78"/>
      <c r="D54" s="78"/>
      <c r="E54" s="70"/>
      <c r="F54" s="83"/>
      <c r="G54" s="94"/>
      <c r="H54" s="84"/>
      <c r="I54" s="95" t="str">
        <f t="shared" si="16"/>
        <v/>
      </c>
      <c r="J54" s="84"/>
      <c r="K54" s="52" t="str">
        <f t="shared" si="5"/>
        <v/>
      </c>
      <c r="L54" s="84"/>
      <c r="M54" s="51">
        <f t="shared" si="6"/>
        <v>0</v>
      </c>
      <c r="N54" s="51">
        <f t="shared" si="1"/>
        <v>0</v>
      </c>
      <c r="O54" s="51">
        <f t="shared" si="7"/>
        <v>0</v>
      </c>
      <c r="P54" s="51" t="str">
        <f>IFERROR(IF((VLOOKUP(F54,'Master Info'!$A$14:$C$113,2,FALSE)&amp;VLOOKUP(F54,'Master Info'!$A$14:$C$113,3,FALSE))='Master Info'!$B$2&amp;'Master Info'!$C$2,"SGST","IGST"),"")</f>
        <v/>
      </c>
      <c r="Q54" s="67" t="str">
        <f t="shared" si="2"/>
        <v/>
      </c>
      <c r="R54" s="51">
        <f t="shared" si="8"/>
        <v>0</v>
      </c>
      <c r="S54" s="51">
        <f t="shared" si="8"/>
        <v>0</v>
      </c>
      <c r="T54" s="51">
        <f t="shared" si="9"/>
        <v>0</v>
      </c>
      <c r="U54" s="51">
        <f t="shared" si="10"/>
        <v>0</v>
      </c>
      <c r="V54" s="52">
        <f t="shared" si="11"/>
        <v>0</v>
      </c>
      <c r="W54" s="50" t="str">
        <f>IFERROR(IF(AND(VLOOKUP(F54,'Master Info'!$A$14:$Q$113,17,FALSE)="UNREGISTERED",$P54="IGST",O54&gt;=250000),"IGST &gt; 2.5 Lakhs",IF(VLOOKUP($F54,'Master Info'!$A$14:$Q$113,17,FALSE)="UNREGISTERED","Unregistered",$P54)),"")</f>
        <v/>
      </c>
      <c r="X54" s="96" t="str">
        <f t="shared" si="12"/>
        <v/>
      </c>
      <c r="Y54" s="50" t="str">
        <f t="shared" si="3"/>
        <v/>
      </c>
    </row>
    <row r="55" spans="1:25" x14ac:dyDescent="0.25">
      <c r="A55" s="49" t="str">
        <f t="shared" si="0"/>
        <v>-</v>
      </c>
      <c r="B55" s="49">
        <f t="shared" si="17"/>
        <v>54</v>
      </c>
      <c r="C55" s="78"/>
      <c r="D55" s="78"/>
      <c r="E55" s="70"/>
      <c r="F55" s="83"/>
      <c r="G55" s="94"/>
      <c r="H55" s="84"/>
      <c r="I55" s="95" t="str">
        <f t="shared" si="16"/>
        <v/>
      </c>
      <c r="J55" s="84"/>
      <c r="K55" s="52" t="str">
        <f t="shared" si="5"/>
        <v/>
      </c>
      <c r="L55" s="84"/>
      <c r="M55" s="51">
        <f t="shared" si="6"/>
        <v>0</v>
      </c>
      <c r="N55" s="51">
        <f t="shared" si="1"/>
        <v>0</v>
      </c>
      <c r="O55" s="51">
        <f t="shared" si="7"/>
        <v>0</v>
      </c>
      <c r="P55" s="51" t="str">
        <f>IFERROR(IF((VLOOKUP(F55,'Master Info'!$A$14:$C$113,2,FALSE)&amp;VLOOKUP(F55,'Master Info'!$A$14:$C$113,3,FALSE))='Master Info'!$B$2&amp;'Master Info'!$C$2,"SGST","IGST"),"")</f>
        <v/>
      </c>
      <c r="Q55" s="67" t="str">
        <f t="shared" si="2"/>
        <v/>
      </c>
      <c r="R55" s="51">
        <f t="shared" si="8"/>
        <v>0</v>
      </c>
      <c r="S55" s="51">
        <f t="shared" si="8"/>
        <v>0</v>
      </c>
      <c r="T55" s="51">
        <f t="shared" si="9"/>
        <v>0</v>
      </c>
      <c r="U55" s="51">
        <f t="shared" si="10"/>
        <v>0</v>
      </c>
      <c r="V55" s="52">
        <f t="shared" si="11"/>
        <v>0</v>
      </c>
      <c r="W55" s="50" t="str">
        <f>IFERROR(IF(AND(VLOOKUP(F55,'Master Info'!$A$14:$Q$113,17,FALSE)="UNREGISTERED",$P55="IGST",O55&gt;=250000),"IGST &gt; 2.5 Lakhs",IF(VLOOKUP($F55,'Master Info'!$A$14:$Q$113,17,FALSE)="UNREGISTERED","Unregistered",$P55)),"")</f>
        <v/>
      </c>
      <c r="X55" s="96" t="str">
        <f t="shared" si="12"/>
        <v/>
      </c>
      <c r="Y55" s="50" t="str">
        <f t="shared" si="3"/>
        <v/>
      </c>
    </row>
    <row r="56" spans="1:25" x14ac:dyDescent="0.25">
      <c r="A56" s="49" t="str">
        <f t="shared" si="0"/>
        <v>-</v>
      </c>
      <c r="B56" s="49">
        <f t="shared" si="17"/>
        <v>55</v>
      </c>
      <c r="C56" s="78"/>
      <c r="D56" s="78"/>
      <c r="E56" s="70"/>
      <c r="F56" s="83"/>
      <c r="G56" s="94"/>
      <c r="H56" s="84"/>
      <c r="I56" s="95" t="str">
        <f t="shared" si="16"/>
        <v/>
      </c>
      <c r="J56" s="84"/>
      <c r="K56" s="52" t="str">
        <f t="shared" si="5"/>
        <v/>
      </c>
      <c r="L56" s="84"/>
      <c r="M56" s="51">
        <f t="shared" si="6"/>
        <v>0</v>
      </c>
      <c r="N56" s="51">
        <f t="shared" si="1"/>
        <v>0</v>
      </c>
      <c r="O56" s="51">
        <f t="shared" si="7"/>
        <v>0</v>
      </c>
      <c r="P56" s="51" t="str">
        <f>IFERROR(IF((VLOOKUP(F56,'Master Info'!$A$14:$C$113,2,FALSE)&amp;VLOOKUP(F56,'Master Info'!$A$14:$C$113,3,FALSE))='Master Info'!$B$2&amp;'Master Info'!$C$2,"SGST","IGST"),"")</f>
        <v/>
      </c>
      <c r="Q56" s="67" t="str">
        <f t="shared" si="2"/>
        <v/>
      </c>
      <c r="R56" s="51">
        <f t="shared" si="8"/>
        <v>0</v>
      </c>
      <c r="S56" s="51">
        <f t="shared" si="8"/>
        <v>0</v>
      </c>
      <c r="T56" s="51">
        <f t="shared" si="9"/>
        <v>0</v>
      </c>
      <c r="U56" s="51">
        <f t="shared" si="10"/>
        <v>0</v>
      </c>
      <c r="V56" s="52">
        <f t="shared" si="11"/>
        <v>0</v>
      </c>
      <c r="W56" s="50" t="str">
        <f>IFERROR(IF(AND(VLOOKUP(F56,'Master Info'!$A$14:$Q$113,17,FALSE)="UNREGISTERED",$P56="IGST",O56&gt;=250000),"IGST &gt; 2.5 Lakhs",IF(VLOOKUP($F56,'Master Info'!$A$14:$Q$113,17,FALSE)="UNREGISTERED","Unregistered",$P56)),"")</f>
        <v/>
      </c>
      <c r="X56" s="96" t="str">
        <f t="shared" si="12"/>
        <v/>
      </c>
      <c r="Y56" s="50" t="str">
        <f t="shared" si="3"/>
        <v/>
      </c>
    </row>
    <row r="57" spans="1:25" x14ac:dyDescent="0.25">
      <c r="A57" s="49" t="str">
        <f t="shared" si="0"/>
        <v>-</v>
      </c>
      <c r="B57" s="49">
        <f t="shared" si="17"/>
        <v>56</v>
      </c>
      <c r="C57" s="78"/>
      <c r="D57" s="78"/>
      <c r="E57" s="70"/>
      <c r="F57" s="83"/>
      <c r="G57" s="94"/>
      <c r="H57" s="84"/>
      <c r="I57" s="95" t="str">
        <f t="shared" si="16"/>
        <v/>
      </c>
      <c r="J57" s="84"/>
      <c r="K57" s="52" t="str">
        <f t="shared" si="5"/>
        <v/>
      </c>
      <c r="L57" s="84"/>
      <c r="M57" s="51">
        <f t="shared" si="6"/>
        <v>0</v>
      </c>
      <c r="N57" s="51">
        <f t="shared" si="1"/>
        <v>0</v>
      </c>
      <c r="O57" s="51">
        <f t="shared" si="7"/>
        <v>0</v>
      </c>
      <c r="P57" s="51" t="str">
        <f>IFERROR(IF((VLOOKUP(F57,'Master Info'!$A$14:$C$113,2,FALSE)&amp;VLOOKUP(F57,'Master Info'!$A$14:$C$113,3,FALSE))='Master Info'!$B$2&amp;'Master Info'!$C$2,"SGST","IGST"),"")</f>
        <v/>
      </c>
      <c r="Q57" s="67" t="str">
        <f t="shared" si="2"/>
        <v/>
      </c>
      <c r="R57" s="51">
        <f t="shared" si="8"/>
        <v>0</v>
      </c>
      <c r="S57" s="51">
        <f t="shared" si="8"/>
        <v>0</v>
      </c>
      <c r="T57" s="51">
        <f t="shared" si="9"/>
        <v>0</v>
      </c>
      <c r="U57" s="51">
        <f t="shared" si="10"/>
        <v>0</v>
      </c>
      <c r="V57" s="52">
        <f t="shared" si="11"/>
        <v>0</v>
      </c>
      <c r="W57" s="50" t="str">
        <f>IFERROR(IF(AND(VLOOKUP(F57,'Master Info'!$A$14:$Q$113,17,FALSE)="UNREGISTERED",$P57="IGST",O57&gt;=250000),"IGST &gt; 2.5 Lakhs",IF(VLOOKUP($F57,'Master Info'!$A$14:$Q$113,17,FALSE)="UNREGISTERED","Unregistered",$P57)),"")</f>
        <v/>
      </c>
      <c r="X57" s="96" t="str">
        <f t="shared" si="12"/>
        <v/>
      </c>
      <c r="Y57" s="50" t="str">
        <f t="shared" si="3"/>
        <v/>
      </c>
    </row>
    <row r="58" spans="1:25" x14ac:dyDescent="0.25">
      <c r="A58" s="49" t="str">
        <f t="shared" si="0"/>
        <v>-</v>
      </c>
      <c r="B58" s="49">
        <f t="shared" si="17"/>
        <v>57</v>
      </c>
      <c r="C58" s="78"/>
      <c r="D58" s="78"/>
      <c r="E58" s="70"/>
      <c r="F58" s="83"/>
      <c r="G58" s="94"/>
      <c r="H58" s="84"/>
      <c r="I58" s="95" t="str">
        <f t="shared" si="16"/>
        <v/>
      </c>
      <c r="J58" s="84"/>
      <c r="K58" s="52" t="str">
        <f t="shared" si="5"/>
        <v/>
      </c>
      <c r="L58" s="84"/>
      <c r="M58" s="51">
        <f t="shared" si="6"/>
        <v>0</v>
      </c>
      <c r="N58" s="51">
        <f t="shared" si="1"/>
        <v>0</v>
      </c>
      <c r="O58" s="51">
        <f t="shared" si="7"/>
        <v>0</v>
      </c>
      <c r="P58" s="51" t="str">
        <f>IFERROR(IF((VLOOKUP(F58,'Master Info'!$A$14:$C$113,2,FALSE)&amp;VLOOKUP(F58,'Master Info'!$A$14:$C$113,3,FALSE))='Master Info'!$B$2&amp;'Master Info'!$C$2,"SGST","IGST"),"")</f>
        <v/>
      </c>
      <c r="Q58" s="67" t="str">
        <f t="shared" si="2"/>
        <v/>
      </c>
      <c r="R58" s="51">
        <f t="shared" si="8"/>
        <v>0</v>
      </c>
      <c r="S58" s="51">
        <f t="shared" si="8"/>
        <v>0</v>
      </c>
      <c r="T58" s="51">
        <f t="shared" si="9"/>
        <v>0</v>
      </c>
      <c r="U58" s="51">
        <f t="shared" si="10"/>
        <v>0</v>
      </c>
      <c r="V58" s="52">
        <f t="shared" si="11"/>
        <v>0</v>
      </c>
      <c r="W58" s="50" t="str">
        <f>IFERROR(IF(AND(VLOOKUP(F58,'Master Info'!$A$14:$Q$113,17,FALSE)="UNREGISTERED",$P58="IGST",O58&gt;=250000),"IGST &gt; 2.5 Lakhs",IF(VLOOKUP($F58,'Master Info'!$A$14:$Q$113,17,FALSE)="UNREGISTERED","Unregistered",$P58)),"")</f>
        <v/>
      </c>
      <c r="X58" s="96" t="str">
        <f t="shared" si="12"/>
        <v/>
      </c>
      <c r="Y58" s="50" t="str">
        <f t="shared" si="3"/>
        <v/>
      </c>
    </row>
    <row r="59" spans="1:25" x14ac:dyDescent="0.25">
      <c r="A59" s="49" t="str">
        <f t="shared" si="0"/>
        <v>-</v>
      </c>
      <c r="B59" s="49">
        <f t="shared" si="17"/>
        <v>58</v>
      </c>
      <c r="C59" s="78"/>
      <c r="D59" s="78"/>
      <c r="E59" s="70"/>
      <c r="F59" s="83"/>
      <c r="G59" s="94"/>
      <c r="H59" s="84"/>
      <c r="I59" s="95" t="str">
        <f t="shared" si="16"/>
        <v/>
      </c>
      <c r="J59" s="84"/>
      <c r="K59" s="52" t="str">
        <f t="shared" si="5"/>
        <v/>
      </c>
      <c r="L59" s="84"/>
      <c r="M59" s="51">
        <f t="shared" si="6"/>
        <v>0</v>
      </c>
      <c r="N59" s="51">
        <f t="shared" si="1"/>
        <v>0</v>
      </c>
      <c r="O59" s="51">
        <f t="shared" si="7"/>
        <v>0</v>
      </c>
      <c r="P59" s="51" t="str">
        <f>IFERROR(IF((VLOOKUP(F59,'Master Info'!$A$14:$C$113,2,FALSE)&amp;VLOOKUP(F59,'Master Info'!$A$14:$C$113,3,FALSE))='Master Info'!$B$2&amp;'Master Info'!$C$2,"SGST","IGST"),"")</f>
        <v/>
      </c>
      <c r="Q59" s="67" t="str">
        <f t="shared" si="2"/>
        <v/>
      </c>
      <c r="R59" s="51">
        <f t="shared" si="8"/>
        <v>0</v>
      </c>
      <c r="S59" s="51">
        <f t="shared" si="8"/>
        <v>0</v>
      </c>
      <c r="T59" s="51">
        <f t="shared" si="9"/>
        <v>0</v>
      </c>
      <c r="U59" s="51">
        <f t="shared" si="10"/>
        <v>0</v>
      </c>
      <c r="V59" s="52">
        <f t="shared" si="11"/>
        <v>0</v>
      </c>
      <c r="W59" s="50" t="str">
        <f>IFERROR(IF(AND(VLOOKUP(F59,'Master Info'!$A$14:$Q$113,17,FALSE)="UNREGISTERED",$P59="IGST",O59&gt;=250000),"IGST &gt; 2.5 Lakhs",IF(VLOOKUP($F59,'Master Info'!$A$14:$Q$113,17,FALSE)="UNREGISTERED","Unregistered",$P59)),"")</f>
        <v/>
      </c>
      <c r="X59" s="96" t="str">
        <f t="shared" si="12"/>
        <v/>
      </c>
      <c r="Y59" s="50" t="str">
        <f t="shared" si="3"/>
        <v/>
      </c>
    </row>
    <row r="60" spans="1:25" x14ac:dyDescent="0.25">
      <c r="A60" s="49" t="str">
        <f t="shared" si="0"/>
        <v>-</v>
      </c>
      <c r="B60" s="49">
        <f t="shared" si="17"/>
        <v>59</v>
      </c>
      <c r="C60" s="78"/>
      <c r="D60" s="78"/>
      <c r="E60" s="70"/>
      <c r="F60" s="83"/>
      <c r="G60" s="94"/>
      <c r="H60" s="84"/>
      <c r="I60" s="95" t="str">
        <f t="shared" si="16"/>
        <v/>
      </c>
      <c r="J60" s="84"/>
      <c r="K60" s="52" t="str">
        <f t="shared" si="5"/>
        <v/>
      </c>
      <c r="L60" s="84"/>
      <c r="M60" s="51">
        <f t="shared" si="6"/>
        <v>0</v>
      </c>
      <c r="N60" s="51">
        <f t="shared" si="1"/>
        <v>0</v>
      </c>
      <c r="O60" s="51">
        <f t="shared" si="7"/>
        <v>0</v>
      </c>
      <c r="P60" s="51" t="str">
        <f>IFERROR(IF((VLOOKUP(F60,'Master Info'!$A$14:$C$113,2,FALSE)&amp;VLOOKUP(F60,'Master Info'!$A$14:$C$113,3,FALSE))='Master Info'!$B$2&amp;'Master Info'!$C$2,"SGST","IGST"),"")</f>
        <v/>
      </c>
      <c r="Q60" s="67" t="str">
        <f t="shared" si="2"/>
        <v/>
      </c>
      <c r="R60" s="51">
        <f t="shared" si="8"/>
        <v>0</v>
      </c>
      <c r="S60" s="51">
        <f t="shared" si="8"/>
        <v>0</v>
      </c>
      <c r="T60" s="51">
        <f t="shared" si="9"/>
        <v>0</v>
      </c>
      <c r="U60" s="51">
        <f t="shared" si="10"/>
        <v>0</v>
      </c>
      <c r="V60" s="52">
        <f t="shared" si="11"/>
        <v>0</v>
      </c>
      <c r="W60" s="50" t="str">
        <f>IFERROR(IF(AND(VLOOKUP(F60,'Master Info'!$A$14:$Q$113,17,FALSE)="UNREGISTERED",$P60="IGST",O60&gt;=250000),"IGST &gt; 2.5 Lakhs",IF(VLOOKUP($F60,'Master Info'!$A$14:$Q$113,17,FALSE)="UNREGISTERED","Unregistered",$P60)),"")</f>
        <v/>
      </c>
      <c r="X60" s="96" t="str">
        <f t="shared" si="12"/>
        <v/>
      </c>
      <c r="Y60" s="50" t="str">
        <f t="shared" si="3"/>
        <v/>
      </c>
    </row>
    <row r="61" spans="1:25" x14ac:dyDescent="0.25">
      <c r="A61" s="49" t="str">
        <f t="shared" si="0"/>
        <v>-</v>
      </c>
      <c r="B61" s="49">
        <f t="shared" si="17"/>
        <v>60</v>
      </c>
      <c r="C61" s="78"/>
      <c r="D61" s="78"/>
      <c r="E61" s="70"/>
      <c r="F61" s="83"/>
      <c r="G61" s="94"/>
      <c r="H61" s="84"/>
      <c r="I61" s="95" t="str">
        <f t="shared" si="16"/>
        <v/>
      </c>
      <c r="J61" s="84"/>
      <c r="K61" s="52" t="str">
        <f t="shared" si="5"/>
        <v/>
      </c>
      <c r="L61" s="84"/>
      <c r="M61" s="51">
        <f t="shared" si="6"/>
        <v>0</v>
      </c>
      <c r="N61" s="51">
        <f t="shared" si="1"/>
        <v>0</v>
      </c>
      <c r="O61" s="51">
        <f t="shared" si="7"/>
        <v>0</v>
      </c>
      <c r="P61" s="51" t="str">
        <f>IFERROR(IF((VLOOKUP(F61,'Master Info'!$A$14:$C$113,2,FALSE)&amp;VLOOKUP(F61,'Master Info'!$A$14:$C$113,3,FALSE))='Master Info'!$B$2&amp;'Master Info'!$C$2,"SGST","IGST"),"")</f>
        <v/>
      </c>
      <c r="Q61" s="67" t="str">
        <f t="shared" si="2"/>
        <v/>
      </c>
      <c r="R61" s="51">
        <f t="shared" si="8"/>
        <v>0</v>
      </c>
      <c r="S61" s="51">
        <f t="shared" si="8"/>
        <v>0</v>
      </c>
      <c r="T61" s="51">
        <f t="shared" si="9"/>
        <v>0</v>
      </c>
      <c r="U61" s="51">
        <f t="shared" si="10"/>
        <v>0</v>
      </c>
      <c r="V61" s="52">
        <f t="shared" si="11"/>
        <v>0</v>
      </c>
      <c r="W61" s="50" t="str">
        <f>IFERROR(IF(AND(VLOOKUP(F61,'Master Info'!$A$14:$Q$113,17,FALSE)="UNREGISTERED",$P61="IGST",O61&gt;=250000),"IGST &gt; 2.5 Lakhs",IF(VLOOKUP($F61,'Master Info'!$A$14:$Q$113,17,FALSE)="UNREGISTERED","Unregistered",$P61)),"")</f>
        <v/>
      </c>
      <c r="X61" s="96" t="str">
        <f t="shared" si="12"/>
        <v/>
      </c>
      <c r="Y61" s="50" t="str">
        <f t="shared" si="3"/>
        <v/>
      </c>
    </row>
    <row r="62" spans="1:25" x14ac:dyDescent="0.25">
      <c r="A62" s="49" t="str">
        <f t="shared" si="0"/>
        <v>-</v>
      </c>
      <c r="B62" s="49">
        <f t="shared" si="17"/>
        <v>61</v>
      </c>
      <c r="C62" s="78"/>
      <c r="D62" s="78"/>
      <c r="E62" s="70"/>
      <c r="F62" s="83"/>
      <c r="G62" s="94"/>
      <c r="H62" s="84"/>
      <c r="I62" s="95" t="str">
        <f t="shared" si="16"/>
        <v/>
      </c>
      <c r="J62" s="84"/>
      <c r="K62" s="52" t="str">
        <f t="shared" si="5"/>
        <v/>
      </c>
      <c r="L62" s="84"/>
      <c r="M62" s="51">
        <f t="shared" si="6"/>
        <v>0</v>
      </c>
      <c r="N62" s="51">
        <f t="shared" si="1"/>
        <v>0</v>
      </c>
      <c r="O62" s="51">
        <f t="shared" si="7"/>
        <v>0</v>
      </c>
      <c r="P62" s="51" t="str">
        <f>IFERROR(IF((VLOOKUP(F62,'Master Info'!$A$14:$C$113,2,FALSE)&amp;VLOOKUP(F62,'Master Info'!$A$14:$C$113,3,FALSE))='Master Info'!$B$2&amp;'Master Info'!$C$2,"SGST","IGST"),"")</f>
        <v/>
      </c>
      <c r="Q62" s="67" t="str">
        <f t="shared" si="2"/>
        <v/>
      </c>
      <c r="R62" s="51">
        <f t="shared" si="8"/>
        <v>0</v>
      </c>
      <c r="S62" s="51">
        <f t="shared" si="8"/>
        <v>0</v>
      </c>
      <c r="T62" s="51">
        <f t="shared" si="9"/>
        <v>0</v>
      </c>
      <c r="U62" s="51">
        <f t="shared" si="10"/>
        <v>0</v>
      </c>
      <c r="V62" s="52">
        <f t="shared" si="11"/>
        <v>0</v>
      </c>
      <c r="W62" s="50" t="str">
        <f>IFERROR(IF(AND(VLOOKUP(F62,'Master Info'!$A$14:$Q$113,17,FALSE)="UNREGISTERED",$P62="IGST",O62&gt;=250000),"IGST &gt; 2.5 Lakhs",IF(VLOOKUP($F62,'Master Info'!$A$14:$Q$113,17,FALSE)="UNREGISTERED","Unregistered",$P62)),"")</f>
        <v/>
      </c>
      <c r="X62" s="96" t="str">
        <f t="shared" si="12"/>
        <v/>
      </c>
      <c r="Y62" s="50" t="str">
        <f t="shared" si="3"/>
        <v/>
      </c>
    </row>
    <row r="63" spans="1:25" x14ac:dyDescent="0.25">
      <c r="A63" s="49" t="str">
        <f t="shared" si="0"/>
        <v>-</v>
      </c>
      <c r="B63" s="49">
        <f t="shared" si="17"/>
        <v>62</v>
      </c>
      <c r="C63" s="78"/>
      <c r="D63" s="78"/>
      <c r="E63" s="70"/>
      <c r="F63" s="83"/>
      <c r="G63" s="94"/>
      <c r="H63" s="84"/>
      <c r="I63" s="95" t="str">
        <f t="shared" si="16"/>
        <v/>
      </c>
      <c r="J63" s="84"/>
      <c r="K63" s="52" t="str">
        <f t="shared" si="5"/>
        <v/>
      </c>
      <c r="L63" s="84"/>
      <c r="M63" s="51">
        <f t="shared" si="6"/>
        <v>0</v>
      </c>
      <c r="N63" s="51">
        <f t="shared" si="1"/>
        <v>0</v>
      </c>
      <c r="O63" s="51">
        <f t="shared" si="7"/>
        <v>0</v>
      </c>
      <c r="P63" s="51" t="str">
        <f>IFERROR(IF((VLOOKUP(F63,'Master Info'!$A$14:$C$113,2,FALSE)&amp;VLOOKUP(F63,'Master Info'!$A$14:$C$113,3,FALSE))='Master Info'!$B$2&amp;'Master Info'!$C$2,"SGST","IGST"),"")</f>
        <v/>
      </c>
      <c r="Q63" s="67" t="str">
        <f t="shared" si="2"/>
        <v/>
      </c>
      <c r="R63" s="51">
        <f t="shared" si="8"/>
        <v>0</v>
      </c>
      <c r="S63" s="51">
        <f t="shared" si="8"/>
        <v>0</v>
      </c>
      <c r="T63" s="51">
        <f t="shared" si="9"/>
        <v>0</v>
      </c>
      <c r="U63" s="51">
        <f t="shared" si="10"/>
        <v>0</v>
      </c>
      <c r="V63" s="52">
        <f t="shared" si="11"/>
        <v>0</v>
      </c>
      <c r="W63" s="50" t="str">
        <f>IFERROR(IF(AND(VLOOKUP(F63,'Master Info'!$A$14:$Q$113,17,FALSE)="UNREGISTERED",$P63="IGST",O63&gt;=250000),"IGST &gt; 2.5 Lakhs",IF(VLOOKUP($F63,'Master Info'!$A$14:$Q$113,17,FALSE)="UNREGISTERED","Unregistered",$P63)),"")</f>
        <v/>
      </c>
      <c r="X63" s="96" t="str">
        <f t="shared" si="12"/>
        <v/>
      </c>
      <c r="Y63" s="50" t="str">
        <f t="shared" si="3"/>
        <v/>
      </c>
    </row>
    <row r="64" spans="1:25" x14ac:dyDescent="0.25">
      <c r="A64" s="49" t="str">
        <f t="shared" si="0"/>
        <v>-</v>
      </c>
      <c r="B64" s="49">
        <f t="shared" si="17"/>
        <v>63</v>
      </c>
      <c r="C64" s="78"/>
      <c r="D64" s="78"/>
      <c r="E64" s="70"/>
      <c r="F64" s="83"/>
      <c r="G64" s="94"/>
      <c r="H64" s="84"/>
      <c r="I64" s="95" t="str">
        <f t="shared" si="16"/>
        <v/>
      </c>
      <c r="J64" s="84"/>
      <c r="K64" s="52" t="str">
        <f t="shared" si="5"/>
        <v/>
      </c>
      <c r="L64" s="84"/>
      <c r="M64" s="51">
        <f t="shared" si="6"/>
        <v>0</v>
      </c>
      <c r="N64" s="51">
        <f t="shared" si="1"/>
        <v>0</v>
      </c>
      <c r="O64" s="51">
        <f t="shared" si="7"/>
        <v>0</v>
      </c>
      <c r="P64" s="51" t="str">
        <f>IFERROR(IF((VLOOKUP(F64,'Master Info'!$A$14:$C$113,2,FALSE)&amp;VLOOKUP(F64,'Master Info'!$A$14:$C$113,3,FALSE))='Master Info'!$B$2&amp;'Master Info'!$C$2,"SGST","IGST"),"")</f>
        <v/>
      </c>
      <c r="Q64" s="67" t="str">
        <f t="shared" si="2"/>
        <v/>
      </c>
      <c r="R64" s="51">
        <f t="shared" si="8"/>
        <v>0</v>
      </c>
      <c r="S64" s="51">
        <f t="shared" si="8"/>
        <v>0</v>
      </c>
      <c r="T64" s="51">
        <f t="shared" si="9"/>
        <v>0</v>
      </c>
      <c r="U64" s="51">
        <f t="shared" si="10"/>
        <v>0</v>
      </c>
      <c r="V64" s="52">
        <f t="shared" si="11"/>
        <v>0</v>
      </c>
      <c r="W64" s="50" t="str">
        <f>IFERROR(IF(AND(VLOOKUP(F64,'Master Info'!$A$14:$Q$113,17,FALSE)="UNREGISTERED",$P64="IGST",O64&gt;=250000),"IGST &gt; 2.5 Lakhs",IF(VLOOKUP($F64,'Master Info'!$A$14:$Q$113,17,FALSE)="UNREGISTERED","Unregistered",$P64)),"")</f>
        <v/>
      </c>
      <c r="X64" s="96" t="str">
        <f t="shared" si="12"/>
        <v/>
      </c>
      <c r="Y64" s="50" t="str">
        <f t="shared" si="3"/>
        <v/>
      </c>
    </row>
    <row r="65" spans="1:25" x14ac:dyDescent="0.25">
      <c r="A65" s="49" t="str">
        <f t="shared" si="0"/>
        <v>-</v>
      </c>
      <c r="B65" s="49">
        <f t="shared" si="17"/>
        <v>64</v>
      </c>
      <c r="C65" s="78"/>
      <c r="D65" s="78"/>
      <c r="E65" s="70"/>
      <c r="F65" s="83"/>
      <c r="G65" s="94"/>
      <c r="H65" s="84"/>
      <c r="I65" s="95" t="str">
        <f t="shared" si="16"/>
        <v/>
      </c>
      <c r="J65" s="84"/>
      <c r="K65" s="52" t="str">
        <f t="shared" si="5"/>
        <v/>
      </c>
      <c r="L65" s="84"/>
      <c r="M65" s="51">
        <f t="shared" si="6"/>
        <v>0</v>
      </c>
      <c r="N65" s="51">
        <f t="shared" si="1"/>
        <v>0</v>
      </c>
      <c r="O65" s="51">
        <f t="shared" si="7"/>
        <v>0</v>
      </c>
      <c r="P65" s="51" t="str">
        <f>IFERROR(IF((VLOOKUP(F65,'Master Info'!$A$14:$C$113,2,FALSE)&amp;VLOOKUP(F65,'Master Info'!$A$14:$C$113,3,FALSE))='Master Info'!$B$2&amp;'Master Info'!$C$2,"SGST","IGST"),"")</f>
        <v/>
      </c>
      <c r="Q65" s="67" t="str">
        <f t="shared" si="2"/>
        <v/>
      </c>
      <c r="R65" s="51">
        <f t="shared" si="8"/>
        <v>0</v>
      </c>
      <c r="S65" s="51">
        <f t="shared" si="8"/>
        <v>0</v>
      </c>
      <c r="T65" s="51">
        <f t="shared" si="9"/>
        <v>0</v>
      </c>
      <c r="U65" s="51">
        <f t="shared" si="10"/>
        <v>0</v>
      </c>
      <c r="V65" s="52">
        <f t="shared" si="11"/>
        <v>0</v>
      </c>
      <c r="W65" s="50" t="str">
        <f>IFERROR(IF(AND(VLOOKUP(F65,'Master Info'!$A$14:$Q$113,17,FALSE)="UNREGISTERED",$P65="IGST",O65&gt;=250000),"IGST &gt; 2.5 Lakhs",IF(VLOOKUP($F65,'Master Info'!$A$14:$Q$113,17,FALSE)="UNREGISTERED","Unregistered",$P65)),"")</f>
        <v/>
      </c>
      <c r="X65" s="96" t="str">
        <f t="shared" si="12"/>
        <v/>
      </c>
      <c r="Y65" s="50" t="str">
        <f t="shared" si="3"/>
        <v/>
      </c>
    </row>
    <row r="66" spans="1:25" x14ac:dyDescent="0.25">
      <c r="A66" s="49" t="str">
        <f t="shared" ref="A66:A129" si="18">C66&amp;"-"&amp;D66</f>
        <v>-</v>
      </c>
      <c r="B66" s="49">
        <f t="shared" si="17"/>
        <v>65</v>
      </c>
      <c r="C66" s="78"/>
      <c r="D66" s="78"/>
      <c r="E66" s="70"/>
      <c r="F66" s="83"/>
      <c r="G66" s="94"/>
      <c r="H66" s="84"/>
      <c r="I66" s="95" t="str">
        <f t="shared" si="16"/>
        <v/>
      </c>
      <c r="J66" s="84"/>
      <c r="K66" s="52" t="str">
        <f t="shared" si="5"/>
        <v/>
      </c>
      <c r="L66" s="84"/>
      <c r="M66" s="51">
        <f t="shared" si="6"/>
        <v>0</v>
      </c>
      <c r="N66" s="51">
        <f t="shared" ref="N66:N129" si="19">IFERROR(ROUND($J66*$L66,0),0)</f>
        <v>0</v>
      </c>
      <c r="O66" s="51">
        <f t="shared" si="7"/>
        <v>0</v>
      </c>
      <c r="P66" s="51" t="str">
        <f>IFERROR(IF((VLOOKUP(F66,'Master Info'!$A$14:$C$113,2,FALSE)&amp;VLOOKUP(F66,'Master Info'!$A$14:$C$113,3,FALSE))='Master Info'!$B$2&amp;'Master Info'!$C$2,"SGST","IGST"),"")</f>
        <v/>
      </c>
      <c r="Q66" s="67" t="str">
        <f t="shared" ref="Q66:Q129" si="20">IFERROR(VLOOKUP($G66,Products,IF(P66="SGST",5,6),FALSE),"")</f>
        <v/>
      </c>
      <c r="R66" s="51">
        <f t="shared" si="8"/>
        <v>0</v>
      </c>
      <c r="S66" s="51">
        <f t="shared" si="8"/>
        <v>0</v>
      </c>
      <c r="T66" s="51">
        <f t="shared" si="9"/>
        <v>0</v>
      </c>
      <c r="U66" s="51">
        <f t="shared" si="10"/>
        <v>0</v>
      </c>
      <c r="V66" s="52">
        <f t="shared" si="11"/>
        <v>0</v>
      </c>
      <c r="W66" s="50" t="str">
        <f>IFERROR(IF(AND(VLOOKUP(F66,'Master Info'!$A$14:$Q$113,17,FALSE)="UNREGISTERED",$P66="IGST",O66&gt;=250000),"IGST &gt; 2.5 Lakhs",IF(VLOOKUP($F66,'Master Info'!$A$14:$Q$113,17,FALSE)="UNREGISTERED","Unregistered",$P66)),"")</f>
        <v/>
      </c>
      <c r="X66" s="96" t="str">
        <f t="shared" si="12"/>
        <v/>
      </c>
      <c r="Y66" s="50" t="str">
        <f t="shared" ref="Y66:Y129" si="21">IFERROR(VLOOKUP(G66,Products,2,FALSE),"")</f>
        <v/>
      </c>
    </row>
    <row r="67" spans="1:25" x14ac:dyDescent="0.25">
      <c r="A67" s="49" t="str">
        <f t="shared" si="18"/>
        <v>-</v>
      </c>
      <c r="B67" s="49">
        <f t="shared" si="17"/>
        <v>66</v>
      </c>
      <c r="C67" s="78"/>
      <c r="D67" s="78"/>
      <c r="E67" s="70"/>
      <c r="F67" s="83"/>
      <c r="G67" s="94"/>
      <c r="H67" s="84"/>
      <c r="I67" s="95" t="str">
        <f t="shared" ref="I67:I130" si="22">IFERROR(ROUND(J67/H67,2),"")</f>
        <v/>
      </c>
      <c r="J67" s="84"/>
      <c r="K67" s="52" t="str">
        <f t="shared" ref="K67:K130" si="23">IFERROR(MIN(H67*(1-I67),(H67-J67)),"")</f>
        <v/>
      </c>
      <c r="L67" s="84"/>
      <c r="M67" s="51">
        <f t="shared" ref="M67:M130" si="24">IFERROR(ROUND($H67*$L67,0),0)</f>
        <v>0</v>
      </c>
      <c r="N67" s="51">
        <f t="shared" si="19"/>
        <v>0</v>
      </c>
      <c r="O67" s="51">
        <f t="shared" ref="O67:O130" si="25">M67-N67</f>
        <v>0</v>
      </c>
      <c r="P67" s="51" t="str">
        <f>IFERROR(IF((VLOOKUP(F67,'Master Info'!$A$14:$C$113,2,FALSE)&amp;VLOOKUP(F67,'Master Info'!$A$14:$C$113,3,FALSE))='Master Info'!$B$2&amp;'Master Info'!$C$2,"SGST","IGST"),"")</f>
        <v/>
      </c>
      <c r="Q67" s="67" t="str">
        <f t="shared" si="20"/>
        <v/>
      </c>
      <c r="R67" s="51">
        <f t="shared" ref="R67:S130" si="26">IFERROR(IF($P67="SGST",ROUND($O67*$Q67,2),0),0)</f>
        <v>0</v>
      </c>
      <c r="S67" s="51">
        <f t="shared" si="26"/>
        <v>0</v>
      </c>
      <c r="T67" s="51">
        <f t="shared" ref="T67:T130" si="27">IFERROR(IF($P67&lt;&gt;"SGST",ROUND($O67*$Q67,2),0),0)</f>
        <v>0</v>
      </c>
      <c r="U67" s="51">
        <f t="shared" ref="U67:U130" si="28">SUM(R67:T67)</f>
        <v>0</v>
      </c>
      <c r="V67" s="52">
        <f t="shared" ref="V67:V130" si="29">SUM(O67,U67)</f>
        <v>0</v>
      </c>
      <c r="W67" s="50" t="str">
        <f>IFERROR(IF(AND(VLOOKUP(F67,'Master Info'!$A$14:$Q$113,17,FALSE)="UNREGISTERED",$P67="IGST",O67&gt;=250000),"IGST &gt; 2.5 Lakhs",IF(VLOOKUP($F67,'Master Info'!$A$14:$Q$113,17,FALSE)="UNREGISTERED","Unregistered",$P67)),"")</f>
        <v/>
      </c>
      <c r="X67" s="96" t="str">
        <f t="shared" ref="X67:X130" si="30">IFERROR(IF(E67=0,"",TEXT(E67,"MMMm")),"")</f>
        <v/>
      </c>
      <c r="Y67" s="50" t="str">
        <f t="shared" si="21"/>
        <v/>
      </c>
    </row>
    <row r="68" spans="1:25" x14ac:dyDescent="0.25">
      <c r="A68" s="49" t="str">
        <f t="shared" si="18"/>
        <v>-</v>
      </c>
      <c r="B68" s="49">
        <f t="shared" si="17"/>
        <v>67</v>
      </c>
      <c r="C68" s="78"/>
      <c r="D68" s="78"/>
      <c r="E68" s="70"/>
      <c r="F68" s="83"/>
      <c r="G68" s="94"/>
      <c r="H68" s="84"/>
      <c r="I68" s="95" t="str">
        <f t="shared" si="22"/>
        <v/>
      </c>
      <c r="J68" s="84"/>
      <c r="K68" s="52" t="str">
        <f t="shared" si="23"/>
        <v/>
      </c>
      <c r="L68" s="84"/>
      <c r="M68" s="51">
        <f t="shared" si="24"/>
        <v>0</v>
      </c>
      <c r="N68" s="51">
        <f t="shared" si="19"/>
        <v>0</v>
      </c>
      <c r="O68" s="51">
        <f t="shared" si="25"/>
        <v>0</v>
      </c>
      <c r="P68" s="51" t="str">
        <f>IFERROR(IF((VLOOKUP(F68,'Master Info'!$A$14:$C$113,2,FALSE)&amp;VLOOKUP(F68,'Master Info'!$A$14:$C$113,3,FALSE))='Master Info'!$B$2&amp;'Master Info'!$C$2,"SGST","IGST"),"")</f>
        <v/>
      </c>
      <c r="Q68" s="67" t="str">
        <f t="shared" si="20"/>
        <v/>
      </c>
      <c r="R68" s="51">
        <f t="shared" si="26"/>
        <v>0</v>
      </c>
      <c r="S68" s="51">
        <f t="shared" si="26"/>
        <v>0</v>
      </c>
      <c r="T68" s="51">
        <f t="shared" si="27"/>
        <v>0</v>
      </c>
      <c r="U68" s="51">
        <f t="shared" si="28"/>
        <v>0</v>
      </c>
      <c r="V68" s="52">
        <f t="shared" si="29"/>
        <v>0</v>
      </c>
      <c r="W68" s="50" t="str">
        <f>IFERROR(IF(AND(VLOOKUP(F68,'Master Info'!$A$14:$Q$113,17,FALSE)="UNREGISTERED",$P68="IGST",O68&gt;=250000),"IGST &gt; 2.5 Lakhs",IF(VLOOKUP($F68,'Master Info'!$A$14:$Q$113,17,FALSE)="UNREGISTERED","Unregistered",$P68)),"")</f>
        <v/>
      </c>
      <c r="X68" s="96" t="str">
        <f t="shared" si="30"/>
        <v/>
      </c>
      <c r="Y68" s="50" t="str">
        <f t="shared" si="21"/>
        <v/>
      </c>
    </row>
    <row r="69" spans="1:25" x14ac:dyDescent="0.25">
      <c r="A69" s="49" t="str">
        <f t="shared" si="18"/>
        <v>-</v>
      </c>
      <c r="B69" s="49">
        <f t="shared" si="17"/>
        <v>68</v>
      </c>
      <c r="C69" s="78"/>
      <c r="D69" s="78"/>
      <c r="E69" s="70"/>
      <c r="F69" s="83"/>
      <c r="G69" s="94"/>
      <c r="H69" s="84"/>
      <c r="I69" s="95" t="str">
        <f t="shared" si="22"/>
        <v/>
      </c>
      <c r="J69" s="84"/>
      <c r="K69" s="52" t="str">
        <f t="shared" si="23"/>
        <v/>
      </c>
      <c r="L69" s="84"/>
      <c r="M69" s="51">
        <f t="shared" si="24"/>
        <v>0</v>
      </c>
      <c r="N69" s="51">
        <f t="shared" si="19"/>
        <v>0</v>
      </c>
      <c r="O69" s="51">
        <f t="shared" si="25"/>
        <v>0</v>
      </c>
      <c r="P69" s="51" t="str">
        <f>IFERROR(IF((VLOOKUP(F69,'Master Info'!$A$14:$C$113,2,FALSE)&amp;VLOOKUP(F69,'Master Info'!$A$14:$C$113,3,FALSE))='Master Info'!$B$2&amp;'Master Info'!$C$2,"SGST","IGST"),"")</f>
        <v/>
      </c>
      <c r="Q69" s="67" t="str">
        <f t="shared" si="20"/>
        <v/>
      </c>
      <c r="R69" s="51">
        <f t="shared" si="26"/>
        <v>0</v>
      </c>
      <c r="S69" s="51">
        <f t="shared" si="26"/>
        <v>0</v>
      </c>
      <c r="T69" s="51">
        <f t="shared" si="27"/>
        <v>0</v>
      </c>
      <c r="U69" s="51">
        <f t="shared" si="28"/>
        <v>0</v>
      </c>
      <c r="V69" s="52">
        <f t="shared" si="29"/>
        <v>0</v>
      </c>
      <c r="W69" s="50" t="str">
        <f>IFERROR(IF(AND(VLOOKUP(F69,'Master Info'!$A$14:$Q$113,17,FALSE)="UNREGISTERED",$P69="IGST",O69&gt;=250000),"IGST &gt; 2.5 Lakhs",IF(VLOOKUP($F69,'Master Info'!$A$14:$Q$113,17,FALSE)="UNREGISTERED","Unregistered",$P69)),"")</f>
        <v/>
      </c>
      <c r="X69" s="96" t="str">
        <f t="shared" si="30"/>
        <v/>
      </c>
      <c r="Y69" s="50" t="str">
        <f t="shared" si="21"/>
        <v/>
      </c>
    </row>
    <row r="70" spans="1:25" x14ac:dyDescent="0.25">
      <c r="A70" s="49" t="str">
        <f t="shared" si="18"/>
        <v>-</v>
      </c>
      <c r="B70" s="49">
        <f t="shared" si="17"/>
        <v>69</v>
      </c>
      <c r="C70" s="78"/>
      <c r="D70" s="78"/>
      <c r="E70" s="70"/>
      <c r="F70" s="83"/>
      <c r="G70" s="94"/>
      <c r="H70" s="84"/>
      <c r="I70" s="95" t="str">
        <f t="shared" si="22"/>
        <v/>
      </c>
      <c r="J70" s="84"/>
      <c r="K70" s="52" t="str">
        <f t="shared" si="23"/>
        <v/>
      </c>
      <c r="L70" s="84"/>
      <c r="M70" s="51">
        <f t="shared" si="24"/>
        <v>0</v>
      </c>
      <c r="N70" s="51">
        <f t="shared" si="19"/>
        <v>0</v>
      </c>
      <c r="O70" s="51">
        <f t="shared" si="25"/>
        <v>0</v>
      </c>
      <c r="P70" s="51" t="str">
        <f>IFERROR(IF((VLOOKUP(F70,'Master Info'!$A$14:$C$113,2,FALSE)&amp;VLOOKUP(F70,'Master Info'!$A$14:$C$113,3,FALSE))='Master Info'!$B$2&amp;'Master Info'!$C$2,"SGST","IGST"),"")</f>
        <v/>
      </c>
      <c r="Q70" s="67" t="str">
        <f t="shared" si="20"/>
        <v/>
      </c>
      <c r="R70" s="51">
        <f t="shared" si="26"/>
        <v>0</v>
      </c>
      <c r="S70" s="51">
        <f t="shared" si="26"/>
        <v>0</v>
      </c>
      <c r="T70" s="51">
        <f t="shared" si="27"/>
        <v>0</v>
      </c>
      <c r="U70" s="51">
        <f t="shared" si="28"/>
        <v>0</v>
      </c>
      <c r="V70" s="52">
        <f t="shared" si="29"/>
        <v>0</v>
      </c>
      <c r="W70" s="50" t="str">
        <f>IFERROR(IF(AND(VLOOKUP(F70,'Master Info'!$A$14:$Q$113,17,FALSE)="UNREGISTERED",$P70="IGST",O70&gt;=250000),"IGST &gt; 2.5 Lakhs",IF(VLOOKUP($F70,'Master Info'!$A$14:$Q$113,17,FALSE)="UNREGISTERED","Unregistered",$P70)),"")</f>
        <v/>
      </c>
      <c r="X70" s="96" t="str">
        <f t="shared" si="30"/>
        <v/>
      </c>
      <c r="Y70" s="50" t="str">
        <f t="shared" si="21"/>
        <v/>
      </c>
    </row>
    <row r="71" spans="1:25" x14ac:dyDescent="0.25">
      <c r="A71" s="49" t="str">
        <f t="shared" si="18"/>
        <v>-</v>
      </c>
      <c r="B71" s="49">
        <f t="shared" si="17"/>
        <v>70</v>
      </c>
      <c r="C71" s="78"/>
      <c r="D71" s="78"/>
      <c r="E71" s="70"/>
      <c r="F71" s="83"/>
      <c r="G71" s="94"/>
      <c r="H71" s="84"/>
      <c r="I71" s="95" t="str">
        <f t="shared" si="22"/>
        <v/>
      </c>
      <c r="J71" s="84"/>
      <c r="K71" s="52" t="str">
        <f t="shared" si="23"/>
        <v/>
      </c>
      <c r="L71" s="84"/>
      <c r="M71" s="51">
        <f t="shared" si="24"/>
        <v>0</v>
      </c>
      <c r="N71" s="51">
        <f t="shared" si="19"/>
        <v>0</v>
      </c>
      <c r="O71" s="51">
        <f t="shared" si="25"/>
        <v>0</v>
      </c>
      <c r="P71" s="51" t="str">
        <f>IFERROR(IF((VLOOKUP(F71,'Master Info'!$A$14:$C$113,2,FALSE)&amp;VLOOKUP(F71,'Master Info'!$A$14:$C$113,3,FALSE))='Master Info'!$B$2&amp;'Master Info'!$C$2,"SGST","IGST"),"")</f>
        <v/>
      </c>
      <c r="Q71" s="67" t="str">
        <f t="shared" si="20"/>
        <v/>
      </c>
      <c r="R71" s="51">
        <f t="shared" si="26"/>
        <v>0</v>
      </c>
      <c r="S71" s="51">
        <f t="shared" si="26"/>
        <v>0</v>
      </c>
      <c r="T71" s="51">
        <f t="shared" si="27"/>
        <v>0</v>
      </c>
      <c r="U71" s="51">
        <f t="shared" si="28"/>
        <v>0</v>
      </c>
      <c r="V71" s="52">
        <f t="shared" si="29"/>
        <v>0</v>
      </c>
      <c r="W71" s="50" t="str">
        <f>IFERROR(IF(AND(VLOOKUP(F71,'Master Info'!$A$14:$Q$113,17,FALSE)="UNREGISTERED",$P71="IGST",O71&gt;=250000),"IGST &gt; 2.5 Lakhs",IF(VLOOKUP($F71,'Master Info'!$A$14:$Q$113,17,FALSE)="UNREGISTERED","Unregistered",$P71)),"")</f>
        <v/>
      </c>
      <c r="X71" s="96" t="str">
        <f t="shared" si="30"/>
        <v/>
      </c>
      <c r="Y71" s="50" t="str">
        <f t="shared" si="21"/>
        <v/>
      </c>
    </row>
    <row r="72" spans="1:25" x14ac:dyDescent="0.25">
      <c r="A72" s="49" t="str">
        <f t="shared" si="18"/>
        <v>-</v>
      </c>
      <c r="B72" s="49">
        <f t="shared" si="17"/>
        <v>71</v>
      </c>
      <c r="C72" s="78"/>
      <c r="D72" s="78"/>
      <c r="E72" s="70"/>
      <c r="F72" s="83"/>
      <c r="G72" s="94"/>
      <c r="H72" s="84"/>
      <c r="I72" s="95" t="str">
        <f t="shared" si="22"/>
        <v/>
      </c>
      <c r="J72" s="84"/>
      <c r="K72" s="52" t="str">
        <f t="shared" si="23"/>
        <v/>
      </c>
      <c r="L72" s="84"/>
      <c r="M72" s="51">
        <f t="shared" si="24"/>
        <v>0</v>
      </c>
      <c r="N72" s="51">
        <f t="shared" si="19"/>
        <v>0</v>
      </c>
      <c r="O72" s="51">
        <f t="shared" si="25"/>
        <v>0</v>
      </c>
      <c r="P72" s="51" t="str">
        <f>IFERROR(IF((VLOOKUP(F72,'Master Info'!$A$14:$C$113,2,FALSE)&amp;VLOOKUP(F72,'Master Info'!$A$14:$C$113,3,FALSE))='Master Info'!$B$2&amp;'Master Info'!$C$2,"SGST","IGST"),"")</f>
        <v/>
      </c>
      <c r="Q72" s="67" t="str">
        <f t="shared" si="20"/>
        <v/>
      </c>
      <c r="R72" s="51">
        <f t="shared" si="26"/>
        <v>0</v>
      </c>
      <c r="S72" s="51">
        <f t="shared" si="26"/>
        <v>0</v>
      </c>
      <c r="T72" s="51">
        <f t="shared" si="27"/>
        <v>0</v>
      </c>
      <c r="U72" s="51">
        <f t="shared" si="28"/>
        <v>0</v>
      </c>
      <c r="V72" s="52">
        <f t="shared" si="29"/>
        <v>0</v>
      </c>
      <c r="W72" s="50" t="str">
        <f>IFERROR(IF(AND(VLOOKUP(F72,'Master Info'!$A$14:$Q$113,17,FALSE)="UNREGISTERED",$P72="IGST",O72&gt;=250000),"IGST &gt; 2.5 Lakhs",IF(VLOOKUP($F72,'Master Info'!$A$14:$Q$113,17,FALSE)="UNREGISTERED","Unregistered",$P72)),"")</f>
        <v/>
      </c>
      <c r="X72" s="96" t="str">
        <f t="shared" si="30"/>
        <v/>
      </c>
      <c r="Y72" s="50" t="str">
        <f t="shared" si="21"/>
        <v/>
      </c>
    </row>
    <row r="73" spans="1:25" x14ac:dyDescent="0.25">
      <c r="A73" s="49" t="str">
        <f t="shared" si="18"/>
        <v>-</v>
      </c>
      <c r="B73" s="49">
        <f t="shared" si="17"/>
        <v>72</v>
      </c>
      <c r="C73" s="78"/>
      <c r="D73" s="78"/>
      <c r="E73" s="70"/>
      <c r="F73" s="83"/>
      <c r="G73" s="94"/>
      <c r="H73" s="84"/>
      <c r="I73" s="95" t="str">
        <f t="shared" si="22"/>
        <v/>
      </c>
      <c r="J73" s="84"/>
      <c r="K73" s="52" t="str">
        <f t="shared" si="23"/>
        <v/>
      </c>
      <c r="L73" s="84"/>
      <c r="M73" s="51">
        <f t="shared" si="24"/>
        <v>0</v>
      </c>
      <c r="N73" s="51">
        <f t="shared" si="19"/>
        <v>0</v>
      </c>
      <c r="O73" s="51">
        <f t="shared" si="25"/>
        <v>0</v>
      </c>
      <c r="P73" s="51" t="str">
        <f>IFERROR(IF((VLOOKUP(F73,'Master Info'!$A$14:$C$113,2,FALSE)&amp;VLOOKUP(F73,'Master Info'!$A$14:$C$113,3,FALSE))='Master Info'!$B$2&amp;'Master Info'!$C$2,"SGST","IGST"),"")</f>
        <v/>
      </c>
      <c r="Q73" s="67" t="str">
        <f t="shared" si="20"/>
        <v/>
      </c>
      <c r="R73" s="51">
        <f t="shared" si="26"/>
        <v>0</v>
      </c>
      <c r="S73" s="51">
        <f t="shared" si="26"/>
        <v>0</v>
      </c>
      <c r="T73" s="51">
        <f t="shared" si="27"/>
        <v>0</v>
      </c>
      <c r="U73" s="51">
        <f t="shared" si="28"/>
        <v>0</v>
      </c>
      <c r="V73" s="52">
        <f t="shared" si="29"/>
        <v>0</v>
      </c>
      <c r="W73" s="50" t="str">
        <f>IFERROR(IF(AND(VLOOKUP(F73,'Master Info'!$A$14:$Q$113,17,FALSE)="UNREGISTERED",$P73="IGST",O73&gt;=250000),"IGST &gt; 2.5 Lakhs",IF(VLOOKUP($F73,'Master Info'!$A$14:$Q$113,17,FALSE)="UNREGISTERED","Unregistered",$P73)),"")</f>
        <v/>
      </c>
      <c r="X73" s="96" t="str">
        <f t="shared" si="30"/>
        <v/>
      </c>
      <c r="Y73" s="50" t="str">
        <f t="shared" si="21"/>
        <v/>
      </c>
    </row>
    <row r="74" spans="1:25" x14ac:dyDescent="0.25">
      <c r="A74" s="49" t="str">
        <f t="shared" si="18"/>
        <v>-</v>
      </c>
      <c r="B74" s="49">
        <f t="shared" si="17"/>
        <v>73</v>
      </c>
      <c r="C74" s="78"/>
      <c r="D74" s="78"/>
      <c r="E74" s="70"/>
      <c r="F74" s="83"/>
      <c r="G74" s="94"/>
      <c r="H74" s="84"/>
      <c r="I74" s="95" t="str">
        <f t="shared" si="22"/>
        <v/>
      </c>
      <c r="J74" s="84"/>
      <c r="K74" s="52" t="str">
        <f t="shared" si="23"/>
        <v/>
      </c>
      <c r="L74" s="84"/>
      <c r="M74" s="51">
        <f t="shared" si="24"/>
        <v>0</v>
      </c>
      <c r="N74" s="51">
        <f t="shared" si="19"/>
        <v>0</v>
      </c>
      <c r="O74" s="51">
        <f t="shared" si="25"/>
        <v>0</v>
      </c>
      <c r="P74" s="51" t="str">
        <f>IFERROR(IF((VLOOKUP(F74,'Master Info'!$A$14:$C$113,2,FALSE)&amp;VLOOKUP(F74,'Master Info'!$A$14:$C$113,3,FALSE))='Master Info'!$B$2&amp;'Master Info'!$C$2,"SGST","IGST"),"")</f>
        <v/>
      </c>
      <c r="Q74" s="67" t="str">
        <f t="shared" si="20"/>
        <v/>
      </c>
      <c r="R74" s="51">
        <f t="shared" si="26"/>
        <v>0</v>
      </c>
      <c r="S74" s="51">
        <f t="shared" si="26"/>
        <v>0</v>
      </c>
      <c r="T74" s="51">
        <f t="shared" si="27"/>
        <v>0</v>
      </c>
      <c r="U74" s="51">
        <f t="shared" si="28"/>
        <v>0</v>
      </c>
      <c r="V74" s="52">
        <f t="shared" si="29"/>
        <v>0</v>
      </c>
      <c r="W74" s="50" t="str">
        <f>IFERROR(IF(AND(VLOOKUP(F74,'Master Info'!$A$14:$Q$113,17,FALSE)="UNREGISTERED",$P74="IGST",O74&gt;=250000),"IGST &gt; 2.5 Lakhs",IF(VLOOKUP($F74,'Master Info'!$A$14:$Q$113,17,FALSE)="UNREGISTERED","Unregistered",$P74)),"")</f>
        <v/>
      </c>
      <c r="X74" s="96" t="str">
        <f t="shared" si="30"/>
        <v/>
      </c>
      <c r="Y74" s="50" t="str">
        <f t="shared" si="21"/>
        <v/>
      </c>
    </row>
    <row r="75" spans="1:25" x14ac:dyDescent="0.25">
      <c r="A75" s="49" t="str">
        <f t="shared" si="18"/>
        <v>-</v>
      </c>
      <c r="B75" s="49">
        <f t="shared" si="17"/>
        <v>74</v>
      </c>
      <c r="C75" s="78"/>
      <c r="D75" s="78"/>
      <c r="E75" s="70"/>
      <c r="F75" s="83"/>
      <c r="G75" s="94"/>
      <c r="H75" s="84"/>
      <c r="I75" s="95" t="str">
        <f t="shared" si="22"/>
        <v/>
      </c>
      <c r="J75" s="84"/>
      <c r="K75" s="52" t="str">
        <f t="shared" si="23"/>
        <v/>
      </c>
      <c r="L75" s="84"/>
      <c r="M75" s="51">
        <f t="shared" si="24"/>
        <v>0</v>
      </c>
      <c r="N75" s="51">
        <f t="shared" si="19"/>
        <v>0</v>
      </c>
      <c r="O75" s="51">
        <f t="shared" si="25"/>
        <v>0</v>
      </c>
      <c r="P75" s="51" t="str">
        <f>IFERROR(IF((VLOOKUP(F75,'Master Info'!$A$14:$C$113,2,FALSE)&amp;VLOOKUP(F75,'Master Info'!$A$14:$C$113,3,FALSE))='Master Info'!$B$2&amp;'Master Info'!$C$2,"SGST","IGST"),"")</f>
        <v/>
      </c>
      <c r="Q75" s="67" t="str">
        <f t="shared" si="20"/>
        <v/>
      </c>
      <c r="R75" s="51">
        <f t="shared" si="26"/>
        <v>0</v>
      </c>
      <c r="S75" s="51">
        <f t="shared" si="26"/>
        <v>0</v>
      </c>
      <c r="T75" s="51">
        <f t="shared" si="27"/>
        <v>0</v>
      </c>
      <c r="U75" s="51">
        <f t="shared" si="28"/>
        <v>0</v>
      </c>
      <c r="V75" s="52">
        <f t="shared" si="29"/>
        <v>0</v>
      </c>
      <c r="W75" s="50" t="str">
        <f>IFERROR(IF(AND(VLOOKUP(F75,'Master Info'!$A$14:$Q$113,17,FALSE)="UNREGISTERED",$P75="IGST",O75&gt;=250000),"IGST &gt; 2.5 Lakhs",IF(VLOOKUP($F75,'Master Info'!$A$14:$Q$113,17,FALSE)="UNREGISTERED","Unregistered",$P75)),"")</f>
        <v/>
      </c>
      <c r="X75" s="96" t="str">
        <f t="shared" si="30"/>
        <v/>
      </c>
      <c r="Y75" s="50" t="str">
        <f t="shared" si="21"/>
        <v/>
      </c>
    </row>
    <row r="76" spans="1:25" x14ac:dyDescent="0.25">
      <c r="A76" s="49" t="str">
        <f t="shared" si="18"/>
        <v>-</v>
      </c>
      <c r="B76" s="49">
        <f t="shared" si="17"/>
        <v>75</v>
      </c>
      <c r="C76" s="78"/>
      <c r="D76" s="78"/>
      <c r="E76" s="70"/>
      <c r="F76" s="83"/>
      <c r="G76" s="94"/>
      <c r="H76" s="84"/>
      <c r="I76" s="95" t="str">
        <f t="shared" si="22"/>
        <v/>
      </c>
      <c r="J76" s="84"/>
      <c r="K76" s="52" t="str">
        <f t="shared" si="23"/>
        <v/>
      </c>
      <c r="L76" s="84"/>
      <c r="M76" s="51">
        <f t="shared" si="24"/>
        <v>0</v>
      </c>
      <c r="N76" s="51">
        <f t="shared" si="19"/>
        <v>0</v>
      </c>
      <c r="O76" s="51">
        <f t="shared" si="25"/>
        <v>0</v>
      </c>
      <c r="P76" s="51" t="str">
        <f>IFERROR(IF((VLOOKUP(F76,'Master Info'!$A$14:$C$113,2,FALSE)&amp;VLOOKUP(F76,'Master Info'!$A$14:$C$113,3,FALSE))='Master Info'!$B$2&amp;'Master Info'!$C$2,"SGST","IGST"),"")</f>
        <v/>
      </c>
      <c r="Q76" s="67" t="str">
        <f t="shared" si="20"/>
        <v/>
      </c>
      <c r="R76" s="51">
        <f t="shared" si="26"/>
        <v>0</v>
      </c>
      <c r="S76" s="51">
        <f t="shared" si="26"/>
        <v>0</v>
      </c>
      <c r="T76" s="51">
        <f t="shared" si="27"/>
        <v>0</v>
      </c>
      <c r="U76" s="51">
        <f t="shared" si="28"/>
        <v>0</v>
      </c>
      <c r="V76" s="52">
        <f t="shared" si="29"/>
        <v>0</v>
      </c>
      <c r="W76" s="50" t="str">
        <f>IFERROR(IF(AND(VLOOKUP(F76,'Master Info'!$A$14:$Q$113,17,FALSE)="UNREGISTERED",$P76="IGST",O76&gt;=250000),"IGST &gt; 2.5 Lakhs",IF(VLOOKUP($F76,'Master Info'!$A$14:$Q$113,17,FALSE)="UNREGISTERED","Unregistered",$P76)),"")</f>
        <v/>
      </c>
      <c r="X76" s="96" t="str">
        <f t="shared" si="30"/>
        <v/>
      </c>
      <c r="Y76" s="50" t="str">
        <f t="shared" si="21"/>
        <v/>
      </c>
    </row>
    <row r="77" spans="1:25" x14ac:dyDescent="0.25">
      <c r="A77" s="49" t="str">
        <f t="shared" si="18"/>
        <v>-</v>
      </c>
      <c r="B77" s="49">
        <f t="shared" si="17"/>
        <v>76</v>
      </c>
      <c r="C77" s="78"/>
      <c r="D77" s="78"/>
      <c r="E77" s="70"/>
      <c r="F77" s="83"/>
      <c r="G77" s="94"/>
      <c r="H77" s="84"/>
      <c r="I77" s="95" t="str">
        <f t="shared" si="22"/>
        <v/>
      </c>
      <c r="J77" s="84"/>
      <c r="K77" s="52" t="str">
        <f t="shared" si="23"/>
        <v/>
      </c>
      <c r="L77" s="84"/>
      <c r="M77" s="51">
        <f t="shared" si="24"/>
        <v>0</v>
      </c>
      <c r="N77" s="51">
        <f t="shared" si="19"/>
        <v>0</v>
      </c>
      <c r="O77" s="51">
        <f t="shared" si="25"/>
        <v>0</v>
      </c>
      <c r="P77" s="51" t="str">
        <f>IFERROR(IF((VLOOKUP(F77,'Master Info'!$A$14:$C$113,2,FALSE)&amp;VLOOKUP(F77,'Master Info'!$A$14:$C$113,3,FALSE))='Master Info'!$B$2&amp;'Master Info'!$C$2,"SGST","IGST"),"")</f>
        <v/>
      </c>
      <c r="Q77" s="67" t="str">
        <f t="shared" si="20"/>
        <v/>
      </c>
      <c r="R77" s="51">
        <f t="shared" si="26"/>
        <v>0</v>
      </c>
      <c r="S77" s="51">
        <f t="shared" si="26"/>
        <v>0</v>
      </c>
      <c r="T77" s="51">
        <f t="shared" si="27"/>
        <v>0</v>
      </c>
      <c r="U77" s="51">
        <f t="shared" si="28"/>
        <v>0</v>
      </c>
      <c r="V77" s="52">
        <f t="shared" si="29"/>
        <v>0</v>
      </c>
      <c r="W77" s="50" t="str">
        <f>IFERROR(IF(AND(VLOOKUP(F77,'Master Info'!$A$14:$Q$113,17,FALSE)="UNREGISTERED",$P77="IGST",O77&gt;=250000),"IGST &gt; 2.5 Lakhs",IF(VLOOKUP($F77,'Master Info'!$A$14:$Q$113,17,FALSE)="UNREGISTERED","Unregistered",$P77)),"")</f>
        <v/>
      </c>
      <c r="X77" s="96" t="str">
        <f t="shared" si="30"/>
        <v/>
      </c>
      <c r="Y77" s="50" t="str">
        <f t="shared" si="21"/>
        <v/>
      </c>
    </row>
    <row r="78" spans="1:25" x14ac:dyDescent="0.25">
      <c r="A78" s="49" t="str">
        <f t="shared" si="18"/>
        <v>-</v>
      </c>
      <c r="B78" s="49">
        <f t="shared" si="17"/>
        <v>77</v>
      </c>
      <c r="C78" s="78"/>
      <c r="D78" s="78"/>
      <c r="E78" s="70"/>
      <c r="F78" s="83"/>
      <c r="G78" s="94"/>
      <c r="H78" s="84"/>
      <c r="I78" s="95" t="str">
        <f t="shared" si="22"/>
        <v/>
      </c>
      <c r="J78" s="84"/>
      <c r="K78" s="52" t="str">
        <f t="shared" si="23"/>
        <v/>
      </c>
      <c r="L78" s="84"/>
      <c r="M78" s="51">
        <f t="shared" si="24"/>
        <v>0</v>
      </c>
      <c r="N78" s="51">
        <f t="shared" si="19"/>
        <v>0</v>
      </c>
      <c r="O78" s="51">
        <f t="shared" si="25"/>
        <v>0</v>
      </c>
      <c r="P78" s="51" t="str">
        <f>IFERROR(IF((VLOOKUP(F78,'Master Info'!$A$14:$C$113,2,FALSE)&amp;VLOOKUP(F78,'Master Info'!$A$14:$C$113,3,FALSE))='Master Info'!$B$2&amp;'Master Info'!$C$2,"SGST","IGST"),"")</f>
        <v/>
      </c>
      <c r="Q78" s="67" t="str">
        <f t="shared" si="20"/>
        <v/>
      </c>
      <c r="R78" s="51">
        <f t="shared" si="26"/>
        <v>0</v>
      </c>
      <c r="S78" s="51">
        <f t="shared" si="26"/>
        <v>0</v>
      </c>
      <c r="T78" s="51">
        <f t="shared" si="27"/>
        <v>0</v>
      </c>
      <c r="U78" s="51">
        <f t="shared" si="28"/>
        <v>0</v>
      </c>
      <c r="V78" s="52">
        <f t="shared" si="29"/>
        <v>0</v>
      </c>
      <c r="W78" s="50" t="str">
        <f>IFERROR(IF(AND(VLOOKUP(F78,'Master Info'!$A$14:$Q$113,17,FALSE)="UNREGISTERED",$P78="IGST",O78&gt;=250000),"IGST &gt; 2.5 Lakhs",IF(VLOOKUP($F78,'Master Info'!$A$14:$Q$113,17,FALSE)="UNREGISTERED","Unregistered",$P78)),"")</f>
        <v/>
      </c>
      <c r="X78" s="96" t="str">
        <f t="shared" si="30"/>
        <v/>
      </c>
      <c r="Y78" s="50" t="str">
        <f t="shared" si="21"/>
        <v/>
      </c>
    </row>
    <row r="79" spans="1:25" x14ac:dyDescent="0.25">
      <c r="A79" s="49" t="str">
        <f t="shared" si="18"/>
        <v>-</v>
      </c>
      <c r="B79" s="49">
        <f t="shared" si="17"/>
        <v>78</v>
      </c>
      <c r="C79" s="78"/>
      <c r="D79" s="78"/>
      <c r="E79" s="70"/>
      <c r="F79" s="83"/>
      <c r="G79" s="94"/>
      <c r="H79" s="84"/>
      <c r="I79" s="95" t="str">
        <f t="shared" si="22"/>
        <v/>
      </c>
      <c r="J79" s="84"/>
      <c r="K79" s="52" t="str">
        <f t="shared" si="23"/>
        <v/>
      </c>
      <c r="L79" s="84"/>
      <c r="M79" s="51">
        <f t="shared" si="24"/>
        <v>0</v>
      </c>
      <c r="N79" s="51">
        <f t="shared" si="19"/>
        <v>0</v>
      </c>
      <c r="O79" s="51">
        <f t="shared" si="25"/>
        <v>0</v>
      </c>
      <c r="P79" s="51" t="str">
        <f>IFERROR(IF((VLOOKUP(F79,'Master Info'!$A$14:$C$113,2,FALSE)&amp;VLOOKUP(F79,'Master Info'!$A$14:$C$113,3,FALSE))='Master Info'!$B$2&amp;'Master Info'!$C$2,"SGST","IGST"),"")</f>
        <v/>
      </c>
      <c r="Q79" s="67" t="str">
        <f t="shared" si="20"/>
        <v/>
      </c>
      <c r="R79" s="51">
        <f t="shared" si="26"/>
        <v>0</v>
      </c>
      <c r="S79" s="51">
        <f t="shared" si="26"/>
        <v>0</v>
      </c>
      <c r="T79" s="51">
        <f t="shared" si="27"/>
        <v>0</v>
      </c>
      <c r="U79" s="51">
        <f t="shared" si="28"/>
        <v>0</v>
      </c>
      <c r="V79" s="52">
        <f t="shared" si="29"/>
        <v>0</v>
      </c>
      <c r="W79" s="50" t="str">
        <f>IFERROR(IF(AND(VLOOKUP(F79,'Master Info'!$A$14:$Q$113,17,FALSE)="UNREGISTERED",$P79="IGST",O79&gt;=250000),"IGST &gt; 2.5 Lakhs",IF(VLOOKUP($F79,'Master Info'!$A$14:$Q$113,17,FALSE)="UNREGISTERED","Unregistered",$P79)),"")</f>
        <v/>
      </c>
      <c r="X79" s="96" t="str">
        <f t="shared" si="30"/>
        <v/>
      </c>
      <c r="Y79" s="50" t="str">
        <f t="shared" si="21"/>
        <v/>
      </c>
    </row>
    <row r="80" spans="1:25" x14ac:dyDescent="0.25">
      <c r="A80" s="49" t="str">
        <f t="shared" si="18"/>
        <v>-</v>
      </c>
      <c r="B80" s="49">
        <f t="shared" si="17"/>
        <v>79</v>
      </c>
      <c r="C80" s="78"/>
      <c r="D80" s="78"/>
      <c r="E80" s="70"/>
      <c r="F80" s="83"/>
      <c r="G80" s="94"/>
      <c r="H80" s="84"/>
      <c r="I80" s="95" t="str">
        <f t="shared" si="22"/>
        <v/>
      </c>
      <c r="J80" s="84"/>
      <c r="K80" s="52" t="str">
        <f t="shared" si="23"/>
        <v/>
      </c>
      <c r="L80" s="84"/>
      <c r="M80" s="51">
        <f t="shared" si="24"/>
        <v>0</v>
      </c>
      <c r="N80" s="51">
        <f t="shared" si="19"/>
        <v>0</v>
      </c>
      <c r="O80" s="51">
        <f t="shared" si="25"/>
        <v>0</v>
      </c>
      <c r="P80" s="51" t="str">
        <f>IFERROR(IF((VLOOKUP(F80,'Master Info'!$A$14:$C$113,2,FALSE)&amp;VLOOKUP(F80,'Master Info'!$A$14:$C$113,3,FALSE))='Master Info'!$B$2&amp;'Master Info'!$C$2,"SGST","IGST"),"")</f>
        <v/>
      </c>
      <c r="Q80" s="67" t="str">
        <f t="shared" si="20"/>
        <v/>
      </c>
      <c r="R80" s="51">
        <f t="shared" si="26"/>
        <v>0</v>
      </c>
      <c r="S80" s="51">
        <f t="shared" si="26"/>
        <v>0</v>
      </c>
      <c r="T80" s="51">
        <f t="shared" si="27"/>
        <v>0</v>
      </c>
      <c r="U80" s="51">
        <f t="shared" si="28"/>
        <v>0</v>
      </c>
      <c r="V80" s="52">
        <f t="shared" si="29"/>
        <v>0</v>
      </c>
      <c r="W80" s="50" t="str">
        <f>IFERROR(IF(AND(VLOOKUP(F80,'Master Info'!$A$14:$Q$113,17,FALSE)="UNREGISTERED",$P80="IGST",O80&gt;=250000),"IGST &gt; 2.5 Lakhs",IF(VLOOKUP($F80,'Master Info'!$A$14:$Q$113,17,FALSE)="UNREGISTERED","Unregistered",$P80)),"")</f>
        <v/>
      </c>
      <c r="X80" s="96" t="str">
        <f t="shared" si="30"/>
        <v/>
      </c>
      <c r="Y80" s="50" t="str">
        <f t="shared" si="21"/>
        <v/>
      </c>
    </row>
    <row r="81" spans="1:25" x14ac:dyDescent="0.25">
      <c r="A81" s="49" t="str">
        <f t="shared" si="18"/>
        <v>-</v>
      </c>
      <c r="B81" s="49">
        <f t="shared" si="17"/>
        <v>80</v>
      </c>
      <c r="C81" s="78"/>
      <c r="D81" s="78"/>
      <c r="E81" s="70"/>
      <c r="F81" s="83"/>
      <c r="G81" s="94"/>
      <c r="H81" s="84"/>
      <c r="I81" s="95" t="str">
        <f t="shared" si="22"/>
        <v/>
      </c>
      <c r="J81" s="84"/>
      <c r="K81" s="52" t="str">
        <f t="shared" si="23"/>
        <v/>
      </c>
      <c r="L81" s="84"/>
      <c r="M81" s="51">
        <f t="shared" si="24"/>
        <v>0</v>
      </c>
      <c r="N81" s="51">
        <f t="shared" si="19"/>
        <v>0</v>
      </c>
      <c r="O81" s="51">
        <f t="shared" si="25"/>
        <v>0</v>
      </c>
      <c r="P81" s="51" t="str">
        <f>IFERROR(IF((VLOOKUP(F81,'Master Info'!$A$14:$C$113,2,FALSE)&amp;VLOOKUP(F81,'Master Info'!$A$14:$C$113,3,FALSE))='Master Info'!$B$2&amp;'Master Info'!$C$2,"SGST","IGST"),"")</f>
        <v/>
      </c>
      <c r="Q81" s="67" t="str">
        <f t="shared" si="20"/>
        <v/>
      </c>
      <c r="R81" s="51">
        <f t="shared" si="26"/>
        <v>0</v>
      </c>
      <c r="S81" s="51">
        <f t="shared" si="26"/>
        <v>0</v>
      </c>
      <c r="T81" s="51">
        <f t="shared" si="27"/>
        <v>0</v>
      </c>
      <c r="U81" s="51">
        <f t="shared" si="28"/>
        <v>0</v>
      </c>
      <c r="V81" s="52">
        <f t="shared" si="29"/>
        <v>0</v>
      </c>
      <c r="W81" s="50" t="str">
        <f>IFERROR(IF(AND(VLOOKUP(F81,'Master Info'!$A$14:$Q$113,17,FALSE)="UNREGISTERED",$P81="IGST",O81&gt;=250000),"IGST &gt; 2.5 Lakhs",IF(VLOOKUP($F81,'Master Info'!$A$14:$Q$113,17,FALSE)="UNREGISTERED","Unregistered",$P81)),"")</f>
        <v/>
      </c>
      <c r="X81" s="96" t="str">
        <f t="shared" si="30"/>
        <v/>
      </c>
      <c r="Y81" s="50" t="str">
        <f t="shared" si="21"/>
        <v/>
      </c>
    </row>
    <row r="82" spans="1:25" x14ac:dyDescent="0.25">
      <c r="A82" s="49" t="str">
        <f t="shared" si="18"/>
        <v>-</v>
      </c>
      <c r="B82" s="49">
        <f t="shared" si="17"/>
        <v>81</v>
      </c>
      <c r="C82" s="78"/>
      <c r="D82" s="78"/>
      <c r="E82" s="70"/>
      <c r="F82" s="83"/>
      <c r="G82" s="94"/>
      <c r="H82" s="84"/>
      <c r="I82" s="95" t="str">
        <f t="shared" si="22"/>
        <v/>
      </c>
      <c r="J82" s="84"/>
      <c r="K82" s="52" t="str">
        <f t="shared" si="23"/>
        <v/>
      </c>
      <c r="L82" s="84"/>
      <c r="M82" s="51">
        <f t="shared" si="24"/>
        <v>0</v>
      </c>
      <c r="N82" s="51">
        <f t="shared" si="19"/>
        <v>0</v>
      </c>
      <c r="O82" s="51">
        <f t="shared" si="25"/>
        <v>0</v>
      </c>
      <c r="P82" s="51" t="str">
        <f>IFERROR(IF((VLOOKUP(F82,'Master Info'!$A$14:$C$113,2,FALSE)&amp;VLOOKUP(F82,'Master Info'!$A$14:$C$113,3,FALSE))='Master Info'!$B$2&amp;'Master Info'!$C$2,"SGST","IGST"),"")</f>
        <v/>
      </c>
      <c r="Q82" s="67" t="str">
        <f t="shared" si="20"/>
        <v/>
      </c>
      <c r="R82" s="51">
        <f t="shared" si="26"/>
        <v>0</v>
      </c>
      <c r="S82" s="51">
        <f t="shared" si="26"/>
        <v>0</v>
      </c>
      <c r="T82" s="51">
        <f t="shared" si="27"/>
        <v>0</v>
      </c>
      <c r="U82" s="51">
        <f t="shared" si="28"/>
        <v>0</v>
      </c>
      <c r="V82" s="52">
        <f t="shared" si="29"/>
        <v>0</v>
      </c>
      <c r="W82" s="50" t="str">
        <f>IFERROR(IF(AND(VLOOKUP(F82,'Master Info'!$A$14:$Q$113,17,FALSE)="UNREGISTERED",$P82="IGST",O82&gt;=250000),"IGST &gt; 2.5 Lakhs",IF(VLOOKUP($F82,'Master Info'!$A$14:$Q$113,17,FALSE)="UNREGISTERED","Unregistered",$P82)),"")</f>
        <v/>
      </c>
      <c r="X82" s="96" t="str">
        <f t="shared" si="30"/>
        <v/>
      </c>
      <c r="Y82" s="50" t="str">
        <f t="shared" si="21"/>
        <v/>
      </c>
    </row>
    <row r="83" spans="1:25" x14ac:dyDescent="0.25">
      <c r="A83" s="49" t="str">
        <f t="shared" si="18"/>
        <v>-</v>
      </c>
      <c r="B83" s="49">
        <f t="shared" si="17"/>
        <v>82</v>
      </c>
      <c r="C83" s="78"/>
      <c r="D83" s="78"/>
      <c r="E83" s="70"/>
      <c r="F83" s="83"/>
      <c r="G83" s="94"/>
      <c r="H83" s="84"/>
      <c r="I83" s="95" t="str">
        <f t="shared" si="22"/>
        <v/>
      </c>
      <c r="J83" s="84"/>
      <c r="K83" s="52" t="str">
        <f t="shared" si="23"/>
        <v/>
      </c>
      <c r="L83" s="84"/>
      <c r="M83" s="51">
        <f t="shared" si="24"/>
        <v>0</v>
      </c>
      <c r="N83" s="51">
        <f t="shared" si="19"/>
        <v>0</v>
      </c>
      <c r="O83" s="51">
        <f t="shared" si="25"/>
        <v>0</v>
      </c>
      <c r="P83" s="51" t="str">
        <f>IFERROR(IF((VLOOKUP(F83,'Master Info'!$A$14:$C$113,2,FALSE)&amp;VLOOKUP(F83,'Master Info'!$A$14:$C$113,3,FALSE))='Master Info'!$B$2&amp;'Master Info'!$C$2,"SGST","IGST"),"")</f>
        <v/>
      </c>
      <c r="Q83" s="67" t="str">
        <f t="shared" si="20"/>
        <v/>
      </c>
      <c r="R83" s="51">
        <f t="shared" si="26"/>
        <v>0</v>
      </c>
      <c r="S83" s="51">
        <f t="shared" si="26"/>
        <v>0</v>
      </c>
      <c r="T83" s="51">
        <f t="shared" si="27"/>
        <v>0</v>
      </c>
      <c r="U83" s="51">
        <f t="shared" si="28"/>
        <v>0</v>
      </c>
      <c r="V83" s="52">
        <f t="shared" si="29"/>
        <v>0</v>
      </c>
      <c r="W83" s="50" t="str">
        <f>IFERROR(IF(AND(VLOOKUP(F83,'Master Info'!$A$14:$Q$113,17,FALSE)="UNREGISTERED",$P83="IGST",O83&gt;=250000),"IGST &gt; 2.5 Lakhs",IF(VLOOKUP($F83,'Master Info'!$A$14:$Q$113,17,FALSE)="UNREGISTERED","Unregistered",$P83)),"")</f>
        <v/>
      </c>
      <c r="X83" s="96" t="str">
        <f t="shared" si="30"/>
        <v/>
      </c>
      <c r="Y83" s="50" t="str">
        <f t="shared" si="21"/>
        <v/>
      </c>
    </row>
    <row r="84" spans="1:25" x14ac:dyDescent="0.25">
      <c r="A84" s="49" t="str">
        <f t="shared" si="18"/>
        <v>-</v>
      </c>
      <c r="B84" s="49">
        <f t="shared" si="17"/>
        <v>83</v>
      </c>
      <c r="C84" s="78"/>
      <c r="D84" s="78"/>
      <c r="E84" s="70"/>
      <c r="F84" s="83"/>
      <c r="G84" s="94"/>
      <c r="H84" s="84"/>
      <c r="I84" s="95" t="str">
        <f t="shared" si="22"/>
        <v/>
      </c>
      <c r="J84" s="84"/>
      <c r="K84" s="52" t="str">
        <f t="shared" si="23"/>
        <v/>
      </c>
      <c r="L84" s="84"/>
      <c r="M84" s="51">
        <f t="shared" si="24"/>
        <v>0</v>
      </c>
      <c r="N84" s="51">
        <f t="shared" si="19"/>
        <v>0</v>
      </c>
      <c r="O84" s="51">
        <f t="shared" si="25"/>
        <v>0</v>
      </c>
      <c r="P84" s="51" t="str">
        <f>IFERROR(IF((VLOOKUP(F84,'Master Info'!$A$14:$C$113,2,FALSE)&amp;VLOOKUP(F84,'Master Info'!$A$14:$C$113,3,FALSE))='Master Info'!$B$2&amp;'Master Info'!$C$2,"SGST","IGST"),"")</f>
        <v/>
      </c>
      <c r="Q84" s="67" t="str">
        <f t="shared" si="20"/>
        <v/>
      </c>
      <c r="R84" s="51">
        <f t="shared" si="26"/>
        <v>0</v>
      </c>
      <c r="S84" s="51">
        <f t="shared" si="26"/>
        <v>0</v>
      </c>
      <c r="T84" s="51">
        <f t="shared" si="27"/>
        <v>0</v>
      </c>
      <c r="U84" s="51">
        <f t="shared" si="28"/>
        <v>0</v>
      </c>
      <c r="V84" s="52">
        <f t="shared" si="29"/>
        <v>0</v>
      </c>
      <c r="W84" s="50" t="str">
        <f>IFERROR(IF(AND(VLOOKUP(F84,'Master Info'!$A$14:$Q$113,17,FALSE)="UNREGISTERED",$P84="IGST",O84&gt;=250000),"IGST &gt; 2.5 Lakhs",IF(VLOOKUP($F84,'Master Info'!$A$14:$Q$113,17,FALSE)="UNREGISTERED","Unregistered",$P84)),"")</f>
        <v/>
      </c>
      <c r="X84" s="96" t="str">
        <f t="shared" si="30"/>
        <v/>
      </c>
      <c r="Y84" s="50" t="str">
        <f t="shared" si="21"/>
        <v/>
      </c>
    </row>
    <row r="85" spans="1:25" x14ac:dyDescent="0.25">
      <c r="A85" s="49" t="str">
        <f t="shared" si="18"/>
        <v>-</v>
      </c>
      <c r="B85" s="49">
        <f t="shared" si="17"/>
        <v>84</v>
      </c>
      <c r="C85" s="78"/>
      <c r="D85" s="78"/>
      <c r="E85" s="70"/>
      <c r="F85" s="83"/>
      <c r="G85" s="94"/>
      <c r="H85" s="84"/>
      <c r="I85" s="95" t="str">
        <f t="shared" si="22"/>
        <v/>
      </c>
      <c r="J85" s="84"/>
      <c r="K85" s="52" t="str">
        <f t="shared" si="23"/>
        <v/>
      </c>
      <c r="L85" s="84"/>
      <c r="M85" s="51">
        <f t="shared" si="24"/>
        <v>0</v>
      </c>
      <c r="N85" s="51">
        <f t="shared" si="19"/>
        <v>0</v>
      </c>
      <c r="O85" s="51">
        <f t="shared" si="25"/>
        <v>0</v>
      </c>
      <c r="P85" s="51" t="str">
        <f>IFERROR(IF((VLOOKUP(F85,'Master Info'!$A$14:$C$113,2,FALSE)&amp;VLOOKUP(F85,'Master Info'!$A$14:$C$113,3,FALSE))='Master Info'!$B$2&amp;'Master Info'!$C$2,"SGST","IGST"),"")</f>
        <v/>
      </c>
      <c r="Q85" s="67" t="str">
        <f t="shared" si="20"/>
        <v/>
      </c>
      <c r="R85" s="51">
        <f t="shared" si="26"/>
        <v>0</v>
      </c>
      <c r="S85" s="51">
        <f t="shared" si="26"/>
        <v>0</v>
      </c>
      <c r="T85" s="51">
        <f t="shared" si="27"/>
        <v>0</v>
      </c>
      <c r="U85" s="51">
        <f t="shared" si="28"/>
        <v>0</v>
      </c>
      <c r="V85" s="52">
        <f t="shared" si="29"/>
        <v>0</v>
      </c>
      <c r="W85" s="50" t="str">
        <f>IFERROR(IF(AND(VLOOKUP(F85,'Master Info'!$A$14:$Q$113,17,FALSE)="UNREGISTERED",$P85="IGST",O85&gt;=250000),"IGST &gt; 2.5 Lakhs",IF(VLOOKUP($F85,'Master Info'!$A$14:$Q$113,17,FALSE)="UNREGISTERED","Unregistered",$P85)),"")</f>
        <v/>
      </c>
      <c r="X85" s="96" t="str">
        <f t="shared" si="30"/>
        <v/>
      </c>
      <c r="Y85" s="50" t="str">
        <f t="shared" si="21"/>
        <v/>
      </c>
    </row>
    <row r="86" spans="1:25" x14ac:dyDescent="0.25">
      <c r="A86" s="49" t="str">
        <f t="shared" si="18"/>
        <v>-</v>
      </c>
      <c r="B86" s="49">
        <f t="shared" si="17"/>
        <v>85</v>
      </c>
      <c r="C86" s="78"/>
      <c r="D86" s="78"/>
      <c r="E86" s="70"/>
      <c r="F86" s="83"/>
      <c r="G86" s="94"/>
      <c r="H86" s="84"/>
      <c r="I86" s="95" t="str">
        <f t="shared" si="22"/>
        <v/>
      </c>
      <c r="J86" s="84"/>
      <c r="K86" s="52" t="str">
        <f t="shared" si="23"/>
        <v/>
      </c>
      <c r="L86" s="84"/>
      <c r="M86" s="51">
        <f t="shared" si="24"/>
        <v>0</v>
      </c>
      <c r="N86" s="51">
        <f t="shared" si="19"/>
        <v>0</v>
      </c>
      <c r="O86" s="51">
        <f t="shared" si="25"/>
        <v>0</v>
      </c>
      <c r="P86" s="51" t="str">
        <f>IFERROR(IF((VLOOKUP(F86,'Master Info'!$A$14:$C$113,2,FALSE)&amp;VLOOKUP(F86,'Master Info'!$A$14:$C$113,3,FALSE))='Master Info'!$B$2&amp;'Master Info'!$C$2,"SGST","IGST"),"")</f>
        <v/>
      </c>
      <c r="Q86" s="67" t="str">
        <f t="shared" si="20"/>
        <v/>
      </c>
      <c r="R86" s="51">
        <f t="shared" si="26"/>
        <v>0</v>
      </c>
      <c r="S86" s="51">
        <f t="shared" si="26"/>
        <v>0</v>
      </c>
      <c r="T86" s="51">
        <f t="shared" si="27"/>
        <v>0</v>
      </c>
      <c r="U86" s="51">
        <f t="shared" si="28"/>
        <v>0</v>
      </c>
      <c r="V86" s="52">
        <f t="shared" si="29"/>
        <v>0</v>
      </c>
      <c r="W86" s="50" t="str">
        <f>IFERROR(IF(AND(VLOOKUP(F86,'Master Info'!$A$14:$Q$113,17,FALSE)="UNREGISTERED",$P86="IGST",O86&gt;=250000),"IGST &gt; 2.5 Lakhs",IF(VLOOKUP($F86,'Master Info'!$A$14:$Q$113,17,FALSE)="UNREGISTERED","Unregistered",$P86)),"")</f>
        <v/>
      </c>
      <c r="X86" s="96" t="str">
        <f t="shared" si="30"/>
        <v/>
      </c>
      <c r="Y86" s="50" t="str">
        <f t="shared" si="21"/>
        <v/>
      </c>
    </row>
    <row r="87" spans="1:25" x14ac:dyDescent="0.25">
      <c r="A87" s="49" t="str">
        <f t="shared" si="18"/>
        <v>-</v>
      </c>
      <c r="B87" s="49">
        <f t="shared" si="17"/>
        <v>86</v>
      </c>
      <c r="C87" s="78"/>
      <c r="D87" s="78"/>
      <c r="E87" s="70"/>
      <c r="F87" s="83"/>
      <c r="G87" s="94"/>
      <c r="H87" s="84"/>
      <c r="I87" s="95" t="str">
        <f t="shared" si="22"/>
        <v/>
      </c>
      <c r="J87" s="84"/>
      <c r="K87" s="52" t="str">
        <f t="shared" si="23"/>
        <v/>
      </c>
      <c r="L87" s="84"/>
      <c r="M87" s="51">
        <f t="shared" si="24"/>
        <v>0</v>
      </c>
      <c r="N87" s="51">
        <f t="shared" si="19"/>
        <v>0</v>
      </c>
      <c r="O87" s="51">
        <f t="shared" si="25"/>
        <v>0</v>
      </c>
      <c r="P87" s="51" t="str">
        <f>IFERROR(IF((VLOOKUP(F87,'Master Info'!$A$14:$C$113,2,FALSE)&amp;VLOOKUP(F87,'Master Info'!$A$14:$C$113,3,FALSE))='Master Info'!$B$2&amp;'Master Info'!$C$2,"SGST","IGST"),"")</f>
        <v/>
      </c>
      <c r="Q87" s="67" t="str">
        <f t="shared" si="20"/>
        <v/>
      </c>
      <c r="R87" s="51">
        <f t="shared" si="26"/>
        <v>0</v>
      </c>
      <c r="S87" s="51">
        <f t="shared" si="26"/>
        <v>0</v>
      </c>
      <c r="T87" s="51">
        <f t="shared" si="27"/>
        <v>0</v>
      </c>
      <c r="U87" s="51">
        <f t="shared" si="28"/>
        <v>0</v>
      </c>
      <c r="V87" s="52">
        <f t="shared" si="29"/>
        <v>0</v>
      </c>
      <c r="W87" s="50" t="str">
        <f>IFERROR(IF(AND(VLOOKUP(F87,'Master Info'!$A$14:$Q$113,17,FALSE)="UNREGISTERED",$P87="IGST",O87&gt;=250000),"IGST &gt; 2.5 Lakhs",IF(VLOOKUP($F87,'Master Info'!$A$14:$Q$113,17,FALSE)="UNREGISTERED","Unregistered",$P87)),"")</f>
        <v/>
      </c>
      <c r="X87" s="96" t="str">
        <f t="shared" si="30"/>
        <v/>
      </c>
      <c r="Y87" s="50" t="str">
        <f t="shared" si="21"/>
        <v/>
      </c>
    </row>
    <row r="88" spans="1:25" x14ac:dyDescent="0.25">
      <c r="A88" s="49" t="str">
        <f t="shared" si="18"/>
        <v>-</v>
      </c>
      <c r="B88" s="49">
        <f t="shared" ref="B88:B151" si="31">B87+1</f>
        <v>87</v>
      </c>
      <c r="C88" s="78"/>
      <c r="D88" s="78"/>
      <c r="E88" s="70"/>
      <c r="F88" s="83"/>
      <c r="G88" s="94"/>
      <c r="H88" s="84"/>
      <c r="I88" s="95" t="str">
        <f t="shared" si="22"/>
        <v/>
      </c>
      <c r="J88" s="84"/>
      <c r="K88" s="52" t="str">
        <f t="shared" si="23"/>
        <v/>
      </c>
      <c r="L88" s="84"/>
      <c r="M88" s="51">
        <f t="shared" si="24"/>
        <v>0</v>
      </c>
      <c r="N88" s="51">
        <f t="shared" si="19"/>
        <v>0</v>
      </c>
      <c r="O88" s="51">
        <f t="shared" si="25"/>
        <v>0</v>
      </c>
      <c r="P88" s="51" t="str">
        <f>IFERROR(IF((VLOOKUP(F88,'Master Info'!$A$14:$C$113,2,FALSE)&amp;VLOOKUP(F88,'Master Info'!$A$14:$C$113,3,FALSE))='Master Info'!$B$2&amp;'Master Info'!$C$2,"SGST","IGST"),"")</f>
        <v/>
      </c>
      <c r="Q88" s="67" t="str">
        <f t="shared" si="20"/>
        <v/>
      </c>
      <c r="R88" s="51">
        <f t="shared" si="26"/>
        <v>0</v>
      </c>
      <c r="S88" s="51">
        <f t="shared" si="26"/>
        <v>0</v>
      </c>
      <c r="T88" s="51">
        <f t="shared" si="27"/>
        <v>0</v>
      </c>
      <c r="U88" s="51">
        <f t="shared" si="28"/>
        <v>0</v>
      </c>
      <c r="V88" s="52">
        <f t="shared" si="29"/>
        <v>0</v>
      </c>
      <c r="W88" s="50" t="str">
        <f>IFERROR(IF(AND(VLOOKUP(F88,'Master Info'!$A$14:$Q$113,17,FALSE)="UNREGISTERED",$P88="IGST",O88&gt;=250000),"IGST &gt; 2.5 Lakhs",IF(VLOOKUP($F88,'Master Info'!$A$14:$Q$113,17,FALSE)="UNREGISTERED","Unregistered",$P88)),"")</f>
        <v/>
      </c>
      <c r="X88" s="96" t="str">
        <f t="shared" si="30"/>
        <v/>
      </c>
      <c r="Y88" s="50" t="str">
        <f t="shared" si="21"/>
        <v/>
      </c>
    </row>
    <row r="89" spans="1:25" x14ac:dyDescent="0.25">
      <c r="A89" s="49" t="str">
        <f t="shared" si="18"/>
        <v>-</v>
      </c>
      <c r="B89" s="49">
        <f t="shared" si="31"/>
        <v>88</v>
      </c>
      <c r="C89" s="78"/>
      <c r="D89" s="78"/>
      <c r="E89" s="70"/>
      <c r="F89" s="83"/>
      <c r="G89" s="94"/>
      <c r="H89" s="84"/>
      <c r="I89" s="95" t="str">
        <f t="shared" si="22"/>
        <v/>
      </c>
      <c r="J89" s="84"/>
      <c r="K89" s="52" t="str">
        <f t="shared" si="23"/>
        <v/>
      </c>
      <c r="L89" s="84"/>
      <c r="M89" s="51">
        <f t="shared" si="24"/>
        <v>0</v>
      </c>
      <c r="N89" s="51">
        <f t="shared" si="19"/>
        <v>0</v>
      </c>
      <c r="O89" s="51">
        <f t="shared" si="25"/>
        <v>0</v>
      </c>
      <c r="P89" s="51" t="str">
        <f>IFERROR(IF((VLOOKUP(F89,'Master Info'!$A$14:$C$113,2,FALSE)&amp;VLOOKUP(F89,'Master Info'!$A$14:$C$113,3,FALSE))='Master Info'!$B$2&amp;'Master Info'!$C$2,"SGST","IGST"),"")</f>
        <v/>
      </c>
      <c r="Q89" s="67" t="str">
        <f t="shared" si="20"/>
        <v/>
      </c>
      <c r="R89" s="51">
        <f t="shared" si="26"/>
        <v>0</v>
      </c>
      <c r="S89" s="51">
        <f t="shared" si="26"/>
        <v>0</v>
      </c>
      <c r="T89" s="51">
        <f t="shared" si="27"/>
        <v>0</v>
      </c>
      <c r="U89" s="51">
        <f t="shared" si="28"/>
        <v>0</v>
      </c>
      <c r="V89" s="52">
        <f t="shared" si="29"/>
        <v>0</v>
      </c>
      <c r="W89" s="50" t="str">
        <f>IFERROR(IF(AND(VLOOKUP(F89,'Master Info'!$A$14:$Q$113,17,FALSE)="UNREGISTERED",$P89="IGST",O89&gt;=250000),"IGST &gt; 2.5 Lakhs",IF(VLOOKUP($F89,'Master Info'!$A$14:$Q$113,17,FALSE)="UNREGISTERED","Unregistered",$P89)),"")</f>
        <v/>
      </c>
      <c r="X89" s="96" t="str">
        <f t="shared" si="30"/>
        <v/>
      </c>
      <c r="Y89" s="50" t="str">
        <f t="shared" si="21"/>
        <v/>
      </c>
    </row>
    <row r="90" spans="1:25" x14ac:dyDescent="0.25">
      <c r="A90" s="49" t="str">
        <f t="shared" si="18"/>
        <v>-</v>
      </c>
      <c r="B90" s="49">
        <f t="shared" si="31"/>
        <v>89</v>
      </c>
      <c r="C90" s="78"/>
      <c r="D90" s="78"/>
      <c r="E90" s="70"/>
      <c r="F90" s="83"/>
      <c r="G90" s="94"/>
      <c r="H90" s="84"/>
      <c r="I90" s="95" t="str">
        <f t="shared" si="22"/>
        <v/>
      </c>
      <c r="J90" s="84"/>
      <c r="K90" s="52" t="str">
        <f t="shared" si="23"/>
        <v/>
      </c>
      <c r="L90" s="84"/>
      <c r="M90" s="51">
        <f t="shared" si="24"/>
        <v>0</v>
      </c>
      <c r="N90" s="51">
        <f t="shared" si="19"/>
        <v>0</v>
      </c>
      <c r="O90" s="51">
        <f t="shared" si="25"/>
        <v>0</v>
      </c>
      <c r="P90" s="51" t="str">
        <f>IFERROR(IF((VLOOKUP(F90,'Master Info'!$A$14:$C$113,2,FALSE)&amp;VLOOKUP(F90,'Master Info'!$A$14:$C$113,3,FALSE))='Master Info'!$B$2&amp;'Master Info'!$C$2,"SGST","IGST"),"")</f>
        <v/>
      </c>
      <c r="Q90" s="67" t="str">
        <f t="shared" si="20"/>
        <v/>
      </c>
      <c r="R90" s="51">
        <f t="shared" si="26"/>
        <v>0</v>
      </c>
      <c r="S90" s="51">
        <f t="shared" si="26"/>
        <v>0</v>
      </c>
      <c r="T90" s="51">
        <f t="shared" si="27"/>
        <v>0</v>
      </c>
      <c r="U90" s="51">
        <f t="shared" si="28"/>
        <v>0</v>
      </c>
      <c r="V90" s="52">
        <f t="shared" si="29"/>
        <v>0</v>
      </c>
      <c r="W90" s="50" t="str">
        <f>IFERROR(IF(AND(VLOOKUP(F90,'Master Info'!$A$14:$Q$113,17,FALSE)="UNREGISTERED",$P90="IGST",O90&gt;=250000),"IGST &gt; 2.5 Lakhs",IF(VLOOKUP($F90,'Master Info'!$A$14:$Q$113,17,FALSE)="UNREGISTERED","Unregistered",$P90)),"")</f>
        <v/>
      </c>
      <c r="X90" s="96" t="str">
        <f t="shared" si="30"/>
        <v/>
      </c>
      <c r="Y90" s="50" t="str">
        <f t="shared" si="21"/>
        <v/>
      </c>
    </row>
    <row r="91" spans="1:25" x14ac:dyDescent="0.25">
      <c r="A91" s="49" t="str">
        <f t="shared" si="18"/>
        <v>-</v>
      </c>
      <c r="B91" s="49">
        <f t="shared" si="31"/>
        <v>90</v>
      </c>
      <c r="C91" s="78"/>
      <c r="D91" s="78"/>
      <c r="E91" s="70"/>
      <c r="F91" s="83"/>
      <c r="G91" s="94"/>
      <c r="H91" s="84"/>
      <c r="I91" s="95" t="str">
        <f t="shared" si="22"/>
        <v/>
      </c>
      <c r="J91" s="84"/>
      <c r="K91" s="52" t="str">
        <f t="shared" si="23"/>
        <v/>
      </c>
      <c r="L91" s="84"/>
      <c r="M91" s="51">
        <f t="shared" si="24"/>
        <v>0</v>
      </c>
      <c r="N91" s="51">
        <f t="shared" si="19"/>
        <v>0</v>
      </c>
      <c r="O91" s="51">
        <f t="shared" si="25"/>
        <v>0</v>
      </c>
      <c r="P91" s="51" t="str">
        <f>IFERROR(IF((VLOOKUP(F91,'Master Info'!$A$14:$C$113,2,FALSE)&amp;VLOOKUP(F91,'Master Info'!$A$14:$C$113,3,FALSE))='Master Info'!$B$2&amp;'Master Info'!$C$2,"SGST","IGST"),"")</f>
        <v/>
      </c>
      <c r="Q91" s="67" t="str">
        <f t="shared" si="20"/>
        <v/>
      </c>
      <c r="R91" s="51">
        <f t="shared" si="26"/>
        <v>0</v>
      </c>
      <c r="S91" s="51">
        <f t="shared" si="26"/>
        <v>0</v>
      </c>
      <c r="T91" s="51">
        <f t="shared" si="27"/>
        <v>0</v>
      </c>
      <c r="U91" s="51">
        <f t="shared" si="28"/>
        <v>0</v>
      </c>
      <c r="V91" s="52">
        <f t="shared" si="29"/>
        <v>0</v>
      </c>
      <c r="W91" s="50" t="str">
        <f>IFERROR(IF(AND(VLOOKUP(F91,'Master Info'!$A$14:$Q$113,17,FALSE)="UNREGISTERED",$P91="IGST",O91&gt;=250000),"IGST &gt; 2.5 Lakhs",IF(VLOOKUP($F91,'Master Info'!$A$14:$Q$113,17,FALSE)="UNREGISTERED","Unregistered",$P91)),"")</f>
        <v/>
      </c>
      <c r="X91" s="96" t="str">
        <f t="shared" si="30"/>
        <v/>
      </c>
      <c r="Y91" s="50" t="str">
        <f t="shared" si="21"/>
        <v/>
      </c>
    </row>
    <row r="92" spans="1:25" x14ac:dyDescent="0.25">
      <c r="A92" s="49" t="str">
        <f t="shared" si="18"/>
        <v>-</v>
      </c>
      <c r="B92" s="49">
        <f t="shared" si="31"/>
        <v>91</v>
      </c>
      <c r="C92" s="78"/>
      <c r="D92" s="78"/>
      <c r="E92" s="70"/>
      <c r="F92" s="83"/>
      <c r="G92" s="94"/>
      <c r="H92" s="84"/>
      <c r="I92" s="95" t="str">
        <f t="shared" si="22"/>
        <v/>
      </c>
      <c r="J92" s="84"/>
      <c r="K92" s="52" t="str">
        <f t="shared" si="23"/>
        <v/>
      </c>
      <c r="L92" s="84"/>
      <c r="M92" s="51">
        <f t="shared" si="24"/>
        <v>0</v>
      </c>
      <c r="N92" s="51">
        <f t="shared" si="19"/>
        <v>0</v>
      </c>
      <c r="O92" s="51">
        <f t="shared" si="25"/>
        <v>0</v>
      </c>
      <c r="P92" s="51" t="str">
        <f>IFERROR(IF((VLOOKUP(F92,'Master Info'!$A$14:$C$113,2,FALSE)&amp;VLOOKUP(F92,'Master Info'!$A$14:$C$113,3,FALSE))='Master Info'!$B$2&amp;'Master Info'!$C$2,"SGST","IGST"),"")</f>
        <v/>
      </c>
      <c r="Q92" s="67" t="str">
        <f t="shared" si="20"/>
        <v/>
      </c>
      <c r="R92" s="51">
        <f t="shared" si="26"/>
        <v>0</v>
      </c>
      <c r="S92" s="51">
        <f t="shared" si="26"/>
        <v>0</v>
      </c>
      <c r="T92" s="51">
        <f t="shared" si="27"/>
        <v>0</v>
      </c>
      <c r="U92" s="51">
        <f t="shared" si="28"/>
        <v>0</v>
      </c>
      <c r="V92" s="52">
        <f t="shared" si="29"/>
        <v>0</v>
      </c>
      <c r="W92" s="50" t="str">
        <f>IFERROR(IF(AND(VLOOKUP(F92,'Master Info'!$A$14:$Q$113,17,FALSE)="UNREGISTERED",$P92="IGST",O92&gt;=250000),"IGST &gt; 2.5 Lakhs",IF(VLOOKUP($F92,'Master Info'!$A$14:$Q$113,17,FALSE)="UNREGISTERED","Unregistered",$P92)),"")</f>
        <v/>
      </c>
      <c r="X92" s="96" t="str">
        <f t="shared" si="30"/>
        <v/>
      </c>
      <c r="Y92" s="50" t="str">
        <f t="shared" si="21"/>
        <v/>
      </c>
    </row>
    <row r="93" spans="1:25" x14ac:dyDescent="0.25">
      <c r="A93" s="49" t="str">
        <f t="shared" si="18"/>
        <v>-</v>
      </c>
      <c r="B93" s="49">
        <f t="shared" si="31"/>
        <v>92</v>
      </c>
      <c r="C93" s="78"/>
      <c r="D93" s="78"/>
      <c r="E93" s="70"/>
      <c r="F93" s="83"/>
      <c r="G93" s="94"/>
      <c r="H93" s="84"/>
      <c r="I93" s="95" t="str">
        <f t="shared" si="22"/>
        <v/>
      </c>
      <c r="J93" s="84"/>
      <c r="K93" s="52" t="str">
        <f t="shared" si="23"/>
        <v/>
      </c>
      <c r="L93" s="84"/>
      <c r="M93" s="51">
        <f t="shared" si="24"/>
        <v>0</v>
      </c>
      <c r="N93" s="51">
        <f t="shared" si="19"/>
        <v>0</v>
      </c>
      <c r="O93" s="51">
        <f t="shared" si="25"/>
        <v>0</v>
      </c>
      <c r="P93" s="51" t="str">
        <f>IFERROR(IF((VLOOKUP(F93,'Master Info'!$A$14:$C$113,2,FALSE)&amp;VLOOKUP(F93,'Master Info'!$A$14:$C$113,3,FALSE))='Master Info'!$B$2&amp;'Master Info'!$C$2,"SGST","IGST"),"")</f>
        <v/>
      </c>
      <c r="Q93" s="67" t="str">
        <f t="shared" si="20"/>
        <v/>
      </c>
      <c r="R93" s="51">
        <f t="shared" si="26"/>
        <v>0</v>
      </c>
      <c r="S93" s="51">
        <f t="shared" si="26"/>
        <v>0</v>
      </c>
      <c r="T93" s="51">
        <f t="shared" si="27"/>
        <v>0</v>
      </c>
      <c r="U93" s="51">
        <f t="shared" si="28"/>
        <v>0</v>
      </c>
      <c r="V93" s="52">
        <f t="shared" si="29"/>
        <v>0</v>
      </c>
      <c r="W93" s="50" t="str">
        <f>IFERROR(IF(AND(VLOOKUP(F93,'Master Info'!$A$14:$Q$113,17,FALSE)="UNREGISTERED",$P93="IGST",O93&gt;=250000),"IGST &gt; 2.5 Lakhs",IF(VLOOKUP($F93,'Master Info'!$A$14:$Q$113,17,FALSE)="UNREGISTERED","Unregistered",$P93)),"")</f>
        <v/>
      </c>
      <c r="X93" s="96" t="str">
        <f t="shared" si="30"/>
        <v/>
      </c>
      <c r="Y93" s="50" t="str">
        <f t="shared" si="21"/>
        <v/>
      </c>
    </row>
    <row r="94" spans="1:25" x14ac:dyDescent="0.25">
      <c r="A94" s="49" t="str">
        <f t="shared" si="18"/>
        <v>-</v>
      </c>
      <c r="B94" s="49">
        <f t="shared" si="31"/>
        <v>93</v>
      </c>
      <c r="C94" s="78"/>
      <c r="D94" s="78"/>
      <c r="E94" s="70"/>
      <c r="F94" s="83"/>
      <c r="G94" s="94"/>
      <c r="H94" s="84"/>
      <c r="I94" s="95" t="str">
        <f t="shared" si="22"/>
        <v/>
      </c>
      <c r="J94" s="84"/>
      <c r="K94" s="52" t="str">
        <f t="shared" si="23"/>
        <v/>
      </c>
      <c r="L94" s="84"/>
      <c r="M94" s="51">
        <f t="shared" si="24"/>
        <v>0</v>
      </c>
      <c r="N94" s="51">
        <f t="shared" si="19"/>
        <v>0</v>
      </c>
      <c r="O94" s="51">
        <f t="shared" si="25"/>
        <v>0</v>
      </c>
      <c r="P94" s="51" t="str">
        <f>IFERROR(IF((VLOOKUP(F94,'Master Info'!$A$14:$C$113,2,FALSE)&amp;VLOOKUP(F94,'Master Info'!$A$14:$C$113,3,FALSE))='Master Info'!$B$2&amp;'Master Info'!$C$2,"SGST","IGST"),"")</f>
        <v/>
      </c>
      <c r="Q94" s="67" t="str">
        <f t="shared" si="20"/>
        <v/>
      </c>
      <c r="R94" s="51">
        <f t="shared" si="26"/>
        <v>0</v>
      </c>
      <c r="S94" s="51">
        <f t="shared" si="26"/>
        <v>0</v>
      </c>
      <c r="T94" s="51">
        <f t="shared" si="27"/>
        <v>0</v>
      </c>
      <c r="U94" s="51">
        <f t="shared" si="28"/>
        <v>0</v>
      </c>
      <c r="V94" s="52">
        <f t="shared" si="29"/>
        <v>0</v>
      </c>
      <c r="W94" s="50" t="str">
        <f>IFERROR(IF(AND(VLOOKUP(F94,'Master Info'!$A$14:$Q$113,17,FALSE)="UNREGISTERED",$P94="IGST",O94&gt;=250000),"IGST &gt; 2.5 Lakhs",IF(VLOOKUP($F94,'Master Info'!$A$14:$Q$113,17,FALSE)="UNREGISTERED","Unregistered",$P94)),"")</f>
        <v/>
      </c>
      <c r="X94" s="96" t="str">
        <f t="shared" si="30"/>
        <v/>
      </c>
      <c r="Y94" s="50" t="str">
        <f t="shared" si="21"/>
        <v/>
      </c>
    </row>
    <row r="95" spans="1:25" x14ac:dyDescent="0.25">
      <c r="A95" s="49" t="str">
        <f t="shared" si="18"/>
        <v>-</v>
      </c>
      <c r="B95" s="49">
        <f t="shared" si="31"/>
        <v>94</v>
      </c>
      <c r="C95" s="78"/>
      <c r="D95" s="78"/>
      <c r="E95" s="70"/>
      <c r="F95" s="83"/>
      <c r="G95" s="94"/>
      <c r="H95" s="84"/>
      <c r="I95" s="95" t="str">
        <f t="shared" si="22"/>
        <v/>
      </c>
      <c r="J95" s="84"/>
      <c r="K95" s="52" t="str">
        <f t="shared" si="23"/>
        <v/>
      </c>
      <c r="L95" s="84"/>
      <c r="M95" s="51">
        <f t="shared" si="24"/>
        <v>0</v>
      </c>
      <c r="N95" s="51">
        <f t="shared" si="19"/>
        <v>0</v>
      </c>
      <c r="O95" s="51">
        <f t="shared" si="25"/>
        <v>0</v>
      </c>
      <c r="P95" s="51" t="str">
        <f>IFERROR(IF((VLOOKUP(F95,'Master Info'!$A$14:$C$113,2,FALSE)&amp;VLOOKUP(F95,'Master Info'!$A$14:$C$113,3,FALSE))='Master Info'!$B$2&amp;'Master Info'!$C$2,"SGST","IGST"),"")</f>
        <v/>
      </c>
      <c r="Q95" s="67" t="str">
        <f t="shared" si="20"/>
        <v/>
      </c>
      <c r="R95" s="51">
        <f t="shared" si="26"/>
        <v>0</v>
      </c>
      <c r="S95" s="51">
        <f t="shared" si="26"/>
        <v>0</v>
      </c>
      <c r="T95" s="51">
        <f t="shared" si="27"/>
        <v>0</v>
      </c>
      <c r="U95" s="51">
        <f t="shared" si="28"/>
        <v>0</v>
      </c>
      <c r="V95" s="52">
        <f t="shared" si="29"/>
        <v>0</v>
      </c>
      <c r="W95" s="50" t="str">
        <f>IFERROR(IF(AND(VLOOKUP(F95,'Master Info'!$A$14:$Q$113,17,FALSE)="UNREGISTERED",$P95="IGST",O95&gt;=250000),"IGST &gt; 2.5 Lakhs",IF(VLOOKUP($F95,'Master Info'!$A$14:$Q$113,17,FALSE)="UNREGISTERED","Unregistered",$P95)),"")</f>
        <v/>
      </c>
      <c r="X95" s="96" t="str">
        <f t="shared" si="30"/>
        <v/>
      </c>
      <c r="Y95" s="50" t="str">
        <f t="shared" si="21"/>
        <v/>
      </c>
    </row>
    <row r="96" spans="1:25" x14ac:dyDescent="0.25">
      <c r="A96" s="49" t="str">
        <f t="shared" si="18"/>
        <v>-</v>
      </c>
      <c r="B96" s="49">
        <f t="shared" si="31"/>
        <v>95</v>
      </c>
      <c r="C96" s="78"/>
      <c r="D96" s="78"/>
      <c r="E96" s="70"/>
      <c r="F96" s="83"/>
      <c r="G96" s="94"/>
      <c r="H96" s="84"/>
      <c r="I96" s="95" t="str">
        <f t="shared" si="22"/>
        <v/>
      </c>
      <c r="J96" s="84"/>
      <c r="K96" s="52" t="str">
        <f t="shared" si="23"/>
        <v/>
      </c>
      <c r="L96" s="84"/>
      <c r="M96" s="51">
        <f t="shared" si="24"/>
        <v>0</v>
      </c>
      <c r="N96" s="51">
        <f t="shared" si="19"/>
        <v>0</v>
      </c>
      <c r="O96" s="51">
        <f t="shared" si="25"/>
        <v>0</v>
      </c>
      <c r="P96" s="51" t="str">
        <f>IFERROR(IF((VLOOKUP(F96,'Master Info'!$A$14:$C$113,2,FALSE)&amp;VLOOKUP(F96,'Master Info'!$A$14:$C$113,3,FALSE))='Master Info'!$B$2&amp;'Master Info'!$C$2,"SGST","IGST"),"")</f>
        <v/>
      </c>
      <c r="Q96" s="67" t="str">
        <f t="shared" si="20"/>
        <v/>
      </c>
      <c r="R96" s="51">
        <f t="shared" si="26"/>
        <v>0</v>
      </c>
      <c r="S96" s="51">
        <f t="shared" si="26"/>
        <v>0</v>
      </c>
      <c r="T96" s="51">
        <f t="shared" si="27"/>
        <v>0</v>
      </c>
      <c r="U96" s="51">
        <f t="shared" si="28"/>
        <v>0</v>
      </c>
      <c r="V96" s="52">
        <f t="shared" si="29"/>
        <v>0</v>
      </c>
      <c r="W96" s="50" t="str">
        <f>IFERROR(IF(AND(VLOOKUP(F96,'Master Info'!$A$14:$Q$113,17,FALSE)="UNREGISTERED",$P96="IGST",O96&gt;=250000),"IGST &gt; 2.5 Lakhs",IF(VLOOKUP($F96,'Master Info'!$A$14:$Q$113,17,FALSE)="UNREGISTERED","Unregistered",$P96)),"")</f>
        <v/>
      </c>
      <c r="X96" s="96" t="str">
        <f t="shared" si="30"/>
        <v/>
      </c>
      <c r="Y96" s="50" t="str">
        <f t="shared" si="21"/>
        <v/>
      </c>
    </row>
    <row r="97" spans="1:25" x14ac:dyDescent="0.25">
      <c r="A97" s="49" t="str">
        <f t="shared" si="18"/>
        <v>-</v>
      </c>
      <c r="B97" s="49">
        <f t="shared" si="31"/>
        <v>96</v>
      </c>
      <c r="C97" s="78"/>
      <c r="D97" s="78"/>
      <c r="E97" s="70"/>
      <c r="F97" s="83"/>
      <c r="G97" s="94"/>
      <c r="H97" s="84"/>
      <c r="I97" s="95" t="str">
        <f t="shared" si="22"/>
        <v/>
      </c>
      <c r="J97" s="84"/>
      <c r="K97" s="52" t="str">
        <f t="shared" si="23"/>
        <v/>
      </c>
      <c r="L97" s="84"/>
      <c r="M97" s="51">
        <f t="shared" si="24"/>
        <v>0</v>
      </c>
      <c r="N97" s="51">
        <f t="shared" si="19"/>
        <v>0</v>
      </c>
      <c r="O97" s="51">
        <f t="shared" si="25"/>
        <v>0</v>
      </c>
      <c r="P97" s="51" t="str">
        <f>IFERROR(IF((VLOOKUP(F97,'Master Info'!$A$14:$C$113,2,FALSE)&amp;VLOOKUP(F97,'Master Info'!$A$14:$C$113,3,FALSE))='Master Info'!$B$2&amp;'Master Info'!$C$2,"SGST","IGST"),"")</f>
        <v/>
      </c>
      <c r="Q97" s="67" t="str">
        <f t="shared" si="20"/>
        <v/>
      </c>
      <c r="R97" s="51">
        <f t="shared" si="26"/>
        <v>0</v>
      </c>
      <c r="S97" s="51">
        <f t="shared" si="26"/>
        <v>0</v>
      </c>
      <c r="T97" s="51">
        <f t="shared" si="27"/>
        <v>0</v>
      </c>
      <c r="U97" s="51">
        <f t="shared" si="28"/>
        <v>0</v>
      </c>
      <c r="V97" s="52">
        <f t="shared" si="29"/>
        <v>0</v>
      </c>
      <c r="W97" s="50" t="str">
        <f>IFERROR(IF(AND(VLOOKUP(F97,'Master Info'!$A$14:$Q$113,17,FALSE)="UNREGISTERED",$P97="IGST",O97&gt;=250000),"IGST &gt; 2.5 Lakhs",IF(VLOOKUP($F97,'Master Info'!$A$14:$Q$113,17,FALSE)="UNREGISTERED","Unregistered",$P97)),"")</f>
        <v/>
      </c>
      <c r="X97" s="96" t="str">
        <f t="shared" si="30"/>
        <v/>
      </c>
      <c r="Y97" s="50" t="str">
        <f t="shared" si="21"/>
        <v/>
      </c>
    </row>
    <row r="98" spans="1:25" x14ac:dyDescent="0.25">
      <c r="A98" s="49" t="str">
        <f t="shared" si="18"/>
        <v>-</v>
      </c>
      <c r="B98" s="49">
        <f t="shared" si="31"/>
        <v>97</v>
      </c>
      <c r="C98" s="78"/>
      <c r="D98" s="78"/>
      <c r="E98" s="70"/>
      <c r="F98" s="83"/>
      <c r="G98" s="94"/>
      <c r="H98" s="84"/>
      <c r="I98" s="95" t="str">
        <f t="shared" si="22"/>
        <v/>
      </c>
      <c r="J98" s="84"/>
      <c r="K98" s="52" t="str">
        <f t="shared" si="23"/>
        <v/>
      </c>
      <c r="L98" s="84"/>
      <c r="M98" s="51">
        <f t="shared" si="24"/>
        <v>0</v>
      </c>
      <c r="N98" s="51">
        <f t="shared" si="19"/>
        <v>0</v>
      </c>
      <c r="O98" s="51">
        <f t="shared" si="25"/>
        <v>0</v>
      </c>
      <c r="P98" s="51" t="str">
        <f>IFERROR(IF((VLOOKUP(F98,'Master Info'!$A$14:$C$113,2,FALSE)&amp;VLOOKUP(F98,'Master Info'!$A$14:$C$113,3,FALSE))='Master Info'!$B$2&amp;'Master Info'!$C$2,"SGST","IGST"),"")</f>
        <v/>
      </c>
      <c r="Q98" s="67" t="str">
        <f t="shared" si="20"/>
        <v/>
      </c>
      <c r="R98" s="51">
        <f t="shared" si="26"/>
        <v>0</v>
      </c>
      <c r="S98" s="51">
        <f t="shared" si="26"/>
        <v>0</v>
      </c>
      <c r="T98" s="51">
        <f t="shared" si="27"/>
        <v>0</v>
      </c>
      <c r="U98" s="51">
        <f t="shared" si="28"/>
        <v>0</v>
      </c>
      <c r="V98" s="52">
        <f t="shared" si="29"/>
        <v>0</v>
      </c>
      <c r="W98" s="50" t="str">
        <f>IFERROR(IF(AND(VLOOKUP(F98,'Master Info'!$A$14:$Q$113,17,FALSE)="UNREGISTERED",$P98="IGST",O98&gt;=250000),"IGST &gt; 2.5 Lakhs",IF(VLOOKUP($F98,'Master Info'!$A$14:$Q$113,17,FALSE)="UNREGISTERED","Unregistered",$P98)),"")</f>
        <v/>
      </c>
      <c r="X98" s="96" t="str">
        <f t="shared" si="30"/>
        <v/>
      </c>
      <c r="Y98" s="50" t="str">
        <f t="shared" si="21"/>
        <v/>
      </c>
    </row>
    <row r="99" spans="1:25" x14ac:dyDescent="0.25">
      <c r="A99" s="49" t="str">
        <f t="shared" si="18"/>
        <v>-</v>
      </c>
      <c r="B99" s="49">
        <f t="shared" si="31"/>
        <v>98</v>
      </c>
      <c r="C99" s="78"/>
      <c r="D99" s="78"/>
      <c r="E99" s="70"/>
      <c r="F99" s="83"/>
      <c r="G99" s="94"/>
      <c r="H99" s="84"/>
      <c r="I99" s="95" t="str">
        <f t="shared" si="22"/>
        <v/>
      </c>
      <c r="J99" s="84"/>
      <c r="K99" s="52" t="str">
        <f t="shared" si="23"/>
        <v/>
      </c>
      <c r="L99" s="84"/>
      <c r="M99" s="51">
        <f t="shared" si="24"/>
        <v>0</v>
      </c>
      <c r="N99" s="51">
        <f t="shared" si="19"/>
        <v>0</v>
      </c>
      <c r="O99" s="51">
        <f t="shared" si="25"/>
        <v>0</v>
      </c>
      <c r="P99" s="51" t="str">
        <f>IFERROR(IF((VLOOKUP(F99,'Master Info'!$A$14:$C$113,2,FALSE)&amp;VLOOKUP(F99,'Master Info'!$A$14:$C$113,3,FALSE))='Master Info'!$B$2&amp;'Master Info'!$C$2,"SGST","IGST"),"")</f>
        <v/>
      </c>
      <c r="Q99" s="67" t="str">
        <f t="shared" si="20"/>
        <v/>
      </c>
      <c r="R99" s="51">
        <f t="shared" si="26"/>
        <v>0</v>
      </c>
      <c r="S99" s="51">
        <f t="shared" si="26"/>
        <v>0</v>
      </c>
      <c r="T99" s="51">
        <f t="shared" si="27"/>
        <v>0</v>
      </c>
      <c r="U99" s="51">
        <f t="shared" si="28"/>
        <v>0</v>
      </c>
      <c r="V99" s="52">
        <f t="shared" si="29"/>
        <v>0</v>
      </c>
      <c r="W99" s="50" t="str">
        <f>IFERROR(IF(AND(VLOOKUP(F99,'Master Info'!$A$14:$Q$113,17,FALSE)="UNREGISTERED",$P99="IGST",O99&gt;=250000),"IGST &gt; 2.5 Lakhs",IF(VLOOKUP($F99,'Master Info'!$A$14:$Q$113,17,FALSE)="UNREGISTERED","Unregistered",$P99)),"")</f>
        <v/>
      </c>
      <c r="X99" s="96" t="str">
        <f t="shared" si="30"/>
        <v/>
      </c>
      <c r="Y99" s="50" t="str">
        <f t="shared" si="21"/>
        <v/>
      </c>
    </row>
    <row r="100" spans="1:25" x14ac:dyDescent="0.25">
      <c r="A100" s="49" t="str">
        <f t="shared" si="18"/>
        <v>-</v>
      </c>
      <c r="B100" s="49">
        <f t="shared" si="31"/>
        <v>99</v>
      </c>
      <c r="C100" s="78"/>
      <c r="D100" s="78"/>
      <c r="E100" s="70"/>
      <c r="F100" s="83"/>
      <c r="G100" s="94"/>
      <c r="H100" s="84"/>
      <c r="I100" s="95" t="str">
        <f t="shared" si="22"/>
        <v/>
      </c>
      <c r="J100" s="84"/>
      <c r="K100" s="52" t="str">
        <f t="shared" si="23"/>
        <v/>
      </c>
      <c r="L100" s="84"/>
      <c r="M100" s="51">
        <f t="shared" si="24"/>
        <v>0</v>
      </c>
      <c r="N100" s="51">
        <f t="shared" si="19"/>
        <v>0</v>
      </c>
      <c r="O100" s="51">
        <f t="shared" si="25"/>
        <v>0</v>
      </c>
      <c r="P100" s="51" t="str">
        <f>IFERROR(IF((VLOOKUP(F100,'Master Info'!$A$14:$C$113,2,FALSE)&amp;VLOOKUP(F100,'Master Info'!$A$14:$C$113,3,FALSE))='Master Info'!$B$2&amp;'Master Info'!$C$2,"SGST","IGST"),"")</f>
        <v/>
      </c>
      <c r="Q100" s="67" t="str">
        <f t="shared" si="20"/>
        <v/>
      </c>
      <c r="R100" s="51">
        <f t="shared" si="26"/>
        <v>0</v>
      </c>
      <c r="S100" s="51">
        <f t="shared" si="26"/>
        <v>0</v>
      </c>
      <c r="T100" s="51">
        <f t="shared" si="27"/>
        <v>0</v>
      </c>
      <c r="U100" s="51">
        <f t="shared" si="28"/>
        <v>0</v>
      </c>
      <c r="V100" s="52">
        <f t="shared" si="29"/>
        <v>0</v>
      </c>
      <c r="W100" s="50" t="str">
        <f>IFERROR(IF(AND(VLOOKUP(F100,'Master Info'!$A$14:$Q$113,17,FALSE)="UNREGISTERED",$P100="IGST",O100&gt;=250000),"IGST &gt; 2.5 Lakhs",IF(VLOOKUP($F100,'Master Info'!$A$14:$Q$113,17,FALSE)="UNREGISTERED","Unregistered",$P100)),"")</f>
        <v/>
      </c>
      <c r="X100" s="96" t="str">
        <f t="shared" si="30"/>
        <v/>
      </c>
      <c r="Y100" s="50" t="str">
        <f t="shared" si="21"/>
        <v/>
      </c>
    </row>
    <row r="101" spans="1:25" x14ac:dyDescent="0.25">
      <c r="A101" s="49" t="str">
        <f t="shared" si="18"/>
        <v>-</v>
      </c>
      <c r="B101" s="49">
        <f t="shared" si="31"/>
        <v>100</v>
      </c>
      <c r="C101" s="78"/>
      <c r="D101" s="78"/>
      <c r="E101" s="70"/>
      <c r="F101" s="83"/>
      <c r="G101" s="94"/>
      <c r="H101" s="84"/>
      <c r="I101" s="95" t="str">
        <f t="shared" si="22"/>
        <v/>
      </c>
      <c r="J101" s="84"/>
      <c r="K101" s="52" t="str">
        <f t="shared" si="23"/>
        <v/>
      </c>
      <c r="L101" s="84"/>
      <c r="M101" s="51">
        <f t="shared" si="24"/>
        <v>0</v>
      </c>
      <c r="N101" s="51">
        <f t="shared" si="19"/>
        <v>0</v>
      </c>
      <c r="O101" s="51">
        <f t="shared" si="25"/>
        <v>0</v>
      </c>
      <c r="P101" s="51" t="str">
        <f>IFERROR(IF((VLOOKUP(F101,'Master Info'!$A$14:$C$113,2,FALSE)&amp;VLOOKUP(F101,'Master Info'!$A$14:$C$113,3,FALSE))='Master Info'!$B$2&amp;'Master Info'!$C$2,"SGST","IGST"),"")</f>
        <v/>
      </c>
      <c r="Q101" s="67" t="str">
        <f t="shared" si="20"/>
        <v/>
      </c>
      <c r="R101" s="51">
        <f t="shared" si="26"/>
        <v>0</v>
      </c>
      <c r="S101" s="51">
        <f t="shared" si="26"/>
        <v>0</v>
      </c>
      <c r="T101" s="51">
        <f t="shared" si="27"/>
        <v>0</v>
      </c>
      <c r="U101" s="51">
        <f t="shared" si="28"/>
        <v>0</v>
      </c>
      <c r="V101" s="52">
        <f t="shared" si="29"/>
        <v>0</v>
      </c>
      <c r="W101" s="50" t="str">
        <f>IFERROR(IF(AND(VLOOKUP(F101,'Master Info'!$A$14:$Q$113,17,FALSE)="UNREGISTERED",$P101="IGST",O101&gt;=250000),"IGST &gt; 2.5 Lakhs",IF(VLOOKUP($F101,'Master Info'!$A$14:$Q$113,17,FALSE)="UNREGISTERED","Unregistered",$P101)),"")</f>
        <v/>
      </c>
      <c r="X101" s="96" t="str">
        <f t="shared" si="30"/>
        <v/>
      </c>
      <c r="Y101" s="50" t="str">
        <f t="shared" si="21"/>
        <v/>
      </c>
    </row>
    <row r="102" spans="1:25" x14ac:dyDescent="0.25">
      <c r="A102" s="49" t="str">
        <f t="shared" si="18"/>
        <v>-</v>
      </c>
      <c r="B102" s="49">
        <f t="shared" si="31"/>
        <v>101</v>
      </c>
      <c r="C102" s="78"/>
      <c r="D102" s="78"/>
      <c r="E102" s="70"/>
      <c r="F102" s="83"/>
      <c r="G102" s="94"/>
      <c r="H102" s="84"/>
      <c r="I102" s="95" t="str">
        <f t="shared" si="22"/>
        <v/>
      </c>
      <c r="J102" s="84"/>
      <c r="K102" s="52" t="str">
        <f t="shared" si="23"/>
        <v/>
      </c>
      <c r="L102" s="84"/>
      <c r="M102" s="51">
        <f t="shared" si="24"/>
        <v>0</v>
      </c>
      <c r="N102" s="51">
        <f t="shared" si="19"/>
        <v>0</v>
      </c>
      <c r="O102" s="51">
        <f t="shared" si="25"/>
        <v>0</v>
      </c>
      <c r="P102" s="51" t="str">
        <f>IFERROR(IF((VLOOKUP(F102,'Master Info'!$A$14:$C$113,2,FALSE)&amp;VLOOKUP(F102,'Master Info'!$A$14:$C$113,3,FALSE))='Master Info'!$B$2&amp;'Master Info'!$C$2,"SGST","IGST"),"")</f>
        <v/>
      </c>
      <c r="Q102" s="67" t="str">
        <f t="shared" si="20"/>
        <v/>
      </c>
      <c r="R102" s="51">
        <f t="shared" si="26"/>
        <v>0</v>
      </c>
      <c r="S102" s="51">
        <f t="shared" si="26"/>
        <v>0</v>
      </c>
      <c r="T102" s="51">
        <f t="shared" si="27"/>
        <v>0</v>
      </c>
      <c r="U102" s="51">
        <f t="shared" si="28"/>
        <v>0</v>
      </c>
      <c r="V102" s="52">
        <f t="shared" si="29"/>
        <v>0</v>
      </c>
      <c r="W102" s="50" t="str">
        <f>IFERROR(IF(AND(VLOOKUP(F102,'Master Info'!$A$14:$Q$113,17,FALSE)="UNREGISTERED",$P102="IGST",O102&gt;=250000),"IGST &gt; 2.5 Lakhs",IF(VLOOKUP($F102,'Master Info'!$A$14:$Q$113,17,FALSE)="UNREGISTERED","Unregistered",$P102)),"")</f>
        <v/>
      </c>
      <c r="X102" s="96" t="str">
        <f t="shared" si="30"/>
        <v/>
      </c>
      <c r="Y102" s="50" t="str">
        <f t="shared" si="21"/>
        <v/>
      </c>
    </row>
    <row r="103" spans="1:25" x14ac:dyDescent="0.25">
      <c r="A103" s="49" t="str">
        <f t="shared" si="18"/>
        <v>-</v>
      </c>
      <c r="B103" s="49">
        <f t="shared" si="31"/>
        <v>102</v>
      </c>
      <c r="C103" s="78"/>
      <c r="D103" s="78"/>
      <c r="E103" s="70"/>
      <c r="F103" s="83"/>
      <c r="G103" s="94"/>
      <c r="H103" s="84"/>
      <c r="I103" s="95" t="str">
        <f t="shared" si="22"/>
        <v/>
      </c>
      <c r="J103" s="84"/>
      <c r="K103" s="52" t="str">
        <f t="shared" si="23"/>
        <v/>
      </c>
      <c r="L103" s="84"/>
      <c r="M103" s="51">
        <f t="shared" si="24"/>
        <v>0</v>
      </c>
      <c r="N103" s="51">
        <f t="shared" si="19"/>
        <v>0</v>
      </c>
      <c r="O103" s="51">
        <f t="shared" si="25"/>
        <v>0</v>
      </c>
      <c r="P103" s="51" t="str">
        <f>IFERROR(IF((VLOOKUP(F103,'Master Info'!$A$14:$C$113,2,FALSE)&amp;VLOOKUP(F103,'Master Info'!$A$14:$C$113,3,FALSE))='Master Info'!$B$2&amp;'Master Info'!$C$2,"SGST","IGST"),"")</f>
        <v/>
      </c>
      <c r="Q103" s="67" t="str">
        <f t="shared" si="20"/>
        <v/>
      </c>
      <c r="R103" s="51">
        <f t="shared" si="26"/>
        <v>0</v>
      </c>
      <c r="S103" s="51">
        <f t="shared" si="26"/>
        <v>0</v>
      </c>
      <c r="T103" s="51">
        <f t="shared" si="27"/>
        <v>0</v>
      </c>
      <c r="U103" s="51">
        <f t="shared" si="28"/>
        <v>0</v>
      </c>
      <c r="V103" s="52">
        <f t="shared" si="29"/>
        <v>0</v>
      </c>
      <c r="W103" s="50" t="str">
        <f>IFERROR(IF(AND(VLOOKUP(F103,'Master Info'!$A$14:$Q$113,17,FALSE)="UNREGISTERED",$P103="IGST",O103&gt;=250000),"IGST &gt; 2.5 Lakhs",IF(VLOOKUP($F103,'Master Info'!$A$14:$Q$113,17,FALSE)="UNREGISTERED","Unregistered",$P103)),"")</f>
        <v/>
      </c>
      <c r="X103" s="96" t="str">
        <f t="shared" si="30"/>
        <v/>
      </c>
      <c r="Y103" s="50" t="str">
        <f t="shared" si="21"/>
        <v/>
      </c>
    </row>
    <row r="104" spans="1:25" x14ac:dyDescent="0.25">
      <c r="A104" s="49" t="str">
        <f t="shared" si="18"/>
        <v>-</v>
      </c>
      <c r="B104" s="49">
        <f t="shared" si="31"/>
        <v>103</v>
      </c>
      <c r="C104" s="78"/>
      <c r="D104" s="78"/>
      <c r="E104" s="70"/>
      <c r="F104" s="83"/>
      <c r="G104" s="94"/>
      <c r="H104" s="84"/>
      <c r="I104" s="95" t="str">
        <f t="shared" si="22"/>
        <v/>
      </c>
      <c r="J104" s="84"/>
      <c r="K104" s="52" t="str">
        <f t="shared" si="23"/>
        <v/>
      </c>
      <c r="L104" s="84"/>
      <c r="M104" s="51">
        <f t="shared" si="24"/>
        <v>0</v>
      </c>
      <c r="N104" s="51">
        <f t="shared" si="19"/>
        <v>0</v>
      </c>
      <c r="O104" s="51">
        <f t="shared" si="25"/>
        <v>0</v>
      </c>
      <c r="P104" s="51" t="str">
        <f>IFERROR(IF((VLOOKUP(F104,'Master Info'!$A$14:$C$113,2,FALSE)&amp;VLOOKUP(F104,'Master Info'!$A$14:$C$113,3,FALSE))='Master Info'!$B$2&amp;'Master Info'!$C$2,"SGST","IGST"),"")</f>
        <v/>
      </c>
      <c r="Q104" s="67" t="str">
        <f t="shared" si="20"/>
        <v/>
      </c>
      <c r="R104" s="51">
        <f t="shared" si="26"/>
        <v>0</v>
      </c>
      <c r="S104" s="51">
        <f t="shared" si="26"/>
        <v>0</v>
      </c>
      <c r="T104" s="51">
        <f t="shared" si="27"/>
        <v>0</v>
      </c>
      <c r="U104" s="51">
        <f t="shared" si="28"/>
        <v>0</v>
      </c>
      <c r="V104" s="52">
        <f t="shared" si="29"/>
        <v>0</v>
      </c>
      <c r="W104" s="50" t="str">
        <f>IFERROR(IF(AND(VLOOKUP(F104,'Master Info'!$A$14:$Q$113,17,FALSE)="UNREGISTERED",$P104="IGST",O104&gt;=250000),"IGST &gt; 2.5 Lakhs",IF(VLOOKUP($F104,'Master Info'!$A$14:$Q$113,17,FALSE)="UNREGISTERED","Unregistered",$P104)),"")</f>
        <v/>
      </c>
      <c r="X104" s="96" t="str">
        <f t="shared" si="30"/>
        <v/>
      </c>
      <c r="Y104" s="50" t="str">
        <f t="shared" si="21"/>
        <v/>
      </c>
    </row>
    <row r="105" spans="1:25" x14ac:dyDescent="0.25">
      <c r="A105" s="49" t="str">
        <f t="shared" si="18"/>
        <v>-</v>
      </c>
      <c r="B105" s="49">
        <f t="shared" si="31"/>
        <v>104</v>
      </c>
      <c r="C105" s="78"/>
      <c r="D105" s="78"/>
      <c r="E105" s="70"/>
      <c r="F105" s="83"/>
      <c r="G105" s="94"/>
      <c r="H105" s="84"/>
      <c r="I105" s="95" t="str">
        <f t="shared" si="22"/>
        <v/>
      </c>
      <c r="J105" s="84"/>
      <c r="K105" s="52" t="str">
        <f t="shared" si="23"/>
        <v/>
      </c>
      <c r="L105" s="84"/>
      <c r="M105" s="51">
        <f t="shared" si="24"/>
        <v>0</v>
      </c>
      <c r="N105" s="51">
        <f t="shared" si="19"/>
        <v>0</v>
      </c>
      <c r="O105" s="51">
        <f t="shared" si="25"/>
        <v>0</v>
      </c>
      <c r="P105" s="51" t="str">
        <f>IFERROR(IF((VLOOKUP(F105,'Master Info'!$A$14:$C$113,2,FALSE)&amp;VLOOKUP(F105,'Master Info'!$A$14:$C$113,3,FALSE))='Master Info'!$B$2&amp;'Master Info'!$C$2,"SGST","IGST"),"")</f>
        <v/>
      </c>
      <c r="Q105" s="67" t="str">
        <f t="shared" si="20"/>
        <v/>
      </c>
      <c r="R105" s="51">
        <f t="shared" si="26"/>
        <v>0</v>
      </c>
      <c r="S105" s="51">
        <f t="shared" si="26"/>
        <v>0</v>
      </c>
      <c r="T105" s="51">
        <f t="shared" si="27"/>
        <v>0</v>
      </c>
      <c r="U105" s="51">
        <f t="shared" si="28"/>
        <v>0</v>
      </c>
      <c r="V105" s="52">
        <f t="shared" si="29"/>
        <v>0</v>
      </c>
      <c r="W105" s="50" t="str">
        <f>IFERROR(IF(AND(VLOOKUP(F105,'Master Info'!$A$14:$Q$113,17,FALSE)="UNREGISTERED",$P105="IGST",O105&gt;=250000),"IGST &gt; 2.5 Lakhs",IF(VLOOKUP($F105,'Master Info'!$A$14:$Q$113,17,FALSE)="UNREGISTERED","Unregistered",$P105)),"")</f>
        <v/>
      </c>
      <c r="X105" s="96" t="str">
        <f t="shared" si="30"/>
        <v/>
      </c>
      <c r="Y105" s="50" t="str">
        <f t="shared" si="21"/>
        <v/>
      </c>
    </row>
    <row r="106" spans="1:25" x14ac:dyDescent="0.25">
      <c r="A106" s="49" t="str">
        <f t="shared" si="18"/>
        <v>-</v>
      </c>
      <c r="B106" s="49">
        <f t="shared" si="31"/>
        <v>105</v>
      </c>
      <c r="C106" s="78"/>
      <c r="D106" s="78"/>
      <c r="E106" s="70"/>
      <c r="F106" s="83"/>
      <c r="G106" s="94"/>
      <c r="H106" s="84"/>
      <c r="I106" s="95" t="str">
        <f t="shared" si="22"/>
        <v/>
      </c>
      <c r="J106" s="84"/>
      <c r="K106" s="52" t="str">
        <f t="shared" si="23"/>
        <v/>
      </c>
      <c r="L106" s="84"/>
      <c r="M106" s="51">
        <f t="shared" si="24"/>
        <v>0</v>
      </c>
      <c r="N106" s="51">
        <f t="shared" si="19"/>
        <v>0</v>
      </c>
      <c r="O106" s="51">
        <f t="shared" si="25"/>
        <v>0</v>
      </c>
      <c r="P106" s="51" t="str">
        <f>IFERROR(IF((VLOOKUP(F106,'Master Info'!$A$14:$C$113,2,FALSE)&amp;VLOOKUP(F106,'Master Info'!$A$14:$C$113,3,FALSE))='Master Info'!$B$2&amp;'Master Info'!$C$2,"SGST","IGST"),"")</f>
        <v/>
      </c>
      <c r="Q106" s="67" t="str">
        <f t="shared" si="20"/>
        <v/>
      </c>
      <c r="R106" s="51">
        <f t="shared" si="26"/>
        <v>0</v>
      </c>
      <c r="S106" s="51">
        <f t="shared" si="26"/>
        <v>0</v>
      </c>
      <c r="T106" s="51">
        <f t="shared" si="27"/>
        <v>0</v>
      </c>
      <c r="U106" s="51">
        <f t="shared" si="28"/>
        <v>0</v>
      </c>
      <c r="V106" s="52">
        <f t="shared" si="29"/>
        <v>0</v>
      </c>
      <c r="W106" s="50" t="str">
        <f>IFERROR(IF(AND(VLOOKUP(F106,'Master Info'!$A$14:$Q$113,17,FALSE)="UNREGISTERED",$P106="IGST",O106&gt;=250000),"IGST &gt; 2.5 Lakhs",IF(VLOOKUP($F106,'Master Info'!$A$14:$Q$113,17,FALSE)="UNREGISTERED","Unregistered",$P106)),"")</f>
        <v/>
      </c>
      <c r="X106" s="96" t="str">
        <f t="shared" si="30"/>
        <v/>
      </c>
      <c r="Y106" s="50" t="str">
        <f t="shared" si="21"/>
        <v/>
      </c>
    </row>
    <row r="107" spans="1:25" x14ac:dyDescent="0.25">
      <c r="A107" s="49" t="str">
        <f t="shared" si="18"/>
        <v>-</v>
      </c>
      <c r="B107" s="49">
        <f t="shared" si="31"/>
        <v>106</v>
      </c>
      <c r="C107" s="78"/>
      <c r="D107" s="78"/>
      <c r="E107" s="70"/>
      <c r="F107" s="83"/>
      <c r="G107" s="94"/>
      <c r="H107" s="84"/>
      <c r="I107" s="95" t="str">
        <f t="shared" si="22"/>
        <v/>
      </c>
      <c r="J107" s="84"/>
      <c r="K107" s="52" t="str">
        <f t="shared" si="23"/>
        <v/>
      </c>
      <c r="L107" s="84"/>
      <c r="M107" s="51">
        <f t="shared" si="24"/>
        <v>0</v>
      </c>
      <c r="N107" s="51">
        <f t="shared" si="19"/>
        <v>0</v>
      </c>
      <c r="O107" s="51">
        <f t="shared" si="25"/>
        <v>0</v>
      </c>
      <c r="P107" s="51" t="str">
        <f>IFERROR(IF((VLOOKUP(F107,'Master Info'!$A$14:$C$113,2,FALSE)&amp;VLOOKUP(F107,'Master Info'!$A$14:$C$113,3,FALSE))='Master Info'!$B$2&amp;'Master Info'!$C$2,"SGST","IGST"),"")</f>
        <v/>
      </c>
      <c r="Q107" s="67" t="str">
        <f t="shared" si="20"/>
        <v/>
      </c>
      <c r="R107" s="51">
        <f t="shared" si="26"/>
        <v>0</v>
      </c>
      <c r="S107" s="51">
        <f t="shared" si="26"/>
        <v>0</v>
      </c>
      <c r="T107" s="51">
        <f t="shared" si="27"/>
        <v>0</v>
      </c>
      <c r="U107" s="51">
        <f t="shared" si="28"/>
        <v>0</v>
      </c>
      <c r="V107" s="52">
        <f t="shared" si="29"/>
        <v>0</v>
      </c>
      <c r="W107" s="50" t="str">
        <f>IFERROR(IF(AND(VLOOKUP(F107,'Master Info'!$A$14:$Q$113,17,FALSE)="UNREGISTERED",$P107="IGST",O107&gt;=250000),"IGST &gt; 2.5 Lakhs",IF(VLOOKUP($F107,'Master Info'!$A$14:$Q$113,17,FALSE)="UNREGISTERED","Unregistered",$P107)),"")</f>
        <v/>
      </c>
      <c r="X107" s="96" t="str">
        <f t="shared" si="30"/>
        <v/>
      </c>
      <c r="Y107" s="50" t="str">
        <f t="shared" si="21"/>
        <v/>
      </c>
    </row>
    <row r="108" spans="1:25" x14ac:dyDescent="0.25">
      <c r="A108" s="49" t="str">
        <f t="shared" si="18"/>
        <v>-</v>
      </c>
      <c r="B108" s="49">
        <f t="shared" si="31"/>
        <v>107</v>
      </c>
      <c r="C108" s="78"/>
      <c r="D108" s="78"/>
      <c r="E108" s="70"/>
      <c r="F108" s="83"/>
      <c r="G108" s="94"/>
      <c r="H108" s="84"/>
      <c r="I108" s="95" t="str">
        <f t="shared" si="22"/>
        <v/>
      </c>
      <c r="J108" s="84"/>
      <c r="K108" s="52" t="str">
        <f t="shared" si="23"/>
        <v/>
      </c>
      <c r="L108" s="84"/>
      <c r="M108" s="51">
        <f t="shared" si="24"/>
        <v>0</v>
      </c>
      <c r="N108" s="51">
        <f t="shared" si="19"/>
        <v>0</v>
      </c>
      <c r="O108" s="51">
        <f t="shared" si="25"/>
        <v>0</v>
      </c>
      <c r="P108" s="51" t="str">
        <f>IFERROR(IF((VLOOKUP(F108,'Master Info'!$A$14:$C$113,2,FALSE)&amp;VLOOKUP(F108,'Master Info'!$A$14:$C$113,3,FALSE))='Master Info'!$B$2&amp;'Master Info'!$C$2,"SGST","IGST"),"")</f>
        <v/>
      </c>
      <c r="Q108" s="67" t="str">
        <f t="shared" si="20"/>
        <v/>
      </c>
      <c r="R108" s="51">
        <f t="shared" si="26"/>
        <v>0</v>
      </c>
      <c r="S108" s="51">
        <f t="shared" si="26"/>
        <v>0</v>
      </c>
      <c r="T108" s="51">
        <f t="shared" si="27"/>
        <v>0</v>
      </c>
      <c r="U108" s="51">
        <f t="shared" si="28"/>
        <v>0</v>
      </c>
      <c r="V108" s="52">
        <f t="shared" si="29"/>
        <v>0</v>
      </c>
      <c r="W108" s="50" t="str">
        <f>IFERROR(IF(AND(VLOOKUP(F108,'Master Info'!$A$14:$Q$113,17,FALSE)="UNREGISTERED",$P108="IGST",O108&gt;=250000),"IGST &gt; 2.5 Lakhs",IF(VLOOKUP($F108,'Master Info'!$A$14:$Q$113,17,FALSE)="UNREGISTERED","Unregistered",$P108)),"")</f>
        <v/>
      </c>
      <c r="X108" s="96" t="str">
        <f t="shared" si="30"/>
        <v/>
      </c>
      <c r="Y108" s="50" t="str">
        <f t="shared" si="21"/>
        <v/>
      </c>
    </row>
    <row r="109" spans="1:25" x14ac:dyDescent="0.25">
      <c r="A109" s="49" t="str">
        <f t="shared" si="18"/>
        <v>-</v>
      </c>
      <c r="B109" s="49">
        <f t="shared" si="31"/>
        <v>108</v>
      </c>
      <c r="C109" s="78"/>
      <c r="D109" s="78"/>
      <c r="E109" s="70"/>
      <c r="F109" s="83"/>
      <c r="G109" s="94"/>
      <c r="H109" s="84"/>
      <c r="I109" s="95" t="str">
        <f t="shared" si="22"/>
        <v/>
      </c>
      <c r="J109" s="84"/>
      <c r="K109" s="52" t="str">
        <f t="shared" si="23"/>
        <v/>
      </c>
      <c r="L109" s="84"/>
      <c r="M109" s="51">
        <f t="shared" si="24"/>
        <v>0</v>
      </c>
      <c r="N109" s="51">
        <f t="shared" si="19"/>
        <v>0</v>
      </c>
      <c r="O109" s="51">
        <f t="shared" si="25"/>
        <v>0</v>
      </c>
      <c r="P109" s="51" t="str">
        <f>IFERROR(IF((VLOOKUP(F109,'Master Info'!$A$14:$C$113,2,FALSE)&amp;VLOOKUP(F109,'Master Info'!$A$14:$C$113,3,FALSE))='Master Info'!$B$2&amp;'Master Info'!$C$2,"SGST","IGST"),"")</f>
        <v/>
      </c>
      <c r="Q109" s="67" t="str">
        <f t="shared" si="20"/>
        <v/>
      </c>
      <c r="R109" s="51">
        <f t="shared" si="26"/>
        <v>0</v>
      </c>
      <c r="S109" s="51">
        <f t="shared" si="26"/>
        <v>0</v>
      </c>
      <c r="T109" s="51">
        <f t="shared" si="27"/>
        <v>0</v>
      </c>
      <c r="U109" s="51">
        <f t="shared" si="28"/>
        <v>0</v>
      </c>
      <c r="V109" s="52">
        <f t="shared" si="29"/>
        <v>0</v>
      </c>
      <c r="W109" s="50" t="str">
        <f>IFERROR(IF(AND(VLOOKUP(F109,'Master Info'!$A$14:$Q$113,17,FALSE)="UNREGISTERED",$P109="IGST",O109&gt;=250000),"IGST &gt; 2.5 Lakhs",IF(VLOOKUP($F109,'Master Info'!$A$14:$Q$113,17,FALSE)="UNREGISTERED","Unregistered",$P109)),"")</f>
        <v/>
      </c>
      <c r="X109" s="96" t="str">
        <f t="shared" si="30"/>
        <v/>
      </c>
      <c r="Y109" s="50" t="str">
        <f t="shared" si="21"/>
        <v/>
      </c>
    </row>
    <row r="110" spans="1:25" x14ac:dyDescent="0.25">
      <c r="A110" s="49" t="str">
        <f t="shared" si="18"/>
        <v>-</v>
      </c>
      <c r="B110" s="49">
        <f t="shared" si="31"/>
        <v>109</v>
      </c>
      <c r="C110" s="78"/>
      <c r="D110" s="78"/>
      <c r="E110" s="70"/>
      <c r="F110" s="83"/>
      <c r="G110" s="94"/>
      <c r="H110" s="84"/>
      <c r="I110" s="95" t="str">
        <f t="shared" si="22"/>
        <v/>
      </c>
      <c r="J110" s="84"/>
      <c r="K110" s="52" t="str">
        <f t="shared" si="23"/>
        <v/>
      </c>
      <c r="L110" s="84"/>
      <c r="M110" s="51">
        <f t="shared" si="24"/>
        <v>0</v>
      </c>
      <c r="N110" s="51">
        <f t="shared" si="19"/>
        <v>0</v>
      </c>
      <c r="O110" s="51">
        <f t="shared" si="25"/>
        <v>0</v>
      </c>
      <c r="P110" s="51" t="str">
        <f>IFERROR(IF((VLOOKUP(F110,'Master Info'!$A$14:$C$113,2,FALSE)&amp;VLOOKUP(F110,'Master Info'!$A$14:$C$113,3,FALSE))='Master Info'!$B$2&amp;'Master Info'!$C$2,"SGST","IGST"),"")</f>
        <v/>
      </c>
      <c r="Q110" s="67" t="str">
        <f t="shared" si="20"/>
        <v/>
      </c>
      <c r="R110" s="51">
        <f t="shared" si="26"/>
        <v>0</v>
      </c>
      <c r="S110" s="51">
        <f t="shared" si="26"/>
        <v>0</v>
      </c>
      <c r="T110" s="51">
        <f t="shared" si="27"/>
        <v>0</v>
      </c>
      <c r="U110" s="51">
        <f t="shared" si="28"/>
        <v>0</v>
      </c>
      <c r="V110" s="52">
        <f t="shared" si="29"/>
        <v>0</v>
      </c>
      <c r="W110" s="50" t="str">
        <f>IFERROR(IF(AND(VLOOKUP(F110,'Master Info'!$A$14:$Q$113,17,FALSE)="UNREGISTERED",$P110="IGST",O110&gt;=250000),"IGST &gt; 2.5 Lakhs",IF(VLOOKUP($F110,'Master Info'!$A$14:$Q$113,17,FALSE)="UNREGISTERED","Unregistered",$P110)),"")</f>
        <v/>
      </c>
      <c r="X110" s="96" t="str">
        <f t="shared" si="30"/>
        <v/>
      </c>
      <c r="Y110" s="50" t="str">
        <f t="shared" si="21"/>
        <v/>
      </c>
    </row>
    <row r="111" spans="1:25" x14ac:dyDescent="0.25">
      <c r="A111" s="49" t="str">
        <f t="shared" si="18"/>
        <v>-</v>
      </c>
      <c r="B111" s="49">
        <f t="shared" si="31"/>
        <v>110</v>
      </c>
      <c r="C111" s="78"/>
      <c r="D111" s="78"/>
      <c r="E111" s="70"/>
      <c r="F111" s="83"/>
      <c r="G111" s="94"/>
      <c r="H111" s="84"/>
      <c r="I111" s="95" t="str">
        <f t="shared" si="22"/>
        <v/>
      </c>
      <c r="J111" s="84"/>
      <c r="K111" s="52" t="str">
        <f t="shared" si="23"/>
        <v/>
      </c>
      <c r="L111" s="84"/>
      <c r="M111" s="51">
        <f t="shared" si="24"/>
        <v>0</v>
      </c>
      <c r="N111" s="51">
        <f t="shared" si="19"/>
        <v>0</v>
      </c>
      <c r="O111" s="51">
        <f t="shared" si="25"/>
        <v>0</v>
      </c>
      <c r="P111" s="51" t="str">
        <f>IFERROR(IF((VLOOKUP(F111,'Master Info'!$A$14:$C$113,2,FALSE)&amp;VLOOKUP(F111,'Master Info'!$A$14:$C$113,3,FALSE))='Master Info'!$B$2&amp;'Master Info'!$C$2,"SGST","IGST"),"")</f>
        <v/>
      </c>
      <c r="Q111" s="67" t="str">
        <f t="shared" si="20"/>
        <v/>
      </c>
      <c r="R111" s="51">
        <f t="shared" si="26"/>
        <v>0</v>
      </c>
      <c r="S111" s="51">
        <f t="shared" si="26"/>
        <v>0</v>
      </c>
      <c r="T111" s="51">
        <f t="shared" si="27"/>
        <v>0</v>
      </c>
      <c r="U111" s="51">
        <f t="shared" si="28"/>
        <v>0</v>
      </c>
      <c r="V111" s="52">
        <f t="shared" si="29"/>
        <v>0</v>
      </c>
      <c r="W111" s="50" t="str">
        <f>IFERROR(IF(AND(VLOOKUP(F111,'Master Info'!$A$14:$Q$113,17,FALSE)="UNREGISTERED",$P111="IGST",O111&gt;=250000),"IGST &gt; 2.5 Lakhs",IF(VLOOKUP($F111,'Master Info'!$A$14:$Q$113,17,FALSE)="UNREGISTERED","Unregistered",$P111)),"")</f>
        <v/>
      </c>
      <c r="X111" s="96" t="str">
        <f t="shared" si="30"/>
        <v/>
      </c>
      <c r="Y111" s="50" t="str">
        <f t="shared" si="21"/>
        <v/>
      </c>
    </row>
    <row r="112" spans="1:25" x14ac:dyDescent="0.25">
      <c r="A112" s="49" t="str">
        <f t="shared" si="18"/>
        <v>-</v>
      </c>
      <c r="B112" s="49">
        <f t="shared" si="31"/>
        <v>111</v>
      </c>
      <c r="C112" s="78"/>
      <c r="D112" s="78"/>
      <c r="E112" s="70"/>
      <c r="F112" s="83"/>
      <c r="G112" s="94"/>
      <c r="H112" s="84"/>
      <c r="I112" s="95" t="str">
        <f t="shared" si="22"/>
        <v/>
      </c>
      <c r="J112" s="84"/>
      <c r="K112" s="52" t="str">
        <f t="shared" si="23"/>
        <v/>
      </c>
      <c r="L112" s="84"/>
      <c r="M112" s="51">
        <f t="shared" si="24"/>
        <v>0</v>
      </c>
      <c r="N112" s="51">
        <f t="shared" si="19"/>
        <v>0</v>
      </c>
      <c r="O112" s="51">
        <f t="shared" si="25"/>
        <v>0</v>
      </c>
      <c r="P112" s="51" t="str">
        <f>IFERROR(IF((VLOOKUP(F112,'Master Info'!$A$14:$C$113,2,FALSE)&amp;VLOOKUP(F112,'Master Info'!$A$14:$C$113,3,FALSE))='Master Info'!$B$2&amp;'Master Info'!$C$2,"SGST","IGST"),"")</f>
        <v/>
      </c>
      <c r="Q112" s="67" t="str">
        <f t="shared" si="20"/>
        <v/>
      </c>
      <c r="R112" s="51">
        <f t="shared" si="26"/>
        <v>0</v>
      </c>
      <c r="S112" s="51">
        <f t="shared" si="26"/>
        <v>0</v>
      </c>
      <c r="T112" s="51">
        <f t="shared" si="27"/>
        <v>0</v>
      </c>
      <c r="U112" s="51">
        <f t="shared" si="28"/>
        <v>0</v>
      </c>
      <c r="V112" s="52">
        <f t="shared" si="29"/>
        <v>0</v>
      </c>
      <c r="W112" s="50" t="str">
        <f>IFERROR(IF(AND(VLOOKUP(F112,'Master Info'!$A$14:$Q$113,17,FALSE)="UNREGISTERED",$P112="IGST",O112&gt;=250000),"IGST &gt; 2.5 Lakhs",IF(VLOOKUP($F112,'Master Info'!$A$14:$Q$113,17,FALSE)="UNREGISTERED","Unregistered",$P112)),"")</f>
        <v/>
      </c>
      <c r="X112" s="96" t="str">
        <f t="shared" si="30"/>
        <v/>
      </c>
      <c r="Y112" s="50" t="str">
        <f t="shared" si="21"/>
        <v/>
      </c>
    </row>
    <row r="113" spans="1:25" x14ac:dyDescent="0.25">
      <c r="A113" s="49" t="str">
        <f t="shared" si="18"/>
        <v>-</v>
      </c>
      <c r="B113" s="49">
        <f t="shared" si="31"/>
        <v>112</v>
      </c>
      <c r="C113" s="78"/>
      <c r="D113" s="78"/>
      <c r="E113" s="70"/>
      <c r="F113" s="83"/>
      <c r="G113" s="94"/>
      <c r="H113" s="84"/>
      <c r="I113" s="95" t="str">
        <f t="shared" si="22"/>
        <v/>
      </c>
      <c r="J113" s="84"/>
      <c r="K113" s="52" t="str">
        <f t="shared" si="23"/>
        <v/>
      </c>
      <c r="L113" s="84"/>
      <c r="M113" s="51">
        <f t="shared" si="24"/>
        <v>0</v>
      </c>
      <c r="N113" s="51">
        <f t="shared" si="19"/>
        <v>0</v>
      </c>
      <c r="O113" s="51">
        <f t="shared" si="25"/>
        <v>0</v>
      </c>
      <c r="P113" s="51" t="str">
        <f>IFERROR(IF((VLOOKUP(F113,'Master Info'!$A$14:$C$113,2,FALSE)&amp;VLOOKUP(F113,'Master Info'!$A$14:$C$113,3,FALSE))='Master Info'!$B$2&amp;'Master Info'!$C$2,"SGST","IGST"),"")</f>
        <v/>
      </c>
      <c r="Q113" s="67" t="str">
        <f t="shared" si="20"/>
        <v/>
      </c>
      <c r="R113" s="51">
        <f t="shared" si="26"/>
        <v>0</v>
      </c>
      <c r="S113" s="51">
        <f t="shared" si="26"/>
        <v>0</v>
      </c>
      <c r="T113" s="51">
        <f t="shared" si="27"/>
        <v>0</v>
      </c>
      <c r="U113" s="51">
        <f t="shared" si="28"/>
        <v>0</v>
      </c>
      <c r="V113" s="52">
        <f t="shared" si="29"/>
        <v>0</v>
      </c>
      <c r="W113" s="50" t="str">
        <f>IFERROR(IF(AND(VLOOKUP(F113,'Master Info'!$A$14:$Q$113,17,FALSE)="UNREGISTERED",$P113="IGST",O113&gt;=250000),"IGST &gt; 2.5 Lakhs",IF(VLOOKUP($F113,'Master Info'!$A$14:$Q$113,17,FALSE)="UNREGISTERED","Unregistered",$P113)),"")</f>
        <v/>
      </c>
      <c r="X113" s="96" t="str">
        <f t="shared" si="30"/>
        <v/>
      </c>
      <c r="Y113" s="50" t="str">
        <f t="shared" si="21"/>
        <v/>
      </c>
    </row>
    <row r="114" spans="1:25" x14ac:dyDescent="0.25">
      <c r="A114" s="49" t="str">
        <f t="shared" si="18"/>
        <v>-</v>
      </c>
      <c r="B114" s="49">
        <f t="shared" si="31"/>
        <v>113</v>
      </c>
      <c r="C114" s="78"/>
      <c r="D114" s="78"/>
      <c r="E114" s="70"/>
      <c r="F114" s="83"/>
      <c r="G114" s="94"/>
      <c r="H114" s="84"/>
      <c r="I114" s="95" t="str">
        <f t="shared" si="22"/>
        <v/>
      </c>
      <c r="J114" s="84"/>
      <c r="K114" s="52" t="str">
        <f t="shared" si="23"/>
        <v/>
      </c>
      <c r="L114" s="84"/>
      <c r="M114" s="51">
        <f t="shared" si="24"/>
        <v>0</v>
      </c>
      <c r="N114" s="51">
        <f t="shared" si="19"/>
        <v>0</v>
      </c>
      <c r="O114" s="51">
        <f t="shared" si="25"/>
        <v>0</v>
      </c>
      <c r="P114" s="51" t="str">
        <f>IFERROR(IF((VLOOKUP(F114,'Master Info'!$A$14:$C$113,2,FALSE)&amp;VLOOKUP(F114,'Master Info'!$A$14:$C$113,3,FALSE))='Master Info'!$B$2&amp;'Master Info'!$C$2,"SGST","IGST"),"")</f>
        <v/>
      </c>
      <c r="Q114" s="67" t="str">
        <f t="shared" si="20"/>
        <v/>
      </c>
      <c r="R114" s="51">
        <f t="shared" si="26"/>
        <v>0</v>
      </c>
      <c r="S114" s="51">
        <f t="shared" si="26"/>
        <v>0</v>
      </c>
      <c r="T114" s="51">
        <f t="shared" si="27"/>
        <v>0</v>
      </c>
      <c r="U114" s="51">
        <f t="shared" si="28"/>
        <v>0</v>
      </c>
      <c r="V114" s="52">
        <f t="shared" si="29"/>
        <v>0</v>
      </c>
      <c r="W114" s="50" t="str">
        <f>IFERROR(IF(AND(VLOOKUP(F114,'Master Info'!$A$14:$Q$113,17,FALSE)="UNREGISTERED",$P114="IGST",O114&gt;=250000),"IGST &gt; 2.5 Lakhs",IF(VLOOKUP($F114,'Master Info'!$A$14:$Q$113,17,FALSE)="UNREGISTERED","Unregistered",$P114)),"")</f>
        <v/>
      </c>
      <c r="X114" s="96" t="str">
        <f t="shared" si="30"/>
        <v/>
      </c>
      <c r="Y114" s="50" t="str">
        <f t="shared" si="21"/>
        <v/>
      </c>
    </row>
    <row r="115" spans="1:25" x14ac:dyDescent="0.25">
      <c r="A115" s="49" t="str">
        <f t="shared" si="18"/>
        <v>-</v>
      </c>
      <c r="B115" s="49">
        <f t="shared" si="31"/>
        <v>114</v>
      </c>
      <c r="C115" s="78"/>
      <c r="D115" s="78"/>
      <c r="E115" s="70"/>
      <c r="F115" s="83"/>
      <c r="G115" s="94"/>
      <c r="H115" s="84"/>
      <c r="I115" s="95" t="str">
        <f t="shared" si="22"/>
        <v/>
      </c>
      <c r="J115" s="84"/>
      <c r="K115" s="52" t="str">
        <f t="shared" si="23"/>
        <v/>
      </c>
      <c r="L115" s="84"/>
      <c r="M115" s="51">
        <f t="shared" si="24"/>
        <v>0</v>
      </c>
      <c r="N115" s="51">
        <f t="shared" si="19"/>
        <v>0</v>
      </c>
      <c r="O115" s="51">
        <f t="shared" si="25"/>
        <v>0</v>
      </c>
      <c r="P115" s="51" t="str">
        <f>IFERROR(IF((VLOOKUP(F115,'Master Info'!$A$14:$C$113,2,FALSE)&amp;VLOOKUP(F115,'Master Info'!$A$14:$C$113,3,FALSE))='Master Info'!$B$2&amp;'Master Info'!$C$2,"SGST","IGST"),"")</f>
        <v/>
      </c>
      <c r="Q115" s="67" t="str">
        <f t="shared" si="20"/>
        <v/>
      </c>
      <c r="R115" s="51">
        <f t="shared" si="26"/>
        <v>0</v>
      </c>
      <c r="S115" s="51">
        <f t="shared" si="26"/>
        <v>0</v>
      </c>
      <c r="T115" s="51">
        <f t="shared" si="27"/>
        <v>0</v>
      </c>
      <c r="U115" s="51">
        <f t="shared" si="28"/>
        <v>0</v>
      </c>
      <c r="V115" s="52">
        <f t="shared" si="29"/>
        <v>0</v>
      </c>
      <c r="W115" s="50" t="str">
        <f>IFERROR(IF(AND(VLOOKUP(F115,'Master Info'!$A$14:$Q$113,17,FALSE)="UNREGISTERED",$P115="IGST",O115&gt;=250000),"IGST &gt; 2.5 Lakhs",IF(VLOOKUP($F115,'Master Info'!$A$14:$Q$113,17,FALSE)="UNREGISTERED","Unregistered",$P115)),"")</f>
        <v/>
      </c>
      <c r="X115" s="96" t="str">
        <f t="shared" si="30"/>
        <v/>
      </c>
      <c r="Y115" s="50" t="str">
        <f t="shared" si="21"/>
        <v/>
      </c>
    </row>
    <row r="116" spans="1:25" x14ac:dyDescent="0.25">
      <c r="A116" s="49" t="str">
        <f t="shared" si="18"/>
        <v>-</v>
      </c>
      <c r="B116" s="49">
        <f t="shared" si="31"/>
        <v>115</v>
      </c>
      <c r="C116" s="78"/>
      <c r="D116" s="78"/>
      <c r="E116" s="70"/>
      <c r="F116" s="83"/>
      <c r="G116" s="94"/>
      <c r="H116" s="84"/>
      <c r="I116" s="95" t="str">
        <f t="shared" si="22"/>
        <v/>
      </c>
      <c r="J116" s="84"/>
      <c r="K116" s="52" t="str">
        <f t="shared" si="23"/>
        <v/>
      </c>
      <c r="L116" s="84"/>
      <c r="M116" s="51">
        <f t="shared" si="24"/>
        <v>0</v>
      </c>
      <c r="N116" s="51">
        <f t="shared" si="19"/>
        <v>0</v>
      </c>
      <c r="O116" s="51">
        <f t="shared" si="25"/>
        <v>0</v>
      </c>
      <c r="P116" s="51" t="str">
        <f>IFERROR(IF((VLOOKUP(F116,'Master Info'!$A$14:$C$113,2,FALSE)&amp;VLOOKUP(F116,'Master Info'!$A$14:$C$113,3,FALSE))='Master Info'!$B$2&amp;'Master Info'!$C$2,"SGST","IGST"),"")</f>
        <v/>
      </c>
      <c r="Q116" s="67" t="str">
        <f t="shared" si="20"/>
        <v/>
      </c>
      <c r="R116" s="51">
        <f t="shared" si="26"/>
        <v>0</v>
      </c>
      <c r="S116" s="51">
        <f t="shared" si="26"/>
        <v>0</v>
      </c>
      <c r="T116" s="51">
        <f t="shared" si="27"/>
        <v>0</v>
      </c>
      <c r="U116" s="51">
        <f t="shared" si="28"/>
        <v>0</v>
      </c>
      <c r="V116" s="52">
        <f t="shared" si="29"/>
        <v>0</v>
      </c>
      <c r="W116" s="50" t="str">
        <f>IFERROR(IF(AND(VLOOKUP(F116,'Master Info'!$A$14:$Q$113,17,FALSE)="UNREGISTERED",$P116="IGST",O116&gt;=250000),"IGST &gt; 2.5 Lakhs",IF(VLOOKUP($F116,'Master Info'!$A$14:$Q$113,17,FALSE)="UNREGISTERED","Unregistered",$P116)),"")</f>
        <v/>
      </c>
      <c r="X116" s="96" t="str">
        <f t="shared" si="30"/>
        <v/>
      </c>
      <c r="Y116" s="50" t="str">
        <f t="shared" si="21"/>
        <v/>
      </c>
    </row>
    <row r="117" spans="1:25" x14ac:dyDescent="0.25">
      <c r="A117" s="49" t="str">
        <f t="shared" si="18"/>
        <v>-</v>
      </c>
      <c r="B117" s="49">
        <f t="shared" si="31"/>
        <v>116</v>
      </c>
      <c r="C117" s="78"/>
      <c r="D117" s="78"/>
      <c r="E117" s="70"/>
      <c r="F117" s="83"/>
      <c r="G117" s="94"/>
      <c r="H117" s="84"/>
      <c r="I117" s="95" t="str">
        <f t="shared" si="22"/>
        <v/>
      </c>
      <c r="J117" s="84"/>
      <c r="K117" s="52" t="str">
        <f t="shared" si="23"/>
        <v/>
      </c>
      <c r="L117" s="84"/>
      <c r="M117" s="51">
        <f t="shared" si="24"/>
        <v>0</v>
      </c>
      <c r="N117" s="51">
        <f t="shared" si="19"/>
        <v>0</v>
      </c>
      <c r="O117" s="51">
        <f t="shared" si="25"/>
        <v>0</v>
      </c>
      <c r="P117" s="51" t="str">
        <f>IFERROR(IF((VLOOKUP(F117,'Master Info'!$A$14:$C$113,2,FALSE)&amp;VLOOKUP(F117,'Master Info'!$A$14:$C$113,3,FALSE))='Master Info'!$B$2&amp;'Master Info'!$C$2,"SGST","IGST"),"")</f>
        <v/>
      </c>
      <c r="Q117" s="67" t="str">
        <f t="shared" si="20"/>
        <v/>
      </c>
      <c r="R117" s="51">
        <f t="shared" si="26"/>
        <v>0</v>
      </c>
      <c r="S117" s="51">
        <f t="shared" si="26"/>
        <v>0</v>
      </c>
      <c r="T117" s="51">
        <f t="shared" si="27"/>
        <v>0</v>
      </c>
      <c r="U117" s="51">
        <f t="shared" si="28"/>
        <v>0</v>
      </c>
      <c r="V117" s="52">
        <f t="shared" si="29"/>
        <v>0</v>
      </c>
      <c r="W117" s="50" t="str">
        <f>IFERROR(IF(AND(VLOOKUP(F117,'Master Info'!$A$14:$Q$113,17,FALSE)="UNREGISTERED",$P117="IGST",O117&gt;=250000),"IGST &gt; 2.5 Lakhs",IF(VLOOKUP($F117,'Master Info'!$A$14:$Q$113,17,FALSE)="UNREGISTERED","Unregistered",$P117)),"")</f>
        <v/>
      </c>
      <c r="X117" s="96" t="str">
        <f t="shared" si="30"/>
        <v/>
      </c>
      <c r="Y117" s="50" t="str">
        <f t="shared" si="21"/>
        <v/>
      </c>
    </row>
    <row r="118" spans="1:25" x14ac:dyDescent="0.25">
      <c r="A118" s="49" t="str">
        <f t="shared" si="18"/>
        <v>-</v>
      </c>
      <c r="B118" s="49">
        <f t="shared" si="31"/>
        <v>117</v>
      </c>
      <c r="C118" s="78"/>
      <c r="D118" s="78"/>
      <c r="E118" s="70"/>
      <c r="F118" s="83"/>
      <c r="G118" s="94"/>
      <c r="H118" s="84"/>
      <c r="I118" s="95" t="str">
        <f t="shared" si="22"/>
        <v/>
      </c>
      <c r="J118" s="84"/>
      <c r="K118" s="52" t="str">
        <f t="shared" si="23"/>
        <v/>
      </c>
      <c r="L118" s="84"/>
      <c r="M118" s="51">
        <f t="shared" si="24"/>
        <v>0</v>
      </c>
      <c r="N118" s="51">
        <f t="shared" si="19"/>
        <v>0</v>
      </c>
      <c r="O118" s="51">
        <f t="shared" si="25"/>
        <v>0</v>
      </c>
      <c r="P118" s="51" t="str">
        <f>IFERROR(IF((VLOOKUP(F118,'Master Info'!$A$14:$C$113,2,FALSE)&amp;VLOOKUP(F118,'Master Info'!$A$14:$C$113,3,FALSE))='Master Info'!$B$2&amp;'Master Info'!$C$2,"SGST","IGST"),"")</f>
        <v/>
      </c>
      <c r="Q118" s="67" t="str">
        <f t="shared" si="20"/>
        <v/>
      </c>
      <c r="R118" s="51">
        <f t="shared" si="26"/>
        <v>0</v>
      </c>
      <c r="S118" s="51">
        <f t="shared" si="26"/>
        <v>0</v>
      </c>
      <c r="T118" s="51">
        <f t="shared" si="27"/>
        <v>0</v>
      </c>
      <c r="U118" s="51">
        <f t="shared" si="28"/>
        <v>0</v>
      </c>
      <c r="V118" s="52">
        <f t="shared" si="29"/>
        <v>0</v>
      </c>
      <c r="W118" s="50" t="str">
        <f>IFERROR(IF(AND(VLOOKUP(F118,'Master Info'!$A$14:$Q$113,17,FALSE)="UNREGISTERED",$P118="IGST",O118&gt;=250000),"IGST &gt; 2.5 Lakhs",IF(VLOOKUP($F118,'Master Info'!$A$14:$Q$113,17,FALSE)="UNREGISTERED","Unregistered",$P118)),"")</f>
        <v/>
      </c>
      <c r="X118" s="96" t="str">
        <f t="shared" si="30"/>
        <v/>
      </c>
      <c r="Y118" s="50" t="str">
        <f t="shared" si="21"/>
        <v/>
      </c>
    </row>
    <row r="119" spans="1:25" x14ac:dyDescent="0.25">
      <c r="A119" s="49" t="str">
        <f t="shared" si="18"/>
        <v>-</v>
      </c>
      <c r="B119" s="49">
        <f t="shared" si="31"/>
        <v>118</v>
      </c>
      <c r="C119" s="78"/>
      <c r="D119" s="78"/>
      <c r="E119" s="70"/>
      <c r="F119" s="83"/>
      <c r="G119" s="94"/>
      <c r="H119" s="84"/>
      <c r="I119" s="95" t="str">
        <f t="shared" si="22"/>
        <v/>
      </c>
      <c r="J119" s="84"/>
      <c r="K119" s="52" t="str">
        <f t="shared" si="23"/>
        <v/>
      </c>
      <c r="L119" s="84"/>
      <c r="M119" s="51">
        <f t="shared" si="24"/>
        <v>0</v>
      </c>
      <c r="N119" s="51">
        <f t="shared" si="19"/>
        <v>0</v>
      </c>
      <c r="O119" s="51">
        <f t="shared" si="25"/>
        <v>0</v>
      </c>
      <c r="P119" s="51" t="str">
        <f>IFERROR(IF((VLOOKUP(F119,'Master Info'!$A$14:$C$113,2,FALSE)&amp;VLOOKUP(F119,'Master Info'!$A$14:$C$113,3,FALSE))='Master Info'!$B$2&amp;'Master Info'!$C$2,"SGST","IGST"),"")</f>
        <v/>
      </c>
      <c r="Q119" s="67" t="str">
        <f t="shared" si="20"/>
        <v/>
      </c>
      <c r="R119" s="51">
        <f t="shared" si="26"/>
        <v>0</v>
      </c>
      <c r="S119" s="51">
        <f t="shared" si="26"/>
        <v>0</v>
      </c>
      <c r="T119" s="51">
        <f t="shared" si="27"/>
        <v>0</v>
      </c>
      <c r="U119" s="51">
        <f t="shared" si="28"/>
        <v>0</v>
      </c>
      <c r="V119" s="52">
        <f t="shared" si="29"/>
        <v>0</v>
      </c>
      <c r="W119" s="50" t="str">
        <f>IFERROR(IF(AND(VLOOKUP(F119,'Master Info'!$A$14:$Q$113,17,FALSE)="UNREGISTERED",$P119="IGST",O119&gt;=250000),"IGST &gt; 2.5 Lakhs",IF(VLOOKUP($F119,'Master Info'!$A$14:$Q$113,17,FALSE)="UNREGISTERED","Unregistered",$P119)),"")</f>
        <v/>
      </c>
      <c r="X119" s="96" t="str">
        <f t="shared" si="30"/>
        <v/>
      </c>
      <c r="Y119" s="50" t="str">
        <f t="shared" si="21"/>
        <v/>
      </c>
    </row>
    <row r="120" spans="1:25" x14ac:dyDescent="0.25">
      <c r="A120" s="49" t="str">
        <f t="shared" si="18"/>
        <v>-</v>
      </c>
      <c r="B120" s="49">
        <f t="shared" si="31"/>
        <v>119</v>
      </c>
      <c r="C120" s="78"/>
      <c r="D120" s="78"/>
      <c r="E120" s="70"/>
      <c r="F120" s="83"/>
      <c r="G120" s="94"/>
      <c r="H120" s="84"/>
      <c r="I120" s="95" t="str">
        <f t="shared" si="22"/>
        <v/>
      </c>
      <c r="J120" s="84"/>
      <c r="K120" s="52" t="str">
        <f t="shared" si="23"/>
        <v/>
      </c>
      <c r="L120" s="84"/>
      <c r="M120" s="51">
        <f t="shared" si="24"/>
        <v>0</v>
      </c>
      <c r="N120" s="51">
        <f t="shared" si="19"/>
        <v>0</v>
      </c>
      <c r="O120" s="51">
        <f t="shared" si="25"/>
        <v>0</v>
      </c>
      <c r="P120" s="51" t="str">
        <f>IFERROR(IF((VLOOKUP(F120,'Master Info'!$A$14:$C$113,2,FALSE)&amp;VLOOKUP(F120,'Master Info'!$A$14:$C$113,3,FALSE))='Master Info'!$B$2&amp;'Master Info'!$C$2,"SGST","IGST"),"")</f>
        <v/>
      </c>
      <c r="Q120" s="67" t="str">
        <f t="shared" si="20"/>
        <v/>
      </c>
      <c r="R120" s="51">
        <f t="shared" si="26"/>
        <v>0</v>
      </c>
      <c r="S120" s="51">
        <f t="shared" si="26"/>
        <v>0</v>
      </c>
      <c r="T120" s="51">
        <f t="shared" si="27"/>
        <v>0</v>
      </c>
      <c r="U120" s="51">
        <f t="shared" si="28"/>
        <v>0</v>
      </c>
      <c r="V120" s="52">
        <f t="shared" si="29"/>
        <v>0</v>
      </c>
      <c r="W120" s="50" t="str">
        <f>IFERROR(IF(AND(VLOOKUP(F120,'Master Info'!$A$14:$Q$113,17,FALSE)="UNREGISTERED",$P120="IGST",O120&gt;=250000),"IGST &gt; 2.5 Lakhs",IF(VLOOKUP($F120,'Master Info'!$A$14:$Q$113,17,FALSE)="UNREGISTERED","Unregistered",$P120)),"")</f>
        <v/>
      </c>
      <c r="X120" s="96" t="str">
        <f t="shared" si="30"/>
        <v/>
      </c>
      <c r="Y120" s="50" t="str">
        <f t="shared" si="21"/>
        <v/>
      </c>
    </row>
    <row r="121" spans="1:25" x14ac:dyDescent="0.25">
      <c r="A121" s="49" t="str">
        <f t="shared" si="18"/>
        <v>-</v>
      </c>
      <c r="B121" s="49">
        <f t="shared" si="31"/>
        <v>120</v>
      </c>
      <c r="C121" s="78"/>
      <c r="D121" s="78"/>
      <c r="E121" s="70"/>
      <c r="F121" s="83"/>
      <c r="G121" s="94"/>
      <c r="H121" s="84"/>
      <c r="I121" s="95" t="str">
        <f t="shared" si="22"/>
        <v/>
      </c>
      <c r="J121" s="84"/>
      <c r="K121" s="52" t="str">
        <f t="shared" si="23"/>
        <v/>
      </c>
      <c r="L121" s="84"/>
      <c r="M121" s="51">
        <f t="shared" si="24"/>
        <v>0</v>
      </c>
      <c r="N121" s="51">
        <f t="shared" si="19"/>
        <v>0</v>
      </c>
      <c r="O121" s="51">
        <f t="shared" si="25"/>
        <v>0</v>
      </c>
      <c r="P121" s="51" t="str">
        <f>IFERROR(IF((VLOOKUP(F121,'Master Info'!$A$14:$C$113,2,FALSE)&amp;VLOOKUP(F121,'Master Info'!$A$14:$C$113,3,FALSE))='Master Info'!$B$2&amp;'Master Info'!$C$2,"SGST","IGST"),"")</f>
        <v/>
      </c>
      <c r="Q121" s="67" t="str">
        <f t="shared" si="20"/>
        <v/>
      </c>
      <c r="R121" s="51">
        <f t="shared" si="26"/>
        <v>0</v>
      </c>
      <c r="S121" s="51">
        <f t="shared" si="26"/>
        <v>0</v>
      </c>
      <c r="T121" s="51">
        <f t="shared" si="27"/>
        <v>0</v>
      </c>
      <c r="U121" s="51">
        <f t="shared" si="28"/>
        <v>0</v>
      </c>
      <c r="V121" s="52">
        <f t="shared" si="29"/>
        <v>0</v>
      </c>
      <c r="W121" s="50" t="str">
        <f>IFERROR(IF(AND(VLOOKUP(F121,'Master Info'!$A$14:$Q$113,17,FALSE)="UNREGISTERED",$P121="IGST",O121&gt;=250000),"IGST &gt; 2.5 Lakhs",IF(VLOOKUP($F121,'Master Info'!$A$14:$Q$113,17,FALSE)="UNREGISTERED","Unregistered",$P121)),"")</f>
        <v/>
      </c>
      <c r="X121" s="96" t="str">
        <f t="shared" si="30"/>
        <v/>
      </c>
      <c r="Y121" s="50" t="str">
        <f t="shared" si="21"/>
        <v/>
      </c>
    </row>
    <row r="122" spans="1:25" x14ac:dyDescent="0.25">
      <c r="A122" s="49" t="str">
        <f t="shared" si="18"/>
        <v>-</v>
      </c>
      <c r="B122" s="49">
        <f t="shared" si="31"/>
        <v>121</v>
      </c>
      <c r="C122" s="78"/>
      <c r="D122" s="78"/>
      <c r="E122" s="70"/>
      <c r="F122" s="83"/>
      <c r="G122" s="94"/>
      <c r="H122" s="84"/>
      <c r="I122" s="95" t="str">
        <f t="shared" si="22"/>
        <v/>
      </c>
      <c r="J122" s="84"/>
      <c r="K122" s="52" t="str">
        <f t="shared" si="23"/>
        <v/>
      </c>
      <c r="L122" s="84"/>
      <c r="M122" s="51">
        <f t="shared" si="24"/>
        <v>0</v>
      </c>
      <c r="N122" s="51">
        <f t="shared" si="19"/>
        <v>0</v>
      </c>
      <c r="O122" s="51">
        <f t="shared" si="25"/>
        <v>0</v>
      </c>
      <c r="P122" s="51" t="str">
        <f>IFERROR(IF((VLOOKUP(F122,'Master Info'!$A$14:$C$113,2,FALSE)&amp;VLOOKUP(F122,'Master Info'!$A$14:$C$113,3,FALSE))='Master Info'!$B$2&amp;'Master Info'!$C$2,"SGST","IGST"),"")</f>
        <v/>
      </c>
      <c r="Q122" s="67" t="str">
        <f t="shared" si="20"/>
        <v/>
      </c>
      <c r="R122" s="51">
        <f t="shared" si="26"/>
        <v>0</v>
      </c>
      <c r="S122" s="51">
        <f t="shared" si="26"/>
        <v>0</v>
      </c>
      <c r="T122" s="51">
        <f t="shared" si="27"/>
        <v>0</v>
      </c>
      <c r="U122" s="51">
        <f t="shared" si="28"/>
        <v>0</v>
      </c>
      <c r="V122" s="52">
        <f t="shared" si="29"/>
        <v>0</v>
      </c>
      <c r="W122" s="50" t="str">
        <f>IFERROR(IF(AND(VLOOKUP(F122,'Master Info'!$A$14:$Q$113,17,FALSE)="UNREGISTERED",$P122="IGST",O122&gt;=250000),"IGST &gt; 2.5 Lakhs",IF(VLOOKUP($F122,'Master Info'!$A$14:$Q$113,17,FALSE)="UNREGISTERED","Unregistered",$P122)),"")</f>
        <v/>
      </c>
      <c r="X122" s="96" t="str">
        <f t="shared" si="30"/>
        <v/>
      </c>
      <c r="Y122" s="50" t="str">
        <f t="shared" si="21"/>
        <v/>
      </c>
    </row>
    <row r="123" spans="1:25" x14ac:dyDescent="0.25">
      <c r="A123" s="49" t="str">
        <f t="shared" si="18"/>
        <v>-</v>
      </c>
      <c r="B123" s="49">
        <f t="shared" si="31"/>
        <v>122</v>
      </c>
      <c r="C123" s="78"/>
      <c r="D123" s="78"/>
      <c r="E123" s="70"/>
      <c r="F123" s="83"/>
      <c r="G123" s="94"/>
      <c r="H123" s="84"/>
      <c r="I123" s="95" t="str">
        <f t="shared" si="22"/>
        <v/>
      </c>
      <c r="J123" s="84"/>
      <c r="K123" s="52" t="str">
        <f t="shared" si="23"/>
        <v/>
      </c>
      <c r="L123" s="84"/>
      <c r="M123" s="51">
        <f t="shared" si="24"/>
        <v>0</v>
      </c>
      <c r="N123" s="51">
        <f t="shared" si="19"/>
        <v>0</v>
      </c>
      <c r="O123" s="51">
        <f t="shared" si="25"/>
        <v>0</v>
      </c>
      <c r="P123" s="51" t="str">
        <f>IFERROR(IF((VLOOKUP(F123,'Master Info'!$A$14:$C$113,2,FALSE)&amp;VLOOKUP(F123,'Master Info'!$A$14:$C$113,3,FALSE))='Master Info'!$B$2&amp;'Master Info'!$C$2,"SGST","IGST"),"")</f>
        <v/>
      </c>
      <c r="Q123" s="67" t="str">
        <f t="shared" si="20"/>
        <v/>
      </c>
      <c r="R123" s="51">
        <f t="shared" si="26"/>
        <v>0</v>
      </c>
      <c r="S123" s="51">
        <f t="shared" si="26"/>
        <v>0</v>
      </c>
      <c r="T123" s="51">
        <f t="shared" si="27"/>
        <v>0</v>
      </c>
      <c r="U123" s="51">
        <f t="shared" si="28"/>
        <v>0</v>
      </c>
      <c r="V123" s="52">
        <f t="shared" si="29"/>
        <v>0</v>
      </c>
      <c r="W123" s="50" t="str">
        <f>IFERROR(IF(AND(VLOOKUP(F123,'Master Info'!$A$14:$Q$113,17,FALSE)="UNREGISTERED",$P123="IGST",O123&gt;=250000),"IGST &gt; 2.5 Lakhs",IF(VLOOKUP($F123,'Master Info'!$A$14:$Q$113,17,FALSE)="UNREGISTERED","Unregistered",$P123)),"")</f>
        <v/>
      </c>
      <c r="X123" s="96" t="str">
        <f t="shared" si="30"/>
        <v/>
      </c>
      <c r="Y123" s="50" t="str">
        <f t="shared" si="21"/>
        <v/>
      </c>
    </row>
    <row r="124" spans="1:25" x14ac:dyDescent="0.25">
      <c r="A124" s="49" t="str">
        <f t="shared" si="18"/>
        <v>-</v>
      </c>
      <c r="B124" s="49">
        <f t="shared" si="31"/>
        <v>123</v>
      </c>
      <c r="C124" s="78"/>
      <c r="D124" s="78"/>
      <c r="E124" s="70"/>
      <c r="F124" s="83"/>
      <c r="G124" s="94"/>
      <c r="H124" s="84"/>
      <c r="I124" s="95" t="str">
        <f t="shared" si="22"/>
        <v/>
      </c>
      <c r="J124" s="84"/>
      <c r="K124" s="52" t="str">
        <f t="shared" si="23"/>
        <v/>
      </c>
      <c r="L124" s="84"/>
      <c r="M124" s="51">
        <f t="shared" si="24"/>
        <v>0</v>
      </c>
      <c r="N124" s="51">
        <f t="shared" si="19"/>
        <v>0</v>
      </c>
      <c r="O124" s="51">
        <f t="shared" si="25"/>
        <v>0</v>
      </c>
      <c r="P124" s="51" t="str">
        <f>IFERROR(IF((VLOOKUP(F124,'Master Info'!$A$14:$C$113,2,FALSE)&amp;VLOOKUP(F124,'Master Info'!$A$14:$C$113,3,FALSE))='Master Info'!$B$2&amp;'Master Info'!$C$2,"SGST","IGST"),"")</f>
        <v/>
      </c>
      <c r="Q124" s="67" t="str">
        <f t="shared" si="20"/>
        <v/>
      </c>
      <c r="R124" s="51">
        <f t="shared" si="26"/>
        <v>0</v>
      </c>
      <c r="S124" s="51">
        <f t="shared" si="26"/>
        <v>0</v>
      </c>
      <c r="T124" s="51">
        <f t="shared" si="27"/>
        <v>0</v>
      </c>
      <c r="U124" s="51">
        <f t="shared" si="28"/>
        <v>0</v>
      </c>
      <c r="V124" s="52">
        <f t="shared" si="29"/>
        <v>0</v>
      </c>
      <c r="W124" s="50" t="str">
        <f>IFERROR(IF(AND(VLOOKUP(F124,'Master Info'!$A$14:$Q$113,17,FALSE)="UNREGISTERED",$P124="IGST",O124&gt;=250000),"IGST &gt; 2.5 Lakhs",IF(VLOOKUP($F124,'Master Info'!$A$14:$Q$113,17,FALSE)="UNREGISTERED","Unregistered",$P124)),"")</f>
        <v/>
      </c>
      <c r="X124" s="96" t="str">
        <f t="shared" si="30"/>
        <v/>
      </c>
      <c r="Y124" s="50" t="str">
        <f t="shared" si="21"/>
        <v/>
      </c>
    </row>
    <row r="125" spans="1:25" x14ac:dyDescent="0.25">
      <c r="A125" s="49" t="str">
        <f t="shared" si="18"/>
        <v>-</v>
      </c>
      <c r="B125" s="49">
        <f t="shared" si="31"/>
        <v>124</v>
      </c>
      <c r="C125" s="78"/>
      <c r="D125" s="78"/>
      <c r="E125" s="70"/>
      <c r="F125" s="83"/>
      <c r="G125" s="94"/>
      <c r="H125" s="84"/>
      <c r="I125" s="95" t="str">
        <f t="shared" si="22"/>
        <v/>
      </c>
      <c r="J125" s="84"/>
      <c r="K125" s="52" t="str">
        <f t="shared" si="23"/>
        <v/>
      </c>
      <c r="L125" s="84"/>
      <c r="M125" s="51">
        <f t="shared" si="24"/>
        <v>0</v>
      </c>
      <c r="N125" s="51">
        <f t="shared" si="19"/>
        <v>0</v>
      </c>
      <c r="O125" s="51">
        <f t="shared" si="25"/>
        <v>0</v>
      </c>
      <c r="P125" s="51" t="str">
        <f>IFERROR(IF((VLOOKUP(F125,'Master Info'!$A$14:$C$113,2,FALSE)&amp;VLOOKUP(F125,'Master Info'!$A$14:$C$113,3,FALSE))='Master Info'!$B$2&amp;'Master Info'!$C$2,"SGST","IGST"),"")</f>
        <v/>
      </c>
      <c r="Q125" s="67" t="str">
        <f t="shared" si="20"/>
        <v/>
      </c>
      <c r="R125" s="51">
        <f t="shared" si="26"/>
        <v>0</v>
      </c>
      <c r="S125" s="51">
        <f t="shared" si="26"/>
        <v>0</v>
      </c>
      <c r="T125" s="51">
        <f t="shared" si="27"/>
        <v>0</v>
      </c>
      <c r="U125" s="51">
        <f t="shared" si="28"/>
        <v>0</v>
      </c>
      <c r="V125" s="52">
        <f t="shared" si="29"/>
        <v>0</v>
      </c>
      <c r="W125" s="50" t="str">
        <f>IFERROR(IF(AND(VLOOKUP(F125,'Master Info'!$A$14:$Q$113,17,FALSE)="UNREGISTERED",$P125="IGST",O125&gt;=250000),"IGST &gt; 2.5 Lakhs",IF(VLOOKUP($F125,'Master Info'!$A$14:$Q$113,17,FALSE)="UNREGISTERED","Unregistered",$P125)),"")</f>
        <v/>
      </c>
      <c r="X125" s="96" t="str">
        <f t="shared" si="30"/>
        <v/>
      </c>
      <c r="Y125" s="50" t="str">
        <f t="shared" si="21"/>
        <v/>
      </c>
    </row>
    <row r="126" spans="1:25" x14ac:dyDescent="0.25">
      <c r="A126" s="49" t="str">
        <f t="shared" si="18"/>
        <v>-</v>
      </c>
      <c r="B126" s="49">
        <f t="shared" si="31"/>
        <v>125</v>
      </c>
      <c r="C126" s="78"/>
      <c r="D126" s="78"/>
      <c r="E126" s="70"/>
      <c r="F126" s="83"/>
      <c r="G126" s="94"/>
      <c r="H126" s="84"/>
      <c r="I126" s="95" t="str">
        <f t="shared" si="22"/>
        <v/>
      </c>
      <c r="J126" s="84"/>
      <c r="K126" s="52" t="str">
        <f t="shared" si="23"/>
        <v/>
      </c>
      <c r="L126" s="84"/>
      <c r="M126" s="51">
        <f t="shared" si="24"/>
        <v>0</v>
      </c>
      <c r="N126" s="51">
        <f t="shared" si="19"/>
        <v>0</v>
      </c>
      <c r="O126" s="51">
        <f t="shared" si="25"/>
        <v>0</v>
      </c>
      <c r="P126" s="51" t="str">
        <f>IFERROR(IF((VLOOKUP(F126,'Master Info'!$A$14:$C$113,2,FALSE)&amp;VLOOKUP(F126,'Master Info'!$A$14:$C$113,3,FALSE))='Master Info'!$B$2&amp;'Master Info'!$C$2,"SGST","IGST"),"")</f>
        <v/>
      </c>
      <c r="Q126" s="67" t="str">
        <f t="shared" si="20"/>
        <v/>
      </c>
      <c r="R126" s="51">
        <f t="shared" si="26"/>
        <v>0</v>
      </c>
      <c r="S126" s="51">
        <f t="shared" si="26"/>
        <v>0</v>
      </c>
      <c r="T126" s="51">
        <f t="shared" si="27"/>
        <v>0</v>
      </c>
      <c r="U126" s="51">
        <f t="shared" si="28"/>
        <v>0</v>
      </c>
      <c r="V126" s="52">
        <f t="shared" si="29"/>
        <v>0</v>
      </c>
      <c r="W126" s="50" t="str">
        <f>IFERROR(IF(AND(VLOOKUP(F126,'Master Info'!$A$14:$Q$113,17,FALSE)="UNREGISTERED",$P126="IGST",O126&gt;=250000),"IGST &gt; 2.5 Lakhs",IF(VLOOKUP($F126,'Master Info'!$A$14:$Q$113,17,FALSE)="UNREGISTERED","Unregistered",$P126)),"")</f>
        <v/>
      </c>
      <c r="X126" s="96" t="str">
        <f t="shared" si="30"/>
        <v/>
      </c>
      <c r="Y126" s="50" t="str">
        <f t="shared" si="21"/>
        <v/>
      </c>
    </row>
    <row r="127" spans="1:25" x14ac:dyDescent="0.25">
      <c r="A127" s="49" t="str">
        <f t="shared" si="18"/>
        <v>-</v>
      </c>
      <c r="B127" s="49">
        <f t="shared" si="31"/>
        <v>126</v>
      </c>
      <c r="C127" s="78"/>
      <c r="D127" s="78"/>
      <c r="E127" s="70"/>
      <c r="F127" s="83"/>
      <c r="G127" s="94"/>
      <c r="H127" s="84"/>
      <c r="I127" s="95" t="str">
        <f t="shared" si="22"/>
        <v/>
      </c>
      <c r="J127" s="84"/>
      <c r="K127" s="52" t="str">
        <f t="shared" si="23"/>
        <v/>
      </c>
      <c r="L127" s="84"/>
      <c r="M127" s="51">
        <f t="shared" si="24"/>
        <v>0</v>
      </c>
      <c r="N127" s="51">
        <f t="shared" si="19"/>
        <v>0</v>
      </c>
      <c r="O127" s="51">
        <f t="shared" si="25"/>
        <v>0</v>
      </c>
      <c r="P127" s="51" t="str">
        <f>IFERROR(IF((VLOOKUP(F127,'Master Info'!$A$14:$C$113,2,FALSE)&amp;VLOOKUP(F127,'Master Info'!$A$14:$C$113,3,FALSE))='Master Info'!$B$2&amp;'Master Info'!$C$2,"SGST","IGST"),"")</f>
        <v/>
      </c>
      <c r="Q127" s="67" t="str">
        <f t="shared" si="20"/>
        <v/>
      </c>
      <c r="R127" s="51">
        <f t="shared" si="26"/>
        <v>0</v>
      </c>
      <c r="S127" s="51">
        <f t="shared" si="26"/>
        <v>0</v>
      </c>
      <c r="T127" s="51">
        <f t="shared" si="27"/>
        <v>0</v>
      </c>
      <c r="U127" s="51">
        <f t="shared" si="28"/>
        <v>0</v>
      </c>
      <c r="V127" s="52">
        <f t="shared" si="29"/>
        <v>0</v>
      </c>
      <c r="W127" s="50" t="str">
        <f>IFERROR(IF(AND(VLOOKUP(F127,'Master Info'!$A$14:$Q$113,17,FALSE)="UNREGISTERED",$P127="IGST",O127&gt;=250000),"IGST &gt; 2.5 Lakhs",IF(VLOOKUP($F127,'Master Info'!$A$14:$Q$113,17,FALSE)="UNREGISTERED","Unregistered",$P127)),"")</f>
        <v/>
      </c>
      <c r="X127" s="96" t="str">
        <f t="shared" si="30"/>
        <v/>
      </c>
      <c r="Y127" s="50" t="str">
        <f t="shared" si="21"/>
        <v/>
      </c>
    </row>
    <row r="128" spans="1:25" x14ac:dyDescent="0.25">
      <c r="A128" s="49" t="str">
        <f t="shared" si="18"/>
        <v>-</v>
      </c>
      <c r="B128" s="49">
        <f t="shared" si="31"/>
        <v>127</v>
      </c>
      <c r="C128" s="78"/>
      <c r="D128" s="78"/>
      <c r="E128" s="70"/>
      <c r="F128" s="83"/>
      <c r="G128" s="94"/>
      <c r="H128" s="84"/>
      <c r="I128" s="95" t="str">
        <f t="shared" si="22"/>
        <v/>
      </c>
      <c r="J128" s="84"/>
      <c r="K128" s="52" t="str">
        <f t="shared" si="23"/>
        <v/>
      </c>
      <c r="L128" s="84"/>
      <c r="M128" s="51">
        <f t="shared" si="24"/>
        <v>0</v>
      </c>
      <c r="N128" s="51">
        <f t="shared" si="19"/>
        <v>0</v>
      </c>
      <c r="O128" s="51">
        <f t="shared" si="25"/>
        <v>0</v>
      </c>
      <c r="P128" s="51" t="str">
        <f>IFERROR(IF((VLOOKUP(F128,'Master Info'!$A$14:$C$113,2,FALSE)&amp;VLOOKUP(F128,'Master Info'!$A$14:$C$113,3,FALSE))='Master Info'!$B$2&amp;'Master Info'!$C$2,"SGST","IGST"),"")</f>
        <v/>
      </c>
      <c r="Q128" s="67" t="str">
        <f t="shared" si="20"/>
        <v/>
      </c>
      <c r="R128" s="51">
        <f t="shared" si="26"/>
        <v>0</v>
      </c>
      <c r="S128" s="51">
        <f t="shared" si="26"/>
        <v>0</v>
      </c>
      <c r="T128" s="51">
        <f t="shared" si="27"/>
        <v>0</v>
      </c>
      <c r="U128" s="51">
        <f t="shared" si="28"/>
        <v>0</v>
      </c>
      <c r="V128" s="52">
        <f t="shared" si="29"/>
        <v>0</v>
      </c>
      <c r="W128" s="50" t="str">
        <f>IFERROR(IF(AND(VLOOKUP(F128,'Master Info'!$A$14:$Q$113,17,FALSE)="UNREGISTERED",$P128="IGST",O128&gt;=250000),"IGST &gt; 2.5 Lakhs",IF(VLOOKUP($F128,'Master Info'!$A$14:$Q$113,17,FALSE)="UNREGISTERED","Unregistered",$P128)),"")</f>
        <v/>
      </c>
      <c r="X128" s="96" t="str">
        <f t="shared" si="30"/>
        <v/>
      </c>
      <c r="Y128" s="50" t="str">
        <f t="shared" si="21"/>
        <v/>
      </c>
    </row>
    <row r="129" spans="1:25" x14ac:dyDescent="0.25">
      <c r="A129" s="49" t="str">
        <f t="shared" si="18"/>
        <v>-</v>
      </c>
      <c r="B129" s="49">
        <f t="shared" si="31"/>
        <v>128</v>
      </c>
      <c r="C129" s="78"/>
      <c r="D129" s="78"/>
      <c r="E129" s="70"/>
      <c r="F129" s="83"/>
      <c r="G129" s="94"/>
      <c r="H129" s="84"/>
      <c r="I129" s="95" t="str">
        <f t="shared" si="22"/>
        <v/>
      </c>
      <c r="J129" s="84"/>
      <c r="K129" s="52" t="str">
        <f t="shared" si="23"/>
        <v/>
      </c>
      <c r="L129" s="84"/>
      <c r="M129" s="51">
        <f t="shared" si="24"/>
        <v>0</v>
      </c>
      <c r="N129" s="51">
        <f t="shared" si="19"/>
        <v>0</v>
      </c>
      <c r="O129" s="51">
        <f t="shared" si="25"/>
        <v>0</v>
      </c>
      <c r="P129" s="51" t="str">
        <f>IFERROR(IF((VLOOKUP(F129,'Master Info'!$A$14:$C$113,2,FALSE)&amp;VLOOKUP(F129,'Master Info'!$A$14:$C$113,3,FALSE))='Master Info'!$B$2&amp;'Master Info'!$C$2,"SGST","IGST"),"")</f>
        <v/>
      </c>
      <c r="Q129" s="67" t="str">
        <f t="shared" si="20"/>
        <v/>
      </c>
      <c r="R129" s="51">
        <f t="shared" si="26"/>
        <v>0</v>
      </c>
      <c r="S129" s="51">
        <f t="shared" si="26"/>
        <v>0</v>
      </c>
      <c r="T129" s="51">
        <f t="shared" si="27"/>
        <v>0</v>
      </c>
      <c r="U129" s="51">
        <f t="shared" si="28"/>
        <v>0</v>
      </c>
      <c r="V129" s="52">
        <f t="shared" si="29"/>
        <v>0</v>
      </c>
      <c r="W129" s="50" t="str">
        <f>IFERROR(IF(AND(VLOOKUP(F129,'Master Info'!$A$14:$Q$113,17,FALSE)="UNREGISTERED",$P129="IGST",O129&gt;=250000),"IGST &gt; 2.5 Lakhs",IF(VLOOKUP($F129,'Master Info'!$A$14:$Q$113,17,FALSE)="UNREGISTERED","Unregistered",$P129)),"")</f>
        <v/>
      </c>
      <c r="X129" s="96" t="str">
        <f t="shared" si="30"/>
        <v/>
      </c>
      <c r="Y129" s="50" t="str">
        <f t="shared" si="21"/>
        <v/>
      </c>
    </row>
    <row r="130" spans="1:25" x14ac:dyDescent="0.25">
      <c r="A130" s="49" t="str">
        <f t="shared" ref="A130:A193" si="32">C130&amp;"-"&amp;D130</f>
        <v>-</v>
      </c>
      <c r="B130" s="49">
        <f t="shared" si="31"/>
        <v>129</v>
      </c>
      <c r="C130" s="78"/>
      <c r="D130" s="78"/>
      <c r="E130" s="70"/>
      <c r="F130" s="83"/>
      <c r="G130" s="94"/>
      <c r="H130" s="84"/>
      <c r="I130" s="95" t="str">
        <f t="shared" si="22"/>
        <v/>
      </c>
      <c r="J130" s="84"/>
      <c r="K130" s="52" t="str">
        <f t="shared" si="23"/>
        <v/>
      </c>
      <c r="L130" s="84"/>
      <c r="M130" s="51">
        <f t="shared" si="24"/>
        <v>0</v>
      </c>
      <c r="N130" s="51">
        <f t="shared" ref="N130:N193" si="33">IFERROR(ROUND($J130*$L130,0),0)</f>
        <v>0</v>
      </c>
      <c r="O130" s="51">
        <f t="shared" si="25"/>
        <v>0</v>
      </c>
      <c r="P130" s="51" t="str">
        <f>IFERROR(IF((VLOOKUP(F130,'Master Info'!$A$14:$C$113,2,FALSE)&amp;VLOOKUP(F130,'Master Info'!$A$14:$C$113,3,FALSE))='Master Info'!$B$2&amp;'Master Info'!$C$2,"SGST","IGST"),"")</f>
        <v/>
      </c>
      <c r="Q130" s="67" t="str">
        <f t="shared" ref="Q130:Q193" si="34">IFERROR(VLOOKUP($G130,Products,IF(P130="SGST",5,6),FALSE),"")</f>
        <v/>
      </c>
      <c r="R130" s="51">
        <f t="shared" si="26"/>
        <v>0</v>
      </c>
      <c r="S130" s="51">
        <f t="shared" si="26"/>
        <v>0</v>
      </c>
      <c r="T130" s="51">
        <f t="shared" si="27"/>
        <v>0</v>
      </c>
      <c r="U130" s="51">
        <f t="shared" si="28"/>
        <v>0</v>
      </c>
      <c r="V130" s="52">
        <f t="shared" si="29"/>
        <v>0</v>
      </c>
      <c r="W130" s="50" t="str">
        <f>IFERROR(IF(AND(VLOOKUP(F130,'Master Info'!$A$14:$Q$113,17,FALSE)="UNREGISTERED",$P130="IGST",O130&gt;=250000),"IGST &gt; 2.5 Lakhs",IF(VLOOKUP($F130,'Master Info'!$A$14:$Q$113,17,FALSE)="UNREGISTERED","Unregistered",$P130)),"")</f>
        <v/>
      </c>
      <c r="X130" s="96" t="str">
        <f t="shared" si="30"/>
        <v/>
      </c>
      <c r="Y130" s="50" t="str">
        <f t="shared" ref="Y130:Y193" si="35">IFERROR(VLOOKUP(G130,Products,2,FALSE),"")</f>
        <v/>
      </c>
    </row>
    <row r="131" spans="1:25" x14ac:dyDescent="0.25">
      <c r="A131" s="49" t="str">
        <f t="shared" si="32"/>
        <v>-</v>
      </c>
      <c r="B131" s="49">
        <f t="shared" si="31"/>
        <v>130</v>
      </c>
      <c r="C131" s="78"/>
      <c r="D131" s="78"/>
      <c r="E131" s="70"/>
      <c r="F131" s="83"/>
      <c r="G131" s="94"/>
      <c r="H131" s="84"/>
      <c r="I131" s="95" t="str">
        <f t="shared" ref="I131:I194" si="36">IFERROR(ROUND(J131/H131,2),"")</f>
        <v/>
      </c>
      <c r="J131" s="84"/>
      <c r="K131" s="52" t="str">
        <f t="shared" ref="K131:K194" si="37">IFERROR(MIN(H131*(1-I131),(H131-J131)),"")</f>
        <v/>
      </c>
      <c r="L131" s="84"/>
      <c r="M131" s="51">
        <f t="shared" ref="M131:M194" si="38">IFERROR(ROUND($H131*$L131,0),0)</f>
        <v>0</v>
      </c>
      <c r="N131" s="51">
        <f t="shared" si="33"/>
        <v>0</v>
      </c>
      <c r="O131" s="51">
        <f t="shared" ref="O131:O194" si="39">M131-N131</f>
        <v>0</v>
      </c>
      <c r="P131" s="51" t="str">
        <f>IFERROR(IF((VLOOKUP(F131,'Master Info'!$A$14:$C$113,2,FALSE)&amp;VLOOKUP(F131,'Master Info'!$A$14:$C$113,3,FALSE))='Master Info'!$B$2&amp;'Master Info'!$C$2,"SGST","IGST"),"")</f>
        <v/>
      </c>
      <c r="Q131" s="67" t="str">
        <f t="shared" si="34"/>
        <v/>
      </c>
      <c r="R131" s="51">
        <f t="shared" ref="R131:S194" si="40">IFERROR(IF($P131="SGST",ROUND($O131*$Q131,2),0),0)</f>
        <v>0</v>
      </c>
      <c r="S131" s="51">
        <f t="shared" si="40"/>
        <v>0</v>
      </c>
      <c r="T131" s="51">
        <f t="shared" ref="T131:T194" si="41">IFERROR(IF($P131&lt;&gt;"SGST",ROUND($O131*$Q131,2),0),0)</f>
        <v>0</v>
      </c>
      <c r="U131" s="51">
        <f t="shared" ref="U131:U194" si="42">SUM(R131:T131)</f>
        <v>0</v>
      </c>
      <c r="V131" s="52">
        <f t="shared" ref="V131:V194" si="43">SUM(O131,U131)</f>
        <v>0</v>
      </c>
      <c r="W131" s="50" t="str">
        <f>IFERROR(IF(AND(VLOOKUP(F131,'Master Info'!$A$14:$Q$113,17,FALSE)="UNREGISTERED",$P131="IGST",O131&gt;=250000),"IGST &gt; 2.5 Lakhs",IF(VLOOKUP($F131,'Master Info'!$A$14:$Q$113,17,FALSE)="UNREGISTERED","Unregistered",$P131)),"")</f>
        <v/>
      </c>
      <c r="X131" s="96" t="str">
        <f t="shared" ref="X131:X194" si="44">IFERROR(IF(E131=0,"",TEXT(E131,"MMMm")),"")</f>
        <v/>
      </c>
      <c r="Y131" s="50" t="str">
        <f t="shared" si="35"/>
        <v/>
      </c>
    </row>
    <row r="132" spans="1:25" x14ac:dyDescent="0.25">
      <c r="A132" s="49" t="str">
        <f t="shared" si="32"/>
        <v>-</v>
      </c>
      <c r="B132" s="49">
        <f t="shared" si="31"/>
        <v>131</v>
      </c>
      <c r="C132" s="78"/>
      <c r="D132" s="78"/>
      <c r="E132" s="70"/>
      <c r="F132" s="83"/>
      <c r="G132" s="94"/>
      <c r="H132" s="84"/>
      <c r="I132" s="95" t="str">
        <f t="shared" si="36"/>
        <v/>
      </c>
      <c r="J132" s="84"/>
      <c r="K132" s="52" t="str">
        <f t="shared" si="37"/>
        <v/>
      </c>
      <c r="L132" s="84"/>
      <c r="M132" s="51">
        <f t="shared" si="38"/>
        <v>0</v>
      </c>
      <c r="N132" s="51">
        <f t="shared" si="33"/>
        <v>0</v>
      </c>
      <c r="O132" s="51">
        <f t="shared" si="39"/>
        <v>0</v>
      </c>
      <c r="P132" s="51" t="str">
        <f>IFERROR(IF((VLOOKUP(F132,'Master Info'!$A$14:$C$113,2,FALSE)&amp;VLOOKUP(F132,'Master Info'!$A$14:$C$113,3,FALSE))='Master Info'!$B$2&amp;'Master Info'!$C$2,"SGST","IGST"),"")</f>
        <v/>
      </c>
      <c r="Q132" s="67" t="str">
        <f t="shared" si="34"/>
        <v/>
      </c>
      <c r="R132" s="51">
        <f t="shared" si="40"/>
        <v>0</v>
      </c>
      <c r="S132" s="51">
        <f t="shared" si="40"/>
        <v>0</v>
      </c>
      <c r="T132" s="51">
        <f t="shared" si="41"/>
        <v>0</v>
      </c>
      <c r="U132" s="51">
        <f t="shared" si="42"/>
        <v>0</v>
      </c>
      <c r="V132" s="52">
        <f t="shared" si="43"/>
        <v>0</v>
      </c>
      <c r="W132" s="50" t="str">
        <f>IFERROR(IF(AND(VLOOKUP(F132,'Master Info'!$A$14:$Q$113,17,FALSE)="UNREGISTERED",$P132="IGST",O132&gt;=250000),"IGST &gt; 2.5 Lakhs",IF(VLOOKUP($F132,'Master Info'!$A$14:$Q$113,17,FALSE)="UNREGISTERED","Unregistered",$P132)),"")</f>
        <v/>
      </c>
      <c r="X132" s="96" t="str">
        <f t="shared" si="44"/>
        <v/>
      </c>
      <c r="Y132" s="50" t="str">
        <f t="shared" si="35"/>
        <v/>
      </c>
    </row>
    <row r="133" spans="1:25" x14ac:dyDescent="0.25">
      <c r="A133" s="49" t="str">
        <f t="shared" si="32"/>
        <v>-</v>
      </c>
      <c r="B133" s="49">
        <f t="shared" si="31"/>
        <v>132</v>
      </c>
      <c r="C133" s="78"/>
      <c r="D133" s="78"/>
      <c r="E133" s="70"/>
      <c r="F133" s="83"/>
      <c r="G133" s="94"/>
      <c r="H133" s="84"/>
      <c r="I133" s="95" t="str">
        <f t="shared" si="36"/>
        <v/>
      </c>
      <c r="J133" s="84"/>
      <c r="K133" s="52" t="str">
        <f t="shared" si="37"/>
        <v/>
      </c>
      <c r="L133" s="84"/>
      <c r="M133" s="51">
        <f t="shared" si="38"/>
        <v>0</v>
      </c>
      <c r="N133" s="51">
        <f t="shared" si="33"/>
        <v>0</v>
      </c>
      <c r="O133" s="51">
        <f t="shared" si="39"/>
        <v>0</v>
      </c>
      <c r="P133" s="51" t="str">
        <f>IFERROR(IF((VLOOKUP(F133,'Master Info'!$A$14:$C$113,2,FALSE)&amp;VLOOKUP(F133,'Master Info'!$A$14:$C$113,3,FALSE))='Master Info'!$B$2&amp;'Master Info'!$C$2,"SGST","IGST"),"")</f>
        <v/>
      </c>
      <c r="Q133" s="67" t="str">
        <f t="shared" si="34"/>
        <v/>
      </c>
      <c r="R133" s="51">
        <f t="shared" si="40"/>
        <v>0</v>
      </c>
      <c r="S133" s="51">
        <f t="shared" si="40"/>
        <v>0</v>
      </c>
      <c r="T133" s="51">
        <f t="shared" si="41"/>
        <v>0</v>
      </c>
      <c r="U133" s="51">
        <f t="shared" si="42"/>
        <v>0</v>
      </c>
      <c r="V133" s="52">
        <f t="shared" si="43"/>
        <v>0</v>
      </c>
      <c r="W133" s="50" t="str">
        <f>IFERROR(IF(AND(VLOOKUP(F133,'Master Info'!$A$14:$Q$113,17,FALSE)="UNREGISTERED",$P133="IGST",O133&gt;=250000),"IGST &gt; 2.5 Lakhs",IF(VLOOKUP($F133,'Master Info'!$A$14:$Q$113,17,FALSE)="UNREGISTERED","Unregistered",$P133)),"")</f>
        <v/>
      </c>
      <c r="X133" s="96" t="str">
        <f t="shared" si="44"/>
        <v/>
      </c>
      <c r="Y133" s="50" t="str">
        <f t="shared" si="35"/>
        <v/>
      </c>
    </row>
    <row r="134" spans="1:25" x14ac:dyDescent="0.25">
      <c r="A134" s="49" t="str">
        <f t="shared" si="32"/>
        <v>-</v>
      </c>
      <c r="B134" s="49">
        <f t="shared" si="31"/>
        <v>133</v>
      </c>
      <c r="C134" s="78"/>
      <c r="D134" s="78"/>
      <c r="E134" s="70"/>
      <c r="F134" s="83"/>
      <c r="G134" s="94"/>
      <c r="H134" s="84"/>
      <c r="I134" s="95" t="str">
        <f t="shared" si="36"/>
        <v/>
      </c>
      <c r="J134" s="84"/>
      <c r="K134" s="52" t="str">
        <f t="shared" si="37"/>
        <v/>
      </c>
      <c r="L134" s="84"/>
      <c r="M134" s="51">
        <f t="shared" si="38"/>
        <v>0</v>
      </c>
      <c r="N134" s="51">
        <f t="shared" si="33"/>
        <v>0</v>
      </c>
      <c r="O134" s="51">
        <f t="shared" si="39"/>
        <v>0</v>
      </c>
      <c r="P134" s="51" t="str">
        <f>IFERROR(IF((VLOOKUP(F134,'Master Info'!$A$14:$C$113,2,FALSE)&amp;VLOOKUP(F134,'Master Info'!$A$14:$C$113,3,FALSE))='Master Info'!$B$2&amp;'Master Info'!$C$2,"SGST","IGST"),"")</f>
        <v/>
      </c>
      <c r="Q134" s="67" t="str">
        <f t="shared" si="34"/>
        <v/>
      </c>
      <c r="R134" s="51">
        <f t="shared" si="40"/>
        <v>0</v>
      </c>
      <c r="S134" s="51">
        <f t="shared" si="40"/>
        <v>0</v>
      </c>
      <c r="T134" s="51">
        <f t="shared" si="41"/>
        <v>0</v>
      </c>
      <c r="U134" s="51">
        <f t="shared" si="42"/>
        <v>0</v>
      </c>
      <c r="V134" s="52">
        <f t="shared" si="43"/>
        <v>0</v>
      </c>
      <c r="W134" s="50" t="str">
        <f>IFERROR(IF(AND(VLOOKUP(F134,'Master Info'!$A$14:$Q$113,17,FALSE)="UNREGISTERED",$P134="IGST",O134&gt;=250000),"IGST &gt; 2.5 Lakhs",IF(VLOOKUP($F134,'Master Info'!$A$14:$Q$113,17,FALSE)="UNREGISTERED","Unregistered",$P134)),"")</f>
        <v/>
      </c>
      <c r="X134" s="96" t="str">
        <f t="shared" si="44"/>
        <v/>
      </c>
      <c r="Y134" s="50" t="str">
        <f t="shared" si="35"/>
        <v/>
      </c>
    </row>
    <row r="135" spans="1:25" x14ac:dyDescent="0.25">
      <c r="A135" s="49" t="str">
        <f t="shared" si="32"/>
        <v>-</v>
      </c>
      <c r="B135" s="49">
        <f t="shared" si="31"/>
        <v>134</v>
      </c>
      <c r="C135" s="78"/>
      <c r="D135" s="78"/>
      <c r="E135" s="70"/>
      <c r="F135" s="83"/>
      <c r="G135" s="94"/>
      <c r="H135" s="84"/>
      <c r="I135" s="95" t="str">
        <f t="shared" si="36"/>
        <v/>
      </c>
      <c r="J135" s="84"/>
      <c r="K135" s="52" t="str">
        <f t="shared" si="37"/>
        <v/>
      </c>
      <c r="L135" s="84"/>
      <c r="M135" s="51">
        <f t="shared" si="38"/>
        <v>0</v>
      </c>
      <c r="N135" s="51">
        <f t="shared" si="33"/>
        <v>0</v>
      </c>
      <c r="O135" s="51">
        <f t="shared" si="39"/>
        <v>0</v>
      </c>
      <c r="P135" s="51" t="str">
        <f>IFERROR(IF((VLOOKUP(F135,'Master Info'!$A$14:$C$113,2,FALSE)&amp;VLOOKUP(F135,'Master Info'!$A$14:$C$113,3,FALSE))='Master Info'!$B$2&amp;'Master Info'!$C$2,"SGST","IGST"),"")</f>
        <v/>
      </c>
      <c r="Q135" s="67" t="str">
        <f t="shared" si="34"/>
        <v/>
      </c>
      <c r="R135" s="51">
        <f t="shared" si="40"/>
        <v>0</v>
      </c>
      <c r="S135" s="51">
        <f t="shared" si="40"/>
        <v>0</v>
      </c>
      <c r="T135" s="51">
        <f t="shared" si="41"/>
        <v>0</v>
      </c>
      <c r="U135" s="51">
        <f t="shared" si="42"/>
        <v>0</v>
      </c>
      <c r="V135" s="52">
        <f t="shared" si="43"/>
        <v>0</v>
      </c>
      <c r="W135" s="50" t="str">
        <f>IFERROR(IF(AND(VLOOKUP(F135,'Master Info'!$A$14:$Q$113,17,FALSE)="UNREGISTERED",$P135="IGST",O135&gt;=250000),"IGST &gt; 2.5 Lakhs",IF(VLOOKUP($F135,'Master Info'!$A$14:$Q$113,17,FALSE)="UNREGISTERED","Unregistered",$P135)),"")</f>
        <v/>
      </c>
      <c r="X135" s="96" t="str">
        <f t="shared" si="44"/>
        <v/>
      </c>
      <c r="Y135" s="50" t="str">
        <f t="shared" si="35"/>
        <v/>
      </c>
    </row>
    <row r="136" spans="1:25" x14ac:dyDescent="0.25">
      <c r="A136" s="49" t="str">
        <f t="shared" si="32"/>
        <v>-</v>
      </c>
      <c r="B136" s="49">
        <f t="shared" si="31"/>
        <v>135</v>
      </c>
      <c r="C136" s="78"/>
      <c r="D136" s="78"/>
      <c r="E136" s="70"/>
      <c r="F136" s="83"/>
      <c r="G136" s="94"/>
      <c r="H136" s="84"/>
      <c r="I136" s="95" t="str">
        <f t="shared" si="36"/>
        <v/>
      </c>
      <c r="J136" s="84"/>
      <c r="K136" s="52" t="str">
        <f t="shared" si="37"/>
        <v/>
      </c>
      <c r="L136" s="84"/>
      <c r="M136" s="51">
        <f t="shared" si="38"/>
        <v>0</v>
      </c>
      <c r="N136" s="51">
        <f t="shared" si="33"/>
        <v>0</v>
      </c>
      <c r="O136" s="51">
        <f t="shared" si="39"/>
        <v>0</v>
      </c>
      <c r="P136" s="51" t="str">
        <f>IFERROR(IF((VLOOKUP(F136,'Master Info'!$A$14:$C$113,2,FALSE)&amp;VLOOKUP(F136,'Master Info'!$A$14:$C$113,3,FALSE))='Master Info'!$B$2&amp;'Master Info'!$C$2,"SGST","IGST"),"")</f>
        <v/>
      </c>
      <c r="Q136" s="67" t="str">
        <f t="shared" si="34"/>
        <v/>
      </c>
      <c r="R136" s="51">
        <f t="shared" si="40"/>
        <v>0</v>
      </c>
      <c r="S136" s="51">
        <f t="shared" si="40"/>
        <v>0</v>
      </c>
      <c r="T136" s="51">
        <f t="shared" si="41"/>
        <v>0</v>
      </c>
      <c r="U136" s="51">
        <f t="shared" si="42"/>
        <v>0</v>
      </c>
      <c r="V136" s="52">
        <f t="shared" si="43"/>
        <v>0</v>
      </c>
      <c r="W136" s="50" t="str">
        <f>IFERROR(IF(AND(VLOOKUP(F136,'Master Info'!$A$14:$Q$113,17,FALSE)="UNREGISTERED",$P136="IGST",O136&gt;=250000),"IGST &gt; 2.5 Lakhs",IF(VLOOKUP($F136,'Master Info'!$A$14:$Q$113,17,FALSE)="UNREGISTERED","Unregistered",$P136)),"")</f>
        <v/>
      </c>
      <c r="X136" s="96" t="str">
        <f t="shared" si="44"/>
        <v/>
      </c>
      <c r="Y136" s="50" t="str">
        <f t="shared" si="35"/>
        <v/>
      </c>
    </row>
    <row r="137" spans="1:25" x14ac:dyDescent="0.25">
      <c r="A137" s="49" t="str">
        <f t="shared" si="32"/>
        <v>-</v>
      </c>
      <c r="B137" s="49">
        <f t="shared" si="31"/>
        <v>136</v>
      </c>
      <c r="C137" s="78"/>
      <c r="D137" s="78"/>
      <c r="E137" s="70"/>
      <c r="F137" s="83"/>
      <c r="G137" s="94"/>
      <c r="H137" s="84"/>
      <c r="I137" s="95" t="str">
        <f t="shared" si="36"/>
        <v/>
      </c>
      <c r="J137" s="84"/>
      <c r="K137" s="52" t="str">
        <f t="shared" si="37"/>
        <v/>
      </c>
      <c r="L137" s="84"/>
      <c r="M137" s="51">
        <f t="shared" si="38"/>
        <v>0</v>
      </c>
      <c r="N137" s="51">
        <f t="shared" si="33"/>
        <v>0</v>
      </c>
      <c r="O137" s="51">
        <f t="shared" si="39"/>
        <v>0</v>
      </c>
      <c r="P137" s="51" t="str">
        <f>IFERROR(IF((VLOOKUP(F137,'Master Info'!$A$14:$C$113,2,FALSE)&amp;VLOOKUP(F137,'Master Info'!$A$14:$C$113,3,FALSE))='Master Info'!$B$2&amp;'Master Info'!$C$2,"SGST","IGST"),"")</f>
        <v/>
      </c>
      <c r="Q137" s="67" t="str">
        <f t="shared" si="34"/>
        <v/>
      </c>
      <c r="R137" s="51">
        <f t="shared" si="40"/>
        <v>0</v>
      </c>
      <c r="S137" s="51">
        <f t="shared" si="40"/>
        <v>0</v>
      </c>
      <c r="T137" s="51">
        <f t="shared" si="41"/>
        <v>0</v>
      </c>
      <c r="U137" s="51">
        <f t="shared" si="42"/>
        <v>0</v>
      </c>
      <c r="V137" s="52">
        <f t="shared" si="43"/>
        <v>0</v>
      </c>
      <c r="W137" s="50" t="str">
        <f>IFERROR(IF(AND(VLOOKUP(F137,'Master Info'!$A$14:$Q$113,17,FALSE)="UNREGISTERED",$P137="IGST",O137&gt;=250000),"IGST &gt; 2.5 Lakhs",IF(VLOOKUP($F137,'Master Info'!$A$14:$Q$113,17,FALSE)="UNREGISTERED","Unregistered",$P137)),"")</f>
        <v/>
      </c>
      <c r="X137" s="96" t="str">
        <f t="shared" si="44"/>
        <v/>
      </c>
      <c r="Y137" s="50" t="str">
        <f t="shared" si="35"/>
        <v/>
      </c>
    </row>
    <row r="138" spans="1:25" x14ac:dyDescent="0.25">
      <c r="A138" s="49" t="str">
        <f t="shared" si="32"/>
        <v>-</v>
      </c>
      <c r="B138" s="49">
        <f t="shared" si="31"/>
        <v>137</v>
      </c>
      <c r="C138" s="78"/>
      <c r="D138" s="78"/>
      <c r="E138" s="70"/>
      <c r="F138" s="83"/>
      <c r="G138" s="94"/>
      <c r="H138" s="84"/>
      <c r="I138" s="95" t="str">
        <f t="shared" si="36"/>
        <v/>
      </c>
      <c r="J138" s="84"/>
      <c r="K138" s="52" t="str">
        <f t="shared" si="37"/>
        <v/>
      </c>
      <c r="L138" s="84"/>
      <c r="M138" s="51">
        <f t="shared" si="38"/>
        <v>0</v>
      </c>
      <c r="N138" s="51">
        <f t="shared" si="33"/>
        <v>0</v>
      </c>
      <c r="O138" s="51">
        <f t="shared" si="39"/>
        <v>0</v>
      </c>
      <c r="P138" s="51" t="str">
        <f>IFERROR(IF((VLOOKUP(F138,'Master Info'!$A$14:$C$113,2,FALSE)&amp;VLOOKUP(F138,'Master Info'!$A$14:$C$113,3,FALSE))='Master Info'!$B$2&amp;'Master Info'!$C$2,"SGST","IGST"),"")</f>
        <v/>
      </c>
      <c r="Q138" s="67" t="str">
        <f t="shared" si="34"/>
        <v/>
      </c>
      <c r="R138" s="51">
        <f t="shared" si="40"/>
        <v>0</v>
      </c>
      <c r="S138" s="51">
        <f t="shared" si="40"/>
        <v>0</v>
      </c>
      <c r="T138" s="51">
        <f t="shared" si="41"/>
        <v>0</v>
      </c>
      <c r="U138" s="51">
        <f t="shared" si="42"/>
        <v>0</v>
      </c>
      <c r="V138" s="52">
        <f t="shared" si="43"/>
        <v>0</v>
      </c>
      <c r="W138" s="50" t="str">
        <f>IFERROR(IF(AND(VLOOKUP(F138,'Master Info'!$A$14:$Q$113,17,FALSE)="UNREGISTERED",$P138="IGST",O138&gt;=250000),"IGST &gt; 2.5 Lakhs",IF(VLOOKUP($F138,'Master Info'!$A$14:$Q$113,17,FALSE)="UNREGISTERED","Unregistered",$P138)),"")</f>
        <v/>
      </c>
      <c r="X138" s="96" t="str">
        <f t="shared" si="44"/>
        <v/>
      </c>
      <c r="Y138" s="50" t="str">
        <f t="shared" si="35"/>
        <v/>
      </c>
    </row>
    <row r="139" spans="1:25" x14ac:dyDescent="0.25">
      <c r="A139" s="49" t="str">
        <f t="shared" si="32"/>
        <v>-</v>
      </c>
      <c r="B139" s="49">
        <f t="shared" si="31"/>
        <v>138</v>
      </c>
      <c r="C139" s="78"/>
      <c r="D139" s="78"/>
      <c r="E139" s="70"/>
      <c r="F139" s="83"/>
      <c r="G139" s="94"/>
      <c r="H139" s="84"/>
      <c r="I139" s="95" t="str">
        <f t="shared" si="36"/>
        <v/>
      </c>
      <c r="J139" s="84"/>
      <c r="K139" s="52" t="str">
        <f t="shared" si="37"/>
        <v/>
      </c>
      <c r="L139" s="84"/>
      <c r="M139" s="51">
        <f t="shared" si="38"/>
        <v>0</v>
      </c>
      <c r="N139" s="51">
        <f t="shared" si="33"/>
        <v>0</v>
      </c>
      <c r="O139" s="51">
        <f t="shared" si="39"/>
        <v>0</v>
      </c>
      <c r="P139" s="51" t="str">
        <f>IFERROR(IF((VLOOKUP(F139,'Master Info'!$A$14:$C$113,2,FALSE)&amp;VLOOKUP(F139,'Master Info'!$A$14:$C$113,3,FALSE))='Master Info'!$B$2&amp;'Master Info'!$C$2,"SGST","IGST"),"")</f>
        <v/>
      </c>
      <c r="Q139" s="67" t="str">
        <f t="shared" si="34"/>
        <v/>
      </c>
      <c r="R139" s="51">
        <f t="shared" si="40"/>
        <v>0</v>
      </c>
      <c r="S139" s="51">
        <f t="shared" si="40"/>
        <v>0</v>
      </c>
      <c r="T139" s="51">
        <f t="shared" si="41"/>
        <v>0</v>
      </c>
      <c r="U139" s="51">
        <f t="shared" si="42"/>
        <v>0</v>
      </c>
      <c r="V139" s="52">
        <f t="shared" si="43"/>
        <v>0</v>
      </c>
      <c r="W139" s="50" t="str">
        <f>IFERROR(IF(AND(VLOOKUP(F139,'Master Info'!$A$14:$Q$113,17,FALSE)="UNREGISTERED",$P139="IGST",O139&gt;=250000),"IGST &gt; 2.5 Lakhs",IF(VLOOKUP($F139,'Master Info'!$A$14:$Q$113,17,FALSE)="UNREGISTERED","Unregistered",$P139)),"")</f>
        <v/>
      </c>
      <c r="X139" s="96" t="str">
        <f t="shared" si="44"/>
        <v/>
      </c>
      <c r="Y139" s="50" t="str">
        <f t="shared" si="35"/>
        <v/>
      </c>
    </row>
    <row r="140" spans="1:25" x14ac:dyDescent="0.25">
      <c r="A140" s="49" t="str">
        <f t="shared" si="32"/>
        <v>-</v>
      </c>
      <c r="B140" s="49">
        <f t="shared" si="31"/>
        <v>139</v>
      </c>
      <c r="C140" s="78"/>
      <c r="D140" s="78"/>
      <c r="E140" s="70"/>
      <c r="F140" s="83"/>
      <c r="G140" s="94"/>
      <c r="H140" s="84"/>
      <c r="I140" s="95" t="str">
        <f t="shared" si="36"/>
        <v/>
      </c>
      <c r="J140" s="84"/>
      <c r="K140" s="52" t="str">
        <f t="shared" si="37"/>
        <v/>
      </c>
      <c r="L140" s="84"/>
      <c r="M140" s="51">
        <f t="shared" si="38"/>
        <v>0</v>
      </c>
      <c r="N140" s="51">
        <f t="shared" si="33"/>
        <v>0</v>
      </c>
      <c r="O140" s="51">
        <f t="shared" si="39"/>
        <v>0</v>
      </c>
      <c r="P140" s="51" t="str">
        <f>IFERROR(IF((VLOOKUP(F140,'Master Info'!$A$14:$C$113,2,FALSE)&amp;VLOOKUP(F140,'Master Info'!$A$14:$C$113,3,FALSE))='Master Info'!$B$2&amp;'Master Info'!$C$2,"SGST","IGST"),"")</f>
        <v/>
      </c>
      <c r="Q140" s="67" t="str">
        <f t="shared" si="34"/>
        <v/>
      </c>
      <c r="R140" s="51">
        <f t="shared" si="40"/>
        <v>0</v>
      </c>
      <c r="S140" s="51">
        <f t="shared" si="40"/>
        <v>0</v>
      </c>
      <c r="T140" s="51">
        <f t="shared" si="41"/>
        <v>0</v>
      </c>
      <c r="U140" s="51">
        <f t="shared" si="42"/>
        <v>0</v>
      </c>
      <c r="V140" s="52">
        <f t="shared" si="43"/>
        <v>0</v>
      </c>
      <c r="W140" s="50" t="str">
        <f>IFERROR(IF(AND(VLOOKUP(F140,'Master Info'!$A$14:$Q$113,17,FALSE)="UNREGISTERED",$P140="IGST",O140&gt;=250000),"IGST &gt; 2.5 Lakhs",IF(VLOOKUP($F140,'Master Info'!$A$14:$Q$113,17,FALSE)="UNREGISTERED","Unregistered",$P140)),"")</f>
        <v/>
      </c>
      <c r="X140" s="96" t="str">
        <f t="shared" si="44"/>
        <v/>
      </c>
      <c r="Y140" s="50" t="str">
        <f t="shared" si="35"/>
        <v/>
      </c>
    </row>
    <row r="141" spans="1:25" x14ac:dyDescent="0.25">
      <c r="A141" s="49" t="str">
        <f t="shared" si="32"/>
        <v>-</v>
      </c>
      <c r="B141" s="49">
        <f t="shared" si="31"/>
        <v>140</v>
      </c>
      <c r="C141" s="78"/>
      <c r="D141" s="78"/>
      <c r="E141" s="70"/>
      <c r="F141" s="83"/>
      <c r="G141" s="94"/>
      <c r="H141" s="84"/>
      <c r="I141" s="95" t="str">
        <f t="shared" si="36"/>
        <v/>
      </c>
      <c r="J141" s="84"/>
      <c r="K141" s="52" t="str">
        <f t="shared" si="37"/>
        <v/>
      </c>
      <c r="L141" s="84"/>
      <c r="M141" s="51">
        <f t="shared" si="38"/>
        <v>0</v>
      </c>
      <c r="N141" s="51">
        <f t="shared" si="33"/>
        <v>0</v>
      </c>
      <c r="O141" s="51">
        <f t="shared" si="39"/>
        <v>0</v>
      </c>
      <c r="P141" s="51" t="str">
        <f>IFERROR(IF((VLOOKUP(F141,'Master Info'!$A$14:$C$113,2,FALSE)&amp;VLOOKUP(F141,'Master Info'!$A$14:$C$113,3,FALSE))='Master Info'!$B$2&amp;'Master Info'!$C$2,"SGST","IGST"),"")</f>
        <v/>
      </c>
      <c r="Q141" s="67" t="str">
        <f t="shared" si="34"/>
        <v/>
      </c>
      <c r="R141" s="51">
        <f t="shared" si="40"/>
        <v>0</v>
      </c>
      <c r="S141" s="51">
        <f t="shared" si="40"/>
        <v>0</v>
      </c>
      <c r="T141" s="51">
        <f t="shared" si="41"/>
        <v>0</v>
      </c>
      <c r="U141" s="51">
        <f t="shared" si="42"/>
        <v>0</v>
      </c>
      <c r="V141" s="52">
        <f t="shared" si="43"/>
        <v>0</v>
      </c>
      <c r="W141" s="50" t="str">
        <f>IFERROR(IF(AND(VLOOKUP(F141,'Master Info'!$A$14:$Q$113,17,FALSE)="UNREGISTERED",$P141="IGST",O141&gt;=250000),"IGST &gt; 2.5 Lakhs",IF(VLOOKUP($F141,'Master Info'!$A$14:$Q$113,17,FALSE)="UNREGISTERED","Unregistered",$P141)),"")</f>
        <v/>
      </c>
      <c r="X141" s="96" t="str">
        <f t="shared" si="44"/>
        <v/>
      </c>
      <c r="Y141" s="50" t="str">
        <f t="shared" si="35"/>
        <v/>
      </c>
    </row>
    <row r="142" spans="1:25" x14ac:dyDescent="0.25">
      <c r="A142" s="49" t="str">
        <f t="shared" si="32"/>
        <v>-</v>
      </c>
      <c r="B142" s="49">
        <f t="shared" si="31"/>
        <v>141</v>
      </c>
      <c r="C142" s="78"/>
      <c r="D142" s="78"/>
      <c r="E142" s="70"/>
      <c r="F142" s="83"/>
      <c r="G142" s="94"/>
      <c r="H142" s="84"/>
      <c r="I142" s="95" t="str">
        <f t="shared" si="36"/>
        <v/>
      </c>
      <c r="J142" s="84"/>
      <c r="K142" s="52" t="str">
        <f t="shared" si="37"/>
        <v/>
      </c>
      <c r="L142" s="84"/>
      <c r="M142" s="51">
        <f t="shared" si="38"/>
        <v>0</v>
      </c>
      <c r="N142" s="51">
        <f t="shared" si="33"/>
        <v>0</v>
      </c>
      <c r="O142" s="51">
        <f t="shared" si="39"/>
        <v>0</v>
      </c>
      <c r="P142" s="51" t="str">
        <f>IFERROR(IF((VLOOKUP(F142,'Master Info'!$A$14:$C$113,2,FALSE)&amp;VLOOKUP(F142,'Master Info'!$A$14:$C$113,3,FALSE))='Master Info'!$B$2&amp;'Master Info'!$C$2,"SGST","IGST"),"")</f>
        <v/>
      </c>
      <c r="Q142" s="67" t="str">
        <f t="shared" si="34"/>
        <v/>
      </c>
      <c r="R142" s="51">
        <f t="shared" si="40"/>
        <v>0</v>
      </c>
      <c r="S142" s="51">
        <f t="shared" si="40"/>
        <v>0</v>
      </c>
      <c r="T142" s="51">
        <f t="shared" si="41"/>
        <v>0</v>
      </c>
      <c r="U142" s="51">
        <f t="shared" si="42"/>
        <v>0</v>
      </c>
      <c r="V142" s="52">
        <f t="shared" si="43"/>
        <v>0</v>
      </c>
      <c r="W142" s="50" t="str">
        <f>IFERROR(IF(AND(VLOOKUP(F142,'Master Info'!$A$14:$Q$113,17,FALSE)="UNREGISTERED",$P142="IGST",O142&gt;=250000),"IGST &gt; 2.5 Lakhs",IF(VLOOKUP($F142,'Master Info'!$A$14:$Q$113,17,FALSE)="UNREGISTERED","Unregistered",$P142)),"")</f>
        <v/>
      </c>
      <c r="X142" s="96" t="str">
        <f t="shared" si="44"/>
        <v/>
      </c>
      <c r="Y142" s="50" t="str">
        <f t="shared" si="35"/>
        <v/>
      </c>
    </row>
    <row r="143" spans="1:25" x14ac:dyDescent="0.25">
      <c r="A143" s="49" t="str">
        <f t="shared" si="32"/>
        <v>-</v>
      </c>
      <c r="B143" s="49">
        <f t="shared" si="31"/>
        <v>142</v>
      </c>
      <c r="C143" s="78"/>
      <c r="D143" s="78"/>
      <c r="E143" s="70"/>
      <c r="F143" s="83"/>
      <c r="G143" s="94"/>
      <c r="H143" s="84"/>
      <c r="I143" s="95" t="str">
        <f t="shared" si="36"/>
        <v/>
      </c>
      <c r="J143" s="84"/>
      <c r="K143" s="52" t="str">
        <f t="shared" si="37"/>
        <v/>
      </c>
      <c r="L143" s="84"/>
      <c r="M143" s="51">
        <f t="shared" si="38"/>
        <v>0</v>
      </c>
      <c r="N143" s="51">
        <f t="shared" si="33"/>
        <v>0</v>
      </c>
      <c r="O143" s="51">
        <f t="shared" si="39"/>
        <v>0</v>
      </c>
      <c r="P143" s="51" t="str">
        <f>IFERROR(IF((VLOOKUP(F143,'Master Info'!$A$14:$C$113,2,FALSE)&amp;VLOOKUP(F143,'Master Info'!$A$14:$C$113,3,FALSE))='Master Info'!$B$2&amp;'Master Info'!$C$2,"SGST","IGST"),"")</f>
        <v/>
      </c>
      <c r="Q143" s="67" t="str">
        <f t="shared" si="34"/>
        <v/>
      </c>
      <c r="R143" s="51">
        <f t="shared" si="40"/>
        <v>0</v>
      </c>
      <c r="S143" s="51">
        <f t="shared" si="40"/>
        <v>0</v>
      </c>
      <c r="T143" s="51">
        <f t="shared" si="41"/>
        <v>0</v>
      </c>
      <c r="U143" s="51">
        <f t="shared" si="42"/>
        <v>0</v>
      </c>
      <c r="V143" s="52">
        <f t="shared" si="43"/>
        <v>0</v>
      </c>
      <c r="W143" s="50" t="str">
        <f>IFERROR(IF(AND(VLOOKUP(F143,'Master Info'!$A$14:$Q$113,17,FALSE)="UNREGISTERED",$P143="IGST",O143&gt;=250000),"IGST &gt; 2.5 Lakhs",IF(VLOOKUP($F143,'Master Info'!$A$14:$Q$113,17,FALSE)="UNREGISTERED","Unregistered",$P143)),"")</f>
        <v/>
      </c>
      <c r="X143" s="96" t="str">
        <f t="shared" si="44"/>
        <v/>
      </c>
      <c r="Y143" s="50" t="str">
        <f t="shared" si="35"/>
        <v/>
      </c>
    </row>
    <row r="144" spans="1:25" x14ac:dyDescent="0.25">
      <c r="A144" s="49" t="str">
        <f t="shared" si="32"/>
        <v>-</v>
      </c>
      <c r="B144" s="49">
        <f t="shared" si="31"/>
        <v>143</v>
      </c>
      <c r="C144" s="78"/>
      <c r="D144" s="78"/>
      <c r="E144" s="70"/>
      <c r="F144" s="83"/>
      <c r="G144" s="94"/>
      <c r="H144" s="84"/>
      <c r="I144" s="95" t="str">
        <f t="shared" si="36"/>
        <v/>
      </c>
      <c r="J144" s="84"/>
      <c r="K144" s="52" t="str">
        <f t="shared" si="37"/>
        <v/>
      </c>
      <c r="L144" s="84"/>
      <c r="M144" s="51">
        <f t="shared" si="38"/>
        <v>0</v>
      </c>
      <c r="N144" s="51">
        <f t="shared" si="33"/>
        <v>0</v>
      </c>
      <c r="O144" s="51">
        <f t="shared" si="39"/>
        <v>0</v>
      </c>
      <c r="P144" s="51" t="str">
        <f>IFERROR(IF((VLOOKUP(F144,'Master Info'!$A$14:$C$113,2,FALSE)&amp;VLOOKUP(F144,'Master Info'!$A$14:$C$113,3,FALSE))='Master Info'!$B$2&amp;'Master Info'!$C$2,"SGST","IGST"),"")</f>
        <v/>
      </c>
      <c r="Q144" s="67" t="str">
        <f t="shared" si="34"/>
        <v/>
      </c>
      <c r="R144" s="51">
        <f t="shared" si="40"/>
        <v>0</v>
      </c>
      <c r="S144" s="51">
        <f t="shared" si="40"/>
        <v>0</v>
      </c>
      <c r="T144" s="51">
        <f t="shared" si="41"/>
        <v>0</v>
      </c>
      <c r="U144" s="51">
        <f t="shared" si="42"/>
        <v>0</v>
      </c>
      <c r="V144" s="52">
        <f t="shared" si="43"/>
        <v>0</v>
      </c>
      <c r="W144" s="50" t="str">
        <f>IFERROR(IF(AND(VLOOKUP(F144,'Master Info'!$A$14:$Q$113,17,FALSE)="UNREGISTERED",$P144="IGST",O144&gt;=250000),"IGST &gt; 2.5 Lakhs",IF(VLOOKUP($F144,'Master Info'!$A$14:$Q$113,17,FALSE)="UNREGISTERED","Unregistered",$P144)),"")</f>
        <v/>
      </c>
      <c r="X144" s="96" t="str">
        <f t="shared" si="44"/>
        <v/>
      </c>
      <c r="Y144" s="50" t="str">
        <f t="shared" si="35"/>
        <v/>
      </c>
    </row>
    <row r="145" spans="1:25" x14ac:dyDescent="0.25">
      <c r="A145" s="49" t="str">
        <f t="shared" si="32"/>
        <v>-</v>
      </c>
      <c r="B145" s="49">
        <f t="shared" si="31"/>
        <v>144</v>
      </c>
      <c r="C145" s="78"/>
      <c r="D145" s="78"/>
      <c r="E145" s="70"/>
      <c r="F145" s="83"/>
      <c r="G145" s="94"/>
      <c r="H145" s="84"/>
      <c r="I145" s="95" t="str">
        <f t="shared" si="36"/>
        <v/>
      </c>
      <c r="J145" s="84"/>
      <c r="K145" s="52" t="str">
        <f t="shared" si="37"/>
        <v/>
      </c>
      <c r="L145" s="84"/>
      <c r="M145" s="51">
        <f t="shared" si="38"/>
        <v>0</v>
      </c>
      <c r="N145" s="51">
        <f t="shared" si="33"/>
        <v>0</v>
      </c>
      <c r="O145" s="51">
        <f t="shared" si="39"/>
        <v>0</v>
      </c>
      <c r="P145" s="51" t="str">
        <f>IFERROR(IF((VLOOKUP(F145,'Master Info'!$A$14:$C$113,2,FALSE)&amp;VLOOKUP(F145,'Master Info'!$A$14:$C$113,3,FALSE))='Master Info'!$B$2&amp;'Master Info'!$C$2,"SGST","IGST"),"")</f>
        <v/>
      </c>
      <c r="Q145" s="67" t="str">
        <f t="shared" si="34"/>
        <v/>
      </c>
      <c r="R145" s="51">
        <f t="shared" si="40"/>
        <v>0</v>
      </c>
      <c r="S145" s="51">
        <f t="shared" si="40"/>
        <v>0</v>
      </c>
      <c r="T145" s="51">
        <f t="shared" si="41"/>
        <v>0</v>
      </c>
      <c r="U145" s="51">
        <f t="shared" si="42"/>
        <v>0</v>
      </c>
      <c r="V145" s="52">
        <f t="shared" si="43"/>
        <v>0</v>
      </c>
      <c r="W145" s="50" t="str">
        <f>IFERROR(IF(AND(VLOOKUP(F145,'Master Info'!$A$14:$Q$113,17,FALSE)="UNREGISTERED",$P145="IGST",O145&gt;=250000),"IGST &gt; 2.5 Lakhs",IF(VLOOKUP($F145,'Master Info'!$A$14:$Q$113,17,FALSE)="UNREGISTERED","Unregistered",$P145)),"")</f>
        <v/>
      </c>
      <c r="X145" s="96" t="str">
        <f t="shared" si="44"/>
        <v/>
      </c>
      <c r="Y145" s="50" t="str">
        <f t="shared" si="35"/>
        <v/>
      </c>
    </row>
    <row r="146" spans="1:25" x14ac:dyDescent="0.25">
      <c r="A146" s="49" t="str">
        <f t="shared" si="32"/>
        <v>-</v>
      </c>
      <c r="B146" s="49">
        <f t="shared" si="31"/>
        <v>145</v>
      </c>
      <c r="C146" s="78"/>
      <c r="D146" s="78"/>
      <c r="E146" s="70"/>
      <c r="F146" s="83"/>
      <c r="G146" s="94"/>
      <c r="H146" s="84"/>
      <c r="I146" s="95" t="str">
        <f t="shared" si="36"/>
        <v/>
      </c>
      <c r="J146" s="84"/>
      <c r="K146" s="52" t="str">
        <f t="shared" si="37"/>
        <v/>
      </c>
      <c r="L146" s="84"/>
      <c r="M146" s="51">
        <f t="shared" si="38"/>
        <v>0</v>
      </c>
      <c r="N146" s="51">
        <f t="shared" si="33"/>
        <v>0</v>
      </c>
      <c r="O146" s="51">
        <f t="shared" si="39"/>
        <v>0</v>
      </c>
      <c r="P146" s="51" t="str">
        <f>IFERROR(IF((VLOOKUP(F146,'Master Info'!$A$14:$C$113,2,FALSE)&amp;VLOOKUP(F146,'Master Info'!$A$14:$C$113,3,FALSE))='Master Info'!$B$2&amp;'Master Info'!$C$2,"SGST","IGST"),"")</f>
        <v/>
      </c>
      <c r="Q146" s="67" t="str">
        <f t="shared" si="34"/>
        <v/>
      </c>
      <c r="R146" s="51">
        <f t="shared" si="40"/>
        <v>0</v>
      </c>
      <c r="S146" s="51">
        <f t="shared" si="40"/>
        <v>0</v>
      </c>
      <c r="T146" s="51">
        <f t="shared" si="41"/>
        <v>0</v>
      </c>
      <c r="U146" s="51">
        <f t="shared" si="42"/>
        <v>0</v>
      </c>
      <c r="V146" s="52">
        <f t="shared" si="43"/>
        <v>0</v>
      </c>
      <c r="W146" s="50" t="str">
        <f>IFERROR(IF(AND(VLOOKUP(F146,'Master Info'!$A$14:$Q$113,17,FALSE)="UNREGISTERED",$P146="IGST",O146&gt;=250000),"IGST &gt; 2.5 Lakhs",IF(VLOOKUP($F146,'Master Info'!$A$14:$Q$113,17,FALSE)="UNREGISTERED","Unregistered",$P146)),"")</f>
        <v/>
      </c>
      <c r="X146" s="96" t="str">
        <f t="shared" si="44"/>
        <v/>
      </c>
      <c r="Y146" s="50" t="str">
        <f t="shared" si="35"/>
        <v/>
      </c>
    </row>
    <row r="147" spans="1:25" x14ac:dyDescent="0.25">
      <c r="A147" s="49" t="str">
        <f t="shared" si="32"/>
        <v>-</v>
      </c>
      <c r="B147" s="49">
        <f t="shared" si="31"/>
        <v>146</v>
      </c>
      <c r="C147" s="78"/>
      <c r="D147" s="78"/>
      <c r="E147" s="70"/>
      <c r="F147" s="83"/>
      <c r="G147" s="94"/>
      <c r="H147" s="84"/>
      <c r="I147" s="95" t="str">
        <f t="shared" si="36"/>
        <v/>
      </c>
      <c r="J147" s="84"/>
      <c r="K147" s="52" t="str">
        <f t="shared" si="37"/>
        <v/>
      </c>
      <c r="L147" s="84"/>
      <c r="M147" s="51">
        <f t="shared" si="38"/>
        <v>0</v>
      </c>
      <c r="N147" s="51">
        <f t="shared" si="33"/>
        <v>0</v>
      </c>
      <c r="O147" s="51">
        <f t="shared" si="39"/>
        <v>0</v>
      </c>
      <c r="P147" s="51" t="str">
        <f>IFERROR(IF((VLOOKUP(F147,'Master Info'!$A$14:$C$113,2,FALSE)&amp;VLOOKUP(F147,'Master Info'!$A$14:$C$113,3,FALSE))='Master Info'!$B$2&amp;'Master Info'!$C$2,"SGST","IGST"),"")</f>
        <v/>
      </c>
      <c r="Q147" s="67" t="str">
        <f t="shared" si="34"/>
        <v/>
      </c>
      <c r="R147" s="51">
        <f t="shared" si="40"/>
        <v>0</v>
      </c>
      <c r="S147" s="51">
        <f t="shared" si="40"/>
        <v>0</v>
      </c>
      <c r="T147" s="51">
        <f t="shared" si="41"/>
        <v>0</v>
      </c>
      <c r="U147" s="51">
        <f t="shared" si="42"/>
        <v>0</v>
      </c>
      <c r="V147" s="52">
        <f t="shared" si="43"/>
        <v>0</v>
      </c>
      <c r="W147" s="50" t="str">
        <f>IFERROR(IF(AND(VLOOKUP(F147,'Master Info'!$A$14:$Q$113,17,FALSE)="UNREGISTERED",$P147="IGST",O147&gt;=250000),"IGST &gt; 2.5 Lakhs",IF(VLOOKUP($F147,'Master Info'!$A$14:$Q$113,17,FALSE)="UNREGISTERED","Unregistered",$P147)),"")</f>
        <v/>
      </c>
      <c r="X147" s="96" t="str">
        <f t="shared" si="44"/>
        <v/>
      </c>
      <c r="Y147" s="50" t="str">
        <f t="shared" si="35"/>
        <v/>
      </c>
    </row>
    <row r="148" spans="1:25" x14ac:dyDescent="0.25">
      <c r="A148" s="49" t="str">
        <f t="shared" si="32"/>
        <v>-</v>
      </c>
      <c r="B148" s="49">
        <f t="shared" si="31"/>
        <v>147</v>
      </c>
      <c r="C148" s="78"/>
      <c r="D148" s="78"/>
      <c r="E148" s="70"/>
      <c r="F148" s="83"/>
      <c r="G148" s="94"/>
      <c r="H148" s="84"/>
      <c r="I148" s="95" t="str">
        <f t="shared" si="36"/>
        <v/>
      </c>
      <c r="J148" s="84"/>
      <c r="K148" s="52" t="str">
        <f t="shared" si="37"/>
        <v/>
      </c>
      <c r="L148" s="84"/>
      <c r="M148" s="51">
        <f t="shared" si="38"/>
        <v>0</v>
      </c>
      <c r="N148" s="51">
        <f t="shared" si="33"/>
        <v>0</v>
      </c>
      <c r="O148" s="51">
        <f t="shared" si="39"/>
        <v>0</v>
      </c>
      <c r="P148" s="51" t="str">
        <f>IFERROR(IF((VLOOKUP(F148,'Master Info'!$A$14:$C$113,2,FALSE)&amp;VLOOKUP(F148,'Master Info'!$A$14:$C$113,3,FALSE))='Master Info'!$B$2&amp;'Master Info'!$C$2,"SGST","IGST"),"")</f>
        <v/>
      </c>
      <c r="Q148" s="67" t="str">
        <f t="shared" si="34"/>
        <v/>
      </c>
      <c r="R148" s="51">
        <f t="shared" si="40"/>
        <v>0</v>
      </c>
      <c r="S148" s="51">
        <f t="shared" si="40"/>
        <v>0</v>
      </c>
      <c r="T148" s="51">
        <f t="shared" si="41"/>
        <v>0</v>
      </c>
      <c r="U148" s="51">
        <f t="shared" si="42"/>
        <v>0</v>
      </c>
      <c r="V148" s="52">
        <f t="shared" si="43"/>
        <v>0</v>
      </c>
      <c r="W148" s="50" t="str">
        <f>IFERROR(IF(AND(VLOOKUP(F148,'Master Info'!$A$14:$Q$113,17,FALSE)="UNREGISTERED",$P148="IGST",O148&gt;=250000),"IGST &gt; 2.5 Lakhs",IF(VLOOKUP($F148,'Master Info'!$A$14:$Q$113,17,FALSE)="UNREGISTERED","Unregistered",$P148)),"")</f>
        <v/>
      </c>
      <c r="X148" s="96" t="str">
        <f t="shared" si="44"/>
        <v/>
      </c>
      <c r="Y148" s="50" t="str">
        <f t="shared" si="35"/>
        <v/>
      </c>
    </row>
    <row r="149" spans="1:25" x14ac:dyDescent="0.25">
      <c r="A149" s="49" t="str">
        <f t="shared" si="32"/>
        <v>-</v>
      </c>
      <c r="B149" s="49">
        <f t="shared" si="31"/>
        <v>148</v>
      </c>
      <c r="C149" s="78"/>
      <c r="D149" s="78"/>
      <c r="E149" s="70"/>
      <c r="F149" s="83"/>
      <c r="G149" s="94"/>
      <c r="H149" s="84"/>
      <c r="I149" s="95" t="str">
        <f t="shared" si="36"/>
        <v/>
      </c>
      <c r="J149" s="84"/>
      <c r="K149" s="52" t="str">
        <f t="shared" si="37"/>
        <v/>
      </c>
      <c r="L149" s="84"/>
      <c r="M149" s="51">
        <f t="shared" si="38"/>
        <v>0</v>
      </c>
      <c r="N149" s="51">
        <f t="shared" si="33"/>
        <v>0</v>
      </c>
      <c r="O149" s="51">
        <f t="shared" si="39"/>
        <v>0</v>
      </c>
      <c r="P149" s="51" t="str">
        <f>IFERROR(IF((VLOOKUP(F149,'Master Info'!$A$14:$C$113,2,FALSE)&amp;VLOOKUP(F149,'Master Info'!$A$14:$C$113,3,FALSE))='Master Info'!$B$2&amp;'Master Info'!$C$2,"SGST","IGST"),"")</f>
        <v/>
      </c>
      <c r="Q149" s="67" t="str">
        <f t="shared" si="34"/>
        <v/>
      </c>
      <c r="R149" s="51">
        <f t="shared" si="40"/>
        <v>0</v>
      </c>
      <c r="S149" s="51">
        <f t="shared" si="40"/>
        <v>0</v>
      </c>
      <c r="T149" s="51">
        <f t="shared" si="41"/>
        <v>0</v>
      </c>
      <c r="U149" s="51">
        <f t="shared" si="42"/>
        <v>0</v>
      </c>
      <c r="V149" s="52">
        <f t="shared" si="43"/>
        <v>0</v>
      </c>
      <c r="W149" s="50" t="str">
        <f>IFERROR(IF(AND(VLOOKUP(F149,'Master Info'!$A$14:$Q$113,17,FALSE)="UNREGISTERED",$P149="IGST",O149&gt;=250000),"IGST &gt; 2.5 Lakhs",IF(VLOOKUP($F149,'Master Info'!$A$14:$Q$113,17,FALSE)="UNREGISTERED","Unregistered",$P149)),"")</f>
        <v/>
      </c>
      <c r="X149" s="96" t="str">
        <f t="shared" si="44"/>
        <v/>
      </c>
      <c r="Y149" s="50" t="str">
        <f t="shared" si="35"/>
        <v/>
      </c>
    </row>
    <row r="150" spans="1:25" x14ac:dyDescent="0.25">
      <c r="A150" s="49" t="str">
        <f t="shared" si="32"/>
        <v>-</v>
      </c>
      <c r="B150" s="49">
        <f t="shared" si="31"/>
        <v>149</v>
      </c>
      <c r="C150" s="78"/>
      <c r="D150" s="78"/>
      <c r="E150" s="70"/>
      <c r="F150" s="83"/>
      <c r="G150" s="94"/>
      <c r="H150" s="84"/>
      <c r="I150" s="95" t="str">
        <f t="shared" si="36"/>
        <v/>
      </c>
      <c r="J150" s="84"/>
      <c r="K150" s="52" t="str">
        <f t="shared" si="37"/>
        <v/>
      </c>
      <c r="L150" s="84"/>
      <c r="M150" s="51">
        <f t="shared" si="38"/>
        <v>0</v>
      </c>
      <c r="N150" s="51">
        <f t="shared" si="33"/>
        <v>0</v>
      </c>
      <c r="O150" s="51">
        <f t="shared" si="39"/>
        <v>0</v>
      </c>
      <c r="P150" s="51" t="str">
        <f>IFERROR(IF((VLOOKUP(F150,'Master Info'!$A$14:$C$113,2,FALSE)&amp;VLOOKUP(F150,'Master Info'!$A$14:$C$113,3,FALSE))='Master Info'!$B$2&amp;'Master Info'!$C$2,"SGST","IGST"),"")</f>
        <v/>
      </c>
      <c r="Q150" s="67" t="str">
        <f t="shared" si="34"/>
        <v/>
      </c>
      <c r="R150" s="51">
        <f t="shared" si="40"/>
        <v>0</v>
      </c>
      <c r="S150" s="51">
        <f t="shared" si="40"/>
        <v>0</v>
      </c>
      <c r="T150" s="51">
        <f t="shared" si="41"/>
        <v>0</v>
      </c>
      <c r="U150" s="51">
        <f t="shared" si="42"/>
        <v>0</v>
      </c>
      <c r="V150" s="52">
        <f t="shared" si="43"/>
        <v>0</v>
      </c>
      <c r="W150" s="50" t="str">
        <f>IFERROR(IF(AND(VLOOKUP(F150,'Master Info'!$A$14:$Q$113,17,FALSE)="UNREGISTERED",$P150="IGST",O150&gt;=250000),"IGST &gt; 2.5 Lakhs",IF(VLOOKUP($F150,'Master Info'!$A$14:$Q$113,17,FALSE)="UNREGISTERED","Unregistered",$P150)),"")</f>
        <v/>
      </c>
      <c r="X150" s="96" t="str">
        <f t="shared" si="44"/>
        <v/>
      </c>
      <c r="Y150" s="50" t="str">
        <f t="shared" si="35"/>
        <v/>
      </c>
    </row>
    <row r="151" spans="1:25" x14ac:dyDescent="0.25">
      <c r="A151" s="49" t="str">
        <f t="shared" si="32"/>
        <v>-</v>
      </c>
      <c r="B151" s="49">
        <f t="shared" si="31"/>
        <v>150</v>
      </c>
      <c r="C151" s="78"/>
      <c r="D151" s="78"/>
      <c r="E151" s="70"/>
      <c r="F151" s="83"/>
      <c r="G151" s="94"/>
      <c r="H151" s="84"/>
      <c r="I151" s="95" t="str">
        <f t="shared" si="36"/>
        <v/>
      </c>
      <c r="J151" s="84"/>
      <c r="K151" s="52" t="str">
        <f t="shared" si="37"/>
        <v/>
      </c>
      <c r="L151" s="84"/>
      <c r="M151" s="51">
        <f t="shared" si="38"/>
        <v>0</v>
      </c>
      <c r="N151" s="51">
        <f t="shared" si="33"/>
        <v>0</v>
      </c>
      <c r="O151" s="51">
        <f t="shared" si="39"/>
        <v>0</v>
      </c>
      <c r="P151" s="51" t="str">
        <f>IFERROR(IF((VLOOKUP(F151,'Master Info'!$A$14:$C$113,2,FALSE)&amp;VLOOKUP(F151,'Master Info'!$A$14:$C$113,3,FALSE))='Master Info'!$B$2&amp;'Master Info'!$C$2,"SGST","IGST"),"")</f>
        <v/>
      </c>
      <c r="Q151" s="67" t="str">
        <f t="shared" si="34"/>
        <v/>
      </c>
      <c r="R151" s="51">
        <f t="shared" si="40"/>
        <v>0</v>
      </c>
      <c r="S151" s="51">
        <f t="shared" si="40"/>
        <v>0</v>
      </c>
      <c r="T151" s="51">
        <f t="shared" si="41"/>
        <v>0</v>
      </c>
      <c r="U151" s="51">
        <f t="shared" si="42"/>
        <v>0</v>
      </c>
      <c r="V151" s="52">
        <f t="shared" si="43"/>
        <v>0</v>
      </c>
      <c r="W151" s="50" t="str">
        <f>IFERROR(IF(AND(VLOOKUP(F151,'Master Info'!$A$14:$Q$113,17,FALSE)="UNREGISTERED",$P151="IGST",O151&gt;=250000),"IGST &gt; 2.5 Lakhs",IF(VLOOKUP($F151,'Master Info'!$A$14:$Q$113,17,FALSE)="UNREGISTERED","Unregistered",$P151)),"")</f>
        <v/>
      </c>
      <c r="X151" s="96" t="str">
        <f t="shared" si="44"/>
        <v/>
      </c>
      <c r="Y151" s="50" t="str">
        <f t="shared" si="35"/>
        <v/>
      </c>
    </row>
    <row r="152" spans="1:25" x14ac:dyDescent="0.25">
      <c r="A152" s="49" t="str">
        <f t="shared" si="32"/>
        <v>-</v>
      </c>
      <c r="B152" s="49">
        <f t="shared" ref="B152:B215" si="45">B151+1</f>
        <v>151</v>
      </c>
      <c r="C152" s="78"/>
      <c r="D152" s="78"/>
      <c r="E152" s="70"/>
      <c r="F152" s="83"/>
      <c r="G152" s="94"/>
      <c r="H152" s="84"/>
      <c r="I152" s="95" t="str">
        <f t="shared" si="36"/>
        <v/>
      </c>
      <c r="J152" s="84"/>
      <c r="K152" s="52" t="str">
        <f t="shared" si="37"/>
        <v/>
      </c>
      <c r="L152" s="84"/>
      <c r="M152" s="51">
        <f t="shared" si="38"/>
        <v>0</v>
      </c>
      <c r="N152" s="51">
        <f t="shared" si="33"/>
        <v>0</v>
      </c>
      <c r="O152" s="51">
        <f t="shared" si="39"/>
        <v>0</v>
      </c>
      <c r="P152" s="51" t="str">
        <f>IFERROR(IF((VLOOKUP(F152,'Master Info'!$A$14:$C$113,2,FALSE)&amp;VLOOKUP(F152,'Master Info'!$A$14:$C$113,3,FALSE))='Master Info'!$B$2&amp;'Master Info'!$C$2,"SGST","IGST"),"")</f>
        <v/>
      </c>
      <c r="Q152" s="67" t="str">
        <f t="shared" si="34"/>
        <v/>
      </c>
      <c r="R152" s="51">
        <f t="shared" si="40"/>
        <v>0</v>
      </c>
      <c r="S152" s="51">
        <f t="shared" si="40"/>
        <v>0</v>
      </c>
      <c r="T152" s="51">
        <f t="shared" si="41"/>
        <v>0</v>
      </c>
      <c r="U152" s="51">
        <f t="shared" si="42"/>
        <v>0</v>
      </c>
      <c r="V152" s="52">
        <f t="shared" si="43"/>
        <v>0</v>
      </c>
      <c r="W152" s="50" t="str">
        <f>IFERROR(IF(AND(VLOOKUP(F152,'Master Info'!$A$14:$Q$113,17,FALSE)="UNREGISTERED",$P152="IGST",O152&gt;=250000),"IGST &gt; 2.5 Lakhs",IF(VLOOKUP($F152,'Master Info'!$A$14:$Q$113,17,FALSE)="UNREGISTERED","Unregistered",$P152)),"")</f>
        <v/>
      </c>
      <c r="X152" s="96" t="str">
        <f t="shared" si="44"/>
        <v/>
      </c>
      <c r="Y152" s="50" t="str">
        <f t="shared" si="35"/>
        <v/>
      </c>
    </row>
    <row r="153" spans="1:25" x14ac:dyDescent="0.25">
      <c r="A153" s="49" t="str">
        <f t="shared" si="32"/>
        <v>-</v>
      </c>
      <c r="B153" s="49">
        <f t="shared" si="45"/>
        <v>152</v>
      </c>
      <c r="C153" s="78"/>
      <c r="D153" s="78"/>
      <c r="E153" s="70"/>
      <c r="F153" s="83"/>
      <c r="G153" s="94"/>
      <c r="H153" s="84"/>
      <c r="I153" s="95" t="str">
        <f t="shared" si="36"/>
        <v/>
      </c>
      <c r="J153" s="84"/>
      <c r="K153" s="52" t="str">
        <f t="shared" si="37"/>
        <v/>
      </c>
      <c r="L153" s="84"/>
      <c r="M153" s="51">
        <f t="shared" si="38"/>
        <v>0</v>
      </c>
      <c r="N153" s="51">
        <f t="shared" si="33"/>
        <v>0</v>
      </c>
      <c r="O153" s="51">
        <f t="shared" si="39"/>
        <v>0</v>
      </c>
      <c r="P153" s="51" t="str">
        <f>IFERROR(IF((VLOOKUP(F153,'Master Info'!$A$14:$C$113,2,FALSE)&amp;VLOOKUP(F153,'Master Info'!$A$14:$C$113,3,FALSE))='Master Info'!$B$2&amp;'Master Info'!$C$2,"SGST","IGST"),"")</f>
        <v/>
      </c>
      <c r="Q153" s="67" t="str">
        <f t="shared" si="34"/>
        <v/>
      </c>
      <c r="R153" s="51">
        <f t="shared" si="40"/>
        <v>0</v>
      </c>
      <c r="S153" s="51">
        <f t="shared" si="40"/>
        <v>0</v>
      </c>
      <c r="T153" s="51">
        <f t="shared" si="41"/>
        <v>0</v>
      </c>
      <c r="U153" s="51">
        <f t="shared" si="42"/>
        <v>0</v>
      </c>
      <c r="V153" s="52">
        <f t="shared" si="43"/>
        <v>0</v>
      </c>
      <c r="W153" s="50" t="str">
        <f>IFERROR(IF(AND(VLOOKUP(F153,'Master Info'!$A$14:$Q$113,17,FALSE)="UNREGISTERED",$P153="IGST",O153&gt;=250000),"IGST &gt; 2.5 Lakhs",IF(VLOOKUP($F153,'Master Info'!$A$14:$Q$113,17,FALSE)="UNREGISTERED","Unregistered",$P153)),"")</f>
        <v/>
      </c>
      <c r="X153" s="96" t="str">
        <f t="shared" si="44"/>
        <v/>
      </c>
      <c r="Y153" s="50" t="str">
        <f t="shared" si="35"/>
        <v/>
      </c>
    </row>
    <row r="154" spans="1:25" x14ac:dyDescent="0.25">
      <c r="A154" s="49" t="str">
        <f t="shared" si="32"/>
        <v>-</v>
      </c>
      <c r="B154" s="49">
        <f t="shared" si="45"/>
        <v>153</v>
      </c>
      <c r="C154" s="78"/>
      <c r="D154" s="78"/>
      <c r="E154" s="70"/>
      <c r="F154" s="83"/>
      <c r="G154" s="94"/>
      <c r="H154" s="84"/>
      <c r="I154" s="95" t="str">
        <f t="shared" si="36"/>
        <v/>
      </c>
      <c r="J154" s="84"/>
      <c r="K154" s="52" t="str">
        <f t="shared" si="37"/>
        <v/>
      </c>
      <c r="L154" s="84"/>
      <c r="M154" s="51">
        <f t="shared" si="38"/>
        <v>0</v>
      </c>
      <c r="N154" s="51">
        <f t="shared" si="33"/>
        <v>0</v>
      </c>
      <c r="O154" s="51">
        <f t="shared" si="39"/>
        <v>0</v>
      </c>
      <c r="P154" s="51" t="str">
        <f>IFERROR(IF((VLOOKUP(F154,'Master Info'!$A$14:$C$113,2,FALSE)&amp;VLOOKUP(F154,'Master Info'!$A$14:$C$113,3,FALSE))='Master Info'!$B$2&amp;'Master Info'!$C$2,"SGST","IGST"),"")</f>
        <v/>
      </c>
      <c r="Q154" s="67" t="str">
        <f t="shared" si="34"/>
        <v/>
      </c>
      <c r="R154" s="51">
        <f t="shared" si="40"/>
        <v>0</v>
      </c>
      <c r="S154" s="51">
        <f t="shared" si="40"/>
        <v>0</v>
      </c>
      <c r="T154" s="51">
        <f t="shared" si="41"/>
        <v>0</v>
      </c>
      <c r="U154" s="51">
        <f t="shared" si="42"/>
        <v>0</v>
      </c>
      <c r="V154" s="52">
        <f t="shared" si="43"/>
        <v>0</v>
      </c>
      <c r="W154" s="50" t="str">
        <f>IFERROR(IF(AND(VLOOKUP(F154,'Master Info'!$A$14:$Q$113,17,FALSE)="UNREGISTERED",$P154="IGST",O154&gt;=250000),"IGST &gt; 2.5 Lakhs",IF(VLOOKUP($F154,'Master Info'!$A$14:$Q$113,17,FALSE)="UNREGISTERED","Unregistered",$P154)),"")</f>
        <v/>
      </c>
      <c r="X154" s="96" t="str">
        <f t="shared" si="44"/>
        <v/>
      </c>
      <c r="Y154" s="50" t="str">
        <f t="shared" si="35"/>
        <v/>
      </c>
    </row>
    <row r="155" spans="1:25" x14ac:dyDescent="0.25">
      <c r="A155" s="49" t="str">
        <f t="shared" si="32"/>
        <v>-</v>
      </c>
      <c r="B155" s="49">
        <f t="shared" si="45"/>
        <v>154</v>
      </c>
      <c r="C155" s="78"/>
      <c r="D155" s="78"/>
      <c r="E155" s="70"/>
      <c r="F155" s="83"/>
      <c r="G155" s="94"/>
      <c r="H155" s="84"/>
      <c r="I155" s="95" t="str">
        <f t="shared" si="36"/>
        <v/>
      </c>
      <c r="J155" s="84"/>
      <c r="K155" s="52" t="str">
        <f t="shared" si="37"/>
        <v/>
      </c>
      <c r="L155" s="84"/>
      <c r="M155" s="51">
        <f t="shared" si="38"/>
        <v>0</v>
      </c>
      <c r="N155" s="51">
        <f t="shared" si="33"/>
        <v>0</v>
      </c>
      <c r="O155" s="51">
        <f t="shared" si="39"/>
        <v>0</v>
      </c>
      <c r="P155" s="51" t="str">
        <f>IFERROR(IF((VLOOKUP(F155,'Master Info'!$A$14:$C$113,2,FALSE)&amp;VLOOKUP(F155,'Master Info'!$A$14:$C$113,3,FALSE))='Master Info'!$B$2&amp;'Master Info'!$C$2,"SGST","IGST"),"")</f>
        <v/>
      </c>
      <c r="Q155" s="67" t="str">
        <f t="shared" si="34"/>
        <v/>
      </c>
      <c r="R155" s="51">
        <f t="shared" si="40"/>
        <v>0</v>
      </c>
      <c r="S155" s="51">
        <f t="shared" si="40"/>
        <v>0</v>
      </c>
      <c r="T155" s="51">
        <f t="shared" si="41"/>
        <v>0</v>
      </c>
      <c r="U155" s="51">
        <f t="shared" si="42"/>
        <v>0</v>
      </c>
      <c r="V155" s="52">
        <f t="shared" si="43"/>
        <v>0</v>
      </c>
      <c r="W155" s="50" t="str">
        <f>IFERROR(IF(AND(VLOOKUP(F155,'Master Info'!$A$14:$Q$113,17,FALSE)="UNREGISTERED",$P155="IGST",O155&gt;=250000),"IGST &gt; 2.5 Lakhs",IF(VLOOKUP($F155,'Master Info'!$A$14:$Q$113,17,FALSE)="UNREGISTERED","Unregistered",$P155)),"")</f>
        <v/>
      </c>
      <c r="X155" s="96" t="str">
        <f t="shared" si="44"/>
        <v/>
      </c>
      <c r="Y155" s="50" t="str">
        <f t="shared" si="35"/>
        <v/>
      </c>
    </row>
    <row r="156" spans="1:25" x14ac:dyDescent="0.25">
      <c r="A156" s="49" t="str">
        <f t="shared" si="32"/>
        <v>-</v>
      </c>
      <c r="B156" s="49">
        <f t="shared" si="45"/>
        <v>155</v>
      </c>
      <c r="C156" s="78"/>
      <c r="D156" s="78"/>
      <c r="E156" s="70"/>
      <c r="F156" s="83"/>
      <c r="G156" s="94"/>
      <c r="H156" s="84"/>
      <c r="I156" s="95" t="str">
        <f t="shared" si="36"/>
        <v/>
      </c>
      <c r="J156" s="84"/>
      <c r="K156" s="52" t="str">
        <f t="shared" si="37"/>
        <v/>
      </c>
      <c r="L156" s="84"/>
      <c r="M156" s="51">
        <f t="shared" si="38"/>
        <v>0</v>
      </c>
      <c r="N156" s="51">
        <f t="shared" si="33"/>
        <v>0</v>
      </c>
      <c r="O156" s="51">
        <f t="shared" si="39"/>
        <v>0</v>
      </c>
      <c r="P156" s="51" t="str">
        <f>IFERROR(IF((VLOOKUP(F156,'Master Info'!$A$14:$C$113,2,FALSE)&amp;VLOOKUP(F156,'Master Info'!$A$14:$C$113,3,FALSE))='Master Info'!$B$2&amp;'Master Info'!$C$2,"SGST","IGST"),"")</f>
        <v/>
      </c>
      <c r="Q156" s="67" t="str">
        <f t="shared" si="34"/>
        <v/>
      </c>
      <c r="R156" s="51">
        <f t="shared" si="40"/>
        <v>0</v>
      </c>
      <c r="S156" s="51">
        <f t="shared" si="40"/>
        <v>0</v>
      </c>
      <c r="T156" s="51">
        <f t="shared" si="41"/>
        <v>0</v>
      </c>
      <c r="U156" s="51">
        <f t="shared" si="42"/>
        <v>0</v>
      </c>
      <c r="V156" s="52">
        <f t="shared" si="43"/>
        <v>0</v>
      </c>
      <c r="W156" s="50" t="str">
        <f>IFERROR(IF(AND(VLOOKUP(F156,'Master Info'!$A$14:$Q$113,17,FALSE)="UNREGISTERED",$P156="IGST",O156&gt;=250000),"IGST &gt; 2.5 Lakhs",IF(VLOOKUP($F156,'Master Info'!$A$14:$Q$113,17,FALSE)="UNREGISTERED","Unregistered",$P156)),"")</f>
        <v/>
      </c>
      <c r="X156" s="96" t="str">
        <f t="shared" si="44"/>
        <v/>
      </c>
      <c r="Y156" s="50" t="str">
        <f t="shared" si="35"/>
        <v/>
      </c>
    </row>
    <row r="157" spans="1:25" x14ac:dyDescent="0.25">
      <c r="A157" s="49" t="str">
        <f t="shared" si="32"/>
        <v>-</v>
      </c>
      <c r="B157" s="49">
        <f t="shared" si="45"/>
        <v>156</v>
      </c>
      <c r="C157" s="78"/>
      <c r="D157" s="78"/>
      <c r="E157" s="70"/>
      <c r="F157" s="83"/>
      <c r="G157" s="94"/>
      <c r="H157" s="84"/>
      <c r="I157" s="95" t="str">
        <f t="shared" si="36"/>
        <v/>
      </c>
      <c r="J157" s="84"/>
      <c r="K157" s="52" t="str">
        <f t="shared" si="37"/>
        <v/>
      </c>
      <c r="L157" s="84"/>
      <c r="M157" s="51">
        <f t="shared" si="38"/>
        <v>0</v>
      </c>
      <c r="N157" s="51">
        <f t="shared" si="33"/>
        <v>0</v>
      </c>
      <c r="O157" s="51">
        <f t="shared" si="39"/>
        <v>0</v>
      </c>
      <c r="P157" s="51" t="str">
        <f>IFERROR(IF((VLOOKUP(F157,'Master Info'!$A$14:$C$113,2,FALSE)&amp;VLOOKUP(F157,'Master Info'!$A$14:$C$113,3,FALSE))='Master Info'!$B$2&amp;'Master Info'!$C$2,"SGST","IGST"),"")</f>
        <v/>
      </c>
      <c r="Q157" s="67" t="str">
        <f t="shared" si="34"/>
        <v/>
      </c>
      <c r="R157" s="51">
        <f t="shared" si="40"/>
        <v>0</v>
      </c>
      <c r="S157" s="51">
        <f t="shared" si="40"/>
        <v>0</v>
      </c>
      <c r="T157" s="51">
        <f t="shared" si="41"/>
        <v>0</v>
      </c>
      <c r="U157" s="51">
        <f t="shared" si="42"/>
        <v>0</v>
      </c>
      <c r="V157" s="52">
        <f t="shared" si="43"/>
        <v>0</v>
      </c>
      <c r="W157" s="50" t="str">
        <f>IFERROR(IF(AND(VLOOKUP(F157,'Master Info'!$A$14:$Q$113,17,FALSE)="UNREGISTERED",$P157="IGST",O157&gt;=250000),"IGST &gt; 2.5 Lakhs",IF(VLOOKUP($F157,'Master Info'!$A$14:$Q$113,17,FALSE)="UNREGISTERED","Unregistered",$P157)),"")</f>
        <v/>
      </c>
      <c r="X157" s="96" t="str">
        <f t="shared" si="44"/>
        <v/>
      </c>
      <c r="Y157" s="50" t="str">
        <f t="shared" si="35"/>
        <v/>
      </c>
    </row>
    <row r="158" spans="1:25" x14ac:dyDescent="0.25">
      <c r="A158" s="49" t="str">
        <f t="shared" si="32"/>
        <v>-</v>
      </c>
      <c r="B158" s="49">
        <f t="shared" si="45"/>
        <v>157</v>
      </c>
      <c r="C158" s="78"/>
      <c r="D158" s="78"/>
      <c r="E158" s="70"/>
      <c r="F158" s="83"/>
      <c r="G158" s="94"/>
      <c r="H158" s="84"/>
      <c r="I158" s="95" t="str">
        <f t="shared" si="36"/>
        <v/>
      </c>
      <c r="J158" s="84"/>
      <c r="K158" s="52" t="str">
        <f t="shared" si="37"/>
        <v/>
      </c>
      <c r="L158" s="84"/>
      <c r="M158" s="51">
        <f t="shared" si="38"/>
        <v>0</v>
      </c>
      <c r="N158" s="51">
        <f t="shared" si="33"/>
        <v>0</v>
      </c>
      <c r="O158" s="51">
        <f t="shared" si="39"/>
        <v>0</v>
      </c>
      <c r="P158" s="51" t="str">
        <f>IFERROR(IF((VLOOKUP(F158,'Master Info'!$A$14:$C$113,2,FALSE)&amp;VLOOKUP(F158,'Master Info'!$A$14:$C$113,3,FALSE))='Master Info'!$B$2&amp;'Master Info'!$C$2,"SGST","IGST"),"")</f>
        <v/>
      </c>
      <c r="Q158" s="67" t="str">
        <f t="shared" si="34"/>
        <v/>
      </c>
      <c r="R158" s="51">
        <f t="shared" si="40"/>
        <v>0</v>
      </c>
      <c r="S158" s="51">
        <f t="shared" si="40"/>
        <v>0</v>
      </c>
      <c r="T158" s="51">
        <f t="shared" si="41"/>
        <v>0</v>
      </c>
      <c r="U158" s="51">
        <f t="shared" si="42"/>
        <v>0</v>
      </c>
      <c r="V158" s="52">
        <f t="shared" si="43"/>
        <v>0</v>
      </c>
      <c r="W158" s="50" t="str">
        <f>IFERROR(IF(AND(VLOOKUP(F158,'Master Info'!$A$14:$Q$113,17,FALSE)="UNREGISTERED",$P158="IGST",O158&gt;=250000),"IGST &gt; 2.5 Lakhs",IF(VLOOKUP($F158,'Master Info'!$A$14:$Q$113,17,FALSE)="UNREGISTERED","Unregistered",$P158)),"")</f>
        <v/>
      </c>
      <c r="X158" s="96" t="str">
        <f t="shared" si="44"/>
        <v/>
      </c>
      <c r="Y158" s="50" t="str">
        <f t="shared" si="35"/>
        <v/>
      </c>
    </row>
    <row r="159" spans="1:25" x14ac:dyDescent="0.25">
      <c r="A159" s="49" t="str">
        <f t="shared" si="32"/>
        <v>-</v>
      </c>
      <c r="B159" s="49">
        <f t="shared" si="45"/>
        <v>158</v>
      </c>
      <c r="C159" s="78"/>
      <c r="D159" s="78"/>
      <c r="E159" s="70"/>
      <c r="F159" s="83"/>
      <c r="G159" s="94"/>
      <c r="H159" s="84"/>
      <c r="I159" s="95" t="str">
        <f t="shared" si="36"/>
        <v/>
      </c>
      <c r="J159" s="84"/>
      <c r="K159" s="52" t="str">
        <f t="shared" si="37"/>
        <v/>
      </c>
      <c r="L159" s="84"/>
      <c r="M159" s="51">
        <f t="shared" si="38"/>
        <v>0</v>
      </c>
      <c r="N159" s="51">
        <f t="shared" si="33"/>
        <v>0</v>
      </c>
      <c r="O159" s="51">
        <f t="shared" si="39"/>
        <v>0</v>
      </c>
      <c r="P159" s="51" t="str">
        <f>IFERROR(IF((VLOOKUP(F159,'Master Info'!$A$14:$C$113,2,FALSE)&amp;VLOOKUP(F159,'Master Info'!$A$14:$C$113,3,FALSE))='Master Info'!$B$2&amp;'Master Info'!$C$2,"SGST","IGST"),"")</f>
        <v/>
      </c>
      <c r="Q159" s="67" t="str">
        <f t="shared" si="34"/>
        <v/>
      </c>
      <c r="R159" s="51">
        <f t="shared" si="40"/>
        <v>0</v>
      </c>
      <c r="S159" s="51">
        <f t="shared" si="40"/>
        <v>0</v>
      </c>
      <c r="T159" s="51">
        <f t="shared" si="41"/>
        <v>0</v>
      </c>
      <c r="U159" s="51">
        <f t="shared" si="42"/>
        <v>0</v>
      </c>
      <c r="V159" s="52">
        <f t="shared" si="43"/>
        <v>0</v>
      </c>
      <c r="W159" s="50" t="str">
        <f>IFERROR(IF(AND(VLOOKUP(F159,'Master Info'!$A$14:$Q$113,17,FALSE)="UNREGISTERED",$P159="IGST",O159&gt;=250000),"IGST &gt; 2.5 Lakhs",IF(VLOOKUP($F159,'Master Info'!$A$14:$Q$113,17,FALSE)="UNREGISTERED","Unregistered",$P159)),"")</f>
        <v/>
      </c>
      <c r="X159" s="96" t="str">
        <f t="shared" si="44"/>
        <v/>
      </c>
      <c r="Y159" s="50" t="str">
        <f t="shared" si="35"/>
        <v/>
      </c>
    </row>
    <row r="160" spans="1:25" x14ac:dyDescent="0.25">
      <c r="A160" s="49" t="str">
        <f t="shared" si="32"/>
        <v>-</v>
      </c>
      <c r="B160" s="49">
        <f t="shared" si="45"/>
        <v>159</v>
      </c>
      <c r="C160" s="78"/>
      <c r="D160" s="78"/>
      <c r="E160" s="70"/>
      <c r="F160" s="83"/>
      <c r="G160" s="94"/>
      <c r="H160" s="84"/>
      <c r="I160" s="95" t="str">
        <f t="shared" si="36"/>
        <v/>
      </c>
      <c r="J160" s="84"/>
      <c r="K160" s="52" t="str">
        <f t="shared" si="37"/>
        <v/>
      </c>
      <c r="L160" s="84"/>
      <c r="M160" s="51">
        <f t="shared" si="38"/>
        <v>0</v>
      </c>
      <c r="N160" s="51">
        <f t="shared" si="33"/>
        <v>0</v>
      </c>
      <c r="O160" s="51">
        <f t="shared" si="39"/>
        <v>0</v>
      </c>
      <c r="P160" s="51" t="str">
        <f>IFERROR(IF((VLOOKUP(F160,'Master Info'!$A$14:$C$113,2,FALSE)&amp;VLOOKUP(F160,'Master Info'!$A$14:$C$113,3,FALSE))='Master Info'!$B$2&amp;'Master Info'!$C$2,"SGST","IGST"),"")</f>
        <v/>
      </c>
      <c r="Q160" s="67" t="str">
        <f t="shared" si="34"/>
        <v/>
      </c>
      <c r="R160" s="51">
        <f t="shared" si="40"/>
        <v>0</v>
      </c>
      <c r="S160" s="51">
        <f t="shared" si="40"/>
        <v>0</v>
      </c>
      <c r="T160" s="51">
        <f t="shared" si="41"/>
        <v>0</v>
      </c>
      <c r="U160" s="51">
        <f t="shared" si="42"/>
        <v>0</v>
      </c>
      <c r="V160" s="52">
        <f t="shared" si="43"/>
        <v>0</v>
      </c>
      <c r="W160" s="50" t="str">
        <f>IFERROR(IF(AND(VLOOKUP(F160,'Master Info'!$A$14:$Q$113,17,FALSE)="UNREGISTERED",$P160="IGST",O160&gt;=250000),"IGST &gt; 2.5 Lakhs",IF(VLOOKUP($F160,'Master Info'!$A$14:$Q$113,17,FALSE)="UNREGISTERED","Unregistered",$P160)),"")</f>
        <v/>
      </c>
      <c r="X160" s="96" t="str">
        <f t="shared" si="44"/>
        <v/>
      </c>
      <c r="Y160" s="50" t="str">
        <f t="shared" si="35"/>
        <v/>
      </c>
    </row>
    <row r="161" spans="1:25" x14ac:dyDescent="0.25">
      <c r="A161" s="49" t="str">
        <f t="shared" si="32"/>
        <v>-</v>
      </c>
      <c r="B161" s="49">
        <f t="shared" si="45"/>
        <v>160</v>
      </c>
      <c r="C161" s="78"/>
      <c r="D161" s="78"/>
      <c r="E161" s="70"/>
      <c r="F161" s="83"/>
      <c r="G161" s="94"/>
      <c r="H161" s="84"/>
      <c r="I161" s="95" t="str">
        <f t="shared" si="36"/>
        <v/>
      </c>
      <c r="J161" s="84"/>
      <c r="K161" s="52" t="str">
        <f t="shared" si="37"/>
        <v/>
      </c>
      <c r="L161" s="84"/>
      <c r="M161" s="51">
        <f t="shared" si="38"/>
        <v>0</v>
      </c>
      <c r="N161" s="51">
        <f t="shared" si="33"/>
        <v>0</v>
      </c>
      <c r="O161" s="51">
        <f t="shared" si="39"/>
        <v>0</v>
      </c>
      <c r="P161" s="51" t="str">
        <f>IFERROR(IF((VLOOKUP(F161,'Master Info'!$A$14:$C$113,2,FALSE)&amp;VLOOKUP(F161,'Master Info'!$A$14:$C$113,3,FALSE))='Master Info'!$B$2&amp;'Master Info'!$C$2,"SGST","IGST"),"")</f>
        <v/>
      </c>
      <c r="Q161" s="67" t="str">
        <f t="shared" si="34"/>
        <v/>
      </c>
      <c r="R161" s="51">
        <f t="shared" si="40"/>
        <v>0</v>
      </c>
      <c r="S161" s="51">
        <f t="shared" si="40"/>
        <v>0</v>
      </c>
      <c r="T161" s="51">
        <f t="shared" si="41"/>
        <v>0</v>
      </c>
      <c r="U161" s="51">
        <f t="shared" si="42"/>
        <v>0</v>
      </c>
      <c r="V161" s="52">
        <f t="shared" si="43"/>
        <v>0</v>
      </c>
      <c r="W161" s="50" t="str">
        <f>IFERROR(IF(AND(VLOOKUP(F161,'Master Info'!$A$14:$Q$113,17,FALSE)="UNREGISTERED",$P161="IGST",O161&gt;=250000),"IGST &gt; 2.5 Lakhs",IF(VLOOKUP($F161,'Master Info'!$A$14:$Q$113,17,FALSE)="UNREGISTERED","Unregistered",$P161)),"")</f>
        <v/>
      </c>
      <c r="X161" s="96" t="str">
        <f t="shared" si="44"/>
        <v/>
      </c>
      <c r="Y161" s="50" t="str">
        <f t="shared" si="35"/>
        <v/>
      </c>
    </row>
    <row r="162" spans="1:25" x14ac:dyDescent="0.25">
      <c r="A162" s="49" t="str">
        <f t="shared" si="32"/>
        <v>-</v>
      </c>
      <c r="B162" s="49">
        <f t="shared" si="45"/>
        <v>161</v>
      </c>
      <c r="C162" s="78"/>
      <c r="D162" s="78"/>
      <c r="E162" s="70"/>
      <c r="F162" s="83"/>
      <c r="G162" s="94"/>
      <c r="H162" s="84"/>
      <c r="I162" s="95" t="str">
        <f t="shared" si="36"/>
        <v/>
      </c>
      <c r="J162" s="84"/>
      <c r="K162" s="52" t="str">
        <f t="shared" si="37"/>
        <v/>
      </c>
      <c r="L162" s="84"/>
      <c r="M162" s="51">
        <f t="shared" si="38"/>
        <v>0</v>
      </c>
      <c r="N162" s="51">
        <f t="shared" si="33"/>
        <v>0</v>
      </c>
      <c r="O162" s="51">
        <f t="shared" si="39"/>
        <v>0</v>
      </c>
      <c r="P162" s="51" t="str">
        <f>IFERROR(IF((VLOOKUP(F162,'Master Info'!$A$14:$C$113,2,FALSE)&amp;VLOOKUP(F162,'Master Info'!$A$14:$C$113,3,FALSE))='Master Info'!$B$2&amp;'Master Info'!$C$2,"SGST","IGST"),"")</f>
        <v/>
      </c>
      <c r="Q162" s="67" t="str">
        <f t="shared" si="34"/>
        <v/>
      </c>
      <c r="R162" s="51">
        <f t="shared" si="40"/>
        <v>0</v>
      </c>
      <c r="S162" s="51">
        <f t="shared" si="40"/>
        <v>0</v>
      </c>
      <c r="T162" s="51">
        <f t="shared" si="41"/>
        <v>0</v>
      </c>
      <c r="U162" s="51">
        <f t="shared" si="42"/>
        <v>0</v>
      </c>
      <c r="V162" s="52">
        <f t="shared" si="43"/>
        <v>0</v>
      </c>
      <c r="W162" s="50" t="str">
        <f>IFERROR(IF(AND(VLOOKUP(F162,'Master Info'!$A$14:$Q$113,17,FALSE)="UNREGISTERED",$P162="IGST",O162&gt;=250000),"IGST &gt; 2.5 Lakhs",IF(VLOOKUP($F162,'Master Info'!$A$14:$Q$113,17,FALSE)="UNREGISTERED","Unregistered",$P162)),"")</f>
        <v/>
      </c>
      <c r="X162" s="96" t="str">
        <f t="shared" si="44"/>
        <v/>
      </c>
      <c r="Y162" s="50" t="str">
        <f t="shared" si="35"/>
        <v/>
      </c>
    </row>
    <row r="163" spans="1:25" x14ac:dyDescent="0.25">
      <c r="A163" s="49" t="str">
        <f t="shared" si="32"/>
        <v>-</v>
      </c>
      <c r="B163" s="49">
        <f t="shared" si="45"/>
        <v>162</v>
      </c>
      <c r="C163" s="78"/>
      <c r="D163" s="78"/>
      <c r="E163" s="70"/>
      <c r="F163" s="83"/>
      <c r="G163" s="94"/>
      <c r="H163" s="84"/>
      <c r="I163" s="95" t="str">
        <f t="shared" si="36"/>
        <v/>
      </c>
      <c r="J163" s="84"/>
      <c r="K163" s="52" t="str">
        <f t="shared" si="37"/>
        <v/>
      </c>
      <c r="L163" s="84"/>
      <c r="M163" s="51">
        <f t="shared" si="38"/>
        <v>0</v>
      </c>
      <c r="N163" s="51">
        <f t="shared" si="33"/>
        <v>0</v>
      </c>
      <c r="O163" s="51">
        <f t="shared" si="39"/>
        <v>0</v>
      </c>
      <c r="P163" s="51" t="str">
        <f>IFERROR(IF((VLOOKUP(F163,'Master Info'!$A$14:$C$113,2,FALSE)&amp;VLOOKUP(F163,'Master Info'!$A$14:$C$113,3,FALSE))='Master Info'!$B$2&amp;'Master Info'!$C$2,"SGST","IGST"),"")</f>
        <v/>
      </c>
      <c r="Q163" s="67" t="str">
        <f t="shared" si="34"/>
        <v/>
      </c>
      <c r="R163" s="51">
        <f t="shared" si="40"/>
        <v>0</v>
      </c>
      <c r="S163" s="51">
        <f t="shared" si="40"/>
        <v>0</v>
      </c>
      <c r="T163" s="51">
        <f t="shared" si="41"/>
        <v>0</v>
      </c>
      <c r="U163" s="51">
        <f t="shared" si="42"/>
        <v>0</v>
      </c>
      <c r="V163" s="52">
        <f t="shared" si="43"/>
        <v>0</v>
      </c>
      <c r="W163" s="50" t="str">
        <f>IFERROR(IF(AND(VLOOKUP(F163,'Master Info'!$A$14:$Q$113,17,FALSE)="UNREGISTERED",$P163="IGST",O163&gt;=250000),"IGST &gt; 2.5 Lakhs",IF(VLOOKUP($F163,'Master Info'!$A$14:$Q$113,17,FALSE)="UNREGISTERED","Unregistered",$P163)),"")</f>
        <v/>
      </c>
      <c r="X163" s="96" t="str">
        <f t="shared" si="44"/>
        <v/>
      </c>
      <c r="Y163" s="50" t="str">
        <f t="shared" si="35"/>
        <v/>
      </c>
    </row>
    <row r="164" spans="1:25" x14ac:dyDescent="0.25">
      <c r="A164" s="49" t="str">
        <f t="shared" si="32"/>
        <v>-</v>
      </c>
      <c r="B164" s="49">
        <f t="shared" si="45"/>
        <v>163</v>
      </c>
      <c r="C164" s="78"/>
      <c r="D164" s="78"/>
      <c r="E164" s="70"/>
      <c r="F164" s="83"/>
      <c r="G164" s="94"/>
      <c r="H164" s="84"/>
      <c r="I164" s="95" t="str">
        <f t="shared" si="36"/>
        <v/>
      </c>
      <c r="J164" s="84"/>
      <c r="K164" s="52" t="str">
        <f t="shared" si="37"/>
        <v/>
      </c>
      <c r="L164" s="84"/>
      <c r="M164" s="51">
        <f t="shared" si="38"/>
        <v>0</v>
      </c>
      <c r="N164" s="51">
        <f t="shared" si="33"/>
        <v>0</v>
      </c>
      <c r="O164" s="51">
        <f t="shared" si="39"/>
        <v>0</v>
      </c>
      <c r="P164" s="51" t="str">
        <f>IFERROR(IF((VLOOKUP(F164,'Master Info'!$A$14:$C$113,2,FALSE)&amp;VLOOKUP(F164,'Master Info'!$A$14:$C$113,3,FALSE))='Master Info'!$B$2&amp;'Master Info'!$C$2,"SGST","IGST"),"")</f>
        <v/>
      </c>
      <c r="Q164" s="67" t="str">
        <f t="shared" si="34"/>
        <v/>
      </c>
      <c r="R164" s="51">
        <f t="shared" si="40"/>
        <v>0</v>
      </c>
      <c r="S164" s="51">
        <f t="shared" si="40"/>
        <v>0</v>
      </c>
      <c r="T164" s="51">
        <f t="shared" si="41"/>
        <v>0</v>
      </c>
      <c r="U164" s="51">
        <f t="shared" si="42"/>
        <v>0</v>
      </c>
      <c r="V164" s="52">
        <f t="shared" si="43"/>
        <v>0</v>
      </c>
      <c r="W164" s="50" t="str">
        <f>IFERROR(IF(AND(VLOOKUP(F164,'Master Info'!$A$14:$Q$113,17,FALSE)="UNREGISTERED",$P164="IGST",O164&gt;=250000),"IGST &gt; 2.5 Lakhs",IF(VLOOKUP($F164,'Master Info'!$A$14:$Q$113,17,FALSE)="UNREGISTERED","Unregistered",$P164)),"")</f>
        <v/>
      </c>
      <c r="X164" s="96" t="str">
        <f t="shared" si="44"/>
        <v/>
      </c>
      <c r="Y164" s="50" t="str">
        <f t="shared" si="35"/>
        <v/>
      </c>
    </row>
    <row r="165" spans="1:25" x14ac:dyDescent="0.25">
      <c r="A165" s="49" t="str">
        <f t="shared" si="32"/>
        <v>-</v>
      </c>
      <c r="B165" s="49">
        <f t="shared" si="45"/>
        <v>164</v>
      </c>
      <c r="C165" s="78"/>
      <c r="D165" s="78"/>
      <c r="E165" s="70"/>
      <c r="F165" s="83"/>
      <c r="G165" s="94"/>
      <c r="H165" s="84"/>
      <c r="I165" s="95" t="str">
        <f t="shared" si="36"/>
        <v/>
      </c>
      <c r="J165" s="84"/>
      <c r="K165" s="52" t="str">
        <f t="shared" si="37"/>
        <v/>
      </c>
      <c r="L165" s="84"/>
      <c r="M165" s="51">
        <f t="shared" si="38"/>
        <v>0</v>
      </c>
      <c r="N165" s="51">
        <f t="shared" si="33"/>
        <v>0</v>
      </c>
      <c r="O165" s="51">
        <f t="shared" si="39"/>
        <v>0</v>
      </c>
      <c r="P165" s="51" t="str">
        <f>IFERROR(IF((VLOOKUP(F165,'Master Info'!$A$14:$C$113,2,FALSE)&amp;VLOOKUP(F165,'Master Info'!$A$14:$C$113,3,FALSE))='Master Info'!$B$2&amp;'Master Info'!$C$2,"SGST","IGST"),"")</f>
        <v/>
      </c>
      <c r="Q165" s="67" t="str">
        <f t="shared" si="34"/>
        <v/>
      </c>
      <c r="R165" s="51">
        <f t="shared" si="40"/>
        <v>0</v>
      </c>
      <c r="S165" s="51">
        <f t="shared" si="40"/>
        <v>0</v>
      </c>
      <c r="T165" s="51">
        <f t="shared" si="41"/>
        <v>0</v>
      </c>
      <c r="U165" s="51">
        <f t="shared" si="42"/>
        <v>0</v>
      </c>
      <c r="V165" s="52">
        <f t="shared" si="43"/>
        <v>0</v>
      </c>
      <c r="W165" s="50" t="str">
        <f>IFERROR(IF(AND(VLOOKUP(F165,'Master Info'!$A$14:$Q$113,17,FALSE)="UNREGISTERED",$P165="IGST",O165&gt;=250000),"IGST &gt; 2.5 Lakhs",IF(VLOOKUP($F165,'Master Info'!$A$14:$Q$113,17,FALSE)="UNREGISTERED","Unregistered",$P165)),"")</f>
        <v/>
      </c>
      <c r="X165" s="96" t="str">
        <f t="shared" si="44"/>
        <v/>
      </c>
      <c r="Y165" s="50" t="str">
        <f t="shared" si="35"/>
        <v/>
      </c>
    </row>
    <row r="166" spans="1:25" x14ac:dyDescent="0.25">
      <c r="A166" s="49" t="str">
        <f t="shared" si="32"/>
        <v>-</v>
      </c>
      <c r="B166" s="49">
        <f t="shared" si="45"/>
        <v>165</v>
      </c>
      <c r="C166" s="78"/>
      <c r="D166" s="78"/>
      <c r="E166" s="70"/>
      <c r="F166" s="83"/>
      <c r="G166" s="94"/>
      <c r="H166" s="84"/>
      <c r="I166" s="95" t="str">
        <f t="shared" si="36"/>
        <v/>
      </c>
      <c r="J166" s="84"/>
      <c r="K166" s="52" t="str">
        <f t="shared" si="37"/>
        <v/>
      </c>
      <c r="L166" s="84"/>
      <c r="M166" s="51">
        <f t="shared" si="38"/>
        <v>0</v>
      </c>
      <c r="N166" s="51">
        <f t="shared" si="33"/>
        <v>0</v>
      </c>
      <c r="O166" s="51">
        <f t="shared" si="39"/>
        <v>0</v>
      </c>
      <c r="P166" s="51" t="str">
        <f>IFERROR(IF((VLOOKUP(F166,'Master Info'!$A$14:$C$113,2,FALSE)&amp;VLOOKUP(F166,'Master Info'!$A$14:$C$113,3,FALSE))='Master Info'!$B$2&amp;'Master Info'!$C$2,"SGST","IGST"),"")</f>
        <v/>
      </c>
      <c r="Q166" s="67" t="str">
        <f t="shared" si="34"/>
        <v/>
      </c>
      <c r="R166" s="51">
        <f t="shared" si="40"/>
        <v>0</v>
      </c>
      <c r="S166" s="51">
        <f t="shared" si="40"/>
        <v>0</v>
      </c>
      <c r="T166" s="51">
        <f t="shared" si="41"/>
        <v>0</v>
      </c>
      <c r="U166" s="51">
        <f t="shared" si="42"/>
        <v>0</v>
      </c>
      <c r="V166" s="52">
        <f t="shared" si="43"/>
        <v>0</v>
      </c>
      <c r="W166" s="50" t="str">
        <f>IFERROR(IF(AND(VLOOKUP(F166,'Master Info'!$A$14:$Q$113,17,FALSE)="UNREGISTERED",$P166="IGST",O166&gt;=250000),"IGST &gt; 2.5 Lakhs",IF(VLOOKUP($F166,'Master Info'!$A$14:$Q$113,17,FALSE)="UNREGISTERED","Unregistered",$P166)),"")</f>
        <v/>
      </c>
      <c r="X166" s="96" t="str">
        <f t="shared" si="44"/>
        <v/>
      </c>
      <c r="Y166" s="50" t="str">
        <f t="shared" si="35"/>
        <v/>
      </c>
    </row>
    <row r="167" spans="1:25" x14ac:dyDescent="0.25">
      <c r="A167" s="49" t="str">
        <f t="shared" si="32"/>
        <v>-</v>
      </c>
      <c r="B167" s="49">
        <f t="shared" si="45"/>
        <v>166</v>
      </c>
      <c r="C167" s="78"/>
      <c r="D167" s="78"/>
      <c r="E167" s="70"/>
      <c r="F167" s="83"/>
      <c r="G167" s="94"/>
      <c r="H167" s="84"/>
      <c r="I167" s="95" t="str">
        <f t="shared" si="36"/>
        <v/>
      </c>
      <c r="J167" s="84"/>
      <c r="K167" s="52" t="str">
        <f t="shared" si="37"/>
        <v/>
      </c>
      <c r="L167" s="84"/>
      <c r="M167" s="51">
        <f t="shared" si="38"/>
        <v>0</v>
      </c>
      <c r="N167" s="51">
        <f t="shared" si="33"/>
        <v>0</v>
      </c>
      <c r="O167" s="51">
        <f t="shared" si="39"/>
        <v>0</v>
      </c>
      <c r="P167" s="51" t="str">
        <f>IFERROR(IF((VLOOKUP(F167,'Master Info'!$A$14:$C$113,2,FALSE)&amp;VLOOKUP(F167,'Master Info'!$A$14:$C$113,3,FALSE))='Master Info'!$B$2&amp;'Master Info'!$C$2,"SGST","IGST"),"")</f>
        <v/>
      </c>
      <c r="Q167" s="67" t="str">
        <f t="shared" si="34"/>
        <v/>
      </c>
      <c r="R167" s="51">
        <f t="shared" si="40"/>
        <v>0</v>
      </c>
      <c r="S167" s="51">
        <f t="shared" si="40"/>
        <v>0</v>
      </c>
      <c r="T167" s="51">
        <f t="shared" si="41"/>
        <v>0</v>
      </c>
      <c r="U167" s="51">
        <f t="shared" si="42"/>
        <v>0</v>
      </c>
      <c r="V167" s="52">
        <f t="shared" si="43"/>
        <v>0</v>
      </c>
      <c r="W167" s="50" t="str">
        <f>IFERROR(IF(AND(VLOOKUP(F167,'Master Info'!$A$14:$Q$113,17,FALSE)="UNREGISTERED",$P167="IGST",O167&gt;=250000),"IGST &gt; 2.5 Lakhs",IF(VLOOKUP($F167,'Master Info'!$A$14:$Q$113,17,FALSE)="UNREGISTERED","Unregistered",$P167)),"")</f>
        <v/>
      </c>
      <c r="X167" s="96" t="str">
        <f t="shared" si="44"/>
        <v/>
      </c>
      <c r="Y167" s="50" t="str">
        <f t="shared" si="35"/>
        <v/>
      </c>
    </row>
    <row r="168" spans="1:25" x14ac:dyDescent="0.25">
      <c r="A168" s="49" t="str">
        <f t="shared" si="32"/>
        <v>-</v>
      </c>
      <c r="B168" s="49">
        <f t="shared" si="45"/>
        <v>167</v>
      </c>
      <c r="C168" s="78"/>
      <c r="D168" s="78"/>
      <c r="E168" s="70"/>
      <c r="F168" s="83"/>
      <c r="G168" s="94"/>
      <c r="H168" s="84"/>
      <c r="I168" s="95" t="str">
        <f t="shared" si="36"/>
        <v/>
      </c>
      <c r="J168" s="84"/>
      <c r="K168" s="52" t="str">
        <f t="shared" si="37"/>
        <v/>
      </c>
      <c r="L168" s="84"/>
      <c r="M168" s="51">
        <f t="shared" si="38"/>
        <v>0</v>
      </c>
      <c r="N168" s="51">
        <f t="shared" si="33"/>
        <v>0</v>
      </c>
      <c r="O168" s="51">
        <f t="shared" si="39"/>
        <v>0</v>
      </c>
      <c r="P168" s="51" t="str">
        <f>IFERROR(IF((VLOOKUP(F168,'Master Info'!$A$14:$C$113,2,FALSE)&amp;VLOOKUP(F168,'Master Info'!$A$14:$C$113,3,FALSE))='Master Info'!$B$2&amp;'Master Info'!$C$2,"SGST","IGST"),"")</f>
        <v/>
      </c>
      <c r="Q168" s="67" t="str">
        <f t="shared" si="34"/>
        <v/>
      </c>
      <c r="R168" s="51">
        <f t="shared" si="40"/>
        <v>0</v>
      </c>
      <c r="S168" s="51">
        <f t="shared" si="40"/>
        <v>0</v>
      </c>
      <c r="T168" s="51">
        <f t="shared" si="41"/>
        <v>0</v>
      </c>
      <c r="U168" s="51">
        <f t="shared" si="42"/>
        <v>0</v>
      </c>
      <c r="V168" s="52">
        <f t="shared" si="43"/>
        <v>0</v>
      </c>
      <c r="W168" s="50" t="str">
        <f>IFERROR(IF(AND(VLOOKUP(F168,'Master Info'!$A$14:$Q$113,17,FALSE)="UNREGISTERED",$P168="IGST",O168&gt;=250000),"IGST &gt; 2.5 Lakhs",IF(VLOOKUP($F168,'Master Info'!$A$14:$Q$113,17,FALSE)="UNREGISTERED","Unregistered",$P168)),"")</f>
        <v/>
      </c>
      <c r="X168" s="96" t="str">
        <f t="shared" si="44"/>
        <v/>
      </c>
      <c r="Y168" s="50" t="str">
        <f t="shared" si="35"/>
        <v/>
      </c>
    </row>
    <row r="169" spans="1:25" x14ac:dyDescent="0.25">
      <c r="A169" s="49" t="str">
        <f t="shared" si="32"/>
        <v>-</v>
      </c>
      <c r="B169" s="49">
        <f t="shared" si="45"/>
        <v>168</v>
      </c>
      <c r="C169" s="78"/>
      <c r="D169" s="78"/>
      <c r="E169" s="70"/>
      <c r="F169" s="83"/>
      <c r="G169" s="94"/>
      <c r="H169" s="84"/>
      <c r="I169" s="95" t="str">
        <f t="shared" si="36"/>
        <v/>
      </c>
      <c r="J169" s="84"/>
      <c r="K169" s="52" t="str">
        <f t="shared" si="37"/>
        <v/>
      </c>
      <c r="L169" s="84"/>
      <c r="M169" s="51">
        <f t="shared" si="38"/>
        <v>0</v>
      </c>
      <c r="N169" s="51">
        <f t="shared" si="33"/>
        <v>0</v>
      </c>
      <c r="O169" s="51">
        <f t="shared" si="39"/>
        <v>0</v>
      </c>
      <c r="P169" s="51" t="str">
        <f>IFERROR(IF((VLOOKUP(F169,'Master Info'!$A$14:$C$113,2,FALSE)&amp;VLOOKUP(F169,'Master Info'!$A$14:$C$113,3,FALSE))='Master Info'!$B$2&amp;'Master Info'!$C$2,"SGST","IGST"),"")</f>
        <v/>
      </c>
      <c r="Q169" s="67" t="str">
        <f t="shared" si="34"/>
        <v/>
      </c>
      <c r="R169" s="51">
        <f t="shared" si="40"/>
        <v>0</v>
      </c>
      <c r="S169" s="51">
        <f t="shared" si="40"/>
        <v>0</v>
      </c>
      <c r="T169" s="51">
        <f t="shared" si="41"/>
        <v>0</v>
      </c>
      <c r="U169" s="51">
        <f t="shared" si="42"/>
        <v>0</v>
      </c>
      <c r="V169" s="52">
        <f t="shared" si="43"/>
        <v>0</v>
      </c>
      <c r="W169" s="50" t="str">
        <f>IFERROR(IF(AND(VLOOKUP(F169,'Master Info'!$A$14:$Q$113,17,FALSE)="UNREGISTERED",$P169="IGST",O169&gt;=250000),"IGST &gt; 2.5 Lakhs",IF(VLOOKUP($F169,'Master Info'!$A$14:$Q$113,17,FALSE)="UNREGISTERED","Unregistered",$P169)),"")</f>
        <v/>
      </c>
      <c r="X169" s="96" t="str">
        <f t="shared" si="44"/>
        <v/>
      </c>
      <c r="Y169" s="50" t="str">
        <f t="shared" si="35"/>
        <v/>
      </c>
    </row>
    <row r="170" spans="1:25" x14ac:dyDescent="0.25">
      <c r="A170" s="49" t="str">
        <f t="shared" si="32"/>
        <v>-</v>
      </c>
      <c r="B170" s="49">
        <f t="shared" si="45"/>
        <v>169</v>
      </c>
      <c r="C170" s="78"/>
      <c r="D170" s="78"/>
      <c r="E170" s="70"/>
      <c r="F170" s="83"/>
      <c r="G170" s="94"/>
      <c r="H170" s="84"/>
      <c r="I170" s="95" t="str">
        <f t="shared" si="36"/>
        <v/>
      </c>
      <c r="J170" s="84"/>
      <c r="K170" s="52" t="str">
        <f t="shared" si="37"/>
        <v/>
      </c>
      <c r="L170" s="84"/>
      <c r="M170" s="51">
        <f t="shared" si="38"/>
        <v>0</v>
      </c>
      <c r="N170" s="51">
        <f t="shared" si="33"/>
        <v>0</v>
      </c>
      <c r="O170" s="51">
        <f t="shared" si="39"/>
        <v>0</v>
      </c>
      <c r="P170" s="51" t="str">
        <f>IFERROR(IF((VLOOKUP(F170,'Master Info'!$A$14:$C$113,2,FALSE)&amp;VLOOKUP(F170,'Master Info'!$A$14:$C$113,3,FALSE))='Master Info'!$B$2&amp;'Master Info'!$C$2,"SGST","IGST"),"")</f>
        <v/>
      </c>
      <c r="Q170" s="67" t="str">
        <f t="shared" si="34"/>
        <v/>
      </c>
      <c r="R170" s="51">
        <f t="shared" si="40"/>
        <v>0</v>
      </c>
      <c r="S170" s="51">
        <f t="shared" si="40"/>
        <v>0</v>
      </c>
      <c r="T170" s="51">
        <f t="shared" si="41"/>
        <v>0</v>
      </c>
      <c r="U170" s="51">
        <f t="shared" si="42"/>
        <v>0</v>
      </c>
      <c r="V170" s="52">
        <f t="shared" si="43"/>
        <v>0</v>
      </c>
      <c r="W170" s="50" t="str">
        <f>IFERROR(IF(AND(VLOOKUP(F170,'Master Info'!$A$14:$Q$113,17,FALSE)="UNREGISTERED",$P170="IGST",O170&gt;=250000),"IGST &gt; 2.5 Lakhs",IF(VLOOKUP($F170,'Master Info'!$A$14:$Q$113,17,FALSE)="UNREGISTERED","Unregistered",$P170)),"")</f>
        <v/>
      </c>
      <c r="X170" s="96" t="str">
        <f t="shared" si="44"/>
        <v/>
      </c>
      <c r="Y170" s="50" t="str">
        <f t="shared" si="35"/>
        <v/>
      </c>
    </row>
    <row r="171" spans="1:25" x14ac:dyDescent="0.25">
      <c r="A171" s="49" t="str">
        <f t="shared" si="32"/>
        <v>-</v>
      </c>
      <c r="B171" s="49">
        <f t="shared" si="45"/>
        <v>170</v>
      </c>
      <c r="C171" s="78"/>
      <c r="D171" s="78"/>
      <c r="E171" s="70"/>
      <c r="F171" s="83"/>
      <c r="G171" s="94"/>
      <c r="H171" s="84"/>
      <c r="I171" s="95" t="str">
        <f t="shared" si="36"/>
        <v/>
      </c>
      <c r="J171" s="84"/>
      <c r="K171" s="52" t="str">
        <f t="shared" si="37"/>
        <v/>
      </c>
      <c r="L171" s="84"/>
      <c r="M171" s="51">
        <f t="shared" si="38"/>
        <v>0</v>
      </c>
      <c r="N171" s="51">
        <f t="shared" si="33"/>
        <v>0</v>
      </c>
      <c r="O171" s="51">
        <f t="shared" si="39"/>
        <v>0</v>
      </c>
      <c r="P171" s="51" t="str">
        <f>IFERROR(IF((VLOOKUP(F171,'Master Info'!$A$14:$C$113,2,FALSE)&amp;VLOOKUP(F171,'Master Info'!$A$14:$C$113,3,FALSE))='Master Info'!$B$2&amp;'Master Info'!$C$2,"SGST","IGST"),"")</f>
        <v/>
      </c>
      <c r="Q171" s="67" t="str">
        <f t="shared" si="34"/>
        <v/>
      </c>
      <c r="R171" s="51">
        <f t="shared" si="40"/>
        <v>0</v>
      </c>
      <c r="S171" s="51">
        <f t="shared" si="40"/>
        <v>0</v>
      </c>
      <c r="T171" s="51">
        <f t="shared" si="41"/>
        <v>0</v>
      </c>
      <c r="U171" s="51">
        <f t="shared" si="42"/>
        <v>0</v>
      </c>
      <c r="V171" s="52">
        <f t="shared" si="43"/>
        <v>0</v>
      </c>
      <c r="W171" s="50" t="str">
        <f>IFERROR(IF(AND(VLOOKUP(F171,'Master Info'!$A$14:$Q$113,17,FALSE)="UNREGISTERED",$P171="IGST",O171&gt;=250000),"IGST &gt; 2.5 Lakhs",IF(VLOOKUP($F171,'Master Info'!$A$14:$Q$113,17,FALSE)="UNREGISTERED","Unregistered",$P171)),"")</f>
        <v/>
      </c>
      <c r="X171" s="96" t="str">
        <f t="shared" si="44"/>
        <v/>
      </c>
      <c r="Y171" s="50" t="str">
        <f t="shared" si="35"/>
        <v/>
      </c>
    </row>
    <row r="172" spans="1:25" x14ac:dyDescent="0.25">
      <c r="A172" s="49" t="str">
        <f t="shared" si="32"/>
        <v>-</v>
      </c>
      <c r="B172" s="49">
        <f t="shared" si="45"/>
        <v>171</v>
      </c>
      <c r="C172" s="78"/>
      <c r="D172" s="78"/>
      <c r="E172" s="70"/>
      <c r="F172" s="83"/>
      <c r="G172" s="94"/>
      <c r="H172" s="84"/>
      <c r="I172" s="95" t="str">
        <f t="shared" si="36"/>
        <v/>
      </c>
      <c r="J172" s="84"/>
      <c r="K172" s="52" t="str">
        <f t="shared" si="37"/>
        <v/>
      </c>
      <c r="L172" s="84"/>
      <c r="M172" s="51">
        <f t="shared" si="38"/>
        <v>0</v>
      </c>
      <c r="N172" s="51">
        <f t="shared" si="33"/>
        <v>0</v>
      </c>
      <c r="O172" s="51">
        <f t="shared" si="39"/>
        <v>0</v>
      </c>
      <c r="P172" s="51" t="str">
        <f>IFERROR(IF((VLOOKUP(F172,'Master Info'!$A$14:$C$113,2,FALSE)&amp;VLOOKUP(F172,'Master Info'!$A$14:$C$113,3,FALSE))='Master Info'!$B$2&amp;'Master Info'!$C$2,"SGST","IGST"),"")</f>
        <v/>
      </c>
      <c r="Q172" s="67" t="str">
        <f t="shared" si="34"/>
        <v/>
      </c>
      <c r="R172" s="51">
        <f t="shared" si="40"/>
        <v>0</v>
      </c>
      <c r="S172" s="51">
        <f t="shared" si="40"/>
        <v>0</v>
      </c>
      <c r="T172" s="51">
        <f t="shared" si="41"/>
        <v>0</v>
      </c>
      <c r="U172" s="51">
        <f t="shared" si="42"/>
        <v>0</v>
      </c>
      <c r="V172" s="52">
        <f t="shared" si="43"/>
        <v>0</v>
      </c>
      <c r="W172" s="50" t="str">
        <f>IFERROR(IF(AND(VLOOKUP(F172,'Master Info'!$A$14:$Q$113,17,FALSE)="UNREGISTERED",$P172="IGST",O172&gt;=250000),"IGST &gt; 2.5 Lakhs",IF(VLOOKUP($F172,'Master Info'!$A$14:$Q$113,17,FALSE)="UNREGISTERED","Unregistered",$P172)),"")</f>
        <v/>
      </c>
      <c r="X172" s="96" t="str">
        <f t="shared" si="44"/>
        <v/>
      </c>
      <c r="Y172" s="50" t="str">
        <f t="shared" si="35"/>
        <v/>
      </c>
    </row>
    <row r="173" spans="1:25" x14ac:dyDescent="0.25">
      <c r="A173" s="49" t="str">
        <f t="shared" si="32"/>
        <v>-</v>
      </c>
      <c r="B173" s="49">
        <f t="shared" si="45"/>
        <v>172</v>
      </c>
      <c r="C173" s="78"/>
      <c r="D173" s="78"/>
      <c r="E173" s="70"/>
      <c r="F173" s="83"/>
      <c r="G173" s="94"/>
      <c r="H173" s="84"/>
      <c r="I173" s="95" t="str">
        <f t="shared" si="36"/>
        <v/>
      </c>
      <c r="J173" s="84"/>
      <c r="K173" s="52" t="str">
        <f t="shared" si="37"/>
        <v/>
      </c>
      <c r="L173" s="84"/>
      <c r="M173" s="51">
        <f t="shared" si="38"/>
        <v>0</v>
      </c>
      <c r="N173" s="51">
        <f t="shared" si="33"/>
        <v>0</v>
      </c>
      <c r="O173" s="51">
        <f t="shared" si="39"/>
        <v>0</v>
      </c>
      <c r="P173" s="51" t="str">
        <f>IFERROR(IF((VLOOKUP(F173,'Master Info'!$A$14:$C$113,2,FALSE)&amp;VLOOKUP(F173,'Master Info'!$A$14:$C$113,3,FALSE))='Master Info'!$B$2&amp;'Master Info'!$C$2,"SGST","IGST"),"")</f>
        <v/>
      </c>
      <c r="Q173" s="67" t="str">
        <f t="shared" si="34"/>
        <v/>
      </c>
      <c r="R173" s="51">
        <f t="shared" si="40"/>
        <v>0</v>
      </c>
      <c r="S173" s="51">
        <f t="shared" si="40"/>
        <v>0</v>
      </c>
      <c r="T173" s="51">
        <f t="shared" si="41"/>
        <v>0</v>
      </c>
      <c r="U173" s="51">
        <f t="shared" si="42"/>
        <v>0</v>
      </c>
      <c r="V173" s="52">
        <f t="shared" si="43"/>
        <v>0</v>
      </c>
      <c r="W173" s="50" t="str">
        <f>IFERROR(IF(AND(VLOOKUP(F173,'Master Info'!$A$14:$Q$113,17,FALSE)="UNREGISTERED",$P173="IGST",O173&gt;=250000),"IGST &gt; 2.5 Lakhs",IF(VLOOKUP($F173,'Master Info'!$A$14:$Q$113,17,FALSE)="UNREGISTERED","Unregistered",$P173)),"")</f>
        <v/>
      </c>
      <c r="X173" s="96" t="str">
        <f t="shared" si="44"/>
        <v/>
      </c>
      <c r="Y173" s="50" t="str">
        <f t="shared" si="35"/>
        <v/>
      </c>
    </row>
    <row r="174" spans="1:25" x14ac:dyDescent="0.25">
      <c r="A174" s="49" t="str">
        <f t="shared" si="32"/>
        <v>-</v>
      </c>
      <c r="B174" s="49">
        <f t="shared" si="45"/>
        <v>173</v>
      </c>
      <c r="C174" s="78"/>
      <c r="D174" s="78"/>
      <c r="E174" s="70"/>
      <c r="F174" s="83"/>
      <c r="G174" s="94"/>
      <c r="H174" s="84"/>
      <c r="I174" s="95" t="str">
        <f t="shared" si="36"/>
        <v/>
      </c>
      <c r="J174" s="84"/>
      <c r="K174" s="52" t="str">
        <f t="shared" si="37"/>
        <v/>
      </c>
      <c r="L174" s="84"/>
      <c r="M174" s="51">
        <f t="shared" si="38"/>
        <v>0</v>
      </c>
      <c r="N174" s="51">
        <f t="shared" si="33"/>
        <v>0</v>
      </c>
      <c r="O174" s="51">
        <f t="shared" si="39"/>
        <v>0</v>
      </c>
      <c r="P174" s="51" t="str">
        <f>IFERROR(IF((VLOOKUP(F174,'Master Info'!$A$14:$C$113,2,FALSE)&amp;VLOOKUP(F174,'Master Info'!$A$14:$C$113,3,FALSE))='Master Info'!$B$2&amp;'Master Info'!$C$2,"SGST","IGST"),"")</f>
        <v/>
      </c>
      <c r="Q174" s="67" t="str">
        <f t="shared" si="34"/>
        <v/>
      </c>
      <c r="R174" s="51">
        <f t="shared" si="40"/>
        <v>0</v>
      </c>
      <c r="S174" s="51">
        <f t="shared" si="40"/>
        <v>0</v>
      </c>
      <c r="T174" s="51">
        <f t="shared" si="41"/>
        <v>0</v>
      </c>
      <c r="U174" s="51">
        <f t="shared" si="42"/>
        <v>0</v>
      </c>
      <c r="V174" s="52">
        <f t="shared" si="43"/>
        <v>0</v>
      </c>
      <c r="W174" s="50" t="str">
        <f>IFERROR(IF(AND(VLOOKUP(F174,'Master Info'!$A$14:$Q$113,17,FALSE)="UNREGISTERED",$P174="IGST",O174&gt;=250000),"IGST &gt; 2.5 Lakhs",IF(VLOOKUP($F174,'Master Info'!$A$14:$Q$113,17,FALSE)="UNREGISTERED","Unregistered",$P174)),"")</f>
        <v/>
      </c>
      <c r="X174" s="96" t="str">
        <f t="shared" si="44"/>
        <v/>
      </c>
      <c r="Y174" s="50" t="str">
        <f t="shared" si="35"/>
        <v/>
      </c>
    </row>
    <row r="175" spans="1:25" x14ac:dyDescent="0.25">
      <c r="A175" s="49" t="str">
        <f t="shared" si="32"/>
        <v>-</v>
      </c>
      <c r="B175" s="49">
        <f t="shared" si="45"/>
        <v>174</v>
      </c>
      <c r="C175" s="78"/>
      <c r="D175" s="78"/>
      <c r="E175" s="70"/>
      <c r="F175" s="83"/>
      <c r="G175" s="94"/>
      <c r="H175" s="84"/>
      <c r="I175" s="95" t="str">
        <f t="shared" si="36"/>
        <v/>
      </c>
      <c r="J175" s="84"/>
      <c r="K175" s="52" t="str">
        <f t="shared" si="37"/>
        <v/>
      </c>
      <c r="L175" s="84"/>
      <c r="M175" s="51">
        <f t="shared" si="38"/>
        <v>0</v>
      </c>
      <c r="N175" s="51">
        <f t="shared" si="33"/>
        <v>0</v>
      </c>
      <c r="O175" s="51">
        <f t="shared" si="39"/>
        <v>0</v>
      </c>
      <c r="P175" s="51" t="str">
        <f>IFERROR(IF((VLOOKUP(F175,'Master Info'!$A$14:$C$113,2,FALSE)&amp;VLOOKUP(F175,'Master Info'!$A$14:$C$113,3,FALSE))='Master Info'!$B$2&amp;'Master Info'!$C$2,"SGST","IGST"),"")</f>
        <v/>
      </c>
      <c r="Q175" s="67" t="str">
        <f t="shared" si="34"/>
        <v/>
      </c>
      <c r="R175" s="51">
        <f t="shared" si="40"/>
        <v>0</v>
      </c>
      <c r="S175" s="51">
        <f t="shared" si="40"/>
        <v>0</v>
      </c>
      <c r="T175" s="51">
        <f t="shared" si="41"/>
        <v>0</v>
      </c>
      <c r="U175" s="51">
        <f t="shared" si="42"/>
        <v>0</v>
      </c>
      <c r="V175" s="52">
        <f t="shared" si="43"/>
        <v>0</v>
      </c>
      <c r="W175" s="50" t="str">
        <f>IFERROR(IF(AND(VLOOKUP(F175,'Master Info'!$A$14:$Q$113,17,FALSE)="UNREGISTERED",$P175="IGST",O175&gt;=250000),"IGST &gt; 2.5 Lakhs",IF(VLOOKUP($F175,'Master Info'!$A$14:$Q$113,17,FALSE)="UNREGISTERED","Unregistered",$P175)),"")</f>
        <v/>
      </c>
      <c r="X175" s="96" t="str">
        <f t="shared" si="44"/>
        <v/>
      </c>
      <c r="Y175" s="50" t="str">
        <f t="shared" si="35"/>
        <v/>
      </c>
    </row>
    <row r="176" spans="1:25" x14ac:dyDescent="0.25">
      <c r="A176" s="49" t="str">
        <f t="shared" si="32"/>
        <v>-</v>
      </c>
      <c r="B176" s="49">
        <f t="shared" si="45"/>
        <v>175</v>
      </c>
      <c r="C176" s="78"/>
      <c r="D176" s="78"/>
      <c r="E176" s="70"/>
      <c r="F176" s="83"/>
      <c r="G176" s="94"/>
      <c r="H176" s="84"/>
      <c r="I176" s="95" t="str">
        <f t="shared" si="36"/>
        <v/>
      </c>
      <c r="J176" s="84"/>
      <c r="K176" s="52" t="str">
        <f t="shared" si="37"/>
        <v/>
      </c>
      <c r="L176" s="84"/>
      <c r="M176" s="51">
        <f t="shared" si="38"/>
        <v>0</v>
      </c>
      <c r="N176" s="51">
        <f t="shared" si="33"/>
        <v>0</v>
      </c>
      <c r="O176" s="51">
        <f t="shared" si="39"/>
        <v>0</v>
      </c>
      <c r="P176" s="51" t="str">
        <f>IFERROR(IF((VLOOKUP(F176,'Master Info'!$A$14:$C$113,2,FALSE)&amp;VLOOKUP(F176,'Master Info'!$A$14:$C$113,3,FALSE))='Master Info'!$B$2&amp;'Master Info'!$C$2,"SGST","IGST"),"")</f>
        <v/>
      </c>
      <c r="Q176" s="67" t="str">
        <f t="shared" si="34"/>
        <v/>
      </c>
      <c r="R176" s="51">
        <f t="shared" si="40"/>
        <v>0</v>
      </c>
      <c r="S176" s="51">
        <f t="shared" si="40"/>
        <v>0</v>
      </c>
      <c r="T176" s="51">
        <f t="shared" si="41"/>
        <v>0</v>
      </c>
      <c r="U176" s="51">
        <f t="shared" si="42"/>
        <v>0</v>
      </c>
      <c r="V176" s="52">
        <f t="shared" si="43"/>
        <v>0</v>
      </c>
      <c r="W176" s="50" t="str">
        <f>IFERROR(IF(AND(VLOOKUP(F176,'Master Info'!$A$14:$Q$113,17,FALSE)="UNREGISTERED",$P176="IGST",O176&gt;=250000),"IGST &gt; 2.5 Lakhs",IF(VLOOKUP($F176,'Master Info'!$A$14:$Q$113,17,FALSE)="UNREGISTERED","Unregistered",$P176)),"")</f>
        <v/>
      </c>
      <c r="X176" s="96" t="str">
        <f t="shared" si="44"/>
        <v/>
      </c>
      <c r="Y176" s="50" t="str">
        <f t="shared" si="35"/>
        <v/>
      </c>
    </row>
    <row r="177" spans="1:25" x14ac:dyDescent="0.25">
      <c r="A177" s="49" t="str">
        <f t="shared" si="32"/>
        <v>-</v>
      </c>
      <c r="B177" s="49">
        <f t="shared" si="45"/>
        <v>176</v>
      </c>
      <c r="C177" s="78"/>
      <c r="D177" s="78"/>
      <c r="E177" s="70"/>
      <c r="F177" s="83"/>
      <c r="G177" s="94"/>
      <c r="H177" s="84"/>
      <c r="I177" s="95" t="str">
        <f t="shared" si="36"/>
        <v/>
      </c>
      <c r="J177" s="84"/>
      <c r="K177" s="52" t="str">
        <f t="shared" si="37"/>
        <v/>
      </c>
      <c r="L177" s="84"/>
      <c r="M177" s="51">
        <f t="shared" si="38"/>
        <v>0</v>
      </c>
      <c r="N177" s="51">
        <f t="shared" si="33"/>
        <v>0</v>
      </c>
      <c r="O177" s="51">
        <f t="shared" si="39"/>
        <v>0</v>
      </c>
      <c r="P177" s="51" t="str">
        <f>IFERROR(IF((VLOOKUP(F177,'Master Info'!$A$14:$C$113,2,FALSE)&amp;VLOOKUP(F177,'Master Info'!$A$14:$C$113,3,FALSE))='Master Info'!$B$2&amp;'Master Info'!$C$2,"SGST","IGST"),"")</f>
        <v/>
      </c>
      <c r="Q177" s="67" t="str">
        <f t="shared" si="34"/>
        <v/>
      </c>
      <c r="R177" s="51">
        <f t="shared" si="40"/>
        <v>0</v>
      </c>
      <c r="S177" s="51">
        <f t="shared" si="40"/>
        <v>0</v>
      </c>
      <c r="T177" s="51">
        <f t="shared" si="41"/>
        <v>0</v>
      </c>
      <c r="U177" s="51">
        <f t="shared" si="42"/>
        <v>0</v>
      </c>
      <c r="V177" s="52">
        <f t="shared" si="43"/>
        <v>0</v>
      </c>
      <c r="W177" s="50" t="str">
        <f>IFERROR(IF(AND(VLOOKUP(F177,'Master Info'!$A$14:$Q$113,17,FALSE)="UNREGISTERED",$P177="IGST",O177&gt;=250000),"IGST &gt; 2.5 Lakhs",IF(VLOOKUP($F177,'Master Info'!$A$14:$Q$113,17,FALSE)="UNREGISTERED","Unregistered",$P177)),"")</f>
        <v/>
      </c>
      <c r="X177" s="96" t="str">
        <f t="shared" si="44"/>
        <v/>
      </c>
      <c r="Y177" s="50" t="str">
        <f t="shared" si="35"/>
        <v/>
      </c>
    </row>
    <row r="178" spans="1:25" x14ac:dyDescent="0.25">
      <c r="A178" s="49" t="str">
        <f t="shared" si="32"/>
        <v>-</v>
      </c>
      <c r="B178" s="49">
        <f t="shared" si="45"/>
        <v>177</v>
      </c>
      <c r="C178" s="78"/>
      <c r="D178" s="78"/>
      <c r="E178" s="70"/>
      <c r="F178" s="83"/>
      <c r="G178" s="94"/>
      <c r="H178" s="84"/>
      <c r="I178" s="95" t="str">
        <f t="shared" si="36"/>
        <v/>
      </c>
      <c r="J178" s="84"/>
      <c r="K178" s="52" t="str">
        <f t="shared" si="37"/>
        <v/>
      </c>
      <c r="L178" s="84"/>
      <c r="M178" s="51">
        <f t="shared" si="38"/>
        <v>0</v>
      </c>
      <c r="N178" s="51">
        <f t="shared" si="33"/>
        <v>0</v>
      </c>
      <c r="O178" s="51">
        <f t="shared" si="39"/>
        <v>0</v>
      </c>
      <c r="P178" s="51" t="str">
        <f>IFERROR(IF((VLOOKUP(F178,'Master Info'!$A$14:$C$113,2,FALSE)&amp;VLOOKUP(F178,'Master Info'!$A$14:$C$113,3,FALSE))='Master Info'!$B$2&amp;'Master Info'!$C$2,"SGST","IGST"),"")</f>
        <v/>
      </c>
      <c r="Q178" s="67" t="str">
        <f t="shared" si="34"/>
        <v/>
      </c>
      <c r="R178" s="51">
        <f t="shared" si="40"/>
        <v>0</v>
      </c>
      <c r="S178" s="51">
        <f t="shared" si="40"/>
        <v>0</v>
      </c>
      <c r="T178" s="51">
        <f t="shared" si="41"/>
        <v>0</v>
      </c>
      <c r="U178" s="51">
        <f t="shared" si="42"/>
        <v>0</v>
      </c>
      <c r="V178" s="52">
        <f t="shared" si="43"/>
        <v>0</v>
      </c>
      <c r="W178" s="50" t="str">
        <f>IFERROR(IF(AND(VLOOKUP(F178,'Master Info'!$A$14:$Q$113,17,FALSE)="UNREGISTERED",$P178="IGST",O178&gt;=250000),"IGST &gt; 2.5 Lakhs",IF(VLOOKUP($F178,'Master Info'!$A$14:$Q$113,17,FALSE)="UNREGISTERED","Unregistered",$P178)),"")</f>
        <v/>
      </c>
      <c r="X178" s="96" t="str">
        <f t="shared" si="44"/>
        <v/>
      </c>
      <c r="Y178" s="50" t="str">
        <f t="shared" si="35"/>
        <v/>
      </c>
    </row>
    <row r="179" spans="1:25" x14ac:dyDescent="0.25">
      <c r="A179" s="49" t="str">
        <f t="shared" si="32"/>
        <v>-</v>
      </c>
      <c r="B179" s="49">
        <f t="shared" si="45"/>
        <v>178</v>
      </c>
      <c r="C179" s="78"/>
      <c r="D179" s="78"/>
      <c r="E179" s="70"/>
      <c r="F179" s="83"/>
      <c r="G179" s="94"/>
      <c r="H179" s="84"/>
      <c r="I179" s="95" t="str">
        <f t="shared" si="36"/>
        <v/>
      </c>
      <c r="J179" s="84"/>
      <c r="K179" s="52" t="str">
        <f t="shared" si="37"/>
        <v/>
      </c>
      <c r="L179" s="84"/>
      <c r="M179" s="51">
        <f t="shared" si="38"/>
        <v>0</v>
      </c>
      <c r="N179" s="51">
        <f t="shared" si="33"/>
        <v>0</v>
      </c>
      <c r="O179" s="51">
        <f t="shared" si="39"/>
        <v>0</v>
      </c>
      <c r="P179" s="51" t="str">
        <f>IFERROR(IF((VLOOKUP(F179,'Master Info'!$A$14:$C$113,2,FALSE)&amp;VLOOKUP(F179,'Master Info'!$A$14:$C$113,3,FALSE))='Master Info'!$B$2&amp;'Master Info'!$C$2,"SGST","IGST"),"")</f>
        <v/>
      </c>
      <c r="Q179" s="67" t="str">
        <f t="shared" si="34"/>
        <v/>
      </c>
      <c r="R179" s="51">
        <f t="shared" si="40"/>
        <v>0</v>
      </c>
      <c r="S179" s="51">
        <f t="shared" si="40"/>
        <v>0</v>
      </c>
      <c r="T179" s="51">
        <f t="shared" si="41"/>
        <v>0</v>
      </c>
      <c r="U179" s="51">
        <f t="shared" si="42"/>
        <v>0</v>
      </c>
      <c r="V179" s="52">
        <f t="shared" si="43"/>
        <v>0</v>
      </c>
      <c r="W179" s="50" t="str">
        <f>IFERROR(IF(AND(VLOOKUP(F179,'Master Info'!$A$14:$Q$113,17,FALSE)="UNREGISTERED",$P179="IGST",O179&gt;=250000),"IGST &gt; 2.5 Lakhs",IF(VLOOKUP($F179,'Master Info'!$A$14:$Q$113,17,FALSE)="UNREGISTERED","Unregistered",$P179)),"")</f>
        <v/>
      </c>
      <c r="X179" s="96" t="str">
        <f t="shared" si="44"/>
        <v/>
      </c>
      <c r="Y179" s="50" t="str">
        <f t="shared" si="35"/>
        <v/>
      </c>
    </row>
    <row r="180" spans="1:25" x14ac:dyDescent="0.25">
      <c r="A180" s="49" t="str">
        <f t="shared" si="32"/>
        <v>-</v>
      </c>
      <c r="B180" s="49">
        <f t="shared" si="45"/>
        <v>179</v>
      </c>
      <c r="C180" s="78"/>
      <c r="D180" s="78"/>
      <c r="E180" s="70"/>
      <c r="F180" s="83"/>
      <c r="G180" s="94"/>
      <c r="H180" s="84"/>
      <c r="I180" s="95" t="str">
        <f t="shared" si="36"/>
        <v/>
      </c>
      <c r="J180" s="84"/>
      <c r="K180" s="52" t="str">
        <f t="shared" si="37"/>
        <v/>
      </c>
      <c r="L180" s="84"/>
      <c r="M180" s="51">
        <f t="shared" si="38"/>
        <v>0</v>
      </c>
      <c r="N180" s="51">
        <f t="shared" si="33"/>
        <v>0</v>
      </c>
      <c r="O180" s="51">
        <f t="shared" si="39"/>
        <v>0</v>
      </c>
      <c r="P180" s="51" t="str">
        <f>IFERROR(IF((VLOOKUP(F180,'Master Info'!$A$14:$C$113,2,FALSE)&amp;VLOOKUP(F180,'Master Info'!$A$14:$C$113,3,FALSE))='Master Info'!$B$2&amp;'Master Info'!$C$2,"SGST","IGST"),"")</f>
        <v/>
      </c>
      <c r="Q180" s="67" t="str">
        <f t="shared" si="34"/>
        <v/>
      </c>
      <c r="R180" s="51">
        <f t="shared" si="40"/>
        <v>0</v>
      </c>
      <c r="S180" s="51">
        <f t="shared" si="40"/>
        <v>0</v>
      </c>
      <c r="T180" s="51">
        <f t="shared" si="41"/>
        <v>0</v>
      </c>
      <c r="U180" s="51">
        <f t="shared" si="42"/>
        <v>0</v>
      </c>
      <c r="V180" s="52">
        <f t="shared" si="43"/>
        <v>0</v>
      </c>
      <c r="W180" s="50" t="str">
        <f>IFERROR(IF(AND(VLOOKUP(F180,'Master Info'!$A$14:$Q$113,17,FALSE)="UNREGISTERED",$P180="IGST",O180&gt;=250000),"IGST &gt; 2.5 Lakhs",IF(VLOOKUP($F180,'Master Info'!$A$14:$Q$113,17,FALSE)="UNREGISTERED","Unregistered",$P180)),"")</f>
        <v/>
      </c>
      <c r="X180" s="96" t="str">
        <f t="shared" si="44"/>
        <v/>
      </c>
      <c r="Y180" s="50" t="str">
        <f t="shared" si="35"/>
        <v/>
      </c>
    </row>
    <row r="181" spans="1:25" x14ac:dyDescent="0.25">
      <c r="A181" s="49" t="str">
        <f t="shared" si="32"/>
        <v>-</v>
      </c>
      <c r="B181" s="49">
        <f t="shared" si="45"/>
        <v>180</v>
      </c>
      <c r="C181" s="78"/>
      <c r="D181" s="78"/>
      <c r="E181" s="70"/>
      <c r="F181" s="83"/>
      <c r="G181" s="94"/>
      <c r="H181" s="84"/>
      <c r="I181" s="95" t="str">
        <f t="shared" si="36"/>
        <v/>
      </c>
      <c r="J181" s="84"/>
      <c r="K181" s="52" t="str">
        <f t="shared" si="37"/>
        <v/>
      </c>
      <c r="L181" s="84"/>
      <c r="M181" s="51">
        <f t="shared" si="38"/>
        <v>0</v>
      </c>
      <c r="N181" s="51">
        <f t="shared" si="33"/>
        <v>0</v>
      </c>
      <c r="O181" s="51">
        <f t="shared" si="39"/>
        <v>0</v>
      </c>
      <c r="P181" s="51" t="str">
        <f>IFERROR(IF((VLOOKUP(F181,'Master Info'!$A$14:$C$113,2,FALSE)&amp;VLOOKUP(F181,'Master Info'!$A$14:$C$113,3,FALSE))='Master Info'!$B$2&amp;'Master Info'!$C$2,"SGST","IGST"),"")</f>
        <v/>
      </c>
      <c r="Q181" s="67" t="str">
        <f t="shared" si="34"/>
        <v/>
      </c>
      <c r="R181" s="51">
        <f t="shared" si="40"/>
        <v>0</v>
      </c>
      <c r="S181" s="51">
        <f t="shared" si="40"/>
        <v>0</v>
      </c>
      <c r="T181" s="51">
        <f t="shared" si="41"/>
        <v>0</v>
      </c>
      <c r="U181" s="51">
        <f t="shared" si="42"/>
        <v>0</v>
      </c>
      <c r="V181" s="52">
        <f t="shared" si="43"/>
        <v>0</v>
      </c>
      <c r="W181" s="50" t="str">
        <f>IFERROR(IF(AND(VLOOKUP(F181,'Master Info'!$A$14:$Q$113,17,FALSE)="UNREGISTERED",$P181="IGST",O181&gt;=250000),"IGST &gt; 2.5 Lakhs",IF(VLOOKUP($F181,'Master Info'!$A$14:$Q$113,17,FALSE)="UNREGISTERED","Unregistered",$P181)),"")</f>
        <v/>
      </c>
      <c r="X181" s="96" t="str">
        <f t="shared" si="44"/>
        <v/>
      </c>
      <c r="Y181" s="50" t="str">
        <f t="shared" si="35"/>
        <v/>
      </c>
    </row>
    <row r="182" spans="1:25" x14ac:dyDescent="0.25">
      <c r="A182" s="49" t="str">
        <f t="shared" si="32"/>
        <v>-</v>
      </c>
      <c r="B182" s="49">
        <f t="shared" si="45"/>
        <v>181</v>
      </c>
      <c r="C182" s="78"/>
      <c r="D182" s="78"/>
      <c r="E182" s="70"/>
      <c r="F182" s="83"/>
      <c r="G182" s="94"/>
      <c r="H182" s="84"/>
      <c r="I182" s="95" t="str">
        <f t="shared" si="36"/>
        <v/>
      </c>
      <c r="J182" s="84"/>
      <c r="K182" s="52" t="str">
        <f t="shared" si="37"/>
        <v/>
      </c>
      <c r="L182" s="84"/>
      <c r="M182" s="51">
        <f t="shared" si="38"/>
        <v>0</v>
      </c>
      <c r="N182" s="51">
        <f t="shared" si="33"/>
        <v>0</v>
      </c>
      <c r="O182" s="51">
        <f t="shared" si="39"/>
        <v>0</v>
      </c>
      <c r="P182" s="51" t="str">
        <f>IFERROR(IF((VLOOKUP(F182,'Master Info'!$A$14:$C$113,2,FALSE)&amp;VLOOKUP(F182,'Master Info'!$A$14:$C$113,3,FALSE))='Master Info'!$B$2&amp;'Master Info'!$C$2,"SGST","IGST"),"")</f>
        <v/>
      </c>
      <c r="Q182" s="67" t="str">
        <f t="shared" si="34"/>
        <v/>
      </c>
      <c r="R182" s="51">
        <f t="shared" si="40"/>
        <v>0</v>
      </c>
      <c r="S182" s="51">
        <f t="shared" si="40"/>
        <v>0</v>
      </c>
      <c r="T182" s="51">
        <f t="shared" si="41"/>
        <v>0</v>
      </c>
      <c r="U182" s="51">
        <f t="shared" si="42"/>
        <v>0</v>
      </c>
      <c r="V182" s="52">
        <f t="shared" si="43"/>
        <v>0</v>
      </c>
      <c r="W182" s="50" t="str">
        <f>IFERROR(IF(AND(VLOOKUP(F182,'Master Info'!$A$14:$Q$113,17,FALSE)="UNREGISTERED",$P182="IGST",O182&gt;=250000),"IGST &gt; 2.5 Lakhs",IF(VLOOKUP($F182,'Master Info'!$A$14:$Q$113,17,FALSE)="UNREGISTERED","Unregistered",$P182)),"")</f>
        <v/>
      </c>
      <c r="X182" s="96" t="str">
        <f t="shared" si="44"/>
        <v/>
      </c>
      <c r="Y182" s="50" t="str">
        <f t="shared" si="35"/>
        <v/>
      </c>
    </row>
    <row r="183" spans="1:25" x14ac:dyDescent="0.25">
      <c r="A183" s="49" t="str">
        <f t="shared" si="32"/>
        <v>-</v>
      </c>
      <c r="B183" s="49">
        <f t="shared" si="45"/>
        <v>182</v>
      </c>
      <c r="C183" s="78"/>
      <c r="D183" s="78"/>
      <c r="E183" s="70"/>
      <c r="F183" s="83"/>
      <c r="G183" s="94"/>
      <c r="H183" s="84"/>
      <c r="I183" s="95" t="str">
        <f t="shared" si="36"/>
        <v/>
      </c>
      <c r="J183" s="84"/>
      <c r="K183" s="52" t="str">
        <f t="shared" si="37"/>
        <v/>
      </c>
      <c r="L183" s="84"/>
      <c r="M183" s="51">
        <f t="shared" si="38"/>
        <v>0</v>
      </c>
      <c r="N183" s="51">
        <f t="shared" si="33"/>
        <v>0</v>
      </c>
      <c r="O183" s="51">
        <f t="shared" si="39"/>
        <v>0</v>
      </c>
      <c r="P183" s="51" t="str">
        <f>IFERROR(IF((VLOOKUP(F183,'Master Info'!$A$14:$C$113,2,FALSE)&amp;VLOOKUP(F183,'Master Info'!$A$14:$C$113,3,FALSE))='Master Info'!$B$2&amp;'Master Info'!$C$2,"SGST","IGST"),"")</f>
        <v/>
      </c>
      <c r="Q183" s="67" t="str">
        <f t="shared" si="34"/>
        <v/>
      </c>
      <c r="R183" s="51">
        <f t="shared" si="40"/>
        <v>0</v>
      </c>
      <c r="S183" s="51">
        <f t="shared" si="40"/>
        <v>0</v>
      </c>
      <c r="T183" s="51">
        <f t="shared" si="41"/>
        <v>0</v>
      </c>
      <c r="U183" s="51">
        <f t="shared" si="42"/>
        <v>0</v>
      </c>
      <c r="V183" s="52">
        <f t="shared" si="43"/>
        <v>0</v>
      </c>
      <c r="W183" s="50" t="str">
        <f>IFERROR(IF(AND(VLOOKUP(F183,'Master Info'!$A$14:$Q$113,17,FALSE)="UNREGISTERED",$P183="IGST",O183&gt;=250000),"IGST &gt; 2.5 Lakhs",IF(VLOOKUP($F183,'Master Info'!$A$14:$Q$113,17,FALSE)="UNREGISTERED","Unregistered",$P183)),"")</f>
        <v/>
      </c>
      <c r="X183" s="96" t="str">
        <f t="shared" si="44"/>
        <v/>
      </c>
      <c r="Y183" s="50" t="str">
        <f t="shared" si="35"/>
        <v/>
      </c>
    </row>
    <row r="184" spans="1:25" x14ac:dyDescent="0.25">
      <c r="A184" s="49" t="str">
        <f t="shared" si="32"/>
        <v>-</v>
      </c>
      <c r="B184" s="49">
        <f t="shared" si="45"/>
        <v>183</v>
      </c>
      <c r="C184" s="78"/>
      <c r="D184" s="78"/>
      <c r="E184" s="70"/>
      <c r="F184" s="83"/>
      <c r="G184" s="94"/>
      <c r="H184" s="84"/>
      <c r="I184" s="95" t="str">
        <f t="shared" si="36"/>
        <v/>
      </c>
      <c r="J184" s="84"/>
      <c r="K184" s="52" t="str">
        <f t="shared" si="37"/>
        <v/>
      </c>
      <c r="L184" s="84"/>
      <c r="M184" s="51">
        <f t="shared" si="38"/>
        <v>0</v>
      </c>
      <c r="N184" s="51">
        <f t="shared" si="33"/>
        <v>0</v>
      </c>
      <c r="O184" s="51">
        <f t="shared" si="39"/>
        <v>0</v>
      </c>
      <c r="P184" s="51" t="str">
        <f>IFERROR(IF((VLOOKUP(F184,'Master Info'!$A$14:$C$113,2,FALSE)&amp;VLOOKUP(F184,'Master Info'!$A$14:$C$113,3,FALSE))='Master Info'!$B$2&amp;'Master Info'!$C$2,"SGST","IGST"),"")</f>
        <v/>
      </c>
      <c r="Q184" s="67" t="str">
        <f t="shared" si="34"/>
        <v/>
      </c>
      <c r="R184" s="51">
        <f t="shared" si="40"/>
        <v>0</v>
      </c>
      <c r="S184" s="51">
        <f t="shared" si="40"/>
        <v>0</v>
      </c>
      <c r="T184" s="51">
        <f t="shared" si="41"/>
        <v>0</v>
      </c>
      <c r="U184" s="51">
        <f t="shared" si="42"/>
        <v>0</v>
      </c>
      <c r="V184" s="52">
        <f t="shared" si="43"/>
        <v>0</v>
      </c>
      <c r="W184" s="50" t="str">
        <f>IFERROR(IF(AND(VLOOKUP(F184,'Master Info'!$A$14:$Q$113,17,FALSE)="UNREGISTERED",$P184="IGST",O184&gt;=250000),"IGST &gt; 2.5 Lakhs",IF(VLOOKUP($F184,'Master Info'!$A$14:$Q$113,17,FALSE)="UNREGISTERED","Unregistered",$P184)),"")</f>
        <v/>
      </c>
      <c r="X184" s="96" t="str">
        <f t="shared" si="44"/>
        <v/>
      </c>
      <c r="Y184" s="50" t="str">
        <f t="shared" si="35"/>
        <v/>
      </c>
    </row>
    <row r="185" spans="1:25" x14ac:dyDescent="0.25">
      <c r="A185" s="49" t="str">
        <f t="shared" si="32"/>
        <v>-</v>
      </c>
      <c r="B185" s="49">
        <f t="shared" si="45"/>
        <v>184</v>
      </c>
      <c r="C185" s="78"/>
      <c r="D185" s="78"/>
      <c r="E185" s="70"/>
      <c r="F185" s="83"/>
      <c r="G185" s="94"/>
      <c r="H185" s="84"/>
      <c r="I185" s="95" t="str">
        <f t="shared" si="36"/>
        <v/>
      </c>
      <c r="J185" s="84"/>
      <c r="K185" s="52" t="str">
        <f t="shared" si="37"/>
        <v/>
      </c>
      <c r="L185" s="84"/>
      <c r="M185" s="51">
        <f t="shared" si="38"/>
        <v>0</v>
      </c>
      <c r="N185" s="51">
        <f t="shared" si="33"/>
        <v>0</v>
      </c>
      <c r="O185" s="51">
        <f t="shared" si="39"/>
        <v>0</v>
      </c>
      <c r="P185" s="51" t="str">
        <f>IFERROR(IF((VLOOKUP(F185,'Master Info'!$A$14:$C$113,2,FALSE)&amp;VLOOKUP(F185,'Master Info'!$A$14:$C$113,3,FALSE))='Master Info'!$B$2&amp;'Master Info'!$C$2,"SGST","IGST"),"")</f>
        <v/>
      </c>
      <c r="Q185" s="67" t="str">
        <f t="shared" si="34"/>
        <v/>
      </c>
      <c r="R185" s="51">
        <f t="shared" si="40"/>
        <v>0</v>
      </c>
      <c r="S185" s="51">
        <f t="shared" si="40"/>
        <v>0</v>
      </c>
      <c r="T185" s="51">
        <f t="shared" si="41"/>
        <v>0</v>
      </c>
      <c r="U185" s="51">
        <f t="shared" si="42"/>
        <v>0</v>
      </c>
      <c r="V185" s="52">
        <f t="shared" si="43"/>
        <v>0</v>
      </c>
      <c r="W185" s="50" t="str">
        <f>IFERROR(IF(AND(VLOOKUP(F185,'Master Info'!$A$14:$Q$113,17,FALSE)="UNREGISTERED",$P185="IGST",O185&gt;=250000),"IGST &gt; 2.5 Lakhs",IF(VLOOKUP($F185,'Master Info'!$A$14:$Q$113,17,FALSE)="UNREGISTERED","Unregistered",$P185)),"")</f>
        <v/>
      </c>
      <c r="X185" s="96" t="str">
        <f t="shared" si="44"/>
        <v/>
      </c>
      <c r="Y185" s="50" t="str">
        <f t="shared" si="35"/>
        <v/>
      </c>
    </row>
    <row r="186" spans="1:25" x14ac:dyDescent="0.25">
      <c r="A186" s="49" t="str">
        <f t="shared" si="32"/>
        <v>-</v>
      </c>
      <c r="B186" s="49">
        <f t="shared" si="45"/>
        <v>185</v>
      </c>
      <c r="C186" s="78"/>
      <c r="D186" s="78"/>
      <c r="E186" s="70"/>
      <c r="F186" s="83"/>
      <c r="G186" s="94"/>
      <c r="H186" s="84"/>
      <c r="I186" s="95" t="str">
        <f t="shared" si="36"/>
        <v/>
      </c>
      <c r="J186" s="84"/>
      <c r="K186" s="52" t="str">
        <f t="shared" si="37"/>
        <v/>
      </c>
      <c r="L186" s="84"/>
      <c r="M186" s="51">
        <f t="shared" si="38"/>
        <v>0</v>
      </c>
      <c r="N186" s="51">
        <f t="shared" si="33"/>
        <v>0</v>
      </c>
      <c r="O186" s="51">
        <f t="shared" si="39"/>
        <v>0</v>
      </c>
      <c r="P186" s="51" t="str">
        <f>IFERROR(IF((VLOOKUP(F186,'Master Info'!$A$14:$C$113,2,FALSE)&amp;VLOOKUP(F186,'Master Info'!$A$14:$C$113,3,FALSE))='Master Info'!$B$2&amp;'Master Info'!$C$2,"SGST","IGST"),"")</f>
        <v/>
      </c>
      <c r="Q186" s="67" t="str">
        <f t="shared" si="34"/>
        <v/>
      </c>
      <c r="R186" s="51">
        <f t="shared" si="40"/>
        <v>0</v>
      </c>
      <c r="S186" s="51">
        <f t="shared" si="40"/>
        <v>0</v>
      </c>
      <c r="T186" s="51">
        <f t="shared" si="41"/>
        <v>0</v>
      </c>
      <c r="U186" s="51">
        <f t="shared" si="42"/>
        <v>0</v>
      </c>
      <c r="V186" s="52">
        <f t="shared" si="43"/>
        <v>0</v>
      </c>
      <c r="W186" s="50" t="str">
        <f>IFERROR(IF(AND(VLOOKUP(F186,'Master Info'!$A$14:$Q$113,17,FALSE)="UNREGISTERED",$P186="IGST",O186&gt;=250000),"IGST &gt; 2.5 Lakhs",IF(VLOOKUP($F186,'Master Info'!$A$14:$Q$113,17,FALSE)="UNREGISTERED","Unregistered",$P186)),"")</f>
        <v/>
      </c>
      <c r="X186" s="96" t="str">
        <f t="shared" si="44"/>
        <v/>
      </c>
      <c r="Y186" s="50" t="str">
        <f t="shared" si="35"/>
        <v/>
      </c>
    </row>
    <row r="187" spans="1:25" x14ac:dyDescent="0.25">
      <c r="A187" s="49" t="str">
        <f t="shared" si="32"/>
        <v>-</v>
      </c>
      <c r="B187" s="49">
        <f t="shared" si="45"/>
        <v>186</v>
      </c>
      <c r="C187" s="78"/>
      <c r="D187" s="78"/>
      <c r="E187" s="70"/>
      <c r="F187" s="83"/>
      <c r="G187" s="94"/>
      <c r="H187" s="84"/>
      <c r="I187" s="95" t="str">
        <f t="shared" si="36"/>
        <v/>
      </c>
      <c r="J187" s="84"/>
      <c r="K187" s="52" t="str">
        <f t="shared" si="37"/>
        <v/>
      </c>
      <c r="L187" s="84"/>
      <c r="M187" s="51">
        <f t="shared" si="38"/>
        <v>0</v>
      </c>
      <c r="N187" s="51">
        <f t="shared" si="33"/>
        <v>0</v>
      </c>
      <c r="O187" s="51">
        <f t="shared" si="39"/>
        <v>0</v>
      </c>
      <c r="P187" s="51" t="str">
        <f>IFERROR(IF((VLOOKUP(F187,'Master Info'!$A$14:$C$113,2,FALSE)&amp;VLOOKUP(F187,'Master Info'!$A$14:$C$113,3,FALSE))='Master Info'!$B$2&amp;'Master Info'!$C$2,"SGST","IGST"),"")</f>
        <v/>
      </c>
      <c r="Q187" s="67" t="str">
        <f t="shared" si="34"/>
        <v/>
      </c>
      <c r="R187" s="51">
        <f t="shared" si="40"/>
        <v>0</v>
      </c>
      <c r="S187" s="51">
        <f t="shared" si="40"/>
        <v>0</v>
      </c>
      <c r="T187" s="51">
        <f t="shared" si="41"/>
        <v>0</v>
      </c>
      <c r="U187" s="51">
        <f t="shared" si="42"/>
        <v>0</v>
      </c>
      <c r="V187" s="52">
        <f t="shared" si="43"/>
        <v>0</v>
      </c>
      <c r="W187" s="50" t="str">
        <f>IFERROR(IF(AND(VLOOKUP(F187,'Master Info'!$A$14:$Q$113,17,FALSE)="UNREGISTERED",$P187="IGST",O187&gt;=250000),"IGST &gt; 2.5 Lakhs",IF(VLOOKUP($F187,'Master Info'!$A$14:$Q$113,17,FALSE)="UNREGISTERED","Unregistered",$P187)),"")</f>
        <v/>
      </c>
      <c r="X187" s="96" t="str">
        <f t="shared" si="44"/>
        <v/>
      </c>
      <c r="Y187" s="50" t="str">
        <f t="shared" si="35"/>
        <v/>
      </c>
    </row>
    <row r="188" spans="1:25" x14ac:dyDescent="0.25">
      <c r="A188" s="49" t="str">
        <f t="shared" si="32"/>
        <v>-</v>
      </c>
      <c r="B188" s="49">
        <f t="shared" si="45"/>
        <v>187</v>
      </c>
      <c r="C188" s="78"/>
      <c r="D188" s="78"/>
      <c r="E188" s="70"/>
      <c r="F188" s="83"/>
      <c r="G188" s="94"/>
      <c r="H188" s="84"/>
      <c r="I188" s="95" t="str">
        <f t="shared" si="36"/>
        <v/>
      </c>
      <c r="J188" s="84"/>
      <c r="K188" s="52" t="str">
        <f t="shared" si="37"/>
        <v/>
      </c>
      <c r="L188" s="84"/>
      <c r="M188" s="51">
        <f t="shared" si="38"/>
        <v>0</v>
      </c>
      <c r="N188" s="51">
        <f t="shared" si="33"/>
        <v>0</v>
      </c>
      <c r="O188" s="51">
        <f t="shared" si="39"/>
        <v>0</v>
      </c>
      <c r="P188" s="51" t="str">
        <f>IFERROR(IF((VLOOKUP(F188,'Master Info'!$A$14:$C$113,2,FALSE)&amp;VLOOKUP(F188,'Master Info'!$A$14:$C$113,3,FALSE))='Master Info'!$B$2&amp;'Master Info'!$C$2,"SGST","IGST"),"")</f>
        <v/>
      </c>
      <c r="Q188" s="67" t="str">
        <f t="shared" si="34"/>
        <v/>
      </c>
      <c r="R188" s="51">
        <f t="shared" si="40"/>
        <v>0</v>
      </c>
      <c r="S188" s="51">
        <f t="shared" si="40"/>
        <v>0</v>
      </c>
      <c r="T188" s="51">
        <f t="shared" si="41"/>
        <v>0</v>
      </c>
      <c r="U188" s="51">
        <f t="shared" si="42"/>
        <v>0</v>
      </c>
      <c r="V188" s="52">
        <f t="shared" si="43"/>
        <v>0</v>
      </c>
      <c r="W188" s="50" t="str">
        <f>IFERROR(IF(AND(VLOOKUP(F188,'Master Info'!$A$14:$Q$113,17,FALSE)="UNREGISTERED",$P188="IGST",O188&gt;=250000),"IGST &gt; 2.5 Lakhs",IF(VLOOKUP($F188,'Master Info'!$A$14:$Q$113,17,FALSE)="UNREGISTERED","Unregistered",$P188)),"")</f>
        <v/>
      </c>
      <c r="X188" s="96" t="str">
        <f t="shared" si="44"/>
        <v/>
      </c>
      <c r="Y188" s="50" t="str">
        <f t="shared" si="35"/>
        <v/>
      </c>
    </row>
    <row r="189" spans="1:25" x14ac:dyDescent="0.25">
      <c r="A189" s="49" t="str">
        <f t="shared" si="32"/>
        <v>-</v>
      </c>
      <c r="B189" s="49">
        <f t="shared" si="45"/>
        <v>188</v>
      </c>
      <c r="C189" s="78"/>
      <c r="D189" s="78"/>
      <c r="E189" s="70"/>
      <c r="F189" s="83"/>
      <c r="G189" s="94"/>
      <c r="H189" s="84"/>
      <c r="I189" s="95" t="str">
        <f t="shared" si="36"/>
        <v/>
      </c>
      <c r="J189" s="84"/>
      <c r="K189" s="52" t="str">
        <f t="shared" si="37"/>
        <v/>
      </c>
      <c r="L189" s="84"/>
      <c r="M189" s="51">
        <f t="shared" si="38"/>
        <v>0</v>
      </c>
      <c r="N189" s="51">
        <f t="shared" si="33"/>
        <v>0</v>
      </c>
      <c r="O189" s="51">
        <f t="shared" si="39"/>
        <v>0</v>
      </c>
      <c r="P189" s="51" t="str">
        <f>IFERROR(IF((VLOOKUP(F189,'Master Info'!$A$14:$C$113,2,FALSE)&amp;VLOOKUP(F189,'Master Info'!$A$14:$C$113,3,FALSE))='Master Info'!$B$2&amp;'Master Info'!$C$2,"SGST","IGST"),"")</f>
        <v/>
      </c>
      <c r="Q189" s="67" t="str">
        <f t="shared" si="34"/>
        <v/>
      </c>
      <c r="R189" s="51">
        <f t="shared" si="40"/>
        <v>0</v>
      </c>
      <c r="S189" s="51">
        <f t="shared" si="40"/>
        <v>0</v>
      </c>
      <c r="T189" s="51">
        <f t="shared" si="41"/>
        <v>0</v>
      </c>
      <c r="U189" s="51">
        <f t="shared" si="42"/>
        <v>0</v>
      </c>
      <c r="V189" s="52">
        <f t="shared" si="43"/>
        <v>0</v>
      </c>
      <c r="W189" s="50" t="str">
        <f>IFERROR(IF(AND(VLOOKUP(F189,'Master Info'!$A$14:$Q$113,17,FALSE)="UNREGISTERED",$P189="IGST",O189&gt;=250000),"IGST &gt; 2.5 Lakhs",IF(VLOOKUP($F189,'Master Info'!$A$14:$Q$113,17,FALSE)="UNREGISTERED","Unregistered",$P189)),"")</f>
        <v/>
      </c>
      <c r="X189" s="96" t="str">
        <f t="shared" si="44"/>
        <v/>
      </c>
      <c r="Y189" s="50" t="str">
        <f t="shared" si="35"/>
        <v/>
      </c>
    </row>
    <row r="190" spans="1:25" x14ac:dyDescent="0.25">
      <c r="A190" s="49" t="str">
        <f t="shared" si="32"/>
        <v>-</v>
      </c>
      <c r="B190" s="49">
        <f t="shared" si="45"/>
        <v>189</v>
      </c>
      <c r="C190" s="78"/>
      <c r="D190" s="78"/>
      <c r="E190" s="70"/>
      <c r="F190" s="83"/>
      <c r="G190" s="94"/>
      <c r="H190" s="84"/>
      <c r="I190" s="95" t="str">
        <f t="shared" si="36"/>
        <v/>
      </c>
      <c r="J190" s="84"/>
      <c r="K190" s="52" t="str">
        <f t="shared" si="37"/>
        <v/>
      </c>
      <c r="L190" s="84"/>
      <c r="M190" s="51">
        <f t="shared" si="38"/>
        <v>0</v>
      </c>
      <c r="N190" s="51">
        <f t="shared" si="33"/>
        <v>0</v>
      </c>
      <c r="O190" s="51">
        <f t="shared" si="39"/>
        <v>0</v>
      </c>
      <c r="P190" s="51" t="str">
        <f>IFERROR(IF((VLOOKUP(F190,'Master Info'!$A$14:$C$113,2,FALSE)&amp;VLOOKUP(F190,'Master Info'!$A$14:$C$113,3,FALSE))='Master Info'!$B$2&amp;'Master Info'!$C$2,"SGST","IGST"),"")</f>
        <v/>
      </c>
      <c r="Q190" s="67" t="str">
        <f t="shared" si="34"/>
        <v/>
      </c>
      <c r="R190" s="51">
        <f t="shared" si="40"/>
        <v>0</v>
      </c>
      <c r="S190" s="51">
        <f t="shared" si="40"/>
        <v>0</v>
      </c>
      <c r="T190" s="51">
        <f t="shared" si="41"/>
        <v>0</v>
      </c>
      <c r="U190" s="51">
        <f t="shared" si="42"/>
        <v>0</v>
      </c>
      <c r="V190" s="52">
        <f t="shared" si="43"/>
        <v>0</v>
      </c>
      <c r="W190" s="50" t="str">
        <f>IFERROR(IF(AND(VLOOKUP(F190,'Master Info'!$A$14:$Q$113,17,FALSE)="UNREGISTERED",$P190="IGST",O190&gt;=250000),"IGST &gt; 2.5 Lakhs",IF(VLOOKUP($F190,'Master Info'!$A$14:$Q$113,17,FALSE)="UNREGISTERED","Unregistered",$P190)),"")</f>
        <v/>
      </c>
      <c r="X190" s="96" t="str">
        <f t="shared" si="44"/>
        <v/>
      </c>
      <c r="Y190" s="50" t="str">
        <f t="shared" si="35"/>
        <v/>
      </c>
    </row>
    <row r="191" spans="1:25" x14ac:dyDescent="0.25">
      <c r="A191" s="49" t="str">
        <f t="shared" si="32"/>
        <v>-</v>
      </c>
      <c r="B191" s="49">
        <f t="shared" si="45"/>
        <v>190</v>
      </c>
      <c r="C191" s="78"/>
      <c r="D191" s="78"/>
      <c r="E191" s="70"/>
      <c r="F191" s="83"/>
      <c r="G191" s="94"/>
      <c r="H191" s="84"/>
      <c r="I191" s="95" t="str">
        <f t="shared" si="36"/>
        <v/>
      </c>
      <c r="J191" s="84"/>
      <c r="K191" s="52" t="str">
        <f t="shared" si="37"/>
        <v/>
      </c>
      <c r="L191" s="84"/>
      <c r="M191" s="51">
        <f t="shared" si="38"/>
        <v>0</v>
      </c>
      <c r="N191" s="51">
        <f t="shared" si="33"/>
        <v>0</v>
      </c>
      <c r="O191" s="51">
        <f t="shared" si="39"/>
        <v>0</v>
      </c>
      <c r="P191" s="51" t="str">
        <f>IFERROR(IF((VLOOKUP(F191,'Master Info'!$A$14:$C$113,2,FALSE)&amp;VLOOKUP(F191,'Master Info'!$A$14:$C$113,3,FALSE))='Master Info'!$B$2&amp;'Master Info'!$C$2,"SGST","IGST"),"")</f>
        <v/>
      </c>
      <c r="Q191" s="67" t="str">
        <f t="shared" si="34"/>
        <v/>
      </c>
      <c r="R191" s="51">
        <f t="shared" si="40"/>
        <v>0</v>
      </c>
      <c r="S191" s="51">
        <f t="shared" si="40"/>
        <v>0</v>
      </c>
      <c r="T191" s="51">
        <f t="shared" si="41"/>
        <v>0</v>
      </c>
      <c r="U191" s="51">
        <f t="shared" si="42"/>
        <v>0</v>
      </c>
      <c r="V191" s="52">
        <f t="shared" si="43"/>
        <v>0</v>
      </c>
      <c r="W191" s="50" t="str">
        <f>IFERROR(IF(AND(VLOOKUP(F191,'Master Info'!$A$14:$Q$113,17,FALSE)="UNREGISTERED",$P191="IGST",O191&gt;=250000),"IGST &gt; 2.5 Lakhs",IF(VLOOKUP($F191,'Master Info'!$A$14:$Q$113,17,FALSE)="UNREGISTERED","Unregistered",$P191)),"")</f>
        <v/>
      </c>
      <c r="X191" s="96" t="str">
        <f t="shared" si="44"/>
        <v/>
      </c>
      <c r="Y191" s="50" t="str">
        <f t="shared" si="35"/>
        <v/>
      </c>
    </row>
    <row r="192" spans="1:25" x14ac:dyDescent="0.25">
      <c r="A192" s="49" t="str">
        <f t="shared" si="32"/>
        <v>-</v>
      </c>
      <c r="B192" s="49">
        <f t="shared" si="45"/>
        <v>191</v>
      </c>
      <c r="C192" s="78"/>
      <c r="D192" s="78"/>
      <c r="E192" s="70"/>
      <c r="F192" s="83"/>
      <c r="G192" s="94"/>
      <c r="H192" s="84"/>
      <c r="I192" s="95" t="str">
        <f t="shared" si="36"/>
        <v/>
      </c>
      <c r="J192" s="84"/>
      <c r="K192" s="52" t="str">
        <f t="shared" si="37"/>
        <v/>
      </c>
      <c r="L192" s="84"/>
      <c r="M192" s="51">
        <f t="shared" si="38"/>
        <v>0</v>
      </c>
      <c r="N192" s="51">
        <f t="shared" si="33"/>
        <v>0</v>
      </c>
      <c r="O192" s="51">
        <f t="shared" si="39"/>
        <v>0</v>
      </c>
      <c r="P192" s="51" t="str">
        <f>IFERROR(IF((VLOOKUP(F192,'Master Info'!$A$14:$C$113,2,FALSE)&amp;VLOOKUP(F192,'Master Info'!$A$14:$C$113,3,FALSE))='Master Info'!$B$2&amp;'Master Info'!$C$2,"SGST","IGST"),"")</f>
        <v/>
      </c>
      <c r="Q192" s="67" t="str">
        <f t="shared" si="34"/>
        <v/>
      </c>
      <c r="R192" s="51">
        <f t="shared" si="40"/>
        <v>0</v>
      </c>
      <c r="S192" s="51">
        <f t="shared" si="40"/>
        <v>0</v>
      </c>
      <c r="T192" s="51">
        <f t="shared" si="41"/>
        <v>0</v>
      </c>
      <c r="U192" s="51">
        <f t="shared" si="42"/>
        <v>0</v>
      </c>
      <c r="V192" s="52">
        <f t="shared" si="43"/>
        <v>0</v>
      </c>
      <c r="W192" s="50" t="str">
        <f>IFERROR(IF(AND(VLOOKUP(F192,'Master Info'!$A$14:$Q$113,17,FALSE)="UNREGISTERED",$P192="IGST",O192&gt;=250000),"IGST &gt; 2.5 Lakhs",IF(VLOOKUP($F192,'Master Info'!$A$14:$Q$113,17,FALSE)="UNREGISTERED","Unregistered",$P192)),"")</f>
        <v/>
      </c>
      <c r="X192" s="96" t="str">
        <f t="shared" si="44"/>
        <v/>
      </c>
      <c r="Y192" s="50" t="str">
        <f t="shared" si="35"/>
        <v/>
      </c>
    </row>
    <row r="193" spans="1:25" x14ac:dyDescent="0.25">
      <c r="A193" s="49" t="str">
        <f t="shared" si="32"/>
        <v>-</v>
      </c>
      <c r="B193" s="49">
        <f t="shared" si="45"/>
        <v>192</v>
      </c>
      <c r="C193" s="78"/>
      <c r="D193" s="78"/>
      <c r="E193" s="70"/>
      <c r="F193" s="83"/>
      <c r="G193" s="94"/>
      <c r="H193" s="84"/>
      <c r="I193" s="95" t="str">
        <f t="shared" si="36"/>
        <v/>
      </c>
      <c r="J193" s="84"/>
      <c r="K193" s="52" t="str">
        <f t="shared" si="37"/>
        <v/>
      </c>
      <c r="L193" s="84"/>
      <c r="M193" s="51">
        <f t="shared" si="38"/>
        <v>0</v>
      </c>
      <c r="N193" s="51">
        <f t="shared" si="33"/>
        <v>0</v>
      </c>
      <c r="O193" s="51">
        <f t="shared" si="39"/>
        <v>0</v>
      </c>
      <c r="P193" s="51" t="str">
        <f>IFERROR(IF((VLOOKUP(F193,'Master Info'!$A$14:$C$113,2,FALSE)&amp;VLOOKUP(F193,'Master Info'!$A$14:$C$113,3,FALSE))='Master Info'!$B$2&amp;'Master Info'!$C$2,"SGST","IGST"),"")</f>
        <v/>
      </c>
      <c r="Q193" s="67" t="str">
        <f t="shared" si="34"/>
        <v/>
      </c>
      <c r="R193" s="51">
        <f t="shared" si="40"/>
        <v>0</v>
      </c>
      <c r="S193" s="51">
        <f t="shared" si="40"/>
        <v>0</v>
      </c>
      <c r="T193" s="51">
        <f t="shared" si="41"/>
        <v>0</v>
      </c>
      <c r="U193" s="51">
        <f t="shared" si="42"/>
        <v>0</v>
      </c>
      <c r="V193" s="52">
        <f t="shared" si="43"/>
        <v>0</v>
      </c>
      <c r="W193" s="50" t="str">
        <f>IFERROR(IF(AND(VLOOKUP(F193,'Master Info'!$A$14:$Q$113,17,FALSE)="UNREGISTERED",$P193="IGST",O193&gt;=250000),"IGST &gt; 2.5 Lakhs",IF(VLOOKUP($F193,'Master Info'!$A$14:$Q$113,17,FALSE)="UNREGISTERED","Unregistered",$P193)),"")</f>
        <v/>
      </c>
      <c r="X193" s="96" t="str">
        <f t="shared" si="44"/>
        <v/>
      </c>
      <c r="Y193" s="50" t="str">
        <f t="shared" si="35"/>
        <v/>
      </c>
    </row>
    <row r="194" spans="1:25" x14ac:dyDescent="0.25">
      <c r="A194" s="49" t="str">
        <f t="shared" ref="A194:A257" si="46">C194&amp;"-"&amp;D194</f>
        <v>-</v>
      </c>
      <c r="B194" s="49">
        <f t="shared" si="45"/>
        <v>193</v>
      </c>
      <c r="C194" s="78"/>
      <c r="D194" s="78"/>
      <c r="E194" s="70"/>
      <c r="F194" s="83"/>
      <c r="G194" s="94"/>
      <c r="H194" s="84"/>
      <c r="I194" s="95" t="str">
        <f t="shared" si="36"/>
        <v/>
      </c>
      <c r="J194" s="84"/>
      <c r="K194" s="52" t="str">
        <f t="shared" si="37"/>
        <v/>
      </c>
      <c r="L194" s="84"/>
      <c r="M194" s="51">
        <f t="shared" si="38"/>
        <v>0</v>
      </c>
      <c r="N194" s="51">
        <f t="shared" ref="N194:N257" si="47">IFERROR(ROUND($J194*$L194,0),0)</f>
        <v>0</v>
      </c>
      <c r="O194" s="51">
        <f t="shared" si="39"/>
        <v>0</v>
      </c>
      <c r="P194" s="51" t="str">
        <f>IFERROR(IF((VLOOKUP(F194,'Master Info'!$A$14:$C$113,2,FALSE)&amp;VLOOKUP(F194,'Master Info'!$A$14:$C$113,3,FALSE))='Master Info'!$B$2&amp;'Master Info'!$C$2,"SGST","IGST"),"")</f>
        <v/>
      </c>
      <c r="Q194" s="67" t="str">
        <f t="shared" ref="Q194:Q257" si="48">IFERROR(VLOOKUP($G194,Products,IF(P194="SGST",5,6),FALSE),"")</f>
        <v/>
      </c>
      <c r="R194" s="51">
        <f t="shared" si="40"/>
        <v>0</v>
      </c>
      <c r="S194" s="51">
        <f t="shared" si="40"/>
        <v>0</v>
      </c>
      <c r="T194" s="51">
        <f t="shared" si="41"/>
        <v>0</v>
      </c>
      <c r="U194" s="51">
        <f t="shared" si="42"/>
        <v>0</v>
      </c>
      <c r="V194" s="52">
        <f t="shared" si="43"/>
        <v>0</v>
      </c>
      <c r="W194" s="50" t="str">
        <f>IFERROR(IF(AND(VLOOKUP(F194,'Master Info'!$A$14:$Q$113,17,FALSE)="UNREGISTERED",$P194="IGST",O194&gt;=250000),"IGST &gt; 2.5 Lakhs",IF(VLOOKUP($F194,'Master Info'!$A$14:$Q$113,17,FALSE)="UNREGISTERED","Unregistered",$P194)),"")</f>
        <v/>
      </c>
      <c r="X194" s="96" t="str">
        <f t="shared" si="44"/>
        <v/>
      </c>
      <c r="Y194" s="50" t="str">
        <f t="shared" ref="Y194:Y257" si="49">IFERROR(VLOOKUP(G194,Products,2,FALSE),"")</f>
        <v/>
      </c>
    </row>
    <row r="195" spans="1:25" x14ac:dyDescent="0.25">
      <c r="A195" s="49" t="str">
        <f t="shared" si="46"/>
        <v>-</v>
      </c>
      <c r="B195" s="49">
        <f t="shared" si="45"/>
        <v>194</v>
      </c>
      <c r="C195" s="78"/>
      <c r="D195" s="78"/>
      <c r="E195" s="70"/>
      <c r="F195" s="83"/>
      <c r="G195" s="94"/>
      <c r="H195" s="84"/>
      <c r="I195" s="95" t="str">
        <f t="shared" ref="I195:I258" si="50">IFERROR(ROUND(J195/H195,2),"")</f>
        <v/>
      </c>
      <c r="J195" s="84"/>
      <c r="K195" s="52" t="str">
        <f t="shared" ref="K195:K258" si="51">IFERROR(MIN(H195*(1-I195),(H195-J195)),"")</f>
        <v/>
      </c>
      <c r="L195" s="84"/>
      <c r="M195" s="51">
        <f t="shared" ref="M195:M258" si="52">IFERROR(ROUND($H195*$L195,0),0)</f>
        <v>0</v>
      </c>
      <c r="N195" s="51">
        <f t="shared" si="47"/>
        <v>0</v>
      </c>
      <c r="O195" s="51">
        <f t="shared" ref="O195:O258" si="53">M195-N195</f>
        <v>0</v>
      </c>
      <c r="P195" s="51" t="str">
        <f>IFERROR(IF((VLOOKUP(F195,'Master Info'!$A$14:$C$113,2,FALSE)&amp;VLOOKUP(F195,'Master Info'!$A$14:$C$113,3,FALSE))='Master Info'!$B$2&amp;'Master Info'!$C$2,"SGST","IGST"),"")</f>
        <v/>
      </c>
      <c r="Q195" s="67" t="str">
        <f t="shared" si="48"/>
        <v/>
      </c>
      <c r="R195" s="51">
        <f t="shared" ref="R195:S258" si="54">IFERROR(IF($P195="SGST",ROUND($O195*$Q195,2),0),0)</f>
        <v>0</v>
      </c>
      <c r="S195" s="51">
        <f t="shared" si="54"/>
        <v>0</v>
      </c>
      <c r="T195" s="51">
        <f t="shared" ref="T195:T258" si="55">IFERROR(IF($P195&lt;&gt;"SGST",ROUND($O195*$Q195,2),0),0)</f>
        <v>0</v>
      </c>
      <c r="U195" s="51">
        <f t="shared" ref="U195:U258" si="56">SUM(R195:T195)</f>
        <v>0</v>
      </c>
      <c r="V195" s="52">
        <f t="shared" ref="V195:V258" si="57">SUM(O195,U195)</f>
        <v>0</v>
      </c>
      <c r="W195" s="50" t="str">
        <f>IFERROR(IF(AND(VLOOKUP(F195,'Master Info'!$A$14:$Q$113,17,FALSE)="UNREGISTERED",$P195="IGST",O195&gt;=250000),"IGST &gt; 2.5 Lakhs",IF(VLOOKUP($F195,'Master Info'!$A$14:$Q$113,17,FALSE)="UNREGISTERED","Unregistered",$P195)),"")</f>
        <v/>
      </c>
      <c r="X195" s="96" t="str">
        <f t="shared" ref="X195:X258" si="58">IFERROR(IF(E195=0,"",TEXT(E195,"MMMm")),"")</f>
        <v/>
      </c>
      <c r="Y195" s="50" t="str">
        <f t="shared" si="49"/>
        <v/>
      </c>
    </row>
    <row r="196" spans="1:25" x14ac:dyDescent="0.25">
      <c r="A196" s="49" t="str">
        <f t="shared" si="46"/>
        <v>-</v>
      </c>
      <c r="B196" s="49">
        <f t="shared" si="45"/>
        <v>195</v>
      </c>
      <c r="C196" s="78"/>
      <c r="D196" s="78"/>
      <c r="E196" s="70"/>
      <c r="F196" s="83"/>
      <c r="G196" s="94"/>
      <c r="H196" s="84"/>
      <c r="I196" s="95" t="str">
        <f t="shared" si="50"/>
        <v/>
      </c>
      <c r="J196" s="84"/>
      <c r="K196" s="52" t="str">
        <f t="shared" si="51"/>
        <v/>
      </c>
      <c r="L196" s="84"/>
      <c r="M196" s="51">
        <f t="shared" si="52"/>
        <v>0</v>
      </c>
      <c r="N196" s="51">
        <f t="shared" si="47"/>
        <v>0</v>
      </c>
      <c r="O196" s="51">
        <f t="shared" si="53"/>
        <v>0</v>
      </c>
      <c r="P196" s="51" t="str">
        <f>IFERROR(IF((VLOOKUP(F196,'Master Info'!$A$14:$C$113,2,FALSE)&amp;VLOOKUP(F196,'Master Info'!$A$14:$C$113,3,FALSE))='Master Info'!$B$2&amp;'Master Info'!$C$2,"SGST","IGST"),"")</f>
        <v/>
      </c>
      <c r="Q196" s="67" t="str">
        <f t="shared" si="48"/>
        <v/>
      </c>
      <c r="R196" s="51">
        <f t="shared" si="54"/>
        <v>0</v>
      </c>
      <c r="S196" s="51">
        <f t="shared" si="54"/>
        <v>0</v>
      </c>
      <c r="T196" s="51">
        <f t="shared" si="55"/>
        <v>0</v>
      </c>
      <c r="U196" s="51">
        <f t="shared" si="56"/>
        <v>0</v>
      </c>
      <c r="V196" s="52">
        <f t="shared" si="57"/>
        <v>0</v>
      </c>
      <c r="W196" s="50" t="str">
        <f>IFERROR(IF(AND(VLOOKUP(F196,'Master Info'!$A$14:$Q$113,17,FALSE)="UNREGISTERED",$P196="IGST",O196&gt;=250000),"IGST &gt; 2.5 Lakhs",IF(VLOOKUP($F196,'Master Info'!$A$14:$Q$113,17,FALSE)="UNREGISTERED","Unregistered",$P196)),"")</f>
        <v/>
      </c>
      <c r="X196" s="96" t="str">
        <f t="shared" si="58"/>
        <v/>
      </c>
      <c r="Y196" s="50" t="str">
        <f t="shared" si="49"/>
        <v/>
      </c>
    </row>
    <row r="197" spans="1:25" x14ac:dyDescent="0.25">
      <c r="A197" s="49" t="str">
        <f t="shared" si="46"/>
        <v>-</v>
      </c>
      <c r="B197" s="49">
        <f t="shared" si="45"/>
        <v>196</v>
      </c>
      <c r="C197" s="78"/>
      <c r="D197" s="78"/>
      <c r="E197" s="70"/>
      <c r="F197" s="83"/>
      <c r="G197" s="94"/>
      <c r="H197" s="84"/>
      <c r="I197" s="95" t="str">
        <f t="shared" si="50"/>
        <v/>
      </c>
      <c r="J197" s="84"/>
      <c r="K197" s="52" t="str">
        <f t="shared" si="51"/>
        <v/>
      </c>
      <c r="L197" s="84"/>
      <c r="M197" s="51">
        <f t="shared" si="52"/>
        <v>0</v>
      </c>
      <c r="N197" s="51">
        <f t="shared" si="47"/>
        <v>0</v>
      </c>
      <c r="O197" s="51">
        <f t="shared" si="53"/>
        <v>0</v>
      </c>
      <c r="P197" s="51" t="str">
        <f>IFERROR(IF((VLOOKUP(F197,'Master Info'!$A$14:$C$113,2,FALSE)&amp;VLOOKUP(F197,'Master Info'!$A$14:$C$113,3,FALSE))='Master Info'!$B$2&amp;'Master Info'!$C$2,"SGST","IGST"),"")</f>
        <v/>
      </c>
      <c r="Q197" s="67" t="str">
        <f t="shared" si="48"/>
        <v/>
      </c>
      <c r="R197" s="51">
        <f t="shared" si="54"/>
        <v>0</v>
      </c>
      <c r="S197" s="51">
        <f t="shared" si="54"/>
        <v>0</v>
      </c>
      <c r="T197" s="51">
        <f t="shared" si="55"/>
        <v>0</v>
      </c>
      <c r="U197" s="51">
        <f t="shared" si="56"/>
        <v>0</v>
      </c>
      <c r="V197" s="52">
        <f t="shared" si="57"/>
        <v>0</v>
      </c>
      <c r="W197" s="50" t="str">
        <f>IFERROR(IF(AND(VLOOKUP(F197,'Master Info'!$A$14:$Q$113,17,FALSE)="UNREGISTERED",$P197="IGST",O197&gt;=250000),"IGST &gt; 2.5 Lakhs",IF(VLOOKUP($F197,'Master Info'!$A$14:$Q$113,17,FALSE)="UNREGISTERED","Unregistered",$P197)),"")</f>
        <v/>
      </c>
      <c r="X197" s="96" t="str">
        <f t="shared" si="58"/>
        <v/>
      </c>
      <c r="Y197" s="50" t="str">
        <f t="shared" si="49"/>
        <v/>
      </c>
    </row>
    <row r="198" spans="1:25" x14ac:dyDescent="0.25">
      <c r="A198" s="49" t="str">
        <f t="shared" si="46"/>
        <v>-</v>
      </c>
      <c r="B198" s="49">
        <f t="shared" si="45"/>
        <v>197</v>
      </c>
      <c r="C198" s="78"/>
      <c r="D198" s="78"/>
      <c r="E198" s="70"/>
      <c r="F198" s="83"/>
      <c r="G198" s="94"/>
      <c r="H198" s="84"/>
      <c r="I198" s="95" t="str">
        <f t="shared" si="50"/>
        <v/>
      </c>
      <c r="J198" s="84"/>
      <c r="K198" s="52" t="str">
        <f t="shared" si="51"/>
        <v/>
      </c>
      <c r="L198" s="84"/>
      <c r="M198" s="51">
        <f t="shared" si="52"/>
        <v>0</v>
      </c>
      <c r="N198" s="51">
        <f t="shared" si="47"/>
        <v>0</v>
      </c>
      <c r="O198" s="51">
        <f t="shared" si="53"/>
        <v>0</v>
      </c>
      <c r="P198" s="51" t="str">
        <f>IFERROR(IF((VLOOKUP(F198,'Master Info'!$A$14:$C$113,2,FALSE)&amp;VLOOKUP(F198,'Master Info'!$A$14:$C$113,3,FALSE))='Master Info'!$B$2&amp;'Master Info'!$C$2,"SGST","IGST"),"")</f>
        <v/>
      </c>
      <c r="Q198" s="67" t="str">
        <f t="shared" si="48"/>
        <v/>
      </c>
      <c r="R198" s="51">
        <f t="shared" si="54"/>
        <v>0</v>
      </c>
      <c r="S198" s="51">
        <f t="shared" si="54"/>
        <v>0</v>
      </c>
      <c r="T198" s="51">
        <f t="shared" si="55"/>
        <v>0</v>
      </c>
      <c r="U198" s="51">
        <f t="shared" si="56"/>
        <v>0</v>
      </c>
      <c r="V198" s="52">
        <f t="shared" si="57"/>
        <v>0</v>
      </c>
      <c r="W198" s="50" t="str">
        <f>IFERROR(IF(AND(VLOOKUP(F198,'Master Info'!$A$14:$Q$113,17,FALSE)="UNREGISTERED",$P198="IGST",O198&gt;=250000),"IGST &gt; 2.5 Lakhs",IF(VLOOKUP($F198,'Master Info'!$A$14:$Q$113,17,FALSE)="UNREGISTERED","Unregistered",$P198)),"")</f>
        <v/>
      </c>
      <c r="X198" s="96" t="str">
        <f t="shared" si="58"/>
        <v/>
      </c>
      <c r="Y198" s="50" t="str">
        <f t="shared" si="49"/>
        <v/>
      </c>
    </row>
    <row r="199" spans="1:25" x14ac:dyDescent="0.25">
      <c r="A199" s="49" t="str">
        <f t="shared" si="46"/>
        <v>-</v>
      </c>
      <c r="B199" s="49">
        <f t="shared" si="45"/>
        <v>198</v>
      </c>
      <c r="C199" s="78"/>
      <c r="D199" s="78"/>
      <c r="E199" s="70"/>
      <c r="F199" s="83"/>
      <c r="G199" s="94"/>
      <c r="H199" s="84"/>
      <c r="I199" s="95" t="str">
        <f t="shared" si="50"/>
        <v/>
      </c>
      <c r="J199" s="84"/>
      <c r="K199" s="52" t="str">
        <f t="shared" si="51"/>
        <v/>
      </c>
      <c r="L199" s="84"/>
      <c r="M199" s="51">
        <f t="shared" si="52"/>
        <v>0</v>
      </c>
      <c r="N199" s="51">
        <f t="shared" si="47"/>
        <v>0</v>
      </c>
      <c r="O199" s="51">
        <f t="shared" si="53"/>
        <v>0</v>
      </c>
      <c r="P199" s="51" t="str">
        <f>IFERROR(IF((VLOOKUP(F199,'Master Info'!$A$14:$C$113,2,FALSE)&amp;VLOOKUP(F199,'Master Info'!$A$14:$C$113,3,FALSE))='Master Info'!$B$2&amp;'Master Info'!$C$2,"SGST","IGST"),"")</f>
        <v/>
      </c>
      <c r="Q199" s="67" t="str">
        <f t="shared" si="48"/>
        <v/>
      </c>
      <c r="R199" s="51">
        <f t="shared" si="54"/>
        <v>0</v>
      </c>
      <c r="S199" s="51">
        <f t="shared" si="54"/>
        <v>0</v>
      </c>
      <c r="T199" s="51">
        <f t="shared" si="55"/>
        <v>0</v>
      </c>
      <c r="U199" s="51">
        <f t="shared" si="56"/>
        <v>0</v>
      </c>
      <c r="V199" s="52">
        <f t="shared" si="57"/>
        <v>0</v>
      </c>
      <c r="W199" s="50" t="str">
        <f>IFERROR(IF(AND(VLOOKUP(F199,'Master Info'!$A$14:$Q$113,17,FALSE)="UNREGISTERED",$P199="IGST",O199&gt;=250000),"IGST &gt; 2.5 Lakhs",IF(VLOOKUP($F199,'Master Info'!$A$14:$Q$113,17,FALSE)="UNREGISTERED","Unregistered",$P199)),"")</f>
        <v/>
      </c>
      <c r="X199" s="96" t="str">
        <f t="shared" si="58"/>
        <v/>
      </c>
      <c r="Y199" s="50" t="str">
        <f t="shared" si="49"/>
        <v/>
      </c>
    </row>
    <row r="200" spans="1:25" x14ac:dyDescent="0.25">
      <c r="A200" s="49" t="str">
        <f t="shared" si="46"/>
        <v>-</v>
      </c>
      <c r="B200" s="49">
        <f t="shared" si="45"/>
        <v>199</v>
      </c>
      <c r="C200" s="78"/>
      <c r="D200" s="78"/>
      <c r="E200" s="70"/>
      <c r="F200" s="83"/>
      <c r="G200" s="94"/>
      <c r="H200" s="84"/>
      <c r="I200" s="95" t="str">
        <f t="shared" si="50"/>
        <v/>
      </c>
      <c r="J200" s="84"/>
      <c r="K200" s="52" t="str">
        <f t="shared" si="51"/>
        <v/>
      </c>
      <c r="L200" s="84"/>
      <c r="M200" s="51">
        <f t="shared" si="52"/>
        <v>0</v>
      </c>
      <c r="N200" s="51">
        <f t="shared" si="47"/>
        <v>0</v>
      </c>
      <c r="O200" s="51">
        <f t="shared" si="53"/>
        <v>0</v>
      </c>
      <c r="P200" s="51" t="str">
        <f>IFERROR(IF((VLOOKUP(F200,'Master Info'!$A$14:$C$113,2,FALSE)&amp;VLOOKUP(F200,'Master Info'!$A$14:$C$113,3,FALSE))='Master Info'!$B$2&amp;'Master Info'!$C$2,"SGST","IGST"),"")</f>
        <v/>
      </c>
      <c r="Q200" s="67" t="str">
        <f t="shared" si="48"/>
        <v/>
      </c>
      <c r="R200" s="51">
        <f t="shared" si="54"/>
        <v>0</v>
      </c>
      <c r="S200" s="51">
        <f t="shared" si="54"/>
        <v>0</v>
      </c>
      <c r="T200" s="51">
        <f t="shared" si="55"/>
        <v>0</v>
      </c>
      <c r="U200" s="51">
        <f t="shared" si="56"/>
        <v>0</v>
      </c>
      <c r="V200" s="52">
        <f t="shared" si="57"/>
        <v>0</v>
      </c>
      <c r="W200" s="50" t="str">
        <f>IFERROR(IF(AND(VLOOKUP(F200,'Master Info'!$A$14:$Q$113,17,FALSE)="UNREGISTERED",$P200="IGST",O200&gt;=250000),"IGST &gt; 2.5 Lakhs",IF(VLOOKUP($F200,'Master Info'!$A$14:$Q$113,17,FALSE)="UNREGISTERED","Unregistered",$P200)),"")</f>
        <v/>
      </c>
      <c r="X200" s="96" t="str">
        <f t="shared" si="58"/>
        <v/>
      </c>
      <c r="Y200" s="50" t="str">
        <f t="shared" si="49"/>
        <v/>
      </c>
    </row>
    <row r="201" spans="1:25" x14ac:dyDescent="0.25">
      <c r="A201" s="49" t="str">
        <f t="shared" si="46"/>
        <v>-</v>
      </c>
      <c r="B201" s="49">
        <f t="shared" si="45"/>
        <v>200</v>
      </c>
      <c r="C201" s="78"/>
      <c r="D201" s="78"/>
      <c r="E201" s="70"/>
      <c r="F201" s="83"/>
      <c r="G201" s="94"/>
      <c r="H201" s="84"/>
      <c r="I201" s="95" t="str">
        <f t="shared" si="50"/>
        <v/>
      </c>
      <c r="J201" s="84"/>
      <c r="K201" s="52" t="str">
        <f t="shared" si="51"/>
        <v/>
      </c>
      <c r="L201" s="84"/>
      <c r="M201" s="51">
        <f t="shared" si="52"/>
        <v>0</v>
      </c>
      <c r="N201" s="51">
        <f t="shared" si="47"/>
        <v>0</v>
      </c>
      <c r="O201" s="51">
        <f t="shared" si="53"/>
        <v>0</v>
      </c>
      <c r="P201" s="51" t="str">
        <f>IFERROR(IF((VLOOKUP(F201,'Master Info'!$A$14:$C$113,2,FALSE)&amp;VLOOKUP(F201,'Master Info'!$A$14:$C$113,3,FALSE))='Master Info'!$B$2&amp;'Master Info'!$C$2,"SGST","IGST"),"")</f>
        <v/>
      </c>
      <c r="Q201" s="67" t="str">
        <f t="shared" si="48"/>
        <v/>
      </c>
      <c r="R201" s="51">
        <f t="shared" si="54"/>
        <v>0</v>
      </c>
      <c r="S201" s="51">
        <f t="shared" si="54"/>
        <v>0</v>
      </c>
      <c r="T201" s="51">
        <f t="shared" si="55"/>
        <v>0</v>
      </c>
      <c r="U201" s="51">
        <f t="shared" si="56"/>
        <v>0</v>
      </c>
      <c r="V201" s="52">
        <f t="shared" si="57"/>
        <v>0</v>
      </c>
      <c r="W201" s="50" t="str">
        <f>IFERROR(IF(AND(VLOOKUP(F201,'Master Info'!$A$14:$Q$113,17,FALSE)="UNREGISTERED",$P201="IGST",O201&gt;=250000),"IGST &gt; 2.5 Lakhs",IF(VLOOKUP($F201,'Master Info'!$A$14:$Q$113,17,FALSE)="UNREGISTERED","Unregistered",$P201)),"")</f>
        <v/>
      </c>
      <c r="X201" s="96" t="str">
        <f t="shared" si="58"/>
        <v/>
      </c>
      <c r="Y201" s="50" t="str">
        <f t="shared" si="49"/>
        <v/>
      </c>
    </row>
    <row r="202" spans="1:25" x14ac:dyDescent="0.25">
      <c r="A202" s="49" t="str">
        <f t="shared" si="46"/>
        <v>-</v>
      </c>
      <c r="B202" s="49">
        <f t="shared" si="45"/>
        <v>201</v>
      </c>
      <c r="C202" s="78"/>
      <c r="D202" s="78"/>
      <c r="E202" s="70"/>
      <c r="F202" s="83"/>
      <c r="G202" s="94"/>
      <c r="H202" s="84"/>
      <c r="I202" s="95" t="str">
        <f t="shared" si="50"/>
        <v/>
      </c>
      <c r="J202" s="84"/>
      <c r="K202" s="52" t="str">
        <f t="shared" si="51"/>
        <v/>
      </c>
      <c r="L202" s="84"/>
      <c r="M202" s="51">
        <f t="shared" si="52"/>
        <v>0</v>
      </c>
      <c r="N202" s="51">
        <f t="shared" si="47"/>
        <v>0</v>
      </c>
      <c r="O202" s="51">
        <f t="shared" si="53"/>
        <v>0</v>
      </c>
      <c r="P202" s="51" t="str">
        <f>IFERROR(IF((VLOOKUP(F202,'Master Info'!$A$14:$C$113,2,FALSE)&amp;VLOOKUP(F202,'Master Info'!$A$14:$C$113,3,FALSE))='Master Info'!$B$2&amp;'Master Info'!$C$2,"SGST","IGST"),"")</f>
        <v/>
      </c>
      <c r="Q202" s="67" t="str">
        <f t="shared" si="48"/>
        <v/>
      </c>
      <c r="R202" s="51">
        <f t="shared" si="54"/>
        <v>0</v>
      </c>
      <c r="S202" s="51">
        <f t="shared" si="54"/>
        <v>0</v>
      </c>
      <c r="T202" s="51">
        <f t="shared" si="55"/>
        <v>0</v>
      </c>
      <c r="U202" s="51">
        <f t="shared" si="56"/>
        <v>0</v>
      </c>
      <c r="V202" s="52">
        <f t="shared" si="57"/>
        <v>0</v>
      </c>
      <c r="W202" s="50" t="str">
        <f>IFERROR(IF(AND(VLOOKUP(F202,'Master Info'!$A$14:$Q$113,17,FALSE)="UNREGISTERED",$P202="IGST",O202&gt;=250000),"IGST &gt; 2.5 Lakhs",IF(VLOOKUP($F202,'Master Info'!$A$14:$Q$113,17,FALSE)="UNREGISTERED","Unregistered",$P202)),"")</f>
        <v/>
      </c>
      <c r="X202" s="96" t="str">
        <f t="shared" si="58"/>
        <v/>
      </c>
      <c r="Y202" s="50" t="str">
        <f t="shared" si="49"/>
        <v/>
      </c>
    </row>
    <row r="203" spans="1:25" x14ac:dyDescent="0.25">
      <c r="A203" s="49" t="str">
        <f t="shared" si="46"/>
        <v>-</v>
      </c>
      <c r="B203" s="49">
        <f t="shared" si="45"/>
        <v>202</v>
      </c>
      <c r="C203" s="78"/>
      <c r="D203" s="78"/>
      <c r="E203" s="70"/>
      <c r="F203" s="83"/>
      <c r="G203" s="94"/>
      <c r="H203" s="84"/>
      <c r="I203" s="95" t="str">
        <f t="shared" si="50"/>
        <v/>
      </c>
      <c r="J203" s="84"/>
      <c r="K203" s="52" t="str">
        <f t="shared" si="51"/>
        <v/>
      </c>
      <c r="L203" s="84"/>
      <c r="M203" s="51">
        <f t="shared" si="52"/>
        <v>0</v>
      </c>
      <c r="N203" s="51">
        <f t="shared" si="47"/>
        <v>0</v>
      </c>
      <c r="O203" s="51">
        <f t="shared" si="53"/>
        <v>0</v>
      </c>
      <c r="P203" s="51" t="str">
        <f>IFERROR(IF((VLOOKUP(F203,'Master Info'!$A$14:$C$113,2,FALSE)&amp;VLOOKUP(F203,'Master Info'!$A$14:$C$113,3,FALSE))='Master Info'!$B$2&amp;'Master Info'!$C$2,"SGST","IGST"),"")</f>
        <v/>
      </c>
      <c r="Q203" s="67" t="str">
        <f t="shared" si="48"/>
        <v/>
      </c>
      <c r="R203" s="51">
        <f t="shared" si="54"/>
        <v>0</v>
      </c>
      <c r="S203" s="51">
        <f t="shared" si="54"/>
        <v>0</v>
      </c>
      <c r="T203" s="51">
        <f t="shared" si="55"/>
        <v>0</v>
      </c>
      <c r="U203" s="51">
        <f t="shared" si="56"/>
        <v>0</v>
      </c>
      <c r="V203" s="52">
        <f t="shared" si="57"/>
        <v>0</v>
      </c>
      <c r="W203" s="50" t="str">
        <f>IFERROR(IF(AND(VLOOKUP(F203,'Master Info'!$A$14:$Q$113,17,FALSE)="UNREGISTERED",$P203="IGST",O203&gt;=250000),"IGST &gt; 2.5 Lakhs",IF(VLOOKUP($F203,'Master Info'!$A$14:$Q$113,17,FALSE)="UNREGISTERED","Unregistered",$P203)),"")</f>
        <v/>
      </c>
      <c r="X203" s="96" t="str">
        <f t="shared" si="58"/>
        <v/>
      </c>
      <c r="Y203" s="50" t="str">
        <f t="shared" si="49"/>
        <v/>
      </c>
    </row>
    <row r="204" spans="1:25" x14ac:dyDescent="0.25">
      <c r="A204" s="49" t="str">
        <f t="shared" si="46"/>
        <v>-</v>
      </c>
      <c r="B204" s="49">
        <f t="shared" si="45"/>
        <v>203</v>
      </c>
      <c r="C204" s="78"/>
      <c r="D204" s="78"/>
      <c r="E204" s="70"/>
      <c r="F204" s="83"/>
      <c r="G204" s="94"/>
      <c r="H204" s="84"/>
      <c r="I204" s="95" t="str">
        <f t="shared" si="50"/>
        <v/>
      </c>
      <c r="J204" s="84"/>
      <c r="K204" s="52" t="str">
        <f t="shared" si="51"/>
        <v/>
      </c>
      <c r="L204" s="84"/>
      <c r="M204" s="51">
        <f t="shared" si="52"/>
        <v>0</v>
      </c>
      <c r="N204" s="51">
        <f t="shared" si="47"/>
        <v>0</v>
      </c>
      <c r="O204" s="51">
        <f t="shared" si="53"/>
        <v>0</v>
      </c>
      <c r="P204" s="51" t="str">
        <f>IFERROR(IF((VLOOKUP(F204,'Master Info'!$A$14:$C$113,2,FALSE)&amp;VLOOKUP(F204,'Master Info'!$A$14:$C$113,3,FALSE))='Master Info'!$B$2&amp;'Master Info'!$C$2,"SGST","IGST"),"")</f>
        <v/>
      </c>
      <c r="Q204" s="67" t="str">
        <f t="shared" si="48"/>
        <v/>
      </c>
      <c r="R204" s="51">
        <f t="shared" si="54"/>
        <v>0</v>
      </c>
      <c r="S204" s="51">
        <f t="shared" si="54"/>
        <v>0</v>
      </c>
      <c r="T204" s="51">
        <f t="shared" si="55"/>
        <v>0</v>
      </c>
      <c r="U204" s="51">
        <f t="shared" si="56"/>
        <v>0</v>
      </c>
      <c r="V204" s="52">
        <f t="shared" si="57"/>
        <v>0</v>
      </c>
      <c r="W204" s="50" t="str">
        <f>IFERROR(IF(AND(VLOOKUP(F204,'Master Info'!$A$14:$Q$113,17,FALSE)="UNREGISTERED",$P204="IGST",O204&gt;=250000),"IGST &gt; 2.5 Lakhs",IF(VLOOKUP($F204,'Master Info'!$A$14:$Q$113,17,FALSE)="UNREGISTERED","Unregistered",$P204)),"")</f>
        <v/>
      </c>
      <c r="X204" s="96" t="str">
        <f t="shared" si="58"/>
        <v/>
      </c>
      <c r="Y204" s="50" t="str">
        <f t="shared" si="49"/>
        <v/>
      </c>
    </row>
    <row r="205" spans="1:25" x14ac:dyDescent="0.25">
      <c r="A205" s="49" t="str">
        <f t="shared" si="46"/>
        <v>-</v>
      </c>
      <c r="B205" s="49">
        <f t="shared" si="45"/>
        <v>204</v>
      </c>
      <c r="C205" s="78"/>
      <c r="D205" s="78"/>
      <c r="E205" s="70"/>
      <c r="F205" s="83"/>
      <c r="G205" s="94"/>
      <c r="H205" s="84"/>
      <c r="I205" s="95" t="str">
        <f t="shared" si="50"/>
        <v/>
      </c>
      <c r="J205" s="84"/>
      <c r="K205" s="52" t="str">
        <f t="shared" si="51"/>
        <v/>
      </c>
      <c r="L205" s="84"/>
      <c r="M205" s="51">
        <f t="shared" si="52"/>
        <v>0</v>
      </c>
      <c r="N205" s="51">
        <f t="shared" si="47"/>
        <v>0</v>
      </c>
      <c r="O205" s="51">
        <f t="shared" si="53"/>
        <v>0</v>
      </c>
      <c r="P205" s="51" t="str">
        <f>IFERROR(IF((VLOOKUP(F205,'Master Info'!$A$14:$C$113,2,FALSE)&amp;VLOOKUP(F205,'Master Info'!$A$14:$C$113,3,FALSE))='Master Info'!$B$2&amp;'Master Info'!$C$2,"SGST","IGST"),"")</f>
        <v/>
      </c>
      <c r="Q205" s="67" t="str">
        <f t="shared" si="48"/>
        <v/>
      </c>
      <c r="R205" s="51">
        <f t="shared" si="54"/>
        <v>0</v>
      </c>
      <c r="S205" s="51">
        <f t="shared" si="54"/>
        <v>0</v>
      </c>
      <c r="T205" s="51">
        <f t="shared" si="55"/>
        <v>0</v>
      </c>
      <c r="U205" s="51">
        <f t="shared" si="56"/>
        <v>0</v>
      </c>
      <c r="V205" s="52">
        <f t="shared" si="57"/>
        <v>0</v>
      </c>
      <c r="W205" s="50" t="str">
        <f>IFERROR(IF(AND(VLOOKUP(F205,'Master Info'!$A$14:$Q$113,17,FALSE)="UNREGISTERED",$P205="IGST",O205&gt;=250000),"IGST &gt; 2.5 Lakhs",IF(VLOOKUP($F205,'Master Info'!$A$14:$Q$113,17,FALSE)="UNREGISTERED","Unregistered",$P205)),"")</f>
        <v/>
      </c>
      <c r="X205" s="96" t="str">
        <f t="shared" si="58"/>
        <v/>
      </c>
      <c r="Y205" s="50" t="str">
        <f t="shared" si="49"/>
        <v/>
      </c>
    </row>
    <row r="206" spans="1:25" x14ac:dyDescent="0.25">
      <c r="A206" s="49" t="str">
        <f t="shared" si="46"/>
        <v>-</v>
      </c>
      <c r="B206" s="49">
        <f t="shared" si="45"/>
        <v>205</v>
      </c>
      <c r="C206" s="78"/>
      <c r="D206" s="78"/>
      <c r="E206" s="70"/>
      <c r="F206" s="83"/>
      <c r="G206" s="94"/>
      <c r="H206" s="84"/>
      <c r="I206" s="95" t="str">
        <f t="shared" si="50"/>
        <v/>
      </c>
      <c r="J206" s="84"/>
      <c r="K206" s="52" t="str">
        <f t="shared" si="51"/>
        <v/>
      </c>
      <c r="L206" s="84"/>
      <c r="M206" s="51">
        <f t="shared" si="52"/>
        <v>0</v>
      </c>
      <c r="N206" s="51">
        <f t="shared" si="47"/>
        <v>0</v>
      </c>
      <c r="O206" s="51">
        <f t="shared" si="53"/>
        <v>0</v>
      </c>
      <c r="P206" s="51" t="str">
        <f>IFERROR(IF((VLOOKUP(F206,'Master Info'!$A$14:$C$113,2,FALSE)&amp;VLOOKUP(F206,'Master Info'!$A$14:$C$113,3,FALSE))='Master Info'!$B$2&amp;'Master Info'!$C$2,"SGST","IGST"),"")</f>
        <v/>
      </c>
      <c r="Q206" s="67" t="str">
        <f t="shared" si="48"/>
        <v/>
      </c>
      <c r="R206" s="51">
        <f t="shared" si="54"/>
        <v>0</v>
      </c>
      <c r="S206" s="51">
        <f t="shared" si="54"/>
        <v>0</v>
      </c>
      <c r="T206" s="51">
        <f t="shared" si="55"/>
        <v>0</v>
      </c>
      <c r="U206" s="51">
        <f t="shared" si="56"/>
        <v>0</v>
      </c>
      <c r="V206" s="52">
        <f t="shared" si="57"/>
        <v>0</v>
      </c>
      <c r="W206" s="50" t="str">
        <f>IFERROR(IF(AND(VLOOKUP(F206,'Master Info'!$A$14:$Q$113,17,FALSE)="UNREGISTERED",$P206="IGST",O206&gt;=250000),"IGST &gt; 2.5 Lakhs",IF(VLOOKUP($F206,'Master Info'!$A$14:$Q$113,17,FALSE)="UNREGISTERED","Unregistered",$P206)),"")</f>
        <v/>
      </c>
      <c r="X206" s="96" t="str">
        <f t="shared" si="58"/>
        <v/>
      </c>
      <c r="Y206" s="50" t="str">
        <f t="shared" si="49"/>
        <v/>
      </c>
    </row>
    <row r="207" spans="1:25" x14ac:dyDescent="0.25">
      <c r="A207" s="49" t="str">
        <f t="shared" si="46"/>
        <v>-</v>
      </c>
      <c r="B207" s="49">
        <f t="shared" si="45"/>
        <v>206</v>
      </c>
      <c r="C207" s="78"/>
      <c r="D207" s="78"/>
      <c r="E207" s="70"/>
      <c r="F207" s="83"/>
      <c r="G207" s="94"/>
      <c r="H207" s="84"/>
      <c r="I207" s="95" t="str">
        <f t="shared" si="50"/>
        <v/>
      </c>
      <c r="J207" s="84"/>
      <c r="K207" s="52" t="str">
        <f t="shared" si="51"/>
        <v/>
      </c>
      <c r="L207" s="84"/>
      <c r="M207" s="51">
        <f t="shared" si="52"/>
        <v>0</v>
      </c>
      <c r="N207" s="51">
        <f t="shared" si="47"/>
        <v>0</v>
      </c>
      <c r="O207" s="51">
        <f t="shared" si="53"/>
        <v>0</v>
      </c>
      <c r="P207" s="51" t="str">
        <f>IFERROR(IF((VLOOKUP(F207,'Master Info'!$A$14:$C$113,2,FALSE)&amp;VLOOKUP(F207,'Master Info'!$A$14:$C$113,3,FALSE))='Master Info'!$B$2&amp;'Master Info'!$C$2,"SGST","IGST"),"")</f>
        <v/>
      </c>
      <c r="Q207" s="67" t="str">
        <f t="shared" si="48"/>
        <v/>
      </c>
      <c r="R207" s="51">
        <f t="shared" si="54"/>
        <v>0</v>
      </c>
      <c r="S207" s="51">
        <f t="shared" si="54"/>
        <v>0</v>
      </c>
      <c r="T207" s="51">
        <f t="shared" si="55"/>
        <v>0</v>
      </c>
      <c r="U207" s="51">
        <f t="shared" si="56"/>
        <v>0</v>
      </c>
      <c r="V207" s="52">
        <f t="shared" si="57"/>
        <v>0</v>
      </c>
      <c r="W207" s="50" t="str">
        <f>IFERROR(IF(AND(VLOOKUP(F207,'Master Info'!$A$14:$Q$113,17,FALSE)="UNREGISTERED",$P207="IGST",O207&gt;=250000),"IGST &gt; 2.5 Lakhs",IF(VLOOKUP($F207,'Master Info'!$A$14:$Q$113,17,FALSE)="UNREGISTERED","Unregistered",$P207)),"")</f>
        <v/>
      </c>
      <c r="X207" s="96" t="str">
        <f t="shared" si="58"/>
        <v/>
      </c>
      <c r="Y207" s="50" t="str">
        <f t="shared" si="49"/>
        <v/>
      </c>
    </row>
    <row r="208" spans="1:25" x14ac:dyDescent="0.25">
      <c r="A208" s="49" t="str">
        <f t="shared" si="46"/>
        <v>-</v>
      </c>
      <c r="B208" s="49">
        <f t="shared" si="45"/>
        <v>207</v>
      </c>
      <c r="C208" s="78"/>
      <c r="D208" s="78"/>
      <c r="E208" s="70"/>
      <c r="F208" s="83"/>
      <c r="G208" s="94"/>
      <c r="H208" s="84"/>
      <c r="I208" s="95" t="str">
        <f t="shared" si="50"/>
        <v/>
      </c>
      <c r="J208" s="84"/>
      <c r="K208" s="52" t="str">
        <f t="shared" si="51"/>
        <v/>
      </c>
      <c r="L208" s="84"/>
      <c r="M208" s="51">
        <f t="shared" si="52"/>
        <v>0</v>
      </c>
      <c r="N208" s="51">
        <f t="shared" si="47"/>
        <v>0</v>
      </c>
      <c r="O208" s="51">
        <f t="shared" si="53"/>
        <v>0</v>
      </c>
      <c r="P208" s="51" t="str">
        <f>IFERROR(IF((VLOOKUP(F208,'Master Info'!$A$14:$C$113,2,FALSE)&amp;VLOOKUP(F208,'Master Info'!$A$14:$C$113,3,FALSE))='Master Info'!$B$2&amp;'Master Info'!$C$2,"SGST","IGST"),"")</f>
        <v/>
      </c>
      <c r="Q208" s="67" t="str">
        <f t="shared" si="48"/>
        <v/>
      </c>
      <c r="R208" s="51">
        <f t="shared" si="54"/>
        <v>0</v>
      </c>
      <c r="S208" s="51">
        <f t="shared" si="54"/>
        <v>0</v>
      </c>
      <c r="T208" s="51">
        <f t="shared" si="55"/>
        <v>0</v>
      </c>
      <c r="U208" s="51">
        <f t="shared" si="56"/>
        <v>0</v>
      </c>
      <c r="V208" s="52">
        <f t="shared" si="57"/>
        <v>0</v>
      </c>
      <c r="W208" s="50" t="str">
        <f>IFERROR(IF(AND(VLOOKUP(F208,'Master Info'!$A$14:$Q$113,17,FALSE)="UNREGISTERED",$P208="IGST",O208&gt;=250000),"IGST &gt; 2.5 Lakhs",IF(VLOOKUP($F208,'Master Info'!$A$14:$Q$113,17,FALSE)="UNREGISTERED","Unregistered",$P208)),"")</f>
        <v/>
      </c>
      <c r="X208" s="96" t="str">
        <f t="shared" si="58"/>
        <v/>
      </c>
      <c r="Y208" s="50" t="str">
        <f t="shared" si="49"/>
        <v/>
      </c>
    </row>
    <row r="209" spans="1:25" x14ac:dyDescent="0.25">
      <c r="A209" s="49" t="str">
        <f t="shared" si="46"/>
        <v>-</v>
      </c>
      <c r="B209" s="49">
        <f t="shared" si="45"/>
        <v>208</v>
      </c>
      <c r="C209" s="78"/>
      <c r="D209" s="78"/>
      <c r="E209" s="70"/>
      <c r="F209" s="83"/>
      <c r="G209" s="94"/>
      <c r="H209" s="84"/>
      <c r="I209" s="95" t="str">
        <f t="shared" si="50"/>
        <v/>
      </c>
      <c r="J209" s="84"/>
      <c r="K209" s="52" t="str">
        <f t="shared" si="51"/>
        <v/>
      </c>
      <c r="L209" s="84"/>
      <c r="M209" s="51">
        <f t="shared" si="52"/>
        <v>0</v>
      </c>
      <c r="N209" s="51">
        <f t="shared" si="47"/>
        <v>0</v>
      </c>
      <c r="O209" s="51">
        <f t="shared" si="53"/>
        <v>0</v>
      </c>
      <c r="P209" s="51" t="str">
        <f>IFERROR(IF((VLOOKUP(F209,'Master Info'!$A$14:$C$113,2,FALSE)&amp;VLOOKUP(F209,'Master Info'!$A$14:$C$113,3,FALSE))='Master Info'!$B$2&amp;'Master Info'!$C$2,"SGST","IGST"),"")</f>
        <v/>
      </c>
      <c r="Q209" s="67" t="str">
        <f t="shared" si="48"/>
        <v/>
      </c>
      <c r="R209" s="51">
        <f t="shared" si="54"/>
        <v>0</v>
      </c>
      <c r="S209" s="51">
        <f t="shared" si="54"/>
        <v>0</v>
      </c>
      <c r="T209" s="51">
        <f t="shared" si="55"/>
        <v>0</v>
      </c>
      <c r="U209" s="51">
        <f t="shared" si="56"/>
        <v>0</v>
      </c>
      <c r="V209" s="52">
        <f t="shared" si="57"/>
        <v>0</v>
      </c>
      <c r="W209" s="50" t="str">
        <f>IFERROR(IF(AND(VLOOKUP(F209,'Master Info'!$A$14:$Q$113,17,FALSE)="UNREGISTERED",$P209="IGST",O209&gt;=250000),"IGST &gt; 2.5 Lakhs",IF(VLOOKUP($F209,'Master Info'!$A$14:$Q$113,17,FALSE)="UNREGISTERED","Unregistered",$P209)),"")</f>
        <v/>
      </c>
      <c r="X209" s="96" t="str">
        <f t="shared" si="58"/>
        <v/>
      </c>
      <c r="Y209" s="50" t="str">
        <f t="shared" si="49"/>
        <v/>
      </c>
    </row>
    <row r="210" spans="1:25" x14ac:dyDescent="0.25">
      <c r="A210" s="49" t="str">
        <f t="shared" si="46"/>
        <v>-</v>
      </c>
      <c r="B210" s="49">
        <f t="shared" si="45"/>
        <v>209</v>
      </c>
      <c r="C210" s="78"/>
      <c r="D210" s="78"/>
      <c r="E210" s="70"/>
      <c r="F210" s="83"/>
      <c r="G210" s="94"/>
      <c r="H210" s="84"/>
      <c r="I210" s="95" t="str">
        <f t="shared" si="50"/>
        <v/>
      </c>
      <c r="J210" s="84"/>
      <c r="K210" s="52" t="str">
        <f t="shared" si="51"/>
        <v/>
      </c>
      <c r="L210" s="84"/>
      <c r="M210" s="51">
        <f t="shared" si="52"/>
        <v>0</v>
      </c>
      <c r="N210" s="51">
        <f t="shared" si="47"/>
        <v>0</v>
      </c>
      <c r="O210" s="51">
        <f t="shared" si="53"/>
        <v>0</v>
      </c>
      <c r="P210" s="51" t="str">
        <f>IFERROR(IF((VLOOKUP(F210,'Master Info'!$A$14:$C$113,2,FALSE)&amp;VLOOKUP(F210,'Master Info'!$A$14:$C$113,3,FALSE))='Master Info'!$B$2&amp;'Master Info'!$C$2,"SGST","IGST"),"")</f>
        <v/>
      </c>
      <c r="Q210" s="67" t="str">
        <f t="shared" si="48"/>
        <v/>
      </c>
      <c r="R210" s="51">
        <f t="shared" si="54"/>
        <v>0</v>
      </c>
      <c r="S210" s="51">
        <f t="shared" si="54"/>
        <v>0</v>
      </c>
      <c r="T210" s="51">
        <f t="shared" si="55"/>
        <v>0</v>
      </c>
      <c r="U210" s="51">
        <f t="shared" si="56"/>
        <v>0</v>
      </c>
      <c r="V210" s="52">
        <f t="shared" si="57"/>
        <v>0</v>
      </c>
      <c r="W210" s="50" t="str">
        <f>IFERROR(IF(AND(VLOOKUP(F210,'Master Info'!$A$14:$Q$113,17,FALSE)="UNREGISTERED",$P210="IGST",O210&gt;=250000),"IGST &gt; 2.5 Lakhs",IF(VLOOKUP($F210,'Master Info'!$A$14:$Q$113,17,FALSE)="UNREGISTERED","Unregistered",$P210)),"")</f>
        <v/>
      </c>
      <c r="X210" s="96" t="str">
        <f t="shared" si="58"/>
        <v/>
      </c>
      <c r="Y210" s="50" t="str">
        <f t="shared" si="49"/>
        <v/>
      </c>
    </row>
    <row r="211" spans="1:25" x14ac:dyDescent="0.25">
      <c r="A211" s="49" t="str">
        <f t="shared" si="46"/>
        <v>-</v>
      </c>
      <c r="B211" s="49">
        <f t="shared" si="45"/>
        <v>210</v>
      </c>
      <c r="C211" s="78"/>
      <c r="D211" s="78"/>
      <c r="E211" s="70"/>
      <c r="F211" s="83"/>
      <c r="G211" s="94"/>
      <c r="H211" s="84"/>
      <c r="I211" s="95" t="str">
        <f t="shared" si="50"/>
        <v/>
      </c>
      <c r="J211" s="84"/>
      <c r="K211" s="52" t="str">
        <f t="shared" si="51"/>
        <v/>
      </c>
      <c r="L211" s="84"/>
      <c r="M211" s="51">
        <f t="shared" si="52"/>
        <v>0</v>
      </c>
      <c r="N211" s="51">
        <f t="shared" si="47"/>
        <v>0</v>
      </c>
      <c r="O211" s="51">
        <f t="shared" si="53"/>
        <v>0</v>
      </c>
      <c r="P211" s="51" t="str">
        <f>IFERROR(IF((VLOOKUP(F211,'Master Info'!$A$14:$C$113,2,FALSE)&amp;VLOOKUP(F211,'Master Info'!$A$14:$C$113,3,FALSE))='Master Info'!$B$2&amp;'Master Info'!$C$2,"SGST","IGST"),"")</f>
        <v/>
      </c>
      <c r="Q211" s="67" t="str">
        <f t="shared" si="48"/>
        <v/>
      </c>
      <c r="R211" s="51">
        <f t="shared" si="54"/>
        <v>0</v>
      </c>
      <c r="S211" s="51">
        <f t="shared" si="54"/>
        <v>0</v>
      </c>
      <c r="T211" s="51">
        <f t="shared" si="55"/>
        <v>0</v>
      </c>
      <c r="U211" s="51">
        <f t="shared" si="56"/>
        <v>0</v>
      </c>
      <c r="V211" s="52">
        <f t="shared" si="57"/>
        <v>0</v>
      </c>
      <c r="W211" s="50" t="str">
        <f>IFERROR(IF(AND(VLOOKUP(F211,'Master Info'!$A$14:$Q$113,17,FALSE)="UNREGISTERED",$P211="IGST",O211&gt;=250000),"IGST &gt; 2.5 Lakhs",IF(VLOOKUP($F211,'Master Info'!$A$14:$Q$113,17,FALSE)="UNREGISTERED","Unregistered",$P211)),"")</f>
        <v/>
      </c>
      <c r="X211" s="96" t="str">
        <f t="shared" si="58"/>
        <v/>
      </c>
      <c r="Y211" s="50" t="str">
        <f t="shared" si="49"/>
        <v/>
      </c>
    </row>
    <row r="212" spans="1:25" x14ac:dyDescent="0.25">
      <c r="A212" s="49" t="str">
        <f t="shared" si="46"/>
        <v>-</v>
      </c>
      <c r="B212" s="49">
        <f t="shared" si="45"/>
        <v>211</v>
      </c>
      <c r="C212" s="78"/>
      <c r="D212" s="78"/>
      <c r="E212" s="70"/>
      <c r="F212" s="83"/>
      <c r="G212" s="94"/>
      <c r="H212" s="84"/>
      <c r="I212" s="95" t="str">
        <f t="shared" si="50"/>
        <v/>
      </c>
      <c r="J212" s="84"/>
      <c r="K212" s="52" t="str">
        <f t="shared" si="51"/>
        <v/>
      </c>
      <c r="L212" s="84"/>
      <c r="M212" s="51">
        <f t="shared" si="52"/>
        <v>0</v>
      </c>
      <c r="N212" s="51">
        <f t="shared" si="47"/>
        <v>0</v>
      </c>
      <c r="O212" s="51">
        <f t="shared" si="53"/>
        <v>0</v>
      </c>
      <c r="P212" s="51" t="str">
        <f>IFERROR(IF((VLOOKUP(F212,'Master Info'!$A$14:$C$113,2,FALSE)&amp;VLOOKUP(F212,'Master Info'!$A$14:$C$113,3,FALSE))='Master Info'!$B$2&amp;'Master Info'!$C$2,"SGST","IGST"),"")</f>
        <v/>
      </c>
      <c r="Q212" s="67" t="str">
        <f t="shared" si="48"/>
        <v/>
      </c>
      <c r="R212" s="51">
        <f t="shared" si="54"/>
        <v>0</v>
      </c>
      <c r="S212" s="51">
        <f t="shared" si="54"/>
        <v>0</v>
      </c>
      <c r="T212" s="51">
        <f t="shared" si="55"/>
        <v>0</v>
      </c>
      <c r="U212" s="51">
        <f t="shared" si="56"/>
        <v>0</v>
      </c>
      <c r="V212" s="52">
        <f t="shared" si="57"/>
        <v>0</v>
      </c>
      <c r="W212" s="50" t="str">
        <f>IFERROR(IF(AND(VLOOKUP(F212,'Master Info'!$A$14:$Q$113,17,FALSE)="UNREGISTERED",$P212="IGST",O212&gt;=250000),"IGST &gt; 2.5 Lakhs",IF(VLOOKUP($F212,'Master Info'!$A$14:$Q$113,17,FALSE)="UNREGISTERED","Unregistered",$P212)),"")</f>
        <v/>
      </c>
      <c r="X212" s="96" t="str">
        <f t="shared" si="58"/>
        <v/>
      </c>
      <c r="Y212" s="50" t="str">
        <f t="shared" si="49"/>
        <v/>
      </c>
    </row>
    <row r="213" spans="1:25" x14ac:dyDescent="0.25">
      <c r="A213" s="49" t="str">
        <f t="shared" si="46"/>
        <v>-</v>
      </c>
      <c r="B213" s="49">
        <f t="shared" si="45"/>
        <v>212</v>
      </c>
      <c r="C213" s="78"/>
      <c r="D213" s="78"/>
      <c r="E213" s="70"/>
      <c r="F213" s="83"/>
      <c r="G213" s="94"/>
      <c r="H213" s="84"/>
      <c r="I213" s="95" t="str">
        <f t="shared" si="50"/>
        <v/>
      </c>
      <c r="J213" s="84"/>
      <c r="K213" s="52" t="str">
        <f t="shared" si="51"/>
        <v/>
      </c>
      <c r="L213" s="84"/>
      <c r="M213" s="51">
        <f t="shared" si="52"/>
        <v>0</v>
      </c>
      <c r="N213" s="51">
        <f t="shared" si="47"/>
        <v>0</v>
      </c>
      <c r="O213" s="51">
        <f t="shared" si="53"/>
        <v>0</v>
      </c>
      <c r="P213" s="51" t="str">
        <f>IFERROR(IF((VLOOKUP(F213,'Master Info'!$A$14:$C$113,2,FALSE)&amp;VLOOKUP(F213,'Master Info'!$A$14:$C$113,3,FALSE))='Master Info'!$B$2&amp;'Master Info'!$C$2,"SGST","IGST"),"")</f>
        <v/>
      </c>
      <c r="Q213" s="67" t="str">
        <f t="shared" si="48"/>
        <v/>
      </c>
      <c r="R213" s="51">
        <f t="shared" si="54"/>
        <v>0</v>
      </c>
      <c r="S213" s="51">
        <f t="shared" si="54"/>
        <v>0</v>
      </c>
      <c r="T213" s="51">
        <f t="shared" si="55"/>
        <v>0</v>
      </c>
      <c r="U213" s="51">
        <f t="shared" si="56"/>
        <v>0</v>
      </c>
      <c r="V213" s="52">
        <f t="shared" si="57"/>
        <v>0</v>
      </c>
      <c r="W213" s="50" t="str">
        <f>IFERROR(IF(AND(VLOOKUP(F213,'Master Info'!$A$14:$Q$113,17,FALSE)="UNREGISTERED",$P213="IGST",O213&gt;=250000),"IGST &gt; 2.5 Lakhs",IF(VLOOKUP($F213,'Master Info'!$A$14:$Q$113,17,FALSE)="UNREGISTERED","Unregistered",$P213)),"")</f>
        <v/>
      </c>
      <c r="X213" s="96" t="str">
        <f t="shared" si="58"/>
        <v/>
      </c>
      <c r="Y213" s="50" t="str">
        <f t="shared" si="49"/>
        <v/>
      </c>
    </row>
    <row r="214" spans="1:25" x14ac:dyDescent="0.25">
      <c r="A214" s="49" t="str">
        <f t="shared" si="46"/>
        <v>-</v>
      </c>
      <c r="B214" s="49">
        <f t="shared" si="45"/>
        <v>213</v>
      </c>
      <c r="C214" s="78"/>
      <c r="D214" s="78"/>
      <c r="E214" s="70"/>
      <c r="F214" s="83"/>
      <c r="G214" s="94"/>
      <c r="H214" s="84"/>
      <c r="I214" s="95" t="str">
        <f t="shared" si="50"/>
        <v/>
      </c>
      <c r="J214" s="84"/>
      <c r="K214" s="52" t="str">
        <f t="shared" si="51"/>
        <v/>
      </c>
      <c r="L214" s="84"/>
      <c r="M214" s="51">
        <f t="shared" si="52"/>
        <v>0</v>
      </c>
      <c r="N214" s="51">
        <f t="shared" si="47"/>
        <v>0</v>
      </c>
      <c r="O214" s="51">
        <f t="shared" si="53"/>
        <v>0</v>
      </c>
      <c r="P214" s="51" t="str">
        <f>IFERROR(IF((VLOOKUP(F214,'Master Info'!$A$14:$C$113,2,FALSE)&amp;VLOOKUP(F214,'Master Info'!$A$14:$C$113,3,FALSE))='Master Info'!$B$2&amp;'Master Info'!$C$2,"SGST","IGST"),"")</f>
        <v/>
      </c>
      <c r="Q214" s="67" t="str">
        <f t="shared" si="48"/>
        <v/>
      </c>
      <c r="R214" s="51">
        <f t="shared" si="54"/>
        <v>0</v>
      </c>
      <c r="S214" s="51">
        <f t="shared" si="54"/>
        <v>0</v>
      </c>
      <c r="T214" s="51">
        <f t="shared" si="55"/>
        <v>0</v>
      </c>
      <c r="U214" s="51">
        <f t="shared" si="56"/>
        <v>0</v>
      </c>
      <c r="V214" s="52">
        <f t="shared" si="57"/>
        <v>0</v>
      </c>
      <c r="W214" s="50" t="str">
        <f>IFERROR(IF(AND(VLOOKUP(F214,'Master Info'!$A$14:$Q$113,17,FALSE)="UNREGISTERED",$P214="IGST",O214&gt;=250000),"IGST &gt; 2.5 Lakhs",IF(VLOOKUP($F214,'Master Info'!$A$14:$Q$113,17,FALSE)="UNREGISTERED","Unregistered",$P214)),"")</f>
        <v/>
      </c>
      <c r="X214" s="96" t="str">
        <f t="shared" si="58"/>
        <v/>
      </c>
      <c r="Y214" s="50" t="str">
        <f t="shared" si="49"/>
        <v/>
      </c>
    </row>
    <row r="215" spans="1:25" x14ac:dyDescent="0.25">
      <c r="A215" s="49" t="str">
        <f t="shared" si="46"/>
        <v>-</v>
      </c>
      <c r="B215" s="49">
        <f t="shared" si="45"/>
        <v>214</v>
      </c>
      <c r="C215" s="78"/>
      <c r="D215" s="78"/>
      <c r="E215" s="70"/>
      <c r="F215" s="83"/>
      <c r="G215" s="94"/>
      <c r="H215" s="84"/>
      <c r="I215" s="95" t="str">
        <f t="shared" si="50"/>
        <v/>
      </c>
      <c r="J215" s="84"/>
      <c r="K215" s="52" t="str">
        <f t="shared" si="51"/>
        <v/>
      </c>
      <c r="L215" s="84"/>
      <c r="M215" s="51">
        <f t="shared" si="52"/>
        <v>0</v>
      </c>
      <c r="N215" s="51">
        <f t="shared" si="47"/>
        <v>0</v>
      </c>
      <c r="O215" s="51">
        <f t="shared" si="53"/>
        <v>0</v>
      </c>
      <c r="P215" s="51" t="str">
        <f>IFERROR(IF((VLOOKUP(F215,'Master Info'!$A$14:$C$113,2,FALSE)&amp;VLOOKUP(F215,'Master Info'!$A$14:$C$113,3,FALSE))='Master Info'!$B$2&amp;'Master Info'!$C$2,"SGST","IGST"),"")</f>
        <v/>
      </c>
      <c r="Q215" s="67" t="str">
        <f t="shared" si="48"/>
        <v/>
      </c>
      <c r="R215" s="51">
        <f t="shared" si="54"/>
        <v>0</v>
      </c>
      <c r="S215" s="51">
        <f t="shared" si="54"/>
        <v>0</v>
      </c>
      <c r="T215" s="51">
        <f t="shared" si="55"/>
        <v>0</v>
      </c>
      <c r="U215" s="51">
        <f t="shared" si="56"/>
        <v>0</v>
      </c>
      <c r="V215" s="52">
        <f t="shared" si="57"/>
        <v>0</v>
      </c>
      <c r="W215" s="50" t="str">
        <f>IFERROR(IF(AND(VLOOKUP(F215,'Master Info'!$A$14:$Q$113,17,FALSE)="UNREGISTERED",$P215="IGST",O215&gt;=250000),"IGST &gt; 2.5 Lakhs",IF(VLOOKUP($F215,'Master Info'!$A$14:$Q$113,17,FALSE)="UNREGISTERED","Unregistered",$P215)),"")</f>
        <v/>
      </c>
      <c r="X215" s="96" t="str">
        <f t="shared" si="58"/>
        <v/>
      </c>
      <c r="Y215" s="50" t="str">
        <f t="shared" si="49"/>
        <v/>
      </c>
    </row>
    <row r="216" spans="1:25" x14ac:dyDescent="0.25">
      <c r="A216" s="49" t="str">
        <f t="shared" si="46"/>
        <v>-</v>
      </c>
      <c r="B216" s="49">
        <f t="shared" ref="B216:B279" si="59">B215+1</f>
        <v>215</v>
      </c>
      <c r="C216" s="78"/>
      <c r="D216" s="78"/>
      <c r="E216" s="70"/>
      <c r="F216" s="83"/>
      <c r="G216" s="94"/>
      <c r="H216" s="84"/>
      <c r="I216" s="95" t="str">
        <f t="shared" si="50"/>
        <v/>
      </c>
      <c r="J216" s="84"/>
      <c r="K216" s="52" t="str">
        <f t="shared" si="51"/>
        <v/>
      </c>
      <c r="L216" s="84"/>
      <c r="M216" s="51">
        <f t="shared" si="52"/>
        <v>0</v>
      </c>
      <c r="N216" s="51">
        <f t="shared" si="47"/>
        <v>0</v>
      </c>
      <c r="O216" s="51">
        <f t="shared" si="53"/>
        <v>0</v>
      </c>
      <c r="P216" s="51" t="str">
        <f>IFERROR(IF((VLOOKUP(F216,'Master Info'!$A$14:$C$113,2,FALSE)&amp;VLOOKUP(F216,'Master Info'!$A$14:$C$113,3,FALSE))='Master Info'!$B$2&amp;'Master Info'!$C$2,"SGST","IGST"),"")</f>
        <v/>
      </c>
      <c r="Q216" s="67" t="str">
        <f t="shared" si="48"/>
        <v/>
      </c>
      <c r="R216" s="51">
        <f t="shared" si="54"/>
        <v>0</v>
      </c>
      <c r="S216" s="51">
        <f t="shared" si="54"/>
        <v>0</v>
      </c>
      <c r="T216" s="51">
        <f t="shared" si="55"/>
        <v>0</v>
      </c>
      <c r="U216" s="51">
        <f t="shared" si="56"/>
        <v>0</v>
      </c>
      <c r="V216" s="52">
        <f t="shared" si="57"/>
        <v>0</v>
      </c>
      <c r="W216" s="50" t="str">
        <f>IFERROR(IF(AND(VLOOKUP(F216,'Master Info'!$A$14:$Q$113,17,FALSE)="UNREGISTERED",$P216="IGST",O216&gt;=250000),"IGST &gt; 2.5 Lakhs",IF(VLOOKUP($F216,'Master Info'!$A$14:$Q$113,17,FALSE)="UNREGISTERED","Unregistered",$P216)),"")</f>
        <v/>
      </c>
      <c r="X216" s="96" t="str">
        <f t="shared" si="58"/>
        <v/>
      </c>
      <c r="Y216" s="50" t="str">
        <f t="shared" si="49"/>
        <v/>
      </c>
    </row>
    <row r="217" spans="1:25" x14ac:dyDescent="0.25">
      <c r="A217" s="49" t="str">
        <f t="shared" si="46"/>
        <v>-</v>
      </c>
      <c r="B217" s="49">
        <f t="shared" si="59"/>
        <v>216</v>
      </c>
      <c r="C217" s="78"/>
      <c r="D217" s="78"/>
      <c r="E217" s="70"/>
      <c r="F217" s="83"/>
      <c r="G217" s="94"/>
      <c r="H217" s="84"/>
      <c r="I217" s="95" t="str">
        <f t="shared" si="50"/>
        <v/>
      </c>
      <c r="J217" s="84"/>
      <c r="K217" s="52" t="str">
        <f t="shared" si="51"/>
        <v/>
      </c>
      <c r="L217" s="84"/>
      <c r="M217" s="51">
        <f t="shared" si="52"/>
        <v>0</v>
      </c>
      <c r="N217" s="51">
        <f t="shared" si="47"/>
        <v>0</v>
      </c>
      <c r="O217" s="51">
        <f t="shared" si="53"/>
        <v>0</v>
      </c>
      <c r="P217" s="51" t="str">
        <f>IFERROR(IF((VLOOKUP(F217,'Master Info'!$A$14:$C$113,2,FALSE)&amp;VLOOKUP(F217,'Master Info'!$A$14:$C$113,3,FALSE))='Master Info'!$B$2&amp;'Master Info'!$C$2,"SGST","IGST"),"")</f>
        <v/>
      </c>
      <c r="Q217" s="67" t="str">
        <f t="shared" si="48"/>
        <v/>
      </c>
      <c r="R217" s="51">
        <f t="shared" si="54"/>
        <v>0</v>
      </c>
      <c r="S217" s="51">
        <f t="shared" si="54"/>
        <v>0</v>
      </c>
      <c r="T217" s="51">
        <f t="shared" si="55"/>
        <v>0</v>
      </c>
      <c r="U217" s="51">
        <f t="shared" si="56"/>
        <v>0</v>
      </c>
      <c r="V217" s="52">
        <f t="shared" si="57"/>
        <v>0</v>
      </c>
      <c r="W217" s="50" t="str">
        <f>IFERROR(IF(AND(VLOOKUP(F217,'Master Info'!$A$14:$Q$113,17,FALSE)="UNREGISTERED",$P217="IGST",O217&gt;=250000),"IGST &gt; 2.5 Lakhs",IF(VLOOKUP($F217,'Master Info'!$A$14:$Q$113,17,FALSE)="UNREGISTERED","Unregistered",$P217)),"")</f>
        <v/>
      </c>
      <c r="X217" s="96" t="str">
        <f t="shared" si="58"/>
        <v/>
      </c>
      <c r="Y217" s="50" t="str">
        <f t="shared" si="49"/>
        <v/>
      </c>
    </row>
    <row r="218" spans="1:25" x14ac:dyDescent="0.25">
      <c r="A218" s="49" t="str">
        <f t="shared" si="46"/>
        <v>-</v>
      </c>
      <c r="B218" s="49">
        <f t="shared" si="59"/>
        <v>217</v>
      </c>
      <c r="C218" s="78"/>
      <c r="D218" s="78"/>
      <c r="E218" s="70"/>
      <c r="F218" s="83"/>
      <c r="G218" s="94"/>
      <c r="H218" s="84"/>
      <c r="I218" s="95" t="str">
        <f t="shared" si="50"/>
        <v/>
      </c>
      <c r="J218" s="84"/>
      <c r="K218" s="52" t="str">
        <f t="shared" si="51"/>
        <v/>
      </c>
      <c r="L218" s="84"/>
      <c r="M218" s="51">
        <f t="shared" si="52"/>
        <v>0</v>
      </c>
      <c r="N218" s="51">
        <f t="shared" si="47"/>
        <v>0</v>
      </c>
      <c r="O218" s="51">
        <f t="shared" si="53"/>
        <v>0</v>
      </c>
      <c r="P218" s="51" t="str">
        <f>IFERROR(IF((VLOOKUP(F218,'Master Info'!$A$14:$C$113,2,FALSE)&amp;VLOOKUP(F218,'Master Info'!$A$14:$C$113,3,FALSE))='Master Info'!$B$2&amp;'Master Info'!$C$2,"SGST","IGST"),"")</f>
        <v/>
      </c>
      <c r="Q218" s="67" t="str">
        <f t="shared" si="48"/>
        <v/>
      </c>
      <c r="R218" s="51">
        <f t="shared" si="54"/>
        <v>0</v>
      </c>
      <c r="S218" s="51">
        <f t="shared" si="54"/>
        <v>0</v>
      </c>
      <c r="T218" s="51">
        <f t="shared" si="55"/>
        <v>0</v>
      </c>
      <c r="U218" s="51">
        <f t="shared" si="56"/>
        <v>0</v>
      </c>
      <c r="V218" s="52">
        <f t="shared" si="57"/>
        <v>0</v>
      </c>
      <c r="W218" s="50" t="str">
        <f>IFERROR(IF(AND(VLOOKUP(F218,'Master Info'!$A$14:$Q$113,17,FALSE)="UNREGISTERED",$P218="IGST",O218&gt;=250000),"IGST &gt; 2.5 Lakhs",IF(VLOOKUP($F218,'Master Info'!$A$14:$Q$113,17,FALSE)="UNREGISTERED","Unregistered",$P218)),"")</f>
        <v/>
      </c>
      <c r="X218" s="96" t="str">
        <f t="shared" si="58"/>
        <v/>
      </c>
      <c r="Y218" s="50" t="str">
        <f t="shared" si="49"/>
        <v/>
      </c>
    </row>
    <row r="219" spans="1:25" x14ac:dyDescent="0.25">
      <c r="A219" s="49" t="str">
        <f t="shared" si="46"/>
        <v>-</v>
      </c>
      <c r="B219" s="49">
        <f t="shared" si="59"/>
        <v>218</v>
      </c>
      <c r="C219" s="78"/>
      <c r="D219" s="78"/>
      <c r="E219" s="70"/>
      <c r="F219" s="83"/>
      <c r="G219" s="94"/>
      <c r="H219" s="84"/>
      <c r="I219" s="95" t="str">
        <f t="shared" si="50"/>
        <v/>
      </c>
      <c r="J219" s="84"/>
      <c r="K219" s="52" t="str">
        <f t="shared" si="51"/>
        <v/>
      </c>
      <c r="L219" s="84"/>
      <c r="M219" s="51">
        <f t="shared" si="52"/>
        <v>0</v>
      </c>
      <c r="N219" s="51">
        <f t="shared" si="47"/>
        <v>0</v>
      </c>
      <c r="O219" s="51">
        <f t="shared" si="53"/>
        <v>0</v>
      </c>
      <c r="P219" s="51" t="str">
        <f>IFERROR(IF((VLOOKUP(F219,'Master Info'!$A$14:$C$113,2,FALSE)&amp;VLOOKUP(F219,'Master Info'!$A$14:$C$113,3,FALSE))='Master Info'!$B$2&amp;'Master Info'!$C$2,"SGST","IGST"),"")</f>
        <v/>
      </c>
      <c r="Q219" s="67" t="str">
        <f t="shared" si="48"/>
        <v/>
      </c>
      <c r="R219" s="51">
        <f t="shared" si="54"/>
        <v>0</v>
      </c>
      <c r="S219" s="51">
        <f t="shared" si="54"/>
        <v>0</v>
      </c>
      <c r="T219" s="51">
        <f t="shared" si="55"/>
        <v>0</v>
      </c>
      <c r="U219" s="51">
        <f t="shared" si="56"/>
        <v>0</v>
      </c>
      <c r="V219" s="52">
        <f t="shared" si="57"/>
        <v>0</v>
      </c>
      <c r="W219" s="50" t="str">
        <f>IFERROR(IF(AND(VLOOKUP(F219,'Master Info'!$A$14:$Q$113,17,FALSE)="UNREGISTERED",$P219="IGST",O219&gt;=250000),"IGST &gt; 2.5 Lakhs",IF(VLOOKUP($F219,'Master Info'!$A$14:$Q$113,17,FALSE)="UNREGISTERED","Unregistered",$P219)),"")</f>
        <v/>
      </c>
      <c r="X219" s="96" t="str">
        <f t="shared" si="58"/>
        <v/>
      </c>
      <c r="Y219" s="50" t="str">
        <f t="shared" si="49"/>
        <v/>
      </c>
    </row>
    <row r="220" spans="1:25" x14ac:dyDescent="0.25">
      <c r="A220" s="49" t="str">
        <f t="shared" si="46"/>
        <v>-</v>
      </c>
      <c r="B220" s="49">
        <f t="shared" si="59"/>
        <v>219</v>
      </c>
      <c r="C220" s="78"/>
      <c r="D220" s="78"/>
      <c r="E220" s="70"/>
      <c r="F220" s="83"/>
      <c r="G220" s="94"/>
      <c r="H220" s="84"/>
      <c r="I220" s="95" t="str">
        <f t="shared" si="50"/>
        <v/>
      </c>
      <c r="J220" s="84"/>
      <c r="K220" s="52" t="str">
        <f t="shared" si="51"/>
        <v/>
      </c>
      <c r="L220" s="84"/>
      <c r="M220" s="51">
        <f t="shared" si="52"/>
        <v>0</v>
      </c>
      <c r="N220" s="51">
        <f t="shared" si="47"/>
        <v>0</v>
      </c>
      <c r="O220" s="51">
        <f t="shared" si="53"/>
        <v>0</v>
      </c>
      <c r="P220" s="51" t="str">
        <f>IFERROR(IF((VLOOKUP(F220,'Master Info'!$A$14:$C$113,2,FALSE)&amp;VLOOKUP(F220,'Master Info'!$A$14:$C$113,3,FALSE))='Master Info'!$B$2&amp;'Master Info'!$C$2,"SGST","IGST"),"")</f>
        <v/>
      </c>
      <c r="Q220" s="67" t="str">
        <f t="shared" si="48"/>
        <v/>
      </c>
      <c r="R220" s="51">
        <f t="shared" si="54"/>
        <v>0</v>
      </c>
      <c r="S220" s="51">
        <f t="shared" si="54"/>
        <v>0</v>
      </c>
      <c r="T220" s="51">
        <f t="shared" si="55"/>
        <v>0</v>
      </c>
      <c r="U220" s="51">
        <f t="shared" si="56"/>
        <v>0</v>
      </c>
      <c r="V220" s="52">
        <f t="shared" si="57"/>
        <v>0</v>
      </c>
      <c r="W220" s="50" t="str">
        <f>IFERROR(IF(AND(VLOOKUP(F220,'Master Info'!$A$14:$Q$113,17,FALSE)="UNREGISTERED",$P220="IGST",O220&gt;=250000),"IGST &gt; 2.5 Lakhs",IF(VLOOKUP($F220,'Master Info'!$A$14:$Q$113,17,FALSE)="UNREGISTERED","Unregistered",$P220)),"")</f>
        <v/>
      </c>
      <c r="X220" s="96" t="str">
        <f t="shared" si="58"/>
        <v/>
      </c>
      <c r="Y220" s="50" t="str">
        <f t="shared" si="49"/>
        <v/>
      </c>
    </row>
    <row r="221" spans="1:25" x14ac:dyDescent="0.25">
      <c r="A221" s="49" t="str">
        <f t="shared" si="46"/>
        <v>-</v>
      </c>
      <c r="B221" s="49">
        <f t="shared" si="59"/>
        <v>220</v>
      </c>
      <c r="C221" s="78"/>
      <c r="D221" s="78"/>
      <c r="E221" s="70"/>
      <c r="F221" s="83"/>
      <c r="G221" s="94"/>
      <c r="H221" s="84"/>
      <c r="I221" s="95" t="str">
        <f t="shared" si="50"/>
        <v/>
      </c>
      <c r="J221" s="84"/>
      <c r="K221" s="52" t="str">
        <f t="shared" si="51"/>
        <v/>
      </c>
      <c r="L221" s="84"/>
      <c r="M221" s="51">
        <f t="shared" si="52"/>
        <v>0</v>
      </c>
      <c r="N221" s="51">
        <f t="shared" si="47"/>
        <v>0</v>
      </c>
      <c r="O221" s="51">
        <f t="shared" si="53"/>
        <v>0</v>
      </c>
      <c r="P221" s="51" t="str">
        <f>IFERROR(IF((VLOOKUP(F221,'Master Info'!$A$14:$C$113,2,FALSE)&amp;VLOOKUP(F221,'Master Info'!$A$14:$C$113,3,FALSE))='Master Info'!$B$2&amp;'Master Info'!$C$2,"SGST","IGST"),"")</f>
        <v/>
      </c>
      <c r="Q221" s="67" t="str">
        <f t="shared" si="48"/>
        <v/>
      </c>
      <c r="R221" s="51">
        <f t="shared" si="54"/>
        <v>0</v>
      </c>
      <c r="S221" s="51">
        <f t="shared" si="54"/>
        <v>0</v>
      </c>
      <c r="T221" s="51">
        <f t="shared" si="55"/>
        <v>0</v>
      </c>
      <c r="U221" s="51">
        <f t="shared" si="56"/>
        <v>0</v>
      </c>
      <c r="V221" s="52">
        <f t="shared" si="57"/>
        <v>0</v>
      </c>
      <c r="W221" s="50" t="str">
        <f>IFERROR(IF(AND(VLOOKUP(F221,'Master Info'!$A$14:$Q$113,17,FALSE)="UNREGISTERED",$P221="IGST",O221&gt;=250000),"IGST &gt; 2.5 Lakhs",IF(VLOOKUP($F221,'Master Info'!$A$14:$Q$113,17,FALSE)="UNREGISTERED","Unregistered",$P221)),"")</f>
        <v/>
      </c>
      <c r="X221" s="96" t="str">
        <f t="shared" si="58"/>
        <v/>
      </c>
      <c r="Y221" s="50" t="str">
        <f t="shared" si="49"/>
        <v/>
      </c>
    </row>
    <row r="222" spans="1:25" x14ac:dyDescent="0.25">
      <c r="A222" s="49" t="str">
        <f t="shared" si="46"/>
        <v>-</v>
      </c>
      <c r="B222" s="49">
        <f t="shared" si="59"/>
        <v>221</v>
      </c>
      <c r="C222" s="78"/>
      <c r="D222" s="78"/>
      <c r="E222" s="70"/>
      <c r="F222" s="83"/>
      <c r="G222" s="94"/>
      <c r="H222" s="84"/>
      <c r="I222" s="95" t="str">
        <f t="shared" si="50"/>
        <v/>
      </c>
      <c r="J222" s="84"/>
      <c r="K222" s="52" t="str">
        <f t="shared" si="51"/>
        <v/>
      </c>
      <c r="L222" s="84"/>
      <c r="M222" s="51">
        <f t="shared" si="52"/>
        <v>0</v>
      </c>
      <c r="N222" s="51">
        <f t="shared" si="47"/>
        <v>0</v>
      </c>
      <c r="O222" s="51">
        <f t="shared" si="53"/>
        <v>0</v>
      </c>
      <c r="P222" s="51" t="str">
        <f>IFERROR(IF((VLOOKUP(F222,'Master Info'!$A$14:$C$113,2,FALSE)&amp;VLOOKUP(F222,'Master Info'!$A$14:$C$113,3,FALSE))='Master Info'!$B$2&amp;'Master Info'!$C$2,"SGST","IGST"),"")</f>
        <v/>
      </c>
      <c r="Q222" s="67" t="str">
        <f t="shared" si="48"/>
        <v/>
      </c>
      <c r="R222" s="51">
        <f t="shared" si="54"/>
        <v>0</v>
      </c>
      <c r="S222" s="51">
        <f t="shared" si="54"/>
        <v>0</v>
      </c>
      <c r="T222" s="51">
        <f t="shared" si="55"/>
        <v>0</v>
      </c>
      <c r="U222" s="51">
        <f t="shared" si="56"/>
        <v>0</v>
      </c>
      <c r="V222" s="52">
        <f t="shared" si="57"/>
        <v>0</v>
      </c>
      <c r="W222" s="50" t="str">
        <f>IFERROR(IF(AND(VLOOKUP(F222,'Master Info'!$A$14:$Q$113,17,FALSE)="UNREGISTERED",$P222="IGST",O222&gt;=250000),"IGST &gt; 2.5 Lakhs",IF(VLOOKUP($F222,'Master Info'!$A$14:$Q$113,17,FALSE)="UNREGISTERED","Unregistered",$P222)),"")</f>
        <v/>
      </c>
      <c r="X222" s="96" t="str">
        <f t="shared" si="58"/>
        <v/>
      </c>
      <c r="Y222" s="50" t="str">
        <f t="shared" si="49"/>
        <v/>
      </c>
    </row>
    <row r="223" spans="1:25" x14ac:dyDescent="0.25">
      <c r="A223" s="49" t="str">
        <f t="shared" si="46"/>
        <v>-</v>
      </c>
      <c r="B223" s="49">
        <f t="shared" si="59"/>
        <v>222</v>
      </c>
      <c r="C223" s="78"/>
      <c r="D223" s="78"/>
      <c r="E223" s="70"/>
      <c r="F223" s="83"/>
      <c r="G223" s="94"/>
      <c r="H223" s="84"/>
      <c r="I223" s="95" t="str">
        <f t="shared" si="50"/>
        <v/>
      </c>
      <c r="J223" s="84"/>
      <c r="K223" s="52" t="str">
        <f t="shared" si="51"/>
        <v/>
      </c>
      <c r="L223" s="84"/>
      <c r="M223" s="51">
        <f t="shared" si="52"/>
        <v>0</v>
      </c>
      <c r="N223" s="51">
        <f t="shared" si="47"/>
        <v>0</v>
      </c>
      <c r="O223" s="51">
        <f t="shared" si="53"/>
        <v>0</v>
      </c>
      <c r="P223" s="51" t="str">
        <f>IFERROR(IF((VLOOKUP(F223,'Master Info'!$A$14:$C$113,2,FALSE)&amp;VLOOKUP(F223,'Master Info'!$A$14:$C$113,3,FALSE))='Master Info'!$B$2&amp;'Master Info'!$C$2,"SGST","IGST"),"")</f>
        <v/>
      </c>
      <c r="Q223" s="67" t="str">
        <f t="shared" si="48"/>
        <v/>
      </c>
      <c r="R223" s="51">
        <f t="shared" si="54"/>
        <v>0</v>
      </c>
      <c r="S223" s="51">
        <f t="shared" si="54"/>
        <v>0</v>
      </c>
      <c r="T223" s="51">
        <f t="shared" si="55"/>
        <v>0</v>
      </c>
      <c r="U223" s="51">
        <f t="shared" si="56"/>
        <v>0</v>
      </c>
      <c r="V223" s="52">
        <f t="shared" si="57"/>
        <v>0</v>
      </c>
      <c r="W223" s="50" t="str">
        <f>IFERROR(IF(AND(VLOOKUP(F223,'Master Info'!$A$14:$Q$113,17,FALSE)="UNREGISTERED",$P223="IGST",O223&gt;=250000),"IGST &gt; 2.5 Lakhs",IF(VLOOKUP($F223,'Master Info'!$A$14:$Q$113,17,FALSE)="UNREGISTERED","Unregistered",$P223)),"")</f>
        <v/>
      </c>
      <c r="X223" s="96" t="str">
        <f t="shared" si="58"/>
        <v/>
      </c>
      <c r="Y223" s="50" t="str">
        <f t="shared" si="49"/>
        <v/>
      </c>
    </row>
    <row r="224" spans="1:25" x14ac:dyDescent="0.25">
      <c r="A224" s="49" t="str">
        <f t="shared" si="46"/>
        <v>-</v>
      </c>
      <c r="B224" s="49">
        <f t="shared" si="59"/>
        <v>223</v>
      </c>
      <c r="C224" s="78"/>
      <c r="D224" s="78"/>
      <c r="E224" s="70"/>
      <c r="F224" s="83"/>
      <c r="G224" s="94"/>
      <c r="H224" s="84"/>
      <c r="I224" s="95" t="str">
        <f t="shared" si="50"/>
        <v/>
      </c>
      <c r="J224" s="84"/>
      <c r="K224" s="52" t="str">
        <f t="shared" si="51"/>
        <v/>
      </c>
      <c r="L224" s="84"/>
      <c r="M224" s="51">
        <f t="shared" si="52"/>
        <v>0</v>
      </c>
      <c r="N224" s="51">
        <f t="shared" si="47"/>
        <v>0</v>
      </c>
      <c r="O224" s="51">
        <f t="shared" si="53"/>
        <v>0</v>
      </c>
      <c r="P224" s="51" t="str">
        <f>IFERROR(IF((VLOOKUP(F224,'Master Info'!$A$14:$C$113,2,FALSE)&amp;VLOOKUP(F224,'Master Info'!$A$14:$C$113,3,FALSE))='Master Info'!$B$2&amp;'Master Info'!$C$2,"SGST","IGST"),"")</f>
        <v/>
      </c>
      <c r="Q224" s="67" t="str">
        <f t="shared" si="48"/>
        <v/>
      </c>
      <c r="R224" s="51">
        <f t="shared" si="54"/>
        <v>0</v>
      </c>
      <c r="S224" s="51">
        <f t="shared" si="54"/>
        <v>0</v>
      </c>
      <c r="T224" s="51">
        <f t="shared" si="55"/>
        <v>0</v>
      </c>
      <c r="U224" s="51">
        <f t="shared" si="56"/>
        <v>0</v>
      </c>
      <c r="V224" s="52">
        <f t="shared" si="57"/>
        <v>0</v>
      </c>
      <c r="W224" s="50" t="str">
        <f>IFERROR(IF(AND(VLOOKUP(F224,'Master Info'!$A$14:$Q$113,17,FALSE)="UNREGISTERED",$P224="IGST",O224&gt;=250000),"IGST &gt; 2.5 Lakhs",IF(VLOOKUP($F224,'Master Info'!$A$14:$Q$113,17,FALSE)="UNREGISTERED","Unregistered",$P224)),"")</f>
        <v/>
      </c>
      <c r="X224" s="96" t="str">
        <f t="shared" si="58"/>
        <v/>
      </c>
      <c r="Y224" s="50" t="str">
        <f t="shared" si="49"/>
        <v/>
      </c>
    </row>
    <row r="225" spans="1:25" x14ac:dyDescent="0.25">
      <c r="A225" s="49" t="str">
        <f t="shared" si="46"/>
        <v>-</v>
      </c>
      <c r="B225" s="49">
        <f t="shared" si="59"/>
        <v>224</v>
      </c>
      <c r="C225" s="78"/>
      <c r="D225" s="78"/>
      <c r="E225" s="70"/>
      <c r="F225" s="83"/>
      <c r="G225" s="94"/>
      <c r="H225" s="84"/>
      <c r="I225" s="95" t="str">
        <f t="shared" si="50"/>
        <v/>
      </c>
      <c r="J225" s="84"/>
      <c r="K225" s="52" t="str">
        <f t="shared" si="51"/>
        <v/>
      </c>
      <c r="L225" s="84"/>
      <c r="M225" s="51">
        <f t="shared" si="52"/>
        <v>0</v>
      </c>
      <c r="N225" s="51">
        <f t="shared" si="47"/>
        <v>0</v>
      </c>
      <c r="O225" s="51">
        <f t="shared" si="53"/>
        <v>0</v>
      </c>
      <c r="P225" s="51" t="str">
        <f>IFERROR(IF((VLOOKUP(F225,'Master Info'!$A$14:$C$113,2,FALSE)&amp;VLOOKUP(F225,'Master Info'!$A$14:$C$113,3,FALSE))='Master Info'!$B$2&amp;'Master Info'!$C$2,"SGST","IGST"),"")</f>
        <v/>
      </c>
      <c r="Q225" s="67" t="str">
        <f t="shared" si="48"/>
        <v/>
      </c>
      <c r="R225" s="51">
        <f t="shared" si="54"/>
        <v>0</v>
      </c>
      <c r="S225" s="51">
        <f t="shared" si="54"/>
        <v>0</v>
      </c>
      <c r="T225" s="51">
        <f t="shared" si="55"/>
        <v>0</v>
      </c>
      <c r="U225" s="51">
        <f t="shared" si="56"/>
        <v>0</v>
      </c>
      <c r="V225" s="52">
        <f t="shared" si="57"/>
        <v>0</v>
      </c>
      <c r="W225" s="50" t="str">
        <f>IFERROR(IF(AND(VLOOKUP(F225,'Master Info'!$A$14:$Q$113,17,FALSE)="UNREGISTERED",$P225="IGST",O225&gt;=250000),"IGST &gt; 2.5 Lakhs",IF(VLOOKUP($F225,'Master Info'!$A$14:$Q$113,17,FALSE)="UNREGISTERED","Unregistered",$P225)),"")</f>
        <v/>
      </c>
      <c r="X225" s="96" t="str">
        <f t="shared" si="58"/>
        <v/>
      </c>
      <c r="Y225" s="50" t="str">
        <f t="shared" si="49"/>
        <v/>
      </c>
    </row>
    <row r="226" spans="1:25" x14ac:dyDescent="0.25">
      <c r="A226" s="49" t="str">
        <f t="shared" si="46"/>
        <v>-</v>
      </c>
      <c r="B226" s="49">
        <f t="shared" si="59"/>
        <v>225</v>
      </c>
      <c r="C226" s="78"/>
      <c r="D226" s="78"/>
      <c r="E226" s="70"/>
      <c r="F226" s="83"/>
      <c r="G226" s="94"/>
      <c r="H226" s="84"/>
      <c r="I226" s="95" t="str">
        <f t="shared" si="50"/>
        <v/>
      </c>
      <c r="J226" s="84"/>
      <c r="K226" s="52" t="str">
        <f t="shared" si="51"/>
        <v/>
      </c>
      <c r="L226" s="84"/>
      <c r="M226" s="51">
        <f t="shared" si="52"/>
        <v>0</v>
      </c>
      <c r="N226" s="51">
        <f t="shared" si="47"/>
        <v>0</v>
      </c>
      <c r="O226" s="51">
        <f t="shared" si="53"/>
        <v>0</v>
      </c>
      <c r="P226" s="51" t="str">
        <f>IFERROR(IF((VLOOKUP(F226,'Master Info'!$A$14:$C$113,2,FALSE)&amp;VLOOKUP(F226,'Master Info'!$A$14:$C$113,3,FALSE))='Master Info'!$B$2&amp;'Master Info'!$C$2,"SGST","IGST"),"")</f>
        <v/>
      </c>
      <c r="Q226" s="67" t="str">
        <f t="shared" si="48"/>
        <v/>
      </c>
      <c r="R226" s="51">
        <f t="shared" si="54"/>
        <v>0</v>
      </c>
      <c r="S226" s="51">
        <f t="shared" si="54"/>
        <v>0</v>
      </c>
      <c r="T226" s="51">
        <f t="shared" si="55"/>
        <v>0</v>
      </c>
      <c r="U226" s="51">
        <f t="shared" si="56"/>
        <v>0</v>
      </c>
      <c r="V226" s="52">
        <f t="shared" si="57"/>
        <v>0</v>
      </c>
      <c r="W226" s="50" t="str">
        <f>IFERROR(IF(AND(VLOOKUP(F226,'Master Info'!$A$14:$Q$113,17,FALSE)="UNREGISTERED",$P226="IGST",O226&gt;=250000),"IGST &gt; 2.5 Lakhs",IF(VLOOKUP($F226,'Master Info'!$A$14:$Q$113,17,FALSE)="UNREGISTERED","Unregistered",$P226)),"")</f>
        <v/>
      </c>
      <c r="X226" s="96" t="str">
        <f t="shared" si="58"/>
        <v/>
      </c>
      <c r="Y226" s="50" t="str">
        <f t="shared" si="49"/>
        <v/>
      </c>
    </row>
    <row r="227" spans="1:25" x14ac:dyDescent="0.25">
      <c r="A227" s="49" t="str">
        <f t="shared" si="46"/>
        <v>-</v>
      </c>
      <c r="B227" s="49">
        <f t="shared" si="59"/>
        <v>226</v>
      </c>
      <c r="C227" s="78"/>
      <c r="D227" s="78"/>
      <c r="E227" s="70"/>
      <c r="F227" s="83"/>
      <c r="G227" s="94"/>
      <c r="H227" s="84"/>
      <c r="I227" s="95" t="str">
        <f t="shared" si="50"/>
        <v/>
      </c>
      <c r="J227" s="84"/>
      <c r="K227" s="52" t="str">
        <f t="shared" si="51"/>
        <v/>
      </c>
      <c r="L227" s="84"/>
      <c r="M227" s="51">
        <f t="shared" si="52"/>
        <v>0</v>
      </c>
      <c r="N227" s="51">
        <f t="shared" si="47"/>
        <v>0</v>
      </c>
      <c r="O227" s="51">
        <f t="shared" si="53"/>
        <v>0</v>
      </c>
      <c r="P227" s="51" t="str">
        <f>IFERROR(IF((VLOOKUP(F227,'Master Info'!$A$14:$C$113,2,FALSE)&amp;VLOOKUP(F227,'Master Info'!$A$14:$C$113,3,FALSE))='Master Info'!$B$2&amp;'Master Info'!$C$2,"SGST","IGST"),"")</f>
        <v/>
      </c>
      <c r="Q227" s="67" t="str">
        <f t="shared" si="48"/>
        <v/>
      </c>
      <c r="R227" s="51">
        <f t="shared" si="54"/>
        <v>0</v>
      </c>
      <c r="S227" s="51">
        <f t="shared" si="54"/>
        <v>0</v>
      </c>
      <c r="T227" s="51">
        <f t="shared" si="55"/>
        <v>0</v>
      </c>
      <c r="U227" s="51">
        <f t="shared" si="56"/>
        <v>0</v>
      </c>
      <c r="V227" s="52">
        <f t="shared" si="57"/>
        <v>0</v>
      </c>
      <c r="W227" s="50" t="str">
        <f>IFERROR(IF(AND(VLOOKUP(F227,'Master Info'!$A$14:$Q$113,17,FALSE)="UNREGISTERED",$P227="IGST",O227&gt;=250000),"IGST &gt; 2.5 Lakhs",IF(VLOOKUP($F227,'Master Info'!$A$14:$Q$113,17,FALSE)="UNREGISTERED","Unregistered",$P227)),"")</f>
        <v/>
      </c>
      <c r="X227" s="96" t="str">
        <f t="shared" si="58"/>
        <v/>
      </c>
      <c r="Y227" s="50" t="str">
        <f t="shared" si="49"/>
        <v/>
      </c>
    </row>
    <row r="228" spans="1:25" x14ac:dyDescent="0.25">
      <c r="A228" s="49" t="str">
        <f t="shared" si="46"/>
        <v>-</v>
      </c>
      <c r="B228" s="49">
        <f t="shared" si="59"/>
        <v>227</v>
      </c>
      <c r="C228" s="78"/>
      <c r="D228" s="78"/>
      <c r="E228" s="70"/>
      <c r="F228" s="83"/>
      <c r="G228" s="94"/>
      <c r="H228" s="84"/>
      <c r="I228" s="95" t="str">
        <f t="shared" si="50"/>
        <v/>
      </c>
      <c r="J228" s="84"/>
      <c r="K228" s="52" t="str">
        <f t="shared" si="51"/>
        <v/>
      </c>
      <c r="L228" s="84"/>
      <c r="M228" s="51">
        <f t="shared" si="52"/>
        <v>0</v>
      </c>
      <c r="N228" s="51">
        <f t="shared" si="47"/>
        <v>0</v>
      </c>
      <c r="O228" s="51">
        <f t="shared" si="53"/>
        <v>0</v>
      </c>
      <c r="P228" s="51" t="str">
        <f>IFERROR(IF((VLOOKUP(F228,'Master Info'!$A$14:$C$113,2,FALSE)&amp;VLOOKUP(F228,'Master Info'!$A$14:$C$113,3,FALSE))='Master Info'!$B$2&amp;'Master Info'!$C$2,"SGST","IGST"),"")</f>
        <v/>
      </c>
      <c r="Q228" s="67" t="str">
        <f t="shared" si="48"/>
        <v/>
      </c>
      <c r="R228" s="51">
        <f t="shared" si="54"/>
        <v>0</v>
      </c>
      <c r="S228" s="51">
        <f t="shared" si="54"/>
        <v>0</v>
      </c>
      <c r="T228" s="51">
        <f t="shared" si="55"/>
        <v>0</v>
      </c>
      <c r="U228" s="51">
        <f t="shared" si="56"/>
        <v>0</v>
      </c>
      <c r="V228" s="52">
        <f t="shared" si="57"/>
        <v>0</v>
      </c>
      <c r="W228" s="50" t="str">
        <f>IFERROR(IF(AND(VLOOKUP(F228,'Master Info'!$A$14:$Q$113,17,FALSE)="UNREGISTERED",$P228="IGST",O228&gt;=250000),"IGST &gt; 2.5 Lakhs",IF(VLOOKUP($F228,'Master Info'!$A$14:$Q$113,17,FALSE)="UNREGISTERED","Unregistered",$P228)),"")</f>
        <v/>
      </c>
      <c r="X228" s="96" t="str">
        <f t="shared" si="58"/>
        <v/>
      </c>
      <c r="Y228" s="50" t="str">
        <f t="shared" si="49"/>
        <v/>
      </c>
    </row>
    <row r="229" spans="1:25" x14ac:dyDescent="0.25">
      <c r="A229" s="49" t="str">
        <f t="shared" si="46"/>
        <v>-</v>
      </c>
      <c r="B229" s="49">
        <f t="shared" si="59"/>
        <v>228</v>
      </c>
      <c r="C229" s="78"/>
      <c r="D229" s="78"/>
      <c r="E229" s="70"/>
      <c r="F229" s="83"/>
      <c r="G229" s="94"/>
      <c r="H229" s="84"/>
      <c r="I229" s="95" t="str">
        <f t="shared" si="50"/>
        <v/>
      </c>
      <c r="J229" s="84"/>
      <c r="K229" s="52" t="str">
        <f t="shared" si="51"/>
        <v/>
      </c>
      <c r="L229" s="84"/>
      <c r="M229" s="51">
        <f t="shared" si="52"/>
        <v>0</v>
      </c>
      <c r="N229" s="51">
        <f t="shared" si="47"/>
        <v>0</v>
      </c>
      <c r="O229" s="51">
        <f t="shared" si="53"/>
        <v>0</v>
      </c>
      <c r="P229" s="51" t="str">
        <f>IFERROR(IF((VLOOKUP(F229,'Master Info'!$A$14:$C$113,2,FALSE)&amp;VLOOKUP(F229,'Master Info'!$A$14:$C$113,3,FALSE))='Master Info'!$B$2&amp;'Master Info'!$C$2,"SGST","IGST"),"")</f>
        <v/>
      </c>
      <c r="Q229" s="67" t="str">
        <f t="shared" si="48"/>
        <v/>
      </c>
      <c r="R229" s="51">
        <f t="shared" si="54"/>
        <v>0</v>
      </c>
      <c r="S229" s="51">
        <f t="shared" si="54"/>
        <v>0</v>
      </c>
      <c r="T229" s="51">
        <f t="shared" si="55"/>
        <v>0</v>
      </c>
      <c r="U229" s="51">
        <f t="shared" si="56"/>
        <v>0</v>
      </c>
      <c r="V229" s="52">
        <f t="shared" si="57"/>
        <v>0</v>
      </c>
      <c r="W229" s="50" t="str">
        <f>IFERROR(IF(AND(VLOOKUP(F229,'Master Info'!$A$14:$Q$113,17,FALSE)="UNREGISTERED",$P229="IGST",O229&gt;=250000),"IGST &gt; 2.5 Lakhs",IF(VLOOKUP($F229,'Master Info'!$A$14:$Q$113,17,FALSE)="UNREGISTERED","Unregistered",$P229)),"")</f>
        <v/>
      </c>
      <c r="X229" s="96" t="str">
        <f t="shared" si="58"/>
        <v/>
      </c>
      <c r="Y229" s="50" t="str">
        <f t="shared" si="49"/>
        <v/>
      </c>
    </row>
    <row r="230" spans="1:25" x14ac:dyDescent="0.25">
      <c r="A230" s="49" t="str">
        <f t="shared" si="46"/>
        <v>-</v>
      </c>
      <c r="B230" s="49">
        <f t="shared" si="59"/>
        <v>229</v>
      </c>
      <c r="C230" s="78"/>
      <c r="D230" s="78"/>
      <c r="E230" s="70"/>
      <c r="F230" s="83"/>
      <c r="G230" s="94"/>
      <c r="H230" s="84"/>
      <c r="I230" s="95" t="str">
        <f t="shared" si="50"/>
        <v/>
      </c>
      <c r="J230" s="84"/>
      <c r="K230" s="52" t="str">
        <f t="shared" si="51"/>
        <v/>
      </c>
      <c r="L230" s="84"/>
      <c r="M230" s="51">
        <f t="shared" si="52"/>
        <v>0</v>
      </c>
      <c r="N230" s="51">
        <f t="shared" si="47"/>
        <v>0</v>
      </c>
      <c r="O230" s="51">
        <f t="shared" si="53"/>
        <v>0</v>
      </c>
      <c r="P230" s="51" t="str">
        <f>IFERROR(IF((VLOOKUP(F230,'Master Info'!$A$14:$C$113,2,FALSE)&amp;VLOOKUP(F230,'Master Info'!$A$14:$C$113,3,FALSE))='Master Info'!$B$2&amp;'Master Info'!$C$2,"SGST","IGST"),"")</f>
        <v/>
      </c>
      <c r="Q230" s="67" t="str">
        <f t="shared" si="48"/>
        <v/>
      </c>
      <c r="R230" s="51">
        <f t="shared" si="54"/>
        <v>0</v>
      </c>
      <c r="S230" s="51">
        <f t="shared" si="54"/>
        <v>0</v>
      </c>
      <c r="T230" s="51">
        <f t="shared" si="55"/>
        <v>0</v>
      </c>
      <c r="U230" s="51">
        <f t="shared" si="56"/>
        <v>0</v>
      </c>
      <c r="V230" s="52">
        <f t="shared" si="57"/>
        <v>0</v>
      </c>
      <c r="W230" s="50" t="str">
        <f>IFERROR(IF(AND(VLOOKUP(F230,'Master Info'!$A$14:$Q$113,17,FALSE)="UNREGISTERED",$P230="IGST",O230&gt;=250000),"IGST &gt; 2.5 Lakhs",IF(VLOOKUP($F230,'Master Info'!$A$14:$Q$113,17,FALSE)="UNREGISTERED","Unregistered",$P230)),"")</f>
        <v/>
      </c>
      <c r="X230" s="96" t="str">
        <f t="shared" si="58"/>
        <v/>
      </c>
      <c r="Y230" s="50" t="str">
        <f t="shared" si="49"/>
        <v/>
      </c>
    </row>
    <row r="231" spans="1:25" x14ac:dyDescent="0.25">
      <c r="A231" s="49" t="str">
        <f t="shared" si="46"/>
        <v>-</v>
      </c>
      <c r="B231" s="49">
        <f t="shared" si="59"/>
        <v>230</v>
      </c>
      <c r="C231" s="78"/>
      <c r="D231" s="78"/>
      <c r="E231" s="70"/>
      <c r="F231" s="83"/>
      <c r="G231" s="94"/>
      <c r="H231" s="84"/>
      <c r="I231" s="95" t="str">
        <f t="shared" si="50"/>
        <v/>
      </c>
      <c r="J231" s="84"/>
      <c r="K231" s="52" t="str">
        <f t="shared" si="51"/>
        <v/>
      </c>
      <c r="L231" s="84"/>
      <c r="M231" s="51">
        <f t="shared" si="52"/>
        <v>0</v>
      </c>
      <c r="N231" s="51">
        <f t="shared" si="47"/>
        <v>0</v>
      </c>
      <c r="O231" s="51">
        <f t="shared" si="53"/>
        <v>0</v>
      </c>
      <c r="P231" s="51" t="str">
        <f>IFERROR(IF((VLOOKUP(F231,'Master Info'!$A$14:$C$113,2,FALSE)&amp;VLOOKUP(F231,'Master Info'!$A$14:$C$113,3,FALSE))='Master Info'!$B$2&amp;'Master Info'!$C$2,"SGST","IGST"),"")</f>
        <v/>
      </c>
      <c r="Q231" s="67" t="str">
        <f t="shared" si="48"/>
        <v/>
      </c>
      <c r="R231" s="51">
        <f t="shared" si="54"/>
        <v>0</v>
      </c>
      <c r="S231" s="51">
        <f t="shared" si="54"/>
        <v>0</v>
      </c>
      <c r="T231" s="51">
        <f t="shared" si="55"/>
        <v>0</v>
      </c>
      <c r="U231" s="51">
        <f t="shared" si="56"/>
        <v>0</v>
      </c>
      <c r="V231" s="52">
        <f t="shared" si="57"/>
        <v>0</v>
      </c>
      <c r="W231" s="50" t="str">
        <f>IFERROR(IF(AND(VLOOKUP(F231,'Master Info'!$A$14:$Q$113,17,FALSE)="UNREGISTERED",$P231="IGST",O231&gt;=250000),"IGST &gt; 2.5 Lakhs",IF(VLOOKUP($F231,'Master Info'!$A$14:$Q$113,17,FALSE)="UNREGISTERED","Unregistered",$P231)),"")</f>
        <v/>
      </c>
      <c r="X231" s="96" t="str">
        <f t="shared" si="58"/>
        <v/>
      </c>
      <c r="Y231" s="50" t="str">
        <f t="shared" si="49"/>
        <v/>
      </c>
    </row>
    <row r="232" spans="1:25" x14ac:dyDescent="0.25">
      <c r="A232" s="49" t="str">
        <f t="shared" si="46"/>
        <v>-</v>
      </c>
      <c r="B232" s="49">
        <f t="shared" si="59"/>
        <v>231</v>
      </c>
      <c r="C232" s="78"/>
      <c r="D232" s="78"/>
      <c r="E232" s="70"/>
      <c r="F232" s="83"/>
      <c r="G232" s="94"/>
      <c r="H232" s="84"/>
      <c r="I232" s="95" t="str">
        <f t="shared" si="50"/>
        <v/>
      </c>
      <c r="J232" s="84"/>
      <c r="K232" s="52" t="str">
        <f t="shared" si="51"/>
        <v/>
      </c>
      <c r="L232" s="84"/>
      <c r="M232" s="51">
        <f t="shared" si="52"/>
        <v>0</v>
      </c>
      <c r="N232" s="51">
        <f t="shared" si="47"/>
        <v>0</v>
      </c>
      <c r="O232" s="51">
        <f t="shared" si="53"/>
        <v>0</v>
      </c>
      <c r="P232" s="51" t="str">
        <f>IFERROR(IF((VLOOKUP(F232,'Master Info'!$A$14:$C$113,2,FALSE)&amp;VLOOKUP(F232,'Master Info'!$A$14:$C$113,3,FALSE))='Master Info'!$B$2&amp;'Master Info'!$C$2,"SGST","IGST"),"")</f>
        <v/>
      </c>
      <c r="Q232" s="67" t="str">
        <f t="shared" si="48"/>
        <v/>
      </c>
      <c r="R232" s="51">
        <f t="shared" si="54"/>
        <v>0</v>
      </c>
      <c r="S232" s="51">
        <f t="shared" si="54"/>
        <v>0</v>
      </c>
      <c r="T232" s="51">
        <f t="shared" si="55"/>
        <v>0</v>
      </c>
      <c r="U232" s="51">
        <f t="shared" si="56"/>
        <v>0</v>
      </c>
      <c r="V232" s="52">
        <f t="shared" si="57"/>
        <v>0</v>
      </c>
      <c r="W232" s="50" t="str">
        <f>IFERROR(IF(AND(VLOOKUP(F232,'Master Info'!$A$14:$Q$113,17,FALSE)="UNREGISTERED",$P232="IGST",O232&gt;=250000),"IGST &gt; 2.5 Lakhs",IF(VLOOKUP($F232,'Master Info'!$A$14:$Q$113,17,FALSE)="UNREGISTERED","Unregistered",$P232)),"")</f>
        <v/>
      </c>
      <c r="X232" s="96" t="str">
        <f t="shared" si="58"/>
        <v/>
      </c>
      <c r="Y232" s="50" t="str">
        <f t="shared" si="49"/>
        <v/>
      </c>
    </row>
    <row r="233" spans="1:25" x14ac:dyDescent="0.25">
      <c r="A233" s="49" t="str">
        <f t="shared" si="46"/>
        <v>-</v>
      </c>
      <c r="B233" s="49">
        <f t="shared" si="59"/>
        <v>232</v>
      </c>
      <c r="C233" s="78"/>
      <c r="D233" s="78"/>
      <c r="E233" s="70"/>
      <c r="F233" s="83"/>
      <c r="G233" s="94"/>
      <c r="H233" s="84"/>
      <c r="I233" s="95" t="str">
        <f t="shared" si="50"/>
        <v/>
      </c>
      <c r="J233" s="84"/>
      <c r="K233" s="52" t="str">
        <f t="shared" si="51"/>
        <v/>
      </c>
      <c r="L233" s="84"/>
      <c r="M233" s="51">
        <f t="shared" si="52"/>
        <v>0</v>
      </c>
      <c r="N233" s="51">
        <f t="shared" si="47"/>
        <v>0</v>
      </c>
      <c r="O233" s="51">
        <f t="shared" si="53"/>
        <v>0</v>
      </c>
      <c r="P233" s="51" t="str">
        <f>IFERROR(IF((VLOOKUP(F233,'Master Info'!$A$14:$C$113,2,FALSE)&amp;VLOOKUP(F233,'Master Info'!$A$14:$C$113,3,FALSE))='Master Info'!$B$2&amp;'Master Info'!$C$2,"SGST","IGST"),"")</f>
        <v/>
      </c>
      <c r="Q233" s="67" t="str">
        <f t="shared" si="48"/>
        <v/>
      </c>
      <c r="R233" s="51">
        <f t="shared" si="54"/>
        <v>0</v>
      </c>
      <c r="S233" s="51">
        <f t="shared" si="54"/>
        <v>0</v>
      </c>
      <c r="T233" s="51">
        <f t="shared" si="55"/>
        <v>0</v>
      </c>
      <c r="U233" s="51">
        <f t="shared" si="56"/>
        <v>0</v>
      </c>
      <c r="V233" s="52">
        <f t="shared" si="57"/>
        <v>0</v>
      </c>
      <c r="W233" s="50" t="str">
        <f>IFERROR(IF(AND(VLOOKUP(F233,'Master Info'!$A$14:$Q$113,17,FALSE)="UNREGISTERED",$P233="IGST",O233&gt;=250000),"IGST &gt; 2.5 Lakhs",IF(VLOOKUP($F233,'Master Info'!$A$14:$Q$113,17,FALSE)="UNREGISTERED","Unregistered",$P233)),"")</f>
        <v/>
      </c>
      <c r="X233" s="96" t="str">
        <f t="shared" si="58"/>
        <v/>
      </c>
      <c r="Y233" s="50" t="str">
        <f t="shared" si="49"/>
        <v/>
      </c>
    </row>
    <row r="234" spans="1:25" x14ac:dyDescent="0.25">
      <c r="A234" s="49" t="str">
        <f t="shared" si="46"/>
        <v>-</v>
      </c>
      <c r="B234" s="49">
        <f t="shared" si="59"/>
        <v>233</v>
      </c>
      <c r="C234" s="78"/>
      <c r="D234" s="78"/>
      <c r="E234" s="70"/>
      <c r="F234" s="83"/>
      <c r="G234" s="94"/>
      <c r="H234" s="84"/>
      <c r="I234" s="95" t="str">
        <f t="shared" si="50"/>
        <v/>
      </c>
      <c r="J234" s="84"/>
      <c r="K234" s="52" t="str">
        <f t="shared" si="51"/>
        <v/>
      </c>
      <c r="L234" s="84"/>
      <c r="M234" s="51">
        <f t="shared" si="52"/>
        <v>0</v>
      </c>
      <c r="N234" s="51">
        <f t="shared" si="47"/>
        <v>0</v>
      </c>
      <c r="O234" s="51">
        <f t="shared" si="53"/>
        <v>0</v>
      </c>
      <c r="P234" s="51" t="str">
        <f>IFERROR(IF((VLOOKUP(F234,'Master Info'!$A$14:$C$113,2,FALSE)&amp;VLOOKUP(F234,'Master Info'!$A$14:$C$113,3,FALSE))='Master Info'!$B$2&amp;'Master Info'!$C$2,"SGST","IGST"),"")</f>
        <v/>
      </c>
      <c r="Q234" s="67" t="str">
        <f t="shared" si="48"/>
        <v/>
      </c>
      <c r="R234" s="51">
        <f t="shared" si="54"/>
        <v>0</v>
      </c>
      <c r="S234" s="51">
        <f t="shared" si="54"/>
        <v>0</v>
      </c>
      <c r="T234" s="51">
        <f t="shared" si="55"/>
        <v>0</v>
      </c>
      <c r="U234" s="51">
        <f t="shared" si="56"/>
        <v>0</v>
      </c>
      <c r="V234" s="52">
        <f t="shared" si="57"/>
        <v>0</v>
      </c>
      <c r="W234" s="50" t="str">
        <f>IFERROR(IF(AND(VLOOKUP(F234,'Master Info'!$A$14:$Q$113,17,FALSE)="UNREGISTERED",$P234="IGST",O234&gt;=250000),"IGST &gt; 2.5 Lakhs",IF(VLOOKUP($F234,'Master Info'!$A$14:$Q$113,17,FALSE)="UNREGISTERED","Unregistered",$P234)),"")</f>
        <v/>
      </c>
      <c r="X234" s="96" t="str">
        <f t="shared" si="58"/>
        <v/>
      </c>
      <c r="Y234" s="50" t="str">
        <f t="shared" si="49"/>
        <v/>
      </c>
    </row>
    <row r="235" spans="1:25" x14ac:dyDescent="0.25">
      <c r="A235" s="49" t="str">
        <f t="shared" si="46"/>
        <v>-</v>
      </c>
      <c r="B235" s="49">
        <f t="shared" si="59"/>
        <v>234</v>
      </c>
      <c r="C235" s="78"/>
      <c r="D235" s="78"/>
      <c r="E235" s="70"/>
      <c r="F235" s="83"/>
      <c r="G235" s="94"/>
      <c r="H235" s="84"/>
      <c r="I235" s="95" t="str">
        <f t="shared" si="50"/>
        <v/>
      </c>
      <c r="J235" s="84"/>
      <c r="K235" s="52" t="str">
        <f t="shared" si="51"/>
        <v/>
      </c>
      <c r="L235" s="84"/>
      <c r="M235" s="51">
        <f t="shared" si="52"/>
        <v>0</v>
      </c>
      <c r="N235" s="51">
        <f t="shared" si="47"/>
        <v>0</v>
      </c>
      <c r="O235" s="51">
        <f t="shared" si="53"/>
        <v>0</v>
      </c>
      <c r="P235" s="51" t="str">
        <f>IFERROR(IF((VLOOKUP(F235,'Master Info'!$A$14:$C$113,2,FALSE)&amp;VLOOKUP(F235,'Master Info'!$A$14:$C$113,3,FALSE))='Master Info'!$B$2&amp;'Master Info'!$C$2,"SGST","IGST"),"")</f>
        <v/>
      </c>
      <c r="Q235" s="67" t="str">
        <f t="shared" si="48"/>
        <v/>
      </c>
      <c r="R235" s="51">
        <f t="shared" si="54"/>
        <v>0</v>
      </c>
      <c r="S235" s="51">
        <f t="shared" si="54"/>
        <v>0</v>
      </c>
      <c r="T235" s="51">
        <f t="shared" si="55"/>
        <v>0</v>
      </c>
      <c r="U235" s="51">
        <f t="shared" si="56"/>
        <v>0</v>
      </c>
      <c r="V235" s="52">
        <f t="shared" si="57"/>
        <v>0</v>
      </c>
      <c r="W235" s="50" t="str">
        <f>IFERROR(IF(AND(VLOOKUP(F235,'Master Info'!$A$14:$Q$113,17,FALSE)="UNREGISTERED",$P235="IGST",O235&gt;=250000),"IGST &gt; 2.5 Lakhs",IF(VLOOKUP($F235,'Master Info'!$A$14:$Q$113,17,FALSE)="UNREGISTERED","Unregistered",$P235)),"")</f>
        <v/>
      </c>
      <c r="X235" s="96" t="str">
        <f t="shared" si="58"/>
        <v/>
      </c>
      <c r="Y235" s="50" t="str">
        <f t="shared" si="49"/>
        <v/>
      </c>
    </row>
    <row r="236" spans="1:25" x14ac:dyDescent="0.25">
      <c r="A236" s="49" t="str">
        <f t="shared" si="46"/>
        <v>-</v>
      </c>
      <c r="B236" s="49">
        <f t="shared" si="59"/>
        <v>235</v>
      </c>
      <c r="C236" s="78"/>
      <c r="D236" s="78"/>
      <c r="E236" s="70"/>
      <c r="F236" s="83"/>
      <c r="G236" s="94"/>
      <c r="H236" s="84"/>
      <c r="I236" s="95" t="str">
        <f t="shared" si="50"/>
        <v/>
      </c>
      <c r="J236" s="84"/>
      <c r="K236" s="52" t="str">
        <f t="shared" si="51"/>
        <v/>
      </c>
      <c r="L236" s="84"/>
      <c r="M236" s="51">
        <f t="shared" si="52"/>
        <v>0</v>
      </c>
      <c r="N236" s="51">
        <f t="shared" si="47"/>
        <v>0</v>
      </c>
      <c r="O236" s="51">
        <f t="shared" si="53"/>
        <v>0</v>
      </c>
      <c r="P236" s="51" t="str">
        <f>IFERROR(IF((VLOOKUP(F236,'Master Info'!$A$14:$C$113,2,FALSE)&amp;VLOOKUP(F236,'Master Info'!$A$14:$C$113,3,FALSE))='Master Info'!$B$2&amp;'Master Info'!$C$2,"SGST","IGST"),"")</f>
        <v/>
      </c>
      <c r="Q236" s="67" t="str">
        <f t="shared" si="48"/>
        <v/>
      </c>
      <c r="R236" s="51">
        <f t="shared" si="54"/>
        <v>0</v>
      </c>
      <c r="S236" s="51">
        <f t="shared" si="54"/>
        <v>0</v>
      </c>
      <c r="T236" s="51">
        <f t="shared" si="55"/>
        <v>0</v>
      </c>
      <c r="U236" s="51">
        <f t="shared" si="56"/>
        <v>0</v>
      </c>
      <c r="V236" s="52">
        <f t="shared" si="57"/>
        <v>0</v>
      </c>
      <c r="W236" s="50" t="str">
        <f>IFERROR(IF(AND(VLOOKUP(F236,'Master Info'!$A$14:$Q$113,17,FALSE)="UNREGISTERED",$P236="IGST",O236&gt;=250000),"IGST &gt; 2.5 Lakhs",IF(VLOOKUP($F236,'Master Info'!$A$14:$Q$113,17,FALSE)="UNREGISTERED","Unregistered",$P236)),"")</f>
        <v/>
      </c>
      <c r="X236" s="96" t="str">
        <f t="shared" si="58"/>
        <v/>
      </c>
      <c r="Y236" s="50" t="str">
        <f t="shared" si="49"/>
        <v/>
      </c>
    </row>
    <row r="237" spans="1:25" x14ac:dyDescent="0.25">
      <c r="A237" s="49" t="str">
        <f t="shared" si="46"/>
        <v>-</v>
      </c>
      <c r="B237" s="49">
        <f t="shared" si="59"/>
        <v>236</v>
      </c>
      <c r="C237" s="78"/>
      <c r="D237" s="78"/>
      <c r="E237" s="70"/>
      <c r="F237" s="83"/>
      <c r="G237" s="94"/>
      <c r="H237" s="84"/>
      <c r="I237" s="95" t="str">
        <f t="shared" si="50"/>
        <v/>
      </c>
      <c r="J237" s="84"/>
      <c r="K237" s="52" t="str">
        <f t="shared" si="51"/>
        <v/>
      </c>
      <c r="L237" s="84"/>
      <c r="M237" s="51">
        <f t="shared" si="52"/>
        <v>0</v>
      </c>
      <c r="N237" s="51">
        <f t="shared" si="47"/>
        <v>0</v>
      </c>
      <c r="O237" s="51">
        <f t="shared" si="53"/>
        <v>0</v>
      </c>
      <c r="P237" s="51" t="str">
        <f>IFERROR(IF((VLOOKUP(F237,'Master Info'!$A$14:$C$113,2,FALSE)&amp;VLOOKUP(F237,'Master Info'!$A$14:$C$113,3,FALSE))='Master Info'!$B$2&amp;'Master Info'!$C$2,"SGST","IGST"),"")</f>
        <v/>
      </c>
      <c r="Q237" s="67" t="str">
        <f t="shared" si="48"/>
        <v/>
      </c>
      <c r="R237" s="51">
        <f t="shared" si="54"/>
        <v>0</v>
      </c>
      <c r="S237" s="51">
        <f t="shared" si="54"/>
        <v>0</v>
      </c>
      <c r="T237" s="51">
        <f t="shared" si="55"/>
        <v>0</v>
      </c>
      <c r="U237" s="51">
        <f t="shared" si="56"/>
        <v>0</v>
      </c>
      <c r="V237" s="52">
        <f t="shared" si="57"/>
        <v>0</v>
      </c>
      <c r="W237" s="50" t="str">
        <f>IFERROR(IF(AND(VLOOKUP(F237,'Master Info'!$A$14:$Q$113,17,FALSE)="UNREGISTERED",$P237="IGST",O237&gt;=250000),"IGST &gt; 2.5 Lakhs",IF(VLOOKUP($F237,'Master Info'!$A$14:$Q$113,17,FALSE)="UNREGISTERED","Unregistered",$P237)),"")</f>
        <v/>
      </c>
      <c r="X237" s="96" t="str">
        <f t="shared" si="58"/>
        <v/>
      </c>
      <c r="Y237" s="50" t="str">
        <f t="shared" si="49"/>
        <v/>
      </c>
    </row>
    <row r="238" spans="1:25" x14ac:dyDescent="0.25">
      <c r="A238" s="49" t="str">
        <f t="shared" si="46"/>
        <v>-</v>
      </c>
      <c r="B238" s="49">
        <f t="shared" si="59"/>
        <v>237</v>
      </c>
      <c r="C238" s="78"/>
      <c r="D238" s="78"/>
      <c r="E238" s="70"/>
      <c r="F238" s="83"/>
      <c r="G238" s="94"/>
      <c r="H238" s="84"/>
      <c r="I238" s="95" t="str">
        <f t="shared" si="50"/>
        <v/>
      </c>
      <c r="J238" s="84"/>
      <c r="K238" s="52" t="str">
        <f t="shared" si="51"/>
        <v/>
      </c>
      <c r="L238" s="84"/>
      <c r="M238" s="51">
        <f t="shared" si="52"/>
        <v>0</v>
      </c>
      <c r="N238" s="51">
        <f t="shared" si="47"/>
        <v>0</v>
      </c>
      <c r="O238" s="51">
        <f t="shared" si="53"/>
        <v>0</v>
      </c>
      <c r="P238" s="51" t="str">
        <f>IFERROR(IF((VLOOKUP(F238,'Master Info'!$A$14:$C$113,2,FALSE)&amp;VLOOKUP(F238,'Master Info'!$A$14:$C$113,3,FALSE))='Master Info'!$B$2&amp;'Master Info'!$C$2,"SGST","IGST"),"")</f>
        <v/>
      </c>
      <c r="Q238" s="67" t="str">
        <f t="shared" si="48"/>
        <v/>
      </c>
      <c r="R238" s="51">
        <f t="shared" si="54"/>
        <v>0</v>
      </c>
      <c r="S238" s="51">
        <f t="shared" si="54"/>
        <v>0</v>
      </c>
      <c r="T238" s="51">
        <f t="shared" si="55"/>
        <v>0</v>
      </c>
      <c r="U238" s="51">
        <f t="shared" si="56"/>
        <v>0</v>
      </c>
      <c r="V238" s="52">
        <f t="shared" si="57"/>
        <v>0</v>
      </c>
      <c r="W238" s="50" t="str">
        <f>IFERROR(IF(AND(VLOOKUP(F238,'Master Info'!$A$14:$Q$113,17,FALSE)="UNREGISTERED",$P238="IGST",O238&gt;=250000),"IGST &gt; 2.5 Lakhs",IF(VLOOKUP($F238,'Master Info'!$A$14:$Q$113,17,FALSE)="UNREGISTERED","Unregistered",$P238)),"")</f>
        <v/>
      </c>
      <c r="X238" s="96" t="str">
        <f t="shared" si="58"/>
        <v/>
      </c>
      <c r="Y238" s="50" t="str">
        <f t="shared" si="49"/>
        <v/>
      </c>
    </row>
    <row r="239" spans="1:25" x14ac:dyDescent="0.25">
      <c r="A239" s="49" t="str">
        <f t="shared" si="46"/>
        <v>-</v>
      </c>
      <c r="B239" s="49">
        <f t="shared" si="59"/>
        <v>238</v>
      </c>
      <c r="C239" s="78"/>
      <c r="D239" s="78"/>
      <c r="E239" s="70"/>
      <c r="F239" s="83"/>
      <c r="G239" s="94"/>
      <c r="H239" s="84"/>
      <c r="I239" s="95" t="str">
        <f t="shared" si="50"/>
        <v/>
      </c>
      <c r="J239" s="84"/>
      <c r="K239" s="52" t="str">
        <f t="shared" si="51"/>
        <v/>
      </c>
      <c r="L239" s="84"/>
      <c r="M239" s="51">
        <f t="shared" si="52"/>
        <v>0</v>
      </c>
      <c r="N239" s="51">
        <f t="shared" si="47"/>
        <v>0</v>
      </c>
      <c r="O239" s="51">
        <f t="shared" si="53"/>
        <v>0</v>
      </c>
      <c r="P239" s="51" t="str">
        <f>IFERROR(IF((VLOOKUP(F239,'Master Info'!$A$14:$C$113,2,FALSE)&amp;VLOOKUP(F239,'Master Info'!$A$14:$C$113,3,FALSE))='Master Info'!$B$2&amp;'Master Info'!$C$2,"SGST","IGST"),"")</f>
        <v/>
      </c>
      <c r="Q239" s="67" t="str">
        <f t="shared" si="48"/>
        <v/>
      </c>
      <c r="R239" s="51">
        <f t="shared" si="54"/>
        <v>0</v>
      </c>
      <c r="S239" s="51">
        <f t="shared" si="54"/>
        <v>0</v>
      </c>
      <c r="T239" s="51">
        <f t="shared" si="55"/>
        <v>0</v>
      </c>
      <c r="U239" s="51">
        <f t="shared" si="56"/>
        <v>0</v>
      </c>
      <c r="V239" s="52">
        <f t="shared" si="57"/>
        <v>0</v>
      </c>
      <c r="W239" s="50" t="str">
        <f>IFERROR(IF(AND(VLOOKUP(F239,'Master Info'!$A$14:$Q$113,17,FALSE)="UNREGISTERED",$P239="IGST",O239&gt;=250000),"IGST &gt; 2.5 Lakhs",IF(VLOOKUP($F239,'Master Info'!$A$14:$Q$113,17,FALSE)="UNREGISTERED","Unregistered",$P239)),"")</f>
        <v/>
      </c>
      <c r="X239" s="96" t="str">
        <f t="shared" si="58"/>
        <v/>
      </c>
      <c r="Y239" s="50" t="str">
        <f t="shared" si="49"/>
        <v/>
      </c>
    </row>
    <row r="240" spans="1:25" x14ac:dyDescent="0.25">
      <c r="A240" s="49" t="str">
        <f t="shared" si="46"/>
        <v>-</v>
      </c>
      <c r="B240" s="49">
        <f t="shared" si="59"/>
        <v>239</v>
      </c>
      <c r="C240" s="78"/>
      <c r="D240" s="78"/>
      <c r="E240" s="70"/>
      <c r="F240" s="83"/>
      <c r="G240" s="94"/>
      <c r="H240" s="84"/>
      <c r="I240" s="95" t="str">
        <f t="shared" si="50"/>
        <v/>
      </c>
      <c r="J240" s="84"/>
      <c r="K240" s="52" t="str">
        <f t="shared" si="51"/>
        <v/>
      </c>
      <c r="L240" s="84"/>
      <c r="M240" s="51">
        <f t="shared" si="52"/>
        <v>0</v>
      </c>
      <c r="N240" s="51">
        <f t="shared" si="47"/>
        <v>0</v>
      </c>
      <c r="O240" s="51">
        <f t="shared" si="53"/>
        <v>0</v>
      </c>
      <c r="P240" s="51" t="str">
        <f>IFERROR(IF((VLOOKUP(F240,'Master Info'!$A$14:$C$113,2,FALSE)&amp;VLOOKUP(F240,'Master Info'!$A$14:$C$113,3,FALSE))='Master Info'!$B$2&amp;'Master Info'!$C$2,"SGST","IGST"),"")</f>
        <v/>
      </c>
      <c r="Q240" s="67" t="str">
        <f t="shared" si="48"/>
        <v/>
      </c>
      <c r="R240" s="51">
        <f t="shared" si="54"/>
        <v>0</v>
      </c>
      <c r="S240" s="51">
        <f t="shared" si="54"/>
        <v>0</v>
      </c>
      <c r="T240" s="51">
        <f t="shared" si="55"/>
        <v>0</v>
      </c>
      <c r="U240" s="51">
        <f t="shared" si="56"/>
        <v>0</v>
      </c>
      <c r="V240" s="52">
        <f t="shared" si="57"/>
        <v>0</v>
      </c>
      <c r="W240" s="50" t="str">
        <f>IFERROR(IF(AND(VLOOKUP(F240,'Master Info'!$A$14:$Q$113,17,FALSE)="UNREGISTERED",$P240="IGST",O240&gt;=250000),"IGST &gt; 2.5 Lakhs",IF(VLOOKUP($F240,'Master Info'!$A$14:$Q$113,17,FALSE)="UNREGISTERED","Unregistered",$P240)),"")</f>
        <v/>
      </c>
      <c r="X240" s="96" t="str">
        <f t="shared" si="58"/>
        <v/>
      </c>
      <c r="Y240" s="50" t="str">
        <f t="shared" si="49"/>
        <v/>
      </c>
    </row>
    <row r="241" spans="1:25" x14ac:dyDescent="0.25">
      <c r="A241" s="49" t="str">
        <f t="shared" si="46"/>
        <v>-</v>
      </c>
      <c r="B241" s="49">
        <f t="shared" si="59"/>
        <v>240</v>
      </c>
      <c r="C241" s="78"/>
      <c r="D241" s="78"/>
      <c r="E241" s="70"/>
      <c r="F241" s="83"/>
      <c r="G241" s="94"/>
      <c r="H241" s="84"/>
      <c r="I241" s="95" t="str">
        <f t="shared" si="50"/>
        <v/>
      </c>
      <c r="J241" s="84"/>
      <c r="K241" s="52" t="str">
        <f t="shared" si="51"/>
        <v/>
      </c>
      <c r="L241" s="84"/>
      <c r="M241" s="51">
        <f t="shared" si="52"/>
        <v>0</v>
      </c>
      <c r="N241" s="51">
        <f t="shared" si="47"/>
        <v>0</v>
      </c>
      <c r="O241" s="51">
        <f t="shared" si="53"/>
        <v>0</v>
      </c>
      <c r="P241" s="51" t="str">
        <f>IFERROR(IF((VLOOKUP(F241,'Master Info'!$A$14:$C$113,2,FALSE)&amp;VLOOKUP(F241,'Master Info'!$A$14:$C$113,3,FALSE))='Master Info'!$B$2&amp;'Master Info'!$C$2,"SGST","IGST"),"")</f>
        <v/>
      </c>
      <c r="Q241" s="67" t="str">
        <f t="shared" si="48"/>
        <v/>
      </c>
      <c r="R241" s="51">
        <f t="shared" si="54"/>
        <v>0</v>
      </c>
      <c r="S241" s="51">
        <f t="shared" si="54"/>
        <v>0</v>
      </c>
      <c r="T241" s="51">
        <f t="shared" si="55"/>
        <v>0</v>
      </c>
      <c r="U241" s="51">
        <f t="shared" si="56"/>
        <v>0</v>
      </c>
      <c r="V241" s="52">
        <f t="shared" si="57"/>
        <v>0</v>
      </c>
      <c r="W241" s="50" t="str">
        <f>IFERROR(IF(AND(VLOOKUP(F241,'Master Info'!$A$14:$Q$113,17,FALSE)="UNREGISTERED",$P241="IGST",O241&gt;=250000),"IGST &gt; 2.5 Lakhs",IF(VLOOKUP($F241,'Master Info'!$A$14:$Q$113,17,FALSE)="UNREGISTERED","Unregistered",$P241)),"")</f>
        <v/>
      </c>
      <c r="X241" s="96" t="str">
        <f t="shared" si="58"/>
        <v/>
      </c>
      <c r="Y241" s="50" t="str">
        <f t="shared" si="49"/>
        <v/>
      </c>
    </row>
    <row r="242" spans="1:25" x14ac:dyDescent="0.25">
      <c r="A242" s="49" t="str">
        <f t="shared" si="46"/>
        <v>-</v>
      </c>
      <c r="B242" s="49">
        <f t="shared" si="59"/>
        <v>241</v>
      </c>
      <c r="C242" s="78"/>
      <c r="D242" s="78"/>
      <c r="E242" s="70"/>
      <c r="F242" s="83"/>
      <c r="G242" s="94"/>
      <c r="H242" s="84"/>
      <c r="I242" s="95" t="str">
        <f t="shared" si="50"/>
        <v/>
      </c>
      <c r="J242" s="84"/>
      <c r="K242" s="52" t="str">
        <f t="shared" si="51"/>
        <v/>
      </c>
      <c r="L242" s="84"/>
      <c r="M242" s="51">
        <f t="shared" si="52"/>
        <v>0</v>
      </c>
      <c r="N242" s="51">
        <f t="shared" si="47"/>
        <v>0</v>
      </c>
      <c r="O242" s="51">
        <f t="shared" si="53"/>
        <v>0</v>
      </c>
      <c r="P242" s="51" t="str">
        <f>IFERROR(IF((VLOOKUP(F242,'Master Info'!$A$14:$C$113,2,FALSE)&amp;VLOOKUP(F242,'Master Info'!$A$14:$C$113,3,FALSE))='Master Info'!$B$2&amp;'Master Info'!$C$2,"SGST","IGST"),"")</f>
        <v/>
      </c>
      <c r="Q242" s="67" t="str">
        <f t="shared" si="48"/>
        <v/>
      </c>
      <c r="R242" s="51">
        <f t="shared" si="54"/>
        <v>0</v>
      </c>
      <c r="S242" s="51">
        <f t="shared" si="54"/>
        <v>0</v>
      </c>
      <c r="T242" s="51">
        <f t="shared" si="55"/>
        <v>0</v>
      </c>
      <c r="U242" s="51">
        <f t="shared" si="56"/>
        <v>0</v>
      </c>
      <c r="V242" s="52">
        <f t="shared" si="57"/>
        <v>0</v>
      </c>
      <c r="W242" s="50" t="str">
        <f>IFERROR(IF(AND(VLOOKUP(F242,'Master Info'!$A$14:$Q$113,17,FALSE)="UNREGISTERED",$P242="IGST",O242&gt;=250000),"IGST &gt; 2.5 Lakhs",IF(VLOOKUP($F242,'Master Info'!$A$14:$Q$113,17,FALSE)="UNREGISTERED","Unregistered",$P242)),"")</f>
        <v/>
      </c>
      <c r="X242" s="96" t="str">
        <f t="shared" si="58"/>
        <v/>
      </c>
      <c r="Y242" s="50" t="str">
        <f t="shared" si="49"/>
        <v/>
      </c>
    </row>
    <row r="243" spans="1:25" x14ac:dyDescent="0.25">
      <c r="A243" s="49" t="str">
        <f t="shared" si="46"/>
        <v>-</v>
      </c>
      <c r="B243" s="49">
        <f t="shared" si="59"/>
        <v>242</v>
      </c>
      <c r="C243" s="78"/>
      <c r="D243" s="78"/>
      <c r="E243" s="70"/>
      <c r="F243" s="83"/>
      <c r="G243" s="94"/>
      <c r="H243" s="84"/>
      <c r="I243" s="95" t="str">
        <f t="shared" si="50"/>
        <v/>
      </c>
      <c r="J243" s="84"/>
      <c r="K243" s="52" t="str">
        <f t="shared" si="51"/>
        <v/>
      </c>
      <c r="L243" s="84"/>
      <c r="M243" s="51">
        <f t="shared" si="52"/>
        <v>0</v>
      </c>
      <c r="N243" s="51">
        <f t="shared" si="47"/>
        <v>0</v>
      </c>
      <c r="O243" s="51">
        <f t="shared" si="53"/>
        <v>0</v>
      </c>
      <c r="P243" s="51" t="str">
        <f>IFERROR(IF((VLOOKUP(F243,'Master Info'!$A$14:$C$113,2,FALSE)&amp;VLOOKUP(F243,'Master Info'!$A$14:$C$113,3,FALSE))='Master Info'!$B$2&amp;'Master Info'!$C$2,"SGST","IGST"),"")</f>
        <v/>
      </c>
      <c r="Q243" s="67" t="str">
        <f t="shared" si="48"/>
        <v/>
      </c>
      <c r="R243" s="51">
        <f t="shared" si="54"/>
        <v>0</v>
      </c>
      <c r="S243" s="51">
        <f t="shared" si="54"/>
        <v>0</v>
      </c>
      <c r="T243" s="51">
        <f t="shared" si="55"/>
        <v>0</v>
      </c>
      <c r="U243" s="51">
        <f t="shared" si="56"/>
        <v>0</v>
      </c>
      <c r="V243" s="52">
        <f t="shared" si="57"/>
        <v>0</v>
      </c>
      <c r="W243" s="50" t="str">
        <f>IFERROR(IF(AND(VLOOKUP(F243,'Master Info'!$A$14:$Q$113,17,FALSE)="UNREGISTERED",$P243="IGST",O243&gt;=250000),"IGST &gt; 2.5 Lakhs",IF(VLOOKUP($F243,'Master Info'!$A$14:$Q$113,17,FALSE)="UNREGISTERED","Unregistered",$P243)),"")</f>
        <v/>
      </c>
      <c r="X243" s="96" t="str">
        <f t="shared" si="58"/>
        <v/>
      </c>
      <c r="Y243" s="50" t="str">
        <f t="shared" si="49"/>
        <v/>
      </c>
    </row>
    <row r="244" spans="1:25" x14ac:dyDescent="0.25">
      <c r="A244" s="49" t="str">
        <f t="shared" si="46"/>
        <v>-</v>
      </c>
      <c r="B244" s="49">
        <f t="shared" si="59"/>
        <v>243</v>
      </c>
      <c r="C244" s="78"/>
      <c r="D244" s="78"/>
      <c r="E244" s="70"/>
      <c r="F244" s="83"/>
      <c r="G244" s="94"/>
      <c r="H244" s="84"/>
      <c r="I244" s="95" t="str">
        <f t="shared" si="50"/>
        <v/>
      </c>
      <c r="J244" s="84"/>
      <c r="K244" s="52" t="str">
        <f t="shared" si="51"/>
        <v/>
      </c>
      <c r="L244" s="84"/>
      <c r="M244" s="51">
        <f t="shared" si="52"/>
        <v>0</v>
      </c>
      <c r="N244" s="51">
        <f t="shared" si="47"/>
        <v>0</v>
      </c>
      <c r="O244" s="51">
        <f t="shared" si="53"/>
        <v>0</v>
      </c>
      <c r="P244" s="51" t="str">
        <f>IFERROR(IF((VLOOKUP(F244,'Master Info'!$A$14:$C$113,2,FALSE)&amp;VLOOKUP(F244,'Master Info'!$A$14:$C$113,3,FALSE))='Master Info'!$B$2&amp;'Master Info'!$C$2,"SGST","IGST"),"")</f>
        <v/>
      </c>
      <c r="Q244" s="67" t="str">
        <f t="shared" si="48"/>
        <v/>
      </c>
      <c r="R244" s="51">
        <f t="shared" si="54"/>
        <v>0</v>
      </c>
      <c r="S244" s="51">
        <f t="shared" si="54"/>
        <v>0</v>
      </c>
      <c r="T244" s="51">
        <f t="shared" si="55"/>
        <v>0</v>
      </c>
      <c r="U244" s="51">
        <f t="shared" si="56"/>
        <v>0</v>
      </c>
      <c r="V244" s="52">
        <f t="shared" si="57"/>
        <v>0</v>
      </c>
      <c r="W244" s="50" t="str">
        <f>IFERROR(IF(AND(VLOOKUP(F244,'Master Info'!$A$14:$Q$113,17,FALSE)="UNREGISTERED",$P244="IGST",O244&gt;=250000),"IGST &gt; 2.5 Lakhs",IF(VLOOKUP($F244,'Master Info'!$A$14:$Q$113,17,FALSE)="UNREGISTERED","Unregistered",$P244)),"")</f>
        <v/>
      </c>
      <c r="X244" s="96" t="str">
        <f t="shared" si="58"/>
        <v/>
      </c>
      <c r="Y244" s="50" t="str">
        <f t="shared" si="49"/>
        <v/>
      </c>
    </row>
    <row r="245" spans="1:25" x14ac:dyDescent="0.25">
      <c r="A245" s="49" t="str">
        <f t="shared" si="46"/>
        <v>-</v>
      </c>
      <c r="B245" s="49">
        <f t="shared" si="59"/>
        <v>244</v>
      </c>
      <c r="C245" s="78"/>
      <c r="D245" s="78"/>
      <c r="E245" s="70"/>
      <c r="F245" s="83"/>
      <c r="G245" s="94"/>
      <c r="H245" s="84"/>
      <c r="I245" s="95" t="str">
        <f t="shared" si="50"/>
        <v/>
      </c>
      <c r="J245" s="84"/>
      <c r="K245" s="52" t="str">
        <f t="shared" si="51"/>
        <v/>
      </c>
      <c r="L245" s="84"/>
      <c r="M245" s="51">
        <f t="shared" si="52"/>
        <v>0</v>
      </c>
      <c r="N245" s="51">
        <f t="shared" si="47"/>
        <v>0</v>
      </c>
      <c r="O245" s="51">
        <f t="shared" si="53"/>
        <v>0</v>
      </c>
      <c r="P245" s="51" t="str">
        <f>IFERROR(IF((VLOOKUP(F245,'Master Info'!$A$14:$C$113,2,FALSE)&amp;VLOOKUP(F245,'Master Info'!$A$14:$C$113,3,FALSE))='Master Info'!$B$2&amp;'Master Info'!$C$2,"SGST","IGST"),"")</f>
        <v/>
      </c>
      <c r="Q245" s="67" t="str">
        <f t="shared" si="48"/>
        <v/>
      </c>
      <c r="R245" s="51">
        <f t="shared" si="54"/>
        <v>0</v>
      </c>
      <c r="S245" s="51">
        <f t="shared" si="54"/>
        <v>0</v>
      </c>
      <c r="T245" s="51">
        <f t="shared" si="55"/>
        <v>0</v>
      </c>
      <c r="U245" s="51">
        <f t="shared" si="56"/>
        <v>0</v>
      </c>
      <c r="V245" s="52">
        <f t="shared" si="57"/>
        <v>0</v>
      </c>
      <c r="W245" s="50" t="str">
        <f>IFERROR(IF(AND(VLOOKUP(F245,'Master Info'!$A$14:$Q$113,17,FALSE)="UNREGISTERED",$P245="IGST",O245&gt;=250000),"IGST &gt; 2.5 Lakhs",IF(VLOOKUP($F245,'Master Info'!$A$14:$Q$113,17,FALSE)="UNREGISTERED","Unregistered",$P245)),"")</f>
        <v/>
      </c>
      <c r="X245" s="96" t="str">
        <f t="shared" si="58"/>
        <v/>
      </c>
      <c r="Y245" s="50" t="str">
        <f t="shared" si="49"/>
        <v/>
      </c>
    </row>
    <row r="246" spans="1:25" x14ac:dyDescent="0.25">
      <c r="A246" s="49" t="str">
        <f t="shared" si="46"/>
        <v>-</v>
      </c>
      <c r="B246" s="49">
        <f t="shared" si="59"/>
        <v>245</v>
      </c>
      <c r="C246" s="78"/>
      <c r="D246" s="78"/>
      <c r="E246" s="70"/>
      <c r="F246" s="83"/>
      <c r="G246" s="94"/>
      <c r="H246" s="84"/>
      <c r="I246" s="95" t="str">
        <f t="shared" si="50"/>
        <v/>
      </c>
      <c r="J246" s="84"/>
      <c r="K246" s="52" t="str">
        <f t="shared" si="51"/>
        <v/>
      </c>
      <c r="L246" s="84"/>
      <c r="M246" s="51">
        <f t="shared" si="52"/>
        <v>0</v>
      </c>
      <c r="N246" s="51">
        <f t="shared" si="47"/>
        <v>0</v>
      </c>
      <c r="O246" s="51">
        <f t="shared" si="53"/>
        <v>0</v>
      </c>
      <c r="P246" s="51" t="str">
        <f>IFERROR(IF((VLOOKUP(F246,'Master Info'!$A$14:$C$113,2,FALSE)&amp;VLOOKUP(F246,'Master Info'!$A$14:$C$113,3,FALSE))='Master Info'!$B$2&amp;'Master Info'!$C$2,"SGST","IGST"),"")</f>
        <v/>
      </c>
      <c r="Q246" s="67" t="str">
        <f t="shared" si="48"/>
        <v/>
      </c>
      <c r="R246" s="51">
        <f t="shared" si="54"/>
        <v>0</v>
      </c>
      <c r="S246" s="51">
        <f t="shared" si="54"/>
        <v>0</v>
      </c>
      <c r="T246" s="51">
        <f t="shared" si="55"/>
        <v>0</v>
      </c>
      <c r="U246" s="51">
        <f t="shared" si="56"/>
        <v>0</v>
      </c>
      <c r="V246" s="52">
        <f t="shared" si="57"/>
        <v>0</v>
      </c>
      <c r="W246" s="50" t="str">
        <f>IFERROR(IF(AND(VLOOKUP(F246,'Master Info'!$A$14:$Q$113,17,FALSE)="UNREGISTERED",$P246="IGST",O246&gt;=250000),"IGST &gt; 2.5 Lakhs",IF(VLOOKUP($F246,'Master Info'!$A$14:$Q$113,17,FALSE)="UNREGISTERED","Unregistered",$P246)),"")</f>
        <v/>
      </c>
      <c r="X246" s="96" t="str">
        <f t="shared" si="58"/>
        <v/>
      </c>
      <c r="Y246" s="50" t="str">
        <f t="shared" si="49"/>
        <v/>
      </c>
    </row>
    <row r="247" spans="1:25" x14ac:dyDescent="0.25">
      <c r="A247" s="49" t="str">
        <f t="shared" si="46"/>
        <v>-</v>
      </c>
      <c r="B247" s="49">
        <f t="shared" si="59"/>
        <v>246</v>
      </c>
      <c r="C247" s="78"/>
      <c r="D247" s="78"/>
      <c r="E247" s="70"/>
      <c r="F247" s="83"/>
      <c r="G247" s="94"/>
      <c r="H247" s="84"/>
      <c r="I247" s="95" t="str">
        <f t="shared" si="50"/>
        <v/>
      </c>
      <c r="J247" s="84"/>
      <c r="K247" s="52" t="str">
        <f t="shared" si="51"/>
        <v/>
      </c>
      <c r="L247" s="84"/>
      <c r="M247" s="51">
        <f t="shared" si="52"/>
        <v>0</v>
      </c>
      <c r="N247" s="51">
        <f t="shared" si="47"/>
        <v>0</v>
      </c>
      <c r="O247" s="51">
        <f t="shared" si="53"/>
        <v>0</v>
      </c>
      <c r="P247" s="51" t="str">
        <f>IFERROR(IF((VLOOKUP(F247,'Master Info'!$A$14:$C$113,2,FALSE)&amp;VLOOKUP(F247,'Master Info'!$A$14:$C$113,3,FALSE))='Master Info'!$B$2&amp;'Master Info'!$C$2,"SGST","IGST"),"")</f>
        <v/>
      </c>
      <c r="Q247" s="67" t="str">
        <f t="shared" si="48"/>
        <v/>
      </c>
      <c r="R247" s="51">
        <f t="shared" si="54"/>
        <v>0</v>
      </c>
      <c r="S247" s="51">
        <f t="shared" si="54"/>
        <v>0</v>
      </c>
      <c r="T247" s="51">
        <f t="shared" si="55"/>
        <v>0</v>
      </c>
      <c r="U247" s="51">
        <f t="shared" si="56"/>
        <v>0</v>
      </c>
      <c r="V247" s="52">
        <f t="shared" si="57"/>
        <v>0</v>
      </c>
      <c r="W247" s="50" t="str">
        <f>IFERROR(IF(AND(VLOOKUP(F247,'Master Info'!$A$14:$Q$113,17,FALSE)="UNREGISTERED",$P247="IGST",O247&gt;=250000),"IGST &gt; 2.5 Lakhs",IF(VLOOKUP($F247,'Master Info'!$A$14:$Q$113,17,FALSE)="UNREGISTERED","Unregistered",$P247)),"")</f>
        <v/>
      </c>
      <c r="X247" s="96" t="str">
        <f t="shared" si="58"/>
        <v/>
      </c>
      <c r="Y247" s="50" t="str">
        <f t="shared" si="49"/>
        <v/>
      </c>
    </row>
    <row r="248" spans="1:25" x14ac:dyDescent="0.25">
      <c r="A248" s="49" t="str">
        <f t="shared" si="46"/>
        <v>-</v>
      </c>
      <c r="B248" s="49">
        <f t="shared" si="59"/>
        <v>247</v>
      </c>
      <c r="C248" s="78"/>
      <c r="D248" s="78"/>
      <c r="E248" s="70"/>
      <c r="F248" s="83"/>
      <c r="G248" s="94"/>
      <c r="H248" s="84"/>
      <c r="I248" s="95" t="str">
        <f t="shared" si="50"/>
        <v/>
      </c>
      <c r="J248" s="84"/>
      <c r="K248" s="52" t="str">
        <f t="shared" si="51"/>
        <v/>
      </c>
      <c r="L248" s="84"/>
      <c r="M248" s="51">
        <f t="shared" si="52"/>
        <v>0</v>
      </c>
      <c r="N248" s="51">
        <f t="shared" si="47"/>
        <v>0</v>
      </c>
      <c r="O248" s="51">
        <f t="shared" si="53"/>
        <v>0</v>
      </c>
      <c r="P248" s="51" t="str">
        <f>IFERROR(IF((VLOOKUP(F248,'Master Info'!$A$14:$C$113,2,FALSE)&amp;VLOOKUP(F248,'Master Info'!$A$14:$C$113,3,FALSE))='Master Info'!$B$2&amp;'Master Info'!$C$2,"SGST","IGST"),"")</f>
        <v/>
      </c>
      <c r="Q248" s="67" t="str">
        <f t="shared" si="48"/>
        <v/>
      </c>
      <c r="R248" s="51">
        <f t="shared" si="54"/>
        <v>0</v>
      </c>
      <c r="S248" s="51">
        <f t="shared" si="54"/>
        <v>0</v>
      </c>
      <c r="T248" s="51">
        <f t="shared" si="55"/>
        <v>0</v>
      </c>
      <c r="U248" s="51">
        <f t="shared" si="56"/>
        <v>0</v>
      </c>
      <c r="V248" s="52">
        <f t="shared" si="57"/>
        <v>0</v>
      </c>
      <c r="W248" s="50" t="str">
        <f>IFERROR(IF(AND(VLOOKUP(F248,'Master Info'!$A$14:$Q$113,17,FALSE)="UNREGISTERED",$P248="IGST",O248&gt;=250000),"IGST &gt; 2.5 Lakhs",IF(VLOOKUP($F248,'Master Info'!$A$14:$Q$113,17,FALSE)="UNREGISTERED","Unregistered",$P248)),"")</f>
        <v/>
      </c>
      <c r="X248" s="96" t="str">
        <f t="shared" si="58"/>
        <v/>
      </c>
      <c r="Y248" s="50" t="str">
        <f t="shared" si="49"/>
        <v/>
      </c>
    </row>
    <row r="249" spans="1:25" x14ac:dyDescent="0.25">
      <c r="A249" s="49" t="str">
        <f t="shared" si="46"/>
        <v>-</v>
      </c>
      <c r="B249" s="49">
        <f t="shared" si="59"/>
        <v>248</v>
      </c>
      <c r="C249" s="78"/>
      <c r="D249" s="78"/>
      <c r="E249" s="70"/>
      <c r="F249" s="83"/>
      <c r="G249" s="94"/>
      <c r="H249" s="84"/>
      <c r="I249" s="95" t="str">
        <f t="shared" si="50"/>
        <v/>
      </c>
      <c r="J249" s="84"/>
      <c r="K249" s="52" t="str">
        <f t="shared" si="51"/>
        <v/>
      </c>
      <c r="L249" s="84"/>
      <c r="M249" s="51">
        <f t="shared" si="52"/>
        <v>0</v>
      </c>
      <c r="N249" s="51">
        <f t="shared" si="47"/>
        <v>0</v>
      </c>
      <c r="O249" s="51">
        <f t="shared" si="53"/>
        <v>0</v>
      </c>
      <c r="P249" s="51" t="str">
        <f>IFERROR(IF((VLOOKUP(F249,'Master Info'!$A$14:$C$113,2,FALSE)&amp;VLOOKUP(F249,'Master Info'!$A$14:$C$113,3,FALSE))='Master Info'!$B$2&amp;'Master Info'!$C$2,"SGST","IGST"),"")</f>
        <v/>
      </c>
      <c r="Q249" s="67" t="str">
        <f t="shared" si="48"/>
        <v/>
      </c>
      <c r="R249" s="51">
        <f t="shared" si="54"/>
        <v>0</v>
      </c>
      <c r="S249" s="51">
        <f t="shared" si="54"/>
        <v>0</v>
      </c>
      <c r="T249" s="51">
        <f t="shared" si="55"/>
        <v>0</v>
      </c>
      <c r="U249" s="51">
        <f t="shared" si="56"/>
        <v>0</v>
      </c>
      <c r="V249" s="52">
        <f t="shared" si="57"/>
        <v>0</v>
      </c>
      <c r="W249" s="50" t="str">
        <f>IFERROR(IF(AND(VLOOKUP(F249,'Master Info'!$A$14:$Q$113,17,FALSE)="UNREGISTERED",$P249="IGST",O249&gt;=250000),"IGST &gt; 2.5 Lakhs",IF(VLOOKUP($F249,'Master Info'!$A$14:$Q$113,17,FALSE)="UNREGISTERED","Unregistered",$P249)),"")</f>
        <v/>
      </c>
      <c r="X249" s="96" t="str">
        <f t="shared" si="58"/>
        <v/>
      </c>
      <c r="Y249" s="50" t="str">
        <f t="shared" si="49"/>
        <v/>
      </c>
    </row>
    <row r="250" spans="1:25" x14ac:dyDescent="0.25">
      <c r="A250" s="49" t="str">
        <f t="shared" si="46"/>
        <v>-</v>
      </c>
      <c r="B250" s="49">
        <f t="shared" si="59"/>
        <v>249</v>
      </c>
      <c r="C250" s="78"/>
      <c r="D250" s="78"/>
      <c r="E250" s="70"/>
      <c r="F250" s="83"/>
      <c r="G250" s="94"/>
      <c r="H250" s="84"/>
      <c r="I250" s="95" t="str">
        <f t="shared" si="50"/>
        <v/>
      </c>
      <c r="J250" s="84"/>
      <c r="K250" s="52" t="str">
        <f t="shared" si="51"/>
        <v/>
      </c>
      <c r="L250" s="84"/>
      <c r="M250" s="51">
        <f t="shared" si="52"/>
        <v>0</v>
      </c>
      <c r="N250" s="51">
        <f t="shared" si="47"/>
        <v>0</v>
      </c>
      <c r="O250" s="51">
        <f t="shared" si="53"/>
        <v>0</v>
      </c>
      <c r="P250" s="51" t="str">
        <f>IFERROR(IF((VLOOKUP(F250,'Master Info'!$A$14:$C$113,2,FALSE)&amp;VLOOKUP(F250,'Master Info'!$A$14:$C$113,3,FALSE))='Master Info'!$B$2&amp;'Master Info'!$C$2,"SGST","IGST"),"")</f>
        <v/>
      </c>
      <c r="Q250" s="67" t="str">
        <f t="shared" si="48"/>
        <v/>
      </c>
      <c r="R250" s="51">
        <f t="shared" si="54"/>
        <v>0</v>
      </c>
      <c r="S250" s="51">
        <f t="shared" si="54"/>
        <v>0</v>
      </c>
      <c r="T250" s="51">
        <f t="shared" si="55"/>
        <v>0</v>
      </c>
      <c r="U250" s="51">
        <f t="shared" si="56"/>
        <v>0</v>
      </c>
      <c r="V250" s="52">
        <f t="shared" si="57"/>
        <v>0</v>
      </c>
      <c r="W250" s="50" t="str">
        <f>IFERROR(IF(AND(VLOOKUP(F250,'Master Info'!$A$14:$Q$113,17,FALSE)="UNREGISTERED",$P250="IGST",O250&gt;=250000),"IGST &gt; 2.5 Lakhs",IF(VLOOKUP($F250,'Master Info'!$A$14:$Q$113,17,FALSE)="UNREGISTERED","Unregistered",$P250)),"")</f>
        <v/>
      </c>
      <c r="X250" s="96" t="str">
        <f t="shared" si="58"/>
        <v/>
      </c>
      <c r="Y250" s="50" t="str">
        <f t="shared" si="49"/>
        <v/>
      </c>
    </row>
    <row r="251" spans="1:25" x14ac:dyDescent="0.25">
      <c r="A251" s="49" t="str">
        <f t="shared" si="46"/>
        <v>-</v>
      </c>
      <c r="B251" s="49">
        <f t="shared" si="59"/>
        <v>250</v>
      </c>
      <c r="C251" s="78"/>
      <c r="D251" s="78"/>
      <c r="E251" s="70"/>
      <c r="F251" s="83"/>
      <c r="G251" s="94"/>
      <c r="H251" s="84"/>
      <c r="I251" s="95" t="str">
        <f t="shared" si="50"/>
        <v/>
      </c>
      <c r="J251" s="84"/>
      <c r="K251" s="52" t="str">
        <f t="shared" si="51"/>
        <v/>
      </c>
      <c r="L251" s="84"/>
      <c r="M251" s="51">
        <f t="shared" si="52"/>
        <v>0</v>
      </c>
      <c r="N251" s="51">
        <f t="shared" si="47"/>
        <v>0</v>
      </c>
      <c r="O251" s="51">
        <f t="shared" si="53"/>
        <v>0</v>
      </c>
      <c r="P251" s="51" t="str">
        <f>IFERROR(IF((VLOOKUP(F251,'Master Info'!$A$14:$C$113,2,FALSE)&amp;VLOOKUP(F251,'Master Info'!$A$14:$C$113,3,FALSE))='Master Info'!$B$2&amp;'Master Info'!$C$2,"SGST","IGST"),"")</f>
        <v/>
      </c>
      <c r="Q251" s="67" t="str">
        <f t="shared" si="48"/>
        <v/>
      </c>
      <c r="R251" s="51">
        <f t="shared" si="54"/>
        <v>0</v>
      </c>
      <c r="S251" s="51">
        <f t="shared" si="54"/>
        <v>0</v>
      </c>
      <c r="T251" s="51">
        <f t="shared" si="55"/>
        <v>0</v>
      </c>
      <c r="U251" s="51">
        <f t="shared" si="56"/>
        <v>0</v>
      </c>
      <c r="V251" s="52">
        <f t="shared" si="57"/>
        <v>0</v>
      </c>
      <c r="W251" s="50" t="str">
        <f>IFERROR(IF(AND(VLOOKUP(F251,'Master Info'!$A$14:$Q$113,17,FALSE)="UNREGISTERED",$P251="IGST",O251&gt;=250000),"IGST &gt; 2.5 Lakhs",IF(VLOOKUP($F251,'Master Info'!$A$14:$Q$113,17,FALSE)="UNREGISTERED","Unregistered",$P251)),"")</f>
        <v/>
      </c>
      <c r="X251" s="96" t="str">
        <f t="shared" si="58"/>
        <v/>
      </c>
      <c r="Y251" s="50" t="str">
        <f t="shared" si="49"/>
        <v/>
      </c>
    </row>
    <row r="252" spans="1:25" x14ac:dyDescent="0.25">
      <c r="A252" s="49" t="str">
        <f t="shared" si="46"/>
        <v>-</v>
      </c>
      <c r="B252" s="49">
        <f t="shared" si="59"/>
        <v>251</v>
      </c>
      <c r="C252" s="78"/>
      <c r="D252" s="78"/>
      <c r="E252" s="70"/>
      <c r="F252" s="83"/>
      <c r="G252" s="94"/>
      <c r="H252" s="84"/>
      <c r="I252" s="95" t="str">
        <f t="shared" si="50"/>
        <v/>
      </c>
      <c r="J252" s="84"/>
      <c r="K252" s="52" t="str">
        <f t="shared" si="51"/>
        <v/>
      </c>
      <c r="L252" s="84"/>
      <c r="M252" s="51">
        <f t="shared" si="52"/>
        <v>0</v>
      </c>
      <c r="N252" s="51">
        <f t="shared" si="47"/>
        <v>0</v>
      </c>
      <c r="O252" s="51">
        <f t="shared" si="53"/>
        <v>0</v>
      </c>
      <c r="P252" s="51" t="str">
        <f>IFERROR(IF((VLOOKUP(F252,'Master Info'!$A$14:$C$113,2,FALSE)&amp;VLOOKUP(F252,'Master Info'!$A$14:$C$113,3,FALSE))='Master Info'!$B$2&amp;'Master Info'!$C$2,"SGST","IGST"),"")</f>
        <v/>
      </c>
      <c r="Q252" s="67" t="str">
        <f t="shared" si="48"/>
        <v/>
      </c>
      <c r="R252" s="51">
        <f t="shared" si="54"/>
        <v>0</v>
      </c>
      <c r="S252" s="51">
        <f t="shared" si="54"/>
        <v>0</v>
      </c>
      <c r="T252" s="51">
        <f t="shared" si="55"/>
        <v>0</v>
      </c>
      <c r="U252" s="51">
        <f t="shared" si="56"/>
        <v>0</v>
      </c>
      <c r="V252" s="52">
        <f t="shared" si="57"/>
        <v>0</v>
      </c>
      <c r="W252" s="50" t="str">
        <f>IFERROR(IF(AND(VLOOKUP(F252,'Master Info'!$A$14:$Q$113,17,FALSE)="UNREGISTERED",$P252="IGST",O252&gt;=250000),"IGST &gt; 2.5 Lakhs",IF(VLOOKUP($F252,'Master Info'!$A$14:$Q$113,17,FALSE)="UNREGISTERED","Unregistered",$P252)),"")</f>
        <v/>
      </c>
      <c r="X252" s="96" t="str">
        <f t="shared" si="58"/>
        <v/>
      </c>
      <c r="Y252" s="50" t="str">
        <f t="shared" si="49"/>
        <v/>
      </c>
    </row>
    <row r="253" spans="1:25" x14ac:dyDescent="0.25">
      <c r="A253" s="49" t="str">
        <f t="shared" si="46"/>
        <v>-</v>
      </c>
      <c r="B253" s="49">
        <f t="shared" si="59"/>
        <v>252</v>
      </c>
      <c r="C253" s="78"/>
      <c r="D253" s="78"/>
      <c r="E253" s="70"/>
      <c r="F253" s="83"/>
      <c r="G253" s="94"/>
      <c r="H253" s="84"/>
      <c r="I253" s="95" t="str">
        <f t="shared" si="50"/>
        <v/>
      </c>
      <c r="J253" s="84"/>
      <c r="K253" s="52" t="str">
        <f t="shared" si="51"/>
        <v/>
      </c>
      <c r="L253" s="84"/>
      <c r="M253" s="51">
        <f t="shared" si="52"/>
        <v>0</v>
      </c>
      <c r="N253" s="51">
        <f t="shared" si="47"/>
        <v>0</v>
      </c>
      <c r="O253" s="51">
        <f t="shared" si="53"/>
        <v>0</v>
      </c>
      <c r="P253" s="51" t="str">
        <f>IFERROR(IF((VLOOKUP(F253,'Master Info'!$A$14:$C$113,2,FALSE)&amp;VLOOKUP(F253,'Master Info'!$A$14:$C$113,3,FALSE))='Master Info'!$B$2&amp;'Master Info'!$C$2,"SGST","IGST"),"")</f>
        <v/>
      </c>
      <c r="Q253" s="67" t="str">
        <f t="shared" si="48"/>
        <v/>
      </c>
      <c r="R253" s="51">
        <f t="shared" si="54"/>
        <v>0</v>
      </c>
      <c r="S253" s="51">
        <f t="shared" si="54"/>
        <v>0</v>
      </c>
      <c r="T253" s="51">
        <f t="shared" si="55"/>
        <v>0</v>
      </c>
      <c r="U253" s="51">
        <f t="shared" si="56"/>
        <v>0</v>
      </c>
      <c r="V253" s="52">
        <f t="shared" si="57"/>
        <v>0</v>
      </c>
      <c r="W253" s="50" t="str">
        <f>IFERROR(IF(AND(VLOOKUP(F253,'Master Info'!$A$14:$Q$113,17,FALSE)="UNREGISTERED",$P253="IGST",O253&gt;=250000),"IGST &gt; 2.5 Lakhs",IF(VLOOKUP($F253,'Master Info'!$A$14:$Q$113,17,FALSE)="UNREGISTERED","Unregistered",$P253)),"")</f>
        <v/>
      </c>
      <c r="X253" s="96" t="str">
        <f t="shared" si="58"/>
        <v/>
      </c>
      <c r="Y253" s="50" t="str">
        <f t="shared" si="49"/>
        <v/>
      </c>
    </row>
    <row r="254" spans="1:25" x14ac:dyDescent="0.25">
      <c r="A254" s="49" t="str">
        <f t="shared" si="46"/>
        <v>-</v>
      </c>
      <c r="B254" s="49">
        <f t="shared" si="59"/>
        <v>253</v>
      </c>
      <c r="C254" s="78"/>
      <c r="D254" s="78"/>
      <c r="E254" s="70"/>
      <c r="F254" s="83"/>
      <c r="G254" s="94"/>
      <c r="H254" s="84"/>
      <c r="I254" s="95" t="str">
        <f t="shared" si="50"/>
        <v/>
      </c>
      <c r="J254" s="84"/>
      <c r="K254" s="52" t="str">
        <f t="shared" si="51"/>
        <v/>
      </c>
      <c r="L254" s="84"/>
      <c r="M254" s="51">
        <f t="shared" si="52"/>
        <v>0</v>
      </c>
      <c r="N254" s="51">
        <f t="shared" si="47"/>
        <v>0</v>
      </c>
      <c r="O254" s="51">
        <f t="shared" si="53"/>
        <v>0</v>
      </c>
      <c r="P254" s="51" t="str">
        <f>IFERROR(IF((VLOOKUP(F254,'Master Info'!$A$14:$C$113,2,FALSE)&amp;VLOOKUP(F254,'Master Info'!$A$14:$C$113,3,FALSE))='Master Info'!$B$2&amp;'Master Info'!$C$2,"SGST","IGST"),"")</f>
        <v/>
      </c>
      <c r="Q254" s="67" t="str">
        <f t="shared" si="48"/>
        <v/>
      </c>
      <c r="R254" s="51">
        <f t="shared" si="54"/>
        <v>0</v>
      </c>
      <c r="S254" s="51">
        <f t="shared" si="54"/>
        <v>0</v>
      </c>
      <c r="T254" s="51">
        <f t="shared" si="55"/>
        <v>0</v>
      </c>
      <c r="U254" s="51">
        <f t="shared" si="56"/>
        <v>0</v>
      </c>
      <c r="V254" s="52">
        <f t="shared" si="57"/>
        <v>0</v>
      </c>
      <c r="W254" s="50" t="str">
        <f>IFERROR(IF(AND(VLOOKUP(F254,'Master Info'!$A$14:$Q$113,17,FALSE)="UNREGISTERED",$P254="IGST",O254&gt;=250000),"IGST &gt; 2.5 Lakhs",IF(VLOOKUP($F254,'Master Info'!$A$14:$Q$113,17,FALSE)="UNREGISTERED","Unregistered",$P254)),"")</f>
        <v/>
      </c>
      <c r="X254" s="96" t="str">
        <f t="shared" si="58"/>
        <v/>
      </c>
      <c r="Y254" s="50" t="str">
        <f t="shared" si="49"/>
        <v/>
      </c>
    </row>
    <row r="255" spans="1:25" x14ac:dyDescent="0.25">
      <c r="A255" s="49" t="str">
        <f t="shared" si="46"/>
        <v>-</v>
      </c>
      <c r="B255" s="49">
        <f t="shared" si="59"/>
        <v>254</v>
      </c>
      <c r="C255" s="78"/>
      <c r="D255" s="78"/>
      <c r="E255" s="70"/>
      <c r="F255" s="83"/>
      <c r="G255" s="94"/>
      <c r="H255" s="84"/>
      <c r="I255" s="95" t="str">
        <f t="shared" si="50"/>
        <v/>
      </c>
      <c r="J255" s="84"/>
      <c r="K255" s="52" t="str">
        <f t="shared" si="51"/>
        <v/>
      </c>
      <c r="L255" s="84"/>
      <c r="M255" s="51">
        <f t="shared" si="52"/>
        <v>0</v>
      </c>
      <c r="N255" s="51">
        <f t="shared" si="47"/>
        <v>0</v>
      </c>
      <c r="O255" s="51">
        <f t="shared" si="53"/>
        <v>0</v>
      </c>
      <c r="P255" s="51" t="str">
        <f>IFERROR(IF((VLOOKUP(F255,'Master Info'!$A$14:$C$113,2,FALSE)&amp;VLOOKUP(F255,'Master Info'!$A$14:$C$113,3,FALSE))='Master Info'!$B$2&amp;'Master Info'!$C$2,"SGST","IGST"),"")</f>
        <v/>
      </c>
      <c r="Q255" s="67" t="str">
        <f t="shared" si="48"/>
        <v/>
      </c>
      <c r="R255" s="51">
        <f t="shared" si="54"/>
        <v>0</v>
      </c>
      <c r="S255" s="51">
        <f t="shared" si="54"/>
        <v>0</v>
      </c>
      <c r="T255" s="51">
        <f t="shared" si="55"/>
        <v>0</v>
      </c>
      <c r="U255" s="51">
        <f t="shared" si="56"/>
        <v>0</v>
      </c>
      <c r="V255" s="52">
        <f t="shared" si="57"/>
        <v>0</v>
      </c>
      <c r="W255" s="50" t="str">
        <f>IFERROR(IF(AND(VLOOKUP(F255,'Master Info'!$A$14:$Q$113,17,FALSE)="UNREGISTERED",$P255="IGST",O255&gt;=250000),"IGST &gt; 2.5 Lakhs",IF(VLOOKUP($F255,'Master Info'!$A$14:$Q$113,17,FALSE)="UNREGISTERED","Unregistered",$P255)),"")</f>
        <v/>
      </c>
      <c r="X255" s="96" t="str">
        <f t="shared" si="58"/>
        <v/>
      </c>
      <c r="Y255" s="50" t="str">
        <f t="shared" si="49"/>
        <v/>
      </c>
    </row>
    <row r="256" spans="1:25" x14ac:dyDescent="0.25">
      <c r="A256" s="49" t="str">
        <f t="shared" si="46"/>
        <v>-</v>
      </c>
      <c r="B256" s="49">
        <f t="shared" si="59"/>
        <v>255</v>
      </c>
      <c r="C256" s="78"/>
      <c r="D256" s="78"/>
      <c r="E256" s="70"/>
      <c r="F256" s="83"/>
      <c r="G256" s="94"/>
      <c r="H256" s="84"/>
      <c r="I256" s="95" t="str">
        <f t="shared" si="50"/>
        <v/>
      </c>
      <c r="J256" s="84"/>
      <c r="K256" s="52" t="str">
        <f t="shared" si="51"/>
        <v/>
      </c>
      <c r="L256" s="84"/>
      <c r="M256" s="51">
        <f t="shared" si="52"/>
        <v>0</v>
      </c>
      <c r="N256" s="51">
        <f t="shared" si="47"/>
        <v>0</v>
      </c>
      <c r="O256" s="51">
        <f t="shared" si="53"/>
        <v>0</v>
      </c>
      <c r="P256" s="51" t="str">
        <f>IFERROR(IF((VLOOKUP(F256,'Master Info'!$A$14:$C$113,2,FALSE)&amp;VLOOKUP(F256,'Master Info'!$A$14:$C$113,3,FALSE))='Master Info'!$B$2&amp;'Master Info'!$C$2,"SGST","IGST"),"")</f>
        <v/>
      </c>
      <c r="Q256" s="67" t="str">
        <f t="shared" si="48"/>
        <v/>
      </c>
      <c r="R256" s="51">
        <f t="shared" si="54"/>
        <v>0</v>
      </c>
      <c r="S256" s="51">
        <f t="shared" si="54"/>
        <v>0</v>
      </c>
      <c r="T256" s="51">
        <f t="shared" si="55"/>
        <v>0</v>
      </c>
      <c r="U256" s="51">
        <f t="shared" si="56"/>
        <v>0</v>
      </c>
      <c r="V256" s="52">
        <f t="shared" si="57"/>
        <v>0</v>
      </c>
      <c r="W256" s="50" t="str">
        <f>IFERROR(IF(AND(VLOOKUP(F256,'Master Info'!$A$14:$Q$113,17,FALSE)="UNREGISTERED",$P256="IGST",O256&gt;=250000),"IGST &gt; 2.5 Lakhs",IF(VLOOKUP($F256,'Master Info'!$A$14:$Q$113,17,FALSE)="UNREGISTERED","Unregistered",$P256)),"")</f>
        <v/>
      </c>
      <c r="X256" s="96" t="str">
        <f t="shared" si="58"/>
        <v/>
      </c>
      <c r="Y256" s="50" t="str">
        <f t="shared" si="49"/>
        <v/>
      </c>
    </row>
    <row r="257" spans="1:25" x14ac:dyDescent="0.25">
      <c r="A257" s="49" t="str">
        <f t="shared" si="46"/>
        <v>-</v>
      </c>
      <c r="B257" s="49">
        <f t="shared" si="59"/>
        <v>256</v>
      </c>
      <c r="C257" s="78"/>
      <c r="D257" s="78"/>
      <c r="E257" s="70"/>
      <c r="F257" s="83"/>
      <c r="G257" s="94"/>
      <c r="H257" s="84"/>
      <c r="I257" s="95" t="str">
        <f t="shared" si="50"/>
        <v/>
      </c>
      <c r="J257" s="84"/>
      <c r="K257" s="52" t="str">
        <f t="shared" si="51"/>
        <v/>
      </c>
      <c r="L257" s="84"/>
      <c r="M257" s="51">
        <f t="shared" si="52"/>
        <v>0</v>
      </c>
      <c r="N257" s="51">
        <f t="shared" si="47"/>
        <v>0</v>
      </c>
      <c r="O257" s="51">
        <f t="shared" si="53"/>
        <v>0</v>
      </c>
      <c r="P257" s="51" t="str">
        <f>IFERROR(IF((VLOOKUP(F257,'Master Info'!$A$14:$C$113,2,FALSE)&amp;VLOOKUP(F257,'Master Info'!$A$14:$C$113,3,FALSE))='Master Info'!$B$2&amp;'Master Info'!$C$2,"SGST","IGST"),"")</f>
        <v/>
      </c>
      <c r="Q257" s="67" t="str">
        <f t="shared" si="48"/>
        <v/>
      </c>
      <c r="R257" s="51">
        <f t="shared" si="54"/>
        <v>0</v>
      </c>
      <c r="S257" s="51">
        <f t="shared" si="54"/>
        <v>0</v>
      </c>
      <c r="T257" s="51">
        <f t="shared" si="55"/>
        <v>0</v>
      </c>
      <c r="U257" s="51">
        <f t="shared" si="56"/>
        <v>0</v>
      </c>
      <c r="V257" s="52">
        <f t="shared" si="57"/>
        <v>0</v>
      </c>
      <c r="W257" s="50" t="str">
        <f>IFERROR(IF(AND(VLOOKUP(F257,'Master Info'!$A$14:$Q$113,17,FALSE)="UNREGISTERED",$P257="IGST",O257&gt;=250000),"IGST &gt; 2.5 Lakhs",IF(VLOOKUP($F257,'Master Info'!$A$14:$Q$113,17,FALSE)="UNREGISTERED","Unregistered",$P257)),"")</f>
        <v/>
      </c>
      <c r="X257" s="96" t="str">
        <f t="shared" si="58"/>
        <v/>
      </c>
      <c r="Y257" s="50" t="str">
        <f t="shared" si="49"/>
        <v/>
      </c>
    </row>
    <row r="258" spans="1:25" x14ac:dyDescent="0.25">
      <c r="A258" s="49" t="str">
        <f t="shared" ref="A258:A321" si="60">C258&amp;"-"&amp;D258</f>
        <v>-</v>
      </c>
      <c r="B258" s="49">
        <f t="shared" si="59"/>
        <v>257</v>
      </c>
      <c r="C258" s="78"/>
      <c r="D258" s="78"/>
      <c r="E258" s="70"/>
      <c r="F258" s="83"/>
      <c r="G258" s="94"/>
      <c r="H258" s="84"/>
      <c r="I258" s="95" t="str">
        <f t="shared" si="50"/>
        <v/>
      </c>
      <c r="J258" s="84"/>
      <c r="K258" s="52" t="str">
        <f t="shared" si="51"/>
        <v/>
      </c>
      <c r="L258" s="84"/>
      <c r="M258" s="51">
        <f t="shared" si="52"/>
        <v>0</v>
      </c>
      <c r="N258" s="51">
        <f t="shared" ref="N258:N321" si="61">IFERROR(ROUND($J258*$L258,0),0)</f>
        <v>0</v>
      </c>
      <c r="O258" s="51">
        <f t="shared" si="53"/>
        <v>0</v>
      </c>
      <c r="P258" s="51" t="str">
        <f>IFERROR(IF((VLOOKUP(F258,'Master Info'!$A$14:$C$113,2,FALSE)&amp;VLOOKUP(F258,'Master Info'!$A$14:$C$113,3,FALSE))='Master Info'!$B$2&amp;'Master Info'!$C$2,"SGST","IGST"),"")</f>
        <v/>
      </c>
      <c r="Q258" s="67" t="str">
        <f t="shared" ref="Q258:Q321" si="62">IFERROR(VLOOKUP($G258,Products,IF(P258="SGST",5,6),FALSE),"")</f>
        <v/>
      </c>
      <c r="R258" s="51">
        <f t="shared" si="54"/>
        <v>0</v>
      </c>
      <c r="S258" s="51">
        <f t="shared" si="54"/>
        <v>0</v>
      </c>
      <c r="T258" s="51">
        <f t="shared" si="55"/>
        <v>0</v>
      </c>
      <c r="U258" s="51">
        <f t="shared" si="56"/>
        <v>0</v>
      </c>
      <c r="V258" s="52">
        <f t="shared" si="57"/>
        <v>0</v>
      </c>
      <c r="W258" s="50" t="str">
        <f>IFERROR(IF(AND(VLOOKUP(F258,'Master Info'!$A$14:$Q$113,17,FALSE)="UNREGISTERED",$P258="IGST",O258&gt;=250000),"IGST &gt; 2.5 Lakhs",IF(VLOOKUP($F258,'Master Info'!$A$14:$Q$113,17,FALSE)="UNREGISTERED","Unregistered",$P258)),"")</f>
        <v/>
      </c>
      <c r="X258" s="96" t="str">
        <f t="shared" si="58"/>
        <v/>
      </c>
      <c r="Y258" s="50" t="str">
        <f t="shared" ref="Y258:Y321" si="63">IFERROR(VLOOKUP(G258,Products,2,FALSE),"")</f>
        <v/>
      </c>
    </row>
    <row r="259" spans="1:25" x14ac:dyDescent="0.25">
      <c r="A259" s="49" t="str">
        <f t="shared" si="60"/>
        <v>-</v>
      </c>
      <c r="B259" s="49">
        <f t="shared" si="59"/>
        <v>258</v>
      </c>
      <c r="C259" s="78"/>
      <c r="D259" s="78"/>
      <c r="E259" s="70"/>
      <c r="F259" s="83"/>
      <c r="G259" s="94"/>
      <c r="H259" s="84"/>
      <c r="I259" s="95" t="str">
        <f t="shared" ref="I259:I322" si="64">IFERROR(ROUND(J259/H259,2),"")</f>
        <v/>
      </c>
      <c r="J259" s="84"/>
      <c r="K259" s="52" t="str">
        <f t="shared" ref="K259:K322" si="65">IFERROR(MIN(H259*(1-I259),(H259-J259)),"")</f>
        <v/>
      </c>
      <c r="L259" s="84"/>
      <c r="M259" s="51">
        <f t="shared" ref="M259:M322" si="66">IFERROR(ROUND($H259*$L259,0),0)</f>
        <v>0</v>
      </c>
      <c r="N259" s="51">
        <f t="shared" si="61"/>
        <v>0</v>
      </c>
      <c r="O259" s="51">
        <f t="shared" ref="O259:O322" si="67">M259-N259</f>
        <v>0</v>
      </c>
      <c r="P259" s="51" t="str">
        <f>IFERROR(IF((VLOOKUP(F259,'Master Info'!$A$14:$C$113,2,FALSE)&amp;VLOOKUP(F259,'Master Info'!$A$14:$C$113,3,FALSE))='Master Info'!$B$2&amp;'Master Info'!$C$2,"SGST","IGST"),"")</f>
        <v/>
      </c>
      <c r="Q259" s="67" t="str">
        <f t="shared" si="62"/>
        <v/>
      </c>
      <c r="R259" s="51">
        <f t="shared" ref="R259:S322" si="68">IFERROR(IF($P259="SGST",ROUND($O259*$Q259,2),0),0)</f>
        <v>0</v>
      </c>
      <c r="S259" s="51">
        <f t="shared" si="68"/>
        <v>0</v>
      </c>
      <c r="T259" s="51">
        <f t="shared" ref="T259:T322" si="69">IFERROR(IF($P259&lt;&gt;"SGST",ROUND($O259*$Q259,2),0),0)</f>
        <v>0</v>
      </c>
      <c r="U259" s="51">
        <f t="shared" ref="U259:U322" si="70">SUM(R259:T259)</f>
        <v>0</v>
      </c>
      <c r="V259" s="52">
        <f t="shared" ref="V259:V322" si="71">SUM(O259,U259)</f>
        <v>0</v>
      </c>
      <c r="W259" s="50" t="str">
        <f>IFERROR(IF(AND(VLOOKUP(F259,'Master Info'!$A$14:$Q$113,17,FALSE)="UNREGISTERED",$P259="IGST",O259&gt;=250000),"IGST &gt; 2.5 Lakhs",IF(VLOOKUP($F259,'Master Info'!$A$14:$Q$113,17,FALSE)="UNREGISTERED","Unregistered",$P259)),"")</f>
        <v/>
      </c>
      <c r="X259" s="96" t="str">
        <f t="shared" ref="X259:X322" si="72">IFERROR(IF(E259=0,"",TEXT(E259,"MMMm")),"")</f>
        <v/>
      </c>
      <c r="Y259" s="50" t="str">
        <f t="shared" si="63"/>
        <v/>
      </c>
    </row>
    <row r="260" spans="1:25" x14ac:dyDescent="0.25">
      <c r="A260" s="49" t="str">
        <f t="shared" si="60"/>
        <v>-</v>
      </c>
      <c r="B260" s="49">
        <f t="shared" si="59"/>
        <v>259</v>
      </c>
      <c r="C260" s="78"/>
      <c r="D260" s="78"/>
      <c r="E260" s="70"/>
      <c r="F260" s="83"/>
      <c r="G260" s="94"/>
      <c r="H260" s="84"/>
      <c r="I260" s="95" t="str">
        <f t="shared" si="64"/>
        <v/>
      </c>
      <c r="J260" s="84"/>
      <c r="K260" s="52" t="str">
        <f t="shared" si="65"/>
        <v/>
      </c>
      <c r="L260" s="84"/>
      <c r="M260" s="51">
        <f t="shared" si="66"/>
        <v>0</v>
      </c>
      <c r="N260" s="51">
        <f t="shared" si="61"/>
        <v>0</v>
      </c>
      <c r="O260" s="51">
        <f t="shared" si="67"/>
        <v>0</v>
      </c>
      <c r="P260" s="51" t="str">
        <f>IFERROR(IF((VLOOKUP(F260,'Master Info'!$A$14:$C$113,2,FALSE)&amp;VLOOKUP(F260,'Master Info'!$A$14:$C$113,3,FALSE))='Master Info'!$B$2&amp;'Master Info'!$C$2,"SGST","IGST"),"")</f>
        <v/>
      </c>
      <c r="Q260" s="67" t="str">
        <f t="shared" si="62"/>
        <v/>
      </c>
      <c r="R260" s="51">
        <f t="shared" si="68"/>
        <v>0</v>
      </c>
      <c r="S260" s="51">
        <f t="shared" si="68"/>
        <v>0</v>
      </c>
      <c r="T260" s="51">
        <f t="shared" si="69"/>
        <v>0</v>
      </c>
      <c r="U260" s="51">
        <f t="shared" si="70"/>
        <v>0</v>
      </c>
      <c r="V260" s="52">
        <f t="shared" si="71"/>
        <v>0</v>
      </c>
      <c r="W260" s="50" t="str">
        <f>IFERROR(IF(AND(VLOOKUP(F260,'Master Info'!$A$14:$Q$113,17,FALSE)="UNREGISTERED",$P260="IGST",O260&gt;=250000),"IGST &gt; 2.5 Lakhs",IF(VLOOKUP($F260,'Master Info'!$A$14:$Q$113,17,FALSE)="UNREGISTERED","Unregistered",$P260)),"")</f>
        <v/>
      </c>
      <c r="X260" s="96" t="str">
        <f t="shared" si="72"/>
        <v/>
      </c>
      <c r="Y260" s="50" t="str">
        <f t="shared" si="63"/>
        <v/>
      </c>
    </row>
    <row r="261" spans="1:25" x14ac:dyDescent="0.25">
      <c r="A261" s="49" t="str">
        <f t="shared" si="60"/>
        <v>-</v>
      </c>
      <c r="B261" s="49">
        <f t="shared" si="59"/>
        <v>260</v>
      </c>
      <c r="C261" s="78"/>
      <c r="D261" s="78"/>
      <c r="E261" s="70"/>
      <c r="F261" s="83"/>
      <c r="G261" s="94"/>
      <c r="H261" s="84"/>
      <c r="I261" s="95" t="str">
        <f t="shared" si="64"/>
        <v/>
      </c>
      <c r="J261" s="84"/>
      <c r="K261" s="52" t="str">
        <f t="shared" si="65"/>
        <v/>
      </c>
      <c r="L261" s="84"/>
      <c r="M261" s="51">
        <f t="shared" si="66"/>
        <v>0</v>
      </c>
      <c r="N261" s="51">
        <f t="shared" si="61"/>
        <v>0</v>
      </c>
      <c r="O261" s="51">
        <f t="shared" si="67"/>
        <v>0</v>
      </c>
      <c r="P261" s="51" t="str">
        <f>IFERROR(IF((VLOOKUP(F261,'Master Info'!$A$14:$C$113,2,FALSE)&amp;VLOOKUP(F261,'Master Info'!$A$14:$C$113,3,FALSE))='Master Info'!$B$2&amp;'Master Info'!$C$2,"SGST","IGST"),"")</f>
        <v/>
      </c>
      <c r="Q261" s="67" t="str">
        <f t="shared" si="62"/>
        <v/>
      </c>
      <c r="R261" s="51">
        <f t="shared" si="68"/>
        <v>0</v>
      </c>
      <c r="S261" s="51">
        <f t="shared" si="68"/>
        <v>0</v>
      </c>
      <c r="T261" s="51">
        <f t="shared" si="69"/>
        <v>0</v>
      </c>
      <c r="U261" s="51">
        <f t="shared" si="70"/>
        <v>0</v>
      </c>
      <c r="V261" s="52">
        <f t="shared" si="71"/>
        <v>0</v>
      </c>
      <c r="W261" s="50" t="str">
        <f>IFERROR(IF(AND(VLOOKUP(F261,'Master Info'!$A$14:$Q$113,17,FALSE)="UNREGISTERED",$P261="IGST",O261&gt;=250000),"IGST &gt; 2.5 Lakhs",IF(VLOOKUP($F261,'Master Info'!$A$14:$Q$113,17,FALSE)="UNREGISTERED","Unregistered",$P261)),"")</f>
        <v/>
      </c>
      <c r="X261" s="96" t="str">
        <f t="shared" si="72"/>
        <v/>
      </c>
      <c r="Y261" s="50" t="str">
        <f t="shared" si="63"/>
        <v/>
      </c>
    </row>
    <row r="262" spans="1:25" x14ac:dyDescent="0.25">
      <c r="A262" s="49" t="str">
        <f t="shared" si="60"/>
        <v>-</v>
      </c>
      <c r="B262" s="49">
        <f t="shared" si="59"/>
        <v>261</v>
      </c>
      <c r="C262" s="78"/>
      <c r="D262" s="78"/>
      <c r="E262" s="70"/>
      <c r="F262" s="83"/>
      <c r="G262" s="94"/>
      <c r="H262" s="84"/>
      <c r="I262" s="95" t="str">
        <f t="shared" si="64"/>
        <v/>
      </c>
      <c r="J262" s="84"/>
      <c r="K262" s="52" t="str">
        <f t="shared" si="65"/>
        <v/>
      </c>
      <c r="L262" s="84"/>
      <c r="M262" s="51">
        <f t="shared" si="66"/>
        <v>0</v>
      </c>
      <c r="N262" s="51">
        <f t="shared" si="61"/>
        <v>0</v>
      </c>
      <c r="O262" s="51">
        <f t="shared" si="67"/>
        <v>0</v>
      </c>
      <c r="P262" s="51" t="str">
        <f>IFERROR(IF((VLOOKUP(F262,'Master Info'!$A$14:$C$113,2,FALSE)&amp;VLOOKUP(F262,'Master Info'!$A$14:$C$113,3,FALSE))='Master Info'!$B$2&amp;'Master Info'!$C$2,"SGST","IGST"),"")</f>
        <v/>
      </c>
      <c r="Q262" s="67" t="str">
        <f t="shared" si="62"/>
        <v/>
      </c>
      <c r="R262" s="51">
        <f t="shared" si="68"/>
        <v>0</v>
      </c>
      <c r="S262" s="51">
        <f t="shared" si="68"/>
        <v>0</v>
      </c>
      <c r="T262" s="51">
        <f t="shared" si="69"/>
        <v>0</v>
      </c>
      <c r="U262" s="51">
        <f t="shared" si="70"/>
        <v>0</v>
      </c>
      <c r="V262" s="52">
        <f t="shared" si="71"/>
        <v>0</v>
      </c>
      <c r="W262" s="50" t="str">
        <f>IFERROR(IF(AND(VLOOKUP(F262,'Master Info'!$A$14:$Q$113,17,FALSE)="UNREGISTERED",$P262="IGST",O262&gt;=250000),"IGST &gt; 2.5 Lakhs",IF(VLOOKUP($F262,'Master Info'!$A$14:$Q$113,17,FALSE)="UNREGISTERED","Unregistered",$P262)),"")</f>
        <v/>
      </c>
      <c r="X262" s="96" t="str">
        <f t="shared" si="72"/>
        <v/>
      </c>
      <c r="Y262" s="50" t="str">
        <f t="shared" si="63"/>
        <v/>
      </c>
    </row>
    <row r="263" spans="1:25" x14ac:dyDescent="0.25">
      <c r="A263" s="49" t="str">
        <f t="shared" si="60"/>
        <v>-</v>
      </c>
      <c r="B263" s="49">
        <f t="shared" si="59"/>
        <v>262</v>
      </c>
      <c r="C263" s="78"/>
      <c r="D263" s="78"/>
      <c r="E263" s="70"/>
      <c r="F263" s="83"/>
      <c r="G263" s="94"/>
      <c r="H263" s="84"/>
      <c r="I263" s="95" t="str">
        <f t="shared" si="64"/>
        <v/>
      </c>
      <c r="J263" s="84"/>
      <c r="K263" s="52" t="str">
        <f t="shared" si="65"/>
        <v/>
      </c>
      <c r="L263" s="84"/>
      <c r="M263" s="51">
        <f t="shared" si="66"/>
        <v>0</v>
      </c>
      <c r="N263" s="51">
        <f t="shared" si="61"/>
        <v>0</v>
      </c>
      <c r="O263" s="51">
        <f t="shared" si="67"/>
        <v>0</v>
      </c>
      <c r="P263" s="51" t="str">
        <f>IFERROR(IF((VLOOKUP(F263,'Master Info'!$A$14:$C$113,2,FALSE)&amp;VLOOKUP(F263,'Master Info'!$A$14:$C$113,3,FALSE))='Master Info'!$B$2&amp;'Master Info'!$C$2,"SGST","IGST"),"")</f>
        <v/>
      </c>
      <c r="Q263" s="67" t="str">
        <f t="shared" si="62"/>
        <v/>
      </c>
      <c r="R263" s="51">
        <f t="shared" si="68"/>
        <v>0</v>
      </c>
      <c r="S263" s="51">
        <f t="shared" si="68"/>
        <v>0</v>
      </c>
      <c r="T263" s="51">
        <f t="shared" si="69"/>
        <v>0</v>
      </c>
      <c r="U263" s="51">
        <f t="shared" si="70"/>
        <v>0</v>
      </c>
      <c r="V263" s="52">
        <f t="shared" si="71"/>
        <v>0</v>
      </c>
      <c r="W263" s="50" t="str">
        <f>IFERROR(IF(AND(VLOOKUP(F263,'Master Info'!$A$14:$Q$113,17,FALSE)="UNREGISTERED",$P263="IGST",O263&gt;=250000),"IGST &gt; 2.5 Lakhs",IF(VLOOKUP($F263,'Master Info'!$A$14:$Q$113,17,FALSE)="UNREGISTERED","Unregistered",$P263)),"")</f>
        <v/>
      </c>
      <c r="X263" s="96" t="str">
        <f t="shared" si="72"/>
        <v/>
      </c>
      <c r="Y263" s="50" t="str">
        <f t="shared" si="63"/>
        <v/>
      </c>
    </row>
    <row r="264" spans="1:25" x14ac:dyDescent="0.25">
      <c r="A264" s="49" t="str">
        <f t="shared" si="60"/>
        <v>-</v>
      </c>
      <c r="B264" s="49">
        <f t="shared" si="59"/>
        <v>263</v>
      </c>
      <c r="C264" s="78"/>
      <c r="D264" s="78"/>
      <c r="E264" s="70"/>
      <c r="F264" s="83"/>
      <c r="G264" s="94"/>
      <c r="H264" s="84"/>
      <c r="I264" s="95" t="str">
        <f t="shared" si="64"/>
        <v/>
      </c>
      <c r="J264" s="84"/>
      <c r="K264" s="52" t="str">
        <f t="shared" si="65"/>
        <v/>
      </c>
      <c r="L264" s="84"/>
      <c r="M264" s="51">
        <f t="shared" si="66"/>
        <v>0</v>
      </c>
      <c r="N264" s="51">
        <f t="shared" si="61"/>
        <v>0</v>
      </c>
      <c r="O264" s="51">
        <f t="shared" si="67"/>
        <v>0</v>
      </c>
      <c r="P264" s="51" t="str">
        <f>IFERROR(IF((VLOOKUP(F264,'Master Info'!$A$14:$C$113,2,FALSE)&amp;VLOOKUP(F264,'Master Info'!$A$14:$C$113,3,FALSE))='Master Info'!$B$2&amp;'Master Info'!$C$2,"SGST","IGST"),"")</f>
        <v/>
      </c>
      <c r="Q264" s="67" t="str">
        <f t="shared" si="62"/>
        <v/>
      </c>
      <c r="R264" s="51">
        <f t="shared" si="68"/>
        <v>0</v>
      </c>
      <c r="S264" s="51">
        <f t="shared" si="68"/>
        <v>0</v>
      </c>
      <c r="T264" s="51">
        <f t="shared" si="69"/>
        <v>0</v>
      </c>
      <c r="U264" s="51">
        <f t="shared" si="70"/>
        <v>0</v>
      </c>
      <c r="V264" s="52">
        <f t="shared" si="71"/>
        <v>0</v>
      </c>
      <c r="W264" s="50" t="str">
        <f>IFERROR(IF(AND(VLOOKUP(F264,'Master Info'!$A$14:$Q$113,17,FALSE)="UNREGISTERED",$P264="IGST",O264&gt;=250000),"IGST &gt; 2.5 Lakhs",IF(VLOOKUP($F264,'Master Info'!$A$14:$Q$113,17,FALSE)="UNREGISTERED","Unregistered",$P264)),"")</f>
        <v/>
      </c>
      <c r="X264" s="96" t="str">
        <f t="shared" si="72"/>
        <v/>
      </c>
      <c r="Y264" s="50" t="str">
        <f t="shared" si="63"/>
        <v/>
      </c>
    </row>
    <row r="265" spans="1:25" x14ac:dyDescent="0.25">
      <c r="A265" s="49" t="str">
        <f t="shared" si="60"/>
        <v>-</v>
      </c>
      <c r="B265" s="49">
        <f t="shared" si="59"/>
        <v>264</v>
      </c>
      <c r="C265" s="78"/>
      <c r="D265" s="78"/>
      <c r="E265" s="70"/>
      <c r="F265" s="83"/>
      <c r="G265" s="94"/>
      <c r="H265" s="84"/>
      <c r="I265" s="95" t="str">
        <f t="shared" si="64"/>
        <v/>
      </c>
      <c r="J265" s="84"/>
      <c r="K265" s="52" t="str">
        <f t="shared" si="65"/>
        <v/>
      </c>
      <c r="L265" s="84"/>
      <c r="M265" s="51">
        <f t="shared" si="66"/>
        <v>0</v>
      </c>
      <c r="N265" s="51">
        <f t="shared" si="61"/>
        <v>0</v>
      </c>
      <c r="O265" s="51">
        <f t="shared" si="67"/>
        <v>0</v>
      </c>
      <c r="P265" s="51" t="str">
        <f>IFERROR(IF((VLOOKUP(F265,'Master Info'!$A$14:$C$113,2,FALSE)&amp;VLOOKUP(F265,'Master Info'!$A$14:$C$113,3,FALSE))='Master Info'!$B$2&amp;'Master Info'!$C$2,"SGST","IGST"),"")</f>
        <v/>
      </c>
      <c r="Q265" s="67" t="str">
        <f t="shared" si="62"/>
        <v/>
      </c>
      <c r="R265" s="51">
        <f t="shared" si="68"/>
        <v>0</v>
      </c>
      <c r="S265" s="51">
        <f t="shared" si="68"/>
        <v>0</v>
      </c>
      <c r="T265" s="51">
        <f t="shared" si="69"/>
        <v>0</v>
      </c>
      <c r="U265" s="51">
        <f t="shared" si="70"/>
        <v>0</v>
      </c>
      <c r="V265" s="52">
        <f t="shared" si="71"/>
        <v>0</v>
      </c>
      <c r="W265" s="50" t="str">
        <f>IFERROR(IF(AND(VLOOKUP(F265,'Master Info'!$A$14:$Q$113,17,FALSE)="UNREGISTERED",$P265="IGST",O265&gt;=250000),"IGST &gt; 2.5 Lakhs",IF(VLOOKUP($F265,'Master Info'!$A$14:$Q$113,17,FALSE)="UNREGISTERED","Unregistered",$P265)),"")</f>
        <v/>
      </c>
      <c r="X265" s="96" t="str">
        <f t="shared" si="72"/>
        <v/>
      </c>
      <c r="Y265" s="50" t="str">
        <f t="shared" si="63"/>
        <v/>
      </c>
    </row>
    <row r="266" spans="1:25" x14ac:dyDescent="0.25">
      <c r="A266" s="49" t="str">
        <f t="shared" si="60"/>
        <v>-</v>
      </c>
      <c r="B266" s="49">
        <f t="shared" si="59"/>
        <v>265</v>
      </c>
      <c r="C266" s="78"/>
      <c r="D266" s="78"/>
      <c r="E266" s="70"/>
      <c r="F266" s="83"/>
      <c r="G266" s="94"/>
      <c r="H266" s="84"/>
      <c r="I266" s="95" t="str">
        <f t="shared" si="64"/>
        <v/>
      </c>
      <c r="J266" s="84"/>
      <c r="K266" s="52" t="str">
        <f t="shared" si="65"/>
        <v/>
      </c>
      <c r="L266" s="84"/>
      <c r="M266" s="51">
        <f t="shared" si="66"/>
        <v>0</v>
      </c>
      <c r="N266" s="51">
        <f t="shared" si="61"/>
        <v>0</v>
      </c>
      <c r="O266" s="51">
        <f t="shared" si="67"/>
        <v>0</v>
      </c>
      <c r="P266" s="51" t="str">
        <f>IFERROR(IF((VLOOKUP(F266,'Master Info'!$A$14:$C$113,2,FALSE)&amp;VLOOKUP(F266,'Master Info'!$A$14:$C$113,3,FALSE))='Master Info'!$B$2&amp;'Master Info'!$C$2,"SGST","IGST"),"")</f>
        <v/>
      </c>
      <c r="Q266" s="67" t="str">
        <f t="shared" si="62"/>
        <v/>
      </c>
      <c r="R266" s="51">
        <f t="shared" si="68"/>
        <v>0</v>
      </c>
      <c r="S266" s="51">
        <f t="shared" si="68"/>
        <v>0</v>
      </c>
      <c r="T266" s="51">
        <f t="shared" si="69"/>
        <v>0</v>
      </c>
      <c r="U266" s="51">
        <f t="shared" si="70"/>
        <v>0</v>
      </c>
      <c r="V266" s="52">
        <f t="shared" si="71"/>
        <v>0</v>
      </c>
      <c r="W266" s="50" t="str">
        <f>IFERROR(IF(AND(VLOOKUP(F266,'Master Info'!$A$14:$Q$113,17,FALSE)="UNREGISTERED",$P266="IGST",O266&gt;=250000),"IGST &gt; 2.5 Lakhs",IF(VLOOKUP($F266,'Master Info'!$A$14:$Q$113,17,FALSE)="UNREGISTERED","Unregistered",$P266)),"")</f>
        <v/>
      </c>
      <c r="X266" s="96" t="str">
        <f t="shared" si="72"/>
        <v/>
      </c>
      <c r="Y266" s="50" t="str">
        <f t="shared" si="63"/>
        <v/>
      </c>
    </row>
    <row r="267" spans="1:25" x14ac:dyDescent="0.25">
      <c r="A267" s="49" t="str">
        <f t="shared" si="60"/>
        <v>-</v>
      </c>
      <c r="B267" s="49">
        <f t="shared" si="59"/>
        <v>266</v>
      </c>
      <c r="C267" s="78"/>
      <c r="D267" s="78"/>
      <c r="E267" s="70"/>
      <c r="F267" s="83"/>
      <c r="G267" s="94"/>
      <c r="H267" s="84"/>
      <c r="I267" s="95" t="str">
        <f t="shared" si="64"/>
        <v/>
      </c>
      <c r="J267" s="84"/>
      <c r="K267" s="52" t="str">
        <f t="shared" si="65"/>
        <v/>
      </c>
      <c r="L267" s="84"/>
      <c r="M267" s="51">
        <f t="shared" si="66"/>
        <v>0</v>
      </c>
      <c r="N267" s="51">
        <f t="shared" si="61"/>
        <v>0</v>
      </c>
      <c r="O267" s="51">
        <f t="shared" si="67"/>
        <v>0</v>
      </c>
      <c r="P267" s="51" t="str">
        <f>IFERROR(IF((VLOOKUP(F267,'Master Info'!$A$14:$C$113,2,FALSE)&amp;VLOOKUP(F267,'Master Info'!$A$14:$C$113,3,FALSE))='Master Info'!$B$2&amp;'Master Info'!$C$2,"SGST","IGST"),"")</f>
        <v/>
      </c>
      <c r="Q267" s="67" t="str">
        <f t="shared" si="62"/>
        <v/>
      </c>
      <c r="R267" s="51">
        <f t="shared" si="68"/>
        <v>0</v>
      </c>
      <c r="S267" s="51">
        <f t="shared" si="68"/>
        <v>0</v>
      </c>
      <c r="T267" s="51">
        <f t="shared" si="69"/>
        <v>0</v>
      </c>
      <c r="U267" s="51">
        <f t="shared" si="70"/>
        <v>0</v>
      </c>
      <c r="V267" s="52">
        <f t="shared" si="71"/>
        <v>0</v>
      </c>
      <c r="W267" s="50" t="str">
        <f>IFERROR(IF(AND(VLOOKUP(F267,'Master Info'!$A$14:$Q$113,17,FALSE)="UNREGISTERED",$P267="IGST",O267&gt;=250000),"IGST &gt; 2.5 Lakhs",IF(VLOOKUP($F267,'Master Info'!$A$14:$Q$113,17,FALSE)="UNREGISTERED","Unregistered",$P267)),"")</f>
        <v/>
      </c>
      <c r="X267" s="96" t="str">
        <f t="shared" si="72"/>
        <v/>
      </c>
      <c r="Y267" s="50" t="str">
        <f t="shared" si="63"/>
        <v/>
      </c>
    </row>
    <row r="268" spans="1:25" x14ac:dyDescent="0.25">
      <c r="A268" s="49" t="str">
        <f t="shared" si="60"/>
        <v>-</v>
      </c>
      <c r="B268" s="49">
        <f t="shared" si="59"/>
        <v>267</v>
      </c>
      <c r="C268" s="78"/>
      <c r="D268" s="78"/>
      <c r="E268" s="70"/>
      <c r="F268" s="83"/>
      <c r="G268" s="94"/>
      <c r="H268" s="84"/>
      <c r="I268" s="95" t="str">
        <f t="shared" si="64"/>
        <v/>
      </c>
      <c r="J268" s="84"/>
      <c r="K268" s="52" t="str">
        <f t="shared" si="65"/>
        <v/>
      </c>
      <c r="L268" s="84"/>
      <c r="M268" s="51">
        <f t="shared" si="66"/>
        <v>0</v>
      </c>
      <c r="N268" s="51">
        <f t="shared" si="61"/>
        <v>0</v>
      </c>
      <c r="O268" s="51">
        <f t="shared" si="67"/>
        <v>0</v>
      </c>
      <c r="P268" s="51" t="str">
        <f>IFERROR(IF((VLOOKUP(F268,'Master Info'!$A$14:$C$113,2,FALSE)&amp;VLOOKUP(F268,'Master Info'!$A$14:$C$113,3,FALSE))='Master Info'!$B$2&amp;'Master Info'!$C$2,"SGST","IGST"),"")</f>
        <v/>
      </c>
      <c r="Q268" s="67" t="str">
        <f t="shared" si="62"/>
        <v/>
      </c>
      <c r="R268" s="51">
        <f t="shared" si="68"/>
        <v>0</v>
      </c>
      <c r="S268" s="51">
        <f t="shared" si="68"/>
        <v>0</v>
      </c>
      <c r="T268" s="51">
        <f t="shared" si="69"/>
        <v>0</v>
      </c>
      <c r="U268" s="51">
        <f t="shared" si="70"/>
        <v>0</v>
      </c>
      <c r="V268" s="52">
        <f t="shared" si="71"/>
        <v>0</v>
      </c>
      <c r="W268" s="50" t="str">
        <f>IFERROR(IF(AND(VLOOKUP(F268,'Master Info'!$A$14:$Q$113,17,FALSE)="UNREGISTERED",$P268="IGST",O268&gt;=250000),"IGST &gt; 2.5 Lakhs",IF(VLOOKUP($F268,'Master Info'!$A$14:$Q$113,17,FALSE)="UNREGISTERED","Unregistered",$P268)),"")</f>
        <v/>
      </c>
      <c r="X268" s="96" t="str">
        <f t="shared" si="72"/>
        <v/>
      </c>
      <c r="Y268" s="50" t="str">
        <f t="shared" si="63"/>
        <v/>
      </c>
    </row>
    <row r="269" spans="1:25" x14ac:dyDescent="0.25">
      <c r="A269" s="49" t="str">
        <f t="shared" si="60"/>
        <v>-</v>
      </c>
      <c r="B269" s="49">
        <f t="shared" si="59"/>
        <v>268</v>
      </c>
      <c r="C269" s="78"/>
      <c r="D269" s="78"/>
      <c r="E269" s="70"/>
      <c r="F269" s="83"/>
      <c r="G269" s="94"/>
      <c r="H269" s="84"/>
      <c r="I269" s="95" t="str">
        <f t="shared" si="64"/>
        <v/>
      </c>
      <c r="J269" s="84"/>
      <c r="K269" s="52" t="str">
        <f t="shared" si="65"/>
        <v/>
      </c>
      <c r="L269" s="84"/>
      <c r="M269" s="51">
        <f t="shared" si="66"/>
        <v>0</v>
      </c>
      <c r="N269" s="51">
        <f t="shared" si="61"/>
        <v>0</v>
      </c>
      <c r="O269" s="51">
        <f t="shared" si="67"/>
        <v>0</v>
      </c>
      <c r="P269" s="51" t="str">
        <f>IFERROR(IF((VLOOKUP(F269,'Master Info'!$A$14:$C$113,2,FALSE)&amp;VLOOKUP(F269,'Master Info'!$A$14:$C$113,3,FALSE))='Master Info'!$B$2&amp;'Master Info'!$C$2,"SGST","IGST"),"")</f>
        <v/>
      </c>
      <c r="Q269" s="67" t="str">
        <f t="shared" si="62"/>
        <v/>
      </c>
      <c r="R269" s="51">
        <f t="shared" si="68"/>
        <v>0</v>
      </c>
      <c r="S269" s="51">
        <f t="shared" si="68"/>
        <v>0</v>
      </c>
      <c r="T269" s="51">
        <f t="shared" si="69"/>
        <v>0</v>
      </c>
      <c r="U269" s="51">
        <f t="shared" si="70"/>
        <v>0</v>
      </c>
      <c r="V269" s="52">
        <f t="shared" si="71"/>
        <v>0</v>
      </c>
      <c r="W269" s="50" t="str">
        <f>IFERROR(IF(AND(VLOOKUP(F269,'Master Info'!$A$14:$Q$113,17,FALSE)="UNREGISTERED",$P269="IGST",O269&gt;=250000),"IGST &gt; 2.5 Lakhs",IF(VLOOKUP($F269,'Master Info'!$A$14:$Q$113,17,FALSE)="UNREGISTERED","Unregistered",$P269)),"")</f>
        <v/>
      </c>
      <c r="X269" s="96" t="str">
        <f t="shared" si="72"/>
        <v/>
      </c>
      <c r="Y269" s="50" t="str">
        <f t="shared" si="63"/>
        <v/>
      </c>
    </row>
    <row r="270" spans="1:25" x14ac:dyDescent="0.25">
      <c r="A270" s="49" t="str">
        <f t="shared" si="60"/>
        <v>-</v>
      </c>
      <c r="B270" s="49">
        <f t="shared" si="59"/>
        <v>269</v>
      </c>
      <c r="C270" s="78"/>
      <c r="D270" s="78"/>
      <c r="E270" s="70"/>
      <c r="F270" s="83"/>
      <c r="G270" s="94"/>
      <c r="H270" s="84"/>
      <c r="I270" s="95" t="str">
        <f t="shared" si="64"/>
        <v/>
      </c>
      <c r="J270" s="84"/>
      <c r="K270" s="52" t="str">
        <f t="shared" si="65"/>
        <v/>
      </c>
      <c r="L270" s="84"/>
      <c r="M270" s="51">
        <f t="shared" si="66"/>
        <v>0</v>
      </c>
      <c r="N270" s="51">
        <f t="shared" si="61"/>
        <v>0</v>
      </c>
      <c r="O270" s="51">
        <f t="shared" si="67"/>
        <v>0</v>
      </c>
      <c r="P270" s="51" t="str">
        <f>IFERROR(IF((VLOOKUP(F270,'Master Info'!$A$14:$C$113,2,FALSE)&amp;VLOOKUP(F270,'Master Info'!$A$14:$C$113,3,FALSE))='Master Info'!$B$2&amp;'Master Info'!$C$2,"SGST","IGST"),"")</f>
        <v/>
      </c>
      <c r="Q270" s="67" t="str">
        <f t="shared" si="62"/>
        <v/>
      </c>
      <c r="R270" s="51">
        <f t="shared" si="68"/>
        <v>0</v>
      </c>
      <c r="S270" s="51">
        <f t="shared" si="68"/>
        <v>0</v>
      </c>
      <c r="T270" s="51">
        <f t="shared" si="69"/>
        <v>0</v>
      </c>
      <c r="U270" s="51">
        <f t="shared" si="70"/>
        <v>0</v>
      </c>
      <c r="V270" s="52">
        <f t="shared" si="71"/>
        <v>0</v>
      </c>
      <c r="W270" s="50" t="str">
        <f>IFERROR(IF(AND(VLOOKUP(F270,'Master Info'!$A$14:$Q$113,17,FALSE)="UNREGISTERED",$P270="IGST",O270&gt;=250000),"IGST &gt; 2.5 Lakhs",IF(VLOOKUP($F270,'Master Info'!$A$14:$Q$113,17,FALSE)="UNREGISTERED","Unregistered",$P270)),"")</f>
        <v/>
      </c>
      <c r="X270" s="96" t="str">
        <f t="shared" si="72"/>
        <v/>
      </c>
      <c r="Y270" s="50" t="str">
        <f t="shared" si="63"/>
        <v/>
      </c>
    </row>
    <row r="271" spans="1:25" x14ac:dyDescent="0.25">
      <c r="A271" s="49" t="str">
        <f t="shared" si="60"/>
        <v>-</v>
      </c>
      <c r="B271" s="49">
        <f t="shared" si="59"/>
        <v>270</v>
      </c>
      <c r="C271" s="78"/>
      <c r="D271" s="78"/>
      <c r="E271" s="70"/>
      <c r="F271" s="83"/>
      <c r="G271" s="94"/>
      <c r="H271" s="84"/>
      <c r="I271" s="95" t="str">
        <f t="shared" si="64"/>
        <v/>
      </c>
      <c r="J271" s="84"/>
      <c r="K271" s="52" t="str">
        <f t="shared" si="65"/>
        <v/>
      </c>
      <c r="L271" s="84"/>
      <c r="M271" s="51">
        <f t="shared" si="66"/>
        <v>0</v>
      </c>
      <c r="N271" s="51">
        <f t="shared" si="61"/>
        <v>0</v>
      </c>
      <c r="O271" s="51">
        <f t="shared" si="67"/>
        <v>0</v>
      </c>
      <c r="P271" s="51" t="str">
        <f>IFERROR(IF((VLOOKUP(F271,'Master Info'!$A$14:$C$113,2,FALSE)&amp;VLOOKUP(F271,'Master Info'!$A$14:$C$113,3,FALSE))='Master Info'!$B$2&amp;'Master Info'!$C$2,"SGST","IGST"),"")</f>
        <v/>
      </c>
      <c r="Q271" s="67" t="str">
        <f t="shared" si="62"/>
        <v/>
      </c>
      <c r="R271" s="51">
        <f t="shared" si="68"/>
        <v>0</v>
      </c>
      <c r="S271" s="51">
        <f t="shared" si="68"/>
        <v>0</v>
      </c>
      <c r="T271" s="51">
        <f t="shared" si="69"/>
        <v>0</v>
      </c>
      <c r="U271" s="51">
        <f t="shared" si="70"/>
        <v>0</v>
      </c>
      <c r="V271" s="52">
        <f t="shared" si="71"/>
        <v>0</v>
      </c>
      <c r="W271" s="50" t="str">
        <f>IFERROR(IF(AND(VLOOKUP(F271,'Master Info'!$A$14:$Q$113,17,FALSE)="UNREGISTERED",$P271="IGST",O271&gt;=250000),"IGST &gt; 2.5 Lakhs",IF(VLOOKUP($F271,'Master Info'!$A$14:$Q$113,17,FALSE)="UNREGISTERED","Unregistered",$P271)),"")</f>
        <v/>
      </c>
      <c r="X271" s="96" t="str">
        <f t="shared" si="72"/>
        <v/>
      </c>
      <c r="Y271" s="50" t="str">
        <f t="shared" si="63"/>
        <v/>
      </c>
    </row>
    <row r="272" spans="1:25" x14ac:dyDescent="0.25">
      <c r="A272" s="49" t="str">
        <f t="shared" si="60"/>
        <v>-</v>
      </c>
      <c r="B272" s="49">
        <f t="shared" si="59"/>
        <v>271</v>
      </c>
      <c r="C272" s="78"/>
      <c r="D272" s="78"/>
      <c r="E272" s="70"/>
      <c r="F272" s="83"/>
      <c r="G272" s="94"/>
      <c r="H272" s="84"/>
      <c r="I272" s="95" t="str">
        <f t="shared" si="64"/>
        <v/>
      </c>
      <c r="J272" s="84"/>
      <c r="K272" s="52" t="str">
        <f t="shared" si="65"/>
        <v/>
      </c>
      <c r="L272" s="84"/>
      <c r="M272" s="51">
        <f t="shared" si="66"/>
        <v>0</v>
      </c>
      <c r="N272" s="51">
        <f t="shared" si="61"/>
        <v>0</v>
      </c>
      <c r="O272" s="51">
        <f t="shared" si="67"/>
        <v>0</v>
      </c>
      <c r="P272" s="51" t="str">
        <f>IFERROR(IF((VLOOKUP(F272,'Master Info'!$A$14:$C$113,2,FALSE)&amp;VLOOKUP(F272,'Master Info'!$A$14:$C$113,3,FALSE))='Master Info'!$B$2&amp;'Master Info'!$C$2,"SGST","IGST"),"")</f>
        <v/>
      </c>
      <c r="Q272" s="67" t="str">
        <f t="shared" si="62"/>
        <v/>
      </c>
      <c r="R272" s="51">
        <f t="shared" si="68"/>
        <v>0</v>
      </c>
      <c r="S272" s="51">
        <f t="shared" si="68"/>
        <v>0</v>
      </c>
      <c r="T272" s="51">
        <f t="shared" si="69"/>
        <v>0</v>
      </c>
      <c r="U272" s="51">
        <f t="shared" si="70"/>
        <v>0</v>
      </c>
      <c r="V272" s="52">
        <f t="shared" si="71"/>
        <v>0</v>
      </c>
      <c r="W272" s="50" t="str">
        <f>IFERROR(IF(AND(VLOOKUP(F272,'Master Info'!$A$14:$Q$113,17,FALSE)="UNREGISTERED",$P272="IGST",O272&gt;=250000),"IGST &gt; 2.5 Lakhs",IF(VLOOKUP($F272,'Master Info'!$A$14:$Q$113,17,FALSE)="UNREGISTERED","Unregistered",$P272)),"")</f>
        <v/>
      </c>
      <c r="X272" s="96" t="str">
        <f t="shared" si="72"/>
        <v/>
      </c>
      <c r="Y272" s="50" t="str">
        <f t="shared" si="63"/>
        <v/>
      </c>
    </row>
    <row r="273" spans="1:25" x14ac:dyDescent="0.25">
      <c r="A273" s="49" t="str">
        <f t="shared" si="60"/>
        <v>-</v>
      </c>
      <c r="B273" s="49">
        <f t="shared" si="59"/>
        <v>272</v>
      </c>
      <c r="C273" s="78"/>
      <c r="D273" s="78"/>
      <c r="E273" s="70"/>
      <c r="F273" s="83"/>
      <c r="G273" s="94"/>
      <c r="H273" s="84"/>
      <c r="I273" s="95" t="str">
        <f t="shared" si="64"/>
        <v/>
      </c>
      <c r="J273" s="84"/>
      <c r="K273" s="52" t="str">
        <f t="shared" si="65"/>
        <v/>
      </c>
      <c r="L273" s="84"/>
      <c r="M273" s="51">
        <f t="shared" si="66"/>
        <v>0</v>
      </c>
      <c r="N273" s="51">
        <f t="shared" si="61"/>
        <v>0</v>
      </c>
      <c r="O273" s="51">
        <f t="shared" si="67"/>
        <v>0</v>
      </c>
      <c r="P273" s="51" t="str">
        <f>IFERROR(IF((VLOOKUP(F273,'Master Info'!$A$14:$C$113,2,FALSE)&amp;VLOOKUP(F273,'Master Info'!$A$14:$C$113,3,FALSE))='Master Info'!$B$2&amp;'Master Info'!$C$2,"SGST","IGST"),"")</f>
        <v/>
      </c>
      <c r="Q273" s="67" t="str">
        <f t="shared" si="62"/>
        <v/>
      </c>
      <c r="R273" s="51">
        <f t="shared" si="68"/>
        <v>0</v>
      </c>
      <c r="S273" s="51">
        <f t="shared" si="68"/>
        <v>0</v>
      </c>
      <c r="T273" s="51">
        <f t="shared" si="69"/>
        <v>0</v>
      </c>
      <c r="U273" s="51">
        <f t="shared" si="70"/>
        <v>0</v>
      </c>
      <c r="V273" s="52">
        <f t="shared" si="71"/>
        <v>0</v>
      </c>
      <c r="W273" s="50" t="str">
        <f>IFERROR(IF(AND(VLOOKUP(F273,'Master Info'!$A$14:$Q$113,17,FALSE)="UNREGISTERED",$P273="IGST",O273&gt;=250000),"IGST &gt; 2.5 Lakhs",IF(VLOOKUP($F273,'Master Info'!$A$14:$Q$113,17,FALSE)="UNREGISTERED","Unregistered",$P273)),"")</f>
        <v/>
      </c>
      <c r="X273" s="96" t="str">
        <f t="shared" si="72"/>
        <v/>
      </c>
      <c r="Y273" s="50" t="str">
        <f t="shared" si="63"/>
        <v/>
      </c>
    </row>
    <row r="274" spans="1:25" x14ac:dyDescent="0.25">
      <c r="A274" s="49" t="str">
        <f t="shared" si="60"/>
        <v>-</v>
      </c>
      <c r="B274" s="49">
        <f t="shared" si="59"/>
        <v>273</v>
      </c>
      <c r="C274" s="78"/>
      <c r="D274" s="78"/>
      <c r="E274" s="70"/>
      <c r="F274" s="83"/>
      <c r="G274" s="94"/>
      <c r="H274" s="84"/>
      <c r="I274" s="95" t="str">
        <f t="shared" si="64"/>
        <v/>
      </c>
      <c r="J274" s="84"/>
      <c r="K274" s="52" t="str">
        <f t="shared" si="65"/>
        <v/>
      </c>
      <c r="L274" s="84"/>
      <c r="M274" s="51">
        <f t="shared" si="66"/>
        <v>0</v>
      </c>
      <c r="N274" s="51">
        <f t="shared" si="61"/>
        <v>0</v>
      </c>
      <c r="O274" s="51">
        <f t="shared" si="67"/>
        <v>0</v>
      </c>
      <c r="P274" s="51" t="str">
        <f>IFERROR(IF((VLOOKUP(F274,'Master Info'!$A$14:$C$113,2,FALSE)&amp;VLOOKUP(F274,'Master Info'!$A$14:$C$113,3,FALSE))='Master Info'!$B$2&amp;'Master Info'!$C$2,"SGST","IGST"),"")</f>
        <v/>
      </c>
      <c r="Q274" s="67" t="str">
        <f t="shared" si="62"/>
        <v/>
      </c>
      <c r="R274" s="51">
        <f t="shared" si="68"/>
        <v>0</v>
      </c>
      <c r="S274" s="51">
        <f t="shared" si="68"/>
        <v>0</v>
      </c>
      <c r="T274" s="51">
        <f t="shared" si="69"/>
        <v>0</v>
      </c>
      <c r="U274" s="51">
        <f t="shared" si="70"/>
        <v>0</v>
      </c>
      <c r="V274" s="52">
        <f t="shared" si="71"/>
        <v>0</v>
      </c>
      <c r="W274" s="50" t="str">
        <f>IFERROR(IF(AND(VLOOKUP(F274,'Master Info'!$A$14:$Q$113,17,FALSE)="UNREGISTERED",$P274="IGST",O274&gt;=250000),"IGST &gt; 2.5 Lakhs",IF(VLOOKUP($F274,'Master Info'!$A$14:$Q$113,17,FALSE)="UNREGISTERED","Unregistered",$P274)),"")</f>
        <v/>
      </c>
      <c r="X274" s="96" t="str">
        <f t="shared" si="72"/>
        <v/>
      </c>
      <c r="Y274" s="50" t="str">
        <f t="shared" si="63"/>
        <v/>
      </c>
    </row>
    <row r="275" spans="1:25" x14ac:dyDescent="0.25">
      <c r="A275" s="49" t="str">
        <f t="shared" si="60"/>
        <v>-</v>
      </c>
      <c r="B275" s="49">
        <f t="shared" si="59"/>
        <v>274</v>
      </c>
      <c r="C275" s="78"/>
      <c r="D275" s="78"/>
      <c r="E275" s="70"/>
      <c r="F275" s="83"/>
      <c r="G275" s="94"/>
      <c r="H275" s="84"/>
      <c r="I275" s="95" t="str">
        <f t="shared" si="64"/>
        <v/>
      </c>
      <c r="J275" s="84"/>
      <c r="K275" s="52" t="str">
        <f t="shared" si="65"/>
        <v/>
      </c>
      <c r="L275" s="84"/>
      <c r="M275" s="51">
        <f t="shared" si="66"/>
        <v>0</v>
      </c>
      <c r="N275" s="51">
        <f t="shared" si="61"/>
        <v>0</v>
      </c>
      <c r="O275" s="51">
        <f t="shared" si="67"/>
        <v>0</v>
      </c>
      <c r="P275" s="51" t="str">
        <f>IFERROR(IF((VLOOKUP(F275,'Master Info'!$A$14:$C$113,2,FALSE)&amp;VLOOKUP(F275,'Master Info'!$A$14:$C$113,3,FALSE))='Master Info'!$B$2&amp;'Master Info'!$C$2,"SGST","IGST"),"")</f>
        <v/>
      </c>
      <c r="Q275" s="67" t="str">
        <f t="shared" si="62"/>
        <v/>
      </c>
      <c r="R275" s="51">
        <f t="shared" si="68"/>
        <v>0</v>
      </c>
      <c r="S275" s="51">
        <f t="shared" si="68"/>
        <v>0</v>
      </c>
      <c r="T275" s="51">
        <f t="shared" si="69"/>
        <v>0</v>
      </c>
      <c r="U275" s="51">
        <f t="shared" si="70"/>
        <v>0</v>
      </c>
      <c r="V275" s="52">
        <f t="shared" si="71"/>
        <v>0</v>
      </c>
      <c r="W275" s="50" t="str">
        <f>IFERROR(IF(AND(VLOOKUP(F275,'Master Info'!$A$14:$Q$113,17,FALSE)="UNREGISTERED",$P275="IGST",O275&gt;=250000),"IGST &gt; 2.5 Lakhs",IF(VLOOKUP($F275,'Master Info'!$A$14:$Q$113,17,FALSE)="UNREGISTERED","Unregistered",$P275)),"")</f>
        <v/>
      </c>
      <c r="X275" s="96" t="str">
        <f t="shared" si="72"/>
        <v/>
      </c>
      <c r="Y275" s="50" t="str">
        <f t="shared" si="63"/>
        <v/>
      </c>
    </row>
    <row r="276" spans="1:25" x14ac:dyDescent="0.25">
      <c r="A276" s="49" t="str">
        <f t="shared" si="60"/>
        <v>-</v>
      </c>
      <c r="B276" s="49">
        <f t="shared" si="59"/>
        <v>275</v>
      </c>
      <c r="C276" s="78"/>
      <c r="D276" s="78"/>
      <c r="E276" s="70"/>
      <c r="F276" s="83"/>
      <c r="G276" s="94"/>
      <c r="H276" s="84"/>
      <c r="I276" s="95" t="str">
        <f t="shared" si="64"/>
        <v/>
      </c>
      <c r="J276" s="84"/>
      <c r="K276" s="52" t="str">
        <f t="shared" si="65"/>
        <v/>
      </c>
      <c r="L276" s="84"/>
      <c r="M276" s="51">
        <f t="shared" si="66"/>
        <v>0</v>
      </c>
      <c r="N276" s="51">
        <f t="shared" si="61"/>
        <v>0</v>
      </c>
      <c r="O276" s="51">
        <f t="shared" si="67"/>
        <v>0</v>
      </c>
      <c r="P276" s="51" t="str">
        <f>IFERROR(IF((VLOOKUP(F276,'Master Info'!$A$14:$C$113,2,FALSE)&amp;VLOOKUP(F276,'Master Info'!$A$14:$C$113,3,FALSE))='Master Info'!$B$2&amp;'Master Info'!$C$2,"SGST","IGST"),"")</f>
        <v/>
      </c>
      <c r="Q276" s="67" t="str">
        <f t="shared" si="62"/>
        <v/>
      </c>
      <c r="R276" s="51">
        <f t="shared" si="68"/>
        <v>0</v>
      </c>
      <c r="S276" s="51">
        <f t="shared" si="68"/>
        <v>0</v>
      </c>
      <c r="T276" s="51">
        <f t="shared" si="69"/>
        <v>0</v>
      </c>
      <c r="U276" s="51">
        <f t="shared" si="70"/>
        <v>0</v>
      </c>
      <c r="V276" s="52">
        <f t="shared" si="71"/>
        <v>0</v>
      </c>
      <c r="W276" s="50" t="str">
        <f>IFERROR(IF(AND(VLOOKUP(F276,'Master Info'!$A$14:$Q$113,17,FALSE)="UNREGISTERED",$P276="IGST",O276&gt;=250000),"IGST &gt; 2.5 Lakhs",IF(VLOOKUP($F276,'Master Info'!$A$14:$Q$113,17,FALSE)="UNREGISTERED","Unregistered",$P276)),"")</f>
        <v/>
      </c>
      <c r="X276" s="96" t="str">
        <f t="shared" si="72"/>
        <v/>
      </c>
      <c r="Y276" s="50" t="str">
        <f t="shared" si="63"/>
        <v/>
      </c>
    </row>
    <row r="277" spans="1:25" x14ac:dyDescent="0.25">
      <c r="A277" s="49" t="str">
        <f t="shared" si="60"/>
        <v>-</v>
      </c>
      <c r="B277" s="49">
        <f t="shared" si="59"/>
        <v>276</v>
      </c>
      <c r="C277" s="78"/>
      <c r="D277" s="78"/>
      <c r="E277" s="70"/>
      <c r="F277" s="83"/>
      <c r="G277" s="94"/>
      <c r="H277" s="84"/>
      <c r="I277" s="95" t="str">
        <f t="shared" si="64"/>
        <v/>
      </c>
      <c r="J277" s="84"/>
      <c r="K277" s="52" t="str">
        <f t="shared" si="65"/>
        <v/>
      </c>
      <c r="L277" s="84"/>
      <c r="M277" s="51">
        <f t="shared" si="66"/>
        <v>0</v>
      </c>
      <c r="N277" s="51">
        <f t="shared" si="61"/>
        <v>0</v>
      </c>
      <c r="O277" s="51">
        <f t="shared" si="67"/>
        <v>0</v>
      </c>
      <c r="P277" s="51" t="str">
        <f>IFERROR(IF((VLOOKUP(F277,'Master Info'!$A$14:$C$113,2,FALSE)&amp;VLOOKUP(F277,'Master Info'!$A$14:$C$113,3,FALSE))='Master Info'!$B$2&amp;'Master Info'!$C$2,"SGST","IGST"),"")</f>
        <v/>
      </c>
      <c r="Q277" s="67" t="str">
        <f t="shared" si="62"/>
        <v/>
      </c>
      <c r="R277" s="51">
        <f t="shared" si="68"/>
        <v>0</v>
      </c>
      <c r="S277" s="51">
        <f t="shared" si="68"/>
        <v>0</v>
      </c>
      <c r="T277" s="51">
        <f t="shared" si="69"/>
        <v>0</v>
      </c>
      <c r="U277" s="51">
        <f t="shared" si="70"/>
        <v>0</v>
      </c>
      <c r="V277" s="52">
        <f t="shared" si="71"/>
        <v>0</v>
      </c>
      <c r="W277" s="50" t="str">
        <f>IFERROR(IF(AND(VLOOKUP(F277,'Master Info'!$A$14:$Q$113,17,FALSE)="UNREGISTERED",$P277="IGST",O277&gt;=250000),"IGST &gt; 2.5 Lakhs",IF(VLOOKUP($F277,'Master Info'!$A$14:$Q$113,17,FALSE)="UNREGISTERED","Unregistered",$P277)),"")</f>
        <v/>
      </c>
      <c r="X277" s="96" t="str">
        <f t="shared" si="72"/>
        <v/>
      </c>
      <c r="Y277" s="50" t="str">
        <f t="shared" si="63"/>
        <v/>
      </c>
    </row>
    <row r="278" spans="1:25" x14ac:dyDescent="0.25">
      <c r="A278" s="49" t="str">
        <f t="shared" si="60"/>
        <v>-</v>
      </c>
      <c r="B278" s="49">
        <f t="shared" si="59"/>
        <v>277</v>
      </c>
      <c r="C278" s="78"/>
      <c r="D278" s="78"/>
      <c r="E278" s="70"/>
      <c r="F278" s="83"/>
      <c r="G278" s="94"/>
      <c r="H278" s="84"/>
      <c r="I278" s="95" t="str">
        <f t="shared" si="64"/>
        <v/>
      </c>
      <c r="J278" s="84"/>
      <c r="K278" s="52" t="str">
        <f t="shared" si="65"/>
        <v/>
      </c>
      <c r="L278" s="84"/>
      <c r="M278" s="51">
        <f t="shared" si="66"/>
        <v>0</v>
      </c>
      <c r="N278" s="51">
        <f t="shared" si="61"/>
        <v>0</v>
      </c>
      <c r="O278" s="51">
        <f t="shared" si="67"/>
        <v>0</v>
      </c>
      <c r="P278" s="51" t="str">
        <f>IFERROR(IF((VLOOKUP(F278,'Master Info'!$A$14:$C$113,2,FALSE)&amp;VLOOKUP(F278,'Master Info'!$A$14:$C$113,3,FALSE))='Master Info'!$B$2&amp;'Master Info'!$C$2,"SGST","IGST"),"")</f>
        <v/>
      </c>
      <c r="Q278" s="67" t="str">
        <f t="shared" si="62"/>
        <v/>
      </c>
      <c r="R278" s="51">
        <f t="shared" si="68"/>
        <v>0</v>
      </c>
      <c r="S278" s="51">
        <f t="shared" si="68"/>
        <v>0</v>
      </c>
      <c r="T278" s="51">
        <f t="shared" si="69"/>
        <v>0</v>
      </c>
      <c r="U278" s="51">
        <f t="shared" si="70"/>
        <v>0</v>
      </c>
      <c r="V278" s="52">
        <f t="shared" si="71"/>
        <v>0</v>
      </c>
      <c r="W278" s="50" t="str">
        <f>IFERROR(IF(AND(VLOOKUP(F278,'Master Info'!$A$14:$Q$113,17,FALSE)="UNREGISTERED",$P278="IGST",O278&gt;=250000),"IGST &gt; 2.5 Lakhs",IF(VLOOKUP($F278,'Master Info'!$A$14:$Q$113,17,FALSE)="UNREGISTERED","Unregistered",$P278)),"")</f>
        <v/>
      </c>
      <c r="X278" s="96" t="str">
        <f t="shared" si="72"/>
        <v/>
      </c>
      <c r="Y278" s="50" t="str">
        <f t="shared" si="63"/>
        <v/>
      </c>
    </row>
    <row r="279" spans="1:25" x14ac:dyDescent="0.25">
      <c r="A279" s="49" t="str">
        <f t="shared" si="60"/>
        <v>-</v>
      </c>
      <c r="B279" s="49">
        <f t="shared" si="59"/>
        <v>278</v>
      </c>
      <c r="C279" s="78"/>
      <c r="D279" s="78"/>
      <c r="E279" s="70"/>
      <c r="F279" s="83"/>
      <c r="G279" s="94"/>
      <c r="H279" s="84"/>
      <c r="I279" s="95" t="str">
        <f t="shared" si="64"/>
        <v/>
      </c>
      <c r="J279" s="84"/>
      <c r="K279" s="52" t="str">
        <f t="shared" si="65"/>
        <v/>
      </c>
      <c r="L279" s="84"/>
      <c r="M279" s="51">
        <f t="shared" si="66"/>
        <v>0</v>
      </c>
      <c r="N279" s="51">
        <f t="shared" si="61"/>
        <v>0</v>
      </c>
      <c r="O279" s="51">
        <f t="shared" si="67"/>
        <v>0</v>
      </c>
      <c r="P279" s="51" t="str">
        <f>IFERROR(IF((VLOOKUP(F279,'Master Info'!$A$14:$C$113,2,FALSE)&amp;VLOOKUP(F279,'Master Info'!$A$14:$C$113,3,FALSE))='Master Info'!$B$2&amp;'Master Info'!$C$2,"SGST","IGST"),"")</f>
        <v/>
      </c>
      <c r="Q279" s="67" t="str">
        <f t="shared" si="62"/>
        <v/>
      </c>
      <c r="R279" s="51">
        <f t="shared" si="68"/>
        <v>0</v>
      </c>
      <c r="S279" s="51">
        <f t="shared" si="68"/>
        <v>0</v>
      </c>
      <c r="T279" s="51">
        <f t="shared" si="69"/>
        <v>0</v>
      </c>
      <c r="U279" s="51">
        <f t="shared" si="70"/>
        <v>0</v>
      </c>
      <c r="V279" s="52">
        <f t="shared" si="71"/>
        <v>0</v>
      </c>
      <c r="W279" s="50" t="str">
        <f>IFERROR(IF(AND(VLOOKUP(F279,'Master Info'!$A$14:$Q$113,17,FALSE)="UNREGISTERED",$P279="IGST",O279&gt;=250000),"IGST &gt; 2.5 Lakhs",IF(VLOOKUP($F279,'Master Info'!$A$14:$Q$113,17,FALSE)="UNREGISTERED","Unregistered",$P279)),"")</f>
        <v/>
      </c>
      <c r="X279" s="96" t="str">
        <f t="shared" si="72"/>
        <v/>
      </c>
      <c r="Y279" s="50" t="str">
        <f t="shared" si="63"/>
        <v/>
      </c>
    </row>
    <row r="280" spans="1:25" x14ac:dyDescent="0.25">
      <c r="A280" s="49" t="str">
        <f t="shared" si="60"/>
        <v>-</v>
      </c>
      <c r="B280" s="49">
        <f t="shared" ref="B280:B343" si="73">B279+1</f>
        <v>279</v>
      </c>
      <c r="C280" s="78"/>
      <c r="D280" s="78"/>
      <c r="E280" s="70"/>
      <c r="F280" s="83"/>
      <c r="G280" s="94"/>
      <c r="H280" s="84"/>
      <c r="I280" s="95" t="str">
        <f t="shared" si="64"/>
        <v/>
      </c>
      <c r="J280" s="84"/>
      <c r="K280" s="52" t="str">
        <f t="shared" si="65"/>
        <v/>
      </c>
      <c r="L280" s="84"/>
      <c r="M280" s="51">
        <f t="shared" si="66"/>
        <v>0</v>
      </c>
      <c r="N280" s="51">
        <f t="shared" si="61"/>
        <v>0</v>
      </c>
      <c r="O280" s="51">
        <f t="shared" si="67"/>
        <v>0</v>
      </c>
      <c r="P280" s="51" t="str">
        <f>IFERROR(IF((VLOOKUP(F280,'Master Info'!$A$14:$C$113,2,FALSE)&amp;VLOOKUP(F280,'Master Info'!$A$14:$C$113,3,FALSE))='Master Info'!$B$2&amp;'Master Info'!$C$2,"SGST","IGST"),"")</f>
        <v/>
      </c>
      <c r="Q280" s="67" t="str">
        <f t="shared" si="62"/>
        <v/>
      </c>
      <c r="R280" s="51">
        <f t="shared" si="68"/>
        <v>0</v>
      </c>
      <c r="S280" s="51">
        <f t="shared" si="68"/>
        <v>0</v>
      </c>
      <c r="T280" s="51">
        <f t="shared" si="69"/>
        <v>0</v>
      </c>
      <c r="U280" s="51">
        <f t="shared" si="70"/>
        <v>0</v>
      </c>
      <c r="V280" s="52">
        <f t="shared" si="71"/>
        <v>0</v>
      </c>
      <c r="W280" s="50" t="str">
        <f>IFERROR(IF(AND(VLOOKUP(F280,'Master Info'!$A$14:$Q$113,17,FALSE)="UNREGISTERED",$P280="IGST",O280&gt;=250000),"IGST &gt; 2.5 Lakhs",IF(VLOOKUP($F280,'Master Info'!$A$14:$Q$113,17,FALSE)="UNREGISTERED","Unregistered",$P280)),"")</f>
        <v/>
      </c>
      <c r="X280" s="96" t="str">
        <f t="shared" si="72"/>
        <v/>
      </c>
      <c r="Y280" s="50" t="str">
        <f t="shared" si="63"/>
        <v/>
      </c>
    </row>
    <row r="281" spans="1:25" x14ac:dyDescent="0.25">
      <c r="A281" s="49" t="str">
        <f t="shared" si="60"/>
        <v>-</v>
      </c>
      <c r="B281" s="49">
        <f t="shared" si="73"/>
        <v>280</v>
      </c>
      <c r="C281" s="78"/>
      <c r="D281" s="78"/>
      <c r="E281" s="70"/>
      <c r="F281" s="83"/>
      <c r="G281" s="94"/>
      <c r="H281" s="84"/>
      <c r="I281" s="95" t="str">
        <f t="shared" si="64"/>
        <v/>
      </c>
      <c r="J281" s="84"/>
      <c r="K281" s="52" t="str">
        <f t="shared" si="65"/>
        <v/>
      </c>
      <c r="L281" s="84"/>
      <c r="M281" s="51">
        <f t="shared" si="66"/>
        <v>0</v>
      </c>
      <c r="N281" s="51">
        <f t="shared" si="61"/>
        <v>0</v>
      </c>
      <c r="O281" s="51">
        <f t="shared" si="67"/>
        <v>0</v>
      </c>
      <c r="P281" s="51" t="str">
        <f>IFERROR(IF((VLOOKUP(F281,'Master Info'!$A$14:$C$113,2,FALSE)&amp;VLOOKUP(F281,'Master Info'!$A$14:$C$113,3,FALSE))='Master Info'!$B$2&amp;'Master Info'!$C$2,"SGST","IGST"),"")</f>
        <v/>
      </c>
      <c r="Q281" s="67" t="str">
        <f t="shared" si="62"/>
        <v/>
      </c>
      <c r="R281" s="51">
        <f t="shared" si="68"/>
        <v>0</v>
      </c>
      <c r="S281" s="51">
        <f t="shared" si="68"/>
        <v>0</v>
      </c>
      <c r="T281" s="51">
        <f t="shared" si="69"/>
        <v>0</v>
      </c>
      <c r="U281" s="51">
        <f t="shared" si="70"/>
        <v>0</v>
      </c>
      <c r="V281" s="52">
        <f t="shared" si="71"/>
        <v>0</v>
      </c>
      <c r="W281" s="50" t="str">
        <f>IFERROR(IF(AND(VLOOKUP(F281,'Master Info'!$A$14:$Q$113,17,FALSE)="UNREGISTERED",$P281="IGST",O281&gt;=250000),"IGST &gt; 2.5 Lakhs",IF(VLOOKUP($F281,'Master Info'!$A$14:$Q$113,17,FALSE)="UNREGISTERED","Unregistered",$P281)),"")</f>
        <v/>
      </c>
      <c r="X281" s="96" t="str">
        <f t="shared" si="72"/>
        <v/>
      </c>
      <c r="Y281" s="50" t="str">
        <f t="shared" si="63"/>
        <v/>
      </c>
    </row>
    <row r="282" spans="1:25" x14ac:dyDescent="0.25">
      <c r="A282" s="49" t="str">
        <f t="shared" si="60"/>
        <v>-</v>
      </c>
      <c r="B282" s="49">
        <f t="shared" si="73"/>
        <v>281</v>
      </c>
      <c r="C282" s="78"/>
      <c r="D282" s="78"/>
      <c r="E282" s="70"/>
      <c r="F282" s="83"/>
      <c r="G282" s="94"/>
      <c r="H282" s="84"/>
      <c r="I282" s="95" t="str">
        <f t="shared" si="64"/>
        <v/>
      </c>
      <c r="J282" s="84"/>
      <c r="K282" s="52" t="str">
        <f t="shared" si="65"/>
        <v/>
      </c>
      <c r="L282" s="84"/>
      <c r="M282" s="51">
        <f t="shared" si="66"/>
        <v>0</v>
      </c>
      <c r="N282" s="51">
        <f t="shared" si="61"/>
        <v>0</v>
      </c>
      <c r="O282" s="51">
        <f t="shared" si="67"/>
        <v>0</v>
      </c>
      <c r="P282" s="51" t="str">
        <f>IFERROR(IF((VLOOKUP(F282,'Master Info'!$A$14:$C$113,2,FALSE)&amp;VLOOKUP(F282,'Master Info'!$A$14:$C$113,3,FALSE))='Master Info'!$B$2&amp;'Master Info'!$C$2,"SGST","IGST"),"")</f>
        <v/>
      </c>
      <c r="Q282" s="67" t="str">
        <f t="shared" si="62"/>
        <v/>
      </c>
      <c r="R282" s="51">
        <f t="shared" si="68"/>
        <v>0</v>
      </c>
      <c r="S282" s="51">
        <f t="shared" si="68"/>
        <v>0</v>
      </c>
      <c r="T282" s="51">
        <f t="shared" si="69"/>
        <v>0</v>
      </c>
      <c r="U282" s="51">
        <f t="shared" si="70"/>
        <v>0</v>
      </c>
      <c r="V282" s="52">
        <f t="shared" si="71"/>
        <v>0</v>
      </c>
      <c r="W282" s="50" t="str">
        <f>IFERROR(IF(AND(VLOOKUP(F282,'Master Info'!$A$14:$Q$113,17,FALSE)="UNREGISTERED",$P282="IGST",O282&gt;=250000),"IGST &gt; 2.5 Lakhs",IF(VLOOKUP($F282,'Master Info'!$A$14:$Q$113,17,FALSE)="UNREGISTERED","Unregistered",$P282)),"")</f>
        <v/>
      </c>
      <c r="X282" s="96" t="str">
        <f t="shared" si="72"/>
        <v/>
      </c>
      <c r="Y282" s="50" t="str">
        <f t="shared" si="63"/>
        <v/>
      </c>
    </row>
    <row r="283" spans="1:25" x14ac:dyDescent="0.25">
      <c r="A283" s="49" t="str">
        <f t="shared" si="60"/>
        <v>-</v>
      </c>
      <c r="B283" s="49">
        <f t="shared" si="73"/>
        <v>282</v>
      </c>
      <c r="C283" s="78"/>
      <c r="D283" s="78"/>
      <c r="E283" s="70"/>
      <c r="F283" s="83"/>
      <c r="G283" s="94"/>
      <c r="H283" s="84"/>
      <c r="I283" s="95" t="str">
        <f t="shared" si="64"/>
        <v/>
      </c>
      <c r="J283" s="84"/>
      <c r="K283" s="52" t="str">
        <f t="shared" si="65"/>
        <v/>
      </c>
      <c r="L283" s="84"/>
      <c r="M283" s="51">
        <f t="shared" si="66"/>
        <v>0</v>
      </c>
      <c r="N283" s="51">
        <f t="shared" si="61"/>
        <v>0</v>
      </c>
      <c r="O283" s="51">
        <f t="shared" si="67"/>
        <v>0</v>
      </c>
      <c r="P283" s="51" t="str">
        <f>IFERROR(IF((VLOOKUP(F283,'Master Info'!$A$14:$C$113,2,FALSE)&amp;VLOOKUP(F283,'Master Info'!$A$14:$C$113,3,FALSE))='Master Info'!$B$2&amp;'Master Info'!$C$2,"SGST","IGST"),"")</f>
        <v/>
      </c>
      <c r="Q283" s="67" t="str">
        <f t="shared" si="62"/>
        <v/>
      </c>
      <c r="R283" s="51">
        <f t="shared" si="68"/>
        <v>0</v>
      </c>
      <c r="S283" s="51">
        <f t="shared" si="68"/>
        <v>0</v>
      </c>
      <c r="T283" s="51">
        <f t="shared" si="69"/>
        <v>0</v>
      </c>
      <c r="U283" s="51">
        <f t="shared" si="70"/>
        <v>0</v>
      </c>
      <c r="V283" s="52">
        <f t="shared" si="71"/>
        <v>0</v>
      </c>
      <c r="W283" s="50" t="str">
        <f>IFERROR(IF(AND(VLOOKUP(F283,'Master Info'!$A$14:$Q$113,17,FALSE)="UNREGISTERED",$P283="IGST",O283&gt;=250000),"IGST &gt; 2.5 Lakhs",IF(VLOOKUP($F283,'Master Info'!$A$14:$Q$113,17,FALSE)="UNREGISTERED","Unregistered",$P283)),"")</f>
        <v/>
      </c>
      <c r="X283" s="96" t="str">
        <f t="shared" si="72"/>
        <v/>
      </c>
      <c r="Y283" s="50" t="str">
        <f t="shared" si="63"/>
        <v/>
      </c>
    </row>
    <row r="284" spans="1:25" x14ac:dyDescent="0.25">
      <c r="A284" s="49" t="str">
        <f t="shared" si="60"/>
        <v>-</v>
      </c>
      <c r="B284" s="49">
        <f t="shared" si="73"/>
        <v>283</v>
      </c>
      <c r="C284" s="78"/>
      <c r="D284" s="78"/>
      <c r="E284" s="70"/>
      <c r="F284" s="83"/>
      <c r="G284" s="94"/>
      <c r="H284" s="84"/>
      <c r="I284" s="95" t="str">
        <f t="shared" si="64"/>
        <v/>
      </c>
      <c r="J284" s="84"/>
      <c r="K284" s="52" t="str">
        <f t="shared" si="65"/>
        <v/>
      </c>
      <c r="L284" s="84"/>
      <c r="M284" s="51">
        <f t="shared" si="66"/>
        <v>0</v>
      </c>
      <c r="N284" s="51">
        <f t="shared" si="61"/>
        <v>0</v>
      </c>
      <c r="O284" s="51">
        <f t="shared" si="67"/>
        <v>0</v>
      </c>
      <c r="P284" s="51" t="str">
        <f>IFERROR(IF((VLOOKUP(F284,'Master Info'!$A$14:$C$113,2,FALSE)&amp;VLOOKUP(F284,'Master Info'!$A$14:$C$113,3,FALSE))='Master Info'!$B$2&amp;'Master Info'!$C$2,"SGST","IGST"),"")</f>
        <v/>
      </c>
      <c r="Q284" s="67" t="str">
        <f t="shared" si="62"/>
        <v/>
      </c>
      <c r="R284" s="51">
        <f t="shared" si="68"/>
        <v>0</v>
      </c>
      <c r="S284" s="51">
        <f t="shared" si="68"/>
        <v>0</v>
      </c>
      <c r="T284" s="51">
        <f t="shared" si="69"/>
        <v>0</v>
      </c>
      <c r="U284" s="51">
        <f t="shared" si="70"/>
        <v>0</v>
      </c>
      <c r="V284" s="52">
        <f t="shared" si="71"/>
        <v>0</v>
      </c>
      <c r="W284" s="50" t="str">
        <f>IFERROR(IF(AND(VLOOKUP(F284,'Master Info'!$A$14:$Q$113,17,FALSE)="UNREGISTERED",$P284="IGST",O284&gt;=250000),"IGST &gt; 2.5 Lakhs",IF(VLOOKUP($F284,'Master Info'!$A$14:$Q$113,17,FALSE)="UNREGISTERED","Unregistered",$P284)),"")</f>
        <v/>
      </c>
      <c r="X284" s="96" t="str">
        <f t="shared" si="72"/>
        <v/>
      </c>
      <c r="Y284" s="50" t="str">
        <f t="shared" si="63"/>
        <v/>
      </c>
    </row>
    <row r="285" spans="1:25" x14ac:dyDescent="0.25">
      <c r="A285" s="49" t="str">
        <f t="shared" si="60"/>
        <v>-</v>
      </c>
      <c r="B285" s="49">
        <f t="shared" si="73"/>
        <v>284</v>
      </c>
      <c r="C285" s="78"/>
      <c r="D285" s="78"/>
      <c r="E285" s="70"/>
      <c r="F285" s="83"/>
      <c r="G285" s="94"/>
      <c r="H285" s="84"/>
      <c r="I285" s="95" t="str">
        <f t="shared" si="64"/>
        <v/>
      </c>
      <c r="J285" s="84"/>
      <c r="K285" s="52" t="str">
        <f t="shared" si="65"/>
        <v/>
      </c>
      <c r="L285" s="84"/>
      <c r="M285" s="51">
        <f t="shared" si="66"/>
        <v>0</v>
      </c>
      <c r="N285" s="51">
        <f t="shared" si="61"/>
        <v>0</v>
      </c>
      <c r="O285" s="51">
        <f t="shared" si="67"/>
        <v>0</v>
      </c>
      <c r="P285" s="51" t="str">
        <f>IFERROR(IF((VLOOKUP(F285,'Master Info'!$A$14:$C$113,2,FALSE)&amp;VLOOKUP(F285,'Master Info'!$A$14:$C$113,3,FALSE))='Master Info'!$B$2&amp;'Master Info'!$C$2,"SGST","IGST"),"")</f>
        <v/>
      </c>
      <c r="Q285" s="67" t="str">
        <f t="shared" si="62"/>
        <v/>
      </c>
      <c r="R285" s="51">
        <f t="shared" si="68"/>
        <v>0</v>
      </c>
      <c r="S285" s="51">
        <f t="shared" si="68"/>
        <v>0</v>
      </c>
      <c r="T285" s="51">
        <f t="shared" si="69"/>
        <v>0</v>
      </c>
      <c r="U285" s="51">
        <f t="shared" si="70"/>
        <v>0</v>
      </c>
      <c r="V285" s="52">
        <f t="shared" si="71"/>
        <v>0</v>
      </c>
      <c r="W285" s="50" t="str">
        <f>IFERROR(IF(AND(VLOOKUP(F285,'Master Info'!$A$14:$Q$113,17,FALSE)="UNREGISTERED",$P285="IGST",O285&gt;=250000),"IGST &gt; 2.5 Lakhs",IF(VLOOKUP($F285,'Master Info'!$A$14:$Q$113,17,FALSE)="UNREGISTERED","Unregistered",$P285)),"")</f>
        <v/>
      </c>
      <c r="X285" s="96" t="str">
        <f t="shared" si="72"/>
        <v/>
      </c>
      <c r="Y285" s="50" t="str">
        <f t="shared" si="63"/>
        <v/>
      </c>
    </row>
    <row r="286" spans="1:25" x14ac:dyDescent="0.25">
      <c r="A286" s="49" t="str">
        <f t="shared" si="60"/>
        <v>-</v>
      </c>
      <c r="B286" s="49">
        <f t="shared" si="73"/>
        <v>285</v>
      </c>
      <c r="C286" s="78"/>
      <c r="D286" s="78"/>
      <c r="E286" s="70"/>
      <c r="F286" s="83"/>
      <c r="G286" s="94"/>
      <c r="H286" s="84"/>
      <c r="I286" s="95" t="str">
        <f t="shared" si="64"/>
        <v/>
      </c>
      <c r="J286" s="84"/>
      <c r="K286" s="52" t="str">
        <f t="shared" si="65"/>
        <v/>
      </c>
      <c r="L286" s="84"/>
      <c r="M286" s="51">
        <f t="shared" si="66"/>
        <v>0</v>
      </c>
      <c r="N286" s="51">
        <f t="shared" si="61"/>
        <v>0</v>
      </c>
      <c r="O286" s="51">
        <f t="shared" si="67"/>
        <v>0</v>
      </c>
      <c r="P286" s="51" t="str">
        <f>IFERROR(IF((VLOOKUP(F286,'Master Info'!$A$14:$C$113,2,FALSE)&amp;VLOOKUP(F286,'Master Info'!$A$14:$C$113,3,FALSE))='Master Info'!$B$2&amp;'Master Info'!$C$2,"SGST","IGST"),"")</f>
        <v/>
      </c>
      <c r="Q286" s="67" t="str">
        <f t="shared" si="62"/>
        <v/>
      </c>
      <c r="R286" s="51">
        <f t="shared" si="68"/>
        <v>0</v>
      </c>
      <c r="S286" s="51">
        <f t="shared" si="68"/>
        <v>0</v>
      </c>
      <c r="T286" s="51">
        <f t="shared" si="69"/>
        <v>0</v>
      </c>
      <c r="U286" s="51">
        <f t="shared" si="70"/>
        <v>0</v>
      </c>
      <c r="V286" s="52">
        <f t="shared" si="71"/>
        <v>0</v>
      </c>
      <c r="W286" s="50" t="str">
        <f>IFERROR(IF(AND(VLOOKUP(F286,'Master Info'!$A$14:$Q$113,17,FALSE)="UNREGISTERED",$P286="IGST",O286&gt;=250000),"IGST &gt; 2.5 Lakhs",IF(VLOOKUP($F286,'Master Info'!$A$14:$Q$113,17,FALSE)="UNREGISTERED","Unregistered",$P286)),"")</f>
        <v/>
      </c>
      <c r="X286" s="96" t="str">
        <f t="shared" si="72"/>
        <v/>
      </c>
      <c r="Y286" s="50" t="str">
        <f t="shared" si="63"/>
        <v/>
      </c>
    </row>
    <row r="287" spans="1:25" x14ac:dyDescent="0.25">
      <c r="A287" s="49" t="str">
        <f t="shared" si="60"/>
        <v>-</v>
      </c>
      <c r="B287" s="49">
        <f t="shared" si="73"/>
        <v>286</v>
      </c>
      <c r="C287" s="78"/>
      <c r="D287" s="78"/>
      <c r="E287" s="70"/>
      <c r="F287" s="83"/>
      <c r="G287" s="94"/>
      <c r="H287" s="84"/>
      <c r="I287" s="95" t="str">
        <f t="shared" si="64"/>
        <v/>
      </c>
      <c r="J287" s="84"/>
      <c r="K287" s="52" t="str">
        <f t="shared" si="65"/>
        <v/>
      </c>
      <c r="L287" s="84"/>
      <c r="M287" s="51">
        <f t="shared" si="66"/>
        <v>0</v>
      </c>
      <c r="N287" s="51">
        <f t="shared" si="61"/>
        <v>0</v>
      </c>
      <c r="O287" s="51">
        <f t="shared" si="67"/>
        <v>0</v>
      </c>
      <c r="P287" s="51" t="str">
        <f>IFERROR(IF((VLOOKUP(F287,'Master Info'!$A$14:$C$113,2,FALSE)&amp;VLOOKUP(F287,'Master Info'!$A$14:$C$113,3,FALSE))='Master Info'!$B$2&amp;'Master Info'!$C$2,"SGST","IGST"),"")</f>
        <v/>
      </c>
      <c r="Q287" s="67" t="str">
        <f t="shared" si="62"/>
        <v/>
      </c>
      <c r="R287" s="51">
        <f t="shared" si="68"/>
        <v>0</v>
      </c>
      <c r="S287" s="51">
        <f t="shared" si="68"/>
        <v>0</v>
      </c>
      <c r="T287" s="51">
        <f t="shared" si="69"/>
        <v>0</v>
      </c>
      <c r="U287" s="51">
        <f t="shared" si="70"/>
        <v>0</v>
      </c>
      <c r="V287" s="52">
        <f t="shared" si="71"/>
        <v>0</v>
      </c>
      <c r="W287" s="50" t="str">
        <f>IFERROR(IF(AND(VLOOKUP(F287,'Master Info'!$A$14:$Q$113,17,FALSE)="UNREGISTERED",$P287="IGST",O287&gt;=250000),"IGST &gt; 2.5 Lakhs",IF(VLOOKUP($F287,'Master Info'!$A$14:$Q$113,17,FALSE)="UNREGISTERED","Unregistered",$P287)),"")</f>
        <v/>
      </c>
      <c r="X287" s="96" t="str">
        <f t="shared" si="72"/>
        <v/>
      </c>
      <c r="Y287" s="50" t="str">
        <f t="shared" si="63"/>
        <v/>
      </c>
    </row>
    <row r="288" spans="1:25" x14ac:dyDescent="0.25">
      <c r="A288" s="49" t="str">
        <f t="shared" si="60"/>
        <v>-</v>
      </c>
      <c r="B288" s="49">
        <f t="shared" si="73"/>
        <v>287</v>
      </c>
      <c r="C288" s="78"/>
      <c r="D288" s="78"/>
      <c r="E288" s="70"/>
      <c r="F288" s="83"/>
      <c r="G288" s="94"/>
      <c r="H288" s="84"/>
      <c r="I288" s="95" t="str">
        <f t="shared" si="64"/>
        <v/>
      </c>
      <c r="J288" s="84"/>
      <c r="K288" s="52" t="str">
        <f t="shared" si="65"/>
        <v/>
      </c>
      <c r="L288" s="84"/>
      <c r="M288" s="51">
        <f t="shared" si="66"/>
        <v>0</v>
      </c>
      <c r="N288" s="51">
        <f t="shared" si="61"/>
        <v>0</v>
      </c>
      <c r="O288" s="51">
        <f t="shared" si="67"/>
        <v>0</v>
      </c>
      <c r="P288" s="51" t="str">
        <f>IFERROR(IF((VLOOKUP(F288,'Master Info'!$A$14:$C$113,2,FALSE)&amp;VLOOKUP(F288,'Master Info'!$A$14:$C$113,3,FALSE))='Master Info'!$B$2&amp;'Master Info'!$C$2,"SGST","IGST"),"")</f>
        <v/>
      </c>
      <c r="Q288" s="67" t="str">
        <f t="shared" si="62"/>
        <v/>
      </c>
      <c r="R288" s="51">
        <f t="shared" si="68"/>
        <v>0</v>
      </c>
      <c r="S288" s="51">
        <f t="shared" si="68"/>
        <v>0</v>
      </c>
      <c r="T288" s="51">
        <f t="shared" si="69"/>
        <v>0</v>
      </c>
      <c r="U288" s="51">
        <f t="shared" si="70"/>
        <v>0</v>
      </c>
      <c r="V288" s="52">
        <f t="shared" si="71"/>
        <v>0</v>
      </c>
      <c r="W288" s="50" t="str">
        <f>IFERROR(IF(AND(VLOOKUP(F288,'Master Info'!$A$14:$Q$113,17,FALSE)="UNREGISTERED",$P288="IGST",O288&gt;=250000),"IGST &gt; 2.5 Lakhs",IF(VLOOKUP($F288,'Master Info'!$A$14:$Q$113,17,FALSE)="UNREGISTERED","Unregistered",$P288)),"")</f>
        <v/>
      </c>
      <c r="X288" s="96" t="str">
        <f t="shared" si="72"/>
        <v/>
      </c>
      <c r="Y288" s="50" t="str">
        <f t="shared" si="63"/>
        <v/>
      </c>
    </row>
    <row r="289" spans="1:25" x14ac:dyDescent="0.25">
      <c r="A289" s="49" t="str">
        <f t="shared" si="60"/>
        <v>-</v>
      </c>
      <c r="B289" s="49">
        <f t="shared" si="73"/>
        <v>288</v>
      </c>
      <c r="C289" s="78"/>
      <c r="D289" s="78"/>
      <c r="E289" s="70"/>
      <c r="F289" s="83"/>
      <c r="G289" s="94"/>
      <c r="H289" s="84"/>
      <c r="I289" s="95" t="str">
        <f t="shared" si="64"/>
        <v/>
      </c>
      <c r="J289" s="84"/>
      <c r="K289" s="52" t="str">
        <f t="shared" si="65"/>
        <v/>
      </c>
      <c r="L289" s="84"/>
      <c r="M289" s="51">
        <f t="shared" si="66"/>
        <v>0</v>
      </c>
      <c r="N289" s="51">
        <f t="shared" si="61"/>
        <v>0</v>
      </c>
      <c r="O289" s="51">
        <f t="shared" si="67"/>
        <v>0</v>
      </c>
      <c r="P289" s="51" t="str">
        <f>IFERROR(IF((VLOOKUP(F289,'Master Info'!$A$14:$C$113,2,FALSE)&amp;VLOOKUP(F289,'Master Info'!$A$14:$C$113,3,FALSE))='Master Info'!$B$2&amp;'Master Info'!$C$2,"SGST","IGST"),"")</f>
        <v/>
      </c>
      <c r="Q289" s="67" t="str">
        <f t="shared" si="62"/>
        <v/>
      </c>
      <c r="R289" s="51">
        <f t="shared" si="68"/>
        <v>0</v>
      </c>
      <c r="S289" s="51">
        <f t="shared" si="68"/>
        <v>0</v>
      </c>
      <c r="T289" s="51">
        <f t="shared" si="69"/>
        <v>0</v>
      </c>
      <c r="U289" s="51">
        <f t="shared" si="70"/>
        <v>0</v>
      </c>
      <c r="V289" s="52">
        <f t="shared" si="71"/>
        <v>0</v>
      </c>
      <c r="W289" s="50" t="str">
        <f>IFERROR(IF(AND(VLOOKUP(F289,'Master Info'!$A$14:$Q$113,17,FALSE)="UNREGISTERED",$P289="IGST",O289&gt;=250000),"IGST &gt; 2.5 Lakhs",IF(VLOOKUP($F289,'Master Info'!$A$14:$Q$113,17,FALSE)="UNREGISTERED","Unregistered",$P289)),"")</f>
        <v/>
      </c>
      <c r="X289" s="96" t="str">
        <f t="shared" si="72"/>
        <v/>
      </c>
      <c r="Y289" s="50" t="str">
        <f t="shared" si="63"/>
        <v/>
      </c>
    </row>
    <row r="290" spans="1:25" x14ac:dyDescent="0.25">
      <c r="A290" s="49" t="str">
        <f t="shared" si="60"/>
        <v>-</v>
      </c>
      <c r="B290" s="49">
        <f t="shared" si="73"/>
        <v>289</v>
      </c>
      <c r="C290" s="78"/>
      <c r="D290" s="78"/>
      <c r="E290" s="70"/>
      <c r="F290" s="83"/>
      <c r="G290" s="94"/>
      <c r="H290" s="84"/>
      <c r="I290" s="95" t="str">
        <f t="shared" si="64"/>
        <v/>
      </c>
      <c r="J290" s="84"/>
      <c r="K290" s="52" t="str">
        <f t="shared" si="65"/>
        <v/>
      </c>
      <c r="L290" s="84"/>
      <c r="M290" s="51">
        <f t="shared" si="66"/>
        <v>0</v>
      </c>
      <c r="N290" s="51">
        <f t="shared" si="61"/>
        <v>0</v>
      </c>
      <c r="O290" s="51">
        <f t="shared" si="67"/>
        <v>0</v>
      </c>
      <c r="P290" s="51" t="str">
        <f>IFERROR(IF((VLOOKUP(F290,'Master Info'!$A$14:$C$113,2,FALSE)&amp;VLOOKUP(F290,'Master Info'!$A$14:$C$113,3,FALSE))='Master Info'!$B$2&amp;'Master Info'!$C$2,"SGST","IGST"),"")</f>
        <v/>
      </c>
      <c r="Q290" s="67" t="str">
        <f t="shared" si="62"/>
        <v/>
      </c>
      <c r="R290" s="51">
        <f t="shared" si="68"/>
        <v>0</v>
      </c>
      <c r="S290" s="51">
        <f t="shared" si="68"/>
        <v>0</v>
      </c>
      <c r="T290" s="51">
        <f t="shared" si="69"/>
        <v>0</v>
      </c>
      <c r="U290" s="51">
        <f t="shared" si="70"/>
        <v>0</v>
      </c>
      <c r="V290" s="52">
        <f t="shared" si="71"/>
        <v>0</v>
      </c>
      <c r="W290" s="50" t="str">
        <f>IFERROR(IF(AND(VLOOKUP(F290,'Master Info'!$A$14:$Q$113,17,FALSE)="UNREGISTERED",$P290="IGST",O290&gt;=250000),"IGST &gt; 2.5 Lakhs",IF(VLOOKUP($F290,'Master Info'!$A$14:$Q$113,17,FALSE)="UNREGISTERED","Unregistered",$P290)),"")</f>
        <v/>
      </c>
      <c r="X290" s="96" t="str">
        <f t="shared" si="72"/>
        <v/>
      </c>
      <c r="Y290" s="50" t="str">
        <f t="shared" si="63"/>
        <v/>
      </c>
    </row>
    <row r="291" spans="1:25" x14ac:dyDescent="0.25">
      <c r="A291" s="49" t="str">
        <f t="shared" si="60"/>
        <v>-</v>
      </c>
      <c r="B291" s="49">
        <f t="shared" si="73"/>
        <v>290</v>
      </c>
      <c r="C291" s="78"/>
      <c r="D291" s="78"/>
      <c r="E291" s="70"/>
      <c r="F291" s="83"/>
      <c r="G291" s="94"/>
      <c r="H291" s="84"/>
      <c r="I291" s="95" t="str">
        <f t="shared" si="64"/>
        <v/>
      </c>
      <c r="J291" s="84"/>
      <c r="K291" s="52" t="str">
        <f t="shared" si="65"/>
        <v/>
      </c>
      <c r="L291" s="84"/>
      <c r="M291" s="51">
        <f t="shared" si="66"/>
        <v>0</v>
      </c>
      <c r="N291" s="51">
        <f t="shared" si="61"/>
        <v>0</v>
      </c>
      <c r="O291" s="51">
        <f t="shared" si="67"/>
        <v>0</v>
      </c>
      <c r="P291" s="51" t="str">
        <f>IFERROR(IF((VLOOKUP(F291,'Master Info'!$A$14:$C$113,2,FALSE)&amp;VLOOKUP(F291,'Master Info'!$A$14:$C$113,3,FALSE))='Master Info'!$B$2&amp;'Master Info'!$C$2,"SGST","IGST"),"")</f>
        <v/>
      </c>
      <c r="Q291" s="67" t="str">
        <f t="shared" si="62"/>
        <v/>
      </c>
      <c r="R291" s="51">
        <f t="shared" si="68"/>
        <v>0</v>
      </c>
      <c r="S291" s="51">
        <f t="shared" si="68"/>
        <v>0</v>
      </c>
      <c r="T291" s="51">
        <f t="shared" si="69"/>
        <v>0</v>
      </c>
      <c r="U291" s="51">
        <f t="shared" si="70"/>
        <v>0</v>
      </c>
      <c r="V291" s="52">
        <f t="shared" si="71"/>
        <v>0</v>
      </c>
      <c r="W291" s="50" t="str">
        <f>IFERROR(IF(AND(VLOOKUP(F291,'Master Info'!$A$14:$Q$113,17,FALSE)="UNREGISTERED",$P291="IGST",O291&gt;=250000),"IGST &gt; 2.5 Lakhs",IF(VLOOKUP($F291,'Master Info'!$A$14:$Q$113,17,FALSE)="UNREGISTERED","Unregistered",$P291)),"")</f>
        <v/>
      </c>
      <c r="X291" s="96" t="str">
        <f t="shared" si="72"/>
        <v/>
      </c>
      <c r="Y291" s="50" t="str">
        <f t="shared" si="63"/>
        <v/>
      </c>
    </row>
    <row r="292" spans="1:25" x14ac:dyDescent="0.25">
      <c r="A292" s="49" t="str">
        <f t="shared" si="60"/>
        <v>-</v>
      </c>
      <c r="B292" s="49">
        <f t="shared" si="73"/>
        <v>291</v>
      </c>
      <c r="C292" s="78"/>
      <c r="D292" s="78"/>
      <c r="E292" s="70"/>
      <c r="F292" s="83"/>
      <c r="G292" s="94"/>
      <c r="H292" s="84"/>
      <c r="I292" s="95" t="str">
        <f t="shared" si="64"/>
        <v/>
      </c>
      <c r="J292" s="84"/>
      <c r="K292" s="52" t="str">
        <f t="shared" si="65"/>
        <v/>
      </c>
      <c r="L292" s="84"/>
      <c r="M292" s="51">
        <f t="shared" si="66"/>
        <v>0</v>
      </c>
      <c r="N292" s="51">
        <f t="shared" si="61"/>
        <v>0</v>
      </c>
      <c r="O292" s="51">
        <f t="shared" si="67"/>
        <v>0</v>
      </c>
      <c r="P292" s="51" t="str">
        <f>IFERROR(IF((VLOOKUP(F292,'Master Info'!$A$14:$C$113,2,FALSE)&amp;VLOOKUP(F292,'Master Info'!$A$14:$C$113,3,FALSE))='Master Info'!$B$2&amp;'Master Info'!$C$2,"SGST","IGST"),"")</f>
        <v/>
      </c>
      <c r="Q292" s="67" t="str">
        <f t="shared" si="62"/>
        <v/>
      </c>
      <c r="R292" s="51">
        <f t="shared" si="68"/>
        <v>0</v>
      </c>
      <c r="S292" s="51">
        <f t="shared" si="68"/>
        <v>0</v>
      </c>
      <c r="T292" s="51">
        <f t="shared" si="69"/>
        <v>0</v>
      </c>
      <c r="U292" s="51">
        <f t="shared" si="70"/>
        <v>0</v>
      </c>
      <c r="V292" s="52">
        <f t="shared" si="71"/>
        <v>0</v>
      </c>
      <c r="W292" s="50" t="str">
        <f>IFERROR(IF(AND(VLOOKUP(F292,'Master Info'!$A$14:$Q$113,17,FALSE)="UNREGISTERED",$P292="IGST",O292&gt;=250000),"IGST &gt; 2.5 Lakhs",IF(VLOOKUP($F292,'Master Info'!$A$14:$Q$113,17,FALSE)="UNREGISTERED","Unregistered",$P292)),"")</f>
        <v/>
      </c>
      <c r="X292" s="96" t="str">
        <f t="shared" si="72"/>
        <v/>
      </c>
      <c r="Y292" s="50" t="str">
        <f t="shared" si="63"/>
        <v/>
      </c>
    </row>
    <row r="293" spans="1:25" x14ac:dyDescent="0.25">
      <c r="A293" s="49" t="str">
        <f t="shared" si="60"/>
        <v>-</v>
      </c>
      <c r="B293" s="49">
        <f t="shared" si="73"/>
        <v>292</v>
      </c>
      <c r="C293" s="78"/>
      <c r="D293" s="78"/>
      <c r="E293" s="70"/>
      <c r="F293" s="83"/>
      <c r="G293" s="94"/>
      <c r="H293" s="84"/>
      <c r="I293" s="95" t="str">
        <f t="shared" si="64"/>
        <v/>
      </c>
      <c r="J293" s="84"/>
      <c r="K293" s="52" t="str">
        <f t="shared" si="65"/>
        <v/>
      </c>
      <c r="L293" s="84"/>
      <c r="M293" s="51">
        <f t="shared" si="66"/>
        <v>0</v>
      </c>
      <c r="N293" s="51">
        <f t="shared" si="61"/>
        <v>0</v>
      </c>
      <c r="O293" s="51">
        <f t="shared" si="67"/>
        <v>0</v>
      </c>
      <c r="P293" s="51" t="str">
        <f>IFERROR(IF((VLOOKUP(F293,'Master Info'!$A$14:$C$113,2,FALSE)&amp;VLOOKUP(F293,'Master Info'!$A$14:$C$113,3,FALSE))='Master Info'!$B$2&amp;'Master Info'!$C$2,"SGST","IGST"),"")</f>
        <v/>
      </c>
      <c r="Q293" s="67" t="str">
        <f t="shared" si="62"/>
        <v/>
      </c>
      <c r="R293" s="51">
        <f t="shared" si="68"/>
        <v>0</v>
      </c>
      <c r="S293" s="51">
        <f t="shared" si="68"/>
        <v>0</v>
      </c>
      <c r="T293" s="51">
        <f t="shared" si="69"/>
        <v>0</v>
      </c>
      <c r="U293" s="51">
        <f t="shared" si="70"/>
        <v>0</v>
      </c>
      <c r="V293" s="52">
        <f t="shared" si="71"/>
        <v>0</v>
      </c>
      <c r="W293" s="50" t="str">
        <f>IFERROR(IF(AND(VLOOKUP(F293,'Master Info'!$A$14:$Q$113,17,FALSE)="UNREGISTERED",$P293="IGST",O293&gt;=250000),"IGST &gt; 2.5 Lakhs",IF(VLOOKUP($F293,'Master Info'!$A$14:$Q$113,17,FALSE)="UNREGISTERED","Unregistered",$P293)),"")</f>
        <v/>
      </c>
      <c r="X293" s="96" t="str">
        <f t="shared" si="72"/>
        <v/>
      </c>
      <c r="Y293" s="50" t="str">
        <f t="shared" si="63"/>
        <v/>
      </c>
    </row>
    <row r="294" spans="1:25" x14ac:dyDescent="0.25">
      <c r="A294" s="49" t="str">
        <f t="shared" si="60"/>
        <v>-</v>
      </c>
      <c r="B294" s="49">
        <f t="shared" si="73"/>
        <v>293</v>
      </c>
      <c r="C294" s="78"/>
      <c r="D294" s="78"/>
      <c r="E294" s="70"/>
      <c r="F294" s="83"/>
      <c r="G294" s="94"/>
      <c r="H294" s="84"/>
      <c r="I294" s="95" t="str">
        <f t="shared" si="64"/>
        <v/>
      </c>
      <c r="J294" s="84"/>
      <c r="K294" s="52" t="str">
        <f t="shared" si="65"/>
        <v/>
      </c>
      <c r="L294" s="84"/>
      <c r="M294" s="51">
        <f t="shared" si="66"/>
        <v>0</v>
      </c>
      <c r="N294" s="51">
        <f t="shared" si="61"/>
        <v>0</v>
      </c>
      <c r="O294" s="51">
        <f t="shared" si="67"/>
        <v>0</v>
      </c>
      <c r="P294" s="51" t="str">
        <f>IFERROR(IF((VLOOKUP(F294,'Master Info'!$A$14:$C$113,2,FALSE)&amp;VLOOKUP(F294,'Master Info'!$A$14:$C$113,3,FALSE))='Master Info'!$B$2&amp;'Master Info'!$C$2,"SGST","IGST"),"")</f>
        <v/>
      </c>
      <c r="Q294" s="67" t="str">
        <f t="shared" si="62"/>
        <v/>
      </c>
      <c r="R294" s="51">
        <f t="shared" si="68"/>
        <v>0</v>
      </c>
      <c r="S294" s="51">
        <f t="shared" si="68"/>
        <v>0</v>
      </c>
      <c r="T294" s="51">
        <f t="shared" si="69"/>
        <v>0</v>
      </c>
      <c r="U294" s="51">
        <f t="shared" si="70"/>
        <v>0</v>
      </c>
      <c r="V294" s="52">
        <f t="shared" si="71"/>
        <v>0</v>
      </c>
      <c r="W294" s="50" t="str">
        <f>IFERROR(IF(AND(VLOOKUP(F294,'Master Info'!$A$14:$Q$113,17,FALSE)="UNREGISTERED",$P294="IGST",O294&gt;=250000),"IGST &gt; 2.5 Lakhs",IF(VLOOKUP($F294,'Master Info'!$A$14:$Q$113,17,FALSE)="UNREGISTERED","Unregistered",$P294)),"")</f>
        <v/>
      </c>
      <c r="X294" s="96" t="str">
        <f t="shared" si="72"/>
        <v/>
      </c>
      <c r="Y294" s="50" t="str">
        <f t="shared" si="63"/>
        <v/>
      </c>
    </row>
    <row r="295" spans="1:25" x14ac:dyDescent="0.25">
      <c r="A295" s="49" t="str">
        <f t="shared" si="60"/>
        <v>-</v>
      </c>
      <c r="B295" s="49">
        <f t="shared" si="73"/>
        <v>294</v>
      </c>
      <c r="C295" s="78"/>
      <c r="D295" s="78"/>
      <c r="E295" s="70"/>
      <c r="F295" s="83"/>
      <c r="G295" s="94"/>
      <c r="H295" s="84"/>
      <c r="I295" s="95" t="str">
        <f t="shared" si="64"/>
        <v/>
      </c>
      <c r="J295" s="84"/>
      <c r="K295" s="52" t="str">
        <f t="shared" si="65"/>
        <v/>
      </c>
      <c r="L295" s="84"/>
      <c r="M295" s="51">
        <f t="shared" si="66"/>
        <v>0</v>
      </c>
      <c r="N295" s="51">
        <f t="shared" si="61"/>
        <v>0</v>
      </c>
      <c r="O295" s="51">
        <f t="shared" si="67"/>
        <v>0</v>
      </c>
      <c r="P295" s="51" t="str">
        <f>IFERROR(IF((VLOOKUP(F295,'Master Info'!$A$14:$C$113,2,FALSE)&amp;VLOOKUP(F295,'Master Info'!$A$14:$C$113,3,FALSE))='Master Info'!$B$2&amp;'Master Info'!$C$2,"SGST","IGST"),"")</f>
        <v/>
      </c>
      <c r="Q295" s="67" t="str">
        <f t="shared" si="62"/>
        <v/>
      </c>
      <c r="R295" s="51">
        <f t="shared" si="68"/>
        <v>0</v>
      </c>
      <c r="S295" s="51">
        <f t="shared" si="68"/>
        <v>0</v>
      </c>
      <c r="T295" s="51">
        <f t="shared" si="69"/>
        <v>0</v>
      </c>
      <c r="U295" s="51">
        <f t="shared" si="70"/>
        <v>0</v>
      </c>
      <c r="V295" s="52">
        <f t="shared" si="71"/>
        <v>0</v>
      </c>
      <c r="W295" s="50" t="str">
        <f>IFERROR(IF(AND(VLOOKUP(F295,'Master Info'!$A$14:$Q$113,17,FALSE)="UNREGISTERED",$P295="IGST",O295&gt;=250000),"IGST &gt; 2.5 Lakhs",IF(VLOOKUP($F295,'Master Info'!$A$14:$Q$113,17,FALSE)="UNREGISTERED","Unregistered",$P295)),"")</f>
        <v/>
      </c>
      <c r="X295" s="96" t="str">
        <f t="shared" si="72"/>
        <v/>
      </c>
      <c r="Y295" s="50" t="str">
        <f t="shared" si="63"/>
        <v/>
      </c>
    </row>
    <row r="296" spans="1:25" x14ac:dyDescent="0.25">
      <c r="A296" s="49" t="str">
        <f t="shared" si="60"/>
        <v>-</v>
      </c>
      <c r="B296" s="49">
        <f t="shared" si="73"/>
        <v>295</v>
      </c>
      <c r="C296" s="78"/>
      <c r="D296" s="78"/>
      <c r="E296" s="70"/>
      <c r="F296" s="83"/>
      <c r="G296" s="94"/>
      <c r="H296" s="84"/>
      <c r="I296" s="95" t="str">
        <f t="shared" si="64"/>
        <v/>
      </c>
      <c r="J296" s="84"/>
      <c r="K296" s="52" t="str">
        <f t="shared" si="65"/>
        <v/>
      </c>
      <c r="L296" s="84"/>
      <c r="M296" s="51">
        <f t="shared" si="66"/>
        <v>0</v>
      </c>
      <c r="N296" s="51">
        <f t="shared" si="61"/>
        <v>0</v>
      </c>
      <c r="O296" s="51">
        <f t="shared" si="67"/>
        <v>0</v>
      </c>
      <c r="P296" s="51" t="str">
        <f>IFERROR(IF((VLOOKUP(F296,'Master Info'!$A$14:$C$113,2,FALSE)&amp;VLOOKUP(F296,'Master Info'!$A$14:$C$113,3,FALSE))='Master Info'!$B$2&amp;'Master Info'!$C$2,"SGST","IGST"),"")</f>
        <v/>
      </c>
      <c r="Q296" s="67" t="str">
        <f t="shared" si="62"/>
        <v/>
      </c>
      <c r="R296" s="51">
        <f t="shared" si="68"/>
        <v>0</v>
      </c>
      <c r="S296" s="51">
        <f t="shared" si="68"/>
        <v>0</v>
      </c>
      <c r="T296" s="51">
        <f t="shared" si="69"/>
        <v>0</v>
      </c>
      <c r="U296" s="51">
        <f t="shared" si="70"/>
        <v>0</v>
      </c>
      <c r="V296" s="52">
        <f t="shared" si="71"/>
        <v>0</v>
      </c>
      <c r="W296" s="50" t="str">
        <f>IFERROR(IF(AND(VLOOKUP(F296,'Master Info'!$A$14:$Q$113,17,FALSE)="UNREGISTERED",$P296="IGST",O296&gt;=250000),"IGST &gt; 2.5 Lakhs",IF(VLOOKUP($F296,'Master Info'!$A$14:$Q$113,17,FALSE)="UNREGISTERED","Unregistered",$P296)),"")</f>
        <v/>
      </c>
      <c r="X296" s="96" t="str">
        <f t="shared" si="72"/>
        <v/>
      </c>
      <c r="Y296" s="50" t="str">
        <f t="shared" si="63"/>
        <v/>
      </c>
    </row>
    <row r="297" spans="1:25" x14ac:dyDescent="0.25">
      <c r="A297" s="49" t="str">
        <f t="shared" si="60"/>
        <v>-</v>
      </c>
      <c r="B297" s="49">
        <f t="shared" si="73"/>
        <v>296</v>
      </c>
      <c r="C297" s="78"/>
      <c r="D297" s="78"/>
      <c r="E297" s="70"/>
      <c r="F297" s="83"/>
      <c r="G297" s="94"/>
      <c r="H297" s="84"/>
      <c r="I297" s="95" t="str">
        <f t="shared" si="64"/>
        <v/>
      </c>
      <c r="J297" s="84"/>
      <c r="K297" s="52" t="str">
        <f t="shared" si="65"/>
        <v/>
      </c>
      <c r="L297" s="84"/>
      <c r="M297" s="51">
        <f t="shared" si="66"/>
        <v>0</v>
      </c>
      <c r="N297" s="51">
        <f t="shared" si="61"/>
        <v>0</v>
      </c>
      <c r="O297" s="51">
        <f t="shared" si="67"/>
        <v>0</v>
      </c>
      <c r="P297" s="51" t="str">
        <f>IFERROR(IF((VLOOKUP(F297,'Master Info'!$A$14:$C$113,2,FALSE)&amp;VLOOKUP(F297,'Master Info'!$A$14:$C$113,3,FALSE))='Master Info'!$B$2&amp;'Master Info'!$C$2,"SGST","IGST"),"")</f>
        <v/>
      </c>
      <c r="Q297" s="67" t="str">
        <f t="shared" si="62"/>
        <v/>
      </c>
      <c r="R297" s="51">
        <f t="shared" si="68"/>
        <v>0</v>
      </c>
      <c r="S297" s="51">
        <f t="shared" si="68"/>
        <v>0</v>
      </c>
      <c r="T297" s="51">
        <f t="shared" si="69"/>
        <v>0</v>
      </c>
      <c r="U297" s="51">
        <f t="shared" si="70"/>
        <v>0</v>
      </c>
      <c r="V297" s="52">
        <f t="shared" si="71"/>
        <v>0</v>
      </c>
      <c r="W297" s="50" t="str">
        <f>IFERROR(IF(AND(VLOOKUP(F297,'Master Info'!$A$14:$Q$113,17,FALSE)="UNREGISTERED",$P297="IGST",O297&gt;=250000),"IGST &gt; 2.5 Lakhs",IF(VLOOKUP($F297,'Master Info'!$A$14:$Q$113,17,FALSE)="UNREGISTERED","Unregistered",$P297)),"")</f>
        <v/>
      </c>
      <c r="X297" s="96" t="str">
        <f t="shared" si="72"/>
        <v/>
      </c>
      <c r="Y297" s="50" t="str">
        <f t="shared" si="63"/>
        <v/>
      </c>
    </row>
    <row r="298" spans="1:25" x14ac:dyDescent="0.25">
      <c r="A298" s="49" t="str">
        <f t="shared" si="60"/>
        <v>-</v>
      </c>
      <c r="B298" s="49">
        <f t="shared" si="73"/>
        <v>297</v>
      </c>
      <c r="C298" s="78"/>
      <c r="D298" s="78"/>
      <c r="E298" s="70"/>
      <c r="F298" s="83"/>
      <c r="G298" s="94"/>
      <c r="H298" s="84"/>
      <c r="I298" s="95" t="str">
        <f t="shared" si="64"/>
        <v/>
      </c>
      <c r="J298" s="84"/>
      <c r="K298" s="52" t="str">
        <f t="shared" si="65"/>
        <v/>
      </c>
      <c r="L298" s="84"/>
      <c r="M298" s="51">
        <f t="shared" si="66"/>
        <v>0</v>
      </c>
      <c r="N298" s="51">
        <f t="shared" si="61"/>
        <v>0</v>
      </c>
      <c r="O298" s="51">
        <f t="shared" si="67"/>
        <v>0</v>
      </c>
      <c r="P298" s="51" t="str">
        <f>IFERROR(IF((VLOOKUP(F298,'Master Info'!$A$14:$C$113,2,FALSE)&amp;VLOOKUP(F298,'Master Info'!$A$14:$C$113,3,FALSE))='Master Info'!$B$2&amp;'Master Info'!$C$2,"SGST","IGST"),"")</f>
        <v/>
      </c>
      <c r="Q298" s="67" t="str">
        <f t="shared" si="62"/>
        <v/>
      </c>
      <c r="R298" s="51">
        <f t="shared" si="68"/>
        <v>0</v>
      </c>
      <c r="S298" s="51">
        <f t="shared" si="68"/>
        <v>0</v>
      </c>
      <c r="T298" s="51">
        <f t="shared" si="69"/>
        <v>0</v>
      </c>
      <c r="U298" s="51">
        <f t="shared" si="70"/>
        <v>0</v>
      </c>
      <c r="V298" s="52">
        <f t="shared" si="71"/>
        <v>0</v>
      </c>
      <c r="W298" s="50" t="str">
        <f>IFERROR(IF(AND(VLOOKUP(F298,'Master Info'!$A$14:$Q$113,17,FALSE)="UNREGISTERED",$P298="IGST",O298&gt;=250000),"IGST &gt; 2.5 Lakhs",IF(VLOOKUP($F298,'Master Info'!$A$14:$Q$113,17,FALSE)="UNREGISTERED","Unregistered",$P298)),"")</f>
        <v/>
      </c>
      <c r="X298" s="96" t="str">
        <f t="shared" si="72"/>
        <v/>
      </c>
      <c r="Y298" s="50" t="str">
        <f t="shared" si="63"/>
        <v/>
      </c>
    </row>
    <row r="299" spans="1:25" x14ac:dyDescent="0.25">
      <c r="A299" s="49" t="str">
        <f t="shared" si="60"/>
        <v>-</v>
      </c>
      <c r="B299" s="49">
        <f t="shared" si="73"/>
        <v>298</v>
      </c>
      <c r="C299" s="78"/>
      <c r="D299" s="78"/>
      <c r="E299" s="70"/>
      <c r="F299" s="83"/>
      <c r="G299" s="94"/>
      <c r="H299" s="84"/>
      <c r="I299" s="95" t="str">
        <f t="shared" si="64"/>
        <v/>
      </c>
      <c r="J299" s="84"/>
      <c r="K299" s="52" t="str">
        <f t="shared" si="65"/>
        <v/>
      </c>
      <c r="L299" s="84"/>
      <c r="M299" s="51">
        <f t="shared" si="66"/>
        <v>0</v>
      </c>
      <c r="N299" s="51">
        <f t="shared" si="61"/>
        <v>0</v>
      </c>
      <c r="O299" s="51">
        <f t="shared" si="67"/>
        <v>0</v>
      </c>
      <c r="P299" s="51" t="str">
        <f>IFERROR(IF((VLOOKUP(F299,'Master Info'!$A$14:$C$113,2,FALSE)&amp;VLOOKUP(F299,'Master Info'!$A$14:$C$113,3,FALSE))='Master Info'!$B$2&amp;'Master Info'!$C$2,"SGST","IGST"),"")</f>
        <v/>
      </c>
      <c r="Q299" s="67" t="str">
        <f t="shared" si="62"/>
        <v/>
      </c>
      <c r="R299" s="51">
        <f t="shared" si="68"/>
        <v>0</v>
      </c>
      <c r="S299" s="51">
        <f t="shared" si="68"/>
        <v>0</v>
      </c>
      <c r="T299" s="51">
        <f t="shared" si="69"/>
        <v>0</v>
      </c>
      <c r="U299" s="51">
        <f t="shared" si="70"/>
        <v>0</v>
      </c>
      <c r="V299" s="52">
        <f t="shared" si="71"/>
        <v>0</v>
      </c>
      <c r="W299" s="50" t="str">
        <f>IFERROR(IF(AND(VLOOKUP(F299,'Master Info'!$A$14:$Q$113,17,FALSE)="UNREGISTERED",$P299="IGST",O299&gt;=250000),"IGST &gt; 2.5 Lakhs",IF(VLOOKUP($F299,'Master Info'!$A$14:$Q$113,17,FALSE)="UNREGISTERED","Unregistered",$P299)),"")</f>
        <v/>
      </c>
      <c r="X299" s="96" t="str">
        <f t="shared" si="72"/>
        <v/>
      </c>
      <c r="Y299" s="50" t="str">
        <f t="shared" si="63"/>
        <v/>
      </c>
    </row>
    <row r="300" spans="1:25" x14ac:dyDescent="0.25">
      <c r="A300" s="49" t="str">
        <f t="shared" si="60"/>
        <v>-</v>
      </c>
      <c r="B300" s="49">
        <f t="shared" si="73"/>
        <v>299</v>
      </c>
      <c r="C300" s="78"/>
      <c r="D300" s="78"/>
      <c r="E300" s="70"/>
      <c r="F300" s="83"/>
      <c r="G300" s="94"/>
      <c r="H300" s="84"/>
      <c r="I300" s="95" t="str">
        <f t="shared" si="64"/>
        <v/>
      </c>
      <c r="J300" s="84"/>
      <c r="K300" s="52" t="str">
        <f t="shared" si="65"/>
        <v/>
      </c>
      <c r="L300" s="84"/>
      <c r="M300" s="51">
        <f t="shared" si="66"/>
        <v>0</v>
      </c>
      <c r="N300" s="51">
        <f t="shared" si="61"/>
        <v>0</v>
      </c>
      <c r="O300" s="51">
        <f t="shared" si="67"/>
        <v>0</v>
      </c>
      <c r="P300" s="51" t="str">
        <f>IFERROR(IF((VLOOKUP(F300,'Master Info'!$A$14:$C$113,2,FALSE)&amp;VLOOKUP(F300,'Master Info'!$A$14:$C$113,3,FALSE))='Master Info'!$B$2&amp;'Master Info'!$C$2,"SGST","IGST"),"")</f>
        <v/>
      </c>
      <c r="Q300" s="67" t="str">
        <f t="shared" si="62"/>
        <v/>
      </c>
      <c r="R300" s="51">
        <f t="shared" si="68"/>
        <v>0</v>
      </c>
      <c r="S300" s="51">
        <f t="shared" si="68"/>
        <v>0</v>
      </c>
      <c r="T300" s="51">
        <f t="shared" si="69"/>
        <v>0</v>
      </c>
      <c r="U300" s="51">
        <f t="shared" si="70"/>
        <v>0</v>
      </c>
      <c r="V300" s="52">
        <f t="shared" si="71"/>
        <v>0</v>
      </c>
      <c r="W300" s="50" t="str">
        <f>IFERROR(IF(AND(VLOOKUP(F300,'Master Info'!$A$14:$Q$113,17,FALSE)="UNREGISTERED",$P300="IGST",O300&gt;=250000),"IGST &gt; 2.5 Lakhs",IF(VLOOKUP($F300,'Master Info'!$A$14:$Q$113,17,FALSE)="UNREGISTERED","Unregistered",$P300)),"")</f>
        <v/>
      </c>
      <c r="X300" s="96" t="str">
        <f t="shared" si="72"/>
        <v/>
      </c>
      <c r="Y300" s="50" t="str">
        <f t="shared" si="63"/>
        <v/>
      </c>
    </row>
    <row r="301" spans="1:25" x14ac:dyDescent="0.25">
      <c r="A301" s="49" t="str">
        <f t="shared" si="60"/>
        <v>-</v>
      </c>
      <c r="B301" s="49">
        <f t="shared" si="73"/>
        <v>300</v>
      </c>
      <c r="C301" s="78"/>
      <c r="D301" s="78"/>
      <c r="E301" s="70"/>
      <c r="F301" s="83"/>
      <c r="G301" s="94"/>
      <c r="H301" s="84"/>
      <c r="I301" s="95" t="str">
        <f t="shared" si="64"/>
        <v/>
      </c>
      <c r="J301" s="84"/>
      <c r="K301" s="52" t="str">
        <f t="shared" si="65"/>
        <v/>
      </c>
      <c r="L301" s="84"/>
      <c r="M301" s="51">
        <f t="shared" si="66"/>
        <v>0</v>
      </c>
      <c r="N301" s="51">
        <f t="shared" si="61"/>
        <v>0</v>
      </c>
      <c r="O301" s="51">
        <f t="shared" si="67"/>
        <v>0</v>
      </c>
      <c r="P301" s="51" t="str">
        <f>IFERROR(IF((VLOOKUP(F301,'Master Info'!$A$14:$C$113,2,FALSE)&amp;VLOOKUP(F301,'Master Info'!$A$14:$C$113,3,FALSE))='Master Info'!$B$2&amp;'Master Info'!$C$2,"SGST","IGST"),"")</f>
        <v/>
      </c>
      <c r="Q301" s="67" t="str">
        <f t="shared" si="62"/>
        <v/>
      </c>
      <c r="R301" s="51">
        <f t="shared" si="68"/>
        <v>0</v>
      </c>
      <c r="S301" s="51">
        <f t="shared" si="68"/>
        <v>0</v>
      </c>
      <c r="T301" s="51">
        <f t="shared" si="69"/>
        <v>0</v>
      </c>
      <c r="U301" s="51">
        <f t="shared" si="70"/>
        <v>0</v>
      </c>
      <c r="V301" s="52">
        <f t="shared" si="71"/>
        <v>0</v>
      </c>
      <c r="W301" s="50" t="str">
        <f>IFERROR(IF(AND(VLOOKUP(F301,'Master Info'!$A$14:$Q$113,17,FALSE)="UNREGISTERED",$P301="IGST",O301&gt;=250000),"IGST &gt; 2.5 Lakhs",IF(VLOOKUP($F301,'Master Info'!$A$14:$Q$113,17,FALSE)="UNREGISTERED","Unregistered",$P301)),"")</f>
        <v/>
      </c>
      <c r="X301" s="96" t="str">
        <f t="shared" si="72"/>
        <v/>
      </c>
      <c r="Y301" s="50" t="str">
        <f t="shared" si="63"/>
        <v/>
      </c>
    </row>
    <row r="302" spans="1:25" x14ac:dyDescent="0.25">
      <c r="A302" s="49" t="str">
        <f t="shared" si="60"/>
        <v>-</v>
      </c>
      <c r="B302" s="49">
        <f t="shared" si="73"/>
        <v>301</v>
      </c>
      <c r="C302" s="78"/>
      <c r="D302" s="78"/>
      <c r="E302" s="70"/>
      <c r="F302" s="83"/>
      <c r="G302" s="94"/>
      <c r="H302" s="84"/>
      <c r="I302" s="95" t="str">
        <f t="shared" si="64"/>
        <v/>
      </c>
      <c r="J302" s="84"/>
      <c r="K302" s="52" t="str">
        <f t="shared" si="65"/>
        <v/>
      </c>
      <c r="L302" s="84"/>
      <c r="M302" s="51">
        <f t="shared" si="66"/>
        <v>0</v>
      </c>
      <c r="N302" s="51">
        <f t="shared" si="61"/>
        <v>0</v>
      </c>
      <c r="O302" s="51">
        <f t="shared" si="67"/>
        <v>0</v>
      </c>
      <c r="P302" s="51" t="str">
        <f>IFERROR(IF((VLOOKUP(F302,'Master Info'!$A$14:$C$113,2,FALSE)&amp;VLOOKUP(F302,'Master Info'!$A$14:$C$113,3,FALSE))='Master Info'!$B$2&amp;'Master Info'!$C$2,"SGST","IGST"),"")</f>
        <v/>
      </c>
      <c r="Q302" s="67" t="str">
        <f t="shared" si="62"/>
        <v/>
      </c>
      <c r="R302" s="51">
        <f t="shared" si="68"/>
        <v>0</v>
      </c>
      <c r="S302" s="51">
        <f t="shared" si="68"/>
        <v>0</v>
      </c>
      <c r="T302" s="51">
        <f t="shared" si="69"/>
        <v>0</v>
      </c>
      <c r="U302" s="51">
        <f t="shared" si="70"/>
        <v>0</v>
      </c>
      <c r="V302" s="52">
        <f t="shared" si="71"/>
        <v>0</v>
      </c>
      <c r="W302" s="50" t="str">
        <f>IFERROR(IF(AND(VLOOKUP(F302,'Master Info'!$A$14:$Q$113,17,FALSE)="UNREGISTERED",$P302="IGST",O302&gt;=250000),"IGST &gt; 2.5 Lakhs",IF(VLOOKUP($F302,'Master Info'!$A$14:$Q$113,17,FALSE)="UNREGISTERED","Unregistered",$P302)),"")</f>
        <v/>
      </c>
      <c r="X302" s="96" t="str">
        <f t="shared" si="72"/>
        <v/>
      </c>
      <c r="Y302" s="50" t="str">
        <f t="shared" si="63"/>
        <v/>
      </c>
    </row>
    <row r="303" spans="1:25" x14ac:dyDescent="0.25">
      <c r="A303" s="49" t="str">
        <f t="shared" si="60"/>
        <v>-</v>
      </c>
      <c r="B303" s="49">
        <f t="shared" si="73"/>
        <v>302</v>
      </c>
      <c r="C303" s="78"/>
      <c r="D303" s="78"/>
      <c r="E303" s="70"/>
      <c r="F303" s="83"/>
      <c r="G303" s="94"/>
      <c r="H303" s="84"/>
      <c r="I303" s="95" t="str">
        <f t="shared" si="64"/>
        <v/>
      </c>
      <c r="J303" s="84"/>
      <c r="K303" s="52" t="str">
        <f t="shared" si="65"/>
        <v/>
      </c>
      <c r="L303" s="84"/>
      <c r="M303" s="51">
        <f t="shared" si="66"/>
        <v>0</v>
      </c>
      <c r="N303" s="51">
        <f t="shared" si="61"/>
        <v>0</v>
      </c>
      <c r="O303" s="51">
        <f t="shared" si="67"/>
        <v>0</v>
      </c>
      <c r="P303" s="51" t="str">
        <f>IFERROR(IF((VLOOKUP(F303,'Master Info'!$A$14:$C$113,2,FALSE)&amp;VLOOKUP(F303,'Master Info'!$A$14:$C$113,3,FALSE))='Master Info'!$B$2&amp;'Master Info'!$C$2,"SGST","IGST"),"")</f>
        <v/>
      </c>
      <c r="Q303" s="67" t="str">
        <f t="shared" si="62"/>
        <v/>
      </c>
      <c r="R303" s="51">
        <f t="shared" si="68"/>
        <v>0</v>
      </c>
      <c r="S303" s="51">
        <f t="shared" si="68"/>
        <v>0</v>
      </c>
      <c r="T303" s="51">
        <f t="shared" si="69"/>
        <v>0</v>
      </c>
      <c r="U303" s="51">
        <f t="shared" si="70"/>
        <v>0</v>
      </c>
      <c r="V303" s="52">
        <f t="shared" si="71"/>
        <v>0</v>
      </c>
      <c r="W303" s="50" t="str">
        <f>IFERROR(IF(AND(VLOOKUP(F303,'Master Info'!$A$14:$Q$113,17,FALSE)="UNREGISTERED",$P303="IGST",O303&gt;=250000),"IGST &gt; 2.5 Lakhs",IF(VLOOKUP($F303,'Master Info'!$A$14:$Q$113,17,FALSE)="UNREGISTERED","Unregistered",$P303)),"")</f>
        <v/>
      </c>
      <c r="X303" s="96" t="str">
        <f t="shared" si="72"/>
        <v/>
      </c>
      <c r="Y303" s="50" t="str">
        <f t="shared" si="63"/>
        <v/>
      </c>
    </row>
    <row r="304" spans="1:25" x14ac:dyDescent="0.25">
      <c r="A304" s="49" t="str">
        <f t="shared" si="60"/>
        <v>-</v>
      </c>
      <c r="B304" s="49">
        <f t="shared" si="73"/>
        <v>303</v>
      </c>
      <c r="C304" s="78"/>
      <c r="D304" s="78"/>
      <c r="E304" s="70"/>
      <c r="F304" s="83"/>
      <c r="G304" s="94"/>
      <c r="H304" s="84"/>
      <c r="I304" s="95" t="str">
        <f t="shared" si="64"/>
        <v/>
      </c>
      <c r="J304" s="84"/>
      <c r="K304" s="52" t="str">
        <f t="shared" si="65"/>
        <v/>
      </c>
      <c r="L304" s="84"/>
      <c r="M304" s="51">
        <f t="shared" si="66"/>
        <v>0</v>
      </c>
      <c r="N304" s="51">
        <f t="shared" si="61"/>
        <v>0</v>
      </c>
      <c r="O304" s="51">
        <f t="shared" si="67"/>
        <v>0</v>
      </c>
      <c r="P304" s="51" t="str">
        <f>IFERROR(IF((VLOOKUP(F304,'Master Info'!$A$14:$C$113,2,FALSE)&amp;VLOOKUP(F304,'Master Info'!$A$14:$C$113,3,FALSE))='Master Info'!$B$2&amp;'Master Info'!$C$2,"SGST","IGST"),"")</f>
        <v/>
      </c>
      <c r="Q304" s="67" t="str">
        <f t="shared" si="62"/>
        <v/>
      </c>
      <c r="R304" s="51">
        <f t="shared" si="68"/>
        <v>0</v>
      </c>
      <c r="S304" s="51">
        <f t="shared" si="68"/>
        <v>0</v>
      </c>
      <c r="T304" s="51">
        <f t="shared" si="69"/>
        <v>0</v>
      </c>
      <c r="U304" s="51">
        <f t="shared" si="70"/>
        <v>0</v>
      </c>
      <c r="V304" s="52">
        <f t="shared" si="71"/>
        <v>0</v>
      </c>
      <c r="W304" s="50" t="str">
        <f>IFERROR(IF(AND(VLOOKUP(F304,'Master Info'!$A$14:$Q$113,17,FALSE)="UNREGISTERED",$P304="IGST",O304&gt;=250000),"IGST &gt; 2.5 Lakhs",IF(VLOOKUP($F304,'Master Info'!$A$14:$Q$113,17,FALSE)="UNREGISTERED","Unregistered",$P304)),"")</f>
        <v/>
      </c>
      <c r="X304" s="96" t="str">
        <f t="shared" si="72"/>
        <v/>
      </c>
      <c r="Y304" s="50" t="str">
        <f t="shared" si="63"/>
        <v/>
      </c>
    </row>
    <row r="305" spans="1:25" x14ac:dyDescent="0.25">
      <c r="A305" s="49" t="str">
        <f t="shared" si="60"/>
        <v>-</v>
      </c>
      <c r="B305" s="49">
        <f t="shared" si="73"/>
        <v>304</v>
      </c>
      <c r="C305" s="78"/>
      <c r="D305" s="78"/>
      <c r="E305" s="70"/>
      <c r="F305" s="83"/>
      <c r="G305" s="94"/>
      <c r="H305" s="84"/>
      <c r="I305" s="95" t="str">
        <f t="shared" si="64"/>
        <v/>
      </c>
      <c r="J305" s="84"/>
      <c r="K305" s="52" t="str">
        <f t="shared" si="65"/>
        <v/>
      </c>
      <c r="L305" s="84"/>
      <c r="M305" s="51">
        <f t="shared" si="66"/>
        <v>0</v>
      </c>
      <c r="N305" s="51">
        <f t="shared" si="61"/>
        <v>0</v>
      </c>
      <c r="O305" s="51">
        <f t="shared" si="67"/>
        <v>0</v>
      </c>
      <c r="P305" s="51" t="str">
        <f>IFERROR(IF((VLOOKUP(F305,'Master Info'!$A$14:$C$113,2,FALSE)&amp;VLOOKUP(F305,'Master Info'!$A$14:$C$113,3,FALSE))='Master Info'!$B$2&amp;'Master Info'!$C$2,"SGST","IGST"),"")</f>
        <v/>
      </c>
      <c r="Q305" s="67" t="str">
        <f t="shared" si="62"/>
        <v/>
      </c>
      <c r="R305" s="51">
        <f t="shared" si="68"/>
        <v>0</v>
      </c>
      <c r="S305" s="51">
        <f t="shared" si="68"/>
        <v>0</v>
      </c>
      <c r="T305" s="51">
        <f t="shared" si="69"/>
        <v>0</v>
      </c>
      <c r="U305" s="51">
        <f t="shared" si="70"/>
        <v>0</v>
      </c>
      <c r="V305" s="52">
        <f t="shared" si="71"/>
        <v>0</v>
      </c>
      <c r="W305" s="50" t="str">
        <f>IFERROR(IF(AND(VLOOKUP(F305,'Master Info'!$A$14:$Q$113,17,FALSE)="UNREGISTERED",$P305="IGST",O305&gt;=250000),"IGST &gt; 2.5 Lakhs",IF(VLOOKUP($F305,'Master Info'!$A$14:$Q$113,17,FALSE)="UNREGISTERED","Unregistered",$P305)),"")</f>
        <v/>
      </c>
      <c r="X305" s="96" t="str">
        <f t="shared" si="72"/>
        <v/>
      </c>
      <c r="Y305" s="50" t="str">
        <f t="shared" si="63"/>
        <v/>
      </c>
    </row>
    <row r="306" spans="1:25" x14ac:dyDescent="0.25">
      <c r="A306" s="49" t="str">
        <f t="shared" si="60"/>
        <v>-</v>
      </c>
      <c r="B306" s="49">
        <f t="shared" si="73"/>
        <v>305</v>
      </c>
      <c r="C306" s="78"/>
      <c r="D306" s="78"/>
      <c r="E306" s="70"/>
      <c r="F306" s="83"/>
      <c r="G306" s="94"/>
      <c r="H306" s="84"/>
      <c r="I306" s="95" t="str">
        <f t="shared" si="64"/>
        <v/>
      </c>
      <c r="J306" s="84"/>
      <c r="K306" s="52" t="str">
        <f t="shared" si="65"/>
        <v/>
      </c>
      <c r="L306" s="84"/>
      <c r="M306" s="51">
        <f t="shared" si="66"/>
        <v>0</v>
      </c>
      <c r="N306" s="51">
        <f t="shared" si="61"/>
        <v>0</v>
      </c>
      <c r="O306" s="51">
        <f t="shared" si="67"/>
        <v>0</v>
      </c>
      <c r="P306" s="51" t="str">
        <f>IFERROR(IF((VLOOKUP(F306,'Master Info'!$A$14:$C$113,2,FALSE)&amp;VLOOKUP(F306,'Master Info'!$A$14:$C$113,3,FALSE))='Master Info'!$B$2&amp;'Master Info'!$C$2,"SGST","IGST"),"")</f>
        <v/>
      </c>
      <c r="Q306" s="67" t="str">
        <f t="shared" si="62"/>
        <v/>
      </c>
      <c r="R306" s="51">
        <f t="shared" si="68"/>
        <v>0</v>
      </c>
      <c r="S306" s="51">
        <f t="shared" si="68"/>
        <v>0</v>
      </c>
      <c r="T306" s="51">
        <f t="shared" si="69"/>
        <v>0</v>
      </c>
      <c r="U306" s="51">
        <f t="shared" si="70"/>
        <v>0</v>
      </c>
      <c r="V306" s="52">
        <f t="shared" si="71"/>
        <v>0</v>
      </c>
      <c r="W306" s="50" t="str">
        <f>IFERROR(IF(AND(VLOOKUP(F306,'Master Info'!$A$14:$Q$113,17,FALSE)="UNREGISTERED",$P306="IGST",O306&gt;=250000),"IGST &gt; 2.5 Lakhs",IF(VLOOKUP($F306,'Master Info'!$A$14:$Q$113,17,FALSE)="UNREGISTERED","Unregistered",$P306)),"")</f>
        <v/>
      </c>
      <c r="X306" s="96" t="str">
        <f t="shared" si="72"/>
        <v/>
      </c>
      <c r="Y306" s="50" t="str">
        <f t="shared" si="63"/>
        <v/>
      </c>
    </row>
    <row r="307" spans="1:25" x14ac:dyDescent="0.25">
      <c r="A307" s="49" t="str">
        <f t="shared" si="60"/>
        <v>-</v>
      </c>
      <c r="B307" s="49">
        <f t="shared" si="73"/>
        <v>306</v>
      </c>
      <c r="C307" s="78"/>
      <c r="D307" s="78"/>
      <c r="E307" s="70"/>
      <c r="F307" s="83"/>
      <c r="G307" s="94"/>
      <c r="H307" s="84"/>
      <c r="I307" s="95" t="str">
        <f t="shared" si="64"/>
        <v/>
      </c>
      <c r="J307" s="84"/>
      <c r="K307" s="52" t="str">
        <f t="shared" si="65"/>
        <v/>
      </c>
      <c r="L307" s="84"/>
      <c r="M307" s="51">
        <f t="shared" si="66"/>
        <v>0</v>
      </c>
      <c r="N307" s="51">
        <f t="shared" si="61"/>
        <v>0</v>
      </c>
      <c r="O307" s="51">
        <f t="shared" si="67"/>
        <v>0</v>
      </c>
      <c r="P307" s="51" t="str">
        <f>IFERROR(IF((VLOOKUP(F307,'Master Info'!$A$14:$C$113,2,FALSE)&amp;VLOOKUP(F307,'Master Info'!$A$14:$C$113,3,FALSE))='Master Info'!$B$2&amp;'Master Info'!$C$2,"SGST","IGST"),"")</f>
        <v/>
      </c>
      <c r="Q307" s="67" t="str">
        <f t="shared" si="62"/>
        <v/>
      </c>
      <c r="R307" s="51">
        <f t="shared" si="68"/>
        <v>0</v>
      </c>
      <c r="S307" s="51">
        <f t="shared" si="68"/>
        <v>0</v>
      </c>
      <c r="T307" s="51">
        <f t="shared" si="69"/>
        <v>0</v>
      </c>
      <c r="U307" s="51">
        <f t="shared" si="70"/>
        <v>0</v>
      </c>
      <c r="V307" s="52">
        <f t="shared" si="71"/>
        <v>0</v>
      </c>
      <c r="W307" s="50" t="str">
        <f>IFERROR(IF(AND(VLOOKUP(F307,'Master Info'!$A$14:$Q$113,17,FALSE)="UNREGISTERED",$P307="IGST",O307&gt;=250000),"IGST &gt; 2.5 Lakhs",IF(VLOOKUP($F307,'Master Info'!$A$14:$Q$113,17,FALSE)="UNREGISTERED","Unregistered",$P307)),"")</f>
        <v/>
      </c>
      <c r="X307" s="96" t="str">
        <f t="shared" si="72"/>
        <v/>
      </c>
      <c r="Y307" s="50" t="str">
        <f t="shared" si="63"/>
        <v/>
      </c>
    </row>
    <row r="308" spans="1:25" x14ac:dyDescent="0.25">
      <c r="A308" s="49" t="str">
        <f t="shared" si="60"/>
        <v>-</v>
      </c>
      <c r="B308" s="49">
        <f t="shared" si="73"/>
        <v>307</v>
      </c>
      <c r="C308" s="78"/>
      <c r="D308" s="78"/>
      <c r="E308" s="70"/>
      <c r="F308" s="83"/>
      <c r="G308" s="94"/>
      <c r="H308" s="84"/>
      <c r="I308" s="95" t="str">
        <f t="shared" si="64"/>
        <v/>
      </c>
      <c r="J308" s="84"/>
      <c r="K308" s="52" t="str">
        <f t="shared" si="65"/>
        <v/>
      </c>
      <c r="L308" s="84"/>
      <c r="M308" s="51">
        <f t="shared" si="66"/>
        <v>0</v>
      </c>
      <c r="N308" s="51">
        <f t="shared" si="61"/>
        <v>0</v>
      </c>
      <c r="O308" s="51">
        <f t="shared" si="67"/>
        <v>0</v>
      </c>
      <c r="P308" s="51" t="str">
        <f>IFERROR(IF((VLOOKUP(F308,'Master Info'!$A$14:$C$113,2,FALSE)&amp;VLOOKUP(F308,'Master Info'!$A$14:$C$113,3,FALSE))='Master Info'!$B$2&amp;'Master Info'!$C$2,"SGST","IGST"),"")</f>
        <v/>
      </c>
      <c r="Q308" s="67" t="str">
        <f t="shared" si="62"/>
        <v/>
      </c>
      <c r="R308" s="51">
        <f t="shared" si="68"/>
        <v>0</v>
      </c>
      <c r="S308" s="51">
        <f t="shared" si="68"/>
        <v>0</v>
      </c>
      <c r="T308" s="51">
        <f t="shared" si="69"/>
        <v>0</v>
      </c>
      <c r="U308" s="51">
        <f t="shared" si="70"/>
        <v>0</v>
      </c>
      <c r="V308" s="52">
        <f t="shared" si="71"/>
        <v>0</v>
      </c>
      <c r="W308" s="50" t="str">
        <f>IFERROR(IF(AND(VLOOKUP(F308,'Master Info'!$A$14:$Q$113,17,FALSE)="UNREGISTERED",$P308="IGST",O308&gt;=250000),"IGST &gt; 2.5 Lakhs",IF(VLOOKUP($F308,'Master Info'!$A$14:$Q$113,17,FALSE)="UNREGISTERED","Unregistered",$P308)),"")</f>
        <v/>
      </c>
      <c r="X308" s="96" t="str">
        <f t="shared" si="72"/>
        <v/>
      </c>
      <c r="Y308" s="50" t="str">
        <f t="shared" si="63"/>
        <v/>
      </c>
    </row>
    <row r="309" spans="1:25" x14ac:dyDescent="0.25">
      <c r="A309" s="49" t="str">
        <f t="shared" si="60"/>
        <v>-</v>
      </c>
      <c r="B309" s="49">
        <f t="shared" si="73"/>
        <v>308</v>
      </c>
      <c r="C309" s="78"/>
      <c r="D309" s="78"/>
      <c r="E309" s="70"/>
      <c r="F309" s="83"/>
      <c r="G309" s="94"/>
      <c r="H309" s="84"/>
      <c r="I309" s="95" t="str">
        <f t="shared" si="64"/>
        <v/>
      </c>
      <c r="J309" s="84"/>
      <c r="K309" s="52" t="str">
        <f t="shared" si="65"/>
        <v/>
      </c>
      <c r="L309" s="84"/>
      <c r="M309" s="51">
        <f t="shared" si="66"/>
        <v>0</v>
      </c>
      <c r="N309" s="51">
        <f t="shared" si="61"/>
        <v>0</v>
      </c>
      <c r="O309" s="51">
        <f t="shared" si="67"/>
        <v>0</v>
      </c>
      <c r="P309" s="51" t="str">
        <f>IFERROR(IF((VLOOKUP(F309,'Master Info'!$A$14:$C$113,2,FALSE)&amp;VLOOKUP(F309,'Master Info'!$A$14:$C$113,3,FALSE))='Master Info'!$B$2&amp;'Master Info'!$C$2,"SGST","IGST"),"")</f>
        <v/>
      </c>
      <c r="Q309" s="67" t="str">
        <f t="shared" si="62"/>
        <v/>
      </c>
      <c r="R309" s="51">
        <f t="shared" si="68"/>
        <v>0</v>
      </c>
      <c r="S309" s="51">
        <f t="shared" si="68"/>
        <v>0</v>
      </c>
      <c r="T309" s="51">
        <f t="shared" si="69"/>
        <v>0</v>
      </c>
      <c r="U309" s="51">
        <f t="shared" si="70"/>
        <v>0</v>
      </c>
      <c r="V309" s="52">
        <f t="shared" si="71"/>
        <v>0</v>
      </c>
      <c r="W309" s="50" t="str">
        <f>IFERROR(IF(AND(VLOOKUP(F309,'Master Info'!$A$14:$Q$113,17,FALSE)="UNREGISTERED",$P309="IGST",O309&gt;=250000),"IGST &gt; 2.5 Lakhs",IF(VLOOKUP($F309,'Master Info'!$A$14:$Q$113,17,FALSE)="UNREGISTERED","Unregistered",$P309)),"")</f>
        <v/>
      </c>
      <c r="X309" s="96" t="str">
        <f t="shared" si="72"/>
        <v/>
      </c>
      <c r="Y309" s="50" t="str">
        <f t="shared" si="63"/>
        <v/>
      </c>
    </row>
    <row r="310" spans="1:25" x14ac:dyDescent="0.25">
      <c r="A310" s="49" t="str">
        <f t="shared" si="60"/>
        <v>-</v>
      </c>
      <c r="B310" s="49">
        <f t="shared" si="73"/>
        <v>309</v>
      </c>
      <c r="C310" s="78"/>
      <c r="D310" s="78"/>
      <c r="E310" s="70"/>
      <c r="F310" s="83"/>
      <c r="G310" s="94"/>
      <c r="H310" s="84"/>
      <c r="I310" s="95" t="str">
        <f t="shared" si="64"/>
        <v/>
      </c>
      <c r="J310" s="84"/>
      <c r="K310" s="52" t="str">
        <f t="shared" si="65"/>
        <v/>
      </c>
      <c r="L310" s="84"/>
      <c r="M310" s="51">
        <f t="shared" si="66"/>
        <v>0</v>
      </c>
      <c r="N310" s="51">
        <f t="shared" si="61"/>
        <v>0</v>
      </c>
      <c r="O310" s="51">
        <f t="shared" si="67"/>
        <v>0</v>
      </c>
      <c r="P310" s="51" t="str">
        <f>IFERROR(IF((VLOOKUP(F310,'Master Info'!$A$14:$C$113,2,FALSE)&amp;VLOOKUP(F310,'Master Info'!$A$14:$C$113,3,FALSE))='Master Info'!$B$2&amp;'Master Info'!$C$2,"SGST","IGST"),"")</f>
        <v/>
      </c>
      <c r="Q310" s="67" t="str">
        <f t="shared" si="62"/>
        <v/>
      </c>
      <c r="R310" s="51">
        <f t="shared" si="68"/>
        <v>0</v>
      </c>
      <c r="S310" s="51">
        <f t="shared" si="68"/>
        <v>0</v>
      </c>
      <c r="T310" s="51">
        <f t="shared" si="69"/>
        <v>0</v>
      </c>
      <c r="U310" s="51">
        <f t="shared" si="70"/>
        <v>0</v>
      </c>
      <c r="V310" s="52">
        <f t="shared" si="71"/>
        <v>0</v>
      </c>
      <c r="W310" s="50" t="str">
        <f>IFERROR(IF(AND(VLOOKUP(F310,'Master Info'!$A$14:$Q$113,17,FALSE)="UNREGISTERED",$P310="IGST",O310&gt;=250000),"IGST &gt; 2.5 Lakhs",IF(VLOOKUP($F310,'Master Info'!$A$14:$Q$113,17,FALSE)="UNREGISTERED","Unregistered",$P310)),"")</f>
        <v/>
      </c>
      <c r="X310" s="96" t="str">
        <f t="shared" si="72"/>
        <v/>
      </c>
      <c r="Y310" s="50" t="str">
        <f t="shared" si="63"/>
        <v/>
      </c>
    </row>
    <row r="311" spans="1:25" x14ac:dyDescent="0.25">
      <c r="A311" s="49" t="str">
        <f t="shared" si="60"/>
        <v>-</v>
      </c>
      <c r="B311" s="49">
        <f t="shared" si="73"/>
        <v>310</v>
      </c>
      <c r="C311" s="78"/>
      <c r="D311" s="78"/>
      <c r="E311" s="70"/>
      <c r="F311" s="83"/>
      <c r="G311" s="94"/>
      <c r="H311" s="84"/>
      <c r="I311" s="95" t="str">
        <f t="shared" si="64"/>
        <v/>
      </c>
      <c r="J311" s="84"/>
      <c r="K311" s="52" t="str">
        <f t="shared" si="65"/>
        <v/>
      </c>
      <c r="L311" s="84"/>
      <c r="M311" s="51">
        <f t="shared" si="66"/>
        <v>0</v>
      </c>
      <c r="N311" s="51">
        <f t="shared" si="61"/>
        <v>0</v>
      </c>
      <c r="O311" s="51">
        <f t="shared" si="67"/>
        <v>0</v>
      </c>
      <c r="P311" s="51" t="str">
        <f>IFERROR(IF((VLOOKUP(F311,'Master Info'!$A$14:$C$113,2,FALSE)&amp;VLOOKUP(F311,'Master Info'!$A$14:$C$113,3,FALSE))='Master Info'!$B$2&amp;'Master Info'!$C$2,"SGST","IGST"),"")</f>
        <v/>
      </c>
      <c r="Q311" s="67" t="str">
        <f t="shared" si="62"/>
        <v/>
      </c>
      <c r="R311" s="51">
        <f t="shared" si="68"/>
        <v>0</v>
      </c>
      <c r="S311" s="51">
        <f t="shared" si="68"/>
        <v>0</v>
      </c>
      <c r="T311" s="51">
        <f t="shared" si="69"/>
        <v>0</v>
      </c>
      <c r="U311" s="51">
        <f t="shared" si="70"/>
        <v>0</v>
      </c>
      <c r="V311" s="52">
        <f t="shared" si="71"/>
        <v>0</v>
      </c>
      <c r="W311" s="50" t="str">
        <f>IFERROR(IF(AND(VLOOKUP(F311,'Master Info'!$A$14:$Q$113,17,FALSE)="UNREGISTERED",$P311="IGST",O311&gt;=250000),"IGST &gt; 2.5 Lakhs",IF(VLOOKUP($F311,'Master Info'!$A$14:$Q$113,17,FALSE)="UNREGISTERED","Unregistered",$P311)),"")</f>
        <v/>
      </c>
      <c r="X311" s="96" t="str">
        <f t="shared" si="72"/>
        <v/>
      </c>
      <c r="Y311" s="50" t="str">
        <f t="shared" si="63"/>
        <v/>
      </c>
    </row>
    <row r="312" spans="1:25" x14ac:dyDescent="0.25">
      <c r="A312" s="49" t="str">
        <f t="shared" si="60"/>
        <v>-</v>
      </c>
      <c r="B312" s="49">
        <f t="shared" si="73"/>
        <v>311</v>
      </c>
      <c r="C312" s="78"/>
      <c r="D312" s="78"/>
      <c r="E312" s="70"/>
      <c r="F312" s="83"/>
      <c r="G312" s="94"/>
      <c r="H312" s="84"/>
      <c r="I312" s="95" t="str">
        <f t="shared" si="64"/>
        <v/>
      </c>
      <c r="J312" s="84"/>
      <c r="K312" s="52" t="str">
        <f t="shared" si="65"/>
        <v/>
      </c>
      <c r="L312" s="84"/>
      <c r="M312" s="51">
        <f t="shared" si="66"/>
        <v>0</v>
      </c>
      <c r="N312" s="51">
        <f t="shared" si="61"/>
        <v>0</v>
      </c>
      <c r="O312" s="51">
        <f t="shared" si="67"/>
        <v>0</v>
      </c>
      <c r="P312" s="51" t="str">
        <f>IFERROR(IF((VLOOKUP(F312,'Master Info'!$A$14:$C$113,2,FALSE)&amp;VLOOKUP(F312,'Master Info'!$A$14:$C$113,3,FALSE))='Master Info'!$B$2&amp;'Master Info'!$C$2,"SGST","IGST"),"")</f>
        <v/>
      </c>
      <c r="Q312" s="67" t="str">
        <f t="shared" si="62"/>
        <v/>
      </c>
      <c r="R312" s="51">
        <f t="shared" si="68"/>
        <v>0</v>
      </c>
      <c r="S312" s="51">
        <f t="shared" si="68"/>
        <v>0</v>
      </c>
      <c r="T312" s="51">
        <f t="shared" si="69"/>
        <v>0</v>
      </c>
      <c r="U312" s="51">
        <f t="shared" si="70"/>
        <v>0</v>
      </c>
      <c r="V312" s="52">
        <f t="shared" si="71"/>
        <v>0</v>
      </c>
      <c r="W312" s="50" t="str">
        <f>IFERROR(IF(AND(VLOOKUP(F312,'Master Info'!$A$14:$Q$113,17,FALSE)="UNREGISTERED",$P312="IGST",O312&gt;=250000),"IGST &gt; 2.5 Lakhs",IF(VLOOKUP($F312,'Master Info'!$A$14:$Q$113,17,FALSE)="UNREGISTERED","Unregistered",$P312)),"")</f>
        <v/>
      </c>
      <c r="X312" s="96" t="str">
        <f t="shared" si="72"/>
        <v/>
      </c>
      <c r="Y312" s="50" t="str">
        <f t="shared" si="63"/>
        <v/>
      </c>
    </row>
    <row r="313" spans="1:25" x14ac:dyDescent="0.25">
      <c r="A313" s="49" t="str">
        <f t="shared" si="60"/>
        <v>-</v>
      </c>
      <c r="B313" s="49">
        <f t="shared" si="73"/>
        <v>312</v>
      </c>
      <c r="C313" s="78"/>
      <c r="D313" s="78"/>
      <c r="E313" s="70"/>
      <c r="F313" s="83"/>
      <c r="G313" s="94"/>
      <c r="H313" s="84"/>
      <c r="I313" s="95" t="str">
        <f t="shared" si="64"/>
        <v/>
      </c>
      <c r="J313" s="84"/>
      <c r="K313" s="52" t="str">
        <f t="shared" si="65"/>
        <v/>
      </c>
      <c r="L313" s="84"/>
      <c r="M313" s="51">
        <f t="shared" si="66"/>
        <v>0</v>
      </c>
      <c r="N313" s="51">
        <f t="shared" si="61"/>
        <v>0</v>
      </c>
      <c r="O313" s="51">
        <f t="shared" si="67"/>
        <v>0</v>
      </c>
      <c r="P313" s="51" t="str">
        <f>IFERROR(IF((VLOOKUP(F313,'Master Info'!$A$14:$C$113,2,FALSE)&amp;VLOOKUP(F313,'Master Info'!$A$14:$C$113,3,FALSE))='Master Info'!$B$2&amp;'Master Info'!$C$2,"SGST","IGST"),"")</f>
        <v/>
      </c>
      <c r="Q313" s="67" t="str">
        <f t="shared" si="62"/>
        <v/>
      </c>
      <c r="R313" s="51">
        <f t="shared" si="68"/>
        <v>0</v>
      </c>
      <c r="S313" s="51">
        <f t="shared" si="68"/>
        <v>0</v>
      </c>
      <c r="T313" s="51">
        <f t="shared" si="69"/>
        <v>0</v>
      </c>
      <c r="U313" s="51">
        <f t="shared" si="70"/>
        <v>0</v>
      </c>
      <c r="V313" s="52">
        <f t="shared" si="71"/>
        <v>0</v>
      </c>
      <c r="W313" s="50" t="str">
        <f>IFERROR(IF(AND(VLOOKUP(F313,'Master Info'!$A$14:$Q$113,17,FALSE)="UNREGISTERED",$P313="IGST",O313&gt;=250000),"IGST &gt; 2.5 Lakhs",IF(VLOOKUP($F313,'Master Info'!$A$14:$Q$113,17,FALSE)="UNREGISTERED","Unregistered",$P313)),"")</f>
        <v/>
      </c>
      <c r="X313" s="96" t="str">
        <f t="shared" si="72"/>
        <v/>
      </c>
      <c r="Y313" s="50" t="str">
        <f t="shared" si="63"/>
        <v/>
      </c>
    </row>
    <row r="314" spans="1:25" x14ac:dyDescent="0.25">
      <c r="A314" s="49" t="str">
        <f t="shared" si="60"/>
        <v>-</v>
      </c>
      <c r="B314" s="49">
        <f t="shared" si="73"/>
        <v>313</v>
      </c>
      <c r="C314" s="78"/>
      <c r="D314" s="78"/>
      <c r="E314" s="70"/>
      <c r="F314" s="83"/>
      <c r="G314" s="94"/>
      <c r="H314" s="84"/>
      <c r="I314" s="95" t="str">
        <f t="shared" si="64"/>
        <v/>
      </c>
      <c r="J314" s="84"/>
      <c r="K314" s="52" t="str">
        <f t="shared" si="65"/>
        <v/>
      </c>
      <c r="L314" s="84"/>
      <c r="M314" s="51">
        <f t="shared" si="66"/>
        <v>0</v>
      </c>
      <c r="N314" s="51">
        <f t="shared" si="61"/>
        <v>0</v>
      </c>
      <c r="O314" s="51">
        <f t="shared" si="67"/>
        <v>0</v>
      </c>
      <c r="P314" s="51" t="str">
        <f>IFERROR(IF((VLOOKUP(F314,'Master Info'!$A$14:$C$113,2,FALSE)&amp;VLOOKUP(F314,'Master Info'!$A$14:$C$113,3,FALSE))='Master Info'!$B$2&amp;'Master Info'!$C$2,"SGST","IGST"),"")</f>
        <v/>
      </c>
      <c r="Q314" s="67" t="str">
        <f t="shared" si="62"/>
        <v/>
      </c>
      <c r="R314" s="51">
        <f t="shared" si="68"/>
        <v>0</v>
      </c>
      <c r="S314" s="51">
        <f t="shared" si="68"/>
        <v>0</v>
      </c>
      <c r="T314" s="51">
        <f t="shared" si="69"/>
        <v>0</v>
      </c>
      <c r="U314" s="51">
        <f t="shared" si="70"/>
        <v>0</v>
      </c>
      <c r="V314" s="52">
        <f t="shared" si="71"/>
        <v>0</v>
      </c>
      <c r="W314" s="50" t="str">
        <f>IFERROR(IF(AND(VLOOKUP(F314,'Master Info'!$A$14:$Q$113,17,FALSE)="UNREGISTERED",$P314="IGST",O314&gt;=250000),"IGST &gt; 2.5 Lakhs",IF(VLOOKUP($F314,'Master Info'!$A$14:$Q$113,17,FALSE)="UNREGISTERED","Unregistered",$P314)),"")</f>
        <v/>
      </c>
      <c r="X314" s="96" t="str">
        <f t="shared" si="72"/>
        <v/>
      </c>
      <c r="Y314" s="50" t="str">
        <f t="shared" si="63"/>
        <v/>
      </c>
    </row>
    <row r="315" spans="1:25" x14ac:dyDescent="0.25">
      <c r="A315" s="49" t="str">
        <f t="shared" si="60"/>
        <v>-</v>
      </c>
      <c r="B315" s="49">
        <f t="shared" si="73"/>
        <v>314</v>
      </c>
      <c r="C315" s="78"/>
      <c r="D315" s="78"/>
      <c r="E315" s="70"/>
      <c r="F315" s="83"/>
      <c r="G315" s="94"/>
      <c r="H315" s="84"/>
      <c r="I315" s="95" t="str">
        <f t="shared" si="64"/>
        <v/>
      </c>
      <c r="J315" s="84"/>
      <c r="K315" s="52" t="str">
        <f t="shared" si="65"/>
        <v/>
      </c>
      <c r="L315" s="84"/>
      <c r="M315" s="51">
        <f t="shared" si="66"/>
        <v>0</v>
      </c>
      <c r="N315" s="51">
        <f t="shared" si="61"/>
        <v>0</v>
      </c>
      <c r="O315" s="51">
        <f t="shared" si="67"/>
        <v>0</v>
      </c>
      <c r="P315" s="51" t="str">
        <f>IFERROR(IF((VLOOKUP(F315,'Master Info'!$A$14:$C$113,2,FALSE)&amp;VLOOKUP(F315,'Master Info'!$A$14:$C$113,3,FALSE))='Master Info'!$B$2&amp;'Master Info'!$C$2,"SGST","IGST"),"")</f>
        <v/>
      </c>
      <c r="Q315" s="67" t="str">
        <f t="shared" si="62"/>
        <v/>
      </c>
      <c r="R315" s="51">
        <f t="shared" si="68"/>
        <v>0</v>
      </c>
      <c r="S315" s="51">
        <f t="shared" si="68"/>
        <v>0</v>
      </c>
      <c r="T315" s="51">
        <f t="shared" si="69"/>
        <v>0</v>
      </c>
      <c r="U315" s="51">
        <f t="shared" si="70"/>
        <v>0</v>
      </c>
      <c r="V315" s="52">
        <f t="shared" si="71"/>
        <v>0</v>
      </c>
      <c r="W315" s="50" t="str">
        <f>IFERROR(IF(AND(VLOOKUP(F315,'Master Info'!$A$14:$Q$113,17,FALSE)="UNREGISTERED",$P315="IGST",O315&gt;=250000),"IGST &gt; 2.5 Lakhs",IF(VLOOKUP($F315,'Master Info'!$A$14:$Q$113,17,FALSE)="UNREGISTERED","Unregistered",$P315)),"")</f>
        <v/>
      </c>
      <c r="X315" s="96" t="str">
        <f t="shared" si="72"/>
        <v/>
      </c>
      <c r="Y315" s="50" t="str">
        <f t="shared" si="63"/>
        <v/>
      </c>
    </row>
    <row r="316" spans="1:25" x14ac:dyDescent="0.25">
      <c r="A316" s="49" t="str">
        <f t="shared" si="60"/>
        <v>-</v>
      </c>
      <c r="B316" s="49">
        <f t="shared" si="73"/>
        <v>315</v>
      </c>
      <c r="C316" s="78"/>
      <c r="D316" s="78"/>
      <c r="E316" s="70"/>
      <c r="F316" s="83"/>
      <c r="G316" s="94"/>
      <c r="H316" s="84"/>
      <c r="I316" s="95" t="str">
        <f t="shared" si="64"/>
        <v/>
      </c>
      <c r="J316" s="84"/>
      <c r="K316" s="52" t="str">
        <f t="shared" si="65"/>
        <v/>
      </c>
      <c r="L316" s="84"/>
      <c r="M316" s="51">
        <f t="shared" si="66"/>
        <v>0</v>
      </c>
      <c r="N316" s="51">
        <f t="shared" si="61"/>
        <v>0</v>
      </c>
      <c r="O316" s="51">
        <f t="shared" si="67"/>
        <v>0</v>
      </c>
      <c r="P316" s="51" t="str">
        <f>IFERROR(IF((VLOOKUP(F316,'Master Info'!$A$14:$C$113,2,FALSE)&amp;VLOOKUP(F316,'Master Info'!$A$14:$C$113,3,FALSE))='Master Info'!$B$2&amp;'Master Info'!$C$2,"SGST","IGST"),"")</f>
        <v/>
      </c>
      <c r="Q316" s="67" t="str">
        <f t="shared" si="62"/>
        <v/>
      </c>
      <c r="R316" s="51">
        <f t="shared" si="68"/>
        <v>0</v>
      </c>
      <c r="S316" s="51">
        <f t="shared" si="68"/>
        <v>0</v>
      </c>
      <c r="T316" s="51">
        <f t="shared" si="69"/>
        <v>0</v>
      </c>
      <c r="U316" s="51">
        <f t="shared" si="70"/>
        <v>0</v>
      </c>
      <c r="V316" s="52">
        <f t="shared" si="71"/>
        <v>0</v>
      </c>
      <c r="W316" s="50" t="str">
        <f>IFERROR(IF(AND(VLOOKUP(F316,'Master Info'!$A$14:$Q$113,17,FALSE)="UNREGISTERED",$P316="IGST",O316&gt;=250000),"IGST &gt; 2.5 Lakhs",IF(VLOOKUP($F316,'Master Info'!$A$14:$Q$113,17,FALSE)="UNREGISTERED","Unregistered",$P316)),"")</f>
        <v/>
      </c>
      <c r="X316" s="96" t="str">
        <f t="shared" si="72"/>
        <v/>
      </c>
      <c r="Y316" s="50" t="str">
        <f t="shared" si="63"/>
        <v/>
      </c>
    </row>
    <row r="317" spans="1:25" x14ac:dyDescent="0.25">
      <c r="A317" s="49" t="str">
        <f t="shared" si="60"/>
        <v>-</v>
      </c>
      <c r="B317" s="49">
        <f t="shared" si="73"/>
        <v>316</v>
      </c>
      <c r="C317" s="78"/>
      <c r="D317" s="78"/>
      <c r="E317" s="70"/>
      <c r="F317" s="83"/>
      <c r="G317" s="94"/>
      <c r="H317" s="84"/>
      <c r="I317" s="95" t="str">
        <f t="shared" si="64"/>
        <v/>
      </c>
      <c r="J317" s="84"/>
      <c r="K317" s="52" t="str">
        <f t="shared" si="65"/>
        <v/>
      </c>
      <c r="L317" s="84"/>
      <c r="M317" s="51">
        <f t="shared" si="66"/>
        <v>0</v>
      </c>
      <c r="N317" s="51">
        <f t="shared" si="61"/>
        <v>0</v>
      </c>
      <c r="O317" s="51">
        <f t="shared" si="67"/>
        <v>0</v>
      </c>
      <c r="P317" s="51" t="str">
        <f>IFERROR(IF((VLOOKUP(F317,'Master Info'!$A$14:$C$113,2,FALSE)&amp;VLOOKUP(F317,'Master Info'!$A$14:$C$113,3,FALSE))='Master Info'!$B$2&amp;'Master Info'!$C$2,"SGST","IGST"),"")</f>
        <v/>
      </c>
      <c r="Q317" s="67" t="str">
        <f t="shared" si="62"/>
        <v/>
      </c>
      <c r="R317" s="51">
        <f t="shared" si="68"/>
        <v>0</v>
      </c>
      <c r="S317" s="51">
        <f t="shared" si="68"/>
        <v>0</v>
      </c>
      <c r="T317" s="51">
        <f t="shared" si="69"/>
        <v>0</v>
      </c>
      <c r="U317" s="51">
        <f t="shared" si="70"/>
        <v>0</v>
      </c>
      <c r="V317" s="52">
        <f t="shared" si="71"/>
        <v>0</v>
      </c>
      <c r="W317" s="50" t="str">
        <f>IFERROR(IF(AND(VLOOKUP(F317,'Master Info'!$A$14:$Q$113,17,FALSE)="UNREGISTERED",$P317="IGST",O317&gt;=250000),"IGST &gt; 2.5 Lakhs",IF(VLOOKUP($F317,'Master Info'!$A$14:$Q$113,17,FALSE)="UNREGISTERED","Unregistered",$P317)),"")</f>
        <v/>
      </c>
      <c r="X317" s="96" t="str">
        <f t="shared" si="72"/>
        <v/>
      </c>
      <c r="Y317" s="50" t="str">
        <f t="shared" si="63"/>
        <v/>
      </c>
    </row>
    <row r="318" spans="1:25" x14ac:dyDescent="0.25">
      <c r="A318" s="49" t="str">
        <f t="shared" si="60"/>
        <v>-</v>
      </c>
      <c r="B318" s="49">
        <f t="shared" si="73"/>
        <v>317</v>
      </c>
      <c r="C318" s="78"/>
      <c r="D318" s="78"/>
      <c r="E318" s="70"/>
      <c r="F318" s="83"/>
      <c r="G318" s="94"/>
      <c r="H318" s="84"/>
      <c r="I318" s="95" t="str">
        <f t="shared" si="64"/>
        <v/>
      </c>
      <c r="J318" s="84"/>
      <c r="K318" s="52" t="str">
        <f t="shared" si="65"/>
        <v/>
      </c>
      <c r="L318" s="84"/>
      <c r="M318" s="51">
        <f t="shared" si="66"/>
        <v>0</v>
      </c>
      <c r="N318" s="51">
        <f t="shared" si="61"/>
        <v>0</v>
      </c>
      <c r="O318" s="51">
        <f t="shared" si="67"/>
        <v>0</v>
      </c>
      <c r="P318" s="51" t="str">
        <f>IFERROR(IF((VLOOKUP(F318,'Master Info'!$A$14:$C$113,2,FALSE)&amp;VLOOKUP(F318,'Master Info'!$A$14:$C$113,3,FALSE))='Master Info'!$B$2&amp;'Master Info'!$C$2,"SGST","IGST"),"")</f>
        <v/>
      </c>
      <c r="Q318" s="67" t="str">
        <f t="shared" si="62"/>
        <v/>
      </c>
      <c r="R318" s="51">
        <f t="shared" si="68"/>
        <v>0</v>
      </c>
      <c r="S318" s="51">
        <f t="shared" si="68"/>
        <v>0</v>
      </c>
      <c r="T318" s="51">
        <f t="shared" si="69"/>
        <v>0</v>
      </c>
      <c r="U318" s="51">
        <f t="shared" si="70"/>
        <v>0</v>
      </c>
      <c r="V318" s="52">
        <f t="shared" si="71"/>
        <v>0</v>
      </c>
      <c r="W318" s="50" t="str">
        <f>IFERROR(IF(AND(VLOOKUP(F318,'Master Info'!$A$14:$Q$113,17,FALSE)="UNREGISTERED",$P318="IGST",O318&gt;=250000),"IGST &gt; 2.5 Lakhs",IF(VLOOKUP($F318,'Master Info'!$A$14:$Q$113,17,FALSE)="UNREGISTERED","Unregistered",$P318)),"")</f>
        <v/>
      </c>
      <c r="X318" s="96" t="str">
        <f t="shared" si="72"/>
        <v/>
      </c>
      <c r="Y318" s="50" t="str">
        <f t="shared" si="63"/>
        <v/>
      </c>
    </row>
    <row r="319" spans="1:25" x14ac:dyDescent="0.25">
      <c r="A319" s="49" t="str">
        <f t="shared" si="60"/>
        <v>-</v>
      </c>
      <c r="B319" s="49">
        <f t="shared" si="73"/>
        <v>318</v>
      </c>
      <c r="C319" s="78"/>
      <c r="D319" s="78"/>
      <c r="E319" s="70"/>
      <c r="F319" s="83"/>
      <c r="G319" s="94"/>
      <c r="H319" s="84"/>
      <c r="I319" s="95" t="str">
        <f t="shared" si="64"/>
        <v/>
      </c>
      <c r="J319" s="84"/>
      <c r="K319" s="52" t="str">
        <f t="shared" si="65"/>
        <v/>
      </c>
      <c r="L319" s="84"/>
      <c r="M319" s="51">
        <f t="shared" si="66"/>
        <v>0</v>
      </c>
      <c r="N319" s="51">
        <f t="shared" si="61"/>
        <v>0</v>
      </c>
      <c r="O319" s="51">
        <f t="shared" si="67"/>
        <v>0</v>
      </c>
      <c r="P319" s="51" t="str">
        <f>IFERROR(IF((VLOOKUP(F319,'Master Info'!$A$14:$C$113,2,FALSE)&amp;VLOOKUP(F319,'Master Info'!$A$14:$C$113,3,FALSE))='Master Info'!$B$2&amp;'Master Info'!$C$2,"SGST","IGST"),"")</f>
        <v/>
      </c>
      <c r="Q319" s="67" t="str">
        <f t="shared" si="62"/>
        <v/>
      </c>
      <c r="R319" s="51">
        <f t="shared" si="68"/>
        <v>0</v>
      </c>
      <c r="S319" s="51">
        <f t="shared" si="68"/>
        <v>0</v>
      </c>
      <c r="T319" s="51">
        <f t="shared" si="69"/>
        <v>0</v>
      </c>
      <c r="U319" s="51">
        <f t="shared" si="70"/>
        <v>0</v>
      </c>
      <c r="V319" s="52">
        <f t="shared" si="71"/>
        <v>0</v>
      </c>
      <c r="W319" s="50" t="str">
        <f>IFERROR(IF(AND(VLOOKUP(F319,'Master Info'!$A$14:$Q$113,17,FALSE)="UNREGISTERED",$P319="IGST",O319&gt;=250000),"IGST &gt; 2.5 Lakhs",IF(VLOOKUP($F319,'Master Info'!$A$14:$Q$113,17,FALSE)="UNREGISTERED","Unregistered",$P319)),"")</f>
        <v/>
      </c>
      <c r="X319" s="96" t="str">
        <f t="shared" si="72"/>
        <v/>
      </c>
      <c r="Y319" s="50" t="str">
        <f t="shared" si="63"/>
        <v/>
      </c>
    </row>
    <row r="320" spans="1:25" x14ac:dyDescent="0.25">
      <c r="A320" s="49" t="str">
        <f t="shared" si="60"/>
        <v>-</v>
      </c>
      <c r="B320" s="49">
        <f t="shared" si="73"/>
        <v>319</v>
      </c>
      <c r="C320" s="78"/>
      <c r="D320" s="78"/>
      <c r="E320" s="70"/>
      <c r="F320" s="83"/>
      <c r="G320" s="94"/>
      <c r="H320" s="84"/>
      <c r="I320" s="95" t="str">
        <f t="shared" si="64"/>
        <v/>
      </c>
      <c r="J320" s="84"/>
      <c r="K320" s="52" t="str">
        <f t="shared" si="65"/>
        <v/>
      </c>
      <c r="L320" s="84"/>
      <c r="M320" s="51">
        <f t="shared" si="66"/>
        <v>0</v>
      </c>
      <c r="N320" s="51">
        <f t="shared" si="61"/>
        <v>0</v>
      </c>
      <c r="O320" s="51">
        <f t="shared" si="67"/>
        <v>0</v>
      </c>
      <c r="P320" s="51" t="str">
        <f>IFERROR(IF((VLOOKUP(F320,'Master Info'!$A$14:$C$113,2,FALSE)&amp;VLOOKUP(F320,'Master Info'!$A$14:$C$113,3,FALSE))='Master Info'!$B$2&amp;'Master Info'!$C$2,"SGST","IGST"),"")</f>
        <v/>
      </c>
      <c r="Q320" s="67" t="str">
        <f t="shared" si="62"/>
        <v/>
      </c>
      <c r="R320" s="51">
        <f t="shared" si="68"/>
        <v>0</v>
      </c>
      <c r="S320" s="51">
        <f t="shared" si="68"/>
        <v>0</v>
      </c>
      <c r="T320" s="51">
        <f t="shared" si="69"/>
        <v>0</v>
      </c>
      <c r="U320" s="51">
        <f t="shared" si="70"/>
        <v>0</v>
      </c>
      <c r="V320" s="52">
        <f t="shared" si="71"/>
        <v>0</v>
      </c>
      <c r="W320" s="50" t="str">
        <f>IFERROR(IF(AND(VLOOKUP(F320,'Master Info'!$A$14:$Q$113,17,FALSE)="UNREGISTERED",$P320="IGST",O320&gt;=250000),"IGST &gt; 2.5 Lakhs",IF(VLOOKUP($F320,'Master Info'!$A$14:$Q$113,17,FALSE)="UNREGISTERED","Unregistered",$P320)),"")</f>
        <v/>
      </c>
      <c r="X320" s="96" t="str">
        <f t="shared" si="72"/>
        <v/>
      </c>
      <c r="Y320" s="50" t="str">
        <f t="shared" si="63"/>
        <v/>
      </c>
    </row>
    <row r="321" spans="1:25" x14ac:dyDescent="0.25">
      <c r="A321" s="49" t="str">
        <f t="shared" si="60"/>
        <v>-</v>
      </c>
      <c r="B321" s="49">
        <f t="shared" si="73"/>
        <v>320</v>
      </c>
      <c r="C321" s="78"/>
      <c r="D321" s="78"/>
      <c r="E321" s="70"/>
      <c r="F321" s="83"/>
      <c r="G321" s="94"/>
      <c r="H321" s="84"/>
      <c r="I321" s="95" t="str">
        <f t="shared" si="64"/>
        <v/>
      </c>
      <c r="J321" s="84"/>
      <c r="K321" s="52" t="str">
        <f t="shared" si="65"/>
        <v/>
      </c>
      <c r="L321" s="84"/>
      <c r="M321" s="51">
        <f t="shared" si="66"/>
        <v>0</v>
      </c>
      <c r="N321" s="51">
        <f t="shared" si="61"/>
        <v>0</v>
      </c>
      <c r="O321" s="51">
        <f t="shared" si="67"/>
        <v>0</v>
      </c>
      <c r="P321" s="51" t="str">
        <f>IFERROR(IF((VLOOKUP(F321,'Master Info'!$A$14:$C$113,2,FALSE)&amp;VLOOKUP(F321,'Master Info'!$A$14:$C$113,3,FALSE))='Master Info'!$B$2&amp;'Master Info'!$C$2,"SGST","IGST"),"")</f>
        <v/>
      </c>
      <c r="Q321" s="67" t="str">
        <f t="shared" si="62"/>
        <v/>
      </c>
      <c r="R321" s="51">
        <f t="shared" si="68"/>
        <v>0</v>
      </c>
      <c r="S321" s="51">
        <f t="shared" si="68"/>
        <v>0</v>
      </c>
      <c r="T321" s="51">
        <f t="shared" si="69"/>
        <v>0</v>
      </c>
      <c r="U321" s="51">
        <f t="shared" si="70"/>
        <v>0</v>
      </c>
      <c r="V321" s="52">
        <f t="shared" si="71"/>
        <v>0</v>
      </c>
      <c r="W321" s="50" t="str">
        <f>IFERROR(IF(AND(VLOOKUP(F321,'Master Info'!$A$14:$Q$113,17,FALSE)="UNREGISTERED",$P321="IGST",O321&gt;=250000),"IGST &gt; 2.5 Lakhs",IF(VLOOKUP($F321,'Master Info'!$A$14:$Q$113,17,FALSE)="UNREGISTERED","Unregistered",$P321)),"")</f>
        <v/>
      </c>
      <c r="X321" s="96" t="str">
        <f t="shared" si="72"/>
        <v/>
      </c>
      <c r="Y321" s="50" t="str">
        <f t="shared" si="63"/>
        <v/>
      </c>
    </row>
    <row r="322" spans="1:25" x14ac:dyDescent="0.25">
      <c r="A322" s="49" t="str">
        <f t="shared" ref="A322:A385" si="74">C322&amp;"-"&amp;D322</f>
        <v>-</v>
      </c>
      <c r="B322" s="49">
        <f t="shared" si="73"/>
        <v>321</v>
      </c>
      <c r="C322" s="78"/>
      <c r="D322" s="78"/>
      <c r="E322" s="70"/>
      <c r="F322" s="83"/>
      <c r="G322" s="94"/>
      <c r="H322" s="84"/>
      <c r="I322" s="95" t="str">
        <f t="shared" si="64"/>
        <v/>
      </c>
      <c r="J322" s="84"/>
      <c r="K322" s="52" t="str">
        <f t="shared" si="65"/>
        <v/>
      </c>
      <c r="L322" s="84"/>
      <c r="M322" s="51">
        <f t="shared" si="66"/>
        <v>0</v>
      </c>
      <c r="N322" s="51">
        <f t="shared" ref="N322:N385" si="75">IFERROR(ROUND($J322*$L322,0),0)</f>
        <v>0</v>
      </c>
      <c r="O322" s="51">
        <f t="shared" si="67"/>
        <v>0</v>
      </c>
      <c r="P322" s="51" t="str">
        <f>IFERROR(IF((VLOOKUP(F322,'Master Info'!$A$14:$C$113,2,FALSE)&amp;VLOOKUP(F322,'Master Info'!$A$14:$C$113,3,FALSE))='Master Info'!$B$2&amp;'Master Info'!$C$2,"SGST","IGST"),"")</f>
        <v/>
      </c>
      <c r="Q322" s="67" t="str">
        <f t="shared" ref="Q322:Q385" si="76">IFERROR(VLOOKUP($G322,Products,IF(P322="SGST",5,6),FALSE),"")</f>
        <v/>
      </c>
      <c r="R322" s="51">
        <f t="shared" si="68"/>
        <v>0</v>
      </c>
      <c r="S322" s="51">
        <f t="shared" si="68"/>
        <v>0</v>
      </c>
      <c r="T322" s="51">
        <f t="shared" si="69"/>
        <v>0</v>
      </c>
      <c r="U322" s="51">
        <f t="shared" si="70"/>
        <v>0</v>
      </c>
      <c r="V322" s="52">
        <f t="shared" si="71"/>
        <v>0</v>
      </c>
      <c r="W322" s="50" t="str">
        <f>IFERROR(IF(AND(VLOOKUP(F322,'Master Info'!$A$14:$Q$113,17,FALSE)="UNREGISTERED",$P322="IGST",O322&gt;=250000),"IGST &gt; 2.5 Lakhs",IF(VLOOKUP($F322,'Master Info'!$A$14:$Q$113,17,FALSE)="UNREGISTERED","Unregistered",$P322)),"")</f>
        <v/>
      </c>
      <c r="X322" s="96" t="str">
        <f t="shared" si="72"/>
        <v/>
      </c>
      <c r="Y322" s="50" t="str">
        <f t="shared" ref="Y322:Y385" si="77">IFERROR(VLOOKUP(G322,Products,2,FALSE),"")</f>
        <v/>
      </c>
    </row>
    <row r="323" spans="1:25" x14ac:dyDescent="0.25">
      <c r="A323" s="49" t="str">
        <f t="shared" si="74"/>
        <v>-</v>
      </c>
      <c r="B323" s="49">
        <f t="shared" si="73"/>
        <v>322</v>
      </c>
      <c r="C323" s="78"/>
      <c r="D323" s="78"/>
      <c r="E323" s="70"/>
      <c r="F323" s="83"/>
      <c r="G323" s="94"/>
      <c r="H323" s="84"/>
      <c r="I323" s="95" t="str">
        <f t="shared" ref="I323:I386" si="78">IFERROR(ROUND(J323/H323,2),"")</f>
        <v/>
      </c>
      <c r="J323" s="84"/>
      <c r="K323" s="52" t="str">
        <f t="shared" ref="K323:K386" si="79">IFERROR(MIN(H323*(1-I323),(H323-J323)),"")</f>
        <v/>
      </c>
      <c r="L323" s="84"/>
      <c r="M323" s="51">
        <f t="shared" ref="M323:M386" si="80">IFERROR(ROUND($H323*$L323,0),0)</f>
        <v>0</v>
      </c>
      <c r="N323" s="51">
        <f t="shared" si="75"/>
        <v>0</v>
      </c>
      <c r="O323" s="51">
        <f t="shared" ref="O323:O386" si="81">M323-N323</f>
        <v>0</v>
      </c>
      <c r="P323" s="51" t="str">
        <f>IFERROR(IF((VLOOKUP(F323,'Master Info'!$A$14:$C$113,2,FALSE)&amp;VLOOKUP(F323,'Master Info'!$A$14:$C$113,3,FALSE))='Master Info'!$B$2&amp;'Master Info'!$C$2,"SGST","IGST"),"")</f>
        <v/>
      </c>
      <c r="Q323" s="67" t="str">
        <f t="shared" si="76"/>
        <v/>
      </c>
      <c r="R323" s="51">
        <f t="shared" ref="R323:S386" si="82">IFERROR(IF($P323="SGST",ROUND($O323*$Q323,2),0),0)</f>
        <v>0</v>
      </c>
      <c r="S323" s="51">
        <f t="shared" si="82"/>
        <v>0</v>
      </c>
      <c r="T323" s="51">
        <f t="shared" ref="T323:T386" si="83">IFERROR(IF($P323&lt;&gt;"SGST",ROUND($O323*$Q323,2),0),0)</f>
        <v>0</v>
      </c>
      <c r="U323" s="51">
        <f t="shared" ref="U323:U386" si="84">SUM(R323:T323)</f>
        <v>0</v>
      </c>
      <c r="V323" s="52">
        <f t="shared" ref="V323:V386" si="85">SUM(O323,U323)</f>
        <v>0</v>
      </c>
      <c r="W323" s="50" t="str">
        <f>IFERROR(IF(AND(VLOOKUP(F323,'Master Info'!$A$14:$Q$113,17,FALSE)="UNREGISTERED",$P323="IGST",O323&gt;=250000),"IGST &gt; 2.5 Lakhs",IF(VLOOKUP($F323,'Master Info'!$A$14:$Q$113,17,FALSE)="UNREGISTERED","Unregistered",$P323)),"")</f>
        <v/>
      </c>
      <c r="X323" s="96" t="str">
        <f t="shared" ref="X323:X386" si="86">IFERROR(IF(E323=0,"",TEXT(E323,"MMMm")),"")</f>
        <v/>
      </c>
      <c r="Y323" s="50" t="str">
        <f t="shared" si="77"/>
        <v/>
      </c>
    </row>
    <row r="324" spans="1:25" x14ac:dyDescent="0.25">
      <c r="A324" s="49" t="str">
        <f t="shared" si="74"/>
        <v>-</v>
      </c>
      <c r="B324" s="49">
        <f t="shared" si="73"/>
        <v>323</v>
      </c>
      <c r="C324" s="78"/>
      <c r="D324" s="78"/>
      <c r="E324" s="70"/>
      <c r="F324" s="83"/>
      <c r="G324" s="94"/>
      <c r="H324" s="84"/>
      <c r="I324" s="95" t="str">
        <f t="shared" si="78"/>
        <v/>
      </c>
      <c r="J324" s="84"/>
      <c r="K324" s="52" t="str">
        <f t="shared" si="79"/>
        <v/>
      </c>
      <c r="L324" s="84"/>
      <c r="M324" s="51">
        <f t="shared" si="80"/>
        <v>0</v>
      </c>
      <c r="N324" s="51">
        <f t="shared" si="75"/>
        <v>0</v>
      </c>
      <c r="O324" s="51">
        <f t="shared" si="81"/>
        <v>0</v>
      </c>
      <c r="P324" s="51" t="str">
        <f>IFERROR(IF((VLOOKUP(F324,'Master Info'!$A$14:$C$113,2,FALSE)&amp;VLOOKUP(F324,'Master Info'!$A$14:$C$113,3,FALSE))='Master Info'!$B$2&amp;'Master Info'!$C$2,"SGST","IGST"),"")</f>
        <v/>
      </c>
      <c r="Q324" s="67" t="str">
        <f t="shared" si="76"/>
        <v/>
      </c>
      <c r="R324" s="51">
        <f t="shared" si="82"/>
        <v>0</v>
      </c>
      <c r="S324" s="51">
        <f t="shared" si="82"/>
        <v>0</v>
      </c>
      <c r="T324" s="51">
        <f t="shared" si="83"/>
        <v>0</v>
      </c>
      <c r="U324" s="51">
        <f t="shared" si="84"/>
        <v>0</v>
      </c>
      <c r="V324" s="52">
        <f t="shared" si="85"/>
        <v>0</v>
      </c>
      <c r="W324" s="50" t="str">
        <f>IFERROR(IF(AND(VLOOKUP(F324,'Master Info'!$A$14:$Q$113,17,FALSE)="UNREGISTERED",$P324="IGST",O324&gt;=250000),"IGST &gt; 2.5 Lakhs",IF(VLOOKUP($F324,'Master Info'!$A$14:$Q$113,17,FALSE)="UNREGISTERED","Unregistered",$P324)),"")</f>
        <v/>
      </c>
      <c r="X324" s="96" t="str">
        <f t="shared" si="86"/>
        <v/>
      </c>
      <c r="Y324" s="50" t="str">
        <f t="shared" si="77"/>
        <v/>
      </c>
    </row>
    <row r="325" spans="1:25" x14ac:dyDescent="0.25">
      <c r="A325" s="49" t="str">
        <f t="shared" si="74"/>
        <v>-</v>
      </c>
      <c r="B325" s="49">
        <f t="shared" si="73"/>
        <v>324</v>
      </c>
      <c r="C325" s="78"/>
      <c r="D325" s="78"/>
      <c r="E325" s="70"/>
      <c r="F325" s="83"/>
      <c r="G325" s="94"/>
      <c r="H325" s="84"/>
      <c r="I325" s="95" t="str">
        <f t="shared" si="78"/>
        <v/>
      </c>
      <c r="J325" s="84"/>
      <c r="K325" s="52" t="str">
        <f t="shared" si="79"/>
        <v/>
      </c>
      <c r="L325" s="84"/>
      <c r="M325" s="51">
        <f t="shared" si="80"/>
        <v>0</v>
      </c>
      <c r="N325" s="51">
        <f t="shared" si="75"/>
        <v>0</v>
      </c>
      <c r="O325" s="51">
        <f t="shared" si="81"/>
        <v>0</v>
      </c>
      <c r="P325" s="51" t="str">
        <f>IFERROR(IF((VLOOKUP(F325,'Master Info'!$A$14:$C$113,2,FALSE)&amp;VLOOKUP(F325,'Master Info'!$A$14:$C$113,3,FALSE))='Master Info'!$B$2&amp;'Master Info'!$C$2,"SGST","IGST"),"")</f>
        <v/>
      </c>
      <c r="Q325" s="67" t="str">
        <f t="shared" si="76"/>
        <v/>
      </c>
      <c r="R325" s="51">
        <f t="shared" si="82"/>
        <v>0</v>
      </c>
      <c r="S325" s="51">
        <f t="shared" si="82"/>
        <v>0</v>
      </c>
      <c r="T325" s="51">
        <f t="shared" si="83"/>
        <v>0</v>
      </c>
      <c r="U325" s="51">
        <f t="shared" si="84"/>
        <v>0</v>
      </c>
      <c r="V325" s="52">
        <f t="shared" si="85"/>
        <v>0</v>
      </c>
      <c r="W325" s="50" t="str">
        <f>IFERROR(IF(AND(VLOOKUP(F325,'Master Info'!$A$14:$Q$113,17,FALSE)="UNREGISTERED",$P325="IGST",O325&gt;=250000),"IGST &gt; 2.5 Lakhs",IF(VLOOKUP($F325,'Master Info'!$A$14:$Q$113,17,FALSE)="UNREGISTERED","Unregistered",$P325)),"")</f>
        <v/>
      </c>
      <c r="X325" s="96" t="str">
        <f t="shared" si="86"/>
        <v/>
      </c>
      <c r="Y325" s="50" t="str">
        <f t="shared" si="77"/>
        <v/>
      </c>
    </row>
    <row r="326" spans="1:25" x14ac:dyDescent="0.25">
      <c r="A326" s="49" t="str">
        <f t="shared" si="74"/>
        <v>-</v>
      </c>
      <c r="B326" s="49">
        <f t="shared" si="73"/>
        <v>325</v>
      </c>
      <c r="C326" s="78"/>
      <c r="D326" s="78"/>
      <c r="E326" s="70"/>
      <c r="F326" s="83"/>
      <c r="G326" s="94"/>
      <c r="H326" s="84"/>
      <c r="I326" s="95" t="str">
        <f t="shared" si="78"/>
        <v/>
      </c>
      <c r="J326" s="84"/>
      <c r="K326" s="52" t="str">
        <f t="shared" si="79"/>
        <v/>
      </c>
      <c r="L326" s="84"/>
      <c r="M326" s="51">
        <f t="shared" si="80"/>
        <v>0</v>
      </c>
      <c r="N326" s="51">
        <f t="shared" si="75"/>
        <v>0</v>
      </c>
      <c r="O326" s="51">
        <f t="shared" si="81"/>
        <v>0</v>
      </c>
      <c r="P326" s="51" t="str">
        <f>IFERROR(IF((VLOOKUP(F326,'Master Info'!$A$14:$C$113,2,FALSE)&amp;VLOOKUP(F326,'Master Info'!$A$14:$C$113,3,FALSE))='Master Info'!$B$2&amp;'Master Info'!$C$2,"SGST","IGST"),"")</f>
        <v/>
      </c>
      <c r="Q326" s="67" t="str">
        <f t="shared" si="76"/>
        <v/>
      </c>
      <c r="R326" s="51">
        <f t="shared" si="82"/>
        <v>0</v>
      </c>
      <c r="S326" s="51">
        <f t="shared" si="82"/>
        <v>0</v>
      </c>
      <c r="T326" s="51">
        <f t="shared" si="83"/>
        <v>0</v>
      </c>
      <c r="U326" s="51">
        <f t="shared" si="84"/>
        <v>0</v>
      </c>
      <c r="V326" s="52">
        <f t="shared" si="85"/>
        <v>0</v>
      </c>
      <c r="W326" s="50" t="str">
        <f>IFERROR(IF(AND(VLOOKUP(F326,'Master Info'!$A$14:$Q$113,17,FALSE)="UNREGISTERED",$P326="IGST",O326&gt;=250000),"IGST &gt; 2.5 Lakhs",IF(VLOOKUP($F326,'Master Info'!$A$14:$Q$113,17,FALSE)="UNREGISTERED","Unregistered",$P326)),"")</f>
        <v/>
      </c>
      <c r="X326" s="96" t="str">
        <f t="shared" si="86"/>
        <v/>
      </c>
      <c r="Y326" s="50" t="str">
        <f t="shared" si="77"/>
        <v/>
      </c>
    </row>
    <row r="327" spans="1:25" x14ac:dyDescent="0.25">
      <c r="A327" s="49" t="str">
        <f t="shared" si="74"/>
        <v>-</v>
      </c>
      <c r="B327" s="49">
        <f t="shared" si="73"/>
        <v>326</v>
      </c>
      <c r="C327" s="78"/>
      <c r="D327" s="78"/>
      <c r="E327" s="70"/>
      <c r="F327" s="83"/>
      <c r="G327" s="94"/>
      <c r="H327" s="84"/>
      <c r="I327" s="95" t="str">
        <f t="shared" si="78"/>
        <v/>
      </c>
      <c r="J327" s="84"/>
      <c r="K327" s="52" t="str">
        <f t="shared" si="79"/>
        <v/>
      </c>
      <c r="L327" s="84"/>
      <c r="M327" s="51">
        <f t="shared" si="80"/>
        <v>0</v>
      </c>
      <c r="N327" s="51">
        <f t="shared" si="75"/>
        <v>0</v>
      </c>
      <c r="O327" s="51">
        <f t="shared" si="81"/>
        <v>0</v>
      </c>
      <c r="P327" s="51" t="str">
        <f>IFERROR(IF((VLOOKUP(F327,'Master Info'!$A$14:$C$113,2,FALSE)&amp;VLOOKUP(F327,'Master Info'!$A$14:$C$113,3,FALSE))='Master Info'!$B$2&amp;'Master Info'!$C$2,"SGST","IGST"),"")</f>
        <v/>
      </c>
      <c r="Q327" s="67" t="str">
        <f t="shared" si="76"/>
        <v/>
      </c>
      <c r="R327" s="51">
        <f t="shared" si="82"/>
        <v>0</v>
      </c>
      <c r="S327" s="51">
        <f t="shared" si="82"/>
        <v>0</v>
      </c>
      <c r="T327" s="51">
        <f t="shared" si="83"/>
        <v>0</v>
      </c>
      <c r="U327" s="51">
        <f t="shared" si="84"/>
        <v>0</v>
      </c>
      <c r="V327" s="52">
        <f t="shared" si="85"/>
        <v>0</v>
      </c>
      <c r="W327" s="50" t="str">
        <f>IFERROR(IF(AND(VLOOKUP(F327,'Master Info'!$A$14:$Q$113,17,FALSE)="UNREGISTERED",$P327="IGST",O327&gt;=250000),"IGST &gt; 2.5 Lakhs",IF(VLOOKUP($F327,'Master Info'!$A$14:$Q$113,17,FALSE)="UNREGISTERED","Unregistered",$P327)),"")</f>
        <v/>
      </c>
      <c r="X327" s="96" t="str">
        <f t="shared" si="86"/>
        <v/>
      </c>
      <c r="Y327" s="50" t="str">
        <f t="shared" si="77"/>
        <v/>
      </c>
    </row>
    <row r="328" spans="1:25" x14ac:dyDescent="0.25">
      <c r="A328" s="49" t="str">
        <f t="shared" si="74"/>
        <v>-</v>
      </c>
      <c r="B328" s="49">
        <f t="shared" si="73"/>
        <v>327</v>
      </c>
      <c r="C328" s="78"/>
      <c r="D328" s="78"/>
      <c r="E328" s="70"/>
      <c r="F328" s="83"/>
      <c r="G328" s="94"/>
      <c r="H328" s="84"/>
      <c r="I328" s="95" t="str">
        <f t="shared" si="78"/>
        <v/>
      </c>
      <c r="J328" s="84"/>
      <c r="K328" s="52" t="str">
        <f t="shared" si="79"/>
        <v/>
      </c>
      <c r="L328" s="84"/>
      <c r="M328" s="51">
        <f t="shared" si="80"/>
        <v>0</v>
      </c>
      <c r="N328" s="51">
        <f t="shared" si="75"/>
        <v>0</v>
      </c>
      <c r="O328" s="51">
        <f t="shared" si="81"/>
        <v>0</v>
      </c>
      <c r="P328" s="51" t="str">
        <f>IFERROR(IF((VLOOKUP(F328,'Master Info'!$A$14:$C$113,2,FALSE)&amp;VLOOKUP(F328,'Master Info'!$A$14:$C$113,3,FALSE))='Master Info'!$B$2&amp;'Master Info'!$C$2,"SGST","IGST"),"")</f>
        <v/>
      </c>
      <c r="Q328" s="67" t="str">
        <f t="shared" si="76"/>
        <v/>
      </c>
      <c r="R328" s="51">
        <f t="shared" si="82"/>
        <v>0</v>
      </c>
      <c r="S328" s="51">
        <f t="shared" si="82"/>
        <v>0</v>
      </c>
      <c r="T328" s="51">
        <f t="shared" si="83"/>
        <v>0</v>
      </c>
      <c r="U328" s="51">
        <f t="shared" si="84"/>
        <v>0</v>
      </c>
      <c r="V328" s="52">
        <f t="shared" si="85"/>
        <v>0</v>
      </c>
      <c r="W328" s="50" t="str">
        <f>IFERROR(IF(AND(VLOOKUP(F328,'Master Info'!$A$14:$Q$113,17,FALSE)="UNREGISTERED",$P328="IGST",O328&gt;=250000),"IGST &gt; 2.5 Lakhs",IF(VLOOKUP($F328,'Master Info'!$A$14:$Q$113,17,FALSE)="UNREGISTERED","Unregistered",$P328)),"")</f>
        <v/>
      </c>
      <c r="X328" s="96" t="str">
        <f t="shared" si="86"/>
        <v/>
      </c>
      <c r="Y328" s="50" t="str">
        <f t="shared" si="77"/>
        <v/>
      </c>
    </row>
    <row r="329" spans="1:25" x14ac:dyDescent="0.25">
      <c r="A329" s="49" t="str">
        <f t="shared" si="74"/>
        <v>-</v>
      </c>
      <c r="B329" s="49">
        <f t="shared" si="73"/>
        <v>328</v>
      </c>
      <c r="C329" s="78"/>
      <c r="D329" s="78"/>
      <c r="E329" s="70"/>
      <c r="F329" s="83"/>
      <c r="G329" s="94"/>
      <c r="H329" s="84"/>
      <c r="I329" s="95" t="str">
        <f t="shared" si="78"/>
        <v/>
      </c>
      <c r="J329" s="84"/>
      <c r="K329" s="52" t="str">
        <f t="shared" si="79"/>
        <v/>
      </c>
      <c r="L329" s="84"/>
      <c r="M329" s="51">
        <f t="shared" si="80"/>
        <v>0</v>
      </c>
      <c r="N329" s="51">
        <f t="shared" si="75"/>
        <v>0</v>
      </c>
      <c r="O329" s="51">
        <f t="shared" si="81"/>
        <v>0</v>
      </c>
      <c r="P329" s="51" t="str">
        <f>IFERROR(IF((VLOOKUP(F329,'Master Info'!$A$14:$C$113,2,FALSE)&amp;VLOOKUP(F329,'Master Info'!$A$14:$C$113,3,FALSE))='Master Info'!$B$2&amp;'Master Info'!$C$2,"SGST","IGST"),"")</f>
        <v/>
      </c>
      <c r="Q329" s="67" t="str">
        <f t="shared" si="76"/>
        <v/>
      </c>
      <c r="R329" s="51">
        <f t="shared" si="82"/>
        <v>0</v>
      </c>
      <c r="S329" s="51">
        <f t="shared" si="82"/>
        <v>0</v>
      </c>
      <c r="T329" s="51">
        <f t="shared" si="83"/>
        <v>0</v>
      </c>
      <c r="U329" s="51">
        <f t="shared" si="84"/>
        <v>0</v>
      </c>
      <c r="V329" s="52">
        <f t="shared" si="85"/>
        <v>0</v>
      </c>
      <c r="W329" s="50" t="str">
        <f>IFERROR(IF(AND(VLOOKUP(F329,'Master Info'!$A$14:$Q$113,17,FALSE)="UNREGISTERED",$P329="IGST",O329&gt;=250000),"IGST &gt; 2.5 Lakhs",IF(VLOOKUP($F329,'Master Info'!$A$14:$Q$113,17,FALSE)="UNREGISTERED","Unregistered",$P329)),"")</f>
        <v/>
      </c>
      <c r="X329" s="96" t="str">
        <f t="shared" si="86"/>
        <v/>
      </c>
      <c r="Y329" s="50" t="str">
        <f t="shared" si="77"/>
        <v/>
      </c>
    </row>
    <row r="330" spans="1:25" x14ac:dyDescent="0.25">
      <c r="A330" s="49" t="str">
        <f t="shared" si="74"/>
        <v>-</v>
      </c>
      <c r="B330" s="49">
        <f t="shared" si="73"/>
        <v>329</v>
      </c>
      <c r="C330" s="78"/>
      <c r="D330" s="78"/>
      <c r="E330" s="70"/>
      <c r="F330" s="83"/>
      <c r="G330" s="94"/>
      <c r="H330" s="84"/>
      <c r="I330" s="95" t="str">
        <f t="shared" si="78"/>
        <v/>
      </c>
      <c r="J330" s="84"/>
      <c r="K330" s="52" t="str">
        <f t="shared" si="79"/>
        <v/>
      </c>
      <c r="L330" s="84"/>
      <c r="M330" s="51">
        <f t="shared" si="80"/>
        <v>0</v>
      </c>
      <c r="N330" s="51">
        <f t="shared" si="75"/>
        <v>0</v>
      </c>
      <c r="O330" s="51">
        <f t="shared" si="81"/>
        <v>0</v>
      </c>
      <c r="P330" s="51" t="str">
        <f>IFERROR(IF((VLOOKUP(F330,'Master Info'!$A$14:$C$113,2,FALSE)&amp;VLOOKUP(F330,'Master Info'!$A$14:$C$113,3,FALSE))='Master Info'!$B$2&amp;'Master Info'!$C$2,"SGST","IGST"),"")</f>
        <v/>
      </c>
      <c r="Q330" s="67" t="str">
        <f t="shared" si="76"/>
        <v/>
      </c>
      <c r="R330" s="51">
        <f t="shared" si="82"/>
        <v>0</v>
      </c>
      <c r="S330" s="51">
        <f t="shared" si="82"/>
        <v>0</v>
      </c>
      <c r="T330" s="51">
        <f t="shared" si="83"/>
        <v>0</v>
      </c>
      <c r="U330" s="51">
        <f t="shared" si="84"/>
        <v>0</v>
      </c>
      <c r="V330" s="52">
        <f t="shared" si="85"/>
        <v>0</v>
      </c>
      <c r="W330" s="50" t="str">
        <f>IFERROR(IF(AND(VLOOKUP(F330,'Master Info'!$A$14:$Q$113,17,FALSE)="UNREGISTERED",$P330="IGST",O330&gt;=250000),"IGST &gt; 2.5 Lakhs",IF(VLOOKUP($F330,'Master Info'!$A$14:$Q$113,17,FALSE)="UNREGISTERED","Unregistered",$P330)),"")</f>
        <v/>
      </c>
      <c r="X330" s="96" t="str">
        <f t="shared" si="86"/>
        <v/>
      </c>
      <c r="Y330" s="50" t="str">
        <f t="shared" si="77"/>
        <v/>
      </c>
    </row>
    <row r="331" spans="1:25" x14ac:dyDescent="0.25">
      <c r="A331" s="49" t="str">
        <f t="shared" si="74"/>
        <v>-</v>
      </c>
      <c r="B331" s="49">
        <f t="shared" si="73"/>
        <v>330</v>
      </c>
      <c r="C331" s="78"/>
      <c r="D331" s="78"/>
      <c r="E331" s="70"/>
      <c r="F331" s="83"/>
      <c r="G331" s="94"/>
      <c r="H331" s="84"/>
      <c r="I331" s="95" t="str">
        <f t="shared" si="78"/>
        <v/>
      </c>
      <c r="J331" s="84"/>
      <c r="K331" s="52" t="str">
        <f t="shared" si="79"/>
        <v/>
      </c>
      <c r="L331" s="84"/>
      <c r="M331" s="51">
        <f t="shared" si="80"/>
        <v>0</v>
      </c>
      <c r="N331" s="51">
        <f t="shared" si="75"/>
        <v>0</v>
      </c>
      <c r="O331" s="51">
        <f t="shared" si="81"/>
        <v>0</v>
      </c>
      <c r="P331" s="51" t="str">
        <f>IFERROR(IF((VLOOKUP(F331,'Master Info'!$A$14:$C$113,2,FALSE)&amp;VLOOKUP(F331,'Master Info'!$A$14:$C$113,3,FALSE))='Master Info'!$B$2&amp;'Master Info'!$C$2,"SGST","IGST"),"")</f>
        <v/>
      </c>
      <c r="Q331" s="67" t="str">
        <f t="shared" si="76"/>
        <v/>
      </c>
      <c r="R331" s="51">
        <f t="shared" si="82"/>
        <v>0</v>
      </c>
      <c r="S331" s="51">
        <f t="shared" si="82"/>
        <v>0</v>
      </c>
      <c r="T331" s="51">
        <f t="shared" si="83"/>
        <v>0</v>
      </c>
      <c r="U331" s="51">
        <f t="shared" si="84"/>
        <v>0</v>
      </c>
      <c r="V331" s="52">
        <f t="shared" si="85"/>
        <v>0</v>
      </c>
      <c r="W331" s="50" t="str">
        <f>IFERROR(IF(AND(VLOOKUP(F331,'Master Info'!$A$14:$Q$113,17,FALSE)="UNREGISTERED",$P331="IGST",O331&gt;=250000),"IGST &gt; 2.5 Lakhs",IF(VLOOKUP($F331,'Master Info'!$A$14:$Q$113,17,FALSE)="UNREGISTERED","Unregistered",$P331)),"")</f>
        <v/>
      </c>
      <c r="X331" s="96" t="str">
        <f t="shared" si="86"/>
        <v/>
      </c>
      <c r="Y331" s="50" t="str">
        <f t="shared" si="77"/>
        <v/>
      </c>
    </row>
    <row r="332" spans="1:25" x14ac:dyDescent="0.25">
      <c r="A332" s="49" t="str">
        <f t="shared" si="74"/>
        <v>-</v>
      </c>
      <c r="B332" s="49">
        <f t="shared" si="73"/>
        <v>331</v>
      </c>
      <c r="C332" s="78"/>
      <c r="D332" s="78"/>
      <c r="E332" s="70"/>
      <c r="F332" s="83"/>
      <c r="G332" s="94"/>
      <c r="H332" s="84"/>
      <c r="I332" s="95" t="str">
        <f t="shared" si="78"/>
        <v/>
      </c>
      <c r="J332" s="84"/>
      <c r="K332" s="52" t="str">
        <f t="shared" si="79"/>
        <v/>
      </c>
      <c r="L332" s="84"/>
      <c r="M332" s="51">
        <f t="shared" si="80"/>
        <v>0</v>
      </c>
      <c r="N332" s="51">
        <f t="shared" si="75"/>
        <v>0</v>
      </c>
      <c r="O332" s="51">
        <f t="shared" si="81"/>
        <v>0</v>
      </c>
      <c r="P332" s="51" t="str">
        <f>IFERROR(IF((VLOOKUP(F332,'Master Info'!$A$14:$C$113,2,FALSE)&amp;VLOOKUP(F332,'Master Info'!$A$14:$C$113,3,FALSE))='Master Info'!$B$2&amp;'Master Info'!$C$2,"SGST","IGST"),"")</f>
        <v/>
      </c>
      <c r="Q332" s="67" t="str">
        <f t="shared" si="76"/>
        <v/>
      </c>
      <c r="R332" s="51">
        <f t="shared" si="82"/>
        <v>0</v>
      </c>
      <c r="S332" s="51">
        <f t="shared" si="82"/>
        <v>0</v>
      </c>
      <c r="T332" s="51">
        <f t="shared" si="83"/>
        <v>0</v>
      </c>
      <c r="U332" s="51">
        <f t="shared" si="84"/>
        <v>0</v>
      </c>
      <c r="V332" s="52">
        <f t="shared" si="85"/>
        <v>0</v>
      </c>
      <c r="W332" s="50" t="str">
        <f>IFERROR(IF(AND(VLOOKUP(F332,'Master Info'!$A$14:$Q$113,17,FALSE)="UNREGISTERED",$P332="IGST",O332&gt;=250000),"IGST &gt; 2.5 Lakhs",IF(VLOOKUP($F332,'Master Info'!$A$14:$Q$113,17,FALSE)="UNREGISTERED","Unregistered",$P332)),"")</f>
        <v/>
      </c>
      <c r="X332" s="96" t="str">
        <f t="shared" si="86"/>
        <v/>
      </c>
      <c r="Y332" s="50" t="str">
        <f t="shared" si="77"/>
        <v/>
      </c>
    </row>
    <row r="333" spans="1:25" x14ac:dyDescent="0.25">
      <c r="A333" s="49" t="str">
        <f t="shared" si="74"/>
        <v>-</v>
      </c>
      <c r="B333" s="49">
        <f t="shared" si="73"/>
        <v>332</v>
      </c>
      <c r="C333" s="78"/>
      <c r="D333" s="78"/>
      <c r="E333" s="70"/>
      <c r="F333" s="83"/>
      <c r="G333" s="94"/>
      <c r="H333" s="84"/>
      <c r="I333" s="95" t="str">
        <f t="shared" si="78"/>
        <v/>
      </c>
      <c r="J333" s="84"/>
      <c r="K333" s="52" t="str">
        <f t="shared" si="79"/>
        <v/>
      </c>
      <c r="L333" s="84"/>
      <c r="M333" s="51">
        <f t="shared" si="80"/>
        <v>0</v>
      </c>
      <c r="N333" s="51">
        <f t="shared" si="75"/>
        <v>0</v>
      </c>
      <c r="O333" s="51">
        <f t="shared" si="81"/>
        <v>0</v>
      </c>
      <c r="P333" s="51" t="str">
        <f>IFERROR(IF((VLOOKUP(F333,'Master Info'!$A$14:$C$113,2,FALSE)&amp;VLOOKUP(F333,'Master Info'!$A$14:$C$113,3,FALSE))='Master Info'!$B$2&amp;'Master Info'!$C$2,"SGST","IGST"),"")</f>
        <v/>
      </c>
      <c r="Q333" s="67" t="str">
        <f t="shared" si="76"/>
        <v/>
      </c>
      <c r="R333" s="51">
        <f t="shared" si="82"/>
        <v>0</v>
      </c>
      <c r="S333" s="51">
        <f t="shared" si="82"/>
        <v>0</v>
      </c>
      <c r="T333" s="51">
        <f t="shared" si="83"/>
        <v>0</v>
      </c>
      <c r="U333" s="51">
        <f t="shared" si="84"/>
        <v>0</v>
      </c>
      <c r="V333" s="52">
        <f t="shared" si="85"/>
        <v>0</v>
      </c>
      <c r="W333" s="50" t="str">
        <f>IFERROR(IF(AND(VLOOKUP(F333,'Master Info'!$A$14:$Q$113,17,FALSE)="UNREGISTERED",$P333="IGST",O333&gt;=250000),"IGST &gt; 2.5 Lakhs",IF(VLOOKUP($F333,'Master Info'!$A$14:$Q$113,17,FALSE)="UNREGISTERED","Unregistered",$P333)),"")</f>
        <v/>
      </c>
      <c r="X333" s="96" t="str">
        <f t="shared" si="86"/>
        <v/>
      </c>
      <c r="Y333" s="50" t="str">
        <f t="shared" si="77"/>
        <v/>
      </c>
    </row>
    <row r="334" spans="1:25" x14ac:dyDescent="0.25">
      <c r="A334" s="49" t="str">
        <f t="shared" si="74"/>
        <v>-</v>
      </c>
      <c r="B334" s="49">
        <f t="shared" si="73"/>
        <v>333</v>
      </c>
      <c r="C334" s="78"/>
      <c r="D334" s="78"/>
      <c r="E334" s="70"/>
      <c r="F334" s="83"/>
      <c r="G334" s="94"/>
      <c r="H334" s="84"/>
      <c r="I334" s="95" t="str">
        <f t="shared" si="78"/>
        <v/>
      </c>
      <c r="J334" s="84"/>
      <c r="K334" s="52" t="str">
        <f t="shared" si="79"/>
        <v/>
      </c>
      <c r="L334" s="84"/>
      <c r="M334" s="51">
        <f t="shared" si="80"/>
        <v>0</v>
      </c>
      <c r="N334" s="51">
        <f t="shared" si="75"/>
        <v>0</v>
      </c>
      <c r="O334" s="51">
        <f t="shared" si="81"/>
        <v>0</v>
      </c>
      <c r="P334" s="51" t="str">
        <f>IFERROR(IF((VLOOKUP(F334,'Master Info'!$A$14:$C$113,2,FALSE)&amp;VLOOKUP(F334,'Master Info'!$A$14:$C$113,3,FALSE))='Master Info'!$B$2&amp;'Master Info'!$C$2,"SGST","IGST"),"")</f>
        <v/>
      </c>
      <c r="Q334" s="67" t="str">
        <f t="shared" si="76"/>
        <v/>
      </c>
      <c r="R334" s="51">
        <f t="shared" si="82"/>
        <v>0</v>
      </c>
      <c r="S334" s="51">
        <f t="shared" si="82"/>
        <v>0</v>
      </c>
      <c r="T334" s="51">
        <f t="shared" si="83"/>
        <v>0</v>
      </c>
      <c r="U334" s="51">
        <f t="shared" si="84"/>
        <v>0</v>
      </c>
      <c r="V334" s="52">
        <f t="shared" si="85"/>
        <v>0</v>
      </c>
      <c r="W334" s="50" t="str">
        <f>IFERROR(IF(AND(VLOOKUP(F334,'Master Info'!$A$14:$Q$113,17,FALSE)="UNREGISTERED",$P334="IGST",O334&gt;=250000),"IGST &gt; 2.5 Lakhs",IF(VLOOKUP($F334,'Master Info'!$A$14:$Q$113,17,FALSE)="UNREGISTERED","Unregistered",$P334)),"")</f>
        <v/>
      </c>
      <c r="X334" s="96" t="str">
        <f t="shared" si="86"/>
        <v/>
      </c>
      <c r="Y334" s="50" t="str">
        <f t="shared" si="77"/>
        <v/>
      </c>
    </row>
    <row r="335" spans="1:25" x14ac:dyDescent="0.25">
      <c r="A335" s="49" t="str">
        <f t="shared" si="74"/>
        <v>-</v>
      </c>
      <c r="B335" s="49">
        <f t="shared" si="73"/>
        <v>334</v>
      </c>
      <c r="C335" s="78"/>
      <c r="D335" s="78"/>
      <c r="E335" s="70"/>
      <c r="F335" s="83"/>
      <c r="G335" s="94"/>
      <c r="H335" s="84"/>
      <c r="I335" s="95" t="str">
        <f t="shared" si="78"/>
        <v/>
      </c>
      <c r="J335" s="84"/>
      <c r="K335" s="52" t="str">
        <f t="shared" si="79"/>
        <v/>
      </c>
      <c r="L335" s="84"/>
      <c r="M335" s="51">
        <f t="shared" si="80"/>
        <v>0</v>
      </c>
      <c r="N335" s="51">
        <f t="shared" si="75"/>
        <v>0</v>
      </c>
      <c r="O335" s="51">
        <f t="shared" si="81"/>
        <v>0</v>
      </c>
      <c r="P335" s="51" t="str">
        <f>IFERROR(IF((VLOOKUP(F335,'Master Info'!$A$14:$C$113,2,FALSE)&amp;VLOOKUP(F335,'Master Info'!$A$14:$C$113,3,FALSE))='Master Info'!$B$2&amp;'Master Info'!$C$2,"SGST","IGST"),"")</f>
        <v/>
      </c>
      <c r="Q335" s="67" t="str">
        <f t="shared" si="76"/>
        <v/>
      </c>
      <c r="R335" s="51">
        <f t="shared" si="82"/>
        <v>0</v>
      </c>
      <c r="S335" s="51">
        <f t="shared" si="82"/>
        <v>0</v>
      </c>
      <c r="T335" s="51">
        <f t="shared" si="83"/>
        <v>0</v>
      </c>
      <c r="U335" s="51">
        <f t="shared" si="84"/>
        <v>0</v>
      </c>
      <c r="V335" s="52">
        <f t="shared" si="85"/>
        <v>0</v>
      </c>
      <c r="W335" s="50" t="str">
        <f>IFERROR(IF(AND(VLOOKUP(F335,'Master Info'!$A$14:$Q$113,17,FALSE)="UNREGISTERED",$P335="IGST",O335&gt;=250000),"IGST &gt; 2.5 Lakhs",IF(VLOOKUP($F335,'Master Info'!$A$14:$Q$113,17,FALSE)="UNREGISTERED","Unregistered",$P335)),"")</f>
        <v/>
      </c>
      <c r="X335" s="96" t="str">
        <f t="shared" si="86"/>
        <v/>
      </c>
      <c r="Y335" s="50" t="str">
        <f t="shared" si="77"/>
        <v/>
      </c>
    </row>
    <row r="336" spans="1:25" x14ac:dyDescent="0.25">
      <c r="A336" s="49" t="str">
        <f t="shared" si="74"/>
        <v>-</v>
      </c>
      <c r="B336" s="49">
        <f t="shared" si="73"/>
        <v>335</v>
      </c>
      <c r="C336" s="78"/>
      <c r="D336" s="78"/>
      <c r="E336" s="70"/>
      <c r="F336" s="83"/>
      <c r="G336" s="94"/>
      <c r="H336" s="84"/>
      <c r="I336" s="95" t="str">
        <f t="shared" si="78"/>
        <v/>
      </c>
      <c r="J336" s="84"/>
      <c r="K336" s="52" t="str">
        <f t="shared" si="79"/>
        <v/>
      </c>
      <c r="L336" s="84"/>
      <c r="M336" s="51">
        <f t="shared" si="80"/>
        <v>0</v>
      </c>
      <c r="N336" s="51">
        <f t="shared" si="75"/>
        <v>0</v>
      </c>
      <c r="O336" s="51">
        <f t="shared" si="81"/>
        <v>0</v>
      </c>
      <c r="P336" s="51" t="str">
        <f>IFERROR(IF((VLOOKUP(F336,'Master Info'!$A$14:$C$113,2,FALSE)&amp;VLOOKUP(F336,'Master Info'!$A$14:$C$113,3,FALSE))='Master Info'!$B$2&amp;'Master Info'!$C$2,"SGST","IGST"),"")</f>
        <v/>
      </c>
      <c r="Q336" s="67" t="str">
        <f t="shared" si="76"/>
        <v/>
      </c>
      <c r="R336" s="51">
        <f t="shared" si="82"/>
        <v>0</v>
      </c>
      <c r="S336" s="51">
        <f t="shared" si="82"/>
        <v>0</v>
      </c>
      <c r="T336" s="51">
        <f t="shared" si="83"/>
        <v>0</v>
      </c>
      <c r="U336" s="51">
        <f t="shared" si="84"/>
        <v>0</v>
      </c>
      <c r="V336" s="52">
        <f t="shared" si="85"/>
        <v>0</v>
      </c>
      <c r="W336" s="50" t="str">
        <f>IFERROR(IF(AND(VLOOKUP(F336,'Master Info'!$A$14:$Q$113,17,FALSE)="UNREGISTERED",$P336="IGST",O336&gt;=250000),"IGST &gt; 2.5 Lakhs",IF(VLOOKUP($F336,'Master Info'!$A$14:$Q$113,17,FALSE)="UNREGISTERED","Unregistered",$P336)),"")</f>
        <v/>
      </c>
      <c r="X336" s="96" t="str">
        <f t="shared" si="86"/>
        <v/>
      </c>
      <c r="Y336" s="50" t="str">
        <f t="shared" si="77"/>
        <v/>
      </c>
    </row>
    <row r="337" spans="1:25" x14ac:dyDescent="0.25">
      <c r="A337" s="49" t="str">
        <f t="shared" si="74"/>
        <v>-</v>
      </c>
      <c r="B337" s="49">
        <f t="shared" si="73"/>
        <v>336</v>
      </c>
      <c r="C337" s="78"/>
      <c r="D337" s="78"/>
      <c r="E337" s="70"/>
      <c r="F337" s="83"/>
      <c r="G337" s="94"/>
      <c r="H337" s="84"/>
      <c r="I337" s="95" t="str">
        <f t="shared" si="78"/>
        <v/>
      </c>
      <c r="J337" s="84"/>
      <c r="K337" s="52" t="str">
        <f t="shared" si="79"/>
        <v/>
      </c>
      <c r="L337" s="84"/>
      <c r="M337" s="51">
        <f t="shared" si="80"/>
        <v>0</v>
      </c>
      <c r="N337" s="51">
        <f t="shared" si="75"/>
        <v>0</v>
      </c>
      <c r="O337" s="51">
        <f t="shared" si="81"/>
        <v>0</v>
      </c>
      <c r="P337" s="51" t="str">
        <f>IFERROR(IF((VLOOKUP(F337,'Master Info'!$A$14:$C$113,2,FALSE)&amp;VLOOKUP(F337,'Master Info'!$A$14:$C$113,3,FALSE))='Master Info'!$B$2&amp;'Master Info'!$C$2,"SGST","IGST"),"")</f>
        <v/>
      </c>
      <c r="Q337" s="67" t="str">
        <f t="shared" si="76"/>
        <v/>
      </c>
      <c r="R337" s="51">
        <f t="shared" si="82"/>
        <v>0</v>
      </c>
      <c r="S337" s="51">
        <f t="shared" si="82"/>
        <v>0</v>
      </c>
      <c r="T337" s="51">
        <f t="shared" si="83"/>
        <v>0</v>
      </c>
      <c r="U337" s="51">
        <f t="shared" si="84"/>
        <v>0</v>
      </c>
      <c r="V337" s="52">
        <f t="shared" si="85"/>
        <v>0</v>
      </c>
      <c r="W337" s="50" t="str">
        <f>IFERROR(IF(AND(VLOOKUP(F337,'Master Info'!$A$14:$Q$113,17,FALSE)="UNREGISTERED",$P337="IGST",O337&gt;=250000),"IGST &gt; 2.5 Lakhs",IF(VLOOKUP($F337,'Master Info'!$A$14:$Q$113,17,FALSE)="UNREGISTERED","Unregistered",$P337)),"")</f>
        <v/>
      </c>
      <c r="X337" s="96" t="str">
        <f t="shared" si="86"/>
        <v/>
      </c>
      <c r="Y337" s="50" t="str">
        <f t="shared" si="77"/>
        <v/>
      </c>
    </row>
    <row r="338" spans="1:25" x14ac:dyDescent="0.25">
      <c r="A338" s="49" t="str">
        <f t="shared" si="74"/>
        <v>-</v>
      </c>
      <c r="B338" s="49">
        <f t="shared" si="73"/>
        <v>337</v>
      </c>
      <c r="C338" s="78"/>
      <c r="D338" s="78"/>
      <c r="E338" s="70"/>
      <c r="F338" s="83"/>
      <c r="G338" s="94"/>
      <c r="H338" s="84"/>
      <c r="I338" s="95" t="str">
        <f t="shared" si="78"/>
        <v/>
      </c>
      <c r="J338" s="84"/>
      <c r="K338" s="52" t="str">
        <f t="shared" si="79"/>
        <v/>
      </c>
      <c r="L338" s="84"/>
      <c r="M338" s="51">
        <f t="shared" si="80"/>
        <v>0</v>
      </c>
      <c r="N338" s="51">
        <f t="shared" si="75"/>
        <v>0</v>
      </c>
      <c r="O338" s="51">
        <f t="shared" si="81"/>
        <v>0</v>
      </c>
      <c r="P338" s="51" t="str">
        <f>IFERROR(IF((VLOOKUP(F338,'Master Info'!$A$14:$C$113,2,FALSE)&amp;VLOOKUP(F338,'Master Info'!$A$14:$C$113,3,FALSE))='Master Info'!$B$2&amp;'Master Info'!$C$2,"SGST","IGST"),"")</f>
        <v/>
      </c>
      <c r="Q338" s="67" t="str">
        <f t="shared" si="76"/>
        <v/>
      </c>
      <c r="R338" s="51">
        <f t="shared" si="82"/>
        <v>0</v>
      </c>
      <c r="S338" s="51">
        <f t="shared" si="82"/>
        <v>0</v>
      </c>
      <c r="T338" s="51">
        <f t="shared" si="83"/>
        <v>0</v>
      </c>
      <c r="U338" s="51">
        <f t="shared" si="84"/>
        <v>0</v>
      </c>
      <c r="V338" s="52">
        <f t="shared" si="85"/>
        <v>0</v>
      </c>
      <c r="W338" s="50" t="str">
        <f>IFERROR(IF(AND(VLOOKUP(F338,'Master Info'!$A$14:$Q$113,17,FALSE)="UNREGISTERED",$P338="IGST",O338&gt;=250000),"IGST &gt; 2.5 Lakhs",IF(VLOOKUP($F338,'Master Info'!$A$14:$Q$113,17,FALSE)="UNREGISTERED","Unregistered",$P338)),"")</f>
        <v/>
      </c>
      <c r="X338" s="96" t="str">
        <f t="shared" si="86"/>
        <v/>
      </c>
      <c r="Y338" s="50" t="str">
        <f t="shared" si="77"/>
        <v/>
      </c>
    </row>
    <row r="339" spans="1:25" x14ac:dyDescent="0.25">
      <c r="A339" s="49" t="str">
        <f t="shared" si="74"/>
        <v>-</v>
      </c>
      <c r="B339" s="49">
        <f t="shared" si="73"/>
        <v>338</v>
      </c>
      <c r="C339" s="78"/>
      <c r="D339" s="78"/>
      <c r="E339" s="70"/>
      <c r="F339" s="83"/>
      <c r="G339" s="94"/>
      <c r="H339" s="84"/>
      <c r="I339" s="95" t="str">
        <f t="shared" si="78"/>
        <v/>
      </c>
      <c r="J339" s="84"/>
      <c r="K339" s="52" t="str">
        <f t="shared" si="79"/>
        <v/>
      </c>
      <c r="L339" s="84"/>
      <c r="M339" s="51">
        <f t="shared" si="80"/>
        <v>0</v>
      </c>
      <c r="N339" s="51">
        <f t="shared" si="75"/>
        <v>0</v>
      </c>
      <c r="O339" s="51">
        <f t="shared" si="81"/>
        <v>0</v>
      </c>
      <c r="P339" s="51" t="str">
        <f>IFERROR(IF((VLOOKUP(F339,'Master Info'!$A$14:$C$113,2,FALSE)&amp;VLOOKUP(F339,'Master Info'!$A$14:$C$113,3,FALSE))='Master Info'!$B$2&amp;'Master Info'!$C$2,"SGST","IGST"),"")</f>
        <v/>
      </c>
      <c r="Q339" s="67" t="str">
        <f t="shared" si="76"/>
        <v/>
      </c>
      <c r="R339" s="51">
        <f t="shared" si="82"/>
        <v>0</v>
      </c>
      <c r="S339" s="51">
        <f t="shared" si="82"/>
        <v>0</v>
      </c>
      <c r="T339" s="51">
        <f t="shared" si="83"/>
        <v>0</v>
      </c>
      <c r="U339" s="51">
        <f t="shared" si="84"/>
        <v>0</v>
      </c>
      <c r="V339" s="52">
        <f t="shared" si="85"/>
        <v>0</v>
      </c>
      <c r="W339" s="50" t="str">
        <f>IFERROR(IF(AND(VLOOKUP(F339,'Master Info'!$A$14:$Q$113,17,FALSE)="UNREGISTERED",$P339="IGST",O339&gt;=250000),"IGST &gt; 2.5 Lakhs",IF(VLOOKUP($F339,'Master Info'!$A$14:$Q$113,17,FALSE)="UNREGISTERED","Unregistered",$P339)),"")</f>
        <v/>
      </c>
      <c r="X339" s="96" t="str">
        <f t="shared" si="86"/>
        <v/>
      </c>
      <c r="Y339" s="50" t="str">
        <f t="shared" si="77"/>
        <v/>
      </c>
    </row>
    <row r="340" spans="1:25" x14ac:dyDescent="0.25">
      <c r="A340" s="49" t="str">
        <f t="shared" si="74"/>
        <v>-</v>
      </c>
      <c r="B340" s="49">
        <f t="shared" si="73"/>
        <v>339</v>
      </c>
      <c r="C340" s="78"/>
      <c r="D340" s="78"/>
      <c r="E340" s="70"/>
      <c r="F340" s="83"/>
      <c r="G340" s="94"/>
      <c r="H340" s="84"/>
      <c r="I340" s="95" t="str">
        <f t="shared" si="78"/>
        <v/>
      </c>
      <c r="J340" s="84"/>
      <c r="K340" s="52" t="str">
        <f t="shared" si="79"/>
        <v/>
      </c>
      <c r="L340" s="84"/>
      <c r="M340" s="51">
        <f t="shared" si="80"/>
        <v>0</v>
      </c>
      <c r="N340" s="51">
        <f t="shared" si="75"/>
        <v>0</v>
      </c>
      <c r="O340" s="51">
        <f t="shared" si="81"/>
        <v>0</v>
      </c>
      <c r="P340" s="51" t="str">
        <f>IFERROR(IF((VLOOKUP(F340,'Master Info'!$A$14:$C$113,2,FALSE)&amp;VLOOKUP(F340,'Master Info'!$A$14:$C$113,3,FALSE))='Master Info'!$B$2&amp;'Master Info'!$C$2,"SGST","IGST"),"")</f>
        <v/>
      </c>
      <c r="Q340" s="67" t="str">
        <f t="shared" si="76"/>
        <v/>
      </c>
      <c r="R340" s="51">
        <f t="shared" si="82"/>
        <v>0</v>
      </c>
      <c r="S340" s="51">
        <f t="shared" si="82"/>
        <v>0</v>
      </c>
      <c r="T340" s="51">
        <f t="shared" si="83"/>
        <v>0</v>
      </c>
      <c r="U340" s="51">
        <f t="shared" si="84"/>
        <v>0</v>
      </c>
      <c r="V340" s="52">
        <f t="shared" si="85"/>
        <v>0</v>
      </c>
      <c r="W340" s="50" t="str">
        <f>IFERROR(IF(AND(VLOOKUP(F340,'Master Info'!$A$14:$Q$113,17,FALSE)="UNREGISTERED",$P340="IGST",O340&gt;=250000),"IGST &gt; 2.5 Lakhs",IF(VLOOKUP($F340,'Master Info'!$A$14:$Q$113,17,FALSE)="UNREGISTERED","Unregistered",$P340)),"")</f>
        <v/>
      </c>
      <c r="X340" s="96" t="str">
        <f t="shared" si="86"/>
        <v/>
      </c>
      <c r="Y340" s="50" t="str">
        <f t="shared" si="77"/>
        <v/>
      </c>
    </row>
    <row r="341" spans="1:25" x14ac:dyDescent="0.25">
      <c r="A341" s="49" t="str">
        <f t="shared" si="74"/>
        <v>-</v>
      </c>
      <c r="B341" s="49">
        <f t="shared" si="73"/>
        <v>340</v>
      </c>
      <c r="C341" s="78"/>
      <c r="D341" s="78"/>
      <c r="E341" s="70"/>
      <c r="F341" s="83"/>
      <c r="G341" s="94"/>
      <c r="H341" s="84"/>
      <c r="I341" s="95" t="str">
        <f t="shared" si="78"/>
        <v/>
      </c>
      <c r="J341" s="84"/>
      <c r="K341" s="52" t="str">
        <f t="shared" si="79"/>
        <v/>
      </c>
      <c r="L341" s="84"/>
      <c r="M341" s="51">
        <f t="shared" si="80"/>
        <v>0</v>
      </c>
      <c r="N341" s="51">
        <f t="shared" si="75"/>
        <v>0</v>
      </c>
      <c r="O341" s="51">
        <f t="shared" si="81"/>
        <v>0</v>
      </c>
      <c r="P341" s="51" t="str">
        <f>IFERROR(IF((VLOOKUP(F341,'Master Info'!$A$14:$C$113,2,FALSE)&amp;VLOOKUP(F341,'Master Info'!$A$14:$C$113,3,FALSE))='Master Info'!$B$2&amp;'Master Info'!$C$2,"SGST","IGST"),"")</f>
        <v/>
      </c>
      <c r="Q341" s="67" t="str">
        <f t="shared" si="76"/>
        <v/>
      </c>
      <c r="R341" s="51">
        <f t="shared" si="82"/>
        <v>0</v>
      </c>
      <c r="S341" s="51">
        <f t="shared" si="82"/>
        <v>0</v>
      </c>
      <c r="T341" s="51">
        <f t="shared" si="83"/>
        <v>0</v>
      </c>
      <c r="U341" s="51">
        <f t="shared" si="84"/>
        <v>0</v>
      </c>
      <c r="V341" s="52">
        <f t="shared" si="85"/>
        <v>0</v>
      </c>
      <c r="W341" s="50" t="str">
        <f>IFERROR(IF(AND(VLOOKUP(F341,'Master Info'!$A$14:$Q$113,17,FALSE)="UNREGISTERED",$P341="IGST",O341&gt;=250000),"IGST &gt; 2.5 Lakhs",IF(VLOOKUP($F341,'Master Info'!$A$14:$Q$113,17,FALSE)="UNREGISTERED","Unregistered",$P341)),"")</f>
        <v/>
      </c>
      <c r="X341" s="96" t="str">
        <f t="shared" si="86"/>
        <v/>
      </c>
      <c r="Y341" s="50" t="str">
        <f t="shared" si="77"/>
        <v/>
      </c>
    </row>
    <row r="342" spans="1:25" x14ac:dyDescent="0.25">
      <c r="A342" s="49" t="str">
        <f t="shared" si="74"/>
        <v>-</v>
      </c>
      <c r="B342" s="49">
        <f t="shared" si="73"/>
        <v>341</v>
      </c>
      <c r="C342" s="78"/>
      <c r="D342" s="78"/>
      <c r="E342" s="70"/>
      <c r="F342" s="83"/>
      <c r="G342" s="94"/>
      <c r="H342" s="84"/>
      <c r="I342" s="95" t="str">
        <f t="shared" si="78"/>
        <v/>
      </c>
      <c r="J342" s="84"/>
      <c r="K342" s="52" t="str">
        <f t="shared" si="79"/>
        <v/>
      </c>
      <c r="L342" s="84"/>
      <c r="M342" s="51">
        <f t="shared" si="80"/>
        <v>0</v>
      </c>
      <c r="N342" s="51">
        <f t="shared" si="75"/>
        <v>0</v>
      </c>
      <c r="O342" s="51">
        <f t="shared" si="81"/>
        <v>0</v>
      </c>
      <c r="P342" s="51" t="str">
        <f>IFERROR(IF((VLOOKUP(F342,'Master Info'!$A$14:$C$113,2,FALSE)&amp;VLOOKUP(F342,'Master Info'!$A$14:$C$113,3,FALSE))='Master Info'!$B$2&amp;'Master Info'!$C$2,"SGST","IGST"),"")</f>
        <v/>
      </c>
      <c r="Q342" s="67" t="str">
        <f t="shared" si="76"/>
        <v/>
      </c>
      <c r="R342" s="51">
        <f t="shared" si="82"/>
        <v>0</v>
      </c>
      <c r="S342" s="51">
        <f t="shared" si="82"/>
        <v>0</v>
      </c>
      <c r="T342" s="51">
        <f t="shared" si="83"/>
        <v>0</v>
      </c>
      <c r="U342" s="51">
        <f t="shared" si="84"/>
        <v>0</v>
      </c>
      <c r="V342" s="52">
        <f t="shared" si="85"/>
        <v>0</v>
      </c>
      <c r="W342" s="50" t="str">
        <f>IFERROR(IF(AND(VLOOKUP(F342,'Master Info'!$A$14:$Q$113,17,FALSE)="UNREGISTERED",$P342="IGST",O342&gt;=250000),"IGST &gt; 2.5 Lakhs",IF(VLOOKUP($F342,'Master Info'!$A$14:$Q$113,17,FALSE)="UNREGISTERED","Unregistered",$P342)),"")</f>
        <v/>
      </c>
      <c r="X342" s="96" t="str">
        <f t="shared" si="86"/>
        <v/>
      </c>
      <c r="Y342" s="50" t="str">
        <f t="shared" si="77"/>
        <v/>
      </c>
    </row>
    <row r="343" spans="1:25" x14ac:dyDescent="0.25">
      <c r="A343" s="49" t="str">
        <f t="shared" si="74"/>
        <v>-</v>
      </c>
      <c r="B343" s="49">
        <f t="shared" si="73"/>
        <v>342</v>
      </c>
      <c r="C343" s="78"/>
      <c r="D343" s="78"/>
      <c r="E343" s="70"/>
      <c r="F343" s="83"/>
      <c r="G343" s="94"/>
      <c r="H343" s="84"/>
      <c r="I343" s="95" t="str">
        <f t="shared" si="78"/>
        <v/>
      </c>
      <c r="J343" s="84"/>
      <c r="K343" s="52" t="str">
        <f t="shared" si="79"/>
        <v/>
      </c>
      <c r="L343" s="84"/>
      <c r="M343" s="51">
        <f t="shared" si="80"/>
        <v>0</v>
      </c>
      <c r="N343" s="51">
        <f t="shared" si="75"/>
        <v>0</v>
      </c>
      <c r="O343" s="51">
        <f t="shared" si="81"/>
        <v>0</v>
      </c>
      <c r="P343" s="51" t="str">
        <f>IFERROR(IF((VLOOKUP(F343,'Master Info'!$A$14:$C$113,2,FALSE)&amp;VLOOKUP(F343,'Master Info'!$A$14:$C$113,3,FALSE))='Master Info'!$B$2&amp;'Master Info'!$C$2,"SGST","IGST"),"")</f>
        <v/>
      </c>
      <c r="Q343" s="67" t="str">
        <f t="shared" si="76"/>
        <v/>
      </c>
      <c r="R343" s="51">
        <f t="shared" si="82"/>
        <v>0</v>
      </c>
      <c r="S343" s="51">
        <f t="shared" si="82"/>
        <v>0</v>
      </c>
      <c r="T343" s="51">
        <f t="shared" si="83"/>
        <v>0</v>
      </c>
      <c r="U343" s="51">
        <f t="shared" si="84"/>
        <v>0</v>
      </c>
      <c r="V343" s="52">
        <f t="shared" si="85"/>
        <v>0</v>
      </c>
      <c r="W343" s="50" t="str">
        <f>IFERROR(IF(AND(VLOOKUP(F343,'Master Info'!$A$14:$Q$113,17,FALSE)="UNREGISTERED",$P343="IGST",O343&gt;=250000),"IGST &gt; 2.5 Lakhs",IF(VLOOKUP($F343,'Master Info'!$A$14:$Q$113,17,FALSE)="UNREGISTERED","Unregistered",$P343)),"")</f>
        <v/>
      </c>
      <c r="X343" s="96" t="str">
        <f t="shared" si="86"/>
        <v/>
      </c>
      <c r="Y343" s="50" t="str">
        <f t="shared" si="77"/>
        <v/>
      </c>
    </row>
    <row r="344" spans="1:25" x14ac:dyDescent="0.25">
      <c r="A344" s="49" t="str">
        <f t="shared" si="74"/>
        <v>-</v>
      </c>
      <c r="B344" s="49">
        <f t="shared" ref="B344:B407" si="87">B343+1</f>
        <v>343</v>
      </c>
      <c r="C344" s="78"/>
      <c r="D344" s="78"/>
      <c r="E344" s="70"/>
      <c r="F344" s="83"/>
      <c r="G344" s="94"/>
      <c r="H344" s="84"/>
      <c r="I344" s="95" t="str">
        <f t="shared" si="78"/>
        <v/>
      </c>
      <c r="J344" s="84"/>
      <c r="K344" s="52" t="str">
        <f t="shared" si="79"/>
        <v/>
      </c>
      <c r="L344" s="84"/>
      <c r="M344" s="51">
        <f t="shared" si="80"/>
        <v>0</v>
      </c>
      <c r="N344" s="51">
        <f t="shared" si="75"/>
        <v>0</v>
      </c>
      <c r="O344" s="51">
        <f t="shared" si="81"/>
        <v>0</v>
      </c>
      <c r="P344" s="51" t="str">
        <f>IFERROR(IF((VLOOKUP(F344,'Master Info'!$A$14:$C$113,2,FALSE)&amp;VLOOKUP(F344,'Master Info'!$A$14:$C$113,3,FALSE))='Master Info'!$B$2&amp;'Master Info'!$C$2,"SGST","IGST"),"")</f>
        <v/>
      </c>
      <c r="Q344" s="67" t="str">
        <f t="shared" si="76"/>
        <v/>
      </c>
      <c r="R344" s="51">
        <f t="shared" si="82"/>
        <v>0</v>
      </c>
      <c r="S344" s="51">
        <f t="shared" si="82"/>
        <v>0</v>
      </c>
      <c r="T344" s="51">
        <f t="shared" si="83"/>
        <v>0</v>
      </c>
      <c r="U344" s="51">
        <f t="shared" si="84"/>
        <v>0</v>
      </c>
      <c r="V344" s="52">
        <f t="shared" si="85"/>
        <v>0</v>
      </c>
      <c r="W344" s="50" t="str">
        <f>IFERROR(IF(AND(VLOOKUP(F344,'Master Info'!$A$14:$Q$113,17,FALSE)="UNREGISTERED",$P344="IGST",O344&gt;=250000),"IGST &gt; 2.5 Lakhs",IF(VLOOKUP($F344,'Master Info'!$A$14:$Q$113,17,FALSE)="UNREGISTERED","Unregistered",$P344)),"")</f>
        <v/>
      </c>
      <c r="X344" s="96" t="str">
        <f t="shared" si="86"/>
        <v/>
      </c>
      <c r="Y344" s="50" t="str">
        <f t="shared" si="77"/>
        <v/>
      </c>
    </row>
    <row r="345" spans="1:25" x14ac:dyDescent="0.25">
      <c r="A345" s="49" t="str">
        <f t="shared" si="74"/>
        <v>-</v>
      </c>
      <c r="B345" s="49">
        <f t="shared" si="87"/>
        <v>344</v>
      </c>
      <c r="C345" s="78"/>
      <c r="D345" s="78"/>
      <c r="E345" s="70"/>
      <c r="F345" s="83"/>
      <c r="G345" s="94"/>
      <c r="H345" s="84"/>
      <c r="I345" s="95" t="str">
        <f t="shared" si="78"/>
        <v/>
      </c>
      <c r="J345" s="84"/>
      <c r="K345" s="52" t="str">
        <f t="shared" si="79"/>
        <v/>
      </c>
      <c r="L345" s="84"/>
      <c r="M345" s="51">
        <f t="shared" si="80"/>
        <v>0</v>
      </c>
      <c r="N345" s="51">
        <f t="shared" si="75"/>
        <v>0</v>
      </c>
      <c r="O345" s="51">
        <f t="shared" si="81"/>
        <v>0</v>
      </c>
      <c r="P345" s="51" t="str">
        <f>IFERROR(IF((VLOOKUP(F345,'Master Info'!$A$14:$C$113,2,FALSE)&amp;VLOOKUP(F345,'Master Info'!$A$14:$C$113,3,FALSE))='Master Info'!$B$2&amp;'Master Info'!$C$2,"SGST","IGST"),"")</f>
        <v/>
      </c>
      <c r="Q345" s="67" t="str">
        <f t="shared" si="76"/>
        <v/>
      </c>
      <c r="R345" s="51">
        <f t="shared" si="82"/>
        <v>0</v>
      </c>
      <c r="S345" s="51">
        <f t="shared" si="82"/>
        <v>0</v>
      </c>
      <c r="T345" s="51">
        <f t="shared" si="83"/>
        <v>0</v>
      </c>
      <c r="U345" s="51">
        <f t="shared" si="84"/>
        <v>0</v>
      </c>
      <c r="V345" s="52">
        <f t="shared" si="85"/>
        <v>0</v>
      </c>
      <c r="W345" s="50" t="str">
        <f>IFERROR(IF(AND(VLOOKUP(F345,'Master Info'!$A$14:$Q$113,17,FALSE)="UNREGISTERED",$P345="IGST",O345&gt;=250000),"IGST &gt; 2.5 Lakhs",IF(VLOOKUP($F345,'Master Info'!$A$14:$Q$113,17,FALSE)="UNREGISTERED","Unregistered",$P345)),"")</f>
        <v/>
      </c>
      <c r="X345" s="96" t="str">
        <f t="shared" si="86"/>
        <v/>
      </c>
      <c r="Y345" s="50" t="str">
        <f t="shared" si="77"/>
        <v/>
      </c>
    </row>
    <row r="346" spans="1:25" x14ac:dyDescent="0.25">
      <c r="A346" s="49" t="str">
        <f t="shared" si="74"/>
        <v>-</v>
      </c>
      <c r="B346" s="49">
        <f t="shared" si="87"/>
        <v>345</v>
      </c>
      <c r="C346" s="78"/>
      <c r="D346" s="78"/>
      <c r="E346" s="70"/>
      <c r="F346" s="83"/>
      <c r="G346" s="94"/>
      <c r="H346" s="84"/>
      <c r="I346" s="95" t="str">
        <f t="shared" si="78"/>
        <v/>
      </c>
      <c r="J346" s="84"/>
      <c r="K346" s="52" t="str">
        <f t="shared" si="79"/>
        <v/>
      </c>
      <c r="L346" s="84"/>
      <c r="M346" s="51">
        <f t="shared" si="80"/>
        <v>0</v>
      </c>
      <c r="N346" s="51">
        <f t="shared" si="75"/>
        <v>0</v>
      </c>
      <c r="O346" s="51">
        <f t="shared" si="81"/>
        <v>0</v>
      </c>
      <c r="P346" s="51" t="str">
        <f>IFERROR(IF((VLOOKUP(F346,'Master Info'!$A$14:$C$113,2,FALSE)&amp;VLOOKUP(F346,'Master Info'!$A$14:$C$113,3,FALSE))='Master Info'!$B$2&amp;'Master Info'!$C$2,"SGST","IGST"),"")</f>
        <v/>
      </c>
      <c r="Q346" s="67" t="str">
        <f t="shared" si="76"/>
        <v/>
      </c>
      <c r="R346" s="51">
        <f t="shared" si="82"/>
        <v>0</v>
      </c>
      <c r="S346" s="51">
        <f t="shared" si="82"/>
        <v>0</v>
      </c>
      <c r="T346" s="51">
        <f t="shared" si="83"/>
        <v>0</v>
      </c>
      <c r="U346" s="51">
        <f t="shared" si="84"/>
        <v>0</v>
      </c>
      <c r="V346" s="52">
        <f t="shared" si="85"/>
        <v>0</v>
      </c>
      <c r="W346" s="50" t="str">
        <f>IFERROR(IF(AND(VLOOKUP(F346,'Master Info'!$A$14:$Q$113,17,FALSE)="UNREGISTERED",$P346="IGST",O346&gt;=250000),"IGST &gt; 2.5 Lakhs",IF(VLOOKUP($F346,'Master Info'!$A$14:$Q$113,17,FALSE)="UNREGISTERED","Unregistered",$P346)),"")</f>
        <v/>
      </c>
      <c r="X346" s="96" t="str">
        <f t="shared" si="86"/>
        <v/>
      </c>
      <c r="Y346" s="50" t="str">
        <f t="shared" si="77"/>
        <v/>
      </c>
    </row>
    <row r="347" spans="1:25" x14ac:dyDescent="0.25">
      <c r="A347" s="49" t="str">
        <f t="shared" si="74"/>
        <v>-</v>
      </c>
      <c r="B347" s="49">
        <f t="shared" si="87"/>
        <v>346</v>
      </c>
      <c r="C347" s="78"/>
      <c r="D347" s="78"/>
      <c r="E347" s="70"/>
      <c r="F347" s="83"/>
      <c r="G347" s="94"/>
      <c r="H347" s="84"/>
      <c r="I347" s="95" t="str">
        <f t="shared" si="78"/>
        <v/>
      </c>
      <c r="J347" s="84"/>
      <c r="K347" s="52" t="str">
        <f t="shared" si="79"/>
        <v/>
      </c>
      <c r="L347" s="84"/>
      <c r="M347" s="51">
        <f t="shared" si="80"/>
        <v>0</v>
      </c>
      <c r="N347" s="51">
        <f t="shared" si="75"/>
        <v>0</v>
      </c>
      <c r="O347" s="51">
        <f t="shared" si="81"/>
        <v>0</v>
      </c>
      <c r="P347" s="51" t="str">
        <f>IFERROR(IF((VLOOKUP(F347,'Master Info'!$A$14:$C$113,2,FALSE)&amp;VLOOKUP(F347,'Master Info'!$A$14:$C$113,3,FALSE))='Master Info'!$B$2&amp;'Master Info'!$C$2,"SGST","IGST"),"")</f>
        <v/>
      </c>
      <c r="Q347" s="67" t="str">
        <f t="shared" si="76"/>
        <v/>
      </c>
      <c r="R347" s="51">
        <f t="shared" si="82"/>
        <v>0</v>
      </c>
      <c r="S347" s="51">
        <f t="shared" si="82"/>
        <v>0</v>
      </c>
      <c r="T347" s="51">
        <f t="shared" si="83"/>
        <v>0</v>
      </c>
      <c r="U347" s="51">
        <f t="shared" si="84"/>
        <v>0</v>
      </c>
      <c r="V347" s="52">
        <f t="shared" si="85"/>
        <v>0</v>
      </c>
      <c r="W347" s="50" t="str">
        <f>IFERROR(IF(AND(VLOOKUP(F347,'Master Info'!$A$14:$Q$113,17,FALSE)="UNREGISTERED",$P347="IGST",O347&gt;=250000),"IGST &gt; 2.5 Lakhs",IF(VLOOKUP($F347,'Master Info'!$A$14:$Q$113,17,FALSE)="UNREGISTERED","Unregistered",$P347)),"")</f>
        <v/>
      </c>
      <c r="X347" s="96" t="str">
        <f t="shared" si="86"/>
        <v/>
      </c>
      <c r="Y347" s="50" t="str">
        <f t="shared" si="77"/>
        <v/>
      </c>
    </row>
    <row r="348" spans="1:25" x14ac:dyDescent="0.25">
      <c r="A348" s="49" t="str">
        <f t="shared" si="74"/>
        <v>-</v>
      </c>
      <c r="B348" s="49">
        <f t="shared" si="87"/>
        <v>347</v>
      </c>
      <c r="C348" s="78"/>
      <c r="D348" s="78"/>
      <c r="E348" s="70"/>
      <c r="F348" s="83"/>
      <c r="G348" s="94"/>
      <c r="H348" s="84"/>
      <c r="I348" s="95" t="str">
        <f t="shared" si="78"/>
        <v/>
      </c>
      <c r="J348" s="84"/>
      <c r="K348" s="52" t="str">
        <f t="shared" si="79"/>
        <v/>
      </c>
      <c r="L348" s="84"/>
      <c r="M348" s="51">
        <f t="shared" si="80"/>
        <v>0</v>
      </c>
      <c r="N348" s="51">
        <f t="shared" si="75"/>
        <v>0</v>
      </c>
      <c r="O348" s="51">
        <f t="shared" si="81"/>
        <v>0</v>
      </c>
      <c r="P348" s="51" t="str">
        <f>IFERROR(IF((VLOOKUP(F348,'Master Info'!$A$14:$C$113,2,FALSE)&amp;VLOOKUP(F348,'Master Info'!$A$14:$C$113,3,FALSE))='Master Info'!$B$2&amp;'Master Info'!$C$2,"SGST","IGST"),"")</f>
        <v/>
      </c>
      <c r="Q348" s="67" t="str">
        <f t="shared" si="76"/>
        <v/>
      </c>
      <c r="R348" s="51">
        <f t="shared" si="82"/>
        <v>0</v>
      </c>
      <c r="S348" s="51">
        <f t="shared" si="82"/>
        <v>0</v>
      </c>
      <c r="T348" s="51">
        <f t="shared" si="83"/>
        <v>0</v>
      </c>
      <c r="U348" s="51">
        <f t="shared" si="84"/>
        <v>0</v>
      </c>
      <c r="V348" s="52">
        <f t="shared" si="85"/>
        <v>0</v>
      </c>
      <c r="W348" s="50" t="str">
        <f>IFERROR(IF(AND(VLOOKUP(F348,'Master Info'!$A$14:$Q$113,17,FALSE)="UNREGISTERED",$P348="IGST",O348&gt;=250000),"IGST &gt; 2.5 Lakhs",IF(VLOOKUP($F348,'Master Info'!$A$14:$Q$113,17,FALSE)="UNREGISTERED","Unregistered",$P348)),"")</f>
        <v/>
      </c>
      <c r="X348" s="96" t="str">
        <f t="shared" si="86"/>
        <v/>
      </c>
      <c r="Y348" s="50" t="str">
        <f t="shared" si="77"/>
        <v/>
      </c>
    </row>
    <row r="349" spans="1:25" x14ac:dyDescent="0.25">
      <c r="A349" s="49" t="str">
        <f t="shared" si="74"/>
        <v>-</v>
      </c>
      <c r="B349" s="49">
        <f t="shared" si="87"/>
        <v>348</v>
      </c>
      <c r="C349" s="78"/>
      <c r="D349" s="78"/>
      <c r="E349" s="70"/>
      <c r="F349" s="83"/>
      <c r="G349" s="94"/>
      <c r="H349" s="84"/>
      <c r="I349" s="95" t="str">
        <f t="shared" si="78"/>
        <v/>
      </c>
      <c r="J349" s="84"/>
      <c r="K349" s="52" t="str">
        <f t="shared" si="79"/>
        <v/>
      </c>
      <c r="L349" s="84"/>
      <c r="M349" s="51">
        <f t="shared" si="80"/>
        <v>0</v>
      </c>
      <c r="N349" s="51">
        <f t="shared" si="75"/>
        <v>0</v>
      </c>
      <c r="O349" s="51">
        <f t="shared" si="81"/>
        <v>0</v>
      </c>
      <c r="P349" s="51" t="str">
        <f>IFERROR(IF((VLOOKUP(F349,'Master Info'!$A$14:$C$113,2,FALSE)&amp;VLOOKUP(F349,'Master Info'!$A$14:$C$113,3,FALSE))='Master Info'!$B$2&amp;'Master Info'!$C$2,"SGST","IGST"),"")</f>
        <v/>
      </c>
      <c r="Q349" s="67" t="str">
        <f t="shared" si="76"/>
        <v/>
      </c>
      <c r="R349" s="51">
        <f t="shared" si="82"/>
        <v>0</v>
      </c>
      <c r="S349" s="51">
        <f t="shared" si="82"/>
        <v>0</v>
      </c>
      <c r="T349" s="51">
        <f t="shared" si="83"/>
        <v>0</v>
      </c>
      <c r="U349" s="51">
        <f t="shared" si="84"/>
        <v>0</v>
      </c>
      <c r="V349" s="52">
        <f t="shared" si="85"/>
        <v>0</v>
      </c>
      <c r="W349" s="50" t="str">
        <f>IFERROR(IF(AND(VLOOKUP(F349,'Master Info'!$A$14:$Q$113,17,FALSE)="UNREGISTERED",$P349="IGST",O349&gt;=250000),"IGST &gt; 2.5 Lakhs",IF(VLOOKUP($F349,'Master Info'!$A$14:$Q$113,17,FALSE)="UNREGISTERED","Unregistered",$P349)),"")</f>
        <v/>
      </c>
      <c r="X349" s="96" t="str">
        <f t="shared" si="86"/>
        <v/>
      </c>
      <c r="Y349" s="50" t="str">
        <f t="shared" si="77"/>
        <v/>
      </c>
    </row>
    <row r="350" spans="1:25" x14ac:dyDescent="0.25">
      <c r="A350" s="49" t="str">
        <f t="shared" si="74"/>
        <v>-</v>
      </c>
      <c r="B350" s="49">
        <f t="shared" si="87"/>
        <v>349</v>
      </c>
      <c r="C350" s="78"/>
      <c r="D350" s="78"/>
      <c r="E350" s="70"/>
      <c r="F350" s="83"/>
      <c r="G350" s="94"/>
      <c r="H350" s="84"/>
      <c r="I350" s="95" t="str">
        <f t="shared" si="78"/>
        <v/>
      </c>
      <c r="J350" s="84"/>
      <c r="K350" s="52" t="str">
        <f t="shared" si="79"/>
        <v/>
      </c>
      <c r="L350" s="84"/>
      <c r="M350" s="51">
        <f t="shared" si="80"/>
        <v>0</v>
      </c>
      <c r="N350" s="51">
        <f t="shared" si="75"/>
        <v>0</v>
      </c>
      <c r="O350" s="51">
        <f t="shared" si="81"/>
        <v>0</v>
      </c>
      <c r="P350" s="51" t="str">
        <f>IFERROR(IF((VLOOKUP(F350,'Master Info'!$A$14:$C$113,2,FALSE)&amp;VLOOKUP(F350,'Master Info'!$A$14:$C$113,3,FALSE))='Master Info'!$B$2&amp;'Master Info'!$C$2,"SGST","IGST"),"")</f>
        <v/>
      </c>
      <c r="Q350" s="67" t="str">
        <f t="shared" si="76"/>
        <v/>
      </c>
      <c r="R350" s="51">
        <f t="shared" si="82"/>
        <v>0</v>
      </c>
      <c r="S350" s="51">
        <f t="shared" si="82"/>
        <v>0</v>
      </c>
      <c r="T350" s="51">
        <f t="shared" si="83"/>
        <v>0</v>
      </c>
      <c r="U350" s="51">
        <f t="shared" si="84"/>
        <v>0</v>
      </c>
      <c r="V350" s="52">
        <f t="shared" si="85"/>
        <v>0</v>
      </c>
      <c r="W350" s="50" t="str">
        <f>IFERROR(IF(AND(VLOOKUP(F350,'Master Info'!$A$14:$Q$113,17,FALSE)="UNREGISTERED",$P350="IGST",O350&gt;=250000),"IGST &gt; 2.5 Lakhs",IF(VLOOKUP($F350,'Master Info'!$A$14:$Q$113,17,FALSE)="UNREGISTERED","Unregistered",$P350)),"")</f>
        <v/>
      </c>
      <c r="X350" s="96" t="str">
        <f t="shared" si="86"/>
        <v/>
      </c>
      <c r="Y350" s="50" t="str">
        <f t="shared" si="77"/>
        <v/>
      </c>
    </row>
    <row r="351" spans="1:25" x14ac:dyDescent="0.25">
      <c r="A351" s="49" t="str">
        <f t="shared" si="74"/>
        <v>-</v>
      </c>
      <c r="B351" s="49">
        <f t="shared" si="87"/>
        <v>350</v>
      </c>
      <c r="C351" s="78"/>
      <c r="D351" s="78"/>
      <c r="E351" s="70"/>
      <c r="F351" s="83"/>
      <c r="G351" s="94"/>
      <c r="H351" s="84"/>
      <c r="I351" s="95" t="str">
        <f t="shared" si="78"/>
        <v/>
      </c>
      <c r="J351" s="84"/>
      <c r="K351" s="52" t="str">
        <f t="shared" si="79"/>
        <v/>
      </c>
      <c r="L351" s="84"/>
      <c r="M351" s="51">
        <f t="shared" si="80"/>
        <v>0</v>
      </c>
      <c r="N351" s="51">
        <f t="shared" si="75"/>
        <v>0</v>
      </c>
      <c r="O351" s="51">
        <f t="shared" si="81"/>
        <v>0</v>
      </c>
      <c r="P351" s="51" t="str">
        <f>IFERROR(IF((VLOOKUP(F351,'Master Info'!$A$14:$C$113,2,FALSE)&amp;VLOOKUP(F351,'Master Info'!$A$14:$C$113,3,FALSE))='Master Info'!$B$2&amp;'Master Info'!$C$2,"SGST","IGST"),"")</f>
        <v/>
      </c>
      <c r="Q351" s="67" t="str">
        <f t="shared" si="76"/>
        <v/>
      </c>
      <c r="R351" s="51">
        <f t="shared" si="82"/>
        <v>0</v>
      </c>
      <c r="S351" s="51">
        <f t="shared" si="82"/>
        <v>0</v>
      </c>
      <c r="T351" s="51">
        <f t="shared" si="83"/>
        <v>0</v>
      </c>
      <c r="U351" s="51">
        <f t="shared" si="84"/>
        <v>0</v>
      </c>
      <c r="V351" s="52">
        <f t="shared" si="85"/>
        <v>0</v>
      </c>
      <c r="W351" s="50" t="str">
        <f>IFERROR(IF(AND(VLOOKUP(F351,'Master Info'!$A$14:$Q$113,17,FALSE)="UNREGISTERED",$P351="IGST",O351&gt;=250000),"IGST &gt; 2.5 Lakhs",IF(VLOOKUP($F351,'Master Info'!$A$14:$Q$113,17,FALSE)="UNREGISTERED","Unregistered",$P351)),"")</f>
        <v/>
      </c>
      <c r="X351" s="96" t="str">
        <f t="shared" si="86"/>
        <v/>
      </c>
      <c r="Y351" s="50" t="str">
        <f t="shared" si="77"/>
        <v/>
      </c>
    </row>
    <row r="352" spans="1:25" x14ac:dyDescent="0.25">
      <c r="A352" s="49" t="str">
        <f t="shared" si="74"/>
        <v>-</v>
      </c>
      <c r="B352" s="49">
        <f t="shared" si="87"/>
        <v>351</v>
      </c>
      <c r="C352" s="78"/>
      <c r="D352" s="78"/>
      <c r="E352" s="70"/>
      <c r="F352" s="83"/>
      <c r="G352" s="94"/>
      <c r="H352" s="84"/>
      <c r="I352" s="95" t="str">
        <f t="shared" si="78"/>
        <v/>
      </c>
      <c r="J352" s="84"/>
      <c r="K352" s="52" t="str">
        <f t="shared" si="79"/>
        <v/>
      </c>
      <c r="L352" s="84"/>
      <c r="M352" s="51">
        <f t="shared" si="80"/>
        <v>0</v>
      </c>
      <c r="N352" s="51">
        <f t="shared" si="75"/>
        <v>0</v>
      </c>
      <c r="O352" s="51">
        <f t="shared" si="81"/>
        <v>0</v>
      </c>
      <c r="P352" s="51" t="str">
        <f>IFERROR(IF((VLOOKUP(F352,'Master Info'!$A$14:$C$113,2,FALSE)&amp;VLOOKUP(F352,'Master Info'!$A$14:$C$113,3,FALSE))='Master Info'!$B$2&amp;'Master Info'!$C$2,"SGST","IGST"),"")</f>
        <v/>
      </c>
      <c r="Q352" s="67" t="str">
        <f t="shared" si="76"/>
        <v/>
      </c>
      <c r="R352" s="51">
        <f t="shared" si="82"/>
        <v>0</v>
      </c>
      <c r="S352" s="51">
        <f t="shared" si="82"/>
        <v>0</v>
      </c>
      <c r="T352" s="51">
        <f t="shared" si="83"/>
        <v>0</v>
      </c>
      <c r="U352" s="51">
        <f t="shared" si="84"/>
        <v>0</v>
      </c>
      <c r="V352" s="52">
        <f t="shared" si="85"/>
        <v>0</v>
      </c>
      <c r="W352" s="50" t="str">
        <f>IFERROR(IF(AND(VLOOKUP(F352,'Master Info'!$A$14:$Q$113,17,FALSE)="UNREGISTERED",$P352="IGST",O352&gt;=250000),"IGST &gt; 2.5 Lakhs",IF(VLOOKUP($F352,'Master Info'!$A$14:$Q$113,17,FALSE)="UNREGISTERED","Unregistered",$P352)),"")</f>
        <v/>
      </c>
      <c r="X352" s="96" t="str">
        <f t="shared" si="86"/>
        <v/>
      </c>
      <c r="Y352" s="50" t="str">
        <f t="shared" si="77"/>
        <v/>
      </c>
    </row>
    <row r="353" spans="1:25" x14ac:dyDescent="0.25">
      <c r="A353" s="49" t="str">
        <f t="shared" si="74"/>
        <v>-</v>
      </c>
      <c r="B353" s="49">
        <f t="shared" si="87"/>
        <v>352</v>
      </c>
      <c r="C353" s="78"/>
      <c r="D353" s="78"/>
      <c r="E353" s="70"/>
      <c r="F353" s="83"/>
      <c r="G353" s="94"/>
      <c r="H353" s="84"/>
      <c r="I353" s="95" t="str">
        <f t="shared" si="78"/>
        <v/>
      </c>
      <c r="J353" s="84"/>
      <c r="K353" s="52" t="str">
        <f t="shared" si="79"/>
        <v/>
      </c>
      <c r="L353" s="84"/>
      <c r="M353" s="51">
        <f t="shared" si="80"/>
        <v>0</v>
      </c>
      <c r="N353" s="51">
        <f t="shared" si="75"/>
        <v>0</v>
      </c>
      <c r="O353" s="51">
        <f t="shared" si="81"/>
        <v>0</v>
      </c>
      <c r="P353" s="51" t="str">
        <f>IFERROR(IF((VLOOKUP(F353,'Master Info'!$A$14:$C$113,2,FALSE)&amp;VLOOKUP(F353,'Master Info'!$A$14:$C$113,3,FALSE))='Master Info'!$B$2&amp;'Master Info'!$C$2,"SGST","IGST"),"")</f>
        <v/>
      </c>
      <c r="Q353" s="67" t="str">
        <f t="shared" si="76"/>
        <v/>
      </c>
      <c r="R353" s="51">
        <f t="shared" si="82"/>
        <v>0</v>
      </c>
      <c r="S353" s="51">
        <f t="shared" si="82"/>
        <v>0</v>
      </c>
      <c r="T353" s="51">
        <f t="shared" si="83"/>
        <v>0</v>
      </c>
      <c r="U353" s="51">
        <f t="shared" si="84"/>
        <v>0</v>
      </c>
      <c r="V353" s="52">
        <f t="shared" si="85"/>
        <v>0</v>
      </c>
      <c r="W353" s="50" t="str">
        <f>IFERROR(IF(AND(VLOOKUP(F353,'Master Info'!$A$14:$Q$113,17,FALSE)="UNREGISTERED",$P353="IGST",O353&gt;=250000),"IGST &gt; 2.5 Lakhs",IF(VLOOKUP($F353,'Master Info'!$A$14:$Q$113,17,FALSE)="UNREGISTERED","Unregistered",$P353)),"")</f>
        <v/>
      </c>
      <c r="X353" s="96" t="str">
        <f t="shared" si="86"/>
        <v/>
      </c>
      <c r="Y353" s="50" t="str">
        <f t="shared" si="77"/>
        <v/>
      </c>
    </row>
    <row r="354" spans="1:25" x14ac:dyDescent="0.25">
      <c r="A354" s="49" t="str">
        <f t="shared" si="74"/>
        <v>-</v>
      </c>
      <c r="B354" s="49">
        <f t="shared" si="87"/>
        <v>353</v>
      </c>
      <c r="C354" s="78"/>
      <c r="D354" s="78"/>
      <c r="E354" s="70"/>
      <c r="F354" s="83"/>
      <c r="G354" s="94"/>
      <c r="H354" s="84"/>
      <c r="I354" s="95" t="str">
        <f t="shared" si="78"/>
        <v/>
      </c>
      <c r="J354" s="84"/>
      <c r="K354" s="52" t="str">
        <f t="shared" si="79"/>
        <v/>
      </c>
      <c r="L354" s="84"/>
      <c r="M354" s="51">
        <f t="shared" si="80"/>
        <v>0</v>
      </c>
      <c r="N354" s="51">
        <f t="shared" si="75"/>
        <v>0</v>
      </c>
      <c r="O354" s="51">
        <f t="shared" si="81"/>
        <v>0</v>
      </c>
      <c r="P354" s="51" t="str">
        <f>IFERROR(IF((VLOOKUP(F354,'Master Info'!$A$14:$C$113,2,FALSE)&amp;VLOOKUP(F354,'Master Info'!$A$14:$C$113,3,FALSE))='Master Info'!$B$2&amp;'Master Info'!$C$2,"SGST","IGST"),"")</f>
        <v/>
      </c>
      <c r="Q354" s="67" t="str">
        <f t="shared" si="76"/>
        <v/>
      </c>
      <c r="R354" s="51">
        <f t="shared" si="82"/>
        <v>0</v>
      </c>
      <c r="S354" s="51">
        <f t="shared" si="82"/>
        <v>0</v>
      </c>
      <c r="T354" s="51">
        <f t="shared" si="83"/>
        <v>0</v>
      </c>
      <c r="U354" s="51">
        <f t="shared" si="84"/>
        <v>0</v>
      </c>
      <c r="V354" s="52">
        <f t="shared" si="85"/>
        <v>0</v>
      </c>
      <c r="W354" s="50" t="str">
        <f>IFERROR(IF(AND(VLOOKUP(F354,'Master Info'!$A$14:$Q$113,17,FALSE)="UNREGISTERED",$P354="IGST",O354&gt;=250000),"IGST &gt; 2.5 Lakhs",IF(VLOOKUP($F354,'Master Info'!$A$14:$Q$113,17,FALSE)="UNREGISTERED","Unregistered",$P354)),"")</f>
        <v/>
      </c>
      <c r="X354" s="96" t="str">
        <f t="shared" si="86"/>
        <v/>
      </c>
      <c r="Y354" s="50" t="str">
        <f t="shared" si="77"/>
        <v/>
      </c>
    </row>
    <row r="355" spans="1:25" x14ac:dyDescent="0.25">
      <c r="A355" s="49" t="str">
        <f t="shared" si="74"/>
        <v>-</v>
      </c>
      <c r="B355" s="49">
        <f t="shared" si="87"/>
        <v>354</v>
      </c>
      <c r="C355" s="78"/>
      <c r="D355" s="78"/>
      <c r="E355" s="70"/>
      <c r="F355" s="83"/>
      <c r="G355" s="94"/>
      <c r="H355" s="84"/>
      <c r="I355" s="95" t="str">
        <f t="shared" si="78"/>
        <v/>
      </c>
      <c r="J355" s="84"/>
      <c r="K355" s="52" t="str">
        <f t="shared" si="79"/>
        <v/>
      </c>
      <c r="L355" s="84"/>
      <c r="M355" s="51">
        <f t="shared" si="80"/>
        <v>0</v>
      </c>
      <c r="N355" s="51">
        <f t="shared" si="75"/>
        <v>0</v>
      </c>
      <c r="O355" s="51">
        <f t="shared" si="81"/>
        <v>0</v>
      </c>
      <c r="P355" s="51" t="str">
        <f>IFERROR(IF((VLOOKUP(F355,'Master Info'!$A$14:$C$113,2,FALSE)&amp;VLOOKUP(F355,'Master Info'!$A$14:$C$113,3,FALSE))='Master Info'!$B$2&amp;'Master Info'!$C$2,"SGST","IGST"),"")</f>
        <v/>
      </c>
      <c r="Q355" s="67" t="str">
        <f t="shared" si="76"/>
        <v/>
      </c>
      <c r="R355" s="51">
        <f t="shared" si="82"/>
        <v>0</v>
      </c>
      <c r="S355" s="51">
        <f t="shared" si="82"/>
        <v>0</v>
      </c>
      <c r="T355" s="51">
        <f t="shared" si="83"/>
        <v>0</v>
      </c>
      <c r="U355" s="51">
        <f t="shared" si="84"/>
        <v>0</v>
      </c>
      <c r="V355" s="52">
        <f t="shared" si="85"/>
        <v>0</v>
      </c>
      <c r="W355" s="50" t="str">
        <f>IFERROR(IF(AND(VLOOKUP(F355,'Master Info'!$A$14:$Q$113,17,FALSE)="UNREGISTERED",$P355="IGST",O355&gt;=250000),"IGST &gt; 2.5 Lakhs",IF(VLOOKUP($F355,'Master Info'!$A$14:$Q$113,17,FALSE)="UNREGISTERED","Unregistered",$P355)),"")</f>
        <v/>
      </c>
      <c r="X355" s="96" t="str">
        <f t="shared" si="86"/>
        <v/>
      </c>
      <c r="Y355" s="50" t="str">
        <f t="shared" si="77"/>
        <v/>
      </c>
    </row>
    <row r="356" spans="1:25" x14ac:dyDescent="0.25">
      <c r="A356" s="49" t="str">
        <f t="shared" si="74"/>
        <v>-</v>
      </c>
      <c r="B356" s="49">
        <f t="shared" si="87"/>
        <v>355</v>
      </c>
      <c r="C356" s="78"/>
      <c r="D356" s="78"/>
      <c r="E356" s="70"/>
      <c r="F356" s="83"/>
      <c r="G356" s="94"/>
      <c r="H356" s="84"/>
      <c r="I356" s="95" t="str">
        <f t="shared" si="78"/>
        <v/>
      </c>
      <c r="J356" s="84"/>
      <c r="K356" s="52" t="str">
        <f t="shared" si="79"/>
        <v/>
      </c>
      <c r="L356" s="84"/>
      <c r="M356" s="51">
        <f t="shared" si="80"/>
        <v>0</v>
      </c>
      <c r="N356" s="51">
        <f t="shared" si="75"/>
        <v>0</v>
      </c>
      <c r="O356" s="51">
        <f t="shared" si="81"/>
        <v>0</v>
      </c>
      <c r="P356" s="51" t="str">
        <f>IFERROR(IF((VLOOKUP(F356,'Master Info'!$A$14:$C$113,2,FALSE)&amp;VLOOKUP(F356,'Master Info'!$A$14:$C$113,3,FALSE))='Master Info'!$B$2&amp;'Master Info'!$C$2,"SGST","IGST"),"")</f>
        <v/>
      </c>
      <c r="Q356" s="67" t="str">
        <f t="shared" si="76"/>
        <v/>
      </c>
      <c r="R356" s="51">
        <f t="shared" si="82"/>
        <v>0</v>
      </c>
      <c r="S356" s="51">
        <f t="shared" si="82"/>
        <v>0</v>
      </c>
      <c r="T356" s="51">
        <f t="shared" si="83"/>
        <v>0</v>
      </c>
      <c r="U356" s="51">
        <f t="shared" si="84"/>
        <v>0</v>
      </c>
      <c r="V356" s="52">
        <f t="shared" si="85"/>
        <v>0</v>
      </c>
      <c r="W356" s="50" t="str">
        <f>IFERROR(IF(AND(VLOOKUP(F356,'Master Info'!$A$14:$Q$113,17,FALSE)="UNREGISTERED",$P356="IGST",O356&gt;=250000),"IGST &gt; 2.5 Lakhs",IF(VLOOKUP($F356,'Master Info'!$A$14:$Q$113,17,FALSE)="UNREGISTERED","Unregistered",$P356)),"")</f>
        <v/>
      </c>
      <c r="X356" s="96" t="str">
        <f t="shared" si="86"/>
        <v/>
      </c>
      <c r="Y356" s="50" t="str">
        <f t="shared" si="77"/>
        <v/>
      </c>
    </row>
    <row r="357" spans="1:25" x14ac:dyDescent="0.25">
      <c r="A357" s="49" t="str">
        <f t="shared" si="74"/>
        <v>-</v>
      </c>
      <c r="B357" s="49">
        <f t="shared" si="87"/>
        <v>356</v>
      </c>
      <c r="C357" s="78"/>
      <c r="D357" s="78"/>
      <c r="E357" s="70"/>
      <c r="F357" s="83"/>
      <c r="G357" s="94"/>
      <c r="H357" s="84"/>
      <c r="I357" s="95" t="str">
        <f t="shared" si="78"/>
        <v/>
      </c>
      <c r="J357" s="84"/>
      <c r="K357" s="52" t="str">
        <f t="shared" si="79"/>
        <v/>
      </c>
      <c r="L357" s="84"/>
      <c r="M357" s="51">
        <f t="shared" si="80"/>
        <v>0</v>
      </c>
      <c r="N357" s="51">
        <f t="shared" si="75"/>
        <v>0</v>
      </c>
      <c r="O357" s="51">
        <f t="shared" si="81"/>
        <v>0</v>
      </c>
      <c r="P357" s="51" t="str">
        <f>IFERROR(IF((VLOOKUP(F357,'Master Info'!$A$14:$C$113,2,FALSE)&amp;VLOOKUP(F357,'Master Info'!$A$14:$C$113,3,FALSE))='Master Info'!$B$2&amp;'Master Info'!$C$2,"SGST","IGST"),"")</f>
        <v/>
      </c>
      <c r="Q357" s="67" t="str">
        <f t="shared" si="76"/>
        <v/>
      </c>
      <c r="R357" s="51">
        <f t="shared" si="82"/>
        <v>0</v>
      </c>
      <c r="S357" s="51">
        <f t="shared" si="82"/>
        <v>0</v>
      </c>
      <c r="T357" s="51">
        <f t="shared" si="83"/>
        <v>0</v>
      </c>
      <c r="U357" s="51">
        <f t="shared" si="84"/>
        <v>0</v>
      </c>
      <c r="V357" s="52">
        <f t="shared" si="85"/>
        <v>0</v>
      </c>
      <c r="W357" s="50" t="str">
        <f>IFERROR(IF(AND(VLOOKUP(F357,'Master Info'!$A$14:$Q$113,17,FALSE)="UNREGISTERED",$P357="IGST",O357&gt;=250000),"IGST &gt; 2.5 Lakhs",IF(VLOOKUP($F357,'Master Info'!$A$14:$Q$113,17,FALSE)="UNREGISTERED","Unregistered",$P357)),"")</f>
        <v/>
      </c>
      <c r="X357" s="96" t="str">
        <f t="shared" si="86"/>
        <v/>
      </c>
      <c r="Y357" s="50" t="str">
        <f t="shared" si="77"/>
        <v/>
      </c>
    </row>
    <row r="358" spans="1:25" x14ac:dyDescent="0.25">
      <c r="A358" s="49" t="str">
        <f t="shared" si="74"/>
        <v>-</v>
      </c>
      <c r="B358" s="49">
        <f t="shared" si="87"/>
        <v>357</v>
      </c>
      <c r="C358" s="78"/>
      <c r="D358" s="78"/>
      <c r="E358" s="70"/>
      <c r="F358" s="83"/>
      <c r="G358" s="94"/>
      <c r="H358" s="84"/>
      <c r="I358" s="95" t="str">
        <f t="shared" si="78"/>
        <v/>
      </c>
      <c r="J358" s="84"/>
      <c r="K358" s="52" t="str">
        <f t="shared" si="79"/>
        <v/>
      </c>
      <c r="L358" s="84"/>
      <c r="M358" s="51">
        <f t="shared" si="80"/>
        <v>0</v>
      </c>
      <c r="N358" s="51">
        <f t="shared" si="75"/>
        <v>0</v>
      </c>
      <c r="O358" s="51">
        <f t="shared" si="81"/>
        <v>0</v>
      </c>
      <c r="P358" s="51" t="str">
        <f>IFERROR(IF((VLOOKUP(F358,'Master Info'!$A$14:$C$113,2,FALSE)&amp;VLOOKUP(F358,'Master Info'!$A$14:$C$113,3,FALSE))='Master Info'!$B$2&amp;'Master Info'!$C$2,"SGST","IGST"),"")</f>
        <v/>
      </c>
      <c r="Q358" s="67" t="str">
        <f t="shared" si="76"/>
        <v/>
      </c>
      <c r="R358" s="51">
        <f t="shared" si="82"/>
        <v>0</v>
      </c>
      <c r="S358" s="51">
        <f t="shared" si="82"/>
        <v>0</v>
      </c>
      <c r="T358" s="51">
        <f t="shared" si="83"/>
        <v>0</v>
      </c>
      <c r="U358" s="51">
        <f t="shared" si="84"/>
        <v>0</v>
      </c>
      <c r="V358" s="52">
        <f t="shared" si="85"/>
        <v>0</v>
      </c>
      <c r="W358" s="50" t="str">
        <f>IFERROR(IF(AND(VLOOKUP(F358,'Master Info'!$A$14:$Q$113,17,FALSE)="UNREGISTERED",$P358="IGST",O358&gt;=250000),"IGST &gt; 2.5 Lakhs",IF(VLOOKUP($F358,'Master Info'!$A$14:$Q$113,17,FALSE)="UNREGISTERED","Unregistered",$P358)),"")</f>
        <v/>
      </c>
      <c r="X358" s="96" t="str">
        <f t="shared" si="86"/>
        <v/>
      </c>
      <c r="Y358" s="50" t="str">
        <f t="shared" si="77"/>
        <v/>
      </c>
    </row>
    <row r="359" spans="1:25" x14ac:dyDescent="0.25">
      <c r="A359" s="49" t="str">
        <f t="shared" si="74"/>
        <v>-</v>
      </c>
      <c r="B359" s="49">
        <f t="shared" si="87"/>
        <v>358</v>
      </c>
      <c r="C359" s="78"/>
      <c r="D359" s="78"/>
      <c r="E359" s="70"/>
      <c r="F359" s="83"/>
      <c r="G359" s="94"/>
      <c r="H359" s="84"/>
      <c r="I359" s="95" t="str">
        <f t="shared" si="78"/>
        <v/>
      </c>
      <c r="J359" s="84"/>
      <c r="K359" s="52" t="str">
        <f t="shared" si="79"/>
        <v/>
      </c>
      <c r="L359" s="84"/>
      <c r="M359" s="51">
        <f t="shared" si="80"/>
        <v>0</v>
      </c>
      <c r="N359" s="51">
        <f t="shared" si="75"/>
        <v>0</v>
      </c>
      <c r="O359" s="51">
        <f t="shared" si="81"/>
        <v>0</v>
      </c>
      <c r="P359" s="51" t="str">
        <f>IFERROR(IF((VLOOKUP(F359,'Master Info'!$A$14:$C$113,2,FALSE)&amp;VLOOKUP(F359,'Master Info'!$A$14:$C$113,3,FALSE))='Master Info'!$B$2&amp;'Master Info'!$C$2,"SGST","IGST"),"")</f>
        <v/>
      </c>
      <c r="Q359" s="67" t="str">
        <f t="shared" si="76"/>
        <v/>
      </c>
      <c r="R359" s="51">
        <f t="shared" si="82"/>
        <v>0</v>
      </c>
      <c r="S359" s="51">
        <f t="shared" si="82"/>
        <v>0</v>
      </c>
      <c r="T359" s="51">
        <f t="shared" si="83"/>
        <v>0</v>
      </c>
      <c r="U359" s="51">
        <f t="shared" si="84"/>
        <v>0</v>
      </c>
      <c r="V359" s="52">
        <f t="shared" si="85"/>
        <v>0</v>
      </c>
      <c r="W359" s="50" t="str">
        <f>IFERROR(IF(AND(VLOOKUP(F359,'Master Info'!$A$14:$Q$113,17,FALSE)="UNREGISTERED",$P359="IGST",O359&gt;=250000),"IGST &gt; 2.5 Lakhs",IF(VLOOKUP($F359,'Master Info'!$A$14:$Q$113,17,FALSE)="UNREGISTERED","Unregistered",$P359)),"")</f>
        <v/>
      </c>
      <c r="X359" s="96" t="str">
        <f t="shared" si="86"/>
        <v/>
      </c>
      <c r="Y359" s="50" t="str">
        <f t="shared" si="77"/>
        <v/>
      </c>
    </row>
    <row r="360" spans="1:25" x14ac:dyDescent="0.25">
      <c r="A360" s="49" t="str">
        <f t="shared" si="74"/>
        <v>-</v>
      </c>
      <c r="B360" s="49">
        <f t="shared" si="87"/>
        <v>359</v>
      </c>
      <c r="C360" s="78"/>
      <c r="D360" s="78"/>
      <c r="E360" s="70"/>
      <c r="F360" s="83"/>
      <c r="G360" s="94"/>
      <c r="H360" s="84"/>
      <c r="I360" s="95" t="str">
        <f t="shared" si="78"/>
        <v/>
      </c>
      <c r="J360" s="84"/>
      <c r="K360" s="52" t="str">
        <f t="shared" si="79"/>
        <v/>
      </c>
      <c r="L360" s="84"/>
      <c r="M360" s="51">
        <f t="shared" si="80"/>
        <v>0</v>
      </c>
      <c r="N360" s="51">
        <f t="shared" si="75"/>
        <v>0</v>
      </c>
      <c r="O360" s="51">
        <f t="shared" si="81"/>
        <v>0</v>
      </c>
      <c r="P360" s="51" t="str">
        <f>IFERROR(IF((VLOOKUP(F360,'Master Info'!$A$14:$C$113,2,FALSE)&amp;VLOOKUP(F360,'Master Info'!$A$14:$C$113,3,FALSE))='Master Info'!$B$2&amp;'Master Info'!$C$2,"SGST","IGST"),"")</f>
        <v/>
      </c>
      <c r="Q360" s="67" t="str">
        <f t="shared" si="76"/>
        <v/>
      </c>
      <c r="R360" s="51">
        <f t="shared" si="82"/>
        <v>0</v>
      </c>
      <c r="S360" s="51">
        <f t="shared" si="82"/>
        <v>0</v>
      </c>
      <c r="T360" s="51">
        <f t="shared" si="83"/>
        <v>0</v>
      </c>
      <c r="U360" s="51">
        <f t="shared" si="84"/>
        <v>0</v>
      </c>
      <c r="V360" s="52">
        <f t="shared" si="85"/>
        <v>0</v>
      </c>
      <c r="W360" s="50" t="str">
        <f>IFERROR(IF(AND(VLOOKUP(F360,'Master Info'!$A$14:$Q$113,17,FALSE)="UNREGISTERED",$P360="IGST",O360&gt;=250000),"IGST &gt; 2.5 Lakhs",IF(VLOOKUP($F360,'Master Info'!$A$14:$Q$113,17,FALSE)="UNREGISTERED","Unregistered",$P360)),"")</f>
        <v/>
      </c>
      <c r="X360" s="96" t="str">
        <f t="shared" si="86"/>
        <v/>
      </c>
      <c r="Y360" s="50" t="str">
        <f t="shared" si="77"/>
        <v/>
      </c>
    </row>
    <row r="361" spans="1:25" x14ac:dyDescent="0.25">
      <c r="A361" s="49" t="str">
        <f t="shared" si="74"/>
        <v>-</v>
      </c>
      <c r="B361" s="49">
        <f t="shared" si="87"/>
        <v>360</v>
      </c>
      <c r="C361" s="78"/>
      <c r="D361" s="78"/>
      <c r="E361" s="70"/>
      <c r="F361" s="83"/>
      <c r="G361" s="94"/>
      <c r="H361" s="84"/>
      <c r="I361" s="95" t="str">
        <f t="shared" si="78"/>
        <v/>
      </c>
      <c r="J361" s="84"/>
      <c r="K361" s="52" t="str">
        <f t="shared" si="79"/>
        <v/>
      </c>
      <c r="L361" s="84"/>
      <c r="M361" s="51">
        <f t="shared" si="80"/>
        <v>0</v>
      </c>
      <c r="N361" s="51">
        <f t="shared" si="75"/>
        <v>0</v>
      </c>
      <c r="O361" s="51">
        <f t="shared" si="81"/>
        <v>0</v>
      </c>
      <c r="P361" s="51" t="str">
        <f>IFERROR(IF((VLOOKUP(F361,'Master Info'!$A$14:$C$113,2,FALSE)&amp;VLOOKUP(F361,'Master Info'!$A$14:$C$113,3,FALSE))='Master Info'!$B$2&amp;'Master Info'!$C$2,"SGST","IGST"),"")</f>
        <v/>
      </c>
      <c r="Q361" s="67" t="str">
        <f t="shared" si="76"/>
        <v/>
      </c>
      <c r="R361" s="51">
        <f t="shared" si="82"/>
        <v>0</v>
      </c>
      <c r="S361" s="51">
        <f t="shared" si="82"/>
        <v>0</v>
      </c>
      <c r="T361" s="51">
        <f t="shared" si="83"/>
        <v>0</v>
      </c>
      <c r="U361" s="51">
        <f t="shared" si="84"/>
        <v>0</v>
      </c>
      <c r="V361" s="52">
        <f t="shared" si="85"/>
        <v>0</v>
      </c>
      <c r="W361" s="50" t="str">
        <f>IFERROR(IF(AND(VLOOKUP(F361,'Master Info'!$A$14:$Q$113,17,FALSE)="UNREGISTERED",$P361="IGST",O361&gt;=250000),"IGST &gt; 2.5 Lakhs",IF(VLOOKUP($F361,'Master Info'!$A$14:$Q$113,17,FALSE)="UNREGISTERED","Unregistered",$P361)),"")</f>
        <v/>
      </c>
      <c r="X361" s="96" t="str">
        <f t="shared" si="86"/>
        <v/>
      </c>
      <c r="Y361" s="50" t="str">
        <f t="shared" si="77"/>
        <v/>
      </c>
    </row>
    <row r="362" spans="1:25" x14ac:dyDescent="0.25">
      <c r="A362" s="49" t="str">
        <f t="shared" si="74"/>
        <v>-</v>
      </c>
      <c r="B362" s="49">
        <f t="shared" si="87"/>
        <v>361</v>
      </c>
      <c r="C362" s="78"/>
      <c r="D362" s="78"/>
      <c r="E362" s="70"/>
      <c r="F362" s="83"/>
      <c r="G362" s="94"/>
      <c r="H362" s="84"/>
      <c r="I362" s="95" t="str">
        <f t="shared" si="78"/>
        <v/>
      </c>
      <c r="J362" s="84"/>
      <c r="K362" s="52" t="str">
        <f t="shared" si="79"/>
        <v/>
      </c>
      <c r="L362" s="84"/>
      <c r="M362" s="51">
        <f t="shared" si="80"/>
        <v>0</v>
      </c>
      <c r="N362" s="51">
        <f t="shared" si="75"/>
        <v>0</v>
      </c>
      <c r="O362" s="51">
        <f t="shared" si="81"/>
        <v>0</v>
      </c>
      <c r="P362" s="51" t="str">
        <f>IFERROR(IF((VLOOKUP(F362,'Master Info'!$A$14:$C$113,2,FALSE)&amp;VLOOKUP(F362,'Master Info'!$A$14:$C$113,3,FALSE))='Master Info'!$B$2&amp;'Master Info'!$C$2,"SGST","IGST"),"")</f>
        <v/>
      </c>
      <c r="Q362" s="67" t="str">
        <f t="shared" si="76"/>
        <v/>
      </c>
      <c r="R362" s="51">
        <f t="shared" si="82"/>
        <v>0</v>
      </c>
      <c r="S362" s="51">
        <f t="shared" si="82"/>
        <v>0</v>
      </c>
      <c r="T362" s="51">
        <f t="shared" si="83"/>
        <v>0</v>
      </c>
      <c r="U362" s="51">
        <f t="shared" si="84"/>
        <v>0</v>
      </c>
      <c r="V362" s="52">
        <f t="shared" si="85"/>
        <v>0</v>
      </c>
      <c r="W362" s="50" t="str">
        <f>IFERROR(IF(AND(VLOOKUP(F362,'Master Info'!$A$14:$Q$113,17,FALSE)="UNREGISTERED",$P362="IGST",O362&gt;=250000),"IGST &gt; 2.5 Lakhs",IF(VLOOKUP($F362,'Master Info'!$A$14:$Q$113,17,FALSE)="UNREGISTERED","Unregistered",$P362)),"")</f>
        <v/>
      </c>
      <c r="X362" s="96" t="str">
        <f t="shared" si="86"/>
        <v/>
      </c>
      <c r="Y362" s="50" t="str">
        <f t="shared" si="77"/>
        <v/>
      </c>
    </row>
    <row r="363" spans="1:25" x14ac:dyDescent="0.25">
      <c r="A363" s="49" t="str">
        <f t="shared" si="74"/>
        <v>-</v>
      </c>
      <c r="B363" s="49">
        <f t="shared" si="87"/>
        <v>362</v>
      </c>
      <c r="C363" s="78"/>
      <c r="D363" s="78"/>
      <c r="E363" s="70"/>
      <c r="F363" s="83"/>
      <c r="G363" s="94"/>
      <c r="H363" s="84"/>
      <c r="I363" s="95" t="str">
        <f t="shared" si="78"/>
        <v/>
      </c>
      <c r="J363" s="84"/>
      <c r="K363" s="52" t="str">
        <f t="shared" si="79"/>
        <v/>
      </c>
      <c r="L363" s="84"/>
      <c r="M363" s="51">
        <f t="shared" si="80"/>
        <v>0</v>
      </c>
      <c r="N363" s="51">
        <f t="shared" si="75"/>
        <v>0</v>
      </c>
      <c r="O363" s="51">
        <f t="shared" si="81"/>
        <v>0</v>
      </c>
      <c r="P363" s="51" t="str">
        <f>IFERROR(IF((VLOOKUP(F363,'Master Info'!$A$14:$C$113,2,FALSE)&amp;VLOOKUP(F363,'Master Info'!$A$14:$C$113,3,FALSE))='Master Info'!$B$2&amp;'Master Info'!$C$2,"SGST","IGST"),"")</f>
        <v/>
      </c>
      <c r="Q363" s="67" t="str">
        <f t="shared" si="76"/>
        <v/>
      </c>
      <c r="R363" s="51">
        <f t="shared" si="82"/>
        <v>0</v>
      </c>
      <c r="S363" s="51">
        <f t="shared" si="82"/>
        <v>0</v>
      </c>
      <c r="T363" s="51">
        <f t="shared" si="83"/>
        <v>0</v>
      </c>
      <c r="U363" s="51">
        <f t="shared" si="84"/>
        <v>0</v>
      </c>
      <c r="V363" s="52">
        <f t="shared" si="85"/>
        <v>0</v>
      </c>
      <c r="W363" s="50" t="str">
        <f>IFERROR(IF(AND(VLOOKUP(F363,'Master Info'!$A$14:$Q$113,17,FALSE)="UNREGISTERED",$P363="IGST",O363&gt;=250000),"IGST &gt; 2.5 Lakhs",IF(VLOOKUP($F363,'Master Info'!$A$14:$Q$113,17,FALSE)="UNREGISTERED","Unregistered",$P363)),"")</f>
        <v/>
      </c>
      <c r="X363" s="96" t="str">
        <f t="shared" si="86"/>
        <v/>
      </c>
      <c r="Y363" s="50" t="str">
        <f t="shared" si="77"/>
        <v/>
      </c>
    </row>
    <row r="364" spans="1:25" x14ac:dyDescent="0.25">
      <c r="A364" s="49" t="str">
        <f t="shared" si="74"/>
        <v>-</v>
      </c>
      <c r="B364" s="49">
        <f t="shared" si="87"/>
        <v>363</v>
      </c>
      <c r="C364" s="78"/>
      <c r="D364" s="78"/>
      <c r="E364" s="70"/>
      <c r="F364" s="83"/>
      <c r="G364" s="94"/>
      <c r="H364" s="84"/>
      <c r="I364" s="95" t="str">
        <f t="shared" si="78"/>
        <v/>
      </c>
      <c r="J364" s="84"/>
      <c r="K364" s="52" t="str">
        <f t="shared" si="79"/>
        <v/>
      </c>
      <c r="L364" s="84"/>
      <c r="M364" s="51">
        <f t="shared" si="80"/>
        <v>0</v>
      </c>
      <c r="N364" s="51">
        <f t="shared" si="75"/>
        <v>0</v>
      </c>
      <c r="O364" s="51">
        <f t="shared" si="81"/>
        <v>0</v>
      </c>
      <c r="P364" s="51" t="str">
        <f>IFERROR(IF((VLOOKUP(F364,'Master Info'!$A$14:$C$113,2,FALSE)&amp;VLOOKUP(F364,'Master Info'!$A$14:$C$113,3,FALSE))='Master Info'!$B$2&amp;'Master Info'!$C$2,"SGST","IGST"),"")</f>
        <v/>
      </c>
      <c r="Q364" s="67" t="str">
        <f t="shared" si="76"/>
        <v/>
      </c>
      <c r="R364" s="51">
        <f t="shared" si="82"/>
        <v>0</v>
      </c>
      <c r="S364" s="51">
        <f t="shared" si="82"/>
        <v>0</v>
      </c>
      <c r="T364" s="51">
        <f t="shared" si="83"/>
        <v>0</v>
      </c>
      <c r="U364" s="51">
        <f t="shared" si="84"/>
        <v>0</v>
      </c>
      <c r="V364" s="52">
        <f t="shared" si="85"/>
        <v>0</v>
      </c>
      <c r="W364" s="50" t="str">
        <f>IFERROR(IF(AND(VLOOKUP(F364,'Master Info'!$A$14:$Q$113,17,FALSE)="UNREGISTERED",$P364="IGST",O364&gt;=250000),"IGST &gt; 2.5 Lakhs",IF(VLOOKUP($F364,'Master Info'!$A$14:$Q$113,17,FALSE)="UNREGISTERED","Unregistered",$P364)),"")</f>
        <v/>
      </c>
      <c r="X364" s="96" t="str">
        <f t="shared" si="86"/>
        <v/>
      </c>
      <c r="Y364" s="50" t="str">
        <f t="shared" si="77"/>
        <v/>
      </c>
    </row>
    <row r="365" spans="1:25" x14ac:dyDescent="0.25">
      <c r="A365" s="49" t="str">
        <f t="shared" si="74"/>
        <v>-</v>
      </c>
      <c r="B365" s="49">
        <f t="shared" si="87"/>
        <v>364</v>
      </c>
      <c r="C365" s="78"/>
      <c r="D365" s="78"/>
      <c r="E365" s="70"/>
      <c r="F365" s="83"/>
      <c r="G365" s="94"/>
      <c r="H365" s="84"/>
      <c r="I365" s="95" t="str">
        <f t="shared" si="78"/>
        <v/>
      </c>
      <c r="J365" s="84"/>
      <c r="K365" s="52" t="str">
        <f t="shared" si="79"/>
        <v/>
      </c>
      <c r="L365" s="84"/>
      <c r="M365" s="51">
        <f t="shared" si="80"/>
        <v>0</v>
      </c>
      <c r="N365" s="51">
        <f t="shared" si="75"/>
        <v>0</v>
      </c>
      <c r="O365" s="51">
        <f t="shared" si="81"/>
        <v>0</v>
      </c>
      <c r="P365" s="51" t="str">
        <f>IFERROR(IF((VLOOKUP(F365,'Master Info'!$A$14:$C$113,2,FALSE)&amp;VLOOKUP(F365,'Master Info'!$A$14:$C$113,3,FALSE))='Master Info'!$B$2&amp;'Master Info'!$C$2,"SGST","IGST"),"")</f>
        <v/>
      </c>
      <c r="Q365" s="67" t="str">
        <f t="shared" si="76"/>
        <v/>
      </c>
      <c r="R365" s="51">
        <f t="shared" si="82"/>
        <v>0</v>
      </c>
      <c r="S365" s="51">
        <f t="shared" si="82"/>
        <v>0</v>
      </c>
      <c r="T365" s="51">
        <f t="shared" si="83"/>
        <v>0</v>
      </c>
      <c r="U365" s="51">
        <f t="shared" si="84"/>
        <v>0</v>
      </c>
      <c r="V365" s="52">
        <f t="shared" si="85"/>
        <v>0</v>
      </c>
      <c r="W365" s="50" t="str">
        <f>IFERROR(IF(AND(VLOOKUP(F365,'Master Info'!$A$14:$Q$113,17,FALSE)="UNREGISTERED",$P365="IGST",O365&gt;=250000),"IGST &gt; 2.5 Lakhs",IF(VLOOKUP($F365,'Master Info'!$A$14:$Q$113,17,FALSE)="UNREGISTERED","Unregistered",$P365)),"")</f>
        <v/>
      </c>
      <c r="X365" s="96" t="str">
        <f t="shared" si="86"/>
        <v/>
      </c>
      <c r="Y365" s="50" t="str">
        <f t="shared" si="77"/>
        <v/>
      </c>
    </row>
    <row r="366" spans="1:25" x14ac:dyDescent="0.25">
      <c r="A366" s="49" t="str">
        <f t="shared" si="74"/>
        <v>-</v>
      </c>
      <c r="B366" s="49">
        <f t="shared" si="87"/>
        <v>365</v>
      </c>
      <c r="C366" s="78"/>
      <c r="D366" s="78"/>
      <c r="E366" s="70"/>
      <c r="F366" s="83"/>
      <c r="G366" s="94"/>
      <c r="H366" s="84"/>
      <c r="I366" s="95" t="str">
        <f t="shared" si="78"/>
        <v/>
      </c>
      <c r="J366" s="84"/>
      <c r="K366" s="52" t="str">
        <f t="shared" si="79"/>
        <v/>
      </c>
      <c r="L366" s="84"/>
      <c r="M366" s="51">
        <f t="shared" si="80"/>
        <v>0</v>
      </c>
      <c r="N366" s="51">
        <f t="shared" si="75"/>
        <v>0</v>
      </c>
      <c r="O366" s="51">
        <f t="shared" si="81"/>
        <v>0</v>
      </c>
      <c r="P366" s="51" t="str">
        <f>IFERROR(IF((VLOOKUP(F366,'Master Info'!$A$14:$C$113,2,FALSE)&amp;VLOOKUP(F366,'Master Info'!$A$14:$C$113,3,FALSE))='Master Info'!$B$2&amp;'Master Info'!$C$2,"SGST","IGST"),"")</f>
        <v/>
      </c>
      <c r="Q366" s="67" t="str">
        <f t="shared" si="76"/>
        <v/>
      </c>
      <c r="R366" s="51">
        <f t="shared" si="82"/>
        <v>0</v>
      </c>
      <c r="S366" s="51">
        <f t="shared" si="82"/>
        <v>0</v>
      </c>
      <c r="T366" s="51">
        <f t="shared" si="83"/>
        <v>0</v>
      </c>
      <c r="U366" s="51">
        <f t="shared" si="84"/>
        <v>0</v>
      </c>
      <c r="V366" s="52">
        <f t="shared" si="85"/>
        <v>0</v>
      </c>
      <c r="W366" s="50" t="str">
        <f>IFERROR(IF(AND(VLOOKUP(F366,'Master Info'!$A$14:$Q$113,17,FALSE)="UNREGISTERED",$P366="IGST",O366&gt;=250000),"IGST &gt; 2.5 Lakhs",IF(VLOOKUP($F366,'Master Info'!$A$14:$Q$113,17,FALSE)="UNREGISTERED","Unregistered",$P366)),"")</f>
        <v/>
      </c>
      <c r="X366" s="96" t="str">
        <f t="shared" si="86"/>
        <v/>
      </c>
      <c r="Y366" s="50" t="str">
        <f t="shared" si="77"/>
        <v/>
      </c>
    </row>
    <row r="367" spans="1:25" x14ac:dyDescent="0.25">
      <c r="A367" s="49" t="str">
        <f t="shared" si="74"/>
        <v>-</v>
      </c>
      <c r="B367" s="49">
        <f t="shared" si="87"/>
        <v>366</v>
      </c>
      <c r="C367" s="78"/>
      <c r="D367" s="78"/>
      <c r="E367" s="70"/>
      <c r="F367" s="83"/>
      <c r="G367" s="94"/>
      <c r="H367" s="84"/>
      <c r="I367" s="95" t="str">
        <f t="shared" si="78"/>
        <v/>
      </c>
      <c r="J367" s="84"/>
      <c r="K367" s="52" t="str">
        <f t="shared" si="79"/>
        <v/>
      </c>
      <c r="L367" s="84"/>
      <c r="M367" s="51">
        <f t="shared" si="80"/>
        <v>0</v>
      </c>
      <c r="N367" s="51">
        <f t="shared" si="75"/>
        <v>0</v>
      </c>
      <c r="O367" s="51">
        <f t="shared" si="81"/>
        <v>0</v>
      </c>
      <c r="P367" s="51" t="str">
        <f>IFERROR(IF((VLOOKUP(F367,'Master Info'!$A$14:$C$113,2,FALSE)&amp;VLOOKUP(F367,'Master Info'!$A$14:$C$113,3,FALSE))='Master Info'!$B$2&amp;'Master Info'!$C$2,"SGST","IGST"),"")</f>
        <v/>
      </c>
      <c r="Q367" s="67" t="str">
        <f t="shared" si="76"/>
        <v/>
      </c>
      <c r="R367" s="51">
        <f t="shared" si="82"/>
        <v>0</v>
      </c>
      <c r="S367" s="51">
        <f t="shared" si="82"/>
        <v>0</v>
      </c>
      <c r="T367" s="51">
        <f t="shared" si="83"/>
        <v>0</v>
      </c>
      <c r="U367" s="51">
        <f t="shared" si="84"/>
        <v>0</v>
      </c>
      <c r="V367" s="52">
        <f t="shared" si="85"/>
        <v>0</v>
      </c>
      <c r="W367" s="50" t="str">
        <f>IFERROR(IF(AND(VLOOKUP(F367,'Master Info'!$A$14:$Q$113,17,FALSE)="UNREGISTERED",$P367="IGST",O367&gt;=250000),"IGST &gt; 2.5 Lakhs",IF(VLOOKUP($F367,'Master Info'!$A$14:$Q$113,17,FALSE)="UNREGISTERED","Unregistered",$P367)),"")</f>
        <v/>
      </c>
      <c r="X367" s="96" t="str">
        <f t="shared" si="86"/>
        <v/>
      </c>
      <c r="Y367" s="50" t="str">
        <f t="shared" si="77"/>
        <v/>
      </c>
    </row>
    <row r="368" spans="1:25" x14ac:dyDescent="0.25">
      <c r="A368" s="49" t="str">
        <f t="shared" si="74"/>
        <v>-</v>
      </c>
      <c r="B368" s="49">
        <f t="shared" si="87"/>
        <v>367</v>
      </c>
      <c r="C368" s="78"/>
      <c r="D368" s="78"/>
      <c r="E368" s="70"/>
      <c r="F368" s="83"/>
      <c r="G368" s="94"/>
      <c r="H368" s="84"/>
      <c r="I368" s="95" t="str">
        <f t="shared" si="78"/>
        <v/>
      </c>
      <c r="J368" s="84"/>
      <c r="K368" s="52" t="str">
        <f t="shared" si="79"/>
        <v/>
      </c>
      <c r="L368" s="84"/>
      <c r="M368" s="51">
        <f t="shared" si="80"/>
        <v>0</v>
      </c>
      <c r="N368" s="51">
        <f t="shared" si="75"/>
        <v>0</v>
      </c>
      <c r="O368" s="51">
        <f t="shared" si="81"/>
        <v>0</v>
      </c>
      <c r="P368" s="51" t="str">
        <f>IFERROR(IF((VLOOKUP(F368,'Master Info'!$A$14:$C$113,2,FALSE)&amp;VLOOKUP(F368,'Master Info'!$A$14:$C$113,3,FALSE))='Master Info'!$B$2&amp;'Master Info'!$C$2,"SGST","IGST"),"")</f>
        <v/>
      </c>
      <c r="Q368" s="67" t="str">
        <f t="shared" si="76"/>
        <v/>
      </c>
      <c r="R368" s="51">
        <f t="shared" si="82"/>
        <v>0</v>
      </c>
      <c r="S368" s="51">
        <f t="shared" si="82"/>
        <v>0</v>
      </c>
      <c r="T368" s="51">
        <f t="shared" si="83"/>
        <v>0</v>
      </c>
      <c r="U368" s="51">
        <f t="shared" si="84"/>
        <v>0</v>
      </c>
      <c r="V368" s="52">
        <f t="shared" si="85"/>
        <v>0</v>
      </c>
      <c r="W368" s="50" t="str">
        <f>IFERROR(IF(AND(VLOOKUP(F368,'Master Info'!$A$14:$Q$113,17,FALSE)="UNREGISTERED",$P368="IGST",O368&gt;=250000),"IGST &gt; 2.5 Lakhs",IF(VLOOKUP($F368,'Master Info'!$A$14:$Q$113,17,FALSE)="UNREGISTERED","Unregistered",$P368)),"")</f>
        <v/>
      </c>
      <c r="X368" s="96" t="str">
        <f t="shared" si="86"/>
        <v/>
      </c>
      <c r="Y368" s="50" t="str">
        <f t="shared" si="77"/>
        <v/>
      </c>
    </row>
    <row r="369" spans="1:25" x14ac:dyDescent="0.25">
      <c r="A369" s="49" t="str">
        <f t="shared" si="74"/>
        <v>-</v>
      </c>
      <c r="B369" s="49">
        <f t="shared" si="87"/>
        <v>368</v>
      </c>
      <c r="C369" s="78"/>
      <c r="D369" s="78"/>
      <c r="E369" s="70"/>
      <c r="F369" s="83"/>
      <c r="G369" s="94"/>
      <c r="H369" s="84"/>
      <c r="I369" s="95" t="str">
        <f t="shared" si="78"/>
        <v/>
      </c>
      <c r="J369" s="84"/>
      <c r="K369" s="52" t="str">
        <f t="shared" si="79"/>
        <v/>
      </c>
      <c r="L369" s="84"/>
      <c r="M369" s="51">
        <f t="shared" si="80"/>
        <v>0</v>
      </c>
      <c r="N369" s="51">
        <f t="shared" si="75"/>
        <v>0</v>
      </c>
      <c r="O369" s="51">
        <f t="shared" si="81"/>
        <v>0</v>
      </c>
      <c r="P369" s="51" t="str">
        <f>IFERROR(IF((VLOOKUP(F369,'Master Info'!$A$14:$C$113,2,FALSE)&amp;VLOOKUP(F369,'Master Info'!$A$14:$C$113,3,FALSE))='Master Info'!$B$2&amp;'Master Info'!$C$2,"SGST","IGST"),"")</f>
        <v/>
      </c>
      <c r="Q369" s="67" t="str">
        <f t="shared" si="76"/>
        <v/>
      </c>
      <c r="R369" s="51">
        <f t="shared" si="82"/>
        <v>0</v>
      </c>
      <c r="S369" s="51">
        <f t="shared" si="82"/>
        <v>0</v>
      </c>
      <c r="T369" s="51">
        <f t="shared" si="83"/>
        <v>0</v>
      </c>
      <c r="U369" s="51">
        <f t="shared" si="84"/>
        <v>0</v>
      </c>
      <c r="V369" s="52">
        <f t="shared" si="85"/>
        <v>0</v>
      </c>
      <c r="W369" s="50" t="str">
        <f>IFERROR(IF(AND(VLOOKUP(F369,'Master Info'!$A$14:$Q$113,17,FALSE)="UNREGISTERED",$P369="IGST",O369&gt;=250000),"IGST &gt; 2.5 Lakhs",IF(VLOOKUP($F369,'Master Info'!$A$14:$Q$113,17,FALSE)="UNREGISTERED","Unregistered",$P369)),"")</f>
        <v/>
      </c>
      <c r="X369" s="96" t="str">
        <f t="shared" si="86"/>
        <v/>
      </c>
      <c r="Y369" s="50" t="str">
        <f t="shared" si="77"/>
        <v/>
      </c>
    </row>
    <row r="370" spans="1:25" x14ac:dyDescent="0.25">
      <c r="A370" s="49" t="str">
        <f t="shared" si="74"/>
        <v>-</v>
      </c>
      <c r="B370" s="49">
        <f t="shared" si="87"/>
        <v>369</v>
      </c>
      <c r="C370" s="78"/>
      <c r="D370" s="78"/>
      <c r="E370" s="70"/>
      <c r="F370" s="83"/>
      <c r="G370" s="94"/>
      <c r="H370" s="84"/>
      <c r="I370" s="95" t="str">
        <f t="shared" si="78"/>
        <v/>
      </c>
      <c r="J370" s="84"/>
      <c r="K370" s="52" t="str">
        <f t="shared" si="79"/>
        <v/>
      </c>
      <c r="L370" s="84"/>
      <c r="M370" s="51">
        <f t="shared" si="80"/>
        <v>0</v>
      </c>
      <c r="N370" s="51">
        <f t="shared" si="75"/>
        <v>0</v>
      </c>
      <c r="O370" s="51">
        <f t="shared" si="81"/>
        <v>0</v>
      </c>
      <c r="P370" s="51" t="str">
        <f>IFERROR(IF((VLOOKUP(F370,'Master Info'!$A$14:$C$113,2,FALSE)&amp;VLOOKUP(F370,'Master Info'!$A$14:$C$113,3,FALSE))='Master Info'!$B$2&amp;'Master Info'!$C$2,"SGST","IGST"),"")</f>
        <v/>
      </c>
      <c r="Q370" s="67" t="str">
        <f t="shared" si="76"/>
        <v/>
      </c>
      <c r="R370" s="51">
        <f t="shared" si="82"/>
        <v>0</v>
      </c>
      <c r="S370" s="51">
        <f t="shared" si="82"/>
        <v>0</v>
      </c>
      <c r="T370" s="51">
        <f t="shared" si="83"/>
        <v>0</v>
      </c>
      <c r="U370" s="51">
        <f t="shared" si="84"/>
        <v>0</v>
      </c>
      <c r="V370" s="52">
        <f t="shared" si="85"/>
        <v>0</v>
      </c>
      <c r="W370" s="50" t="str">
        <f>IFERROR(IF(AND(VLOOKUP(F370,'Master Info'!$A$14:$Q$113,17,FALSE)="UNREGISTERED",$P370="IGST",O370&gt;=250000),"IGST &gt; 2.5 Lakhs",IF(VLOOKUP($F370,'Master Info'!$A$14:$Q$113,17,FALSE)="UNREGISTERED","Unregistered",$P370)),"")</f>
        <v/>
      </c>
      <c r="X370" s="96" t="str">
        <f t="shared" si="86"/>
        <v/>
      </c>
      <c r="Y370" s="50" t="str">
        <f t="shared" si="77"/>
        <v/>
      </c>
    </row>
    <row r="371" spans="1:25" x14ac:dyDescent="0.25">
      <c r="A371" s="49" t="str">
        <f t="shared" si="74"/>
        <v>-</v>
      </c>
      <c r="B371" s="49">
        <f t="shared" si="87"/>
        <v>370</v>
      </c>
      <c r="C371" s="78"/>
      <c r="D371" s="78"/>
      <c r="E371" s="70"/>
      <c r="F371" s="83"/>
      <c r="G371" s="94"/>
      <c r="H371" s="84"/>
      <c r="I371" s="95" t="str">
        <f t="shared" si="78"/>
        <v/>
      </c>
      <c r="J371" s="84"/>
      <c r="K371" s="52" t="str">
        <f t="shared" si="79"/>
        <v/>
      </c>
      <c r="L371" s="84"/>
      <c r="M371" s="51">
        <f t="shared" si="80"/>
        <v>0</v>
      </c>
      <c r="N371" s="51">
        <f t="shared" si="75"/>
        <v>0</v>
      </c>
      <c r="O371" s="51">
        <f t="shared" si="81"/>
        <v>0</v>
      </c>
      <c r="P371" s="51" t="str">
        <f>IFERROR(IF((VLOOKUP(F371,'Master Info'!$A$14:$C$113,2,FALSE)&amp;VLOOKUP(F371,'Master Info'!$A$14:$C$113,3,FALSE))='Master Info'!$B$2&amp;'Master Info'!$C$2,"SGST","IGST"),"")</f>
        <v/>
      </c>
      <c r="Q371" s="67" t="str">
        <f t="shared" si="76"/>
        <v/>
      </c>
      <c r="R371" s="51">
        <f t="shared" si="82"/>
        <v>0</v>
      </c>
      <c r="S371" s="51">
        <f t="shared" si="82"/>
        <v>0</v>
      </c>
      <c r="T371" s="51">
        <f t="shared" si="83"/>
        <v>0</v>
      </c>
      <c r="U371" s="51">
        <f t="shared" si="84"/>
        <v>0</v>
      </c>
      <c r="V371" s="52">
        <f t="shared" si="85"/>
        <v>0</v>
      </c>
      <c r="W371" s="50" t="str">
        <f>IFERROR(IF(AND(VLOOKUP(F371,'Master Info'!$A$14:$Q$113,17,FALSE)="UNREGISTERED",$P371="IGST",O371&gt;=250000),"IGST &gt; 2.5 Lakhs",IF(VLOOKUP($F371,'Master Info'!$A$14:$Q$113,17,FALSE)="UNREGISTERED","Unregistered",$P371)),"")</f>
        <v/>
      </c>
      <c r="X371" s="96" t="str">
        <f t="shared" si="86"/>
        <v/>
      </c>
      <c r="Y371" s="50" t="str">
        <f t="shared" si="77"/>
        <v/>
      </c>
    </row>
    <row r="372" spans="1:25" x14ac:dyDescent="0.25">
      <c r="A372" s="49" t="str">
        <f t="shared" si="74"/>
        <v>-</v>
      </c>
      <c r="B372" s="49">
        <f t="shared" si="87"/>
        <v>371</v>
      </c>
      <c r="C372" s="78"/>
      <c r="D372" s="78"/>
      <c r="E372" s="70"/>
      <c r="F372" s="83"/>
      <c r="G372" s="94"/>
      <c r="H372" s="84"/>
      <c r="I372" s="95" t="str">
        <f t="shared" si="78"/>
        <v/>
      </c>
      <c r="J372" s="84"/>
      <c r="K372" s="52" t="str">
        <f t="shared" si="79"/>
        <v/>
      </c>
      <c r="L372" s="84"/>
      <c r="M372" s="51">
        <f t="shared" si="80"/>
        <v>0</v>
      </c>
      <c r="N372" s="51">
        <f t="shared" si="75"/>
        <v>0</v>
      </c>
      <c r="O372" s="51">
        <f t="shared" si="81"/>
        <v>0</v>
      </c>
      <c r="P372" s="51" t="str">
        <f>IFERROR(IF((VLOOKUP(F372,'Master Info'!$A$14:$C$113,2,FALSE)&amp;VLOOKUP(F372,'Master Info'!$A$14:$C$113,3,FALSE))='Master Info'!$B$2&amp;'Master Info'!$C$2,"SGST","IGST"),"")</f>
        <v/>
      </c>
      <c r="Q372" s="67" t="str">
        <f t="shared" si="76"/>
        <v/>
      </c>
      <c r="R372" s="51">
        <f t="shared" si="82"/>
        <v>0</v>
      </c>
      <c r="S372" s="51">
        <f t="shared" si="82"/>
        <v>0</v>
      </c>
      <c r="T372" s="51">
        <f t="shared" si="83"/>
        <v>0</v>
      </c>
      <c r="U372" s="51">
        <f t="shared" si="84"/>
        <v>0</v>
      </c>
      <c r="V372" s="52">
        <f t="shared" si="85"/>
        <v>0</v>
      </c>
      <c r="W372" s="50" t="str">
        <f>IFERROR(IF(AND(VLOOKUP(F372,'Master Info'!$A$14:$Q$113,17,FALSE)="UNREGISTERED",$P372="IGST",O372&gt;=250000),"IGST &gt; 2.5 Lakhs",IF(VLOOKUP($F372,'Master Info'!$A$14:$Q$113,17,FALSE)="UNREGISTERED","Unregistered",$P372)),"")</f>
        <v/>
      </c>
      <c r="X372" s="96" t="str">
        <f t="shared" si="86"/>
        <v/>
      </c>
      <c r="Y372" s="50" t="str">
        <f t="shared" si="77"/>
        <v/>
      </c>
    </row>
    <row r="373" spans="1:25" x14ac:dyDescent="0.25">
      <c r="A373" s="49" t="str">
        <f t="shared" si="74"/>
        <v>-</v>
      </c>
      <c r="B373" s="49">
        <f t="shared" si="87"/>
        <v>372</v>
      </c>
      <c r="C373" s="78"/>
      <c r="D373" s="78"/>
      <c r="E373" s="70"/>
      <c r="F373" s="83"/>
      <c r="G373" s="94"/>
      <c r="H373" s="84"/>
      <c r="I373" s="95" t="str">
        <f t="shared" si="78"/>
        <v/>
      </c>
      <c r="J373" s="84"/>
      <c r="K373" s="52" t="str">
        <f t="shared" si="79"/>
        <v/>
      </c>
      <c r="L373" s="84"/>
      <c r="M373" s="51">
        <f t="shared" si="80"/>
        <v>0</v>
      </c>
      <c r="N373" s="51">
        <f t="shared" si="75"/>
        <v>0</v>
      </c>
      <c r="O373" s="51">
        <f t="shared" si="81"/>
        <v>0</v>
      </c>
      <c r="P373" s="51" t="str">
        <f>IFERROR(IF((VLOOKUP(F373,'Master Info'!$A$14:$C$113,2,FALSE)&amp;VLOOKUP(F373,'Master Info'!$A$14:$C$113,3,FALSE))='Master Info'!$B$2&amp;'Master Info'!$C$2,"SGST","IGST"),"")</f>
        <v/>
      </c>
      <c r="Q373" s="67" t="str">
        <f t="shared" si="76"/>
        <v/>
      </c>
      <c r="R373" s="51">
        <f t="shared" si="82"/>
        <v>0</v>
      </c>
      <c r="S373" s="51">
        <f t="shared" si="82"/>
        <v>0</v>
      </c>
      <c r="T373" s="51">
        <f t="shared" si="83"/>
        <v>0</v>
      </c>
      <c r="U373" s="51">
        <f t="shared" si="84"/>
        <v>0</v>
      </c>
      <c r="V373" s="52">
        <f t="shared" si="85"/>
        <v>0</v>
      </c>
      <c r="W373" s="50" t="str">
        <f>IFERROR(IF(AND(VLOOKUP(F373,'Master Info'!$A$14:$Q$113,17,FALSE)="UNREGISTERED",$P373="IGST",O373&gt;=250000),"IGST &gt; 2.5 Lakhs",IF(VLOOKUP($F373,'Master Info'!$A$14:$Q$113,17,FALSE)="UNREGISTERED","Unregistered",$P373)),"")</f>
        <v/>
      </c>
      <c r="X373" s="96" t="str">
        <f t="shared" si="86"/>
        <v/>
      </c>
      <c r="Y373" s="50" t="str">
        <f t="shared" si="77"/>
        <v/>
      </c>
    </row>
    <row r="374" spans="1:25" x14ac:dyDescent="0.25">
      <c r="A374" s="49" t="str">
        <f t="shared" si="74"/>
        <v>-</v>
      </c>
      <c r="B374" s="49">
        <f t="shared" si="87"/>
        <v>373</v>
      </c>
      <c r="C374" s="78"/>
      <c r="D374" s="78"/>
      <c r="E374" s="70"/>
      <c r="F374" s="83"/>
      <c r="G374" s="94"/>
      <c r="H374" s="84"/>
      <c r="I374" s="95" t="str">
        <f t="shared" si="78"/>
        <v/>
      </c>
      <c r="J374" s="84"/>
      <c r="K374" s="52" t="str">
        <f t="shared" si="79"/>
        <v/>
      </c>
      <c r="L374" s="84"/>
      <c r="M374" s="51">
        <f t="shared" si="80"/>
        <v>0</v>
      </c>
      <c r="N374" s="51">
        <f t="shared" si="75"/>
        <v>0</v>
      </c>
      <c r="O374" s="51">
        <f t="shared" si="81"/>
        <v>0</v>
      </c>
      <c r="P374" s="51" t="str">
        <f>IFERROR(IF((VLOOKUP(F374,'Master Info'!$A$14:$C$113,2,FALSE)&amp;VLOOKUP(F374,'Master Info'!$A$14:$C$113,3,FALSE))='Master Info'!$B$2&amp;'Master Info'!$C$2,"SGST","IGST"),"")</f>
        <v/>
      </c>
      <c r="Q374" s="67" t="str">
        <f t="shared" si="76"/>
        <v/>
      </c>
      <c r="R374" s="51">
        <f t="shared" si="82"/>
        <v>0</v>
      </c>
      <c r="S374" s="51">
        <f t="shared" si="82"/>
        <v>0</v>
      </c>
      <c r="T374" s="51">
        <f t="shared" si="83"/>
        <v>0</v>
      </c>
      <c r="U374" s="51">
        <f t="shared" si="84"/>
        <v>0</v>
      </c>
      <c r="V374" s="52">
        <f t="shared" si="85"/>
        <v>0</v>
      </c>
      <c r="W374" s="50" t="str">
        <f>IFERROR(IF(AND(VLOOKUP(F374,'Master Info'!$A$14:$Q$113,17,FALSE)="UNREGISTERED",$P374="IGST",O374&gt;=250000),"IGST &gt; 2.5 Lakhs",IF(VLOOKUP($F374,'Master Info'!$A$14:$Q$113,17,FALSE)="UNREGISTERED","Unregistered",$P374)),"")</f>
        <v/>
      </c>
      <c r="X374" s="96" t="str">
        <f t="shared" si="86"/>
        <v/>
      </c>
      <c r="Y374" s="50" t="str">
        <f t="shared" si="77"/>
        <v/>
      </c>
    </row>
    <row r="375" spans="1:25" x14ac:dyDescent="0.25">
      <c r="A375" s="49" t="str">
        <f t="shared" si="74"/>
        <v>-</v>
      </c>
      <c r="B375" s="49">
        <f t="shared" si="87"/>
        <v>374</v>
      </c>
      <c r="C375" s="78"/>
      <c r="D375" s="78"/>
      <c r="E375" s="70"/>
      <c r="F375" s="83"/>
      <c r="G375" s="94"/>
      <c r="H375" s="84"/>
      <c r="I375" s="95" t="str">
        <f t="shared" si="78"/>
        <v/>
      </c>
      <c r="J375" s="84"/>
      <c r="K375" s="52" t="str">
        <f t="shared" si="79"/>
        <v/>
      </c>
      <c r="L375" s="84"/>
      <c r="M375" s="51">
        <f t="shared" si="80"/>
        <v>0</v>
      </c>
      <c r="N375" s="51">
        <f t="shared" si="75"/>
        <v>0</v>
      </c>
      <c r="O375" s="51">
        <f t="shared" si="81"/>
        <v>0</v>
      </c>
      <c r="P375" s="51" t="str">
        <f>IFERROR(IF((VLOOKUP(F375,'Master Info'!$A$14:$C$113,2,FALSE)&amp;VLOOKUP(F375,'Master Info'!$A$14:$C$113,3,FALSE))='Master Info'!$B$2&amp;'Master Info'!$C$2,"SGST","IGST"),"")</f>
        <v/>
      </c>
      <c r="Q375" s="67" t="str">
        <f t="shared" si="76"/>
        <v/>
      </c>
      <c r="R375" s="51">
        <f t="shared" si="82"/>
        <v>0</v>
      </c>
      <c r="S375" s="51">
        <f t="shared" si="82"/>
        <v>0</v>
      </c>
      <c r="T375" s="51">
        <f t="shared" si="83"/>
        <v>0</v>
      </c>
      <c r="U375" s="51">
        <f t="shared" si="84"/>
        <v>0</v>
      </c>
      <c r="V375" s="52">
        <f t="shared" si="85"/>
        <v>0</v>
      </c>
      <c r="W375" s="50" t="str">
        <f>IFERROR(IF(AND(VLOOKUP(F375,'Master Info'!$A$14:$Q$113,17,FALSE)="UNREGISTERED",$P375="IGST",O375&gt;=250000),"IGST &gt; 2.5 Lakhs",IF(VLOOKUP($F375,'Master Info'!$A$14:$Q$113,17,FALSE)="UNREGISTERED","Unregistered",$P375)),"")</f>
        <v/>
      </c>
      <c r="X375" s="96" t="str">
        <f t="shared" si="86"/>
        <v/>
      </c>
      <c r="Y375" s="50" t="str">
        <f t="shared" si="77"/>
        <v/>
      </c>
    </row>
    <row r="376" spans="1:25" x14ac:dyDescent="0.25">
      <c r="A376" s="49" t="str">
        <f t="shared" si="74"/>
        <v>-</v>
      </c>
      <c r="B376" s="49">
        <f t="shared" si="87"/>
        <v>375</v>
      </c>
      <c r="C376" s="78"/>
      <c r="D376" s="78"/>
      <c r="E376" s="70"/>
      <c r="F376" s="83"/>
      <c r="G376" s="94"/>
      <c r="H376" s="84"/>
      <c r="I376" s="95" t="str">
        <f t="shared" si="78"/>
        <v/>
      </c>
      <c r="J376" s="84"/>
      <c r="K376" s="52" t="str">
        <f t="shared" si="79"/>
        <v/>
      </c>
      <c r="L376" s="84"/>
      <c r="M376" s="51">
        <f t="shared" si="80"/>
        <v>0</v>
      </c>
      <c r="N376" s="51">
        <f t="shared" si="75"/>
        <v>0</v>
      </c>
      <c r="O376" s="51">
        <f t="shared" si="81"/>
        <v>0</v>
      </c>
      <c r="P376" s="51" t="str">
        <f>IFERROR(IF((VLOOKUP(F376,'Master Info'!$A$14:$C$113,2,FALSE)&amp;VLOOKUP(F376,'Master Info'!$A$14:$C$113,3,FALSE))='Master Info'!$B$2&amp;'Master Info'!$C$2,"SGST","IGST"),"")</f>
        <v/>
      </c>
      <c r="Q376" s="67" t="str">
        <f t="shared" si="76"/>
        <v/>
      </c>
      <c r="R376" s="51">
        <f t="shared" si="82"/>
        <v>0</v>
      </c>
      <c r="S376" s="51">
        <f t="shared" si="82"/>
        <v>0</v>
      </c>
      <c r="T376" s="51">
        <f t="shared" si="83"/>
        <v>0</v>
      </c>
      <c r="U376" s="51">
        <f t="shared" si="84"/>
        <v>0</v>
      </c>
      <c r="V376" s="52">
        <f t="shared" si="85"/>
        <v>0</v>
      </c>
      <c r="W376" s="50" t="str">
        <f>IFERROR(IF(AND(VLOOKUP(F376,'Master Info'!$A$14:$Q$113,17,FALSE)="UNREGISTERED",$P376="IGST",O376&gt;=250000),"IGST &gt; 2.5 Lakhs",IF(VLOOKUP($F376,'Master Info'!$A$14:$Q$113,17,FALSE)="UNREGISTERED","Unregistered",$P376)),"")</f>
        <v/>
      </c>
      <c r="X376" s="96" t="str">
        <f t="shared" si="86"/>
        <v/>
      </c>
      <c r="Y376" s="50" t="str">
        <f t="shared" si="77"/>
        <v/>
      </c>
    </row>
    <row r="377" spans="1:25" x14ac:dyDescent="0.25">
      <c r="A377" s="49" t="str">
        <f t="shared" si="74"/>
        <v>-</v>
      </c>
      <c r="B377" s="49">
        <f t="shared" si="87"/>
        <v>376</v>
      </c>
      <c r="C377" s="78"/>
      <c r="D377" s="78"/>
      <c r="E377" s="70"/>
      <c r="F377" s="83"/>
      <c r="G377" s="94"/>
      <c r="H377" s="84"/>
      <c r="I377" s="95" t="str">
        <f t="shared" si="78"/>
        <v/>
      </c>
      <c r="J377" s="84"/>
      <c r="K377" s="52" t="str">
        <f t="shared" si="79"/>
        <v/>
      </c>
      <c r="L377" s="84"/>
      <c r="M377" s="51">
        <f t="shared" si="80"/>
        <v>0</v>
      </c>
      <c r="N377" s="51">
        <f t="shared" si="75"/>
        <v>0</v>
      </c>
      <c r="O377" s="51">
        <f t="shared" si="81"/>
        <v>0</v>
      </c>
      <c r="P377" s="51" t="str">
        <f>IFERROR(IF((VLOOKUP(F377,'Master Info'!$A$14:$C$113,2,FALSE)&amp;VLOOKUP(F377,'Master Info'!$A$14:$C$113,3,FALSE))='Master Info'!$B$2&amp;'Master Info'!$C$2,"SGST","IGST"),"")</f>
        <v/>
      </c>
      <c r="Q377" s="67" t="str">
        <f t="shared" si="76"/>
        <v/>
      </c>
      <c r="R377" s="51">
        <f t="shared" si="82"/>
        <v>0</v>
      </c>
      <c r="S377" s="51">
        <f t="shared" si="82"/>
        <v>0</v>
      </c>
      <c r="T377" s="51">
        <f t="shared" si="83"/>
        <v>0</v>
      </c>
      <c r="U377" s="51">
        <f t="shared" si="84"/>
        <v>0</v>
      </c>
      <c r="V377" s="52">
        <f t="shared" si="85"/>
        <v>0</v>
      </c>
      <c r="W377" s="50" t="str">
        <f>IFERROR(IF(AND(VLOOKUP(F377,'Master Info'!$A$14:$Q$113,17,FALSE)="UNREGISTERED",$P377="IGST",O377&gt;=250000),"IGST &gt; 2.5 Lakhs",IF(VLOOKUP($F377,'Master Info'!$A$14:$Q$113,17,FALSE)="UNREGISTERED","Unregistered",$P377)),"")</f>
        <v/>
      </c>
      <c r="X377" s="96" t="str">
        <f t="shared" si="86"/>
        <v/>
      </c>
      <c r="Y377" s="50" t="str">
        <f t="shared" si="77"/>
        <v/>
      </c>
    </row>
    <row r="378" spans="1:25" x14ac:dyDescent="0.25">
      <c r="A378" s="49" t="str">
        <f t="shared" si="74"/>
        <v>-</v>
      </c>
      <c r="B378" s="49">
        <f t="shared" si="87"/>
        <v>377</v>
      </c>
      <c r="C378" s="78"/>
      <c r="D378" s="78"/>
      <c r="E378" s="70"/>
      <c r="F378" s="83"/>
      <c r="G378" s="94"/>
      <c r="H378" s="84"/>
      <c r="I378" s="95" t="str">
        <f t="shared" si="78"/>
        <v/>
      </c>
      <c r="J378" s="84"/>
      <c r="K378" s="52" t="str">
        <f t="shared" si="79"/>
        <v/>
      </c>
      <c r="L378" s="84"/>
      <c r="M378" s="51">
        <f t="shared" si="80"/>
        <v>0</v>
      </c>
      <c r="N378" s="51">
        <f t="shared" si="75"/>
        <v>0</v>
      </c>
      <c r="O378" s="51">
        <f t="shared" si="81"/>
        <v>0</v>
      </c>
      <c r="P378" s="51" t="str">
        <f>IFERROR(IF((VLOOKUP(F378,'Master Info'!$A$14:$C$113,2,FALSE)&amp;VLOOKUP(F378,'Master Info'!$A$14:$C$113,3,FALSE))='Master Info'!$B$2&amp;'Master Info'!$C$2,"SGST","IGST"),"")</f>
        <v/>
      </c>
      <c r="Q378" s="67" t="str">
        <f t="shared" si="76"/>
        <v/>
      </c>
      <c r="R378" s="51">
        <f t="shared" si="82"/>
        <v>0</v>
      </c>
      <c r="S378" s="51">
        <f t="shared" si="82"/>
        <v>0</v>
      </c>
      <c r="T378" s="51">
        <f t="shared" si="83"/>
        <v>0</v>
      </c>
      <c r="U378" s="51">
        <f t="shared" si="84"/>
        <v>0</v>
      </c>
      <c r="V378" s="52">
        <f t="shared" si="85"/>
        <v>0</v>
      </c>
      <c r="W378" s="50" t="str">
        <f>IFERROR(IF(AND(VLOOKUP(F378,'Master Info'!$A$14:$Q$113,17,FALSE)="UNREGISTERED",$P378="IGST",O378&gt;=250000),"IGST &gt; 2.5 Lakhs",IF(VLOOKUP($F378,'Master Info'!$A$14:$Q$113,17,FALSE)="UNREGISTERED","Unregistered",$P378)),"")</f>
        <v/>
      </c>
      <c r="X378" s="96" t="str">
        <f t="shared" si="86"/>
        <v/>
      </c>
      <c r="Y378" s="50" t="str">
        <f t="shared" si="77"/>
        <v/>
      </c>
    </row>
    <row r="379" spans="1:25" x14ac:dyDescent="0.25">
      <c r="A379" s="49" t="str">
        <f t="shared" si="74"/>
        <v>-</v>
      </c>
      <c r="B379" s="49">
        <f t="shared" si="87"/>
        <v>378</v>
      </c>
      <c r="C379" s="78"/>
      <c r="D379" s="78"/>
      <c r="E379" s="70"/>
      <c r="F379" s="83"/>
      <c r="G379" s="94"/>
      <c r="H379" s="84"/>
      <c r="I379" s="95" t="str">
        <f t="shared" si="78"/>
        <v/>
      </c>
      <c r="J379" s="84"/>
      <c r="K379" s="52" t="str">
        <f t="shared" si="79"/>
        <v/>
      </c>
      <c r="L379" s="84"/>
      <c r="M379" s="51">
        <f t="shared" si="80"/>
        <v>0</v>
      </c>
      <c r="N379" s="51">
        <f t="shared" si="75"/>
        <v>0</v>
      </c>
      <c r="O379" s="51">
        <f t="shared" si="81"/>
        <v>0</v>
      </c>
      <c r="P379" s="51" t="str">
        <f>IFERROR(IF((VLOOKUP(F379,'Master Info'!$A$14:$C$113,2,FALSE)&amp;VLOOKUP(F379,'Master Info'!$A$14:$C$113,3,FALSE))='Master Info'!$B$2&amp;'Master Info'!$C$2,"SGST","IGST"),"")</f>
        <v/>
      </c>
      <c r="Q379" s="67" t="str">
        <f t="shared" si="76"/>
        <v/>
      </c>
      <c r="R379" s="51">
        <f t="shared" si="82"/>
        <v>0</v>
      </c>
      <c r="S379" s="51">
        <f t="shared" si="82"/>
        <v>0</v>
      </c>
      <c r="T379" s="51">
        <f t="shared" si="83"/>
        <v>0</v>
      </c>
      <c r="U379" s="51">
        <f t="shared" si="84"/>
        <v>0</v>
      </c>
      <c r="V379" s="52">
        <f t="shared" si="85"/>
        <v>0</v>
      </c>
      <c r="W379" s="50" t="str">
        <f>IFERROR(IF(AND(VLOOKUP(F379,'Master Info'!$A$14:$Q$113,17,FALSE)="UNREGISTERED",$P379="IGST",O379&gt;=250000),"IGST &gt; 2.5 Lakhs",IF(VLOOKUP($F379,'Master Info'!$A$14:$Q$113,17,FALSE)="UNREGISTERED","Unregistered",$P379)),"")</f>
        <v/>
      </c>
      <c r="X379" s="96" t="str">
        <f t="shared" si="86"/>
        <v/>
      </c>
      <c r="Y379" s="50" t="str">
        <f t="shared" si="77"/>
        <v/>
      </c>
    </row>
    <row r="380" spans="1:25" x14ac:dyDescent="0.25">
      <c r="A380" s="49" t="str">
        <f t="shared" si="74"/>
        <v>-</v>
      </c>
      <c r="B380" s="49">
        <f t="shared" si="87"/>
        <v>379</v>
      </c>
      <c r="C380" s="78"/>
      <c r="D380" s="78"/>
      <c r="E380" s="70"/>
      <c r="F380" s="83"/>
      <c r="G380" s="94"/>
      <c r="H380" s="84"/>
      <c r="I380" s="95" t="str">
        <f t="shared" si="78"/>
        <v/>
      </c>
      <c r="J380" s="84"/>
      <c r="K380" s="52" t="str">
        <f t="shared" si="79"/>
        <v/>
      </c>
      <c r="L380" s="84"/>
      <c r="M380" s="51">
        <f t="shared" si="80"/>
        <v>0</v>
      </c>
      <c r="N380" s="51">
        <f t="shared" si="75"/>
        <v>0</v>
      </c>
      <c r="O380" s="51">
        <f t="shared" si="81"/>
        <v>0</v>
      </c>
      <c r="P380" s="51" t="str">
        <f>IFERROR(IF((VLOOKUP(F380,'Master Info'!$A$14:$C$113,2,FALSE)&amp;VLOOKUP(F380,'Master Info'!$A$14:$C$113,3,FALSE))='Master Info'!$B$2&amp;'Master Info'!$C$2,"SGST","IGST"),"")</f>
        <v/>
      </c>
      <c r="Q380" s="67" t="str">
        <f t="shared" si="76"/>
        <v/>
      </c>
      <c r="R380" s="51">
        <f t="shared" si="82"/>
        <v>0</v>
      </c>
      <c r="S380" s="51">
        <f t="shared" si="82"/>
        <v>0</v>
      </c>
      <c r="T380" s="51">
        <f t="shared" si="83"/>
        <v>0</v>
      </c>
      <c r="U380" s="51">
        <f t="shared" si="84"/>
        <v>0</v>
      </c>
      <c r="V380" s="52">
        <f t="shared" si="85"/>
        <v>0</v>
      </c>
      <c r="W380" s="50" t="str">
        <f>IFERROR(IF(AND(VLOOKUP(F380,'Master Info'!$A$14:$Q$113,17,FALSE)="UNREGISTERED",$P380="IGST",O380&gt;=250000),"IGST &gt; 2.5 Lakhs",IF(VLOOKUP($F380,'Master Info'!$A$14:$Q$113,17,FALSE)="UNREGISTERED","Unregistered",$P380)),"")</f>
        <v/>
      </c>
      <c r="X380" s="96" t="str">
        <f t="shared" si="86"/>
        <v/>
      </c>
      <c r="Y380" s="50" t="str">
        <f t="shared" si="77"/>
        <v/>
      </c>
    </row>
    <row r="381" spans="1:25" x14ac:dyDescent="0.25">
      <c r="A381" s="49" t="str">
        <f t="shared" si="74"/>
        <v>-</v>
      </c>
      <c r="B381" s="49">
        <f t="shared" si="87"/>
        <v>380</v>
      </c>
      <c r="C381" s="78"/>
      <c r="D381" s="78"/>
      <c r="E381" s="70"/>
      <c r="F381" s="83"/>
      <c r="G381" s="94"/>
      <c r="H381" s="84"/>
      <c r="I381" s="95" t="str">
        <f t="shared" si="78"/>
        <v/>
      </c>
      <c r="J381" s="84"/>
      <c r="K381" s="52" t="str">
        <f t="shared" si="79"/>
        <v/>
      </c>
      <c r="L381" s="84"/>
      <c r="M381" s="51">
        <f t="shared" si="80"/>
        <v>0</v>
      </c>
      <c r="N381" s="51">
        <f t="shared" si="75"/>
        <v>0</v>
      </c>
      <c r="O381" s="51">
        <f t="shared" si="81"/>
        <v>0</v>
      </c>
      <c r="P381" s="51" t="str">
        <f>IFERROR(IF((VLOOKUP(F381,'Master Info'!$A$14:$C$113,2,FALSE)&amp;VLOOKUP(F381,'Master Info'!$A$14:$C$113,3,FALSE))='Master Info'!$B$2&amp;'Master Info'!$C$2,"SGST","IGST"),"")</f>
        <v/>
      </c>
      <c r="Q381" s="67" t="str">
        <f t="shared" si="76"/>
        <v/>
      </c>
      <c r="R381" s="51">
        <f t="shared" si="82"/>
        <v>0</v>
      </c>
      <c r="S381" s="51">
        <f t="shared" si="82"/>
        <v>0</v>
      </c>
      <c r="T381" s="51">
        <f t="shared" si="83"/>
        <v>0</v>
      </c>
      <c r="U381" s="51">
        <f t="shared" si="84"/>
        <v>0</v>
      </c>
      <c r="V381" s="52">
        <f t="shared" si="85"/>
        <v>0</v>
      </c>
      <c r="W381" s="50" t="str">
        <f>IFERROR(IF(AND(VLOOKUP(F381,'Master Info'!$A$14:$Q$113,17,FALSE)="UNREGISTERED",$P381="IGST",O381&gt;=250000),"IGST &gt; 2.5 Lakhs",IF(VLOOKUP($F381,'Master Info'!$A$14:$Q$113,17,FALSE)="UNREGISTERED","Unregistered",$P381)),"")</f>
        <v/>
      </c>
      <c r="X381" s="96" t="str">
        <f t="shared" si="86"/>
        <v/>
      </c>
      <c r="Y381" s="50" t="str">
        <f t="shared" si="77"/>
        <v/>
      </c>
    </row>
    <row r="382" spans="1:25" x14ac:dyDescent="0.25">
      <c r="A382" s="49" t="str">
        <f t="shared" si="74"/>
        <v>-</v>
      </c>
      <c r="B382" s="49">
        <f t="shared" si="87"/>
        <v>381</v>
      </c>
      <c r="C382" s="78"/>
      <c r="D382" s="78"/>
      <c r="E382" s="70"/>
      <c r="F382" s="83"/>
      <c r="G382" s="94"/>
      <c r="H382" s="84"/>
      <c r="I382" s="95" t="str">
        <f t="shared" si="78"/>
        <v/>
      </c>
      <c r="J382" s="84"/>
      <c r="K382" s="52" t="str">
        <f t="shared" si="79"/>
        <v/>
      </c>
      <c r="L382" s="84"/>
      <c r="M382" s="51">
        <f t="shared" si="80"/>
        <v>0</v>
      </c>
      <c r="N382" s="51">
        <f t="shared" si="75"/>
        <v>0</v>
      </c>
      <c r="O382" s="51">
        <f t="shared" si="81"/>
        <v>0</v>
      </c>
      <c r="P382" s="51" t="str">
        <f>IFERROR(IF((VLOOKUP(F382,'Master Info'!$A$14:$C$113,2,FALSE)&amp;VLOOKUP(F382,'Master Info'!$A$14:$C$113,3,FALSE))='Master Info'!$B$2&amp;'Master Info'!$C$2,"SGST","IGST"),"")</f>
        <v/>
      </c>
      <c r="Q382" s="67" t="str">
        <f t="shared" si="76"/>
        <v/>
      </c>
      <c r="R382" s="51">
        <f t="shared" si="82"/>
        <v>0</v>
      </c>
      <c r="S382" s="51">
        <f t="shared" si="82"/>
        <v>0</v>
      </c>
      <c r="T382" s="51">
        <f t="shared" si="83"/>
        <v>0</v>
      </c>
      <c r="U382" s="51">
        <f t="shared" si="84"/>
        <v>0</v>
      </c>
      <c r="V382" s="52">
        <f t="shared" si="85"/>
        <v>0</v>
      </c>
      <c r="W382" s="50" t="str">
        <f>IFERROR(IF(AND(VLOOKUP(F382,'Master Info'!$A$14:$Q$113,17,FALSE)="UNREGISTERED",$P382="IGST",O382&gt;=250000),"IGST &gt; 2.5 Lakhs",IF(VLOOKUP($F382,'Master Info'!$A$14:$Q$113,17,FALSE)="UNREGISTERED","Unregistered",$P382)),"")</f>
        <v/>
      </c>
      <c r="X382" s="96" t="str">
        <f t="shared" si="86"/>
        <v/>
      </c>
      <c r="Y382" s="50" t="str">
        <f t="shared" si="77"/>
        <v/>
      </c>
    </row>
    <row r="383" spans="1:25" x14ac:dyDescent="0.25">
      <c r="A383" s="49" t="str">
        <f t="shared" si="74"/>
        <v>-</v>
      </c>
      <c r="B383" s="49">
        <f t="shared" si="87"/>
        <v>382</v>
      </c>
      <c r="C383" s="78"/>
      <c r="D383" s="78"/>
      <c r="E383" s="70"/>
      <c r="F383" s="83"/>
      <c r="G383" s="94"/>
      <c r="H383" s="84"/>
      <c r="I383" s="95" t="str">
        <f t="shared" si="78"/>
        <v/>
      </c>
      <c r="J383" s="84"/>
      <c r="K383" s="52" t="str">
        <f t="shared" si="79"/>
        <v/>
      </c>
      <c r="L383" s="84"/>
      <c r="M383" s="51">
        <f t="shared" si="80"/>
        <v>0</v>
      </c>
      <c r="N383" s="51">
        <f t="shared" si="75"/>
        <v>0</v>
      </c>
      <c r="O383" s="51">
        <f t="shared" si="81"/>
        <v>0</v>
      </c>
      <c r="P383" s="51" t="str">
        <f>IFERROR(IF((VLOOKUP(F383,'Master Info'!$A$14:$C$113,2,FALSE)&amp;VLOOKUP(F383,'Master Info'!$A$14:$C$113,3,FALSE))='Master Info'!$B$2&amp;'Master Info'!$C$2,"SGST","IGST"),"")</f>
        <v/>
      </c>
      <c r="Q383" s="67" t="str">
        <f t="shared" si="76"/>
        <v/>
      </c>
      <c r="R383" s="51">
        <f t="shared" si="82"/>
        <v>0</v>
      </c>
      <c r="S383" s="51">
        <f t="shared" si="82"/>
        <v>0</v>
      </c>
      <c r="T383" s="51">
        <f t="shared" si="83"/>
        <v>0</v>
      </c>
      <c r="U383" s="51">
        <f t="shared" si="84"/>
        <v>0</v>
      </c>
      <c r="V383" s="52">
        <f t="shared" si="85"/>
        <v>0</v>
      </c>
      <c r="W383" s="50" t="str">
        <f>IFERROR(IF(AND(VLOOKUP(F383,'Master Info'!$A$14:$Q$113,17,FALSE)="UNREGISTERED",$P383="IGST",O383&gt;=250000),"IGST &gt; 2.5 Lakhs",IF(VLOOKUP($F383,'Master Info'!$A$14:$Q$113,17,FALSE)="UNREGISTERED","Unregistered",$P383)),"")</f>
        <v/>
      </c>
      <c r="X383" s="96" t="str">
        <f t="shared" si="86"/>
        <v/>
      </c>
      <c r="Y383" s="50" t="str">
        <f t="shared" si="77"/>
        <v/>
      </c>
    </row>
    <row r="384" spans="1:25" x14ac:dyDescent="0.25">
      <c r="A384" s="49" t="str">
        <f t="shared" si="74"/>
        <v>-</v>
      </c>
      <c r="B384" s="49">
        <f t="shared" si="87"/>
        <v>383</v>
      </c>
      <c r="C384" s="78"/>
      <c r="D384" s="78"/>
      <c r="E384" s="70"/>
      <c r="F384" s="83"/>
      <c r="G384" s="94"/>
      <c r="H384" s="84"/>
      <c r="I384" s="95" t="str">
        <f t="shared" si="78"/>
        <v/>
      </c>
      <c r="J384" s="84"/>
      <c r="K384" s="52" t="str">
        <f t="shared" si="79"/>
        <v/>
      </c>
      <c r="L384" s="84"/>
      <c r="M384" s="51">
        <f t="shared" si="80"/>
        <v>0</v>
      </c>
      <c r="N384" s="51">
        <f t="shared" si="75"/>
        <v>0</v>
      </c>
      <c r="O384" s="51">
        <f t="shared" si="81"/>
        <v>0</v>
      </c>
      <c r="P384" s="51" t="str">
        <f>IFERROR(IF((VLOOKUP(F384,'Master Info'!$A$14:$C$113,2,FALSE)&amp;VLOOKUP(F384,'Master Info'!$A$14:$C$113,3,FALSE))='Master Info'!$B$2&amp;'Master Info'!$C$2,"SGST","IGST"),"")</f>
        <v/>
      </c>
      <c r="Q384" s="67" t="str">
        <f t="shared" si="76"/>
        <v/>
      </c>
      <c r="R384" s="51">
        <f t="shared" si="82"/>
        <v>0</v>
      </c>
      <c r="S384" s="51">
        <f t="shared" si="82"/>
        <v>0</v>
      </c>
      <c r="T384" s="51">
        <f t="shared" si="83"/>
        <v>0</v>
      </c>
      <c r="U384" s="51">
        <f t="shared" si="84"/>
        <v>0</v>
      </c>
      <c r="V384" s="52">
        <f t="shared" si="85"/>
        <v>0</v>
      </c>
      <c r="W384" s="50" t="str">
        <f>IFERROR(IF(AND(VLOOKUP(F384,'Master Info'!$A$14:$Q$113,17,FALSE)="UNREGISTERED",$P384="IGST",O384&gt;=250000),"IGST &gt; 2.5 Lakhs",IF(VLOOKUP($F384,'Master Info'!$A$14:$Q$113,17,FALSE)="UNREGISTERED","Unregistered",$P384)),"")</f>
        <v/>
      </c>
      <c r="X384" s="96" t="str">
        <f t="shared" si="86"/>
        <v/>
      </c>
      <c r="Y384" s="50" t="str">
        <f t="shared" si="77"/>
        <v/>
      </c>
    </row>
    <row r="385" spans="1:25" x14ac:dyDescent="0.25">
      <c r="A385" s="49" t="str">
        <f t="shared" si="74"/>
        <v>-</v>
      </c>
      <c r="B385" s="49">
        <f t="shared" si="87"/>
        <v>384</v>
      </c>
      <c r="C385" s="78"/>
      <c r="D385" s="78"/>
      <c r="E385" s="70"/>
      <c r="F385" s="83"/>
      <c r="G385" s="94"/>
      <c r="H385" s="84"/>
      <c r="I385" s="95" t="str">
        <f t="shared" si="78"/>
        <v/>
      </c>
      <c r="J385" s="84"/>
      <c r="K385" s="52" t="str">
        <f t="shared" si="79"/>
        <v/>
      </c>
      <c r="L385" s="84"/>
      <c r="M385" s="51">
        <f t="shared" si="80"/>
        <v>0</v>
      </c>
      <c r="N385" s="51">
        <f t="shared" si="75"/>
        <v>0</v>
      </c>
      <c r="O385" s="51">
        <f t="shared" si="81"/>
        <v>0</v>
      </c>
      <c r="P385" s="51" t="str">
        <f>IFERROR(IF((VLOOKUP(F385,'Master Info'!$A$14:$C$113,2,FALSE)&amp;VLOOKUP(F385,'Master Info'!$A$14:$C$113,3,FALSE))='Master Info'!$B$2&amp;'Master Info'!$C$2,"SGST","IGST"),"")</f>
        <v/>
      </c>
      <c r="Q385" s="67" t="str">
        <f t="shared" si="76"/>
        <v/>
      </c>
      <c r="R385" s="51">
        <f t="shared" si="82"/>
        <v>0</v>
      </c>
      <c r="S385" s="51">
        <f t="shared" si="82"/>
        <v>0</v>
      </c>
      <c r="T385" s="51">
        <f t="shared" si="83"/>
        <v>0</v>
      </c>
      <c r="U385" s="51">
        <f t="shared" si="84"/>
        <v>0</v>
      </c>
      <c r="V385" s="52">
        <f t="shared" si="85"/>
        <v>0</v>
      </c>
      <c r="W385" s="50" t="str">
        <f>IFERROR(IF(AND(VLOOKUP(F385,'Master Info'!$A$14:$Q$113,17,FALSE)="UNREGISTERED",$P385="IGST",O385&gt;=250000),"IGST &gt; 2.5 Lakhs",IF(VLOOKUP($F385,'Master Info'!$A$14:$Q$113,17,FALSE)="UNREGISTERED","Unregistered",$P385)),"")</f>
        <v/>
      </c>
      <c r="X385" s="96" t="str">
        <f t="shared" si="86"/>
        <v/>
      </c>
      <c r="Y385" s="50" t="str">
        <f t="shared" si="77"/>
        <v/>
      </c>
    </row>
    <row r="386" spans="1:25" x14ac:dyDescent="0.25">
      <c r="A386" s="49" t="str">
        <f t="shared" ref="A386:A449" si="88">C386&amp;"-"&amp;D386</f>
        <v>-</v>
      </c>
      <c r="B386" s="49">
        <f t="shared" si="87"/>
        <v>385</v>
      </c>
      <c r="C386" s="78"/>
      <c r="D386" s="78"/>
      <c r="E386" s="70"/>
      <c r="F386" s="83"/>
      <c r="G386" s="94"/>
      <c r="H386" s="84"/>
      <c r="I386" s="95" t="str">
        <f t="shared" si="78"/>
        <v/>
      </c>
      <c r="J386" s="84"/>
      <c r="K386" s="52" t="str">
        <f t="shared" si="79"/>
        <v/>
      </c>
      <c r="L386" s="84"/>
      <c r="M386" s="51">
        <f t="shared" si="80"/>
        <v>0</v>
      </c>
      <c r="N386" s="51">
        <f t="shared" ref="N386:N449" si="89">IFERROR(ROUND($J386*$L386,0),0)</f>
        <v>0</v>
      </c>
      <c r="O386" s="51">
        <f t="shared" si="81"/>
        <v>0</v>
      </c>
      <c r="P386" s="51" t="str">
        <f>IFERROR(IF((VLOOKUP(F386,'Master Info'!$A$14:$C$113,2,FALSE)&amp;VLOOKUP(F386,'Master Info'!$A$14:$C$113,3,FALSE))='Master Info'!$B$2&amp;'Master Info'!$C$2,"SGST","IGST"),"")</f>
        <v/>
      </c>
      <c r="Q386" s="67" t="str">
        <f t="shared" ref="Q386:Q449" si="90">IFERROR(VLOOKUP($G386,Products,IF(P386="SGST",5,6),FALSE),"")</f>
        <v/>
      </c>
      <c r="R386" s="51">
        <f t="shared" si="82"/>
        <v>0</v>
      </c>
      <c r="S386" s="51">
        <f t="shared" si="82"/>
        <v>0</v>
      </c>
      <c r="T386" s="51">
        <f t="shared" si="83"/>
        <v>0</v>
      </c>
      <c r="U386" s="51">
        <f t="shared" si="84"/>
        <v>0</v>
      </c>
      <c r="V386" s="52">
        <f t="shared" si="85"/>
        <v>0</v>
      </c>
      <c r="W386" s="50" t="str">
        <f>IFERROR(IF(AND(VLOOKUP(F386,'Master Info'!$A$14:$Q$113,17,FALSE)="UNREGISTERED",$P386="IGST",O386&gt;=250000),"IGST &gt; 2.5 Lakhs",IF(VLOOKUP($F386,'Master Info'!$A$14:$Q$113,17,FALSE)="UNREGISTERED","Unregistered",$P386)),"")</f>
        <v/>
      </c>
      <c r="X386" s="96" t="str">
        <f t="shared" si="86"/>
        <v/>
      </c>
      <c r="Y386" s="50" t="str">
        <f t="shared" ref="Y386:Y449" si="91">IFERROR(VLOOKUP(G386,Products,2,FALSE),"")</f>
        <v/>
      </c>
    </row>
    <row r="387" spans="1:25" x14ac:dyDescent="0.25">
      <c r="A387" s="49" t="str">
        <f t="shared" si="88"/>
        <v>-</v>
      </c>
      <c r="B387" s="49">
        <f t="shared" si="87"/>
        <v>386</v>
      </c>
      <c r="C387" s="78"/>
      <c r="D387" s="78"/>
      <c r="E387" s="70"/>
      <c r="F387" s="83"/>
      <c r="G387" s="94"/>
      <c r="H387" s="84"/>
      <c r="I387" s="95" t="str">
        <f t="shared" ref="I387:I450" si="92">IFERROR(ROUND(J387/H387,2),"")</f>
        <v/>
      </c>
      <c r="J387" s="84"/>
      <c r="K387" s="52" t="str">
        <f t="shared" ref="K387:K450" si="93">IFERROR(MIN(H387*(1-I387),(H387-J387)),"")</f>
        <v/>
      </c>
      <c r="L387" s="84"/>
      <c r="M387" s="51">
        <f t="shared" ref="M387:M450" si="94">IFERROR(ROUND($H387*$L387,0),0)</f>
        <v>0</v>
      </c>
      <c r="N387" s="51">
        <f t="shared" si="89"/>
        <v>0</v>
      </c>
      <c r="O387" s="51">
        <f t="shared" ref="O387:O450" si="95">M387-N387</f>
        <v>0</v>
      </c>
      <c r="P387" s="51" t="str">
        <f>IFERROR(IF((VLOOKUP(F387,'Master Info'!$A$14:$C$113,2,FALSE)&amp;VLOOKUP(F387,'Master Info'!$A$14:$C$113,3,FALSE))='Master Info'!$B$2&amp;'Master Info'!$C$2,"SGST","IGST"),"")</f>
        <v/>
      </c>
      <c r="Q387" s="67" t="str">
        <f t="shared" si="90"/>
        <v/>
      </c>
      <c r="R387" s="51">
        <f t="shared" ref="R387:S450" si="96">IFERROR(IF($P387="SGST",ROUND($O387*$Q387,2),0),0)</f>
        <v>0</v>
      </c>
      <c r="S387" s="51">
        <f t="shared" si="96"/>
        <v>0</v>
      </c>
      <c r="T387" s="51">
        <f t="shared" ref="T387:T450" si="97">IFERROR(IF($P387&lt;&gt;"SGST",ROUND($O387*$Q387,2),0),0)</f>
        <v>0</v>
      </c>
      <c r="U387" s="51">
        <f t="shared" ref="U387:U450" si="98">SUM(R387:T387)</f>
        <v>0</v>
      </c>
      <c r="V387" s="52">
        <f t="shared" ref="V387:V450" si="99">SUM(O387,U387)</f>
        <v>0</v>
      </c>
      <c r="W387" s="50" t="str">
        <f>IFERROR(IF(AND(VLOOKUP(F387,'Master Info'!$A$14:$Q$113,17,FALSE)="UNREGISTERED",$P387="IGST",O387&gt;=250000),"IGST &gt; 2.5 Lakhs",IF(VLOOKUP($F387,'Master Info'!$A$14:$Q$113,17,FALSE)="UNREGISTERED","Unregistered",$P387)),"")</f>
        <v/>
      </c>
      <c r="X387" s="96" t="str">
        <f t="shared" ref="X387:X450" si="100">IFERROR(IF(E387=0,"",TEXT(E387,"MMMm")),"")</f>
        <v/>
      </c>
      <c r="Y387" s="50" t="str">
        <f t="shared" si="91"/>
        <v/>
      </c>
    </row>
    <row r="388" spans="1:25" x14ac:dyDescent="0.25">
      <c r="A388" s="49" t="str">
        <f t="shared" si="88"/>
        <v>-</v>
      </c>
      <c r="B388" s="49">
        <f t="shared" si="87"/>
        <v>387</v>
      </c>
      <c r="C388" s="78"/>
      <c r="D388" s="78"/>
      <c r="E388" s="70"/>
      <c r="F388" s="83"/>
      <c r="G388" s="94"/>
      <c r="H388" s="84"/>
      <c r="I388" s="95" t="str">
        <f t="shared" si="92"/>
        <v/>
      </c>
      <c r="J388" s="84"/>
      <c r="K388" s="52" t="str">
        <f t="shared" si="93"/>
        <v/>
      </c>
      <c r="L388" s="84"/>
      <c r="M388" s="51">
        <f t="shared" si="94"/>
        <v>0</v>
      </c>
      <c r="N388" s="51">
        <f t="shared" si="89"/>
        <v>0</v>
      </c>
      <c r="O388" s="51">
        <f t="shared" si="95"/>
        <v>0</v>
      </c>
      <c r="P388" s="51" t="str">
        <f>IFERROR(IF((VLOOKUP(F388,'Master Info'!$A$14:$C$113,2,FALSE)&amp;VLOOKUP(F388,'Master Info'!$A$14:$C$113,3,FALSE))='Master Info'!$B$2&amp;'Master Info'!$C$2,"SGST","IGST"),"")</f>
        <v/>
      </c>
      <c r="Q388" s="67" t="str">
        <f t="shared" si="90"/>
        <v/>
      </c>
      <c r="R388" s="51">
        <f t="shared" si="96"/>
        <v>0</v>
      </c>
      <c r="S388" s="51">
        <f t="shared" si="96"/>
        <v>0</v>
      </c>
      <c r="T388" s="51">
        <f t="shared" si="97"/>
        <v>0</v>
      </c>
      <c r="U388" s="51">
        <f t="shared" si="98"/>
        <v>0</v>
      </c>
      <c r="V388" s="52">
        <f t="shared" si="99"/>
        <v>0</v>
      </c>
      <c r="W388" s="50" t="str">
        <f>IFERROR(IF(AND(VLOOKUP(F388,'Master Info'!$A$14:$Q$113,17,FALSE)="UNREGISTERED",$P388="IGST",O388&gt;=250000),"IGST &gt; 2.5 Lakhs",IF(VLOOKUP($F388,'Master Info'!$A$14:$Q$113,17,FALSE)="UNREGISTERED","Unregistered",$P388)),"")</f>
        <v/>
      </c>
      <c r="X388" s="96" t="str">
        <f t="shared" si="100"/>
        <v/>
      </c>
      <c r="Y388" s="50" t="str">
        <f t="shared" si="91"/>
        <v/>
      </c>
    </row>
    <row r="389" spans="1:25" x14ac:dyDescent="0.25">
      <c r="A389" s="49" t="str">
        <f t="shared" si="88"/>
        <v>-</v>
      </c>
      <c r="B389" s="49">
        <f t="shared" si="87"/>
        <v>388</v>
      </c>
      <c r="C389" s="78"/>
      <c r="D389" s="78"/>
      <c r="E389" s="70"/>
      <c r="F389" s="83"/>
      <c r="G389" s="94"/>
      <c r="H389" s="84"/>
      <c r="I389" s="95" t="str">
        <f t="shared" si="92"/>
        <v/>
      </c>
      <c r="J389" s="84"/>
      <c r="K389" s="52" t="str">
        <f t="shared" si="93"/>
        <v/>
      </c>
      <c r="L389" s="84"/>
      <c r="M389" s="51">
        <f t="shared" si="94"/>
        <v>0</v>
      </c>
      <c r="N389" s="51">
        <f t="shared" si="89"/>
        <v>0</v>
      </c>
      <c r="O389" s="51">
        <f t="shared" si="95"/>
        <v>0</v>
      </c>
      <c r="P389" s="51" t="str">
        <f>IFERROR(IF((VLOOKUP(F389,'Master Info'!$A$14:$C$113,2,FALSE)&amp;VLOOKUP(F389,'Master Info'!$A$14:$C$113,3,FALSE))='Master Info'!$B$2&amp;'Master Info'!$C$2,"SGST","IGST"),"")</f>
        <v/>
      </c>
      <c r="Q389" s="67" t="str">
        <f t="shared" si="90"/>
        <v/>
      </c>
      <c r="R389" s="51">
        <f t="shared" si="96"/>
        <v>0</v>
      </c>
      <c r="S389" s="51">
        <f t="shared" si="96"/>
        <v>0</v>
      </c>
      <c r="T389" s="51">
        <f t="shared" si="97"/>
        <v>0</v>
      </c>
      <c r="U389" s="51">
        <f t="shared" si="98"/>
        <v>0</v>
      </c>
      <c r="V389" s="52">
        <f t="shared" si="99"/>
        <v>0</v>
      </c>
      <c r="W389" s="50" t="str">
        <f>IFERROR(IF(AND(VLOOKUP(F389,'Master Info'!$A$14:$Q$113,17,FALSE)="UNREGISTERED",$P389="IGST",O389&gt;=250000),"IGST &gt; 2.5 Lakhs",IF(VLOOKUP($F389,'Master Info'!$A$14:$Q$113,17,FALSE)="UNREGISTERED","Unregistered",$P389)),"")</f>
        <v/>
      </c>
      <c r="X389" s="96" t="str">
        <f t="shared" si="100"/>
        <v/>
      </c>
      <c r="Y389" s="50" t="str">
        <f t="shared" si="91"/>
        <v/>
      </c>
    </row>
    <row r="390" spans="1:25" x14ac:dyDescent="0.25">
      <c r="A390" s="49" t="str">
        <f t="shared" si="88"/>
        <v>-</v>
      </c>
      <c r="B390" s="49">
        <f t="shared" si="87"/>
        <v>389</v>
      </c>
      <c r="C390" s="78"/>
      <c r="D390" s="78"/>
      <c r="E390" s="70"/>
      <c r="F390" s="83"/>
      <c r="G390" s="94"/>
      <c r="H390" s="84"/>
      <c r="I390" s="95" t="str">
        <f t="shared" si="92"/>
        <v/>
      </c>
      <c r="J390" s="84"/>
      <c r="K390" s="52" t="str">
        <f t="shared" si="93"/>
        <v/>
      </c>
      <c r="L390" s="84"/>
      <c r="M390" s="51">
        <f t="shared" si="94"/>
        <v>0</v>
      </c>
      <c r="N390" s="51">
        <f t="shared" si="89"/>
        <v>0</v>
      </c>
      <c r="O390" s="51">
        <f t="shared" si="95"/>
        <v>0</v>
      </c>
      <c r="P390" s="51" t="str">
        <f>IFERROR(IF((VLOOKUP(F390,'Master Info'!$A$14:$C$113,2,FALSE)&amp;VLOOKUP(F390,'Master Info'!$A$14:$C$113,3,FALSE))='Master Info'!$B$2&amp;'Master Info'!$C$2,"SGST","IGST"),"")</f>
        <v/>
      </c>
      <c r="Q390" s="67" t="str">
        <f t="shared" si="90"/>
        <v/>
      </c>
      <c r="R390" s="51">
        <f t="shared" si="96"/>
        <v>0</v>
      </c>
      <c r="S390" s="51">
        <f t="shared" si="96"/>
        <v>0</v>
      </c>
      <c r="T390" s="51">
        <f t="shared" si="97"/>
        <v>0</v>
      </c>
      <c r="U390" s="51">
        <f t="shared" si="98"/>
        <v>0</v>
      </c>
      <c r="V390" s="52">
        <f t="shared" si="99"/>
        <v>0</v>
      </c>
      <c r="W390" s="50" t="str">
        <f>IFERROR(IF(AND(VLOOKUP(F390,'Master Info'!$A$14:$Q$113,17,FALSE)="UNREGISTERED",$P390="IGST",O390&gt;=250000),"IGST &gt; 2.5 Lakhs",IF(VLOOKUP($F390,'Master Info'!$A$14:$Q$113,17,FALSE)="UNREGISTERED","Unregistered",$P390)),"")</f>
        <v/>
      </c>
      <c r="X390" s="96" t="str">
        <f t="shared" si="100"/>
        <v/>
      </c>
      <c r="Y390" s="50" t="str">
        <f t="shared" si="91"/>
        <v/>
      </c>
    </row>
    <row r="391" spans="1:25" x14ac:dyDescent="0.25">
      <c r="A391" s="49" t="str">
        <f t="shared" si="88"/>
        <v>-</v>
      </c>
      <c r="B391" s="49">
        <f t="shared" si="87"/>
        <v>390</v>
      </c>
      <c r="C391" s="78"/>
      <c r="D391" s="78"/>
      <c r="E391" s="70"/>
      <c r="F391" s="83"/>
      <c r="G391" s="94"/>
      <c r="H391" s="84"/>
      <c r="I391" s="95" t="str">
        <f t="shared" si="92"/>
        <v/>
      </c>
      <c r="J391" s="84"/>
      <c r="K391" s="52" t="str">
        <f t="shared" si="93"/>
        <v/>
      </c>
      <c r="L391" s="84"/>
      <c r="M391" s="51">
        <f t="shared" si="94"/>
        <v>0</v>
      </c>
      <c r="N391" s="51">
        <f t="shared" si="89"/>
        <v>0</v>
      </c>
      <c r="O391" s="51">
        <f t="shared" si="95"/>
        <v>0</v>
      </c>
      <c r="P391" s="51" t="str">
        <f>IFERROR(IF((VLOOKUP(F391,'Master Info'!$A$14:$C$113,2,FALSE)&amp;VLOOKUP(F391,'Master Info'!$A$14:$C$113,3,FALSE))='Master Info'!$B$2&amp;'Master Info'!$C$2,"SGST","IGST"),"")</f>
        <v/>
      </c>
      <c r="Q391" s="67" t="str">
        <f t="shared" si="90"/>
        <v/>
      </c>
      <c r="R391" s="51">
        <f t="shared" si="96"/>
        <v>0</v>
      </c>
      <c r="S391" s="51">
        <f t="shared" si="96"/>
        <v>0</v>
      </c>
      <c r="T391" s="51">
        <f t="shared" si="97"/>
        <v>0</v>
      </c>
      <c r="U391" s="51">
        <f t="shared" si="98"/>
        <v>0</v>
      </c>
      <c r="V391" s="52">
        <f t="shared" si="99"/>
        <v>0</v>
      </c>
      <c r="W391" s="50" t="str">
        <f>IFERROR(IF(AND(VLOOKUP(F391,'Master Info'!$A$14:$Q$113,17,FALSE)="UNREGISTERED",$P391="IGST",O391&gt;=250000),"IGST &gt; 2.5 Lakhs",IF(VLOOKUP($F391,'Master Info'!$A$14:$Q$113,17,FALSE)="UNREGISTERED","Unregistered",$P391)),"")</f>
        <v/>
      </c>
      <c r="X391" s="96" t="str">
        <f t="shared" si="100"/>
        <v/>
      </c>
      <c r="Y391" s="50" t="str">
        <f t="shared" si="91"/>
        <v/>
      </c>
    </row>
    <row r="392" spans="1:25" x14ac:dyDescent="0.25">
      <c r="A392" s="49" t="str">
        <f t="shared" si="88"/>
        <v>-</v>
      </c>
      <c r="B392" s="49">
        <f t="shared" si="87"/>
        <v>391</v>
      </c>
      <c r="C392" s="78"/>
      <c r="D392" s="78"/>
      <c r="E392" s="70"/>
      <c r="F392" s="83"/>
      <c r="G392" s="94"/>
      <c r="H392" s="84"/>
      <c r="I392" s="95" t="str">
        <f t="shared" si="92"/>
        <v/>
      </c>
      <c r="J392" s="84"/>
      <c r="K392" s="52" t="str">
        <f t="shared" si="93"/>
        <v/>
      </c>
      <c r="L392" s="84"/>
      <c r="M392" s="51">
        <f t="shared" si="94"/>
        <v>0</v>
      </c>
      <c r="N392" s="51">
        <f t="shared" si="89"/>
        <v>0</v>
      </c>
      <c r="O392" s="51">
        <f t="shared" si="95"/>
        <v>0</v>
      </c>
      <c r="P392" s="51" t="str">
        <f>IFERROR(IF((VLOOKUP(F392,'Master Info'!$A$14:$C$113,2,FALSE)&amp;VLOOKUP(F392,'Master Info'!$A$14:$C$113,3,FALSE))='Master Info'!$B$2&amp;'Master Info'!$C$2,"SGST","IGST"),"")</f>
        <v/>
      </c>
      <c r="Q392" s="67" t="str">
        <f t="shared" si="90"/>
        <v/>
      </c>
      <c r="R392" s="51">
        <f t="shared" si="96"/>
        <v>0</v>
      </c>
      <c r="S392" s="51">
        <f t="shared" si="96"/>
        <v>0</v>
      </c>
      <c r="T392" s="51">
        <f t="shared" si="97"/>
        <v>0</v>
      </c>
      <c r="U392" s="51">
        <f t="shared" si="98"/>
        <v>0</v>
      </c>
      <c r="V392" s="52">
        <f t="shared" si="99"/>
        <v>0</v>
      </c>
      <c r="W392" s="50" t="str">
        <f>IFERROR(IF(AND(VLOOKUP(F392,'Master Info'!$A$14:$Q$113,17,FALSE)="UNREGISTERED",$P392="IGST",O392&gt;=250000),"IGST &gt; 2.5 Lakhs",IF(VLOOKUP($F392,'Master Info'!$A$14:$Q$113,17,FALSE)="UNREGISTERED","Unregistered",$P392)),"")</f>
        <v/>
      </c>
      <c r="X392" s="96" t="str">
        <f t="shared" si="100"/>
        <v/>
      </c>
      <c r="Y392" s="50" t="str">
        <f t="shared" si="91"/>
        <v/>
      </c>
    </row>
    <row r="393" spans="1:25" x14ac:dyDescent="0.25">
      <c r="A393" s="49" t="str">
        <f t="shared" si="88"/>
        <v>-</v>
      </c>
      <c r="B393" s="49">
        <f t="shared" si="87"/>
        <v>392</v>
      </c>
      <c r="C393" s="78"/>
      <c r="D393" s="78"/>
      <c r="E393" s="70"/>
      <c r="F393" s="83"/>
      <c r="G393" s="94"/>
      <c r="H393" s="84"/>
      <c r="I393" s="95" t="str">
        <f t="shared" si="92"/>
        <v/>
      </c>
      <c r="J393" s="84"/>
      <c r="K393" s="52" t="str">
        <f t="shared" si="93"/>
        <v/>
      </c>
      <c r="L393" s="84"/>
      <c r="M393" s="51">
        <f t="shared" si="94"/>
        <v>0</v>
      </c>
      <c r="N393" s="51">
        <f t="shared" si="89"/>
        <v>0</v>
      </c>
      <c r="O393" s="51">
        <f t="shared" si="95"/>
        <v>0</v>
      </c>
      <c r="P393" s="51" t="str">
        <f>IFERROR(IF((VLOOKUP(F393,'Master Info'!$A$14:$C$113,2,FALSE)&amp;VLOOKUP(F393,'Master Info'!$A$14:$C$113,3,FALSE))='Master Info'!$B$2&amp;'Master Info'!$C$2,"SGST","IGST"),"")</f>
        <v/>
      </c>
      <c r="Q393" s="67" t="str">
        <f t="shared" si="90"/>
        <v/>
      </c>
      <c r="R393" s="51">
        <f t="shared" si="96"/>
        <v>0</v>
      </c>
      <c r="S393" s="51">
        <f t="shared" si="96"/>
        <v>0</v>
      </c>
      <c r="T393" s="51">
        <f t="shared" si="97"/>
        <v>0</v>
      </c>
      <c r="U393" s="51">
        <f t="shared" si="98"/>
        <v>0</v>
      </c>
      <c r="V393" s="52">
        <f t="shared" si="99"/>
        <v>0</v>
      </c>
      <c r="W393" s="50" t="str">
        <f>IFERROR(IF(AND(VLOOKUP(F393,'Master Info'!$A$14:$Q$113,17,FALSE)="UNREGISTERED",$P393="IGST",O393&gt;=250000),"IGST &gt; 2.5 Lakhs",IF(VLOOKUP($F393,'Master Info'!$A$14:$Q$113,17,FALSE)="UNREGISTERED","Unregistered",$P393)),"")</f>
        <v/>
      </c>
      <c r="X393" s="96" t="str">
        <f t="shared" si="100"/>
        <v/>
      </c>
      <c r="Y393" s="50" t="str">
        <f t="shared" si="91"/>
        <v/>
      </c>
    </row>
    <row r="394" spans="1:25" x14ac:dyDescent="0.25">
      <c r="A394" s="49" t="str">
        <f t="shared" si="88"/>
        <v>-</v>
      </c>
      <c r="B394" s="49">
        <f t="shared" si="87"/>
        <v>393</v>
      </c>
      <c r="C394" s="78"/>
      <c r="D394" s="78"/>
      <c r="E394" s="70"/>
      <c r="F394" s="83"/>
      <c r="G394" s="94"/>
      <c r="H394" s="84"/>
      <c r="I394" s="95" t="str">
        <f t="shared" si="92"/>
        <v/>
      </c>
      <c r="J394" s="84"/>
      <c r="K394" s="52" t="str">
        <f t="shared" si="93"/>
        <v/>
      </c>
      <c r="L394" s="84"/>
      <c r="M394" s="51">
        <f t="shared" si="94"/>
        <v>0</v>
      </c>
      <c r="N394" s="51">
        <f t="shared" si="89"/>
        <v>0</v>
      </c>
      <c r="O394" s="51">
        <f t="shared" si="95"/>
        <v>0</v>
      </c>
      <c r="P394" s="51" t="str">
        <f>IFERROR(IF((VLOOKUP(F394,'Master Info'!$A$14:$C$113,2,FALSE)&amp;VLOOKUP(F394,'Master Info'!$A$14:$C$113,3,FALSE))='Master Info'!$B$2&amp;'Master Info'!$C$2,"SGST","IGST"),"")</f>
        <v/>
      </c>
      <c r="Q394" s="67" t="str">
        <f t="shared" si="90"/>
        <v/>
      </c>
      <c r="R394" s="51">
        <f t="shared" si="96"/>
        <v>0</v>
      </c>
      <c r="S394" s="51">
        <f t="shared" si="96"/>
        <v>0</v>
      </c>
      <c r="T394" s="51">
        <f t="shared" si="97"/>
        <v>0</v>
      </c>
      <c r="U394" s="51">
        <f t="shared" si="98"/>
        <v>0</v>
      </c>
      <c r="V394" s="52">
        <f t="shared" si="99"/>
        <v>0</v>
      </c>
      <c r="W394" s="50" t="str">
        <f>IFERROR(IF(AND(VLOOKUP(F394,'Master Info'!$A$14:$Q$113,17,FALSE)="UNREGISTERED",$P394="IGST",O394&gt;=250000),"IGST &gt; 2.5 Lakhs",IF(VLOOKUP($F394,'Master Info'!$A$14:$Q$113,17,FALSE)="UNREGISTERED","Unregistered",$P394)),"")</f>
        <v/>
      </c>
      <c r="X394" s="96" t="str">
        <f t="shared" si="100"/>
        <v/>
      </c>
      <c r="Y394" s="50" t="str">
        <f t="shared" si="91"/>
        <v/>
      </c>
    </row>
    <row r="395" spans="1:25" x14ac:dyDescent="0.25">
      <c r="A395" s="49" t="str">
        <f t="shared" si="88"/>
        <v>-</v>
      </c>
      <c r="B395" s="49">
        <f t="shared" si="87"/>
        <v>394</v>
      </c>
      <c r="C395" s="78"/>
      <c r="D395" s="78"/>
      <c r="E395" s="70"/>
      <c r="F395" s="83"/>
      <c r="G395" s="94"/>
      <c r="H395" s="84"/>
      <c r="I395" s="95" t="str">
        <f t="shared" si="92"/>
        <v/>
      </c>
      <c r="J395" s="84"/>
      <c r="K395" s="52" t="str">
        <f t="shared" si="93"/>
        <v/>
      </c>
      <c r="L395" s="84"/>
      <c r="M395" s="51">
        <f t="shared" si="94"/>
        <v>0</v>
      </c>
      <c r="N395" s="51">
        <f t="shared" si="89"/>
        <v>0</v>
      </c>
      <c r="O395" s="51">
        <f t="shared" si="95"/>
        <v>0</v>
      </c>
      <c r="P395" s="51" t="str">
        <f>IFERROR(IF((VLOOKUP(F395,'Master Info'!$A$14:$C$113,2,FALSE)&amp;VLOOKUP(F395,'Master Info'!$A$14:$C$113,3,FALSE))='Master Info'!$B$2&amp;'Master Info'!$C$2,"SGST","IGST"),"")</f>
        <v/>
      </c>
      <c r="Q395" s="67" t="str">
        <f t="shared" si="90"/>
        <v/>
      </c>
      <c r="R395" s="51">
        <f t="shared" si="96"/>
        <v>0</v>
      </c>
      <c r="S395" s="51">
        <f t="shared" si="96"/>
        <v>0</v>
      </c>
      <c r="T395" s="51">
        <f t="shared" si="97"/>
        <v>0</v>
      </c>
      <c r="U395" s="51">
        <f t="shared" si="98"/>
        <v>0</v>
      </c>
      <c r="V395" s="52">
        <f t="shared" si="99"/>
        <v>0</v>
      </c>
      <c r="W395" s="50" t="str">
        <f>IFERROR(IF(AND(VLOOKUP(F395,'Master Info'!$A$14:$Q$113,17,FALSE)="UNREGISTERED",$P395="IGST",O395&gt;=250000),"IGST &gt; 2.5 Lakhs",IF(VLOOKUP($F395,'Master Info'!$A$14:$Q$113,17,FALSE)="UNREGISTERED","Unregistered",$P395)),"")</f>
        <v/>
      </c>
      <c r="X395" s="96" t="str">
        <f t="shared" si="100"/>
        <v/>
      </c>
      <c r="Y395" s="50" t="str">
        <f t="shared" si="91"/>
        <v/>
      </c>
    </row>
    <row r="396" spans="1:25" x14ac:dyDescent="0.25">
      <c r="A396" s="49" t="str">
        <f t="shared" si="88"/>
        <v>-</v>
      </c>
      <c r="B396" s="49">
        <f t="shared" si="87"/>
        <v>395</v>
      </c>
      <c r="C396" s="78"/>
      <c r="D396" s="78"/>
      <c r="E396" s="70"/>
      <c r="F396" s="83"/>
      <c r="G396" s="94"/>
      <c r="H396" s="84"/>
      <c r="I396" s="95" t="str">
        <f t="shared" si="92"/>
        <v/>
      </c>
      <c r="J396" s="84"/>
      <c r="K396" s="52" t="str">
        <f t="shared" si="93"/>
        <v/>
      </c>
      <c r="L396" s="84"/>
      <c r="M396" s="51">
        <f t="shared" si="94"/>
        <v>0</v>
      </c>
      <c r="N396" s="51">
        <f t="shared" si="89"/>
        <v>0</v>
      </c>
      <c r="O396" s="51">
        <f t="shared" si="95"/>
        <v>0</v>
      </c>
      <c r="P396" s="51" t="str">
        <f>IFERROR(IF((VLOOKUP(F396,'Master Info'!$A$14:$C$113,2,FALSE)&amp;VLOOKUP(F396,'Master Info'!$A$14:$C$113,3,FALSE))='Master Info'!$B$2&amp;'Master Info'!$C$2,"SGST","IGST"),"")</f>
        <v/>
      </c>
      <c r="Q396" s="67" t="str">
        <f t="shared" si="90"/>
        <v/>
      </c>
      <c r="R396" s="51">
        <f t="shared" si="96"/>
        <v>0</v>
      </c>
      <c r="S396" s="51">
        <f t="shared" si="96"/>
        <v>0</v>
      </c>
      <c r="T396" s="51">
        <f t="shared" si="97"/>
        <v>0</v>
      </c>
      <c r="U396" s="51">
        <f t="shared" si="98"/>
        <v>0</v>
      </c>
      <c r="V396" s="52">
        <f t="shared" si="99"/>
        <v>0</v>
      </c>
      <c r="W396" s="50" t="str">
        <f>IFERROR(IF(AND(VLOOKUP(F396,'Master Info'!$A$14:$Q$113,17,FALSE)="UNREGISTERED",$P396="IGST",O396&gt;=250000),"IGST &gt; 2.5 Lakhs",IF(VLOOKUP($F396,'Master Info'!$A$14:$Q$113,17,FALSE)="UNREGISTERED","Unregistered",$P396)),"")</f>
        <v/>
      </c>
      <c r="X396" s="96" t="str">
        <f t="shared" si="100"/>
        <v/>
      </c>
      <c r="Y396" s="50" t="str">
        <f t="shared" si="91"/>
        <v/>
      </c>
    </row>
    <row r="397" spans="1:25" x14ac:dyDescent="0.25">
      <c r="A397" s="49" t="str">
        <f t="shared" si="88"/>
        <v>-</v>
      </c>
      <c r="B397" s="49">
        <f t="shared" si="87"/>
        <v>396</v>
      </c>
      <c r="C397" s="78"/>
      <c r="D397" s="78"/>
      <c r="E397" s="70"/>
      <c r="F397" s="83"/>
      <c r="G397" s="94"/>
      <c r="H397" s="84"/>
      <c r="I397" s="95" t="str">
        <f t="shared" si="92"/>
        <v/>
      </c>
      <c r="J397" s="84"/>
      <c r="K397" s="52" t="str">
        <f t="shared" si="93"/>
        <v/>
      </c>
      <c r="L397" s="84"/>
      <c r="M397" s="51">
        <f t="shared" si="94"/>
        <v>0</v>
      </c>
      <c r="N397" s="51">
        <f t="shared" si="89"/>
        <v>0</v>
      </c>
      <c r="O397" s="51">
        <f t="shared" si="95"/>
        <v>0</v>
      </c>
      <c r="P397" s="51" t="str">
        <f>IFERROR(IF((VLOOKUP(F397,'Master Info'!$A$14:$C$113,2,FALSE)&amp;VLOOKUP(F397,'Master Info'!$A$14:$C$113,3,FALSE))='Master Info'!$B$2&amp;'Master Info'!$C$2,"SGST","IGST"),"")</f>
        <v/>
      </c>
      <c r="Q397" s="67" t="str">
        <f t="shared" si="90"/>
        <v/>
      </c>
      <c r="R397" s="51">
        <f t="shared" si="96"/>
        <v>0</v>
      </c>
      <c r="S397" s="51">
        <f t="shared" si="96"/>
        <v>0</v>
      </c>
      <c r="T397" s="51">
        <f t="shared" si="97"/>
        <v>0</v>
      </c>
      <c r="U397" s="51">
        <f t="shared" si="98"/>
        <v>0</v>
      </c>
      <c r="V397" s="52">
        <f t="shared" si="99"/>
        <v>0</v>
      </c>
      <c r="W397" s="50" t="str">
        <f>IFERROR(IF(AND(VLOOKUP(F397,'Master Info'!$A$14:$Q$113,17,FALSE)="UNREGISTERED",$P397="IGST",O397&gt;=250000),"IGST &gt; 2.5 Lakhs",IF(VLOOKUP($F397,'Master Info'!$A$14:$Q$113,17,FALSE)="UNREGISTERED","Unregistered",$P397)),"")</f>
        <v/>
      </c>
      <c r="X397" s="96" t="str">
        <f t="shared" si="100"/>
        <v/>
      </c>
      <c r="Y397" s="50" t="str">
        <f t="shared" si="91"/>
        <v/>
      </c>
    </row>
    <row r="398" spans="1:25" x14ac:dyDescent="0.25">
      <c r="A398" s="49" t="str">
        <f t="shared" si="88"/>
        <v>-</v>
      </c>
      <c r="B398" s="49">
        <f t="shared" si="87"/>
        <v>397</v>
      </c>
      <c r="C398" s="78"/>
      <c r="D398" s="78"/>
      <c r="E398" s="70"/>
      <c r="F398" s="83"/>
      <c r="G398" s="94"/>
      <c r="H398" s="84"/>
      <c r="I398" s="95" t="str">
        <f t="shared" si="92"/>
        <v/>
      </c>
      <c r="J398" s="84"/>
      <c r="K398" s="52" t="str">
        <f t="shared" si="93"/>
        <v/>
      </c>
      <c r="L398" s="84"/>
      <c r="M398" s="51">
        <f t="shared" si="94"/>
        <v>0</v>
      </c>
      <c r="N398" s="51">
        <f t="shared" si="89"/>
        <v>0</v>
      </c>
      <c r="O398" s="51">
        <f t="shared" si="95"/>
        <v>0</v>
      </c>
      <c r="P398" s="51" t="str">
        <f>IFERROR(IF((VLOOKUP(F398,'Master Info'!$A$14:$C$113,2,FALSE)&amp;VLOOKUP(F398,'Master Info'!$A$14:$C$113,3,FALSE))='Master Info'!$B$2&amp;'Master Info'!$C$2,"SGST","IGST"),"")</f>
        <v/>
      </c>
      <c r="Q398" s="67" t="str">
        <f t="shared" si="90"/>
        <v/>
      </c>
      <c r="R398" s="51">
        <f t="shared" si="96"/>
        <v>0</v>
      </c>
      <c r="S398" s="51">
        <f t="shared" si="96"/>
        <v>0</v>
      </c>
      <c r="T398" s="51">
        <f t="shared" si="97"/>
        <v>0</v>
      </c>
      <c r="U398" s="51">
        <f t="shared" si="98"/>
        <v>0</v>
      </c>
      <c r="V398" s="52">
        <f t="shared" si="99"/>
        <v>0</v>
      </c>
      <c r="W398" s="50" t="str">
        <f>IFERROR(IF(AND(VLOOKUP(F398,'Master Info'!$A$14:$Q$113,17,FALSE)="UNREGISTERED",$P398="IGST",O398&gt;=250000),"IGST &gt; 2.5 Lakhs",IF(VLOOKUP($F398,'Master Info'!$A$14:$Q$113,17,FALSE)="UNREGISTERED","Unregistered",$P398)),"")</f>
        <v/>
      </c>
      <c r="X398" s="96" t="str">
        <f t="shared" si="100"/>
        <v/>
      </c>
      <c r="Y398" s="50" t="str">
        <f t="shared" si="91"/>
        <v/>
      </c>
    </row>
    <row r="399" spans="1:25" x14ac:dyDescent="0.25">
      <c r="A399" s="49" t="str">
        <f t="shared" si="88"/>
        <v>-</v>
      </c>
      <c r="B399" s="49">
        <f t="shared" si="87"/>
        <v>398</v>
      </c>
      <c r="C399" s="78"/>
      <c r="D399" s="78"/>
      <c r="E399" s="70"/>
      <c r="F399" s="83"/>
      <c r="G399" s="94"/>
      <c r="H399" s="84"/>
      <c r="I399" s="95" t="str">
        <f t="shared" si="92"/>
        <v/>
      </c>
      <c r="J399" s="84"/>
      <c r="K399" s="52" t="str">
        <f t="shared" si="93"/>
        <v/>
      </c>
      <c r="L399" s="84"/>
      <c r="M399" s="51">
        <f t="shared" si="94"/>
        <v>0</v>
      </c>
      <c r="N399" s="51">
        <f t="shared" si="89"/>
        <v>0</v>
      </c>
      <c r="O399" s="51">
        <f t="shared" si="95"/>
        <v>0</v>
      </c>
      <c r="P399" s="51" t="str">
        <f>IFERROR(IF((VLOOKUP(F399,'Master Info'!$A$14:$C$113,2,FALSE)&amp;VLOOKUP(F399,'Master Info'!$A$14:$C$113,3,FALSE))='Master Info'!$B$2&amp;'Master Info'!$C$2,"SGST","IGST"),"")</f>
        <v/>
      </c>
      <c r="Q399" s="67" t="str">
        <f t="shared" si="90"/>
        <v/>
      </c>
      <c r="R399" s="51">
        <f t="shared" si="96"/>
        <v>0</v>
      </c>
      <c r="S399" s="51">
        <f t="shared" si="96"/>
        <v>0</v>
      </c>
      <c r="T399" s="51">
        <f t="shared" si="97"/>
        <v>0</v>
      </c>
      <c r="U399" s="51">
        <f t="shared" si="98"/>
        <v>0</v>
      </c>
      <c r="V399" s="52">
        <f t="shared" si="99"/>
        <v>0</v>
      </c>
      <c r="W399" s="50" t="str">
        <f>IFERROR(IF(AND(VLOOKUP(F399,'Master Info'!$A$14:$Q$113,17,FALSE)="UNREGISTERED",$P399="IGST",O399&gt;=250000),"IGST &gt; 2.5 Lakhs",IF(VLOOKUP($F399,'Master Info'!$A$14:$Q$113,17,FALSE)="UNREGISTERED","Unregistered",$P399)),"")</f>
        <v/>
      </c>
      <c r="X399" s="96" t="str">
        <f t="shared" si="100"/>
        <v/>
      </c>
      <c r="Y399" s="50" t="str">
        <f t="shared" si="91"/>
        <v/>
      </c>
    </row>
    <row r="400" spans="1:25" x14ac:dyDescent="0.25">
      <c r="A400" s="49" t="str">
        <f t="shared" si="88"/>
        <v>-</v>
      </c>
      <c r="B400" s="49">
        <f t="shared" si="87"/>
        <v>399</v>
      </c>
      <c r="C400" s="78"/>
      <c r="D400" s="78"/>
      <c r="E400" s="70"/>
      <c r="F400" s="83"/>
      <c r="G400" s="94"/>
      <c r="H400" s="84"/>
      <c r="I400" s="95" t="str">
        <f t="shared" si="92"/>
        <v/>
      </c>
      <c r="J400" s="84"/>
      <c r="K400" s="52" t="str">
        <f t="shared" si="93"/>
        <v/>
      </c>
      <c r="L400" s="84"/>
      <c r="M400" s="51">
        <f t="shared" si="94"/>
        <v>0</v>
      </c>
      <c r="N400" s="51">
        <f t="shared" si="89"/>
        <v>0</v>
      </c>
      <c r="O400" s="51">
        <f t="shared" si="95"/>
        <v>0</v>
      </c>
      <c r="P400" s="51" t="str">
        <f>IFERROR(IF((VLOOKUP(F400,'Master Info'!$A$14:$C$113,2,FALSE)&amp;VLOOKUP(F400,'Master Info'!$A$14:$C$113,3,FALSE))='Master Info'!$B$2&amp;'Master Info'!$C$2,"SGST","IGST"),"")</f>
        <v/>
      </c>
      <c r="Q400" s="67" t="str">
        <f t="shared" si="90"/>
        <v/>
      </c>
      <c r="R400" s="51">
        <f t="shared" si="96"/>
        <v>0</v>
      </c>
      <c r="S400" s="51">
        <f t="shared" si="96"/>
        <v>0</v>
      </c>
      <c r="T400" s="51">
        <f t="shared" si="97"/>
        <v>0</v>
      </c>
      <c r="U400" s="51">
        <f t="shared" si="98"/>
        <v>0</v>
      </c>
      <c r="V400" s="52">
        <f t="shared" si="99"/>
        <v>0</v>
      </c>
      <c r="W400" s="50" t="str">
        <f>IFERROR(IF(AND(VLOOKUP(F400,'Master Info'!$A$14:$Q$113,17,FALSE)="UNREGISTERED",$P400="IGST",O400&gt;=250000),"IGST &gt; 2.5 Lakhs",IF(VLOOKUP($F400,'Master Info'!$A$14:$Q$113,17,FALSE)="UNREGISTERED","Unregistered",$P400)),"")</f>
        <v/>
      </c>
      <c r="X400" s="96" t="str">
        <f t="shared" si="100"/>
        <v/>
      </c>
      <c r="Y400" s="50" t="str">
        <f t="shared" si="91"/>
        <v/>
      </c>
    </row>
    <row r="401" spans="1:25" x14ac:dyDescent="0.25">
      <c r="A401" s="49" t="str">
        <f t="shared" si="88"/>
        <v>-</v>
      </c>
      <c r="B401" s="49">
        <f t="shared" si="87"/>
        <v>400</v>
      </c>
      <c r="C401" s="78"/>
      <c r="D401" s="78"/>
      <c r="E401" s="70"/>
      <c r="F401" s="83"/>
      <c r="G401" s="94"/>
      <c r="H401" s="84"/>
      <c r="I401" s="95" t="str">
        <f t="shared" si="92"/>
        <v/>
      </c>
      <c r="J401" s="84"/>
      <c r="K401" s="52" t="str">
        <f t="shared" si="93"/>
        <v/>
      </c>
      <c r="L401" s="84"/>
      <c r="M401" s="51">
        <f t="shared" si="94"/>
        <v>0</v>
      </c>
      <c r="N401" s="51">
        <f t="shared" si="89"/>
        <v>0</v>
      </c>
      <c r="O401" s="51">
        <f t="shared" si="95"/>
        <v>0</v>
      </c>
      <c r="P401" s="51" t="str">
        <f>IFERROR(IF((VLOOKUP(F401,'Master Info'!$A$14:$C$113,2,FALSE)&amp;VLOOKUP(F401,'Master Info'!$A$14:$C$113,3,FALSE))='Master Info'!$B$2&amp;'Master Info'!$C$2,"SGST","IGST"),"")</f>
        <v/>
      </c>
      <c r="Q401" s="67" t="str">
        <f t="shared" si="90"/>
        <v/>
      </c>
      <c r="R401" s="51">
        <f t="shared" si="96"/>
        <v>0</v>
      </c>
      <c r="S401" s="51">
        <f t="shared" si="96"/>
        <v>0</v>
      </c>
      <c r="T401" s="51">
        <f t="shared" si="97"/>
        <v>0</v>
      </c>
      <c r="U401" s="51">
        <f t="shared" si="98"/>
        <v>0</v>
      </c>
      <c r="V401" s="52">
        <f t="shared" si="99"/>
        <v>0</v>
      </c>
      <c r="W401" s="50" t="str">
        <f>IFERROR(IF(AND(VLOOKUP(F401,'Master Info'!$A$14:$Q$113,17,FALSE)="UNREGISTERED",$P401="IGST",O401&gt;=250000),"IGST &gt; 2.5 Lakhs",IF(VLOOKUP($F401,'Master Info'!$A$14:$Q$113,17,FALSE)="UNREGISTERED","Unregistered",$P401)),"")</f>
        <v/>
      </c>
      <c r="X401" s="96" t="str">
        <f t="shared" si="100"/>
        <v/>
      </c>
      <c r="Y401" s="50" t="str">
        <f t="shared" si="91"/>
        <v/>
      </c>
    </row>
    <row r="402" spans="1:25" x14ac:dyDescent="0.25">
      <c r="A402" s="49" t="str">
        <f t="shared" si="88"/>
        <v>-</v>
      </c>
      <c r="B402" s="49">
        <f t="shared" si="87"/>
        <v>401</v>
      </c>
      <c r="C402" s="78"/>
      <c r="D402" s="78"/>
      <c r="E402" s="70"/>
      <c r="F402" s="83"/>
      <c r="G402" s="94"/>
      <c r="H402" s="84"/>
      <c r="I402" s="95" t="str">
        <f t="shared" si="92"/>
        <v/>
      </c>
      <c r="J402" s="84"/>
      <c r="K402" s="52" t="str">
        <f t="shared" si="93"/>
        <v/>
      </c>
      <c r="L402" s="84"/>
      <c r="M402" s="51">
        <f t="shared" si="94"/>
        <v>0</v>
      </c>
      <c r="N402" s="51">
        <f t="shared" si="89"/>
        <v>0</v>
      </c>
      <c r="O402" s="51">
        <f t="shared" si="95"/>
        <v>0</v>
      </c>
      <c r="P402" s="51" t="str">
        <f>IFERROR(IF((VLOOKUP(F402,'Master Info'!$A$14:$C$113,2,FALSE)&amp;VLOOKUP(F402,'Master Info'!$A$14:$C$113,3,FALSE))='Master Info'!$B$2&amp;'Master Info'!$C$2,"SGST","IGST"),"")</f>
        <v/>
      </c>
      <c r="Q402" s="67" t="str">
        <f t="shared" si="90"/>
        <v/>
      </c>
      <c r="R402" s="51">
        <f t="shared" si="96"/>
        <v>0</v>
      </c>
      <c r="S402" s="51">
        <f t="shared" si="96"/>
        <v>0</v>
      </c>
      <c r="T402" s="51">
        <f t="shared" si="97"/>
        <v>0</v>
      </c>
      <c r="U402" s="51">
        <f t="shared" si="98"/>
        <v>0</v>
      </c>
      <c r="V402" s="52">
        <f t="shared" si="99"/>
        <v>0</v>
      </c>
      <c r="W402" s="50" t="str">
        <f>IFERROR(IF(AND(VLOOKUP(F402,'Master Info'!$A$14:$Q$113,17,FALSE)="UNREGISTERED",$P402="IGST",O402&gt;=250000),"IGST &gt; 2.5 Lakhs",IF(VLOOKUP($F402,'Master Info'!$A$14:$Q$113,17,FALSE)="UNREGISTERED","Unregistered",$P402)),"")</f>
        <v/>
      </c>
      <c r="X402" s="96" t="str">
        <f t="shared" si="100"/>
        <v/>
      </c>
      <c r="Y402" s="50" t="str">
        <f t="shared" si="91"/>
        <v/>
      </c>
    </row>
    <row r="403" spans="1:25" x14ac:dyDescent="0.25">
      <c r="A403" s="49" t="str">
        <f t="shared" si="88"/>
        <v>-</v>
      </c>
      <c r="B403" s="49">
        <f t="shared" si="87"/>
        <v>402</v>
      </c>
      <c r="C403" s="78"/>
      <c r="D403" s="78"/>
      <c r="E403" s="70"/>
      <c r="F403" s="83"/>
      <c r="G403" s="94"/>
      <c r="H403" s="84"/>
      <c r="I403" s="95" t="str">
        <f t="shared" si="92"/>
        <v/>
      </c>
      <c r="J403" s="84"/>
      <c r="K403" s="52" t="str">
        <f t="shared" si="93"/>
        <v/>
      </c>
      <c r="L403" s="84"/>
      <c r="M403" s="51">
        <f t="shared" si="94"/>
        <v>0</v>
      </c>
      <c r="N403" s="51">
        <f t="shared" si="89"/>
        <v>0</v>
      </c>
      <c r="O403" s="51">
        <f t="shared" si="95"/>
        <v>0</v>
      </c>
      <c r="P403" s="51" t="str">
        <f>IFERROR(IF((VLOOKUP(F403,'Master Info'!$A$14:$C$113,2,FALSE)&amp;VLOOKUP(F403,'Master Info'!$A$14:$C$113,3,FALSE))='Master Info'!$B$2&amp;'Master Info'!$C$2,"SGST","IGST"),"")</f>
        <v/>
      </c>
      <c r="Q403" s="67" t="str">
        <f t="shared" si="90"/>
        <v/>
      </c>
      <c r="R403" s="51">
        <f t="shared" si="96"/>
        <v>0</v>
      </c>
      <c r="S403" s="51">
        <f t="shared" si="96"/>
        <v>0</v>
      </c>
      <c r="T403" s="51">
        <f t="shared" si="97"/>
        <v>0</v>
      </c>
      <c r="U403" s="51">
        <f t="shared" si="98"/>
        <v>0</v>
      </c>
      <c r="V403" s="52">
        <f t="shared" si="99"/>
        <v>0</v>
      </c>
      <c r="W403" s="50" t="str">
        <f>IFERROR(IF(AND(VLOOKUP(F403,'Master Info'!$A$14:$Q$113,17,FALSE)="UNREGISTERED",$P403="IGST",O403&gt;=250000),"IGST &gt; 2.5 Lakhs",IF(VLOOKUP($F403,'Master Info'!$A$14:$Q$113,17,FALSE)="UNREGISTERED","Unregistered",$P403)),"")</f>
        <v/>
      </c>
      <c r="X403" s="96" t="str">
        <f t="shared" si="100"/>
        <v/>
      </c>
      <c r="Y403" s="50" t="str">
        <f t="shared" si="91"/>
        <v/>
      </c>
    </row>
    <row r="404" spans="1:25" x14ac:dyDescent="0.25">
      <c r="A404" s="49" t="str">
        <f t="shared" si="88"/>
        <v>-</v>
      </c>
      <c r="B404" s="49">
        <f t="shared" si="87"/>
        <v>403</v>
      </c>
      <c r="C404" s="78"/>
      <c r="D404" s="78"/>
      <c r="E404" s="70"/>
      <c r="F404" s="83"/>
      <c r="G404" s="94"/>
      <c r="H404" s="84"/>
      <c r="I404" s="95" t="str">
        <f t="shared" si="92"/>
        <v/>
      </c>
      <c r="J404" s="84"/>
      <c r="K404" s="52" t="str">
        <f t="shared" si="93"/>
        <v/>
      </c>
      <c r="L404" s="84"/>
      <c r="M404" s="51">
        <f t="shared" si="94"/>
        <v>0</v>
      </c>
      <c r="N404" s="51">
        <f t="shared" si="89"/>
        <v>0</v>
      </c>
      <c r="O404" s="51">
        <f t="shared" si="95"/>
        <v>0</v>
      </c>
      <c r="P404" s="51" t="str">
        <f>IFERROR(IF((VLOOKUP(F404,'Master Info'!$A$14:$C$113,2,FALSE)&amp;VLOOKUP(F404,'Master Info'!$A$14:$C$113,3,FALSE))='Master Info'!$B$2&amp;'Master Info'!$C$2,"SGST","IGST"),"")</f>
        <v/>
      </c>
      <c r="Q404" s="67" t="str">
        <f t="shared" si="90"/>
        <v/>
      </c>
      <c r="R404" s="51">
        <f t="shared" si="96"/>
        <v>0</v>
      </c>
      <c r="S404" s="51">
        <f t="shared" si="96"/>
        <v>0</v>
      </c>
      <c r="T404" s="51">
        <f t="shared" si="97"/>
        <v>0</v>
      </c>
      <c r="U404" s="51">
        <f t="shared" si="98"/>
        <v>0</v>
      </c>
      <c r="V404" s="52">
        <f t="shared" si="99"/>
        <v>0</v>
      </c>
      <c r="W404" s="50" t="str">
        <f>IFERROR(IF(AND(VLOOKUP(F404,'Master Info'!$A$14:$Q$113,17,FALSE)="UNREGISTERED",$P404="IGST",O404&gt;=250000),"IGST &gt; 2.5 Lakhs",IF(VLOOKUP($F404,'Master Info'!$A$14:$Q$113,17,FALSE)="UNREGISTERED","Unregistered",$P404)),"")</f>
        <v/>
      </c>
      <c r="X404" s="96" t="str">
        <f t="shared" si="100"/>
        <v/>
      </c>
      <c r="Y404" s="50" t="str">
        <f t="shared" si="91"/>
        <v/>
      </c>
    </row>
    <row r="405" spans="1:25" x14ac:dyDescent="0.25">
      <c r="A405" s="49" t="str">
        <f t="shared" si="88"/>
        <v>-</v>
      </c>
      <c r="B405" s="49">
        <f t="shared" si="87"/>
        <v>404</v>
      </c>
      <c r="C405" s="78"/>
      <c r="D405" s="78"/>
      <c r="E405" s="70"/>
      <c r="F405" s="83"/>
      <c r="G405" s="94"/>
      <c r="H405" s="84"/>
      <c r="I405" s="95" t="str">
        <f t="shared" si="92"/>
        <v/>
      </c>
      <c r="J405" s="84"/>
      <c r="K405" s="52" t="str">
        <f t="shared" si="93"/>
        <v/>
      </c>
      <c r="L405" s="84"/>
      <c r="M405" s="51">
        <f t="shared" si="94"/>
        <v>0</v>
      </c>
      <c r="N405" s="51">
        <f t="shared" si="89"/>
        <v>0</v>
      </c>
      <c r="O405" s="51">
        <f t="shared" si="95"/>
        <v>0</v>
      </c>
      <c r="P405" s="51" t="str">
        <f>IFERROR(IF((VLOOKUP(F405,'Master Info'!$A$14:$C$113,2,FALSE)&amp;VLOOKUP(F405,'Master Info'!$A$14:$C$113,3,FALSE))='Master Info'!$B$2&amp;'Master Info'!$C$2,"SGST","IGST"),"")</f>
        <v/>
      </c>
      <c r="Q405" s="67" t="str">
        <f t="shared" si="90"/>
        <v/>
      </c>
      <c r="R405" s="51">
        <f t="shared" si="96"/>
        <v>0</v>
      </c>
      <c r="S405" s="51">
        <f t="shared" si="96"/>
        <v>0</v>
      </c>
      <c r="T405" s="51">
        <f t="shared" si="97"/>
        <v>0</v>
      </c>
      <c r="U405" s="51">
        <f t="shared" si="98"/>
        <v>0</v>
      </c>
      <c r="V405" s="52">
        <f t="shared" si="99"/>
        <v>0</v>
      </c>
      <c r="W405" s="50" t="str">
        <f>IFERROR(IF(AND(VLOOKUP(F405,'Master Info'!$A$14:$Q$113,17,FALSE)="UNREGISTERED",$P405="IGST",O405&gt;=250000),"IGST &gt; 2.5 Lakhs",IF(VLOOKUP($F405,'Master Info'!$A$14:$Q$113,17,FALSE)="UNREGISTERED","Unregistered",$P405)),"")</f>
        <v/>
      </c>
      <c r="X405" s="96" t="str">
        <f t="shared" si="100"/>
        <v/>
      </c>
      <c r="Y405" s="50" t="str">
        <f t="shared" si="91"/>
        <v/>
      </c>
    </row>
    <row r="406" spans="1:25" x14ac:dyDescent="0.25">
      <c r="A406" s="49" t="str">
        <f t="shared" si="88"/>
        <v>-</v>
      </c>
      <c r="B406" s="49">
        <f t="shared" si="87"/>
        <v>405</v>
      </c>
      <c r="C406" s="78"/>
      <c r="D406" s="78"/>
      <c r="E406" s="70"/>
      <c r="F406" s="83"/>
      <c r="G406" s="94"/>
      <c r="H406" s="84"/>
      <c r="I406" s="95" t="str">
        <f t="shared" si="92"/>
        <v/>
      </c>
      <c r="J406" s="84"/>
      <c r="K406" s="52" t="str">
        <f t="shared" si="93"/>
        <v/>
      </c>
      <c r="L406" s="84"/>
      <c r="M406" s="51">
        <f t="shared" si="94"/>
        <v>0</v>
      </c>
      <c r="N406" s="51">
        <f t="shared" si="89"/>
        <v>0</v>
      </c>
      <c r="O406" s="51">
        <f t="shared" si="95"/>
        <v>0</v>
      </c>
      <c r="P406" s="51" t="str">
        <f>IFERROR(IF((VLOOKUP(F406,'Master Info'!$A$14:$C$113,2,FALSE)&amp;VLOOKUP(F406,'Master Info'!$A$14:$C$113,3,FALSE))='Master Info'!$B$2&amp;'Master Info'!$C$2,"SGST","IGST"),"")</f>
        <v/>
      </c>
      <c r="Q406" s="67" t="str">
        <f t="shared" si="90"/>
        <v/>
      </c>
      <c r="R406" s="51">
        <f t="shared" si="96"/>
        <v>0</v>
      </c>
      <c r="S406" s="51">
        <f t="shared" si="96"/>
        <v>0</v>
      </c>
      <c r="T406" s="51">
        <f t="shared" si="97"/>
        <v>0</v>
      </c>
      <c r="U406" s="51">
        <f t="shared" si="98"/>
        <v>0</v>
      </c>
      <c r="V406" s="52">
        <f t="shared" si="99"/>
        <v>0</v>
      </c>
      <c r="W406" s="50" t="str">
        <f>IFERROR(IF(AND(VLOOKUP(F406,'Master Info'!$A$14:$Q$113,17,FALSE)="UNREGISTERED",$P406="IGST",O406&gt;=250000),"IGST &gt; 2.5 Lakhs",IF(VLOOKUP($F406,'Master Info'!$A$14:$Q$113,17,FALSE)="UNREGISTERED","Unregistered",$P406)),"")</f>
        <v/>
      </c>
      <c r="X406" s="96" t="str">
        <f t="shared" si="100"/>
        <v/>
      </c>
      <c r="Y406" s="50" t="str">
        <f t="shared" si="91"/>
        <v/>
      </c>
    </row>
    <row r="407" spans="1:25" x14ac:dyDescent="0.25">
      <c r="A407" s="49" t="str">
        <f t="shared" si="88"/>
        <v>-</v>
      </c>
      <c r="B407" s="49">
        <f t="shared" si="87"/>
        <v>406</v>
      </c>
      <c r="C407" s="78"/>
      <c r="D407" s="78"/>
      <c r="E407" s="70"/>
      <c r="F407" s="83"/>
      <c r="G407" s="94"/>
      <c r="H407" s="84"/>
      <c r="I407" s="95" t="str">
        <f t="shared" si="92"/>
        <v/>
      </c>
      <c r="J407" s="84"/>
      <c r="K407" s="52" t="str">
        <f t="shared" si="93"/>
        <v/>
      </c>
      <c r="L407" s="84"/>
      <c r="M407" s="51">
        <f t="shared" si="94"/>
        <v>0</v>
      </c>
      <c r="N407" s="51">
        <f t="shared" si="89"/>
        <v>0</v>
      </c>
      <c r="O407" s="51">
        <f t="shared" si="95"/>
        <v>0</v>
      </c>
      <c r="P407" s="51" t="str">
        <f>IFERROR(IF((VLOOKUP(F407,'Master Info'!$A$14:$C$113,2,FALSE)&amp;VLOOKUP(F407,'Master Info'!$A$14:$C$113,3,FALSE))='Master Info'!$B$2&amp;'Master Info'!$C$2,"SGST","IGST"),"")</f>
        <v/>
      </c>
      <c r="Q407" s="67" t="str">
        <f t="shared" si="90"/>
        <v/>
      </c>
      <c r="R407" s="51">
        <f t="shared" si="96"/>
        <v>0</v>
      </c>
      <c r="S407" s="51">
        <f t="shared" si="96"/>
        <v>0</v>
      </c>
      <c r="T407" s="51">
        <f t="shared" si="97"/>
        <v>0</v>
      </c>
      <c r="U407" s="51">
        <f t="shared" si="98"/>
        <v>0</v>
      </c>
      <c r="V407" s="52">
        <f t="shared" si="99"/>
        <v>0</v>
      </c>
      <c r="W407" s="50" t="str">
        <f>IFERROR(IF(AND(VLOOKUP(F407,'Master Info'!$A$14:$Q$113,17,FALSE)="UNREGISTERED",$P407="IGST",O407&gt;=250000),"IGST &gt; 2.5 Lakhs",IF(VLOOKUP($F407,'Master Info'!$A$14:$Q$113,17,FALSE)="UNREGISTERED","Unregistered",$P407)),"")</f>
        <v/>
      </c>
      <c r="X407" s="96" t="str">
        <f t="shared" si="100"/>
        <v/>
      </c>
      <c r="Y407" s="50" t="str">
        <f t="shared" si="91"/>
        <v/>
      </c>
    </row>
    <row r="408" spans="1:25" x14ac:dyDescent="0.25">
      <c r="A408" s="49" t="str">
        <f t="shared" si="88"/>
        <v>-</v>
      </c>
      <c r="B408" s="49">
        <f t="shared" ref="B408:B471" si="101">B407+1</f>
        <v>407</v>
      </c>
      <c r="C408" s="78"/>
      <c r="D408" s="78"/>
      <c r="E408" s="70"/>
      <c r="F408" s="83"/>
      <c r="G408" s="94"/>
      <c r="H408" s="84"/>
      <c r="I408" s="95" t="str">
        <f t="shared" si="92"/>
        <v/>
      </c>
      <c r="J408" s="84"/>
      <c r="K408" s="52" t="str">
        <f t="shared" si="93"/>
        <v/>
      </c>
      <c r="L408" s="84"/>
      <c r="M408" s="51">
        <f t="shared" si="94"/>
        <v>0</v>
      </c>
      <c r="N408" s="51">
        <f t="shared" si="89"/>
        <v>0</v>
      </c>
      <c r="O408" s="51">
        <f t="shared" si="95"/>
        <v>0</v>
      </c>
      <c r="P408" s="51" t="str">
        <f>IFERROR(IF((VLOOKUP(F408,'Master Info'!$A$14:$C$113,2,FALSE)&amp;VLOOKUP(F408,'Master Info'!$A$14:$C$113,3,FALSE))='Master Info'!$B$2&amp;'Master Info'!$C$2,"SGST","IGST"),"")</f>
        <v/>
      </c>
      <c r="Q408" s="67" t="str">
        <f t="shared" si="90"/>
        <v/>
      </c>
      <c r="R408" s="51">
        <f t="shared" si="96"/>
        <v>0</v>
      </c>
      <c r="S408" s="51">
        <f t="shared" si="96"/>
        <v>0</v>
      </c>
      <c r="T408" s="51">
        <f t="shared" si="97"/>
        <v>0</v>
      </c>
      <c r="U408" s="51">
        <f t="shared" si="98"/>
        <v>0</v>
      </c>
      <c r="V408" s="52">
        <f t="shared" si="99"/>
        <v>0</v>
      </c>
      <c r="W408" s="50" t="str">
        <f>IFERROR(IF(AND(VLOOKUP(F408,'Master Info'!$A$14:$Q$113,17,FALSE)="UNREGISTERED",$P408="IGST",O408&gt;=250000),"IGST &gt; 2.5 Lakhs",IF(VLOOKUP($F408,'Master Info'!$A$14:$Q$113,17,FALSE)="UNREGISTERED","Unregistered",$P408)),"")</f>
        <v/>
      </c>
      <c r="X408" s="96" t="str">
        <f t="shared" si="100"/>
        <v/>
      </c>
      <c r="Y408" s="50" t="str">
        <f t="shared" si="91"/>
        <v/>
      </c>
    </row>
    <row r="409" spans="1:25" x14ac:dyDescent="0.25">
      <c r="A409" s="49" t="str">
        <f t="shared" si="88"/>
        <v>-</v>
      </c>
      <c r="B409" s="49">
        <f t="shared" si="101"/>
        <v>408</v>
      </c>
      <c r="C409" s="78"/>
      <c r="D409" s="78"/>
      <c r="E409" s="70"/>
      <c r="F409" s="83"/>
      <c r="G409" s="94"/>
      <c r="H409" s="84"/>
      <c r="I409" s="95" t="str">
        <f t="shared" si="92"/>
        <v/>
      </c>
      <c r="J409" s="84"/>
      <c r="K409" s="52" t="str">
        <f t="shared" si="93"/>
        <v/>
      </c>
      <c r="L409" s="84"/>
      <c r="M409" s="51">
        <f t="shared" si="94"/>
        <v>0</v>
      </c>
      <c r="N409" s="51">
        <f t="shared" si="89"/>
        <v>0</v>
      </c>
      <c r="O409" s="51">
        <f t="shared" si="95"/>
        <v>0</v>
      </c>
      <c r="P409" s="51" t="str">
        <f>IFERROR(IF((VLOOKUP(F409,'Master Info'!$A$14:$C$113,2,FALSE)&amp;VLOOKUP(F409,'Master Info'!$A$14:$C$113,3,FALSE))='Master Info'!$B$2&amp;'Master Info'!$C$2,"SGST","IGST"),"")</f>
        <v/>
      </c>
      <c r="Q409" s="67" t="str">
        <f t="shared" si="90"/>
        <v/>
      </c>
      <c r="R409" s="51">
        <f t="shared" si="96"/>
        <v>0</v>
      </c>
      <c r="S409" s="51">
        <f t="shared" si="96"/>
        <v>0</v>
      </c>
      <c r="T409" s="51">
        <f t="shared" si="97"/>
        <v>0</v>
      </c>
      <c r="U409" s="51">
        <f t="shared" si="98"/>
        <v>0</v>
      </c>
      <c r="V409" s="52">
        <f t="shared" si="99"/>
        <v>0</v>
      </c>
      <c r="W409" s="50" t="str">
        <f>IFERROR(IF(AND(VLOOKUP(F409,'Master Info'!$A$14:$Q$113,17,FALSE)="UNREGISTERED",$P409="IGST",O409&gt;=250000),"IGST &gt; 2.5 Lakhs",IF(VLOOKUP($F409,'Master Info'!$A$14:$Q$113,17,FALSE)="UNREGISTERED","Unregistered",$P409)),"")</f>
        <v/>
      </c>
      <c r="X409" s="96" t="str">
        <f t="shared" si="100"/>
        <v/>
      </c>
      <c r="Y409" s="50" t="str">
        <f t="shared" si="91"/>
        <v/>
      </c>
    </row>
    <row r="410" spans="1:25" x14ac:dyDescent="0.25">
      <c r="A410" s="49" t="str">
        <f t="shared" si="88"/>
        <v>-</v>
      </c>
      <c r="B410" s="49">
        <f t="shared" si="101"/>
        <v>409</v>
      </c>
      <c r="C410" s="78"/>
      <c r="D410" s="78"/>
      <c r="E410" s="70"/>
      <c r="F410" s="83"/>
      <c r="G410" s="94"/>
      <c r="H410" s="84"/>
      <c r="I410" s="95" t="str">
        <f t="shared" si="92"/>
        <v/>
      </c>
      <c r="J410" s="84"/>
      <c r="K410" s="52" t="str">
        <f t="shared" si="93"/>
        <v/>
      </c>
      <c r="L410" s="84"/>
      <c r="M410" s="51">
        <f t="shared" si="94"/>
        <v>0</v>
      </c>
      <c r="N410" s="51">
        <f t="shared" si="89"/>
        <v>0</v>
      </c>
      <c r="O410" s="51">
        <f t="shared" si="95"/>
        <v>0</v>
      </c>
      <c r="P410" s="51" t="str">
        <f>IFERROR(IF((VLOOKUP(F410,'Master Info'!$A$14:$C$113,2,FALSE)&amp;VLOOKUP(F410,'Master Info'!$A$14:$C$113,3,FALSE))='Master Info'!$B$2&amp;'Master Info'!$C$2,"SGST","IGST"),"")</f>
        <v/>
      </c>
      <c r="Q410" s="67" t="str">
        <f t="shared" si="90"/>
        <v/>
      </c>
      <c r="R410" s="51">
        <f t="shared" si="96"/>
        <v>0</v>
      </c>
      <c r="S410" s="51">
        <f t="shared" si="96"/>
        <v>0</v>
      </c>
      <c r="T410" s="51">
        <f t="shared" si="97"/>
        <v>0</v>
      </c>
      <c r="U410" s="51">
        <f t="shared" si="98"/>
        <v>0</v>
      </c>
      <c r="V410" s="52">
        <f t="shared" si="99"/>
        <v>0</v>
      </c>
      <c r="W410" s="50" t="str">
        <f>IFERROR(IF(AND(VLOOKUP(F410,'Master Info'!$A$14:$Q$113,17,FALSE)="UNREGISTERED",$P410="IGST",O410&gt;=250000),"IGST &gt; 2.5 Lakhs",IF(VLOOKUP($F410,'Master Info'!$A$14:$Q$113,17,FALSE)="UNREGISTERED","Unregistered",$P410)),"")</f>
        <v/>
      </c>
      <c r="X410" s="96" t="str">
        <f t="shared" si="100"/>
        <v/>
      </c>
      <c r="Y410" s="50" t="str">
        <f t="shared" si="91"/>
        <v/>
      </c>
    </row>
    <row r="411" spans="1:25" x14ac:dyDescent="0.25">
      <c r="A411" s="49" t="str">
        <f t="shared" si="88"/>
        <v>-</v>
      </c>
      <c r="B411" s="49">
        <f t="shared" si="101"/>
        <v>410</v>
      </c>
      <c r="C411" s="78"/>
      <c r="D411" s="78"/>
      <c r="E411" s="70"/>
      <c r="F411" s="83"/>
      <c r="G411" s="94"/>
      <c r="H411" s="84"/>
      <c r="I411" s="95" t="str">
        <f t="shared" si="92"/>
        <v/>
      </c>
      <c r="J411" s="84"/>
      <c r="K411" s="52" t="str">
        <f t="shared" si="93"/>
        <v/>
      </c>
      <c r="L411" s="84"/>
      <c r="M411" s="51">
        <f t="shared" si="94"/>
        <v>0</v>
      </c>
      <c r="N411" s="51">
        <f t="shared" si="89"/>
        <v>0</v>
      </c>
      <c r="O411" s="51">
        <f t="shared" si="95"/>
        <v>0</v>
      </c>
      <c r="P411" s="51" t="str">
        <f>IFERROR(IF((VLOOKUP(F411,'Master Info'!$A$14:$C$113,2,FALSE)&amp;VLOOKUP(F411,'Master Info'!$A$14:$C$113,3,FALSE))='Master Info'!$B$2&amp;'Master Info'!$C$2,"SGST","IGST"),"")</f>
        <v/>
      </c>
      <c r="Q411" s="67" t="str">
        <f t="shared" si="90"/>
        <v/>
      </c>
      <c r="R411" s="51">
        <f t="shared" si="96"/>
        <v>0</v>
      </c>
      <c r="S411" s="51">
        <f t="shared" si="96"/>
        <v>0</v>
      </c>
      <c r="T411" s="51">
        <f t="shared" si="97"/>
        <v>0</v>
      </c>
      <c r="U411" s="51">
        <f t="shared" si="98"/>
        <v>0</v>
      </c>
      <c r="V411" s="52">
        <f t="shared" si="99"/>
        <v>0</v>
      </c>
      <c r="W411" s="50" t="str">
        <f>IFERROR(IF(AND(VLOOKUP(F411,'Master Info'!$A$14:$Q$113,17,FALSE)="UNREGISTERED",$P411="IGST",O411&gt;=250000),"IGST &gt; 2.5 Lakhs",IF(VLOOKUP($F411,'Master Info'!$A$14:$Q$113,17,FALSE)="UNREGISTERED","Unregistered",$P411)),"")</f>
        <v/>
      </c>
      <c r="X411" s="96" t="str">
        <f t="shared" si="100"/>
        <v/>
      </c>
      <c r="Y411" s="50" t="str">
        <f t="shared" si="91"/>
        <v/>
      </c>
    </row>
    <row r="412" spans="1:25" x14ac:dyDescent="0.25">
      <c r="A412" s="49" t="str">
        <f t="shared" si="88"/>
        <v>-</v>
      </c>
      <c r="B412" s="49">
        <f t="shared" si="101"/>
        <v>411</v>
      </c>
      <c r="C412" s="78"/>
      <c r="D412" s="78"/>
      <c r="E412" s="70"/>
      <c r="F412" s="83"/>
      <c r="G412" s="94"/>
      <c r="H412" s="84"/>
      <c r="I412" s="95" t="str">
        <f t="shared" si="92"/>
        <v/>
      </c>
      <c r="J412" s="84"/>
      <c r="K412" s="52" t="str">
        <f t="shared" si="93"/>
        <v/>
      </c>
      <c r="L412" s="84"/>
      <c r="M412" s="51">
        <f t="shared" si="94"/>
        <v>0</v>
      </c>
      <c r="N412" s="51">
        <f t="shared" si="89"/>
        <v>0</v>
      </c>
      <c r="O412" s="51">
        <f t="shared" si="95"/>
        <v>0</v>
      </c>
      <c r="P412" s="51" t="str">
        <f>IFERROR(IF((VLOOKUP(F412,'Master Info'!$A$14:$C$113,2,FALSE)&amp;VLOOKUP(F412,'Master Info'!$A$14:$C$113,3,FALSE))='Master Info'!$B$2&amp;'Master Info'!$C$2,"SGST","IGST"),"")</f>
        <v/>
      </c>
      <c r="Q412" s="67" t="str">
        <f t="shared" si="90"/>
        <v/>
      </c>
      <c r="R412" s="51">
        <f t="shared" si="96"/>
        <v>0</v>
      </c>
      <c r="S412" s="51">
        <f t="shared" si="96"/>
        <v>0</v>
      </c>
      <c r="T412" s="51">
        <f t="shared" si="97"/>
        <v>0</v>
      </c>
      <c r="U412" s="51">
        <f t="shared" si="98"/>
        <v>0</v>
      </c>
      <c r="V412" s="52">
        <f t="shared" si="99"/>
        <v>0</v>
      </c>
      <c r="W412" s="50" t="str">
        <f>IFERROR(IF(AND(VLOOKUP(F412,'Master Info'!$A$14:$Q$113,17,FALSE)="UNREGISTERED",$P412="IGST",O412&gt;=250000),"IGST &gt; 2.5 Lakhs",IF(VLOOKUP($F412,'Master Info'!$A$14:$Q$113,17,FALSE)="UNREGISTERED","Unregistered",$P412)),"")</f>
        <v/>
      </c>
      <c r="X412" s="96" t="str">
        <f t="shared" si="100"/>
        <v/>
      </c>
      <c r="Y412" s="50" t="str">
        <f t="shared" si="91"/>
        <v/>
      </c>
    </row>
    <row r="413" spans="1:25" x14ac:dyDescent="0.25">
      <c r="A413" s="49" t="str">
        <f t="shared" si="88"/>
        <v>-</v>
      </c>
      <c r="B413" s="49">
        <f t="shared" si="101"/>
        <v>412</v>
      </c>
      <c r="C413" s="78"/>
      <c r="D413" s="78"/>
      <c r="E413" s="70"/>
      <c r="F413" s="83"/>
      <c r="G413" s="94"/>
      <c r="H413" s="84"/>
      <c r="I413" s="95" t="str">
        <f t="shared" si="92"/>
        <v/>
      </c>
      <c r="J413" s="84"/>
      <c r="K413" s="52" t="str">
        <f t="shared" si="93"/>
        <v/>
      </c>
      <c r="L413" s="84"/>
      <c r="M413" s="51">
        <f t="shared" si="94"/>
        <v>0</v>
      </c>
      <c r="N413" s="51">
        <f t="shared" si="89"/>
        <v>0</v>
      </c>
      <c r="O413" s="51">
        <f t="shared" si="95"/>
        <v>0</v>
      </c>
      <c r="P413" s="51" t="str">
        <f>IFERROR(IF((VLOOKUP(F413,'Master Info'!$A$14:$C$113,2,FALSE)&amp;VLOOKUP(F413,'Master Info'!$A$14:$C$113,3,FALSE))='Master Info'!$B$2&amp;'Master Info'!$C$2,"SGST","IGST"),"")</f>
        <v/>
      </c>
      <c r="Q413" s="67" t="str">
        <f t="shared" si="90"/>
        <v/>
      </c>
      <c r="R413" s="51">
        <f t="shared" si="96"/>
        <v>0</v>
      </c>
      <c r="S413" s="51">
        <f t="shared" si="96"/>
        <v>0</v>
      </c>
      <c r="T413" s="51">
        <f t="shared" si="97"/>
        <v>0</v>
      </c>
      <c r="U413" s="51">
        <f t="shared" si="98"/>
        <v>0</v>
      </c>
      <c r="V413" s="52">
        <f t="shared" si="99"/>
        <v>0</v>
      </c>
      <c r="W413" s="50" t="str">
        <f>IFERROR(IF(AND(VLOOKUP(F413,'Master Info'!$A$14:$Q$113,17,FALSE)="UNREGISTERED",$P413="IGST",O413&gt;=250000),"IGST &gt; 2.5 Lakhs",IF(VLOOKUP($F413,'Master Info'!$A$14:$Q$113,17,FALSE)="UNREGISTERED","Unregistered",$P413)),"")</f>
        <v/>
      </c>
      <c r="X413" s="96" t="str">
        <f t="shared" si="100"/>
        <v/>
      </c>
      <c r="Y413" s="50" t="str">
        <f t="shared" si="91"/>
        <v/>
      </c>
    </row>
    <row r="414" spans="1:25" x14ac:dyDescent="0.25">
      <c r="A414" s="49" t="str">
        <f t="shared" si="88"/>
        <v>-</v>
      </c>
      <c r="B414" s="49">
        <f t="shared" si="101"/>
        <v>413</v>
      </c>
      <c r="C414" s="78"/>
      <c r="D414" s="78"/>
      <c r="E414" s="70"/>
      <c r="F414" s="83"/>
      <c r="G414" s="94"/>
      <c r="H414" s="84"/>
      <c r="I414" s="95" t="str">
        <f t="shared" si="92"/>
        <v/>
      </c>
      <c r="J414" s="84"/>
      <c r="K414" s="52" t="str">
        <f t="shared" si="93"/>
        <v/>
      </c>
      <c r="L414" s="84"/>
      <c r="M414" s="51">
        <f t="shared" si="94"/>
        <v>0</v>
      </c>
      <c r="N414" s="51">
        <f t="shared" si="89"/>
        <v>0</v>
      </c>
      <c r="O414" s="51">
        <f t="shared" si="95"/>
        <v>0</v>
      </c>
      <c r="P414" s="51" t="str">
        <f>IFERROR(IF((VLOOKUP(F414,'Master Info'!$A$14:$C$113,2,FALSE)&amp;VLOOKUP(F414,'Master Info'!$A$14:$C$113,3,FALSE))='Master Info'!$B$2&amp;'Master Info'!$C$2,"SGST","IGST"),"")</f>
        <v/>
      </c>
      <c r="Q414" s="67" t="str">
        <f t="shared" si="90"/>
        <v/>
      </c>
      <c r="R414" s="51">
        <f t="shared" si="96"/>
        <v>0</v>
      </c>
      <c r="S414" s="51">
        <f t="shared" si="96"/>
        <v>0</v>
      </c>
      <c r="T414" s="51">
        <f t="shared" si="97"/>
        <v>0</v>
      </c>
      <c r="U414" s="51">
        <f t="shared" si="98"/>
        <v>0</v>
      </c>
      <c r="V414" s="52">
        <f t="shared" si="99"/>
        <v>0</v>
      </c>
      <c r="W414" s="50" t="str">
        <f>IFERROR(IF(AND(VLOOKUP(F414,'Master Info'!$A$14:$Q$113,17,FALSE)="UNREGISTERED",$P414="IGST",O414&gt;=250000),"IGST &gt; 2.5 Lakhs",IF(VLOOKUP($F414,'Master Info'!$A$14:$Q$113,17,FALSE)="UNREGISTERED","Unregistered",$P414)),"")</f>
        <v/>
      </c>
      <c r="X414" s="96" t="str">
        <f t="shared" si="100"/>
        <v/>
      </c>
      <c r="Y414" s="50" t="str">
        <f t="shared" si="91"/>
        <v/>
      </c>
    </row>
    <row r="415" spans="1:25" x14ac:dyDescent="0.25">
      <c r="A415" s="49" t="str">
        <f t="shared" si="88"/>
        <v>-</v>
      </c>
      <c r="B415" s="49">
        <f t="shared" si="101"/>
        <v>414</v>
      </c>
      <c r="C415" s="78"/>
      <c r="D415" s="78"/>
      <c r="E415" s="70"/>
      <c r="F415" s="83"/>
      <c r="G415" s="94"/>
      <c r="H415" s="84"/>
      <c r="I415" s="95" t="str">
        <f t="shared" si="92"/>
        <v/>
      </c>
      <c r="J415" s="84"/>
      <c r="K415" s="52" t="str">
        <f t="shared" si="93"/>
        <v/>
      </c>
      <c r="L415" s="84"/>
      <c r="M415" s="51">
        <f t="shared" si="94"/>
        <v>0</v>
      </c>
      <c r="N415" s="51">
        <f t="shared" si="89"/>
        <v>0</v>
      </c>
      <c r="O415" s="51">
        <f t="shared" si="95"/>
        <v>0</v>
      </c>
      <c r="P415" s="51" t="str">
        <f>IFERROR(IF((VLOOKUP(F415,'Master Info'!$A$14:$C$113,2,FALSE)&amp;VLOOKUP(F415,'Master Info'!$A$14:$C$113,3,FALSE))='Master Info'!$B$2&amp;'Master Info'!$C$2,"SGST","IGST"),"")</f>
        <v/>
      </c>
      <c r="Q415" s="67" t="str">
        <f t="shared" si="90"/>
        <v/>
      </c>
      <c r="R415" s="51">
        <f t="shared" si="96"/>
        <v>0</v>
      </c>
      <c r="S415" s="51">
        <f t="shared" si="96"/>
        <v>0</v>
      </c>
      <c r="T415" s="51">
        <f t="shared" si="97"/>
        <v>0</v>
      </c>
      <c r="U415" s="51">
        <f t="shared" si="98"/>
        <v>0</v>
      </c>
      <c r="V415" s="52">
        <f t="shared" si="99"/>
        <v>0</v>
      </c>
      <c r="W415" s="50" t="str">
        <f>IFERROR(IF(AND(VLOOKUP(F415,'Master Info'!$A$14:$Q$113,17,FALSE)="UNREGISTERED",$P415="IGST",O415&gt;=250000),"IGST &gt; 2.5 Lakhs",IF(VLOOKUP($F415,'Master Info'!$A$14:$Q$113,17,FALSE)="UNREGISTERED","Unregistered",$P415)),"")</f>
        <v/>
      </c>
      <c r="X415" s="96" t="str">
        <f t="shared" si="100"/>
        <v/>
      </c>
      <c r="Y415" s="50" t="str">
        <f t="shared" si="91"/>
        <v/>
      </c>
    </row>
    <row r="416" spans="1:25" x14ac:dyDescent="0.25">
      <c r="A416" s="49" t="str">
        <f t="shared" si="88"/>
        <v>-</v>
      </c>
      <c r="B416" s="49">
        <f t="shared" si="101"/>
        <v>415</v>
      </c>
      <c r="C416" s="78"/>
      <c r="D416" s="78"/>
      <c r="E416" s="70"/>
      <c r="F416" s="83"/>
      <c r="G416" s="94"/>
      <c r="H416" s="84"/>
      <c r="I416" s="95" t="str">
        <f t="shared" si="92"/>
        <v/>
      </c>
      <c r="J416" s="84"/>
      <c r="K416" s="52" t="str">
        <f t="shared" si="93"/>
        <v/>
      </c>
      <c r="L416" s="84"/>
      <c r="M416" s="51">
        <f t="shared" si="94"/>
        <v>0</v>
      </c>
      <c r="N416" s="51">
        <f t="shared" si="89"/>
        <v>0</v>
      </c>
      <c r="O416" s="51">
        <f t="shared" si="95"/>
        <v>0</v>
      </c>
      <c r="P416" s="51" t="str">
        <f>IFERROR(IF((VLOOKUP(F416,'Master Info'!$A$14:$C$113,2,FALSE)&amp;VLOOKUP(F416,'Master Info'!$A$14:$C$113,3,FALSE))='Master Info'!$B$2&amp;'Master Info'!$C$2,"SGST","IGST"),"")</f>
        <v/>
      </c>
      <c r="Q416" s="67" t="str">
        <f t="shared" si="90"/>
        <v/>
      </c>
      <c r="R416" s="51">
        <f t="shared" si="96"/>
        <v>0</v>
      </c>
      <c r="S416" s="51">
        <f t="shared" si="96"/>
        <v>0</v>
      </c>
      <c r="T416" s="51">
        <f t="shared" si="97"/>
        <v>0</v>
      </c>
      <c r="U416" s="51">
        <f t="shared" si="98"/>
        <v>0</v>
      </c>
      <c r="V416" s="52">
        <f t="shared" si="99"/>
        <v>0</v>
      </c>
      <c r="W416" s="50" t="str">
        <f>IFERROR(IF(AND(VLOOKUP(F416,'Master Info'!$A$14:$Q$113,17,FALSE)="UNREGISTERED",$P416="IGST",O416&gt;=250000),"IGST &gt; 2.5 Lakhs",IF(VLOOKUP($F416,'Master Info'!$A$14:$Q$113,17,FALSE)="UNREGISTERED","Unregistered",$P416)),"")</f>
        <v/>
      </c>
      <c r="X416" s="96" t="str">
        <f t="shared" si="100"/>
        <v/>
      </c>
      <c r="Y416" s="50" t="str">
        <f t="shared" si="91"/>
        <v/>
      </c>
    </row>
    <row r="417" spans="1:25" x14ac:dyDescent="0.25">
      <c r="A417" s="49" t="str">
        <f t="shared" si="88"/>
        <v>-</v>
      </c>
      <c r="B417" s="49">
        <f t="shared" si="101"/>
        <v>416</v>
      </c>
      <c r="C417" s="78"/>
      <c r="D417" s="78"/>
      <c r="E417" s="70"/>
      <c r="F417" s="83"/>
      <c r="G417" s="94"/>
      <c r="H417" s="84"/>
      <c r="I417" s="95" t="str">
        <f t="shared" si="92"/>
        <v/>
      </c>
      <c r="J417" s="84"/>
      <c r="K417" s="52" t="str">
        <f t="shared" si="93"/>
        <v/>
      </c>
      <c r="L417" s="84"/>
      <c r="M417" s="51">
        <f t="shared" si="94"/>
        <v>0</v>
      </c>
      <c r="N417" s="51">
        <f t="shared" si="89"/>
        <v>0</v>
      </c>
      <c r="O417" s="51">
        <f t="shared" si="95"/>
        <v>0</v>
      </c>
      <c r="P417" s="51" t="str">
        <f>IFERROR(IF((VLOOKUP(F417,'Master Info'!$A$14:$C$113,2,FALSE)&amp;VLOOKUP(F417,'Master Info'!$A$14:$C$113,3,FALSE))='Master Info'!$B$2&amp;'Master Info'!$C$2,"SGST","IGST"),"")</f>
        <v/>
      </c>
      <c r="Q417" s="67" t="str">
        <f t="shared" si="90"/>
        <v/>
      </c>
      <c r="R417" s="51">
        <f t="shared" si="96"/>
        <v>0</v>
      </c>
      <c r="S417" s="51">
        <f t="shared" si="96"/>
        <v>0</v>
      </c>
      <c r="T417" s="51">
        <f t="shared" si="97"/>
        <v>0</v>
      </c>
      <c r="U417" s="51">
        <f t="shared" si="98"/>
        <v>0</v>
      </c>
      <c r="V417" s="52">
        <f t="shared" si="99"/>
        <v>0</v>
      </c>
      <c r="W417" s="50" t="str">
        <f>IFERROR(IF(AND(VLOOKUP(F417,'Master Info'!$A$14:$Q$113,17,FALSE)="UNREGISTERED",$P417="IGST",O417&gt;=250000),"IGST &gt; 2.5 Lakhs",IF(VLOOKUP($F417,'Master Info'!$A$14:$Q$113,17,FALSE)="UNREGISTERED","Unregistered",$P417)),"")</f>
        <v/>
      </c>
      <c r="X417" s="96" t="str">
        <f t="shared" si="100"/>
        <v/>
      </c>
      <c r="Y417" s="50" t="str">
        <f t="shared" si="91"/>
        <v/>
      </c>
    </row>
    <row r="418" spans="1:25" x14ac:dyDescent="0.25">
      <c r="A418" s="49" t="str">
        <f t="shared" si="88"/>
        <v>-</v>
      </c>
      <c r="B418" s="49">
        <f t="shared" si="101"/>
        <v>417</v>
      </c>
      <c r="C418" s="78"/>
      <c r="D418" s="78"/>
      <c r="E418" s="70"/>
      <c r="F418" s="83"/>
      <c r="G418" s="94"/>
      <c r="H418" s="84"/>
      <c r="I418" s="95" t="str">
        <f t="shared" si="92"/>
        <v/>
      </c>
      <c r="J418" s="84"/>
      <c r="K418" s="52" t="str">
        <f t="shared" si="93"/>
        <v/>
      </c>
      <c r="L418" s="84"/>
      <c r="M418" s="51">
        <f t="shared" si="94"/>
        <v>0</v>
      </c>
      <c r="N418" s="51">
        <f t="shared" si="89"/>
        <v>0</v>
      </c>
      <c r="O418" s="51">
        <f t="shared" si="95"/>
        <v>0</v>
      </c>
      <c r="P418" s="51" t="str">
        <f>IFERROR(IF((VLOOKUP(F418,'Master Info'!$A$14:$C$113,2,FALSE)&amp;VLOOKUP(F418,'Master Info'!$A$14:$C$113,3,FALSE))='Master Info'!$B$2&amp;'Master Info'!$C$2,"SGST","IGST"),"")</f>
        <v/>
      </c>
      <c r="Q418" s="67" t="str">
        <f t="shared" si="90"/>
        <v/>
      </c>
      <c r="R418" s="51">
        <f t="shared" si="96"/>
        <v>0</v>
      </c>
      <c r="S418" s="51">
        <f t="shared" si="96"/>
        <v>0</v>
      </c>
      <c r="T418" s="51">
        <f t="shared" si="97"/>
        <v>0</v>
      </c>
      <c r="U418" s="51">
        <f t="shared" si="98"/>
        <v>0</v>
      </c>
      <c r="V418" s="52">
        <f t="shared" si="99"/>
        <v>0</v>
      </c>
      <c r="W418" s="50" t="str">
        <f>IFERROR(IF(AND(VLOOKUP(F418,'Master Info'!$A$14:$Q$113,17,FALSE)="UNREGISTERED",$P418="IGST",O418&gt;=250000),"IGST &gt; 2.5 Lakhs",IF(VLOOKUP($F418,'Master Info'!$A$14:$Q$113,17,FALSE)="UNREGISTERED","Unregistered",$P418)),"")</f>
        <v/>
      </c>
      <c r="X418" s="96" t="str">
        <f t="shared" si="100"/>
        <v/>
      </c>
      <c r="Y418" s="50" t="str">
        <f t="shared" si="91"/>
        <v/>
      </c>
    </row>
    <row r="419" spans="1:25" x14ac:dyDescent="0.25">
      <c r="A419" s="49" t="str">
        <f t="shared" si="88"/>
        <v>-</v>
      </c>
      <c r="B419" s="49">
        <f t="shared" si="101"/>
        <v>418</v>
      </c>
      <c r="C419" s="78"/>
      <c r="D419" s="78"/>
      <c r="E419" s="70"/>
      <c r="F419" s="83"/>
      <c r="G419" s="94"/>
      <c r="H419" s="84"/>
      <c r="I419" s="95" t="str">
        <f t="shared" si="92"/>
        <v/>
      </c>
      <c r="J419" s="84"/>
      <c r="K419" s="52" t="str">
        <f t="shared" si="93"/>
        <v/>
      </c>
      <c r="L419" s="84"/>
      <c r="M419" s="51">
        <f t="shared" si="94"/>
        <v>0</v>
      </c>
      <c r="N419" s="51">
        <f t="shared" si="89"/>
        <v>0</v>
      </c>
      <c r="O419" s="51">
        <f t="shared" si="95"/>
        <v>0</v>
      </c>
      <c r="P419" s="51" t="str">
        <f>IFERROR(IF((VLOOKUP(F419,'Master Info'!$A$14:$C$113,2,FALSE)&amp;VLOOKUP(F419,'Master Info'!$A$14:$C$113,3,FALSE))='Master Info'!$B$2&amp;'Master Info'!$C$2,"SGST","IGST"),"")</f>
        <v/>
      </c>
      <c r="Q419" s="67" t="str">
        <f t="shared" si="90"/>
        <v/>
      </c>
      <c r="R419" s="51">
        <f t="shared" si="96"/>
        <v>0</v>
      </c>
      <c r="S419" s="51">
        <f t="shared" si="96"/>
        <v>0</v>
      </c>
      <c r="T419" s="51">
        <f t="shared" si="97"/>
        <v>0</v>
      </c>
      <c r="U419" s="51">
        <f t="shared" si="98"/>
        <v>0</v>
      </c>
      <c r="V419" s="52">
        <f t="shared" si="99"/>
        <v>0</v>
      </c>
      <c r="W419" s="50" t="str">
        <f>IFERROR(IF(AND(VLOOKUP(F419,'Master Info'!$A$14:$Q$113,17,FALSE)="UNREGISTERED",$P419="IGST",O419&gt;=250000),"IGST &gt; 2.5 Lakhs",IF(VLOOKUP($F419,'Master Info'!$A$14:$Q$113,17,FALSE)="UNREGISTERED","Unregistered",$P419)),"")</f>
        <v/>
      </c>
      <c r="X419" s="96" t="str">
        <f t="shared" si="100"/>
        <v/>
      </c>
      <c r="Y419" s="50" t="str">
        <f t="shared" si="91"/>
        <v/>
      </c>
    </row>
    <row r="420" spans="1:25" x14ac:dyDescent="0.25">
      <c r="A420" s="49" t="str">
        <f t="shared" si="88"/>
        <v>-</v>
      </c>
      <c r="B420" s="49">
        <f t="shared" si="101"/>
        <v>419</v>
      </c>
      <c r="C420" s="78"/>
      <c r="D420" s="78"/>
      <c r="E420" s="70"/>
      <c r="F420" s="83"/>
      <c r="G420" s="94"/>
      <c r="H420" s="84"/>
      <c r="I420" s="95" t="str">
        <f t="shared" si="92"/>
        <v/>
      </c>
      <c r="J420" s="84"/>
      <c r="K420" s="52" t="str">
        <f t="shared" si="93"/>
        <v/>
      </c>
      <c r="L420" s="84"/>
      <c r="M420" s="51">
        <f t="shared" si="94"/>
        <v>0</v>
      </c>
      <c r="N420" s="51">
        <f t="shared" si="89"/>
        <v>0</v>
      </c>
      <c r="O420" s="51">
        <f t="shared" si="95"/>
        <v>0</v>
      </c>
      <c r="P420" s="51" t="str">
        <f>IFERROR(IF((VLOOKUP(F420,'Master Info'!$A$14:$C$113,2,FALSE)&amp;VLOOKUP(F420,'Master Info'!$A$14:$C$113,3,FALSE))='Master Info'!$B$2&amp;'Master Info'!$C$2,"SGST","IGST"),"")</f>
        <v/>
      </c>
      <c r="Q420" s="67" t="str">
        <f t="shared" si="90"/>
        <v/>
      </c>
      <c r="R420" s="51">
        <f t="shared" si="96"/>
        <v>0</v>
      </c>
      <c r="S420" s="51">
        <f t="shared" si="96"/>
        <v>0</v>
      </c>
      <c r="T420" s="51">
        <f t="shared" si="97"/>
        <v>0</v>
      </c>
      <c r="U420" s="51">
        <f t="shared" si="98"/>
        <v>0</v>
      </c>
      <c r="V420" s="52">
        <f t="shared" si="99"/>
        <v>0</v>
      </c>
      <c r="W420" s="50" t="str">
        <f>IFERROR(IF(AND(VLOOKUP(F420,'Master Info'!$A$14:$Q$113,17,FALSE)="UNREGISTERED",$P420="IGST",O420&gt;=250000),"IGST &gt; 2.5 Lakhs",IF(VLOOKUP($F420,'Master Info'!$A$14:$Q$113,17,FALSE)="UNREGISTERED","Unregistered",$P420)),"")</f>
        <v/>
      </c>
      <c r="X420" s="96" t="str">
        <f t="shared" si="100"/>
        <v/>
      </c>
      <c r="Y420" s="50" t="str">
        <f t="shared" si="91"/>
        <v/>
      </c>
    </row>
    <row r="421" spans="1:25" x14ac:dyDescent="0.25">
      <c r="A421" s="49" t="str">
        <f t="shared" si="88"/>
        <v>-</v>
      </c>
      <c r="B421" s="49">
        <f t="shared" si="101"/>
        <v>420</v>
      </c>
      <c r="C421" s="78"/>
      <c r="D421" s="78"/>
      <c r="E421" s="70"/>
      <c r="F421" s="83"/>
      <c r="G421" s="94"/>
      <c r="H421" s="84"/>
      <c r="I421" s="95" t="str">
        <f t="shared" si="92"/>
        <v/>
      </c>
      <c r="J421" s="84"/>
      <c r="K421" s="52" t="str">
        <f t="shared" si="93"/>
        <v/>
      </c>
      <c r="L421" s="84"/>
      <c r="M421" s="51">
        <f t="shared" si="94"/>
        <v>0</v>
      </c>
      <c r="N421" s="51">
        <f t="shared" si="89"/>
        <v>0</v>
      </c>
      <c r="O421" s="51">
        <f t="shared" si="95"/>
        <v>0</v>
      </c>
      <c r="P421" s="51" t="str">
        <f>IFERROR(IF((VLOOKUP(F421,'Master Info'!$A$14:$C$113,2,FALSE)&amp;VLOOKUP(F421,'Master Info'!$A$14:$C$113,3,FALSE))='Master Info'!$B$2&amp;'Master Info'!$C$2,"SGST","IGST"),"")</f>
        <v/>
      </c>
      <c r="Q421" s="67" t="str">
        <f t="shared" si="90"/>
        <v/>
      </c>
      <c r="R421" s="51">
        <f t="shared" si="96"/>
        <v>0</v>
      </c>
      <c r="S421" s="51">
        <f t="shared" si="96"/>
        <v>0</v>
      </c>
      <c r="T421" s="51">
        <f t="shared" si="97"/>
        <v>0</v>
      </c>
      <c r="U421" s="51">
        <f t="shared" si="98"/>
        <v>0</v>
      </c>
      <c r="V421" s="52">
        <f t="shared" si="99"/>
        <v>0</v>
      </c>
      <c r="W421" s="50" t="str">
        <f>IFERROR(IF(AND(VLOOKUP(F421,'Master Info'!$A$14:$Q$113,17,FALSE)="UNREGISTERED",$P421="IGST",O421&gt;=250000),"IGST &gt; 2.5 Lakhs",IF(VLOOKUP($F421,'Master Info'!$A$14:$Q$113,17,FALSE)="UNREGISTERED","Unregistered",$P421)),"")</f>
        <v/>
      </c>
      <c r="X421" s="96" t="str">
        <f t="shared" si="100"/>
        <v/>
      </c>
      <c r="Y421" s="50" t="str">
        <f t="shared" si="91"/>
        <v/>
      </c>
    </row>
    <row r="422" spans="1:25" x14ac:dyDescent="0.25">
      <c r="A422" s="49" t="str">
        <f t="shared" si="88"/>
        <v>-</v>
      </c>
      <c r="B422" s="49">
        <f t="shared" si="101"/>
        <v>421</v>
      </c>
      <c r="C422" s="78"/>
      <c r="D422" s="78"/>
      <c r="E422" s="70"/>
      <c r="F422" s="83"/>
      <c r="G422" s="94"/>
      <c r="H422" s="84"/>
      <c r="I422" s="95" t="str">
        <f t="shared" si="92"/>
        <v/>
      </c>
      <c r="J422" s="84"/>
      <c r="K422" s="52" t="str">
        <f t="shared" si="93"/>
        <v/>
      </c>
      <c r="L422" s="84"/>
      <c r="M422" s="51">
        <f t="shared" si="94"/>
        <v>0</v>
      </c>
      <c r="N422" s="51">
        <f t="shared" si="89"/>
        <v>0</v>
      </c>
      <c r="O422" s="51">
        <f t="shared" si="95"/>
        <v>0</v>
      </c>
      <c r="P422" s="51" t="str">
        <f>IFERROR(IF((VLOOKUP(F422,'Master Info'!$A$14:$C$113,2,FALSE)&amp;VLOOKUP(F422,'Master Info'!$A$14:$C$113,3,FALSE))='Master Info'!$B$2&amp;'Master Info'!$C$2,"SGST","IGST"),"")</f>
        <v/>
      </c>
      <c r="Q422" s="67" t="str">
        <f t="shared" si="90"/>
        <v/>
      </c>
      <c r="R422" s="51">
        <f t="shared" si="96"/>
        <v>0</v>
      </c>
      <c r="S422" s="51">
        <f t="shared" si="96"/>
        <v>0</v>
      </c>
      <c r="T422" s="51">
        <f t="shared" si="97"/>
        <v>0</v>
      </c>
      <c r="U422" s="51">
        <f t="shared" si="98"/>
        <v>0</v>
      </c>
      <c r="V422" s="52">
        <f t="shared" si="99"/>
        <v>0</v>
      </c>
      <c r="W422" s="50" t="str">
        <f>IFERROR(IF(AND(VLOOKUP(F422,'Master Info'!$A$14:$Q$113,17,FALSE)="UNREGISTERED",$P422="IGST",O422&gt;=250000),"IGST &gt; 2.5 Lakhs",IF(VLOOKUP($F422,'Master Info'!$A$14:$Q$113,17,FALSE)="UNREGISTERED","Unregistered",$P422)),"")</f>
        <v/>
      </c>
      <c r="X422" s="96" t="str">
        <f t="shared" si="100"/>
        <v/>
      </c>
      <c r="Y422" s="50" t="str">
        <f t="shared" si="91"/>
        <v/>
      </c>
    </row>
    <row r="423" spans="1:25" x14ac:dyDescent="0.25">
      <c r="A423" s="49" t="str">
        <f t="shared" si="88"/>
        <v>-</v>
      </c>
      <c r="B423" s="49">
        <f t="shared" si="101"/>
        <v>422</v>
      </c>
      <c r="C423" s="78"/>
      <c r="D423" s="78"/>
      <c r="E423" s="70"/>
      <c r="F423" s="83"/>
      <c r="G423" s="94"/>
      <c r="H423" s="84"/>
      <c r="I423" s="95" t="str">
        <f t="shared" si="92"/>
        <v/>
      </c>
      <c r="J423" s="84"/>
      <c r="K423" s="52" t="str">
        <f t="shared" si="93"/>
        <v/>
      </c>
      <c r="L423" s="84"/>
      <c r="M423" s="51">
        <f t="shared" si="94"/>
        <v>0</v>
      </c>
      <c r="N423" s="51">
        <f t="shared" si="89"/>
        <v>0</v>
      </c>
      <c r="O423" s="51">
        <f t="shared" si="95"/>
        <v>0</v>
      </c>
      <c r="P423" s="51" t="str">
        <f>IFERROR(IF((VLOOKUP(F423,'Master Info'!$A$14:$C$113,2,FALSE)&amp;VLOOKUP(F423,'Master Info'!$A$14:$C$113,3,FALSE))='Master Info'!$B$2&amp;'Master Info'!$C$2,"SGST","IGST"),"")</f>
        <v/>
      </c>
      <c r="Q423" s="67" t="str">
        <f t="shared" si="90"/>
        <v/>
      </c>
      <c r="R423" s="51">
        <f t="shared" si="96"/>
        <v>0</v>
      </c>
      <c r="S423" s="51">
        <f t="shared" si="96"/>
        <v>0</v>
      </c>
      <c r="T423" s="51">
        <f t="shared" si="97"/>
        <v>0</v>
      </c>
      <c r="U423" s="51">
        <f t="shared" si="98"/>
        <v>0</v>
      </c>
      <c r="V423" s="52">
        <f t="shared" si="99"/>
        <v>0</v>
      </c>
      <c r="W423" s="50" t="str">
        <f>IFERROR(IF(AND(VLOOKUP(F423,'Master Info'!$A$14:$Q$113,17,FALSE)="UNREGISTERED",$P423="IGST",O423&gt;=250000),"IGST &gt; 2.5 Lakhs",IF(VLOOKUP($F423,'Master Info'!$A$14:$Q$113,17,FALSE)="UNREGISTERED","Unregistered",$P423)),"")</f>
        <v/>
      </c>
      <c r="X423" s="96" t="str">
        <f t="shared" si="100"/>
        <v/>
      </c>
      <c r="Y423" s="50" t="str">
        <f t="shared" si="91"/>
        <v/>
      </c>
    </row>
    <row r="424" spans="1:25" x14ac:dyDescent="0.25">
      <c r="A424" s="49" t="str">
        <f t="shared" si="88"/>
        <v>-</v>
      </c>
      <c r="B424" s="49">
        <f t="shared" si="101"/>
        <v>423</v>
      </c>
      <c r="C424" s="78"/>
      <c r="D424" s="78"/>
      <c r="E424" s="70"/>
      <c r="F424" s="83"/>
      <c r="G424" s="94"/>
      <c r="H424" s="84"/>
      <c r="I424" s="95" t="str">
        <f t="shared" si="92"/>
        <v/>
      </c>
      <c r="J424" s="84"/>
      <c r="K424" s="52" t="str">
        <f t="shared" si="93"/>
        <v/>
      </c>
      <c r="L424" s="84"/>
      <c r="M424" s="51">
        <f t="shared" si="94"/>
        <v>0</v>
      </c>
      <c r="N424" s="51">
        <f t="shared" si="89"/>
        <v>0</v>
      </c>
      <c r="O424" s="51">
        <f t="shared" si="95"/>
        <v>0</v>
      </c>
      <c r="P424" s="51" t="str">
        <f>IFERROR(IF((VLOOKUP(F424,'Master Info'!$A$14:$C$113,2,FALSE)&amp;VLOOKUP(F424,'Master Info'!$A$14:$C$113,3,FALSE))='Master Info'!$B$2&amp;'Master Info'!$C$2,"SGST","IGST"),"")</f>
        <v/>
      </c>
      <c r="Q424" s="67" t="str">
        <f t="shared" si="90"/>
        <v/>
      </c>
      <c r="R424" s="51">
        <f t="shared" si="96"/>
        <v>0</v>
      </c>
      <c r="S424" s="51">
        <f t="shared" si="96"/>
        <v>0</v>
      </c>
      <c r="T424" s="51">
        <f t="shared" si="97"/>
        <v>0</v>
      </c>
      <c r="U424" s="51">
        <f t="shared" si="98"/>
        <v>0</v>
      </c>
      <c r="V424" s="52">
        <f t="shared" si="99"/>
        <v>0</v>
      </c>
      <c r="W424" s="50" t="str">
        <f>IFERROR(IF(AND(VLOOKUP(F424,'Master Info'!$A$14:$Q$113,17,FALSE)="UNREGISTERED",$P424="IGST",O424&gt;=250000),"IGST &gt; 2.5 Lakhs",IF(VLOOKUP($F424,'Master Info'!$A$14:$Q$113,17,FALSE)="UNREGISTERED","Unregistered",$P424)),"")</f>
        <v/>
      </c>
      <c r="X424" s="96" t="str">
        <f t="shared" si="100"/>
        <v/>
      </c>
      <c r="Y424" s="50" t="str">
        <f t="shared" si="91"/>
        <v/>
      </c>
    </row>
    <row r="425" spans="1:25" x14ac:dyDescent="0.25">
      <c r="A425" s="49" t="str">
        <f t="shared" si="88"/>
        <v>-</v>
      </c>
      <c r="B425" s="49">
        <f t="shared" si="101"/>
        <v>424</v>
      </c>
      <c r="C425" s="78"/>
      <c r="D425" s="78"/>
      <c r="E425" s="70"/>
      <c r="F425" s="83"/>
      <c r="G425" s="94"/>
      <c r="H425" s="84"/>
      <c r="I425" s="95" t="str">
        <f t="shared" si="92"/>
        <v/>
      </c>
      <c r="J425" s="84"/>
      <c r="K425" s="52" t="str">
        <f t="shared" si="93"/>
        <v/>
      </c>
      <c r="L425" s="84"/>
      <c r="M425" s="51">
        <f t="shared" si="94"/>
        <v>0</v>
      </c>
      <c r="N425" s="51">
        <f t="shared" si="89"/>
        <v>0</v>
      </c>
      <c r="O425" s="51">
        <f t="shared" si="95"/>
        <v>0</v>
      </c>
      <c r="P425" s="51" t="str">
        <f>IFERROR(IF((VLOOKUP(F425,'Master Info'!$A$14:$C$113,2,FALSE)&amp;VLOOKUP(F425,'Master Info'!$A$14:$C$113,3,FALSE))='Master Info'!$B$2&amp;'Master Info'!$C$2,"SGST","IGST"),"")</f>
        <v/>
      </c>
      <c r="Q425" s="67" t="str">
        <f t="shared" si="90"/>
        <v/>
      </c>
      <c r="R425" s="51">
        <f t="shared" si="96"/>
        <v>0</v>
      </c>
      <c r="S425" s="51">
        <f t="shared" si="96"/>
        <v>0</v>
      </c>
      <c r="T425" s="51">
        <f t="shared" si="97"/>
        <v>0</v>
      </c>
      <c r="U425" s="51">
        <f t="shared" si="98"/>
        <v>0</v>
      </c>
      <c r="V425" s="52">
        <f t="shared" si="99"/>
        <v>0</v>
      </c>
      <c r="W425" s="50" t="str">
        <f>IFERROR(IF(AND(VLOOKUP(F425,'Master Info'!$A$14:$Q$113,17,FALSE)="UNREGISTERED",$P425="IGST",O425&gt;=250000),"IGST &gt; 2.5 Lakhs",IF(VLOOKUP($F425,'Master Info'!$A$14:$Q$113,17,FALSE)="UNREGISTERED","Unregistered",$P425)),"")</f>
        <v/>
      </c>
      <c r="X425" s="96" t="str">
        <f t="shared" si="100"/>
        <v/>
      </c>
      <c r="Y425" s="50" t="str">
        <f t="shared" si="91"/>
        <v/>
      </c>
    </row>
    <row r="426" spans="1:25" x14ac:dyDescent="0.25">
      <c r="A426" s="49" t="str">
        <f t="shared" si="88"/>
        <v>-</v>
      </c>
      <c r="B426" s="49">
        <f t="shared" si="101"/>
        <v>425</v>
      </c>
      <c r="C426" s="78"/>
      <c r="D426" s="78"/>
      <c r="E426" s="70"/>
      <c r="F426" s="83"/>
      <c r="G426" s="94"/>
      <c r="H426" s="84"/>
      <c r="I426" s="95" t="str">
        <f t="shared" si="92"/>
        <v/>
      </c>
      <c r="J426" s="84"/>
      <c r="K426" s="52" t="str">
        <f t="shared" si="93"/>
        <v/>
      </c>
      <c r="L426" s="84"/>
      <c r="M426" s="51">
        <f t="shared" si="94"/>
        <v>0</v>
      </c>
      <c r="N426" s="51">
        <f t="shared" si="89"/>
        <v>0</v>
      </c>
      <c r="O426" s="51">
        <f t="shared" si="95"/>
        <v>0</v>
      </c>
      <c r="P426" s="51" t="str">
        <f>IFERROR(IF((VLOOKUP(F426,'Master Info'!$A$14:$C$113,2,FALSE)&amp;VLOOKUP(F426,'Master Info'!$A$14:$C$113,3,FALSE))='Master Info'!$B$2&amp;'Master Info'!$C$2,"SGST","IGST"),"")</f>
        <v/>
      </c>
      <c r="Q426" s="67" t="str">
        <f t="shared" si="90"/>
        <v/>
      </c>
      <c r="R426" s="51">
        <f t="shared" si="96"/>
        <v>0</v>
      </c>
      <c r="S426" s="51">
        <f t="shared" si="96"/>
        <v>0</v>
      </c>
      <c r="T426" s="51">
        <f t="shared" si="97"/>
        <v>0</v>
      </c>
      <c r="U426" s="51">
        <f t="shared" si="98"/>
        <v>0</v>
      </c>
      <c r="V426" s="52">
        <f t="shared" si="99"/>
        <v>0</v>
      </c>
      <c r="W426" s="50" t="str">
        <f>IFERROR(IF(AND(VLOOKUP(F426,'Master Info'!$A$14:$Q$113,17,FALSE)="UNREGISTERED",$P426="IGST",O426&gt;=250000),"IGST &gt; 2.5 Lakhs",IF(VLOOKUP($F426,'Master Info'!$A$14:$Q$113,17,FALSE)="UNREGISTERED","Unregistered",$P426)),"")</f>
        <v/>
      </c>
      <c r="X426" s="96" t="str">
        <f t="shared" si="100"/>
        <v/>
      </c>
      <c r="Y426" s="50" t="str">
        <f t="shared" si="91"/>
        <v/>
      </c>
    </row>
    <row r="427" spans="1:25" x14ac:dyDescent="0.25">
      <c r="A427" s="49" t="str">
        <f t="shared" si="88"/>
        <v>-</v>
      </c>
      <c r="B427" s="49">
        <f t="shared" si="101"/>
        <v>426</v>
      </c>
      <c r="C427" s="78"/>
      <c r="D427" s="78"/>
      <c r="E427" s="70"/>
      <c r="F427" s="83"/>
      <c r="G427" s="94"/>
      <c r="H427" s="84"/>
      <c r="I427" s="95" t="str">
        <f t="shared" si="92"/>
        <v/>
      </c>
      <c r="J427" s="84"/>
      <c r="K427" s="52" t="str">
        <f t="shared" si="93"/>
        <v/>
      </c>
      <c r="L427" s="84"/>
      <c r="M427" s="51">
        <f t="shared" si="94"/>
        <v>0</v>
      </c>
      <c r="N427" s="51">
        <f t="shared" si="89"/>
        <v>0</v>
      </c>
      <c r="O427" s="51">
        <f t="shared" si="95"/>
        <v>0</v>
      </c>
      <c r="P427" s="51" t="str">
        <f>IFERROR(IF((VLOOKUP(F427,'Master Info'!$A$14:$C$113,2,FALSE)&amp;VLOOKUP(F427,'Master Info'!$A$14:$C$113,3,FALSE))='Master Info'!$B$2&amp;'Master Info'!$C$2,"SGST","IGST"),"")</f>
        <v/>
      </c>
      <c r="Q427" s="67" t="str">
        <f t="shared" si="90"/>
        <v/>
      </c>
      <c r="R427" s="51">
        <f t="shared" si="96"/>
        <v>0</v>
      </c>
      <c r="S427" s="51">
        <f t="shared" si="96"/>
        <v>0</v>
      </c>
      <c r="T427" s="51">
        <f t="shared" si="97"/>
        <v>0</v>
      </c>
      <c r="U427" s="51">
        <f t="shared" si="98"/>
        <v>0</v>
      </c>
      <c r="V427" s="52">
        <f t="shared" si="99"/>
        <v>0</v>
      </c>
      <c r="W427" s="50" t="str">
        <f>IFERROR(IF(AND(VLOOKUP(F427,'Master Info'!$A$14:$Q$113,17,FALSE)="UNREGISTERED",$P427="IGST",O427&gt;=250000),"IGST &gt; 2.5 Lakhs",IF(VLOOKUP($F427,'Master Info'!$A$14:$Q$113,17,FALSE)="UNREGISTERED","Unregistered",$P427)),"")</f>
        <v/>
      </c>
      <c r="X427" s="96" t="str">
        <f t="shared" si="100"/>
        <v/>
      </c>
      <c r="Y427" s="50" t="str">
        <f t="shared" si="91"/>
        <v/>
      </c>
    </row>
    <row r="428" spans="1:25" x14ac:dyDescent="0.25">
      <c r="A428" s="49" t="str">
        <f t="shared" si="88"/>
        <v>-</v>
      </c>
      <c r="B428" s="49">
        <f t="shared" si="101"/>
        <v>427</v>
      </c>
      <c r="C428" s="78"/>
      <c r="D428" s="78"/>
      <c r="E428" s="70"/>
      <c r="F428" s="83"/>
      <c r="G428" s="94"/>
      <c r="H428" s="84"/>
      <c r="I428" s="95" t="str">
        <f t="shared" si="92"/>
        <v/>
      </c>
      <c r="J428" s="84"/>
      <c r="K428" s="52" t="str">
        <f t="shared" si="93"/>
        <v/>
      </c>
      <c r="L428" s="84"/>
      <c r="M428" s="51">
        <f t="shared" si="94"/>
        <v>0</v>
      </c>
      <c r="N428" s="51">
        <f t="shared" si="89"/>
        <v>0</v>
      </c>
      <c r="O428" s="51">
        <f t="shared" si="95"/>
        <v>0</v>
      </c>
      <c r="P428" s="51" t="str">
        <f>IFERROR(IF((VLOOKUP(F428,'Master Info'!$A$14:$C$113,2,FALSE)&amp;VLOOKUP(F428,'Master Info'!$A$14:$C$113,3,FALSE))='Master Info'!$B$2&amp;'Master Info'!$C$2,"SGST","IGST"),"")</f>
        <v/>
      </c>
      <c r="Q428" s="67" t="str">
        <f t="shared" si="90"/>
        <v/>
      </c>
      <c r="R428" s="51">
        <f t="shared" si="96"/>
        <v>0</v>
      </c>
      <c r="S428" s="51">
        <f t="shared" si="96"/>
        <v>0</v>
      </c>
      <c r="T428" s="51">
        <f t="shared" si="97"/>
        <v>0</v>
      </c>
      <c r="U428" s="51">
        <f t="shared" si="98"/>
        <v>0</v>
      </c>
      <c r="V428" s="52">
        <f t="shared" si="99"/>
        <v>0</v>
      </c>
      <c r="W428" s="50" t="str">
        <f>IFERROR(IF(AND(VLOOKUP(F428,'Master Info'!$A$14:$Q$113,17,FALSE)="UNREGISTERED",$P428="IGST",O428&gt;=250000),"IGST &gt; 2.5 Lakhs",IF(VLOOKUP($F428,'Master Info'!$A$14:$Q$113,17,FALSE)="UNREGISTERED","Unregistered",$P428)),"")</f>
        <v/>
      </c>
      <c r="X428" s="96" t="str">
        <f t="shared" si="100"/>
        <v/>
      </c>
      <c r="Y428" s="50" t="str">
        <f t="shared" si="91"/>
        <v/>
      </c>
    </row>
    <row r="429" spans="1:25" x14ac:dyDescent="0.25">
      <c r="A429" s="49" t="str">
        <f t="shared" si="88"/>
        <v>-</v>
      </c>
      <c r="B429" s="49">
        <f t="shared" si="101"/>
        <v>428</v>
      </c>
      <c r="C429" s="78"/>
      <c r="D429" s="78"/>
      <c r="E429" s="70"/>
      <c r="F429" s="83"/>
      <c r="G429" s="94"/>
      <c r="H429" s="84"/>
      <c r="I429" s="95" t="str">
        <f t="shared" si="92"/>
        <v/>
      </c>
      <c r="J429" s="84"/>
      <c r="K429" s="52" t="str">
        <f t="shared" si="93"/>
        <v/>
      </c>
      <c r="L429" s="84"/>
      <c r="M429" s="51">
        <f t="shared" si="94"/>
        <v>0</v>
      </c>
      <c r="N429" s="51">
        <f t="shared" si="89"/>
        <v>0</v>
      </c>
      <c r="O429" s="51">
        <f t="shared" si="95"/>
        <v>0</v>
      </c>
      <c r="P429" s="51" t="str">
        <f>IFERROR(IF((VLOOKUP(F429,'Master Info'!$A$14:$C$113,2,FALSE)&amp;VLOOKUP(F429,'Master Info'!$A$14:$C$113,3,FALSE))='Master Info'!$B$2&amp;'Master Info'!$C$2,"SGST","IGST"),"")</f>
        <v/>
      </c>
      <c r="Q429" s="67" t="str">
        <f t="shared" si="90"/>
        <v/>
      </c>
      <c r="R429" s="51">
        <f t="shared" si="96"/>
        <v>0</v>
      </c>
      <c r="S429" s="51">
        <f t="shared" si="96"/>
        <v>0</v>
      </c>
      <c r="T429" s="51">
        <f t="shared" si="97"/>
        <v>0</v>
      </c>
      <c r="U429" s="51">
        <f t="shared" si="98"/>
        <v>0</v>
      </c>
      <c r="V429" s="52">
        <f t="shared" si="99"/>
        <v>0</v>
      </c>
      <c r="W429" s="50" t="str">
        <f>IFERROR(IF(AND(VLOOKUP(F429,'Master Info'!$A$14:$Q$113,17,FALSE)="UNREGISTERED",$P429="IGST",O429&gt;=250000),"IGST &gt; 2.5 Lakhs",IF(VLOOKUP($F429,'Master Info'!$A$14:$Q$113,17,FALSE)="UNREGISTERED","Unregistered",$P429)),"")</f>
        <v/>
      </c>
      <c r="X429" s="96" t="str">
        <f t="shared" si="100"/>
        <v/>
      </c>
      <c r="Y429" s="50" t="str">
        <f t="shared" si="91"/>
        <v/>
      </c>
    </row>
    <row r="430" spans="1:25" x14ac:dyDescent="0.25">
      <c r="A430" s="49" t="str">
        <f t="shared" si="88"/>
        <v>-</v>
      </c>
      <c r="B430" s="49">
        <f t="shared" si="101"/>
        <v>429</v>
      </c>
      <c r="C430" s="78"/>
      <c r="D430" s="78"/>
      <c r="E430" s="70"/>
      <c r="F430" s="83"/>
      <c r="G430" s="94"/>
      <c r="H430" s="84"/>
      <c r="I430" s="95" t="str">
        <f t="shared" si="92"/>
        <v/>
      </c>
      <c r="J430" s="84"/>
      <c r="K430" s="52" t="str">
        <f t="shared" si="93"/>
        <v/>
      </c>
      <c r="L430" s="84"/>
      <c r="M430" s="51">
        <f t="shared" si="94"/>
        <v>0</v>
      </c>
      <c r="N430" s="51">
        <f t="shared" si="89"/>
        <v>0</v>
      </c>
      <c r="O430" s="51">
        <f t="shared" si="95"/>
        <v>0</v>
      </c>
      <c r="P430" s="51" t="str">
        <f>IFERROR(IF((VLOOKUP(F430,'Master Info'!$A$14:$C$113,2,FALSE)&amp;VLOOKUP(F430,'Master Info'!$A$14:$C$113,3,FALSE))='Master Info'!$B$2&amp;'Master Info'!$C$2,"SGST","IGST"),"")</f>
        <v/>
      </c>
      <c r="Q430" s="67" t="str">
        <f t="shared" si="90"/>
        <v/>
      </c>
      <c r="R430" s="51">
        <f t="shared" si="96"/>
        <v>0</v>
      </c>
      <c r="S430" s="51">
        <f t="shared" si="96"/>
        <v>0</v>
      </c>
      <c r="T430" s="51">
        <f t="shared" si="97"/>
        <v>0</v>
      </c>
      <c r="U430" s="51">
        <f t="shared" si="98"/>
        <v>0</v>
      </c>
      <c r="V430" s="52">
        <f t="shared" si="99"/>
        <v>0</v>
      </c>
      <c r="W430" s="50" t="str">
        <f>IFERROR(IF(AND(VLOOKUP(F430,'Master Info'!$A$14:$Q$113,17,FALSE)="UNREGISTERED",$P430="IGST",O430&gt;=250000),"IGST &gt; 2.5 Lakhs",IF(VLOOKUP($F430,'Master Info'!$A$14:$Q$113,17,FALSE)="UNREGISTERED","Unregistered",$P430)),"")</f>
        <v/>
      </c>
      <c r="X430" s="96" t="str">
        <f t="shared" si="100"/>
        <v/>
      </c>
      <c r="Y430" s="50" t="str">
        <f t="shared" si="91"/>
        <v/>
      </c>
    </row>
    <row r="431" spans="1:25" x14ac:dyDescent="0.25">
      <c r="A431" s="49" t="str">
        <f t="shared" si="88"/>
        <v>-</v>
      </c>
      <c r="B431" s="49">
        <f t="shared" si="101"/>
        <v>430</v>
      </c>
      <c r="C431" s="78"/>
      <c r="D431" s="78"/>
      <c r="E431" s="70"/>
      <c r="F431" s="83"/>
      <c r="G431" s="94"/>
      <c r="H431" s="84"/>
      <c r="I431" s="95" t="str">
        <f t="shared" si="92"/>
        <v/>
      </c>
      <c r="J431" s="84"/>
      <c r="K431" s="52" t="str">
        <f t="shared" si="93"/>
        <v/>
      </c>
      <c r="L431" s="84"/>
      <c r="M431" s="51">
        <f t="shared" si="94"/>
        <v>0</v>
      </c>
      <c r="N431" s="51">
        <f t="shared" si="89"/>
        <v>0</v>
      </c>
      <c r="O431" s="51">
        <f t="shared" si="95"/>
        <v>0</v>
      </c>
      <c r="P431" s="51" t="str">
        <f>IFERROR(IF((VLOOKUP(F431,'Master Info'!$A$14:$C$113,2,FALSE)&amp;VLOOKUP(F431,'Master Info'!$A$14:$C$113,3,FALSE))='Master Info'!$B$2&amp;'Master Info'!$C$2,"SGST","IGST"),"")</f>
        <v/>
      </c>
      <c r="Q431" s="67" t="str">
        <f t="shared" si="90"/>
        <v/>
      </c>
      <c r="R431" s="51">
        <f t="shared" si="96"/>
        <v>0</v>
      </c>
      <c r="S431" s="51">
        <f t="shared" si="96"/>
        <v>0</v>
      </c>
      <c r="T431" s="51">
        <f t="shared" si="97"/>
        <v>0</v>
      </c>
      <c r="U431" s="51">
        <f t="shared" si="98"/>
        <v>0</v>
      </c>
      <c r="V431" s="52">
        <f t="shared" si="99"/>
        <v>0</v>
      </c>
      <c r="W431" s="50" t="str">
        <f>IFERROR(IF(AND(VLOOKUP(F431,'Master Info'!$A$14:$Q$113,17,FALSE)="UNREGISTERED",$P431="IGST",O431&gt;=250000),"IGST &gt; 2.5 Lakhs",IF(VLOOKUP($F431,'Master Info'!$A$14:$Q$113,17,FALSE)="UNREGISTERED","Unregistered",$P431)),"")</f>
        <v/>
      </c>
      <c r="X431" s="96" t="str">
        <f t="shared" si="100"/>
        <v/>
      </c>
      <c r="Y431" s="50" t="str">
        <f t="shared" si="91"/>
        <v/>
      </c>
    </row>
    <row r="432" spans="1:25" x14ac:dyDescent="0.25">
      <c r="A432" s="49" t="str">
        <f t="shared" si="88"/>
        <v>-</v>
      </c>
      <c r="B432" s="49">
        <f t="shared" si="101"/>
        <v>431</v>
      </c>
      <c r="C432" s="78"/>
      <c r="D432" s="78"/>
      <c r="E432" s="70"/>
      <c r="F432" s="83"/>
      <c r="G432" s="94"/>
      <c r="H432" s="84"/>
      <c r="I432" s="95" t="str">
        <f t="shared" si="92"/>
        <v/>
      </c>
      <c r="J432" s="84"/>
      <c r="K432" s="52" t="str">
        <f t="shared" si="93"/>
        <v/>
      </c>
      <c r="L432" s="84"/>
      <c r="M432" s="51">
        <f t="shared" si="94"/>
        <v>0</v>
      </c>
      <c r="N432" s="51">
        <f t="shared" si="89"/>
        <v>0</v>
      </c>
      <c r="O432" s="51">
        <f t="shared" si="95"/>
        <v>0</v>
      </c>
      <c r="P432" s="51" t="str">
        <f>IFERROR(IF((VLOOKUP(F432,'Master Info'!$A$14:$C$113,2,FALSE)&amp;VLOOKUP(F432,'Master Info'!$A$14:$C$113,3,FALSE))='Master Info'!$B$2&amp;'Master Info'!$C$2,"SGST","IGST"),"")</f>
        <v/>
      </c>
      <c r="Q432" s="67" t="str">
        <f t="shared" si="90"/>
        <v/>
      </c>
      <c r="R432" s="51">
        <f t="shared" si="96"/>
        <v>0</v>
      </c>
      <c r="S432" s="51">
        <f t="shared" si="96"/>
        <v>0</v>
      </c>
      <c r="T432" s="51">
        <f t="shared" si="97"/>
        <v>0</v>
      </c>
      <c r="U432" s="51">
        <f t="shared" si="98"/>
        <v>0</v>
      </c>
      <c r="V432" s="52">
        <f t="shared" si="99"/>
        <v>0</v>
      </c>
      <c r="W432" s="50" t="str">
        <f>IFERROR(IF(AND(VLOOKUP(F432,'Master Info'!$A$14:$Q$113,17,FALSE)="UNREGISTERED",$P432="IGST",O432&gt;=250000),"IGST &gt; 2.5 Lakhs",IF(VLOOKUP($F432,'Master Info'!$A$14:$Q$113,17,FALSE)="UNREGISTERED","Unregistered",$P432)),"")</f>
        <v/>
      </c>
      <c r="X432" s="96" t="str">
        <f t="shared" si="100"/>
        <v/>
      </c>
      <c r="Y432" s="50" t="str">
        <f t="shared" si="91"/>
        <v/>
      </c>
    </row>
    <row r="433" spans="1:25" x14ac:dyDescent="0.25">
      <c r="A433" s="49" t="str">
        <f t="shared" si="88"/>
        <v>-</v>
      </c>
      <c r="B433" s="49">
        <f t="shared" si="101"/>
        <v>432</v>
      </c>
      <c r="C433" s="78"/>
      <c r="D433" s="78"/>
      <c r="E433" s="70"/>
      <c r="F433" s="83"/>
      <c r="G433" s="94"/>
      <c r="H433" s="84"/>
      <c r="I433" s="95" t="str">
        <f t="shared" si="92"/>
        <v/>
      </c>
      <c r="J433" s="84"/>
      <c r="K433" s="52" t="str">
        <f t="shared" si="93"/>
        <v/>
      </c>
      <c r="L433" s="84"/>
      <c r="M433" s="51">
        <f t="shared" si="94"/>
        <v>0</v>
      </c>
      <c r="N433" s="51">
        <f t="shared" si="89"/>
        <v>0</v>
      </c>
      <c r="O433" s="51">
        <f t="shared" si="95"/>
        <v>0</v>
      </c>
      <c r="P433" s="51" t="str">
        <f>IFERROR(IF((VLOOKUP(F433,'Master Info'!$A$14:$C$113,2,FALSE)&amp;VLOOKUP(F433,'Master Info'!$A$14:$C$113,3,FALSE))='Master Info'!$B$2&amp;'Master Info'!$C$2,"SGST","IGST"),"")</f>
        <v/>
      </c>
      <c r="Q433" s="67" t="str">
        <f t="shared" si="90"/>
        <v/>
      </c>
      <c r="R433" s="51">
        <f t="shared" si="96"/>
        <v>0</v>
      </c>
      <c r="S433" s="51">
        <f t="shared" si="96"/>
        <v>0</v>
      </c>
      <c r="T433" s="51">
        <f t="shared" si="97"/>
        <v>0</v>
      </c>
      <c r="U433" s="51">
        <f t="shared" si="98"/>
        <v>0</v>
      </c>
      <c r="V433" s="52">
        <f t="shared" si="99"/>
        <v>0</v>
      </c>
      <c r="W433" s="50" t="str">
        <f>IFERROR(IF(AND(VLOOKUP(F433,'Master Info'!$A$14:$Q$113,17,FALSE)="UNREGISTERED",$P433="IGST",O433&gt;=250000),"IGST &gt; 2.5 Lakhs",IF(VLOOKUP($F433,'Master Info'!$A$14:$Q$113,17,FALSE)="UNREGISTERED","Unregistered",$P433)),"")</f>
        <v/>
      </c>
      <c r="X433" s="96" t="str">
        <f t="shared" si="100"/>
        <v/>
      </c>
      <c r="Y433" s="50" t="str">
        <f t="shared" si="91"/>
        <v/>
      </c>
    </row>
    <row r="434" spans="1:25" x14ac:dyDescent="0.25">
      <c r="A434" s="49" t="str">
        <f t="shared" si="88"/>
        <v>-</v>
      </c>
      <c r="B434" s="49">
        <f t="shared" si="101"/>
        <v>433</v>
      </c>
      <c r="C434" s="78"/>
      <c r="D434" s="78"/>
      <c r="E434" s="70"/>
      <c r="F434" s="83"/>
      <c r="G434" s="94"/>
      <c r="H434" s="84"/>
      <c r="I434" s="95" t="str">
        <f t="shared" si="92"/>
        <v/>
      </c>
      <c r="J434" s="84"/>
      <c r="K434" s="52" t="str">
        <f t="shared" si="93"/>
        <v/>
      </c>
      <c r="L434" s="84"/>
      <c r="M434" s="51">
        <f t="shared" si="94"/>
        <v>0</v>
      </c>
      <c r="N434" s="51">
        <f t="shared" si="89"/>
        <v>0</v>
      </c>
      <c r="O434" s="51">
        <f t="shared" si="95"/>
        <v>0</v>
      </c>
      <c r="P434" s="51" t="str">
        <f>IFERROR(IF((VLOOKUP(F434,'Master Info'!$A$14:$C$113,2,FALSE)&amp;VLOOKUP(F434,'Master Info'!$A$14:$C$113,3,FALSE))='Master Info'!$B$2&amp;'Master Info'!$C$2,"SGST","IGST"),"")</f>
        <v/>
      </c>
      <c r="Q434" s="67" t="str">
        <f t="shared" si="90"/>
        <v/>
      </c>
      <c r="R434" s="51">
        <f t="shared" si="96"/>
        <v>0</v>
      </c>
      <c r="S434" s="51">
        <f t="shared" si="96"/>
        <v>0</v>
      </c>
      <c r="T434" s="51">
        <f t="shared" si="97"/>
        <v>0</v>
      </c>
      <c r="U434" s="51">
        <f t="shared" si="98"/>
        <v>0</v>
      </c>
      <c r="V434" s="52">
        <f t="shared" si="99"/>
        <v>0</v>
      </c>
      <c r="W434" s="50" t="str">
        <f>IFERROR(IF(AND(VLOOKUP(F434,'Master Info'!$A$14:$Q$113,17,FALSE)="UNREGISTERED",$P434="IGST",O434&gt;=250000),"IGST &gt; 2.5 Lakhs",IF(VLOOKUP($F434,'Master Info'!$A$14:$Q$113,17,FALSE)="UNREGISTERED","Unregistered",$P434)),"")</f>
        <v/>
      </c>
      <c r="X434" s="96" t="str">
        <f t="shared" si="100"/>
        <v/>
      </c>
      <c r="Y434" s="50" t="str">
        <f t="shared" si="91"/>
        <v/>
      </c>
    </row>
    <row r="435" spans="1:25" x14ac:dyDescent="0.25">
      <c r="A435" s="49" t="str">
        <f t="shared" si="88"/>
        <v>-</v>
      </c>
      <c r="B435" s="49">
        <f t="shared" si="101"/>
        <v>434</v>
      </c>
      <c r="C435" s="78"/>
      <c r="D435" s="78"/>
      <c r="E435" s="70"/>
      <c r="F435" s="83"/>
      <c r="G435" s="94"/>
      <c r="H435" s="84"/>
      <c r="I435" s="95" t="str">
        <f t="shared" si="92"/>
        <v/>
      </c>
      <c r="J435" s="84"/>
      <c r="K435" s="52" t="str">
        <f t="shared" si="93"/>
        <v/>
      </c>
      <c r="L435" s="84"/>
      <c r="M435" s="51">
        <f t="shared" si="94"/>
        <v>0</v>
      </c>
      <c r="N435" s="51">
        <f t="shared" si="89"/>
        <v>0</v>
      </c>
      <c r="O435" s="51">
        <f t="shared" si="95"/>
        <v>0</v>
      </c>
      <c r="P435" s="51" t="str">
        <f>IFERROR(IF((VLOOKUP(F435,'Master Info'!$A$14:$C$113,2,FALSE)&amp;VLOOKUP(F435,'Master Info'!$A$14:$C$113,3,FALSE))='Master Info'!$B$2&amp;'Master Info'!$C$2,"SGST","IGST"),"")</f>
        <v/>
      </c>
      <c r="Q435" s="67" t="str">
        <f t="shared" si="90"/>
        <v/>
      </c>
      <c r="R435" s="51">
        <f t="shared" si="96"/>
        <v>0</v>
      </c>
      <c r="S435" s="51">
        <f t="shared" si="96"/>
        <v>0</v>
      </c>
      <c r="T435" s="51">
        <f t="shared" si="97"/>
        <v>0</v>
      </c>
      <c r="U435" s="51">
        <f t="shared" si="98"/>
        <v>0</v>
      </c>
      <c r="V435" s="52">
        <f t="shared" si="99"/>
        <v>0</v>
      </c>
      <c r="W435" s="50" t="str">
        <f>IFERROR(IF(AND(VLOOKUP(F435,'Master Info'!$A$14:$Q$113,17,FALSE)="UNREGISTERED",$P435="IGST",O435&gt;=250000),"IGST &gt; 2.5 Lakhs",IF(VLOOKUP($F435,'Master Info'!$A$14:$Q$113,17,FALSE)="UNREGISTERED","Unregistered",$P435)),"")</f>
        <v/>
      </c>
      <c r="X435" s="96" t="str">
        <f t="shared" si="100"/>
        <v/>
      </c>
      <c r="Y435" s="50" t="str">
        <f t="shared" si="91"/>
        <v/>
      </c>
    </row>
    <row r="436" spans="1:25" x14ac:dyDescent="0.25">
      <c r="A436" s="49" t="str">
        <f t="shared" si="88"/>
        <v>-</v>
      </c>
      <c r="B436" s="49">
        <f t="shared" si="101"/>
        <v>435</v>
      </c>
      <c r="C436" s="78"/>
      <c r="D436" s="78"/>
      <c r="E436" s="70"/>
      <c r="F436" s="83"/>
      <c r="G436" s="94"/>
      <c r="H436" s="84"/>
      <c r="I436" s="95" t="str">
        <f t="shared" si="92"/>
        <v/>
      </c>
      <c r="J436" s="84"/>
      <c r="K436" s="52" t="str">
        <f t="shared" si="93"/>
        <v/>
      </c>
      <c r="L436" s="84"/>
      <c r="M436" s="51">
        <f t="shared" si="94"/>
        <v>0</v>
      </c>
      <c r="N436" s="51">
        <f t="shared" si="89"/>
        <v>0</v>
      </c>
      <c r="O436" s="51">
        <f t="shared" si="95"/>
        <v>0</v>
      </c>
      <c r="P436" s="51" t="str">
        <f>IFERROR(IF((VLOOKUP(F436,'Master Info'!$A$14:$C$113,2,FALSE)&amp;VLOOKUP(F436,'Master Info'!$A$14:$C$113,3,FALSE))='Master Info'!$B$2&amp;'Master Info'!$C$2,"SGST","IGST"),"")</f>
        <v/>
      </c>
      <c r="Q436" s="67" t="str">
        <f t="shared" si="90"/>
        <v/>
      </c>
      <c r="R436" s="51">
        <f t="shared" si="96"/>
        <v>0</v>
      </c>
      <c r="S436" s="51">
        <f t="shared" si="96"/>
        <v>0</v>
      </c>
      <c r="T436" s="51">
        <f t="shared" si="97"/>
        <v>0</v>
      </c>
      <c r="U436" s="51">
        <f t="shared" si="98"/>
        <v>0</v>
      </c>
      <c r="V436" s="52">
        <f t="shared" si="99"/>
        <v>0</v>
      </c>
      <c r="W436" s="50" t="str">
        <f>IFERROR(IF(AND(VLOOKUP(F436,'Master Info'!$A$14:$Q$113,17,FALSE)="UNREGISTERED",$P436="IGST",O436&gt;=250000),"IGST &gt; 2.5 Lakhs",IF(VLOOKUP($F436,'Master Info'!$A$14:$Q$113,17,FALSE)="UNREGISTERED","Unregistered",$P436)),"")</f>
        <v/>
      </c>
      <c r="X436" s="96" t="str">
        <f t="shared" si="100"/>
        <v/>
      </c>
      <c r="Y436" s="50" t="str">
        <f t="shared" si="91"/>
        <v/>
      </c>
    </row>
    <row r="437" spans="1:25" x14ac:dyDescent="0.25">
      <c r="A437" s="49" t="str">
        <f t="shared" si="88"/>
        <v>-</v>
      </c>
      <c r="B437" s="49">
        <f t="shared" si="101"/>
        <v>436</v>
      </c>
      <c r="C437" s="78"/>
      <c r="D437" s="78"/>
      <c r="E437" s="70"/>
      <c r="F437" s="83"/>
      <c r="G437" s="94"/>
      <c r="H437" s="84"/>
      <c r="I437" s="95" t="str">
        <f t="shared" si="92"/>
        <v/>
      </c>
      <c r="J437" s="84"/>
      <c r="K437" s="52" t="str">
        <f t="shared" si="93"/>
        <v/>
      </c>
      <c r="L437" s="84"/>
      <c r="M437" s="51">
        <f t="shared" si="94"/>
        <v>0</v>
      </c>
      <c r="N437" s="51">
        <f t="shared" si="89"/>
        <v>0</v>
      </c>
      <c r="O437" s="51">
        <f t="shared" si="95"/>
        <v>0</v>
      </c>
      <c r="P437" s="51" t="str">
        <f>IFERROR(IF((VLOOKUP(F437,'Master Info'!$A$14:$C$113,2,FALSE)&amp;VLOOKUP(F437,'Master Info'!$A$14:$C$113,3,FALSE))='Master Info'!$B$2&amp;'Master Info'!$C$2,"SGST","IGST"),"")</f>
        <v/>
      </c>
      <c r="Q437" s="67" t="str">
        <f t="shared" si="90"/>
        <v/>
      </c>
      <c r="R437" s="51">
        <f t="shared" si="96"/>
        <v>0</v>
      </c>
      <c r="S437" s="51">
        <f t="shared" si="96"/>
        <v>0</v>
      </c>
      <c r="T437" s="51">
        <f t="shared" si="97"/>
        <v>0</v>
      </c>
      <c r="U437" s="51">
        <f t="shared" si="98"/>
        <v>0</v>
      </c>
      <c r="V437" s="52">
        <f t="shared" si="99"/>
        <v>0</v>
      </c>
      <c r="W437" s="50" t="str">
        <f>IFERROR(IF(AND(VLOOKUP(F437,'Master Info'!$A$14:$Q$113,17,FALSE)="UNREGISTERED",$P437="IGST",O437&gt;=250000),"IGST &gt; 2.5 Lakhs",IF(VLOOKUP($F437,'Master Info'!$A$14:$Q$113,17,FALSE)="UNREGISTERED","Unregistered",$P437)),"")</f>
        <v/>
      </c>
      <c r="X437" s="96" t="str">
        <f t="shared" si="100"/>
        <v/>
      </c>
      <c r="Y437" s="50" t="str">
        <f t="shared" si="91"/>
        <v/>
      </c>
    </row>
    <row r="438" spans="1:25" x14ac:dyDescent="0.25">
      <c r="A438" s="49" t="str">
        <f t="shared" si="88"/>
        <v>-</v>
      </c>
      <c r="B438" s="49">
        <f t="shared" si="101"/>
        <v>437</v>
      </c>
      <c r="C438" s="78"/>
      <c r="D438" s="78"/>
      <c r="E438" s="70"/>
      <c r="F438" s="83"/>
      <c r="G438" s="94"/>
      <c r="H438" s="84"/>
      <c r="I438" s="95" t="str">
        <f t="shared" si="92"/>
        <v/>
      </c>
      <c r="J438" s="84"/>
      <c r="K438" s="52" t="str">
        <f t="shared" si="93"/>
        <v/>
      </c>
      <c r="L438" s="84"/>
      <c r="M438" s="51">
        <f t="shared" si="94"/>
        <v>0</v>
      </c>
      <c r="N438" s="51">
        <f t="shared" si="89"/>
        <v>0</v>
      </c>
      <c r="O438" s="51">
        <f t="shared" si="95"/>
        <v>0</v>
      </c>
      <c r="P438" s="51" t="str">
        <f>IFERROR(IF((VLOOKUP(F438,'Master Info'!$A$14:$C$113,2,FALSE)&amp;VLOOKUP(F438,'Master Info'!$A$14:$C$113,3,FALSE))='Master Info'!$B$2&amp;'Master Info'!$C$2,"SGST","IGST"),"")</f>
        <v/>
      </c>
      <c r="Q438" s="67" t="str">
        <f t="shared" si="90"/>
        <v/>
      </c>
      <c r="R438" s="51">
        <f t="shared" si="96"/>
        <v>0</v>
      </c>
      <c r="S438" s="51">
        <f t="shared" si="96"/>
        <v>0</v>
      </c>
      <c r="T438" s="51">
        <f t="shared" si="97"/>
        <v>0</v>
      </c>
      <c r="U438" s="51">
        <f t="shared" si="98"/>
        <v>0</v>
      </c>
      <c r="V438" s="52">
        <f t="shared" si="99"/>
        <v>0</v>
      </c>
      <c r="W438" s="50" t="str">
        <f>IFERROR(IF(AND(VLOOKUP(F438,'Master Info'!$A$14:$Q$113,17,FALSE)="UNREGISTERED",$P438="IGST",O438&gt;=250000),"IGST &gt; 2.5 Lakhs",IF(VLOOKUP($F438,'Master Info'!$A$14:$Q$113,17,FALSE)="UNREGISTERED","Unregistered",$P438)),"")</f>
        <v/>
      </c>
      <c r="X438" s="96" t="str">
        <f t="shared" si="100"/>
        <v/>
      </c>
      <c r="Y438" s="50" t="str">
        <f t="shared" si="91"/>
        <v/>
      </c>
    </row>
    <row r="439" spans="1:25" x14ac:dyDescent="0.25">
      <c r="A439" s="49" t="str">
        <f t="shared" si="88"/>
        <v>-</v>
      </c>
      <c r="B439" s="49">
        <f t="shared" si="101"/>
        <v>438</v>
      </c>
      <c r="C439" s="78"/>
      <c r="D439" s="78"/>
      <c r="E439" s="70"/>
      <c r="F439" s="83"/>
      <c r="G439" s="94"/>
      <c r="H439" s="84"/>
      <c r="I439" s="95" t="str">
        <f t="shared" si="92"/>
        <v/>
      </c>
      <c r="J439" s="84"/>
      <c r="K439" s="52" t="str">
        <f t="shared" si="93"/>
        <v/>
      </c>
      <c r="L439" s="84"/>
      <c r="M439" s="51">
        <f t="shared" si="94"/>
        <v>0</v>
      </c>
      <c r="N439" s="51">
        <f t="shared" si="89"/>
        <v>0</v>
      </c>
      <c r="O439" s="51">
        <f t="shared" si="95"/>
        <v>0</v>
      </c>
      <c r="P439" s="51" t="str">
        <f>IFERROR(IF((VLOOKUP(F439,'Master Info'!$A$14:$C$113,2,FALSE)&amp;VLOOKUP(F439,'Master Info'!$A$14:$C$113,3,FALSE))='Master Info'!$B$2&amp;'Master Info'!$C$2,"SGST","IGST"),"")</f>
        <v/>
      </c>
      <c r="Q439" s="67" t="str">
        <f t="shared" si="90"/>
        <v/>
      </c>
      <c r="R439" s="51">
        <f t="shared" si="96"/>
        <v>0</v>
      </c>
      <c r="S439" s="51">
        <f t="shared" si="96"/>
        <v>0</v>
      </c>
      <c r="T439" s="51">
        <f t="shared" si="97"/>
        <v>0</v>
      </c>
      <c r="U439" s="51">
        <f t="shared" si="98"/>
        <v>0</v>
      </c>
      <c r="V439" s="52">
        <f t="shared" si="99"/>
        <v>0</v>
      </c>
      <c r="W439" s="50" t="str">
        <f>IFERROR(IF(AND(VLOOKUP(F439,'Master Info'!$A$14:$Q$113,17,FALSE)="UNREGISTERED",$P439="IGST",O439&gt;=250000),"IGST &gt; 2.5 Lakhs",IF(VLOOKUP($F439,'Master Info'!$A$14:$Q$113,17,FALSE)="UNREGISTERED","Unregistered",$P439)),"")</f>
        <v/>
      </c>
      <c r="X439" s="96" t="str">
        <f t="shared" si="100"/>
        <v/>
      </c>
      <c r="Y439" s="50" t="str">
        <f t="shared" si="91"/>
        <v/>
      </c>
    </row>
    <row r="440" spans="1:25" x14ac:dyDescent="0.25">
      <c r="A440" s="49" t="str">
        <f t="shared" si="88"/>
        <v>-</v>
      </c>
      <c r="B440" s="49">
        <f t="shared" si="101"/>
        <v>439</v>
      </c>
      <c r="C440" s="78"/>
      <c r="D440" s="78"/>
      <c r="E440" s="70"/>
      <c r="F440" s="83"/>
      <c r="G440" s="94"/>
      <c r="H440" s="84"/>
      <c r="I440" s="95" t="str">
        <f t="shared" si="92"/>
        <v/>
      </c>
      <c r="J440" s="84"/>
      <c r="K440" s="52" t="str">
        <f t="shared" si="93"/>
        <v/>
      </c>
      <c r="L440" s="84"/>
      <c r="M440" s="51">
        <f t="shared" si="94"/>
        <v>0</v>
      </c>
      <c r="N440" s="51">
        <f t="shared" si="89"/>
        <v>0</v>
      </c>
      <c r="O440" s="51">
        <f t="shared" si="95"/>
        <v>0</v>
      </c>
      <c r="P440" s="51" t="str">
        <f>IFERROR(IF((VLOOKUP(F440,'Master Info'!$A$14:$C$113,2,FALSE)&amp;VLOOKUP(F440,'Master Info'!$A$14:$C$113,3,FALSE))='Master Info'!$B$2&amp;'Master Info'!$C$2,"SGST","IGST"),"")</f>
        <v/>
      </c>
      <c r="Q440" s="67" t="str">
        <f t="shared" si="90"/>
        <v/>
      </c>
      <c r="R440" s="51">
        <f t="shared" si="96"/>
        <v>0</v>
      </c>
      <c r="S440" s="51">
        <f t="shared" si="96"/>
        <v>0</v>
      </c>
      <c r="T440" s="51">
        <f t="shared" si="97"/>
        <v>0</v>
      </c>
      <c r="U440" s="51">
        <f t="shared" si="98"/>
        <v>0</v>
      </c>
      <c r="V440" s="52">
        <f t="shared" si="99"/>
        <v>0</v>
      </c>
      <c r="W440" s="50" t="str">
        <f>IFERROR(IF(AND(VLOOKUP(F440,'Master Info'!$A$14:$Q$113,17,FALSE)="UNREGISTERED",$P440="IGST",O440&gt;=250000),"IGST &gt; 2.5 Lakhs",IF(VLOOKUP($F440,'Master Info'!$A$14:$Q$113,17,FALSE)="UNREGISTERED","Unregistered",$P440)),"")</f>
        <v/>
      </c>
      <c r="X440" s="96" t="str">
        <f t="shared" si="100"/>
        <v/>
      </c>
      <c r="Y440" s="50" t="str">
        <f t="shared" si="91"/>
        <v/>
      </c>
    </row>
    <row r="441" spans="1:25" x14ac:dyDescent="0.25">
      <c r="A441" s="49" t="str">
        <f t="shared" si="88"/>
        <v>-</v>
      </c>
      <c r="B441" s="49">
        <f t="shared" si="101"/>
        <v>440</v>
      </c>
      <c r="C441" s="78"/>
      <c r="D441" s="78"/>
      <c r="E441" s="70"/>
      <c r="F441" s="83"/>
      <c r="G441" s="94"/>
      <c r="H441" s="84"/>
      <c r="I441" s="95" t="str">
        <f t="shared" si="92"/>
        <v/>
      </c>
      <c r="J441" s="84"/>
      <c r="K441" s="52" t="str">
        <f t="shared" si="93"/>
        <v/>
      </c>
      <c r="L441" s="84"/>
      <c r="M441" s="51">
        <f t="shared" si="94"/>
        <v>0</v>
      </c>
      <c r="N441" s="51">
        <f t="shared" si="89"/>
        <v>0</v>
      </c>
      <c r="O441" s="51">
        <f t="shared" si="95"/>
        <v>0</v>
      </c>
      <c r="P441" s="51" t="str">
        <f>IFERROR(IF((VLOOKUP(F441,'Master Info'!$A$14:$C$113,2,FALSE)&amp;VLOOKUP(F441,'Master Info'!$A$14:$C$113,3,FALSE))='Master Info'!$B$2&amp;'Master Info'!$C$2,"SGST","IGST"),"")</f>
        <v/>
      </c>
      <c r="Q441" s="67" t="str">
        <f t="shared" si="90"/>
        <v/>
      </c>
      <c r="R441" s="51">
        <f t="shared" si="96"/>
        <v>0</v>
      </c>
      <c r="S441" s="51">
        <f t="shared" si="96"/>
        <v>0</v>
      </c>
      <c r="T441" s="51">
        <f t="shared" si="97"/>
        <v>0</v>
      </c>
      <c r="U441" s="51">
        <f t="shared" si="98"/>
        <v>0</v>
      </c>
      <c r="V441" s="52">
        <f t="shared" si="99"/>
        <v>0</v>
      </c>
      <c r="W441" s="50" t="str">
        <f>IFERROR(IF(AND(VLOOKUP(F441,'Master Info'!$A$14:$Q$113,17,FALSE)="UNREGISTERED",$P441="IGST",O441&gt;=250000),"IGST &gt; 2.5 Lakhs",IF(VLOOKUP($F441,'Master Info'!$A$14:$Q$113,17,FALSE)="UNREGISTERED","Unregistered",$P441)),"")</f>
        <v/>
      </c>
      <c r="X441" s="96" t="str">
        <f t="shared" si="100"/>
        <v/>
      </c>
      <c r="Y441" s="50" t="str">
        <f t="shared" si="91"/>
        <v/>
      </c>
    </row>
    <row r="442" spans="1:25" x14ac:dyDescent="0.25">
      <c r="A442" s="49" t="str">
        <f t="shared" si="88"/>
        <v>-</v>
      </c>
      <c r="B442" s="49">
        <f t="shared" si="101"/>
        <v>441</v>
      </c>
      <c r="C442" s="78"/>
      <c r="D442" s="78"/>
      <c r="E442" s="70"/>
      <c r="F442" s="83"/>
      <c r="G442" s="94"/>
      <c r="H442" s="84"/>
      <c r="I442" s="95" t="str">
        <f t="shared" si="92"/>
        <v/>
      </c>
      <c r="J442" s="84"/>
      <c r="K442" s="52" t="str">
        <f t="shared" si="93"/>
        <v/>
      </c>
      <c r="L442" s="84"/>
      <c r="M442" s="51">
        <f t="shared" si="94"/>
        <v>0</v>
      </c>
      <c r="N442" s="51">
        <f t="shared" si="89"/>
        <v>0</v>
      </c>
      <c r="O442" s="51">
        <f t="shared" si="95"/>
        <v>0</v>
      </c>
      <c r="P442" s="51" t="str">
        <f>IFERROR(IF((VLOOKUP(F442,'Master Info'!$A$14:$C$113,2,FALSE)&amp;VLOOKUP(F442,'Master Info'!$A$14:$C$113,3,FALSE))='Master Info'!$B$2&amp;'Master Info'!$C$2,"SGST","IGST"),"")</f>
        <v/>
      </c>
      <c r="Q442" s="67" t="str">
        <f t="shared" si="90"/>
        <v/>
      </c>
      <c r="R442" s="51">
        <f t="shared" si="96"/>
        <v>0</v>
      </c>
      <c r="S442" s="51">
        <f t="shared" si="96"/>
        <v>0</v>
      </c>
      <c r="T442" s="51">
        <f t="shared" si="97"/>
        <v>0</v>
      </c>
      <c r="U442" s="51">
        <f t="shared" si="98"/>
        <v>0</v>
      </c>
      <c r="V442" s="52">
        <f t="shared" si="99"/>
        <v>0</v>
      </c>
      <c r="W442" s="50" t="str">
        <f>IFERROR(IF(AND(VLOOKUP(F442,'Master Info'!$A$14:$Q$113,17,FALSE)="UNREGISTERED",$P442="IGST",O442&gt;=250000),"IGST &gt; 2.5 Lakhs",IF(VLOOKUP($F442,'Master Info'!$A$14:$Q$113,17,FALSE)="UNREGISTERED","Unregistered",$P442)),"")</f>
        <v/>
      </c>
      <c r="X442" s="96" t="str">
        <f t="shared" si="100"/>
        <v/>
      </c>
      <c r="Y442" s="50" t="str">
        <f t="shared" si="91"/>
        <v/>
      </c>
    </row>
    <row r="443" spans="1:25" x14ac:dyDescent="0.25">
      <c r="A443" s="49" t="str">
        <f t="shared" si="88"/>
        <v>-</v>
      </c>
      <c r="B443" s="49">
        <f t="shared" si="101"/>
        <v>442</v>
      </c>
      <c r="C443" s="78"/>
      <c r="D443" s="78"/>
      <c r="E443" s="70"/>
      <c r="F443" s="83"/>
      <c r="G443" s="94"/>
      <c r="H443" s="84"/>
      <c r="I443" s="95" t="str">
        <f t="shared" si="92"/>
        <v/>
      </c>
      <c r="J443" s="84"/>
      <c r="K443" s="52" t="str">
        <f t="shared" si="93"/>
        <v/>
      </c>
      <c r="L443" s="84"/>
      <c r="M443" s="51">
        <f t="shared" si="94"/>
        <v>0</v>
      </c>
      <c r="N443" s="51">
        <f t="shared" si="89"/>
        <v>0</v>
      </c>
      <c r="O443" s="51">
        <f t="shared" si="95"/>
        <v>0</v>
      </c>
      <c r="P443" s="51" t="str">
        <f>IFERROR(IF((VLOOKUP(F443,'Master Info'!$A$14:$C$113,2,FALSE)&amp;VLOOKUP(F443,'Master Info'!$A$14:$C$113,3,FALSE))='Master Info'!$B$2&amp;'Master Info'!$C$2,"SGST","IGST"),"")</f>
        <v/>
      </c>
      <c r="Q443" s="67" t="str">
        <f t="shared" si="90"/>
        <v/>
      </c>
      <c r="R443" s="51">
        <f t="shared" si="96"/>
        <v>0</v>
      </c>
      <c r="S443" s="51">
        <f t="shared" si="96"/>
        <v>0</v>
      </c>
      <c r="T443" s="51">
        <f t="shared" si="97"/>
        <v>0</v>
      </c>
      <c r="U443" s="51">
        <f t="shared" si="98"/>
        <v>0</v>
      </c>
      <c r="V443" s="52">
        <f t="shared" si="99"/>
        <v>0</v>
      </c>
      <c r="W443" s="50" t="str">
        <f>IFERROR(IF(AND(VLOOKUP(F443,'Master Info'!$A$14:$Q$113,17,FALSE)="UNREGISTERED",$P443="IGST",O443&gt;=250000),"IGST &gt; 2.5 Lakhs",IF(VLOOKUP($F443,'Master Info'!$A$14:$Q$113,17,FALSE)="UNREGISTERED","Unregistered",$P443)),"")</f>
        <v/>
      </c>
      <c r="X443" s="96" t="str">
        <f t="shared" si="100"/>
        <v/>
      </c>
      <c r="Y443" s="50" t="str">
        <f t="shared" si="91"/>
        <v/>
      </c>
    </row>
    <row r="444" spans="1:25" x14ac:dyDescent="0.25">
      <c r="A444" s="49" t="str">
        <f t="shared" si="88"/>
        <v>-</v>
      </c>
      <c r="B444" s="49">
        <f t="shared" si="101"/>
        <v>443</v>
      </c>
      <c r="C444" s="78"/>
      <c r="D444" s="78"/>
      <c r="E444" s="70"/>
      <c r="F444" s="83"/>
      <c r="G444" s="94"/>
      <c r="H444" s="84"/>
      <c r="I444" s="95" t="str">
        <f t="shared" si="92"/>
        <v/>
      </c>
      <c r="J444" s="84"/>
      <c r="K444" s="52" t="str">
        <f t="shared" si="93"/>
        <v/>
      </c>
      <c r="L444" s="84"/>
      <c r="M444" s="51">
        <f t="shared" si="94"/>
        <v>0</v>
      </c>
      <c r="N444" s="51">
        <f t="shared" si="89"/>
        <v>0</v>
      </c>
      <c r="O444" s="51">
        <f t="shared" si="95"/>
        <v>0</v>
      </c>
      <c r="P444" s="51" t="str">
        <f>IFERROR(IF((VLOOKUP(F444,'Master Info'!$A$14:$C$113,2,FALSE)&amp;VLOOKUP(F444,'Master Info'!$A$14:$C$113,3,FALSE))='Master Info'!$B$2&amp;'Master Info'!$C$2,"SGST","IGST"),"")</f>
        <v/>
      </c>
      <c r="Q444" s="67" t="str">
        <f t="shared" si="90"/>
        <v/>
      </c>
      <c r="R444" s="51">
        <f t="shared" si="96"/>
        <v>0</v>
      </c>
      <c r="S444" s="51">
        <f t="shared" si="96"/>
        <v>0</v>
      </c>
      <c r="T444" s="51">
        <f t="shared" si="97"/>
        <v>0</v>
      </c>
      <c r="U444" s="51">
        <f t="shared" si="98"/>
        <v>0</v>
      </c>
      <c r="V444" s="52">
        <f t="shared" si="99"/>
        <v>0</v>
      </c>
      <c r="W444" s="50" t="str">
        <f>IFERROR(IF(AND(VLOOKUP(F444,'Master Info'!$A$14:$Q$113,17,FALSE)="UNREGISTERED",$P444="IGST",O444&gt;=250000),"IGST &gt; 2.5 Lakhs",IF(VLOOKUP($F444,'Master Info'!$A$14:$Q$113,17,FALSE)="UNREGISTERED","Unregistered",$P444)),"")</f>
        <v/>
      </c>
      <c r="X444" s="96" t="str">
        <f t="shared" si="100"/>
        <v/>
      </c>
      <c r="Y444" s="50" t="str">
        <f t="shared" si="91"/>
        <v/>
      </c>
    </row>
    <row r="445" spans="1:25" x14ac:dyDescent="0.25">
      <c r="A445" s="49" t="str">
        <f t="shared" si="88"/>
        <v>-</v>
      </c>
      <c r="B445" s="49">
        <f t="shared" si="101"/>
        <v>444</v>
      </c>
      <c r="C445" s="78"/>
      <c r="D445" s="78"/>
      <c r="E445" s="70"/>
      <c r="F445" s="83"/>
      <c r="G445" s="94"/>
      <c r="H445" s="84"/>
      <c r="I445" s="95" t="str">
        <f t="shared" si="92"/>
        <v/>
      </c>
      <c r="J445" s="84"/>
      <c r="K445" s="52" t="str">
        <f t="shared" si="93"/>
        <v/>
      </c>
      <c r="L445" s="84"/>
      <c r="M445" s="51">
        <f t="shared" si="94"/>
        <v>0</v>
      </c>
      <c r="N445" s="51">
        <f t="shared" si="89"/>
        <v>0</v>
      </c>
      <c r="O445" s="51">
        <f t="shared" si="95"/>
        <v>0</v>
      </c>
      <c r="P445" s="51" t="str">
        <f>IFERROR(IF((VLOOKUP(F445,'Master Info'!$A$14:$C$113,2,FALSE)&amp;VLOOKUP(F445,'Master Info'!$A$14:$C$113,3,FALSE))='Master Info'!$B$2&amp;'Master Info'!$C$2,"SGST","IGST"),"")</f>
        <v/>
      </c>
      <c r="Q445" s="67" t="str">
        <f t="shared" si="90"/>
        <v/>
      </c>
      <c r="R445" s="51">
        <f t="shared" si="96"/>
        <v>0</v>
      </c>
      <c r="S445" s="51">
        <f t="shared" si="96"/>
        <v>0</v>
      </c>
      <c r="T445" s="51">
        <f t="shared" si="97"/>
        <v>0</v>
      </c>
      <c r="U445" s="51">
        <f t="shared" si="98"/>
        <v>0</v>
      </c>
      <c r="V445" s="52">
        <f t="shared" si="99"/>
        <v>0</v>
      </c>
      <c r="W445" s="50" t="str">
        <f>IFERROR(IF(AND(VLOOKUP(F445,'Master Info'!$A$14:$Q$113,17,FALSE)="UNREGISTERED",$P445="IGST",O445&gt;=250000),"IGST &gt; 2.5 Lakhs",IF(VLOOKUP($F445,'Master Info'!$A$14:$Q$113,17,FALSE)="UNREGISTERED","Unregistered",$P445)),"")</f>
        <v/>
      </c>
      <c r="X445" s="96" t="str">
        <f t="shared" si="100"/>
        <v/>
      </c>
      <c r="Y445" s="50" t="str">
        <f t="shared" si="91"/>
        <v/>
      </c>
    </row>
    <row r="446" spans="1:25" x14ac:dyDescent="0.25">
      <c r="A446" s="49" t="str">
        <f t="shared" si="88"/>
        <v>-</v>
      </c>
      <c r="B446" s="49">
        <f t="shared" si="101"/>
        <v>445</v>
      </c>
      <c r="C446" s="78"/>
      <c r="D446" s="78"/>
      <c r="E446" s="70"/>
      <c r="F446" s="83"/>
      <c r="G446" s="94"/>
      <c r="H446" s="84"/>
      <c r="I446" s="95" t="str">
        <f t="shared" si="92"/>
        <v/>
      </c>
      <c r="J446" s="84"/>
      <c r="K446" s="52" t="str">
        <f t="shared" si="93"/>
        <v/>
      </c>
      <c r="L446" s="84"/>
      <c r="M446" s="51">
        <f t="shared" si="94"/>
        <v>0</v>
      </c>
      <c r="N446" s="51">
        <f t="shared" si="89"/>
        <v>0</v>
      </c>
      <c r="O446" s="51">
        <f t="shared" si="95"/>
        <v>0</v>
      </c>
      <c r="P446" s="51" t="str">
        <f>IFERROR(IF((VLOOKUP(F446,'Master Info'!$A$14:$C$113,2,FALSE)&amp;VLOOKUP(F446,'Master Info'!$A$14:$C$113,3,FALSE))='Master Info'!$B$2&amp;'Master Info'!$C$2,"SGST","IGST"),"")</f>
        <v/>
      </c>
      <c r="Q446" s="67" t="str">
        <f t="shared" si="90"/>
        <v/>
      </c>
      <c r="R446" s="51">
        <f t="shared" si="96"/>
        <v>0</v>
      </c>
      <c r="S446" s="51">
        <f t="shared" si="96"/>
        <v>0</v>
      </c>
      <c r="T446" s="51">
        <f t="shared" si="97"/>
        <v>0</v>
      </c>
      <c r="U446" s="51">
        <f t="shared" si="98"/>
        <v>0</v>
      </c>
      <c r="V446" s="52">
        <f t="shared" si="99"/>
        <v>0</v>
      </c>
      <c r="W446" s="50" t="str">
        <f>IFERROR(IF(AND(VLOOKUP(F446,'Master Info'!$A$14:$Q$113,17,FALSE)="UNREGISTERED",$P446="IGST",O446&gt;=250000),"IGST &gt; 2.5 Lakhs",IF(VLOOKUP($F446,'Master Info'!$A$14:$Q$113,17,FALSE)="UNREGISTERED","Unregistered",$P446)),"")</f>
        <v/>
      </c>
      <c r="X446" s="96" t="str">
        <f t="shared" si="100"/>
        <v/>
      </c>
      <c r="Y446" s="50" t="str">
        <f t="shared" si="91"/>
        <v/>
      </c>
    </row>
    <row r="447" spans="1:25" x14ac:dyDescent="0.25">
      <c r="A447" s="49" t="str">
        <f t="shared" si="88"/>
        <v>-</v>
      </c>
      <c r="B447" s="49">
        <f t="shared" si="101"/>
        <v>446</v>
      </c>
      <c r="C447" s="78"/>
      <c r="D447" s="78"/>
      <c r="E447" s="70"/>
      <c r="F447" s="83"/>
      <c r="G447" s="94"/>
      <c r="H447" s="84"/>
      <c r="I447" s="95" t="str">
        <f t="shared" si="92"/>
        <v/>
      </c>
      <c r="J447" s="84"/>
      <c r="K447" s="52" t="str">
        <f t="shared" si="93"/>
        <v/>
      </c>
      <c r="L447" s="84"/>
      <c r="M447" s="51">
        <f t="shared" si="94"/>
        <v>0</v>
      </c>
      <c r="N447" s="51">
        <f t="shared" si="89"/>
        <v>0</v>
      </c>
      <c r="O447" s="51">
        <f t="shared" si="95"/>
        <v>0</v>
      </c>
      <c r="P447" s="51" t="str">
        <f>IFERROR(IF((VLOOKUP(F447,'Master Info'!$A$14:$C$113,2,FALSE)&amp;VLOOKUP(F447,'Master Info'!$A$14:$C$113,3,FALSE))='Master Info'!$B$2&amp;'Master Info'!$C$2,"SGST","IGST"),"")</f>
        <v/>
      </c>
      <c r="Q447" s="67" t="str">
        <f t="shared" si="90"/>
        <v/>
      </c>
      <c r="R447" s="51">
        <f t="shared" si="96"/>
        <v>0</v>
      </c>
      <c r="S447" s="51">
        <f t="shared" si="96"/>
        <v>0</v>
      </c>
      <c r="T447" s="51">
        <f t="shared" si="97"/>
        <v>0</v>
      </c>
      <c r="U447" s="51">
        <f t="shared" si="98"/>
        <v>0</v>
      </c>
      <c r="V447" s="52">
        <f t="shared" si="99"/>
        <v>0</v>
      </c>
      <c r="W447" s="50" t="str">
        <f>IFERROR(IF(AND(VLOOKUP(F447,'Master Info'!$A$14:$Q$113,17,FALSE)="UNREGISTERED",$P447="IGST",O447&gt;=250000),"IGST &gt; 2.5 Lakhs",IF(VLOOKUP($F447,'Master Info'!$A$14:$Q$113,17,FALSE)="UNREGISTERED","Unregistered",$P447)),"")</f>
        <v/>
      </c>
      <c r="X447" s="96" t="str">
        <f t="shared" si="100"/>
        <v/>
      </c>
      <c r="Y447" s="50" t="str">
        <f t="shared" si="91"/>
        <v/>
      </c>
    </row>
    <row r="448" spans="1:25" x14ac:dyDescent="0.25">
      <c r="A448" s="49" t="str">
        <f t="shared" si="88"/>
        <v>-</v>
      </c>
      <c r="B448" s="49">
        <f t="shared" si="101"/>
        <v>447</v>
      </c>
      <c r="C448" s="78"/>
      <c r="D448" s="78"/>
      <c r="E448" s="70"/>
      <c r="F448" s="83"/>
      <c r="G448" s="94"/>
      <c r="H448" s="84"/>
      <c r="I448" s="95" t="str">
        <f t="shared" si="92"/>
        <v/>
      </c>
      <c r="J448" s="84"/>
      <c r="K448" s="52" t="str">
        <f t="shared" si="93"/>
        <v/>
      </c>
      <c r="L448" s="84"/>
      <c r="M448" s="51">
        <f t="shared" si="94"/>
        <v>0</v>
      </c>
      <c r="N448" s="51">
        <f t="shared" si="89"/>
        <v>0</v>
      </c>
      <c r="O448" s="51">
        <f t="shared" si="95"/>
        <v>0</v>
      </c>
      <c r="P448" s="51" t="str">
        <f>IFERROR(IF((VLOOKUP(F448,'Master Info'!$A$14:$C$113,2,FALSE)&amp;VLOOKUP(F448,'Master Info'!$A$14:$C$113,3,FALSE))='Master Info'!$B$2&amp;'Master Info'!$C$2,"SGST","IGST"),"")</f>
        <v/>
      </c>
      <c r="Q448" s="67" t="str">
        <f t="shared" si="90"/>
        <v/>
      </c>
      <c r="R448" s="51">
        <f t="shared" si="96"/>
        <v>0</v>
      </c>
      <c r="S448" s="51">
        <f t="shared" si="96"/>
        <v>0</v>
      </c>
      <c r="T448" s="51">
        <f t="shared" si="97"/>
        <v>0</v>
      </c>
      <c r="U448" s="51">
        <f t="shared" si="98"/>
        <v>0</v>
      </c>
      <c r="V448" s="52">
        <f t="shared" si="99"/>
        <v>0</v>
      </c>
      <c r="W448" s="50" t="str">
        <f>IFERROR(IF(AND(VLOOKUP(F448,'Master Info'!$A$14:$Q$113,17,FALSE)="UNREGISTERED",$P448="IGST",O448&gt;=250000),"IGST &gt; 2.5 Lakhs",IF(VLOOKUP($F448,'Master Info'!$A$14:$Q$113,17,FALSE)="UNREGISTERED","Unregistered",$P448)),"")</f>
        <v/>
      </c>
      <c r="X448" s="96" t="str">
        <f t="shared" si="100"/>
        <v/>
      </c>
      <c r="Y448" s="50" t="str">
        <f t="shared" si="91"/>
        <v/>
      </c>
    </row>
    <row r="449" spans="1:25" x14ac:dyDescent="0.25">
      <c r="A449" s="49" t="str">
        <f t="shared" si="88"/>
        <v>-</v>
      </c>
      <c r="B449" s="49">
        <f t="shared" si="101"/>
        <v>448</v>
      </c>
      <c r="C449" s="78"/>
      <c r="D449" s="78"/>
      <c r="E449" s="70"/>
      <c r="F449" s="83"/>
      <c r="G449" s="94"/>
      <c r="H449" s="84"/>
      <c r="I449" s="95" t="str">
        <f t="shared" si="92"/>
        <v/>
      </c>
      <c r="J449" s="84"/>
      <c r="K449" s="52" t="str">
        <f t="shared" si="93"/>
        <v/>
      </c>
      <c r="L449" s="84"/>
      <c r="M449" s="51">
        <f t="shared" si="94"/>
        <v>0</v>
      </c>
      <c r="N449" s="51">
        <f t="shared" si="89"/>
        <v>0</v>
      </c>
      <c r="O449" s="51">
        <f t="shared" si="95"/>
        <v>0</v>
      </c>
      <c r="P449" s="51" t="str">
        <f>IFERROR(IF((VLOOKUP(F449,'Master Info'!$A$14:$C$113,2,FALSE)&amp;VLOOKUP(F449,'Master Info'!$A$14:$C$113,3,FALSE))='Master Info'!$B$2&amp;'Master Info'!$C$2,"SGST","IGST"),"")</f>
        <v/>
      </c>
      <c r="Q449" s="67" t="str">
        <f t="shared" si="90"/>
        <v/>
      </c>
      <c r="R449" s="51">
        <f t="shared" si="96"/>
        <v>0</v>
      </c>
      <c r="S449" s="51">
        <f t="shared" si="96"/>
        <v>0</v>
      </c>
      <c r="T449" s="51">
        <f t="shared" si="97"/>
        <v>0</v>
      </c>
      <c r="U449" s="51">
        <f t="shared" si="98"/>
        <v>0</v>
      </c>
      <c r="V449" s="52">
        <f t="shared" si="99"/>
        <v>0</v>
      </c>
      <c r="W449" s="50" t="str">
        <f>IFERROR(IF(AND(VLOOKUP(F449,'Master Info'!$A$14:$Q$113,17,FALSE)="UNREGISTERED",$P449="IGST",O449&gt;=250000),"IGST &gt; 2.5 Lakhs",IF(VLOOKUP($F449,'Master Info'!$A$14:$Q$113,17,FALSE)="UNREGISTERED","Unregistered",$P449)),"")</f>
        <v/>
      </c>
      <c r="X449" s="96" t="str">
        <f t="shared" si="100"/>
        <v/>
      </c>
      <c r="Y449" s="50" t="str">
        <f t="shared" si="91"/>
        <v/>
      </c>
    </row>
    <row r="450" spans="1:25" x14ac:dyDescent="0.25">
      <c r="A450" s="49" t="str">
        <f t="shared" ref="A450:A513" si="102">C450&amp;"-"&amp;D450</f>
        <v>-</v>
      </c>
      <c r="B450" s="49">
        <f t="shared" si="101"/>
        <v>449</v>
      </c>
      <c r="C450" s="78"/>
      <c r="D450" s="78"/>
      <c r="E450" s="70"/>
      <c r="F450" s="83"/>
      <c r="G450" s="94"/>
      <c r="H450" s="84"/>
      <c r="I450" s="95" t="str">
        <f t="shared" si="92"/>
        <v/>
      </c>
      <c r="J450" s="84"/>
      <c r="K450" s="52" t="str">
        <f t="shared" si="93"/>
        <v/>
      </c>
      <c r="L450" s="84"/>
      <c r="M450" s="51">
        <f t="shared" si="94"/>
        <v>0</v>
      </c>
      <c r="N450" s="51">
        <f t="shared" ref="N450:N513" si="103">IFERROR(ROUND($J450*$L450,0),0)</f>
        <v>0</v>
      </c>
      <c r="O450" s="51">
        <f t="shared" si="95"/>
        <v>0</v>
      </c>
      <c r="P450" s="51" t="str">
        <f>IFERROR(IF((VLOOKUP(F450,'Master Info'!$A$14:$C$113,2,FALSE)&amp;VLOOKUP(F450,'Master Info'!$A$14:$C$113,3,FALSE))='Master Info'!$B$2&amp;'Master Info'!$C$2,"SGST","IGST"),"")</f>
        <v/>
      </c>
      <c r="Q450" s="67" t="str">
        <f t="shared" ref="Q450:Q513" si="104">IFERROR(VLOOKUP($G450,Products,IF(P450="SGST",5,6),FALSE),"")</f>
        <v/>
      </c>
      <c r="R450" s="51">
        <f t="shared" si="96"/>
        <v>0</v>
      </c>
      <c r="S450" s="51">
        <f t="shared" si="96"/>
        <v>0</v>
      </c>
      <c r="T450" s="51">
        <f t="shared" si="97"/>
        <v>0</v>
      </c>
      <c r="U450" s="51">
        <f t="shared" si="98"/>
        <v>0</v>
      </c>
      <c r="V450" s="52">
        <f t="shared" si="99"/>
        <v>0</v>
      </c>
      <c r="W450" s="50" t="str">
        <f>IFERROR(IF(AND(VLOOKUP(F450,'Master Info'!$A$14:$Q$113,17,FALSE)="UNREGISTERED",$P450="IGST",O450&gt;=250000),"IGST &gt; 2.5 Lakhs",IF(VLOOKUP($F450,'Master Info'!$A$14:$Q$113,17,FALSE)="UNREGISTERED","Unregistered",$P450)),"")</f>
        <v/>
      </c>
      <c r="X450" s="96" t="str">
        <f t="shared" si="100"/>
        <v/>
      </c>
      <c r="Y450" s="50" t="str">
        <f t="shared" ref="Y450:Y513" si="105">IFERROR(VLOOKUP(G450,Products,2,FALSE),"")</f>
        <v/>
      </c>
    </row>
    <row r="451" spans="1:25" x14ac:dyDescent="0.25">
      <c r="A451" s="49" t="str">
        <f t="shared" si="102"/>
        <v>-</v>
      </c>
      <c r="B451" s="49">
        <f t="shared" si="101"/>
        <v>450</v>
      </c>
      <c r="C451" s="78"/>
      <c r="D451" s="78"/>
      <c r="E451" s="70"/>
      <c r="F451" s="83"/>
      <c r="G451" s="94"/>
      <c r="H451" s="84"/>
      <c r="I451" s="95" t="str">
        <f t="shared" ref="I451:I514" si="106">IFERROR(ROUND(J451/H451,2),"")</f>
        <v/>
      </c>
      <c r="J451" s="84"/>
      <c r="K451" s="52" t="str">
        <f t="shared" ref="K451:K514" si="107">IFERROR(MIN(H451*(1-I451),(H451-J451)),"")</f>
        <v/>
      </c>
      <c r="L451" s="84"/>
      <c r="M451" s="51">
        <f t="shared" ref="M451:M514" si="108">IFERROR(ROUND($H451*$L451,0),0)</f>
        <v>0</v>
      </c>
      <c r="N451" s="51">
        <f t="shared" si="103"/>
        <v>0</v>
      </c>
      <c r="O451" s="51">
        <f t="shared" ref="O451:O514" si="109">M451-N451</f>
        <v>0</v>
      </c>
      <c r="P451" s="51" t="str">
        <f>IFERROR(IF((VLOOKUP(F451,'Master Info'!$A$14:$C$113,2,FALSE)&amp;VLOOKUP(F451,'Master Info'!$A$14:$C$113,3,FALSE))='Master Info'!$B$2&amp;'Master Info'!$C$2,"SGST","IGST"),"")</f>
        <v/>
      </c>
      <c r="Q451" s="67" t="str">
        <f t="shared" si="104"/>
        <v/>
      </c>
      <c r="R451" s="51">
        <f t="shared" ref="R451:S514" si="110">IFERROR(IF($P451="SGST",ROUND($O451*$Q451,2),0),0)</f>
        <v>0</v>
      </c>
      <c r="S451" s="51">
        <f t="shared" si="110"/>
        <v>0</v>
      </c>
      <c r="T451" s="51">
        <f t="shared" ref="T451:T514" si="111">IFERROR(IF($P451&lt;&gt;"SGST",ROUND($O451*$Q451,2),0),0)</f>
        <v>0</v>
      </c>
      <c r="U451" s="51">
        <f t="shared" ref="U451:U514" si="112">SUM(R451:T451)</f>
        <v>0</v>
      </c>
      <c r="V451" s="52">
        <f t="shared" ref="V451:V514" si="113">SUM(O451,U451)</f>
        <v>0</v>
      </c>
      <c r="W451" s="50" t="str">
        <f>IFERROR(IF(AND(VLOOKUP(F451,'Master Info'!$A$14:$Q$113,17,FALSE)="UNREGISTERED",$P451="IGST",O451&gt;=250000),"IGST &gt; 2.5 Lakhs",IF(VLOOKUP($F451,'Master Info'!$A$14:$Q$113,17,FALSE)="UNREGISTERED","Unregistered",$P451)),"")</f>
        <v/>
      </c>
      <c r="X451" s="96" t="str">
        <f t="shared" ref="X451:X514" si="114">IFERROR(IF(E451=0,"",TEXT(E451,"MMMm")),"")</f>
        <v/>
      </c>
      <c r="Y451" s="50" t="str">
        <f t="shared" si="105"/>
        <v/>
      </c>
    </row>
    <row r="452" spans="1:25" x14ac:dyDescent="0.25">
      <c r="A452" s="49" t="str">
        <f t="shared" si="102"/>
        <v>-</v>
      </c>
      <c r="B452" s="49">
        <f t="shared" si="101"/>
        <v>451</v>
      </c>
      <c r="C452" s="78"/>
      <c r="D452" s="78"/>
      <c r="E452" s="70"/>
      <c r="F452" s="83"/>
      <c r="G452" s="94"/>
      <c r="H452" s="84"/>
      <c r="I452" s="95" t="str">
        <f t="shared" si="106"/>
        <v/>
      </c>
      <c r="J452" s="84"/>
      <c r="K452" s="52" t="str">
        <f t="shared" si="107"/>
        <v/>
      </c>
      <c r="L452" s="84"/>
      <c r="M452" s="51">
        <f t="shared" si="108"/>
        <v>0</v>
      </c>
      <c r="N452" s="51">
        <f t="shared" si="103"/>
        <v>0</v>
      </c>
      <c r="O452" s="51">
        <f t="shared" si="109"/>
        <v>0</v>
      </c>
      <c r="P452" s="51" t="str">
        <f>IFERROR(IF((VLOOKUP(F452,'Master Info'!$A$14:$C$113,2,FALSE)&amp;VLOOKUP(F452,'Master Info'!$A$14:$C$113,3,FALSE))='Master Info'!$B$2&amp;'Master Info'!$C$2,"SGST","IGST"),"")</f>
        <v/>
      </c>
      <c r="Q452" s="67" t="str">
        <f t="shared" si="104"/>
        <v/>
      </c>
      <c r="R452" s="51">
        <f t="shared" si="110"/>
        <v>0</v>
      </c>
      <c r="S452" s="51">
        <f t="shared" si="110"/>
        <v>0</v>
      </c>
      <c r="T452" s="51">
        <f t="shared" si="111"/>
        <v>0</v>
      </c>
      <c r="U452" s="51">
        <f t="shared" si="112"/>
        <v>0</v>
      </c>
      <c r="V452" s="52">
        <f t="shared" si="113"/>
        <v>0</v>
      </c>
      <c r="W452" s="50" t="str">
        <f>IFERROR(IF(AND(VLOOKUP(F452,'Master Info'!$A$14:$Q$113,17,FALSE)="UNREGISTERED",$P452="IGST",O452&gt;=250000),"IGST &gt; 2.5 Lakhs",IF(VLOOKUP($F452,'Master Info'!$A$14:$Q$113,17,FALSE)="UNREGISTERED","Unregistered",$P452)),"")</f>
        <v/>
      </c>
      <c r="X452" s="96" t="str">
        <f t="shared" si="114"/>
        <v/>
      </c>
      <c r="Y452" s="50" t="str">
        <f t="shared" si="105"/>
        <v/>
      </c>
    </row>
    <row r="453" spans="1:25" x14ac:dyDescent="0.25">
      <c r="A453" s="49" t="str">
        <f t="shared" si="102"/>
        <v>-</v>
      </c>
      <c r="B453" s="49">
        <f t="shared" si="101"/>
        <v>452</v>
      </c>
      <c r="C453" s="78"/>
      <c r="D453" s="78"/>
      <c r="E453" s="70"/>
      <c r="F453" s="83"/>
      <c r="G453" s="94"/>
      <c r="H453" s="84"/>
      <c r="I453" s="95" t="str">
        <f t="shared" si="106"/>
        <v/>
      </c>
      <c r="J453" s="84"/>
      <c r="K453" s="52" t="str">
        <f t="shared" si="107"/>
        <v/>
      </c>
      <c r="L453" s="84"/>
      <c r="M453" s="51">
        <f t="shared" si="108"/>
        <v>0</v>
      </c>
      <c r="N453" s="51">
        <f t="shared" si="103"/>
        <v>0</v>
      </c>
      <c r="O453" s="51">
        <f t="shared" si="109"/>
        <v>0</v>
      </c>
      <c r="P453" s="51" t="str">
        <f>IFERROR(IF((VLOOKUP(F453,'Master Info'!$A$14:$C$113,2,FALSE)&amp;VLOOKUP(F453,'Master Info'!$A$14:$C$113,3,FALSE))='Master Info'!$B$2&amp;'Master Info'!$C$2,"SGST","IGST"),"")</f>
        <v/>
      </c>
      <c r="Q453" s="67" t="str">
        <f t="shared" si="104"/>
        <v/>
      </c>
      <c r="R453" s="51">
        <f t="shared" si="110"/>
        <v>0</v>
      </c>
      <c r="S453" s="51">
        <f t="shared" si="110"/>
        <v>0</v>
      </c>
      <c r="T453" s="51">
        <f t="shared" si="111"/>
        <v>0</v>
      </c>
      <c r="U453" s="51">
        <f t="shared" si="112"/>
        <v>0</v>
      </c>
      <c r="V453" s="52">
        <f t="shared" si="113"/>
        <v>0</v>
      </c>
      <c r="W453" s="50" t="str">
        <f>IFERROR(IF(AND(VLOOKUP(F453,'Master Info'!$A$14:$Q$113,17,FALSE)="UNREGISTERED",$P453="IGST",O453&gt;=250000),"IGST &gt; 2.5 Lakhs",IF(VLOOKUP($F453,'Master Info'!$A$14:$Q$113,17,FALSE)="UNREGISTERED","Unregistered",$P453)),"")</f>
        <v/>
      </c>
      <c r="X453" s="96" t="str">
        <f t="shared" si="114"/>
        <v/>
      </c>
      <c r="Y453" s="50" t="str">
        <f t="shared" si="105"/>
        <v/>
      </c>
    </row>
    <row r="454" spans="1:25" x14ac:dyDescent="0.25">
      <c r="A454" s="49" t="str">
        <f t="shared" si="102"/>
        <v>-</v>
      </c>
      <c r="B454" s="49">
        <f t="shared" si="101"/>
        <v>453</v>
      </c>
      <c r="C454" s="78"/>
      <c r="D454" s="78"/>
      <c r="E454" s="70"/>
      <c r="F454" s="83"/>
      <c r="G454" s="94"/>
      <c r="H454" s="84"/>
      <c r="I454" s="95" t="str">
        <f t="shared" si="106"/>
        <v/>
      </c>
      <c r="J454" s="84"/>
      <c r="K454" s="52" t="str">
        <f t="shared" si="107"/>
        <v/>
      </c>
      <c r="L454" s="84"/>
      <c r="M454" s="51">
        <f t="shared" si="108"/>
        <v>0</v>
      </c>
      <c r="N454" s="51">
        <f t="shared" si="103"/>
        <v>0</v>
      </c>
      <c r="O454" s="51">
        <f t="shared" si="109"/>
        <v>0</v>
      </c>
      <c r="P454" s="51" t="str">
        <f>IFERROR(IF((VLOOKUP(F454,'Master Info'!$A$14:$C$113,2,FALSE)&amp;VLOOKUP(F454,'Master Info'!$A$14:$C$113,3,FALSE))='Master Info'!$B$2&amp;'Master Info'!$C$2,"SGST","IGST"),"")</f>
        <v/>
      </c>
      <c r="Q454" s="67" t="str">
        <f t="shared" si="104"/>
        <v/>
      </c>
      <c r="R454" s="51">
        <f t="shared" si="110"/>
        <v>0</v>
      </c>
      <c r="S454" s="51">
        <f t="shared" si="110"/>
        <v>0</v>
      </c>
      <c r="T454" s="51">
        <f t="shared" si="111"/>
        <v>0</v>
      </c>
      <c r="U454" s="51">
        <f t="shared" si="112"/>
        <v>0</v>
      </c>
      <c r="V454" s="52">
        <f t="shared" si="113"/>
        <v>0</v>
      </c>
      <c r="W454" s="50" t="str">
        <f>IFERROR(IF(AND(VLOOKUP(F454,'Master Info'!$A$14:$Q$113,17,FALSE)="UNREGISTERED",$P454="IGST",O454&gt;=250000),"IGST &gt; 2.5 Lakhs",IF(VLOOKUP($F454,'Master Info'!$A$14:$Q$113,17,FALSE)="UNREGISTERED","Unregistered",$P454)),"")</f>
        <v/>
      </c>
      <c r="X454" s="96" t="str">
        <f t="shared" si="114"/>
        <v/>
      </c>
      <c r="Y454" s="50" t="str">
        <f t="shared" si="105"/>
        <v/>
      </c>
    </row>
    <row r="455" spans="1:25" x14ac:dyDescent="0.25">
      <c r="A455" s="49" t="str">
        <f t="shared" si="102"/>
        <v>-</v>
      </c>
      <c r="B455" s="49">
        <f t="shared" si="101"/>
        <v>454</v>
      </c>
      <c r="C455" s="78"/>
      <c r="D455" s="78"/>
      <c r="E455" s="70"/>
      <c r="F455" s="83"/>
      <c r="G455" s="94"/>
      <c r="H455" s="84"/>
      <c r="I455" s="95" t="str">
        <f t="shared" si="106"/>
        <v/>
      </c>
      <c r="J455" s="84"/>
      <c r="K455" s="52" t="str">
        <f t="shared" si="107"/>
        <v/>
      </c>
      <c r="L455" s="84"/>
      <c r="M455" s="51">
        <f t="shared" si="108"/>
        <v>0</v>
      </c>
      <c r="N455" s="51">
        <f t="shared" si="103"/>
        <v>0</v>
      </c>
      <c r="O455" s="51">
        <f t="shared" si="109"/>
        <v>0</v>
      </c>
      <c r="P455" s="51" t="str">
        <f>IFERROR(IF((VLOOKUP(F455,'Master Info'!$A$14:$C$113,2,FALSE)&amp;VLOOKUP(F455,'Master Info'!$A$14:$C$113,3,FALSE))='Master Info'!$B$2&amp;'Master Info'!$C$2,"SGST","IGST"),"")</f>
        <v/>
      </c>
      <c r="Q455" s="67" t="str">
        <f t="shared" si="104"/>
        <v/>
      </c>
      <c r="R455" s="51">
        <f t="shared" si="110"/>
        <v>0</v>
      </c>
      <c r="S455" s="51">
        <f t="shared" si="110"/>
        <v>0</v>
      </c>
      <c r="T455" s="51">
        <f t="shared" si="111"/>
        <v>0</v>
      </c>
      <c r="U455" s="51">
        <f t="shared" si="112"/>
        <v>0</v>
      </c>
      <c r="V455" s="52">
        <f t="shared" si="113"/>
        <v>0</v>
      </c>
      <c r="W455" s="50" t="str">
        <f>IFERROR(IF(AND(VLOOKUP(F455,'Master Info'!$A$14:$Q$113,17,FALSE)="UNREGISTERED",$P455="IGST",O455&gt;=250000),"IGST &gt; 2.5 Lakhs",IF(VLOOKUP($F455,'Master Info'!$A$14:$Q$113,17,FALSE)="UNREGISTERED","Unregistered",$P455)),"")</f>
        <v/>
      </c>
      <c r="X455" s="96" t="str">
        <f t="shared" si="114"/>
        <v/>
      </c>
      <c r="Y455" s="50" t="str">
        <f t="shared" si="105"/>
        <v/>
      </c>
    </row>
    <row r="456" spans="1:25" x14ac:dyDescent="0.25">
      <c r="A456" s="49" t="str">
        <f t="shared" si="102"/>
        <v>-</v>
      </c>
      <c r="B456" s="49">
        <f t="shared" si="101"/>
        <v>455</v>
      </c>
      <c r="C456" s="78"/>
      <c r="D456" s="78"/>
      <c r="E456" s="70"/>
      <c r="F456" s="83"/>
      <c r="G456" s="94"/>
      <c r="H456" s="84"/>
      <c r="I456" s="95" t="str">
        <f t="shared" si="106"/>
        <v/>
      </c>
      <c r="J456" s="84"/>
      <c r="K456" s="52" t="str">
        <f t="shared" si="107"/>
        <v/>
      </c>
      <c r="L456" s="84"/>
      <c r="M456" s="51">
        <f t="shared" si="108"/>
        <v>0</v>
      </c>
      <c r="N456" s="51">
        <f t="shared" si="103"/>
        <v>0</v>
      </c>
      <c r="O456" s="51">
        <f t="shared" si="109"/>
        <v>0</v>
      </c>
      <c r="P456" s="51" t="str">
        <f>IFERROR(IF((VLOOKUP(F456,'Master Info'!$A$14:$C$113,2,FALSE)&amp;VLOOKUP(F456,'Master Info'!$A$14:$C$113,3,FALSE))='Master Info'!$B$2&amp;'Master Info'!$C$2,"SGST","IGST"),"")</f>
        <v/>
      </c>
      <c r="Q456" s="67" t="str">
        <f t="shared" si="104"/>
        <v/>
      </c>
      <c r="R456" s="51">
        <f t="shared" si="110"/>
        <v>0</v>
      </c>
      <c r="S456" s="51">
        <f t="shared" si="110"/>
        <v>0</v>
      </c>
      <c r="T456" s="51">
        <f t="shared" si="111"/>
        <v>0</v>
      </c>
      <c r="U456" s="51">
        <f t="shared" si="112"/>
        <v>0</v>
      </c>
      <c r="V456" s="52">
        <f t="shared" si="113"/>
        <v>0</v>
      </c>
      <c r="W456" s="50" t="str">
        <f>IFERROR(IF(AND(VLOOKUP(F456,'Master Info'!$A$14:$Q$113,17,FALSE)="UNREGISTERED",$P456="IGST",O456&gt;=250000),"IGST &gt; 2.5 Lakhs",IF(VLOOKUP($F456,'Master Info'!$A$14:$Q$113,17,FALSE)="UNREGISTERED","Unregistered",$P456)),"")</f>
        <v/>
      </c>
      <c r="X456" s="96" t="str">
        <f t="shared" si="114"/>
        <v/>
      </c>
      <c r="Y456" s="50" t="str">
        <f t="shared" si="105"/>
        <v/>
      </c>
    </row>
    <row r="457" spans="1:25" x14ac:dyDescent="0.25">
      <c r="A457" s="49" t="str">
        <f t="shared" si="102"/>
        <v>-</v>
      </c>
      <c r="B457" s="49">
        <f t="shared" si="101"/>
        <v>456</v>
      </c>
      <c r="C457" s="78"/>
      <c r="D457" s="78"/>
      <c r="E457" s="70"/>
      <c r="F457" s="83"/>
      <c r="G457" s="94"/>
      <c r="H457" s="84"/>
      <c r="I457" s="95" t="str">
        <f t="shared" si="106"/>
        <v/>
      </c>
      <c r="J457" s="84"/>
      <c r="K457" s="52" t="str">
        <f t="shared" si="107"/>
        <v/>
      </c>
      <c r="L457" s="84"/>
      <c r="M457" s="51">
        <f t="shared" si="108"/>
        <v>0</v>
      </c>
      <c r="N457" s="51">
        <f t="shared" si="103"/>
        <v>0</v>
      </c>
      <c r="O457" s="51">
        <f t="shared" si="109"/>
        <v>0</v>
      </c>
      <c r="P457" s="51" t="str">
        <f>IFERROR(IF((VLOOKUP(F457,'Master Info'!$A$14:$C$113,2,FALSE)&amp;VLOOKUP(F457,'Master Info'!$A$14:$C$113,3,FALSE))='Master Info'!$B$2&amp;'Master Info'!$C$2,"SGST","IGST"),"")</f>
        <v/>
      </c>
      <c r="Q457" s="67" t="str">
        <f t="shared" si="104"/>
        <v/>
      </c>
      <c r="R457" s="51">
        <f t="shared" si="110"/>
        <v>0</v>
      </c>
      <c r="S457" s="51">
        <f t="shared" si="110"/>
        <v>0</v>
      </c>
      <c r="T457" s="51">
        <f t="shared" si="111"/>
        <v>0</v>
      </c>
      <c r="U457" s="51">
        <f t="shared" si="112"/>
        <v>0</v>
      </c>
      <c r="V457" s="52">
        <f t="shared" si="113"/>
        <v>0</v>
      </c>
      <c r="W457" s="50" t="str">
        <f>IFERROR(IF(AND(VLOOKUP(F457,'Master Info'!$A$14:$Q$113,17,FALSE)="UNREGISTERED",$P457="IGST",O457&gt;=250000),"IGST &gt; 2.5 Lakhs",IF(VLOOKUP($F457,'Master Info'!$A$14:$Q$113,17,FALSE)="UNREGISTERED","Unregistered",$P457)),"")</f>
        <v/>
      </c>
      <c r="X457" s="96" t="str">
        <f t="shared" si="114"/>
        <v/>
      </c>
      <c r="Y457" s="50" t="str">
        <f t="shared" si="105"/>
        <v/>
      </c>
    </row>
    <row r="458" spans="1:25" x14ac:dyDescent="0.25">
      <c r="A458" s="49" t="str">
        <f t="shared" si="102"/>
        <v>-</v>
      </c>
      <c r="B458" s="49">
        <f t="shared" si="101"/>
        <v>457</v>
      </c>
      <c r="C458" s="78"/>
      <c r="D458" s="78"/>
      <c r="E458" s="70"/>
      <c r="F458" s="83"/>
      <c r="G458" s="94"/>
      <c r="H458" s="84"/>
      <c r="I458" s="95" t="str">
        <f t="shared" si="106"/>
        <v/>
      </c>
      <c r="J458" s="84"/>
      <c r="K458" s="52" t="str">
        <f t="shared" si="107"/>
        <v/>
      </c>
      <c r="L458" s="84"/>
      <c r="M458" s="51">
        <f t="shared" si="108"/>
        <v>0</v>
      </c>
      <c r="N458" s="51">
        <f t="shared" si="103"/>
        <v>0</v>
      </c>
      <c r="O458" s="51">
        <f t="shared" si="109"/>
        <v>0</v>
      </c>
      <c r="P458" s="51" t="str">
        <f>IFERROR(IF((VLOOKUP(F458,'Master Info'!$A$14:$C$113,2,FALSE)&amp;VLOOKUP(F458,'Master Info'!$A$14:$C$113,3,FALSE))='Master Info'!$B$2&amp;'Master Info'!$C$2,"SGST","IGST"),"")</f>
        <v/>
      </c>
      <c r="Q458" s="67" t="str">
        <f t="shared" si="104"/>
        <v/>
      </c>
      <c r="R458" s="51">
        <f t="shared" si="110"/>
        <v>0</v>
      </c>
      <c r="S458" s="51">
        <f t="shared" si="110"/>
        <v>0</v>
      </c>
      <c r="T458" s="51">
        <f t="shared" si="111"/>
        <v>0</v>
      </c>
      <c r="U458" s="51">
        <f t="shared" si="112"/>
        <v>0</v>
      </c>
      <c r="V458" s="52">
        <f t="shared" si="113"/>
        <v>0</v>
      </c>
      <c r="W458" s="50" t="str">
        <f>IFERROR(IF(AND(VLOOKUP(F458,'Master Info'!$A$14:$Q$113,17,FALSE)="UNREGISTERED",$P458="IGST",O458&gt;=250000),"IGST &gt; 2.5 Lakhs",IF(VLOOKUP($F458,'Master Info'!$A$14:$Q$113,17,FALSE)="UNREGISTERED","Unregistered",$P458)),"")</f>
        <v/>
      </c>
      <c r="X458" s="96" t="str">
        <f t="shared" si="114"/>
        <v/>
      </c>
      <c r="Y458" s="50" t="str">
        <f t="shared" si="105"/>
        <v/>
      </c>
    </row>
    <row r="459" spans="1:25" x14ac:dyDescent="0.25">
      <c r="A459" s="49" t="str">
        <f t="shared" si="102"/>
        <v>-</v>
      </c>
      <c r="B459" s="49">
        <f t="shared" si="101"/>
        <v>458</v>
      </c>
      <c r="C459" s="78"/>
      <c r="D459" s="78"/>
      <c r="E459" s="70"/>
      <c r="F459" s="83"/>
      <c r="G459" s="94"/>
      <c r="H459" s="84"/>
      <c r="I459" s="95" t="str">
        <f t="shared" si="106"/>
        <v/>
      </c>
      <c r="J459" s="84"/>
      <c r="K459" s="52" t="str">
        <f t="shared" si="107"/>
        <v/>
      </c>
      <c r="L459" s="84"/>
      <c r="M459" s="51">
        <f t="shared" si="108"/>
        <v>0</v>
      </c>
      <c r="N459" s="51">
        <f t="shared" si="103"/>
        <v>0</v>
      </c>
      <c r="O459" s="51">
        <f t="shared" si="109"/>
        <v>0</v>
      </c>
      <c r="P459" s="51" t="str">
        <f>IFERROR(IF((VLOOKUP(F459,'Master Info'!$A$14:$C$113,2,FALSE)&amp;VLOOKUP(F459,'Master Info'!$A$14:$C$113,3,FALSE))='Master Info'!$B$2&amp;'Master Info'!$C$2,"SGST","IGST"),"")</f>
        <v/>
      </c>
      <c r="Q459" s="67" t="str">
        <f t="shared" si="104"/>
        <v/>
      </c>
      <c r="R459" s="51">
        <f t="shared" si="110"/>
        <v>0</v>
      </c>
      <c r="S459" s="51">
        <f t="shared" si="110"/>
        <v>0</v>
      </c>
      <c r="T459" s="51">
        <f t="shared" si="111"/>
        <v>0</v>
      </c>
      <c r="U459" s="51">
        <f t="shared" si="112"/>
        <v>0</v>
      </c>
      <c r="V459" s="52">
        <f t="shared" si="113"/>
        <v>0</v>
      </c>
      <c r="W459" s="50" t="str">
        <f>IFERROR(IF(AND(VLOOKUP(F459,'Master Info'!$A$14:$Q$113,17,FALSE)="UNREGISTERED",$P459="IGST",O459&gt;=250000),"IGST &gt; 2.5 Lakhs",IF(VLOOKUP($F459,'Master Info'!$A$14:$Q$113,17,FALSE)="UNREGISTERED","Unregistered",$P459)),"")</f>
        <v/>
      </c>
      <c r="X459" s="96" t="str">
        <f t="shared" si="114"/>
        <v/>
      </c>
      <c r="Y459" s="50" t="str">
        <f t="shared" si="105"/>
        <v/>
      </c>
    </row>
    <row r="460" spans="1:25" x14ac:dyDescent="0.25">
      <c r="A460" s="49" t="str">
        <f t="shared" si="102"/>
        <v>-</v>
      </c>
      <c r="B460" s="49">
        <f t="shared" si="101"/>
        <v>459</v>
      </c>
      <c r="C460" s="78"/>
      <c r="D460" s="78"/>
      <c r="E460" s="70"/>
      <c r="F460" s="83"/>
      <c r="G460" s="94"/>
      <c r="H460" s="84"/>
      <c r="I460" s="95" t="str">
        <f t="shared" si="106"/>
        <v/>
      </c>
      <c r="J460" s="84"/>
      <c r="K460" s="52" t="str">
        <f t="shared" si="107"/>
        <v/>
      </c>
      <c r="L460" s="84"/>
      <c r="M460" s="51">
        <f t="shared" si="108"/>
        <v>0</v>
      </c>
      <c r="N460" s="51">
        <f t="shared" si="103"/>
        <v>0</v>
      </c>
      <c r="O460" s="51">
        <f t="shared" si="109"/>
        <v>0</v>
      </c>
      <c r="P460" s="51" t="str">
        <f>IFERROR(IF((VLOOKUP(F460,'Master Info'!$A$14:$C$113,2,FALSE)&amp;VLOOKUP(F460,'Master Info'!$A$14:$C$113,3,FALSE))='Master Info'!$B$2&amp;'Master Info'!$C$2,"SGST","IGST"),"")</f>
        <v/>
      </c>
      <c r="Q460" s="67" t="str">
        <f t="shared" si="104"/>
        <v/>
      </c>
      <c r="R460" s="51">
        <f t="shared" si="110"/>
        <v>0</v>
      </c>
      <c r="S460" s="51">
        <f t="shared" si="110"/>
        <v>0</v>
      </c>
      <c r="T460" s="51">
        <f t="shared" si="111"/>
        <v>0</v>
      </c>
      <c r="U460" s="51">
        <f t="shared" si="112"/>
        <v>0</v>
      </c>
      <c r="V460" s="52">
        <f t="shared" si="113"/>
        <v>0</v>
      </c>
      <c r="W460" s="50" t="str">
        <f>IFERROR(IF(AND(VLOOKUP(F460,'Master Info'!$A$14:$Q$113,17,FALSE)="UNREGISTERED",$P460="IGST",O460&gt;=250000),"IGST &gt; 2.5 Lakhs",IF(VLOOKUP($F460,'Master Info'!$A$14:$Q$113,17,FALSE)="UNREGISTERED","Unregistered",$P460)),"")</f>
        <v/>
      </c>
      <c r="X460" s="96" t="str">
        <f t="shared" si="114"/>
        <v/>
      </c>
      <c r="Y460" s="50" t="str">
        <f t="shared" si="105"/>
        <v/>
      </c>
    </row>
    <row r="461" spans="1:25" x14ac:dyDescent="0.25">
      <c r="A461" s="49" t="str">
        <f t="shared" si="102"/>
        <v>-</v>
      </c>
      <c r="B461" s="49">
        <f t="shared" si="101"/>
        <v>460</v>
      </c>
      <c r="C461" s="78"/>
      <c r="D461" s="78"/>
      <c r="E461" s="70"/>
      <c r="F461" s="83"/>
      <c r="G461" s="94"/>
      <c r="H461" s="84"/>
      <c r="I461" s="95" t="str">
        <f t="shared" si="106"/>
        <v/>
      </c>
      <c r="J461" s="84"/>
      <c r="K461" s="52" t="str">
        <f t="shared" si="107"/>
        <v/>
      </c>
      <c r="L461" s="84"/>
      <c r="M461" s="51">
        <f t="shared" si="108"/>
        <v>0</v>
      </c>
      <c r="N461" s="51">
        <f t="shared" si="103"/>
        <v>0</v>
      </c>
      <c r="O461" s="51">
        <f t="shared" si="109"/>
        <v>0</v>
      </c>
      <c r="P461" s="51" t="str">
        <f>IFERROR(IF((VLOOKUP(F461,'Master Info'!$A$14:$C$113,2,FALSE)&amp;VLOOKUP(F461,'Master Info'!$A$14:$C$113,3,FALSE))='Master Info'!$B$2&amp;'Master Info'!$C$2,"SGST","IGST"),"")</f>
        <v/>
      </c>
      <c r="Q461" s="67" t="str">
        <f t="shared" si="104"/>
        <v/>
      </c>
      <c r="R461" s="51">
        <f t="shared" si="110"/>
        <v>0</v>
      </c>
      <c r="S461" s="51">
        <f t="shared" si="110"/>
        <v>0</v>
      </c>
      <c r="T461" s="51">
        <f t="shared" si="111"/>
        <v>0</v>
      </c>
      <c r="U461" s="51">
        <f t="shared" si="112"/>
        <v>0</v>
      </c>
      <c r="V461" s="52">
        <f t="shared" si="113"/>
        <v>0</v>
      </c>
      <c r="W461" s="50" t="str">
        <f>IFERROR(IF(AND(VLOOKUP(F461,'Master Info'!$A$14:$Q$113,17,FALSE)="UNREGISTERED",$P461="IGST",O461&gt;=250000),"IGST &gt; 2.5 Lakhs",IF(VLOOKUP($F461,'Master Info'!$A$14:$Q$113,17,FALSE)="UNREGISTERED","Unregistered",$P461)),"")</f>
        <v/>
      </c>
      <c r="X461" s="96" t="str">
        <f t="shared" si="114"/>
        <v/>
      </c>
      <c r="Y461" s="50" t="str">
        <f t="shared" si="105"/>
        <v/>
      </c>
    </row>
    <row r="462" spans="1:25" x14ac:dyDescent="0.25">
      <c r="A462" s="49" t="str">
        <f t="shared" si="102"/>
        <v>-</v>
      </c>
      <c r="B462" s="49">
        <f t="shared" si="101"/>
        <v>461</v>
      </c>
      <c r="C462" s="78"/>
      <c r="D462" s="78"/>
      <c r="E462" s="70"/>
      <c r="F462" s="83"/>
      <c r="G462" s="94"/>
      <c r="H462" s="84"/>
      <c r="I462" s="95" t="str">
        <f t="shared" si="106"/>
        <v/>
      </c>
      <c r="J462" s="84"/>
      <c r="K462" s="52" t="str">
        <f t="shared" si="107"/>
        <v/>
      </c>
      <c r="L462" s="84"/>
      <c r="M462" s="51">
        <f t="shared" si="108"/>
        <v>0</v>
      </c>
      <c r="N462" s="51">
        <f t="shared" si="103"/>
        <v>0</v>
      </c>
      <c r="O462" s="51">
        <f t="shared" si="109"/>
        <v>0</v>
      </c>
      <c r="P462" s="51" t="str">
        <f>IFERROR(IF((VLOOKUP(F462,'Master Info'!$A$14:$C$113,2,FALSE)&amp;VLOOKUP(F462,'Master Info'!$A$14:$C$113,3,FALSE))='Master Info'!$B$2&amp;'Master Info'!$C$2,"SGST","IGST"),"")</f>
        <v/>
      </c>
      <c r="Q462" s="67" t="str">
        <f t="shared" si="104"/>
        <v/>
      </c>
      <c r="R462" s="51">
        <f t="shared" si="110"/>
        <v>0</v>
      </c>
      <c r="S462" s="51">
        <f t="shared" si="110"/>
        <v>0</v>
      </c>
      <c r="T462" s="51">
        <f t="shared" si="111"/>
        <v>0</v>
      </c>
      <c r="U462" s="51">
        <f t="shared" si="112"/>
        <v>0</v>
      </c>
      <c r="V462" s="52">
        <f t="shared" si="113"/>
        <v>0</v>
      </c>
      <c r="W462" s="50" t="str">
        <f>IFERROR(IF(AND(VLOOKUP(F462,'Master Info'!$A$14:$Q$113,17,FALSE)="UNREGISTERED",$P462="IGST",O462&gt;=250000),"IGST &gt; 2.5 Lakhs",IF(VLOOKUP($F462,'Master Info'!$A$14:$Q$113,17,FALSE)="UNREGISTERED","Unregistered",$P462)),"")</f>
        <v/>
      </c>
      <c r="X462" s="96" t="str">
        <f t="shared" si="114"/>
        <v/>
      </c>
      <c r="Y462" s="50" t="str">
        <f t="shared" si="105"/>
        <v/>
      </c>
    </row>
    <row r="463" spans="1:25" x14ac:dyDescent="0.25">
      <c r="A463" s="49" t="str">
        <f t="shared" si="102"/>
        <v>-</v>
      </c>
      <c r="B463" s="49">
        <f t="shared" si="101"/>
        <v>462</v>
      </c>
      <c r="C463" s="78"/>
      <c r="D463" s="78"/>
      <c r="E463" s="70"/>
      <c r="F463" s="83"/>
      <c r="G463" s="94"/>
      <c r="H463" s="84"/>
      <c r="I463" s="95" t="str">
        <f t="shared" si="106"/>
        <v/>
      </c>
      <c r="J463" s="84"/>
      <c r="K463" s="52" t="str">
        <f t="shared" si="107"/>
        <v/>
      </c>
      <c r="L463" s="84"/>
      <c r="M463" s="51">
        <f t="shared" si="108"/>
        <v>0</v>
      </c>
      <c r="N463" s="51">
        <f t="shared" si="103"/>
        <v>0</v>
      </c>
      <c r="O463" s="51">
        <f t="shared" si="109"/>
        <v>0</v>
      </c>
      <c r="P463" s="51" t="str">
        <f>IFERROR(IF((VLOOKUP(F463,'Master Info'!$A$14:$C$113,2,FALSE)&amp;VLOOKUP(F463,'Master Info'!$A$14:$C$113,3,FALSE))='Master Info'!$B$2&amp;'Master Info'!$C$2,"SGST","IGST"),"")</f>
        <v/>
      </c>
      <c r="Q463" s="67" t="str">
        <f t="shared" si="104"/>
        <v/>
      </c>
      <c r="R463" s="51">
        <f t="shared" si="110"/>
        <v>0</v>
      </c>
      <c r="S463" s="51">
        <f t="shared" si="110"/>
        <v>0</v>
      </c>
      <c r="T463" s="51">
        <f t="shared" si="111"/>
        <v>0</v>
      </c>
      <c r="U463" s="51">
        <f t="shared" si="112"/>
        <v>0</v>
      </c>
      <c r="V463" s="52">
        <f t="shared" si="113"/>
        <v>0</v>
      </c>
      <c r="W463" s="50" t="str">
        <f>IFERROR(IF(AND(VLOOKUP(F463,'Master Info'!$A$14:$Q$113,17,FALSE)="UNREGISTERED",$P463="IGST",O463&gt;=250000),"IGST &gt; 2.5 Lakhs",IF(VLOOKUP($F463,'Master Info'!$A$14:$Q$113,17,FALSE)="UNREGISTERED","Unregistered",$P463)),"")</f>
        <v/>
      </c>
      <c r="X463" s="96" t="str">
        <f t="shared" si="114"/>
        <v/>
      </c>
      <c r="Y463" s="50" t="str">
        <f t="shared" si="105"/>
        <v/>
      </c>
    </row>
    <row r="464" spans="1:25" x14ac:dyDescent="0.25">
      <c r="A464" s="49" t="str">
        <f t="shared" si="102"/>
        <v>-</v>
      </c>
      <c r="B464" s="49">
        <f t="shared" si="101"/>
        <v>463</v>
      </c>
      <c r="C464" s="78"/>
      <c r="D464" s="78"/>
      <c r="E464" s="70"/>
      <c r="F464" s="83"/>
      <c r="G464" s="94"/>
      <c r="H464" s="84"/>
      <c r="I464" s="95" t="str">
        <f t="shared" si="106"/>
        <v/>
      </c>
      <c r="J464" s="84"/>
      <c r="K464" s="52" t="str">
        <f t="shared" si="107"/>
        <v/>
      </c>
      <c r="L464" s="84"/>
      <c r="M464" s="51">
        <f t="shared" si="108"/>
        <v>0</v>
      </c>
      <c r="N464" s="51">
        <f t="shared" si="103"/>
        <v>0</v>
      </c>
      <c r="O464" s="51">
        <f t="shared" si="109"/>
        <v>0</v>
      </c>
      <c r="P464" s="51" t="str">
        <f>IFERROR(IF((VLOOKUP(F464,'Master Info'!$A$14:$C$113,2,FALSE)&amp;VLOOKUP(F464,'Master Info'!$A$14:$C$113,3,FALSE))='Master Info'!$B$2&amp;'Master Info'!$C$2,"SGST","IGST"),"")</f>
        <v/>
      </c>
      <c r="Q464" s="67" t="str">
        <f t="shared" si="104"/>
        <v/>
      </c>
      <c r="R464" s="51">
        <f t="shared" si="110"/>
        <v>0</v>
      </c>
      <c r="S464" s="51">
        <f t="shared" si="110"/>
        <v>0</v>
      </c>
      <c r="T464" s="51">
        <f t="shared" si="111"/>
        <v>0</v>
      </c>
      <c r="U464" s="51">
        <f t="shared" si="112"/>
        <v>0</v>
      </c>
      <c r="V464" s="52">
        <f t="shared" si="113"/>
        <v>0</v>
      </c>
      <c r="W464" s="50" t="str">
        <f>IFERROR(IF(AND(VLOOKUP(F464,'Master Info'!$A$14:$Q$113,17,FALSE)="UNREGISTERED",$P464="IGST",O464&gt;=250000),"IGST &gt; 2.5 Lakhs",IF(VLOOKUP($F464,'Master Info'!$A$14:$Q$113,17,FALSE)="UNREGISTERED","Unregistered",$P464)),"")</f>
        <v/>
      </c>
      <c r="X464" s="96" t="str">
        <f t="shared" si="114"/>
        <v/>
      </c>
      <c r="Y464" s="50" t="str">
        <f t="shared" si="105"/>
        <v/>
      </c>
    </row>
    <row r="465" spans="1:25" x14ac:dyDescent="0.25">
      <c r="A465" s="49" t="str">
        <f t="shared" si="102"/>
        <v>-</v>
      </c>
      <c r="B465" s="49">
        <f t="shared" si="101"/>
        <v>464</v>
      </c>
      <c r="C465" s="78"/>
      <c r="D465" s="78"/>
      <c r="E465" s="70"/>
      <c r="F465" s="83"/>
      <c r="G465" s="94"/>
      <c r="H465" s="84"/>
      <c r="I465" s="95" t="str">
        <f t="shared" si="106"/>
        <v/>
      </c>
      <c r="J465" s="84"/>
      <c r="K465" s="52" t="str">
        <f t="shared" si="107"/>
        <v/>
      </c>
      <c r="L465" s="84"/>
      <c r="M465" s="51">
        <f t="shared" si="108"/>
        <v>0</v>
      </c>
      <c r="N465" s="51">
        <f t="shared" si="103"/>
        <v>0</v>
      </c>
      <c r="O465" s="51">
        <f t="shared" si="109"/>
        <v>0</v>
      </c>
      <c r="P465" s="51" t="str">
        <f>IFERROR(IF((VLOOKUP(F465,'Master Info'!$A$14:$C$113,2,FALSE)&amp;VLOOKUP(F465,'Master Info'!$A$14:$C$113,3,FALSE))='Master Info'!$B$2&amp;'Master Info'!$C$2,"SGST","IGST"),"")</f>
        <v/>
      </c>
      <c r="Q465" s="67" t="str">
        <f t="shared" si="104"/>
        <v/>
      </c>
      <c r="R465" s="51">
        <f t="shared" si="110"/>
        <v>0</v>
      </c>
      <c r="S465" s="51">
        <f t="shared" si="110"/>
        <v>0</v>
      </c>
      <c r="T465" s="51">
        <f t="shared" si="111"/>
        <v>0</v>
      </c>
      <c r="U465" s="51">
        <f t="shared" si="112"/>
        <v>0</v>
      </c>
      <c r="V465" s="52">
        <f t="shared" si="113"/>
        <v>0</v>
      </c>
      <c r="W465" s="50" t="str">
        <f>IFERROR(IF(AND(VLOOKUP(F465,'Master Info'!$A$14:$Q$113,17,FALSE)="UNREGISTERED",$P465="IGST",O465&gt;=250000),"IGST &gt; 2.5 Lakhs",IF(VLOOKUP($F465,'Master Info'!$A$14:$Q$113,17,FALSE)="UNREGISTERED","Unregistered",$P465)),"")</f>
        <v/>
      </c>
      <c r="X465" s="96" t="str">
        <f t="shared" si="114"/>
        <v/>
      </c>
      <c r="Y465" s="50" t="str">
        <f t="shared" si="105"/>
        <v/>
      </c>
    </row>
    <row r="466" spans="1:25" x14ac:dyDescent="0.25">
      <c r="A466" s="49" t="str">
        <f t="shared" si="102"/>
        <v>-</v>
      </c>
      <c r="B466" s="49">
        <f t="shared" si="101"/>
        <v>465</v>
      </c>
      <c r="C466" s="78"/>
      <c r="D466" s="78"/>
      <c r="E466" s="70"/>
      <c r="F466" s="83"/>
      <c r="G466" s="94"/>
      <c r="H466" s="84"/>
      <c r="I466" s="95" t="str">
        <f t="shared" si="106"/>
        <v/>
      </c>
      <c r="J466" s="84"/>
      <c r="K466" s="52" t="str">
        <f t="shared" si="107"/>
        <v/>
      </c>
      <c r="L466" s="84"/>
      <c r="M466" s="51">
        <f t="shared" si="108"/>
        <v>0</v>
      </c>
      <c r="N466" s="51">
        <f t="shared" si="103"/>
        <v>0</v>
      </c>
      <c r="O466" s="51">
        <f t="shared" si="109"/>
        <v>0</v>
      </c>
      <c r="P466" s="51" t="str">
        <f>IFERROR(IF((VLOOKUP(F466,'Master Info'!$A$14:$C$113,2,FALSE)&amp;VLOOKUP(F466,'Master Info'!$A$14:$C$113,3,FALSE))='Master Info'!$B$2&amp;'Master Info'!$C$2,"SGST","IGST"),"")</f>
        <v/>
      </c>
      <c r="Q466" s="67" t="str">
        <f t="shared" si="104"/>
        <v/>
      </c>
      <c r="R466" s="51">
        <f t="shared" si="110"/>
        <v>0</v>
      </c>
      <c r="S466" s="51">
        <f t="shared" si="110"/>
        <v>0</v>
      </c>
      <c r="T466" s="51">
        <f t="shared" si="111"/>
        <v>0</v>
      </c>
      <c r="U466" s="51">
        <f t="shared" si="112"/>
        <v>0</v>
      </c>
      <c r="V466" s="52">
        <f t="shared" si="113"/>
        <v>0</v>
      </c>
      <c r="W466" s="50" t="str">
        <f>IFERROR(IF(AND(VLOOKUP(F466,'Master Info'!$A$14:$Q$113,17,FALSE)="UNREGISTERED",$P466="IGST",O466&gt;=250000),"IGST &gt; 2.5 Lakhs",IF(VLOOKUP($F466,'Master Info'!$A$14:$Q$113,17,FALSE)="UNREGISTERED","Unregistered",$P466)),"")</f>
        <v/>
      </c>
      <c r="X466" s="96" t="str">
        <f t="shared" si="114"/>
        <v/>
      </c>
      <c r="Y466" s="50" t="str">
        <f t="shared" si="105"/>
        <v/>
      </c>
    </row>
    <row r="467" spans="1:25" x14ac:dyDescent="0.25">
      <c r="A467" s="49" t="str">
        <f t="shared" si="102"/>
        <v>-</v>
      </c>
      <c r="B467" s="49">
        <f t="shared" si="101"/>
        <v>466</v>
      </c>
      <c r="C467" s="78"/>
      <c r="D467" s="78"/>
      <c r="E467" s="70"/>
      <c r="F467" s="83"/>
      <c r="G467" s="94"/>
      <c r="H467" s="84"/>
      <c r="I467" s="95" t="str">
        <f t="shared" si="106"/>
        <v/>
      </c>
      <c r="J467" s="84"/>
      <c r="K467" s="52" t="str">
        <f t="shared" si="107"/>
        <v/>
      </c>
      <c r="L467" s="84"/>
      <c r="M467" s="51">
        <f t="shared" si="108"/>
        <v>0</v>
      </c>
      <c r="N467" s="51">
        <f t="shared" si="103"/>
        <v>0</v>
      </c>
      <c r="O467" s="51">
        <f t="shared" si="109"/>
        <v>0</v>
      </c>
      <c r="P467" s="51" t="str">
        <f>IFERROR(IF((VLOOKUP(F467,'Master Info'!$A$14:$C$113,2,FALSE)&amp;VLOOKUP(F467,'Master Info'!$A$14:$C$113,3,FALSE))='Master Info'!$B$2&amp;'Master Info'!$C$2,"SGST","IGST"),"")</f>
        <v/>
      </c>
      <c r="Q467" s="67" t="str">
        <f t="shared" si="104"/>
        <v/>
      </c>
      <c r="R467" s="51">
        <f t="shared" si="110"/>
        <v>0</v>
      </c>
      <c r="S467" s="51">
        <f t="shared" si="110"/>
        <v>0</v>
      </c>
      <c r="T467" s="51">
        <f t="shared" si="111"/>
        <v>0</v>
      </c>
      <c r="U467" s="51">
        <f t="shared" si="112"/>
        <v>0</v>
      </c>
      <c r="V467" s="52">
        <f t="shared" si="113"/>
        <v>0</v>
      </c>
      <c r="W467" s="50" t="str">
        <f>IFERROR(IF(AND(VLOOKUP(F467,'Master Info'!$A$14:$Q$113,17,FALSE)="UNREGISTERED",$P467="IGST",O467&gt;=250000),"IGST &gt; 2.5 Lakhs",IF(VLOOKUP($F467,'Master Info'!$A$14:$Q$113,17,FALSE)="UNREGISTERED","Unregistered",$P467)),"")</f>
        <v/>
      </c>
      <c r="X467" s="96" t="str">
        <f t="shared" si="114"/>
        <v/>
      </c>
      <c r="Y467" s="50" t="str">
        <f t="shared" si="105"/>
        <v/>
      </c>
    </row>
    <row r="468" spans="1:25" x14ac:dyDescent="0.25">
      <c r="A468" s="49" t="str">
        <f t="shared" si="102"/>
        <v>-</v>
      </c>
      <c r="B468" s="49">
        <f t="shared" si="101"/>
        <v>467</v>
      </c>
      <c r="C468" s="78"/>
      <c r="D468" s="78"/>
      <c r="E468" s="70"/>
      <c r="F468" s="83"/>
      <c r="G468" s="94"/>
      <c r="H468" s="84"/>
      <c r="I468" s="95" t="str">
        <f t="shared" si="106"/>
        <v/>
      </c>
      <c r="J468" s="84"/>
      <c r="K468" s="52" t="str">
        <f t="shared" si="107"/>
        <v/>
      </c>
      <c r="L468" s="84"/>
      <c r="M468" s="51">
        <f t="shared" si="108"/>
        <v>0</v>
      </c>
      <c r="N468" s="51">
        <f t="shared" si="103"/>
        <v>0</v>
      </c>
      <c r="O468" s="51">
        <f t="shared" si="109"/>
        <v>0</v>
      </c>
      <c r="P468" s="51" t="str">
        <f>IFERROR(IF((VLOOKUP(F468,'Master Info'!$A$14:$C$113,2,FALSE)&amp;VLOOKUP(F468,'Master Info'!$A$14:$C$113,3,FALSE))='Master Info'!$B$2&amp;'Master Info'!$C$2,"SGST","IGST"),"")</f>
        <v/>
      </c>
      <c r="Q468" s="67" t="str">
        <f t="shared" si="104"/>
        <v/>
      </c>
      <c r="R468" s="51">
        <f t="shared" si="110"/>
        <v>0</v>
      </c>
      <c r="S468" s="51">
        <f t="shared" si="110"/>
        <v>0</v>
      </c>
      <c r="T468" s="51">
        <f t="shared" si="111"/>
        <v>0</v>
      </c>
      <c r="U468" s="51">
        <f t="shared" si="112"/>
        <v>0</v>
      </c>
      <c r="V468" s="52">
        <f t="shared" si="113"/>
        <v>0</v>
      </c>
      <c r="W468" s="50" t="str">
        <f>IFERROR(IF(AND(VLOOKUP(F468,'Master Info'!$A$14:$Q$113,17,FALSE)="UNREGISTERED",$P468="IGST",O468&gt;=250000),"IGST &gt; 2.5 Lakhs",IF(VLOOKUP($F468,'Master Info'!$A$14:$Q$113,17,FALSE)="UNREGISTERED","Unregistered",$P468)),"")</f>
        <v/>
      </c>
      <c r="X468" s="96" t="str">
        <f t="shared" si="114"/>
        <v/>
      </c>
      <c r="Y468" s="50" t="str">
        <f t="shared" si="105"/>
        <v/>
      </c>
    </row>
    <row r="469" spans="1:25" x14ac:dyDescent="0.25">
      <c r="A469" s="49" t="str">
        <f t="shared" si="102"/>
        <v>-</v>
      </c>
      <c r="B469" s="49">
        <f t="shared" si="101"/>
        <v>468</v>
      </c>
      <c r="C469" s="78"/>
      <c r="D469" s="78"/>
      <c r="E469" s="70"/>
      <c r="F469" s="83"/>
      <c r="G469" s="94"/>
      <c r="H469" s="84"/>
      <c r="I469" s="95" t="str">
        <f t="shared" si="106"/>
        <v/>
      </c>
      <c r="J469" s="84"/>
      <c r="K469" s="52" t="str">
        <f t="shared" si="107"/>
        <v/>
      </c>
      <c r="L469" s="84"/>
      <c r="M469" s="51">
        <f t="shared" si="108"/>
        <v>0</v>
      </c>
      <c r="N469" s="51">
        <f t="shared" si="103"/>
        <v>0</v>
      </c>
      <c r="O469" s="51">
        <f t="shared" si="109"/>
        <v>0</v>
      </c>
      <c r="P469" s="51" t="str">
        <f>IFERROR(IF((VLOOKUP(F469,'Master Info'!$A$14:$C$113,2,FALSE)&amp;VLOOKUP(F469,'Master Info'!$A$14:$C$113,3,FALSE))='Master Info'!$B$2&amp;'Master Info'!$C$2,"SGST","IGST"),"")</f>
        <v/>
      </c>
      <c r="Q469" s="67" t="str">
        <f t="shared" si="104"/>
        <v/>
      </c>
      <c r="R469" s="51">
        <f t="shared" si="110"/>
        <v>0</v>
      </c>
      <c r="S469" s="51">
        <f t="shared" si="110"/>
        <v>0</v>
      </c>
      <c r="T469" s="51">
        <f t="shared" si="111"/>
        <v>0</v>
      </c>
      <c r="U469" s="51">
        <f t="shared" si="112"/>
        <v>0</v>
      </c>
      <c r="V469" s="52">
        <f t="shared" si="113"/>
        <v>0</v>
      </c>
      <c r="W469" s="50" t="str">
        <f>IFERROR(IF(AND(VLOOKUP(F469,'Master Info'!$A$14:$Q$113,17,FALSE)="UNREGISTERED",$P469="IGST",O469&gt;=250000),"IGST &gt; 2.5 Lakhs",IF(VLOOKUP($F469,'Master Info'!$A$14:$Q$113,17,FALSE)="UNREGISTERED","Unregistered",$P469)),"")</f>
        <v/>
      </c>
      <c r="X469" s="96" t="str">
        <f t="shared" si="114"/>
        <v/>
      </c>
      <c r="Y469" s="50" t="str">
        <f t="shared" si="105"/>
        <v/>
      </c>
    </row>
    <row r="470" spans="1:25" x14ac:dyDescent="0.25">
      <c r="A470" s="49" t="str">
        <f t="shared" si="102"/>
        <v>-</v>
      </c>
      <c r="B470" s="49">
        <f t="shared" si="101"/>
        <v>469</v>
      </c>
      <c r="C470" s="78"/>
      <c r="D470" s="78"/>
      <c r="E470" s="70"/>
      <c r="F470" s="83"/>
      <c r="G470" s="94"/>
      <c r="H470" s="84"/>
      <c r="I470" s="95" t="str">
        <f t="shared" si="106"/>
        <v/>
      </c>
      <c r="J470" s="84"/>
      <c r="K470" s="52" t="str">
        <f t="shared" si="107"/>
        <v/>
      </c>
      <c r="L470" s="84"/>
      <c r="M470" s="51">
        <f t="shared" si="108"/>
        <v>0</v>
      </c>
      <c r="N470" s="51">
        <f t="shared" si="103"/>
        <v>0</v>
      </c>
      <c r="O470" s="51">
        <f t="shared" si="109"/>
        <v>0</v>
      </c>
      <c r="P470" s="51" t="str">
        <f>IFERROR(IF((VLOOKUP(F470,'Master Info'!$A$14:$C$113,2,FALSE)&amp;VLOOKUP(F470,'Master Info'!$A$14:$C$113,3,FALSE))='Master Info'!$B$2&amp;'Master Info'!$C$2,"SGST","IGST"),"")</f>
        <v/>
      </c>
      <c r="Q470" s="67" t="str">
        <f t="shared" si="104"/>
        <v/>
      </c>
      <c r="R470" s="51">
        <f t="shared" si="110"/>
        <v>0</v>
      </c>
      <c r="S470" s="51">
        <f t="shared" si="110"/>
        <v>0</v>
      </c>
      <c r="T470" s="51">
        <f t="shared" si="111"/>
        <v>0</v>
      </c>
      <c r="U470" s="51">
        <f t="shared" si="112"/>
        <v>0</v>
      </c>
      <c r="V470" s="52">
        <f t="shared" si="113"/>
        <v>0</v>
      </c>
      <c r="W470" s="50" t="str">
        <f>IFERROR(IF(AND(VLOOKUP(F470,'Master Info'!$A$14:$Q$113,17,FALSE)="UNREGISTERED",$P470="IGST",O470&gt;=250000),"IGST &gt; 2.5 Lakhs",IF(VLOOKUP($F470,'Master Info'!$A$14:$Q$113,17,FALSE)="UNREGISTERED","Unregistered",$P470)),"")</f>
        <v/>
      </c>
      <c r="X470" s="96" t="str">
        <f t="shared" si="114"/>
        <v/>
      </c>
      <c r="Y470" s="50" t="str">
        <f t="shared" si="105"/>
        <v/>
      </c>
    </row>
    <row r="471" spans="1:25" x14ac:dyDescent="0.25">
      <c r="A471" s="49" t="str">
        <f t="shared" si="102"/>
        <v>-</v>
      </c>
      <c r="B471" s="49">
        <f t="shared" si="101"/>
        <v>470</v>
      </c>
      <c r="C471" s="78"/>
      <c r="D471" s="78"/>
      <c r="E471" s="70"/>
      <c r="F471" s="83"/>
      <c r="G471" s="94"/>
      <c r="H471" s="84"/>
      <c r="I471" s="95" t="str">
        <f t="shared" si="106"/>
        <v/>
      </c>
      <c r="J471" s="84"/>
      <c r="K471" s="52" t="str">
        <f t="shared" si="107"/>
        <v/>
      </c>
      <c r="L471" s="84"/>
      <c r="M471" s="51">
        <f t="shared" si="108"/>
        <v>0</v>
      </c>
      <c r="N471" s="51">
        <f t="shared" si="103"/>
        <v>0</v>
      </c>
      <c r="O471" s="51">
        <f t="shared" si="109"/>
        <v>0</v>
      </c>
      <c r="P471" s="51" t="str">
        <f>IFERROR(IF((VLOOKUP(F471,'Master Info'!$A$14:$C$113,2,FALSE)&amp;VLOOKUP(F471,'Master Info'!$A$14:$C$113,3,FALSE))='Master Info'!$B$2&amp;'Master Info'!$C$2,"SGST","IGST"),"")</f>
        <v/>
      </c>
      <c r="Q471" s="67" t="str">
        <f t="shared" si="104"/>
        <v/>
      </c>
      <c r="R471" s="51">
        <f t="shared" si="110"/>
        <v>0</v>
      </c>
      <c r="S471" s="51">
        <f t="shared" si="110"/>
        <v>0</v>
      </c>
      <c r="T471" s="51">
        <f t="shared" si="111"/>
        <v>0</v>
      </c>
      <c r="U471" s="51">
        <f t="shared" si="112"/>
        <v>0</v>
      </c>
      <c r="V471" s="52">
        <f t="shared" si="113"/>
        <v>0</v>
      </c>
      <c r="W471" s="50" t="str">
        <f>IFERROR(IF(AND(VLOOKUP(F471,'Master Info'!$A$14:$Q$113,17,FALSE)="UNREGISTERED",$P471="IGST",O471&gt;=250000),"IGST &gt; 2.5 Lakhs",IF(VLOOKUP($F471,'Master Info'!$A$14:$Q$113,17,FALSE)="UNREGISTERED","Unregistered",$P471)),"")</f>
        <v/>
      </c>
      <c r="X471" s="96" t="str">
        <f t="shared" si="114"/>
        <v/>
      </c>
      <c r="Y471" s="50" t="str">
        <f t="shared" si="105"/>
        <v/>
      </c>
    </row>
    <row r="472" spans="1:25" x14ac:dyDescent="0.25">
      <c r="A472" s="49" t="str">
        <f t="shared" si="102"/>
        <v>-</v>
      </c>
      <c r="B472" s="49">
        <f t="shared" ref="B472:B535" si="115">B471+1</f>
        <v>471</v>
      </c>
      <c r="C472" s="78"/>
      <c r="D472" s="78"/>
      <c r="E472" s="70"/>
      <c r="F472" s="83"/>
      <c r="G472" s="94"/>
      <c r="H472" s="84"/>
      <c r="I472" s="95" t="str">
        <f t="shared" si="106"/>
        <v/>
      </c>
      <c r="J472" s="84"/>
      <c r="K472" s="52" t="str">
        <f t="shared" si="107"/>
        <v/>
      </c>
      <c r="L472" s="84"/>
      <c r="M472" s="51">
        <f t="shared" si="108"/>
        <v>0</v>
      </c>
      <c r="N472" s="51">
        <f t="shared" si="103"/>
        <v>0</v>
      </c>
      <c r="O472" s="51">
        <f t="shared" si="109"/>
        <v>0</v>
      </c>
      <c r="P472" s="51" t="str">
        <f>IFERROR(IF((VLOOKUP(F472,'Master Info'!$A$14:$C$113,2,FALSE)&amp;VLOOKUP(F472,'Master Info'!$A$14:$C$113,3,FALSE))='Master Info'!$B$2&amp;'Master Info'!$C$2,"SGST","IGST"),"")</f>
        <v/>
      </c>
      <c r="Q472" s="67" t="str">
        <f t="shared" si="104"/>
        <v/>
      </c>
      <c r="R472" s="51">
        <f t="shared" si="110"/>
        <v>0</v>
      </c>
      <c r="S472" s="51">
        <f t="shared" si="110"/>
        <v>0</v>
      </c>
      <c r="T472" s="51">
        <f t="shared" si="111"/>
        <v>0</v>
      </c>
      <c r="U472" s="51">
        <f t="shared" si="112"/>
        <v>0</v>
      </c>
      <c r="V472" s="52">
        <f t="shared" si="113"/>
        <v>0</v>
      </c>
      <c r="W472" s="50" t="str">
        <f>IFERROR(IF(AND(VLOOKUP(F472,'Master Info'!$A$14:$Q$113,17,FALSE)="UNREGISTERED",$P472="IGST",O472&gt;=250000),"IGST &gt; 2.5 Lakhs",IF(VLOOKUP($F472,'Master Info'!$A$14:$Q$113,17,FALSE)="UNREGISTERED","Unregistered",$P472)),"")</f>
        <v/>
      </c>
      <c r="X472" s="96" t="str">
        <f t="shared" si="114"/>
        <v/>
      </c>
      <c r="Y472" s="50" t="str">
        <f t="shared" si="105"/>
        <v/>
      </c>
    </row>
    <row r="473" spans="1:25" x14ac:dyDescent="0.25">
      <c r="A473" s="49" t="str">
        <f t="shared" si="102"/>
        <v>-</v>
      </c>
      <c r="B473" s="49">
        <f t="shared" si="115"/>
        <v>472</v>
      </c>
      <c r="C473" s="78"/>
      <c r="D473" s="78"/>
      <c r="E473" s="70"/>
      <c r="F473" s="83"/>
      <c r="G473" s="94"/>
      <c r="H473" s="84"/>
      <c r="I473" s="95" t="str">
        <f t="shared" si="106"/>
        <v/>
      </c>
      <c r="J473" s="84"/>
      <c r="K473" s="52" t="str">
        <f t="shared" si="107"/>
        <v/>
      </c>
      <c r="L473" s="84"/>
      <c r="M473" s="51">
        <f t="shared" si="108"/>
        <v>0</v>
      </c>
      <c r="N473" s="51">
        <f t="shared" si="103"/>
        <v>0</v>
      </c>
      <c r="O473" s="51">
        <f t="shared" si="109"/>
        <v>0</v>
      </c>
      <c r="P473" s="51" t="str">
        <f>IFERROR(IF((VLOOKUP(F473,'Master Info'!$A$14:$C$113,2,FALSE)&amp;VLOOKUP(F473,'Master Info'!$A$14:$C$113,3,FALSE))='Master Info'!$B$2&amp;'Master Info'!$C$2,"SGST","IGST"),"")</f>
        <v/>
      </c>
      <c r="Q473" s="67" t="str">
        <f t="shared" si="104"/>
        <v/>
      </c>
      <c r="R473" s="51">
        <f t="shared" si="110"/>
        <v>0</v>
      </c>
      <c r="S473" s="51">
        <f t="shared" si="110"/>
        <v>0</v>
      </c>
      <c r="T473" s="51">
        <f t="shared" si="111"/>
        <v>0</v>
      </c>
      <c r="U473" s="51">
        <f t="shared" si="112"/>
        <v>0</v>
      </c>
      <c r="V473" s="52">
        <f t="shared" si="113"/>
        <v>0</v>
      </c>
      <c r="W473" s="50" t="str">
        <f>IFERROR(IF(AND(VLOOKUP(F473,'Master Info'!$A$14:$Q$113,17,FALSE)="UNREGISTERED",$P473="IGST",O473&gt;=250000),"IGST &gt; 2.5 Lakhs",IF(VLOOKUP($F473,'Master Info'!$A$14:$Q$113,17,FALSE)="UNREGISTERED","Unregistered",$P473)),"")</f>
        <v/>
      </c>
      <c r="X473" s="96" t="str">
        <f t="shared" si="114"/>
        <v/>
      </c>
      <c r="Y473" s="50" t="str">
        <f t="shared" si="105"/>
        <v/>
      </c>
    </row>
    <row r="474" spans="1:25" x14ac:dyDescent="0.25">
      <c r="A474" s="49" t="str">
        <f t="shared" si="102"/>
        <v>-</v>
      </c>
      <c r="B474" s="49">
        <f t="shared" si="115"/>
        <v>473</v>
      </c>
      <c r="C474" s="78"/>
      <c r="D474" s="78"/>
      <c r="E474" s="70"/>
      <c r="F474" s="83"/>
      <c r="G474" s="94"/>
      <c r="H474" s="84"/>
      <c r="I474" s="95" t="str">
        <f t="shared" si="106"/>
        <v/>
      </c>
      <c r="J474" s="84"/>
      <c r="K474" s="52" t="str">
        <f t="shared" si="107"/>
        <v/>
      </c>
      <c r="L474" s="84"/>
      <c r="M474" s="51">
        <f t="shared" si="108"/>
        <v>0</v>
      </c>
      <c r="N474" s="51">
        <f t="shared" si="103"/>
        <v>0</v>
      </c>
      <c r="O474" s="51">
        <f t="shared" si="109"/>
        <v>0</v>
      </c>
      <c r="P474" s="51" t="str">
        <f>IFERROR(IF((VLOOKUP(F474,'Master Info'!$A$14:$C$113,2,FALSE)&amp;VLOOKUP(F474,'Master Info'!$A$14:$C$113,3,FALSE))='Master Info'!$B$2&amp;'Master Info'!$C$2,"SGST","IGST"),"")</f>
        <v/>
      </c>
      <c r="Q474" s="67" t="str">
        <f t="shared" si="104"/>
        <v/>
      </c>
      <c r="R474" s="51">
        <f t="shared" si="110"/>
        <v>0</v>
      </c>
      <c r="S474" s="51">
        <f t="shared" si="110"/>
        <v>0</v>
      </c>
      <c r="T474" s="51">
        <f t="shared" si="111"/>
        <v>0</v>
      </c>
      <c r="U474" s="51">
        <f t="shared" si="112"/>
        <v>0</v>
      </c>
      <c r="V474" s="52">
        <f t="shared" si="113"/>
        <v>0</v>
      </c>
      <c r="W474" s="50" t="str">
        <f>IFERROR(IF(AND(VLOOKUP(F474,'Master Info'!$A$14:$Q$113,17,FALSE)="UNREGISTERED",$P474="IGST",O474&gt;=250000),"IGST &gt; 2.5 Lakhs",IF(VLOOKUP($F474,'Master Info'!$A$14:$Q$113,17,FALSE)="UNREGISTERED","Unregistered",$P474)),"")</f>
        <v/>
      </c>
      <c r="X474" s="96" t="str">
        <f t="shared" si="114"/>
        <v/>
      </c>
      <c r="Y474" s="50" t="str">
        <f t="shared" si="105"/>
        <v/>
      </c>
    </row>
    <row r="475" spans="1:25" x14ac:dyDescent="0.25">
      <c r="A475" s="49" t="str">
        <f t="shared" si="102"/>
        <v>-</v>
      </c>
      <c r="B475" s="49">
        <f t="shared" si="115"/>
        <v>474</v>
      </c>
      <c r="C475" s="78"/>
      <c r="D475" s="78"/>
      <c r="E475" s="70"/>
      <c r="F475" s="83"/>
      <c r="G475" s="94"/>
      <c r="H475" s="84"/>
      <c r="I475" s="95" t="str">
        <f t="shared" si="106"/>
        <v/>
      </c>
      <c r="J475" s="84"/>
      <c r="K475" s="52" t="str">
        <f t="shared" si="107"/>
        <v/>
      </c>
      <c r="L475" s="84"/>
      <c r="M475" s="51">
        <f t="shared" si="108"/>
        <v>0</v>
      </c>
      <c r="N475" s="51">
        <f t="shared" si="103"/>
        <v>0</v>
      </c>
      <c r="O475" s="51">
        <f t="shared" si="109"/>
        <v>0</v>
      </c>
      <c r="P475" s="51" t="str">
        <f>IFERROR(IF((VLOOKUP(F475,'Master Info'!$A$14:$C$113,2,FALSE)&amp;VLOOKUP(F475,'Master Info'!$A$14:$C$113,3,FALSE))='Master Info'!$B$2&amp;'Master Info'!$C$2,"SGST","IGST"),"")</f>
        <v/>
      </c>
      <c r="Q475" s="67" t="str">
        <f t="shared" si="104"/>
        <v/>
      </c>
      <c r="R475" s="51">
        <f t="shared" si="110"/>
        <v>0</v>
      </c>
      <c r="S475" s="51">
        <f t="shared" si="110"/>
        <v>0</v>
      </c>
      <c r="T475" s="51">
        <f t="shared" si="111"/>
        <v>0</v>
      </c>
      <c r="U475" s="51">
        <f t="shared" si="112"/>
        <v>0</v>
      </c>
      <c r="V475" s="52">
        <f t="shared" si="113"/>
        <v>0</v>
      </c>
      <c r="W475" s="50" t="str">
        <f>IFERROR(IF(AND(VLOOKUP(F475,'Master Info'!$A$14:$Q$113,17,FALSE)="UNREGISTERED",$P475="IGST",O475&gt;=250000),"IGST &gt; 2.5 Lakhs",IF(VLOOKUP($F475,'Master Info'!$A$14:$Q$113,17,FALSE)="UNREGISTERED","Unregistered",$P475)),"")</f>
        <v/>
      </c>
      <c r="X475" s="96" t="str">
        <f t="shared" si="114"/>
        <v/>
      </c>
      <c r="Y475" s="50" t="str">
        <f t="shared" si="105"/>
        <v/>
      </c>
    </row>
    <row r="476" spans="1:25" x14ac:dyDescent="0.25">
      <c r="A476" s="49" t="str">
        <f t="shared" si="102"/>
        <v>-</v>
      </c>
      <c r="B476" s="49">
        <f t="shared" si="115"/>
        <v>475</v>
      </c>
      <c r="C476" s="78"/>
      <c r="D476" s="78"/>
      <c r="E476" s="70"/>
      <c r="F476" s="83"/>
      <c r="G476" s="94"/>
      <c r="H476" s="84"/>
      <c r="I476" s="95" t="str">
        <f t="shared" si="106"/>
        <v/>
      </c>
      <c r="J476" s="84"/>
      <c r="K476" s="52" t="str">
        <f t="shared" si="107"/>
        <v/>
      </c>
      <c r="L476" s="84"/>
      <c r="M476" s="51">
        <f t="shared" si="108"/>
        <v>0</v>
      </c>
      <c r="N476" s="51">
        <f t="shared" si="103"/>
        <v>0</v>
      </c>
      <c r="O476" s="51">
        <f t="shared" si="109"/>
        <v>0</v>
      </c>
      <c r="P476" s="51" t="str">
        <f>IFERROR(IF((VLOOKUP(F476,'Master Info'!$A$14:$C$113,2,FALSE)&amp;VLOOKUP(F476,'Master Info'!$A$14:$C$113,3,FALSE))='Master Info'!$B$2&amp;'Master Info'!$C$2,"SGST","IGST"),"")</f>
        <v/>
      </c>
      <c r="Q476" s="67" t="str">
        <f t="shared" si="104"/>
        <v/>
      </c>
      <c r="R476" s="51">
        <f t="shared" si="110"/>
        <v>0</v>
      </c>
      <c r="S476" s="51">
        <f t="shared" si="110"/>
        <v>0</v>
      </c>
      <c r="T476" s="51">
        <f t="shared" si="111"/>
        <v>0</v>
      </c>
      <c r="U476" s="51">
        <f t="shared" si="112"/>
        <v>0</v>
      </c>
      <c r="V476" s="52">
        <f t="shared" si="113"/>
        <v>0</v>
      </c>
      <c r="W476" s="50" t="str">
        <f>IFERROR(IF(AND(VLOOKUP(F476,'Master Info'!$A$14:$Q$113,17,FALSE)="UNREGISTERED",$P476="IGST",O476&gt;=250000),"IGST &gt; 2.5 Lakhs",IF(VLOOKUP($F476,'Master Info'!$A$14:$Q$113,17,FALSE)="UNREGISTERED","Unregistered",$P476)),"")</f>
        <v/>
      </c>
      <c r="X476" s="96" t="str">
        <f t="shared" si="114"/>
        <v/>
      </c>
      <c r="Y476" s="50" t="str">
        <f t="shared" si="105"/>
        <v/>
      </c>
    </row>
    <row r="477" spans="1:25" x14ac:dyDescent="0.25">
      <c r="A477" s="49" t="str">
        <f t="shared" si="102"/>
        <v>-</v>
      </c>
      <c r="B477" s="49">
        <f t="shared" si="115"/>
        <v>476</v>
      </c>
      <c r="C477" s="78"/>
      <c r="D477" s="78"/>
      <c r="E477" s="70"/>
      <c r="F477" s="83"/>
      <c r="G477" s="94"/>
      <c r="H477" s="84"/>
      <c r="I477" s="95" t="str">
        <f t="shared" si="106"/>
        <v/>
      </c>
      <c r="J477" s="84"/>
      <c r="K477" s="52" t="str">
        <f t="shared" si="107"/>
        <v/>
      </c>
      <c r="L477" s="84"/>
      <c r="M477" s="51">
        <f t="shared" si="108"/>
        <v>0</v>
      </c>
      <c r="N477" s="51">
        <f t="shared" si="103"/>
        <v>0</v>
      </c>
      <c r="O477" s="51">
        <f t="shared" si="109"/>
        <v>0</v>
      </c>
      <c r="P477" s="51" t="str">
        <f>IFERROR(IF((VLOOKUP(F477,'Master Info'!$A$14:$C$113,2,FALSE)&amp;VLOOKUP(F477,'Master Info'!$A$14:$C$113,3,FALSE))='Master Info'!$B$2&amp;'Master Info'!$C$2,"SGST","IGST"),"")</f>
        <v/>
      </c>
      <c r="Q477" s="67" t="str">
        <f t="shared" si="104"/>
        <v/>
      </c>
      <c r="R477" s="51">
        <f t="shared" si="110"/>
        <v>0</v>
      </c>
      <c r="S477" s="51">
        <f t="shared" si="110"/>
        <v>0</v>
      </c>
      <c r="T477" s="51">
        <f t="shared" si="111"/>
        <v>0</v>
      </c>
      <c r="U477" s="51">
        <f t="shared" si="112"/>
        <v>0</v>
      </c>
      <c r="V477" s="52">
        <f t="shared" si="113"/>
        <v>0</v>
      </c>
      <c r="W477" s="50" t="str">
        <f>IFERROR(IF(AND(VLOOKUP(F477,'Master Info'!$A$14:$Q$113,17,FALSE)="UNREGISTERED",$P477="IGST",O477&gt;=250000),"IGST &gt; 2.5 Lakhs",IF(VLOOKUP($F477,'Master Info'!$A$14:$Q$113,17,FALSE)="UNREGISTERED","Unregistered",$P477)),"")</f>
        <v/>
      </c>
      <c r="X477" s="96" t="str">
        <f t="shared" si="114"/>
        <v/>
      </c>
      <c r="Y477" s="50" t="str">
        <f t="shared" si="105"/>
        <v/>
      </c>
    </row>
    <row r="478" spans="1:25" x14ac:dyDescent="0.25">
      <c r="A478" s="49" t="str">
        <f t="shared" si="102"/>
        <v>-</v>
      </c>
      <c r="B478" s="49">
        <f t="shared" si="115"/>
        <v>477</v>
      </c>
      <c r="C478" s="78"/>
      <c r="D478" s="78"/>
      <c r="E478" s="70"/>
      <c r="F478" s="83"/>
      <c r="G478" s="94"/>
      <c r="H478" s="84"/>
      <c r="I478" s="95" t="str">
        <f t="shared" si="106"/>
        <v/>
      </c>
      <c r="J478" s="84"/>
      <c r="K478" s="52" t="str">
        <f t="shared" si="107"/>
        <v/>
      </c>
      <c r="L478" s="84"/>
      <c r="M478" s="51">
        <f t="shared" si="108"/>
        <v>0</v>
      </c>
      <c r="N478" s="51">
        <f t="shared" si="103"/>
        <v>0</v>
      </c>
      <c r="O478" s="51">
        <f t="shared" si="109"/>
        <v>0</v>
      </c>
      <c r="P478" s="51" t="str">
        <f>IFERROR(IF((VLOOKUP(F478,'Master Info'!$A$14:$C$113,2,FALSE)&amp;VLOOKUP(F478,'Master Info'!$A$14:$C$113,3,FALSE))='Master Info'!$B$2&amp;'Master Info'!$C$2,"SGST","IGST"),"")</f>
        <v/>
      </c>
      <c r="Q478" s="67" t="str">
        <f t="shared" si="104"/>
        <v/>
      </c>
      <c r="R478" s="51">
        <f t="shared" si="110"/>
        <v>0</v>
      </c>
      <c r="S478" s="51">
        <f t="shared" si="110"/>
        <v>0</v>
      </c>
      <c r="T478" s="51">
        <f t="shared" si="111"/>
        <v>0</v>
      </c>
      <c r="U478" s="51">
        <f t="shared" si="112"/>
        <v>0</v>
      </c>
      <c r="V478" s="52">
        <f t="shared" si="113"/>
        <v>0</v>
      </c>
      <c r="W478" s="50" t="str">
        <f>IFERROR(IF(AND(VLOOKUP(F478,'Master Info'!$A$14:$Q$113,17,FALSE)="UNREGISTERED",$P478="IGST",O478&gt;=250000),"IGST &gt; 2.5 Lakhs",IF(VLOOKUP($F478,'Master Info'!$A$14:$Q$113,17,FALSE)="UNREGISTERED","Unregistered",$P478)),"")</f>
        <v/>
      </c>
      <c r="X478" s="96" t="str">
        <f t="shared" si="114"/>
        <v/>
      </c>
      <c r="Y478" s="50" t="str">
        <f t="shared" si="105"/>
        <v/>
      </c>
    </row>
    <row r="479" spans="1:25" x14ac:dyDescent="0.25">
      <c r="A479" s="49" t="str">
        <f t="shared" si="102"/>
        <v>-</v>
      </c>
      <c r="B479" s="49">
        <f t="shared" si="115"/>
        <v>478</v>
      </c>
      <c r="C479" s="78"/>
      <c r="D479" s="78"/>
      <c r="E479" s="70"/>
      <c r="F479" s="83"/>
      <c r="G479" s="94"/>
      <c r="H479" s="84"/>
      <c r="I479" s="95" t="str">
        <f t="shared" si="106"/>
        <v/>
      </c>
      <c r="J479" s="84"/>
      <c r="K479" s="52" t="str">
        <f t="shared" si="107"/>
        <v/>
      </c>
      <c r="L479" s="84"/>
      <c r="M479" s="51">
        <f t="shared" si="108"/>
        <v>0</v>
      </c>
      <c r="N479" s="51">
        <f t="shared" si="103"/>
        <v>0</v>
      </c>
      <c r="O479" s="51">
        <f t="shared" si="109"/>
        <v>0</v>
      </c>
      <c r="P479" s="51" t="str">
        <f>IFERROR(IF((VLOOKUP(F479,'Master Info'!$A$14:$C$113,2,FALSE)&amp;VLOOKUP(F479,'Master Info'!$A$14:$C$113,3,FALSE))='Master Info'!$B$2&amp;'Master Info'!$C$2,"SGST","IGST"),"")</f>
        <v/>
      </c>
      <c r="Q479" s="67" t="str">
        <f t="shared" si="104"/>
        <v/>
      </c>
      <c r="R479" s="51">
        <f t="shared" si="110"/>
        <v>0</v>
      </c>
      <c r="S479" s="51">
        <f t="shared" si="110"/>
        <v>0</v>
      </c>
      <c r="T479" s="51">
        <f t="shared" si="111"/>
        <v>0</v>
      </c>
      <c r="U479" s="51">
        <f t="shared" si="112"/>
        <v>0</v>
      </c>
      <c r="V479" s="52">
        <f t="shared" si="113"/>
        <v>0</v>
      </c>
      <c r="W479" s="50" t="str">
        <f>IFERROR(IF(AND(VLOOKUP(F479,'Master Info'!$A$14:$Q$113,17,FALSE)="UNREGISTERED",$P479="IGST",O479&gt;=250000),"IGST &gt; 2.5 Lakhs",IF(VLOOKUP($F479,'Master Info'!$A$14:$Q$113,17,FALSE)="UNREGISTERED","Unregistered",$P479)),"")</f>
        <v/>
      </c>
      <c r="X479" s="96" t="str">
        <f t="shared" si="114"/>
        <v/>
      </c>
      <c r="Y479" s="50" t="str">
        <f t="shared" si="105"/>
        <v/>
      </c>
    </row>
    <row r="480" spans="1:25" x14ac:dyDescent="0.25">
      <c r="A480" s="49" t="str">
        <f t="shared" si="102"/>
        <v>-</v>
      </c>
      <c r="B480" s="49">
        <f t="shared" si="115"/>
        <v>479</v>
      </c>
      <c r="C480" s="78"/>
      <c r="D480" s="78"/>
      <c r="E480" s="70"/>
      <c r="F480" s="83"/>
      <c r="G480" s="94"/>
      <c r="H480" s="84"/>
      <c r="I480" s="95" t="str">
        <f t="shared" si="106"/>
        <v/>
      </c>
      <c r="J480" s="84"/>
      <c r="K480" s="52" t="str">
        <f t="shared" si="107"/>
        <v/>
      </c>
      <c r="L480" s="84"/>
      <c r="M480" s="51">
        <f t="shared" si="108"/>
        <v>0</v>
      </c>
      <c r="N480" s="51">
        <f t="shared" si="103"/>
        <v>0</v>
      </c>
      <c r="O480" s="51">
        <f t="shared" si="109"/>
        <v>0</v>
      </c>
      <c r="P480" s="51" t="str">
        <f>IFERROR(IF((VLOOKUP(F480,'Master Info'!$A$14:$C$113,2,FALSE)&amp;VLOOKUP(F480,'Master Info'!$A$14:$C$113,3,FALSE))='Master Info'!$B$2&amp;'Master Info'!$C$2,"SGST","IGST"),"")</f>
        <v/>
      </c>
      <c r="Q480" s="67" t="str">
        <f t="shared" si="104"/>
        <v/>
      </c>
      <c r="R480" s="51">
        <f t="shared" si="110"/>
        <v>0</v>
      </c>
      <c r="S480" s="51">
        <f t="shared" si="110"/>
        <v>0</v>
      </c>
      <c r="T480" s="51">
        <f t="shared" si="111"/>
        <v>0</v>
      </c>
      <c r="U480" s="51">
        <f t="shared" si="112"/>
        <v>0</v>
      </c>
      <c r="V480" s="52">
        <f t="shared" si="113"/>
        <v>0</v>
      </c>
      <c r="W480" s="50" t="str">
        <f>IFERROR(IF(AND(VLOOKUP(F480,'Master Info'!$A$14:$Q$113,17,FALSE)="UNREGISTERED",$P480="IGST",O480&gt;=250000),"IGST &gt; 2.5 Lakhs",IF(VLOOKUP($F480,'Master Info'!$A$14:$Q$113,17,FALSE)="UNREGISTERED","Unregistered",$P480)),"")</f>
        <v/>
      </c>
      <c r="X480" s="96" t="str">
        <f t="shared" si="114"/>
        <v/>
      </c>
      <c r="Y480" s="50" t="str">
        <f t="shared" si="105"/>
        <v/>
      </c>
    </row>
    <row r="481" spans="1:25" x14ac:dyDescent="0.25">
      <c r="A481" s="49" t="str">
        <f t="shared" si="102"/>
        <v>-</v>
      </c>
      <c r="B481" s="49">
        <f t="shared" si="115"/>
        <v>480</v>
      </c>
      <c r="C481" s="78"/>
      <c r="D481" s="78"/>
      <c r="E481" s="70"/>
      <c r="F481" s="83"/>
      <c r="G481" s="94"/>
      <c r="H481" s="84"/>
      <c r="I481" s="95" t="str">
        <f t="shared" si="106"/>
        <v/>
      </c>
      <c r="J481" s="84"/>
      <c r="K481" s="52" t="str">
        <f t="shared" si="107"/>
        <v/>
      </c>
      <c r="L481" s="84"/>
      <c r="M481" s="51">
        <f t="shared" si="108"/>
        <v>0</v>
      </c>
      <c r="N481" s="51">
        <f t="shared" si="103"/>
        <v>0</v>
      </c>
      <c r="O481" s="51">
        <f t="shared" si="109"/>
        <v>0</v>
      </c>
      <c r="P481" s="51" t="str">
        <f>IFERROR(IF((VLOOKUP(F481,'Master Info'!$A$14:$C$113,2,FALSE)&amp;VLOOKUP(F481,'Master Info'!$A$14:$C$113,3,FALSE))='Master Info'!$B$2&amp;'Master Info'!$C$2,"SGST","IGST"),"")</f>
        <v/>
      </c>
      <c r="Q481" s="67" t="str">
        <f t="shared" si="104"/>
        <v/>
      </c>
      <c r="R481" s="51">
        <f t="shared" si="110"/>
        <v>0</v>
      </c>
      <c r="S481" s="51">
        <f t="shared" si="110"/>
        <v>0</v>
      </c>
      <c r="T481" s="51">
        <f t="shared" si="111"/>
        <v>0</v>
      </c>
      <c r="U481" s="51">
        <f t="shared" si="112"/>
        <v>0</v>
      </c>
      <c r="V481" s="52">
        <f t="shared" si="113"/>
        <v>0</v>
      </c>
      <c r="W481" s="50" t="str">
        <f>IFERROR(IF(AND(VLOOKUP(F481,'Master Info'!$A$14:$Q$113,17,FALSE)="UNREGISTERED",$P481="IGST",O481&gt;=250000),"IGST &gt; 2.5 Lakhs",IF(VLOOKUP($F481,'Master Info'!$A$14:$Q$113,17,FALSE)="UNREGISTERED","Unregistered",$P481)),"")</f>
        <v/>
      </c>
      <c r="X481" s="96" t="str">
        <f t="shared" si="114"/>
        <v/>
      </c>
      <c r="Y481" s="50" t="str">
        <f t="shared" si="105"/>
        <v/>
      </c>
    </row>
    <row r="482" spans="1:25" x14ac:dyDescent="0.25">
      <c r="A482" s="49" t="str">
        <f t="shared" si="102"/>
        <v>-</v>
      </c>
      <c r="B482" s="49">
        <f t="shared" si="115"/>
        <v>481</v>
      </c>
      <c r="C482" s="78"/>
      <c r="D482" s="78"/>
      <c r="E482" s="70"/>
      <c r="F482" s="83"/>
      <c r="G482" s="94"/>
      <c r="H482" s="84"/>
      <c r="I482" s="95" t="str">
        <f t="shared" si="106"/>
        <v/>
      </c>
      <c r="J482" s="84"/>
      <c r="K482" s="52" t="str">
        <f t="shared" si="107"/>
        <v/>
      </c>
      <c r="L482" s="84"/>
      <c r="M482" s="51">
        <f t="shared" si="108"/>
        <v>0</v>
      </c>
      <c r="N482" s="51">
        <f t="shared" si="103"/>
        <v>0</v>
      </c>
      <c r="O482" s="51">
        <f t="shared" si="109"/>
        <v>0</v>
      </c>
      <c r="P482" s="51" t="str">
        <f>IFERROR(IF((VLOOKUP(F482,'Master Info'!$A$14:$C$113,2,FALSE)&amp;VLOOKUP(F482,'Master Info'!$A$14:$C$113,3,FALSE))='Master Info'!$B$2&amp;'Master Info'!$C$2,"SGST","IGST"),"")</f>
        <v/>
      </c>
      <c r="Q482" s="67" t="str">
        <f t="shared" si="104"/>
        <v/>
      </c>
      <c r="R482" s="51">
        <f t="shared" si="110"/>
        <v>0</v>
      </c>
      <c r="S482" s="51">
        <f t="shared" si="110"/>
        <v>0</v>
      </c>
      <c r="T482" s="51">
        <f t="shared" si="111"/>
        <v>0</v>
      </c>
      <c r="U482" s="51">
        <f t="shared" si="112"/>
        <v>0</v>
      </c>
      <c r="V482" s="52">
        <f t="shared" si="113"/>
        <v>0</v>
      </c>
      <c r="W482" s="50" t="str">
        <f>IFERROR(IF(AND(VLOOKUP(F482,'Master Info'!$A$14:$Q$113,17,FALSE)="UNREGISTERED",$P482="IGST",O482&gt;=250000),"IGST &gt; 2.5 Lakhs",IF(VLOOKUP($F482,'Master Info'!$A$14:$Q$113,17,FALSE)="UNREGISTERED","Unregistered",$P482)),"")</f>
        <v/>
      </c>
      <c r="X482" s="96" t="str">
        <f t="shared" si="114"/>
        <v/>
      </c>
      <c r="Y482" s="50" t="str">
        <f t="shared" si="105"/>
        <v/>
      </c>
    </row>
    <row r="483" spans="1:25" x14ac:dyDescent="0.25">
      <c r="A483" s="49" t="str">
        <f t="shared" si="102"/>
        <v>-</v>
      </c>
      <c r="B483" s="49">
        <f t="shared" si="115"/>
        <v>482</v>
      </c>
      <c r="C483" s="78"/>
      <c r="D483" s="78"/>
      <c r="E483" s="70"/>
      <c r="F483" s="83"/>
      <c r="G483" s="94"/>
      <c r="H483" s="84"/>
      <c r="I483" s="95" t="str">
        <f t="shared" si="106"/>
        <v/>
      </c>
      <c r="J483" s="84"/>
      <c r="K483" s="52" t="str">
        <f t="shared" si="107"/>
        <v/>
      </c>
      <c r="L483" s="84"/>
      <c r="M483" s="51">
        <f t="shared" si="108"/>
        <v>0</v>
      </c>
      <c r="N483" s="51">
        <f t="shared" si="103"/>
        <v>0</v>
      </c>
      <c r="O483" s="51">
        <f t="shared" si="109"/>
        <v>0</v>
      </c>
      <c r="P483" s="51" t="str">
        <f>IFERROR(IF((VLOOKUP(F483,'Master Info'!$A$14:$C$113,2,FALSE)&amp;VLOOKUP(F483,'Master Info'!$A$14:$C$113,3,FALSE))='Master Info'!$B$2&amp;'Master Info'!$C$2,"SGST","IGST"),"")</f>
        <v/>
      </c>
      <c r="Q483" s="67" t="str">
        <f t="shared" si="104"/>
        <v/>
      </c>
      <c r="R483" s="51">
        <f t="shared" si="110"/>
        <v>0</v>
      </c>
      <c r="S483" s="51">
        <f t="shared" si="110"/>
        <v>0</v>
      </c>
      <c r="T483" s="51">
        <f t="shared" si="111"/>
        <v>0</v>
      </c>
      <c r="U483" s="51">
        <f t="shared" si="112"/>
        <v>0</v>
      </c>
      <c r="V483" s="52">
        <f t="shared" si="113"/>
        <v>0</v>
      </c>
      <c r="W483" s="50" t="str">
        <f>IFERROR(IF(AND(VLOOKUP(F483,'Master Info'!$A$14:$Q$113,17,FALSE)="UNREGISTERED",$P483="IGST",O483&gt;=250000),"IGST &gt; 2.5 Lakhs",IF(VLOOKUP($F483,'Master Info'!$A$14:$Q$113,17,FALSE)="UNREGISTERED","Unregistered",$P483)),"")</f>
        <v/>
      </c>
      <c r="X483" s="96" t="str">
        <f t="shared" si="114"/>
        <v/>
      </c>
      <c r="Y483" s="50" t="str">
        <f t="shared" si="105"/>
        <v/>
      </c>
    </row>
    <row r="484" spans="1:25" x14ac:dyDescent="0.25">
      <c r="A484" s="49" t="str">
        <f t="shared" si="102"/>
        <v>-</v>
      </c>
      <c r="B484" s="49">
        <f t="shared" si="115"/>
        <v>483</v>
      </c>
      <c r="C484" s="78"/>
      <c r="D484" s="78"/>
      <c r="E484" s="70"/>
      <c r="F484" s="83"/>
      <c r="G484" s="94"/>
      <c r="H484" s="84"/>
      <c r="I484" s="95" t="str">
        <f t="shared" si="106"/>
        <v/>
      </c>
      <c r="J484" s="84"/>
      <c r="K484" s="52" t="str">
        <f t="shared" si="107"/>
        <v/>
      </c>
      <c r="L484" s="84"/>
      <c r="M484" s="51">
        <f t="shared" si="108"/>
        <v>0</v>
      </c>
      <c r="N484" s="51">
        <f t="shared" si="103"/>
        <v>0</v>
      </c>
      <c r="O484" s="51">
        <f t="shared" si="109"/>
        <v>0</v>
      </c>
      <c r="P484" s="51" t="str">
        <f>IFERROR(IF((VLOOKUP(F484,'Master Info'!$A$14:$C$113,2,FALSE)&amp;VLOOKUP(F484,'Master Info'!$A$14:$C$113,3,FALSE))='Master Info'!$B$2&amp;'Master Info'!$C$2,"SGST","IGST"),"")</f>
        <v/>
      </c>
      <c r="Q484" s="67" t="str">
        <f t="shared" si="104"/>
        <v/>
      </c>
      <c r="R484" s="51">
        <f t="shared" si="110"/>
        <v>0</v>
      </c>
      <c r="S484" s="51">
        <f t="shared" si="110"/>
        <v>0</v>
      </c>
      <c r="T484" s="51">
        <f t="shared" si="111"/>
        <v>0</v>
      </c>
      <c r="U484" s="51">
        <f t="shared" si="112"/>
        <v>0</v>
      </c>
      <c r="V484" s="52">
        <f t="shared" si="113"/>
        <v>0</v>
      </c>
      <c r="W484" s="50" t="str">
        <f>IFERROR(IF(AND(VLOOKUP(F484,'Master Info'!$A$14:$Q$113,17,FALSE)="UNREGISTERED",$P484="IGST",O484&gt;=250000),"IGST &gt; 2.5 Lakhs",IF(VLOOKUP($F484,'Master Info'!$A$14:$Q$113,17,FALSE)="UNREGISTERED","Unregistered",$P484)),"")</f>
        <v/>
      </c>
      <c r="X484" s="96" t="str">
        <f t="shared" si="114"/>
        <v/>
      </c>
      <c r="Y484" s="50" t="str">
        <f t="shared" si="105"/>
        <v/>
      </c>
    </row>
    <row r="485" spans="1:25" x14ac:dyDescent="0.25">
      <c r="A485" s="49" t="str">
        <f t="shared" si="102"/>
        <v>-</v>
      </c>
      <c r="B485" s="49">
        <f t="shared" si="115"/>
        <v>484</v>
      </c>
      <c r="C485" s="78"/>
      <c r="D485" s="78"/>
      <c r="E485" s="70"/>
      <c r="F485" s="83"/>
      <c r="G485" s="94"/>
      <c r="H485" s="84"/>
      <c r="I485" s="95" t="str">
        <f t="shared" si="106"/>
        <v/>
      </c>
      <c r="J485" s="84"/>
      <c r="K485" s="52" t="str">
        <f t="shared" si="107"/>
        <v/>
      </c>
      <c r="L485" s="84"/>
      <c r="M485" s="51">
        <f t="shared" si="108"/>
        <v>0</v>
      </c>
      <c r="N485" s="51">
        <f t="shared" si="103"/>
        <v>0</v>
      </c>
      <c r="O485" s="51">
        <f t="shared" si="109"/>
        <v>0</v>
      </c>
      <c r="P485" s="51" t="str">
        <f>IFERROR(IF((VLOOKUP(F485,'Master Info'!$A$14:$C$113,2,FALSE)&amp;VLOOKUP(F485,'Master Info'!$A$14:$C$113,3,FALSE))='Master Info'!$B$2&amp;'Master Info'!$C$2,"SGST","IGST"),"")</f>
        <v/>
      </c>
      <c r="Q485" s="67" t="str">
        <f t="shared" si="104"/>
        <v/>
      </c>
      <c r="R485" s="51">
        <f t="shared" si="110"/>
        <v>0</v>
      </c>
      <c r="S485" s="51">
        <f t="shared" si="110"/>
        <v>0</v>
      </c>
      <c r="T485" s="51">
        <f t="shared" si="111"/>
        <v>0</v>
      </c>
      <c r="U485" s="51">
        <f t="shared" si="112"/>
        <v>0</v>
      </c>
      <c r="V485" s="52">
        <f t="shared" si="113"/>
        <v>0</v>
      </c>
      <c r="W485" s="50" t="str">
        <f>IFERROR(IF(AND(VLOOKUP(F485,'Master Info'!$A$14:$Q$113,17,FALSE)="UNREGISTERED",$P485="IGST",O485&gt;=250000),"IGST &gt; 2.5 Lakhs",IF(VLOOKUP($F485,'Master Info'!$A$14:$Q$113,17,FALSE)="UNREGISTERED","Unregistered",$P485)),"")</f>
        <v/>
      </c>
      <c r="X485" s="96" t="str">
        <f t="shared" si="114"/>
        <v/>
      </c>
      <c r="Y485" s="50" t="str">
        <f t="shared" si="105"/>
        <v/>
      </c>
    </row>
    <row r="486" spans="1:25" x14ac:dyDescent="0.25">
      <c r="A486" s="49" t="str">
        <f t="shared" si="102"/>
        <v>-</v>
      </c>
      <c r="B486" s="49">
        <f t="shared" si="115"/>
        <v>485</v>
      </c>
      <c r="C486" s="78"/>
      <c r="D486" s="78"/>
      <c r="E486" s="70"/>
      <c r="F486" s="83"/>
      <c r="G486" s="94"/>
      <c r="H486" s="84"/>
      <c r="I486" s="95" t="str">
        <f t="shared" si="106"/>
        <v/>
      </c>
      <c r="J486" s="84"/>
      <c r="K486" s="52" t="str">
        <f t="shared" si="107"/>
        <v/>
      </c>
      <c r="L486" s="84"/>
      <c r="M486" s="51">
        <f t="shared" si="108"/>
        <v>0</v>
      </c>
      <c r="N486" s="51">
        <f t="shared" si="103"/>
        <v>0</v>
      </c>
      <c r="O486" s="51">
        <f t="shared" si="109"/>
        <v>0</v>
      </c>
      <c r="P486" s="51" t="str">
        <f>IFERROR(IF((VLOOKUP(F486,'Master Info'!$A$14:$C$113,2,FALSE)&amp;VLOOKUP(F486,'Master Info'!$A$14:$C$113,3,FALSE))='Master Info'!$B$2&amp;'Master Info'!$C$2,"SGST","IGST"),"")</f>
        <v/>
      </c>
      <c r="Q486" s="67" t="str">
        <f t="shared" si="104"/>
        <v/>
      </c>
      <c r="R486" s="51">
        <f t="shared" si="110"/>
        <v>0</v>
      </c>
      <c r="S486" s="51">
        <f t="shared" si="110"/>
        <v>0</v>
      </c>
      <c r="T486" s="51">
        <f t="shared" si="111"/>
        <v>0</v>
      </c>
      <c r="U486" s="51">
        <f t="shared" si="112"/>
        <v>0</v>
      </c>
      <c r="V486" s="52">
        <f t="shared" si="113"/>
        <v>0</v>
      </c>
      <c r="W486" s="50" t="str">
        <f>IFERROR(IF(AND(VLOOKUP(F486,'Master Info'!$A$14:$Q$113,17,FALSE)="UNREGISTERED",$P486="IGST",O486&gt;=250000),"IGST &gt; 2.5 Lakhs",IF(VLOOKUP($F486,'Master Info'!$A$14:$Q$113,17,FALSE)="UNREGISTERED","Unregistered",$P486)),"")</f>
        <v/>
      </c>
      <c r="X486" s="96" t="str">
        <f t="shared" si="114"/>
        <v/>
      </c>
      <c r="Y486" s="50" t="str">
        <f t="shared" si="105"/>
        <v/>
      </c>
    </row>
    <row r="487" spans="1:25" x14ac:dyDescent="0.25">
      <c r="A487" s="49" t="str">
        <f t="shared" si="102"/>
        <v>-</v>
      </c>
      <c r="B487" s="49">
        <f t="shared" si="115"/>
        <v>486</v>
      </c>
      <c r="C487" s="78"/>
      <c r="D487" s="78"/>
      <c r="E487" s="70"/>
      <c r="F487" s="83"/>
      <c r="G487" s="94"/>
      <c r="H487" s="84"/>
      <c r="I487" s="95" t="str">
        <f t="shared" si="106"/>
        <v/>
      </c>
      <c r="J487" s="84"/>
      <c r="K487" s="52" t="str">
        <f t="shared" si="107"/>
        <v/>
      </c>
      <c r="L487" s="84"/>
      <c r="M487" s="51">
        <f t="shared" si="108"/>
        <v>0</v>
      </c>
      <c r="N487" s="51">
        <f t="shared" si="103"/>
        <v>0</v>
      </c>
      <c r="O487" s="51">
        <f t="shared" si="109"/>
        <v>0</v>
      </c>
      <c r="P487" s="51" t="str">
        <f>IFERROR(IF((VLOOKUP(F487,'Master Info'!$A$14:$C$113,2,FALSE)&amp;VLOOKUP(F487,'Master Info'!$A$14:$C$113,3,FALSE))='Master Info'!$B$2&amp;'Master Info'!$C$2,"SGST","IGST"),"")</f>
        <v/>
      </c>
      <c r="Q487" s="67" t="str">
        <f t="shared" si="104"/>
        <v/>
      </c>
      <c r="R487" s="51">
        <f t="shared" si="110"/>
        <v>0</v>
      </c>
      <c r="S487" s="51">
        <f t="shared" si="110"/>
        <v>0</v>
      </c>
      <c r="T487" s="51">
        <f t="shared" si="111"/>
        <v>0</v>
      </c>
      <c r="U487" s="51">
        <f t="shared" si="112"/>
        <v>0</v>
      </c>
      <c r="V487" s="52">
        <f t="shared" si="113"/>
        <v>0</v>
      </c>
      <c r="W487" s="50" t="str">
        <f>IFERROR(IF(AND(VLOOKUP(F487,'Master Info'!$A$14:$Q$113,17,FALSE)="UNREGISTERED",$P487="IGST",O487&gt;=250000),"IGST &gt; 2.5 Lakhs",IF(VLOOKUP($F487,'Master Info'!$A$14:$Q$113,17,FALSE)="UNREGISTERED","Unregistered",$P487)),"")</f>
        <v/>
      </c>
      <c r="X487" s="96" t="str">
        <f t="shared" si="114"/>
        <v/>
      </c>
      <c r="Y487" s="50" t="str">
        <f t="shared" si="105"/>
        <v/>
      </c>
    </row>
    <row r="488" spans="1:25" x14ac:dyDescent="0.25">
      <c r="A488" s="49" t="str">
        <f t="shared" si="102"/>
        <v>-</v>
      </c>
      <c r="B488" s="49">
        <f t="shared" si="115"/>
        <v>487</v>
      </c>
      <c r="C488" s="78"/>
      <c r="D488" s="78"/>
      <c r="E488" s="70"/>
      <c r="F488" s="83"/>
      <c r="G488" s="94"/>
      <c r="H488" s="84"/>
      <c r="I488" s="95" t="str">
        <f t="shared" si="106"/>
        <v/>
      </c>
      <c r="J488" s="84"/>
      <c r="K488" s="52" t="str">
        <f t="shared" si="107"/>
        <v/>
      </c>
      <c r="L488" s="84"/>
      <c r="M488" s="51">
        <f t="shared" si="108"/>
        <v>0</v>
      </c>
      <c r="N488" s="51">
        <f t="shared" si="103"/>
        <v>0</v>
      </c>
      <c r="O488" s="51">
        <f t="shared" si="109"/>
        <v>0</v>
      </c>
      <c r="P488" s="51" t="str">
        <f>IFERROR(IF((VLOOKUP(F488,'Master Info'!$A$14:$C$113,2,FALSE)&amp;VLOOKUP(F488,'Master Info'!$A$14:$C$113,3,FALSE))='Master Info'!$B$2&amp;'Master Info'!$C$2,"SGST","IGST"),"")</f>
        <v/>
      </c>
      <c r="Q488" s="67" t="str">
        <f t="shared" si="104"/>
        <v/>
      </c>
      <c r="R488" s="51">
        <f t="shared" si="110"/>
        <v>0</v>
      </c>
      <c r="S488" s="51">
        <f t="shared" si="110"/>
        <v>0</v>
      </c>
      <c r="T488" s="51">
        <f t="shared" si="111"/>
        <v>0</v>
      </c>
      <c r="U488" s="51">
        <f t="shared" si="112"/>
        <v>0</v>
      </c>
      <c r="V488" s="52">
        <f t="shared" si="113"/>
        <v>0</v>
      </c>
      <c r="W488" s="50" t="str">
        <f>IFERROR(IF(AND(VLOOKUP(F488,'Master Info'!$A$14:$Q$113,17,FALSE)="UNREGISTERED",$P488="IGST",O488&gt;=250000),"IGST &gt; 2.5 Lakhs",IF(VLOOKUP($F488,'Master Info'!$A$14:$Q$113,17,FALSE)="UNREGISTERED","Unregistered",$P488)),"")</f>
        <v/>
      </c>
      <c r="X488" s="96" t="str">
        <f t="shared" si="114"/>
        <v/>
      </c>
      <c r="Y488" s="50" t="str">
        <f t="shared" si="105"/>
        <v/>
      </c>
    </row>
    <row r="489" spans="1:25" x14ac:dyDescent="0.25">
      <c r="A489" s="49" t="str">
        <f t="shared" si="102"/>
        <v>-</v>
      </c>
      <c r="B489" s="49">
        <f t="shared" si="115"/>
        <v>488</v>
      </c>
      <c r="C489" s="78"/>
      <c r="D489" s="78"/>
      <c r="E489" s="70"/>
      <c r="F489" s="83"/>
      <c r="G489" s="94"/>
      <c r="H489" s="84"/>
      <c r="I489" s="95" t="str">
        <f t="shared" si="106"/>
        <v/>
      </c>
      <c r="J489" s="84"/>
      <c r="K489" s="52" t="str">
        <f t="shared" si="107"/>
        <v/>
      </c>
      <c r="L489" s="84"/>
      <c r="M489" s="51">
        <f t="shared" si="108"/>
        <v>0</v>
      </c>
      <c r="N489" s="51">
        <f t="shared" si="103"/>
        <v>0</v>
      </c>
      <c r="O489" s="51">
        <f t="shared" si="109"/>
        <v>0</v>
      </c>
      <c r="P489" s="51" t="str">
        <f>IFERROR(IF((VLOOKUP(F489,'Master Info'!$A$14:$C$113,2,FALSE)&amp;VLOOKUP(F489,'Master Info'!$A$14:$C$113,3,FALSE))='Master Info'!$B$2&amp;'Master Info'!$C$2,"SGST","IGST"),"")</f>
        <v/>
      </c>
      <c r="Q489" s="67" t="str">
        <f t="shared" si="104"/>
        <v/>
      </c>
      <c r="R489" s="51">
        <f t="shared" si="110"/>
        <v>0</v>
      </c>
      <c r="S489" s="51">
        <f t="shared" si="110"/>
        <v>0</v>
      </c>
      <c r="T489" s="51">
        <f t="shared" si="111"/>
        <v>0</v>
      </c>
      <c r="U489" s="51">
        <f t="shared" si="112"/>
        <v>0</v>
      </c>
      <c r="V489" s="52">
        <f t="shared" si="113"/>
        <v>0</v>
      </c>
      <c r="W489" s="50" t="str">
        <f>IFERROR(IF(AND(VLOOKUP(F489,'Master Info'!$A$14:$Q$113,17,FALSE)="UNREGISTERED",$P489="IGST",O489&gt;=250000),"IGST &gt; 2.5 Lakhs",IF(VLOOKUP($F489,'Master Info'!$A$14:$Q$113,17,FALSE)="UNREGISTERED","Unregistered",$P489)),"")</f>
        <v/>
      </c>
      <c r="X489" s="96" t="str">
        <f t="shared" si="114"/>
        <v/>
      </c>
      <c r="Y489" s="50" t="str">
        <f t="shared" si="105"/>
        <v/>
      </c>
    </row>
    <row r="490" spans="1:25" x14ac:dyDescent="0.25">
      <c r="A490" s="49" t="str">
        <f t="shared" si="102"/>
        <v>-</v>
      </c>
      <c r="B490" s="49">
        <f t="shared" si="115"/>
        <v>489</v>
      </c>
      <c r="C490" s="78"/>
      <c r="D490" s="78"/>
      <c r="E490" s="70"/>
      <c r="F490" s="83"/>
      <c r="G490" s="94"/>
      <c r="H490" s="84"/>
      <c r="I490" s="95" t="str">
        <f t="shared" si="106"/>
        <v/>
      </c>
      <c r="J490" s="84"/>
      <c r="K490" s="52" t="str">
        <f t="shared" si="107"/>
        <v/>
      </c>
      <c r="L490" s="84"/>
      <c r="M490" s="51">
        <f t="shared" si="108"/>
        <v>0</v>
      </c>
      <c r="N490" s="51">
        <f t="shared" si="103"/>
        <v>0</v>
      </c>
      <c r="O490" s="51">
        <f t="shared" si="109"/>
        <v>0</v>
      </c>
      <c r="P490" s="51" t="str">
        <f>IFERROR(IF((VLOOKUP(F490,'Master Info'!$A$14:$C$113,2,FALSE)&amp;VLOOKUP(F490,'Master Info'!$A$14:$C$113,3,FALSE))='Master Info'!$B$2&amp;'Master Info'!$C$2,"SGST","IGST"),"")</f>
        <v/>
      </c>
      <c r="Q490" s="67" t="str">
        <f t="shared" si="104"/>
        <v/>
      </c>
      <c r="R490" s="51">
        <f t="shared" si="110"/>
        <v>0</v>
      </c>
      <c r="S490" s="51">
        <f t="shared" si="110"/>
        <v>0</v>
      </c>
      <c r="T490" s="51">
        <f t="shared" si="111"/>
        <v>0</v>
      </c>
      <c r="U490" s="51">
        <f t="shared" si="112"/>
        <v>0</v>
      </c>
      <c r="V490" s="52">
        <f t="shared" si="113"/>
        <v>0</v>
      </c>
      <c r="W490" s="50" t="str">
        <f>IFERROR(IF(AND(VLOOKUP(F490,'Master Info'!$A$14:$Q$113,17,FALSE)="UNREGISTERED",$P490="IGST",O490&gt;=250000),"IGST &gt; 2.5 Lakhs",IF(VLOOKUP($F490,'Master Info'!$A$14:$Q$113,17,FALSE)="UNREGISTERED","Unregistered",$P490)),"")</f>
        <v/>
      </c>
      <c r="X490" s="96" t="str">
        <f t="shared" si="114"/>
        <v/>
      </c>
      <c r="Y490" s="50" t="str">
        <f t="shared" si="105"/>
        <v/>
      </c>
    </row>
    <row r="491" spans="1:25" x14ac:dyDescent="0.25">
      <c r="A491" s="49" t="str">
        <f t="shared" si="102"/>
        <v>-</v>
      </c>
      <c r="B491" s="49">
        <f t="shared" si="115"/>
        <v>490</v>
      </c>
      <c r="C491" s="78"/>
      <c r="D491" s="78"/>
      <c r="E491" s="70"/>
      <c r="F491" s="83"/>
      <c r="G491" s="94"/>
      <c r="H491" s="84"/>
      <c r="I491" s="95" t="str">
        <f t="shared" si="106"/>
        <v/>
      </c>
      <c r="J491" s="84"/>
      <c r="K491" s="52" t="str">
        <f t="shared" si="107"/>
        <v/>
      </c>
      <c r="L491" s="84"/>
      <c r="M491" s="51">
        <f t="shared" si="108"/>
        <v>0</v>
      </c>
      <c r="N491" s="51">
        <f t="shared" si="103"/>
        <v>0</v>
      </c>
      <c r="O491" s="51">
        <f t="shared" si="109"/>
        <v>0</v>
      </c>
      <c r="P491" s="51" t="str">
        <f>IFERROR(IF((VLOOKUP(F491,'Master Info'!$A$14:$C$113,2,FALSE)&amp;VLOOKUP(F491,'Master Info'!$A$14:$C$113,3,FALSE))='Master Info'!$B$2&amp;'Master Info'!$C$2,"SGST","IGST"),"")</f>
        <v/>
      </c>
      <c r="Q491" s="67" t="str">
        <f t="shared" si="104"/>
        <v/>
      </c>
      <c r="R491" s="51">
        <f t="shared" si="110"/>
        <v>0</v>
      </c>
      <c r="S491" s="51">
        <f t="shared" si="110"/>
        <v>0</v>
      </c>
      <c r="T491" s="51">
        <f t="shared" si="111"/>
        <v>0</v>
      </c>
      <c r="U491" s="51">
        <f t="shared" si="112"/>
        <v>0</v>
      </c>
      <c r="V491" s="52">
        <f t="shared" si="113"/>
        <v>0</v>
      </c>
      <c r="W491" s="50" t="str">
        <f>IFERROR(IF(AND(VLOOKUP(F491,'Master Info'!$A$14:$Q$113,17,FALSE)="UNREGISTERED",$P491="IGST",O491&gt;=250000),"IGST &gt; 2.5 Lakhs",IF(VLOOKUP($F491,'Master Info'!$A$14:$Q$113,17,FALSE)="UNREGISTERED","Unregistered",$P491)),"")</f>
        <v/>
      </c>
      <c r="X491" s="96" t="str">
        <f t="shared" si="114"/>
        <v/>
      </c>
      <c r="Y491" s="50" t="str">
        <f t="shared" si="105"/>
        <v/>
      </c>
    </row>
    <row r="492" spans="1:25" x14ac:dyDescent="0.25">
      <c r="A492" s="49" t="str">
        <f t="shared" si="102"/>
        <v>-</v>
      </c>
      <c r="B492" s="49">
        <f t="shared" si="115"/>
        <v>491</v>
      </c>
      <c r="C492" s="78"/>
      <c r="D492" s="78"/>
      <c r="E492" s="70"/>
      <c r="F492" s="83"/>
      <c r="G492" s="94"/>
      <c r="H492" s="84"/>
      <c r="I492" s="95" t="str">
        <f t="shared" si="106"/>
        <v/>
      </c>
      <c r="J492" s="84"/>
      <c r="K492" s="52" t="str">
        <f t="shared" si="107"/>
        <v/>
      </c>
      <c r="L492" s="84"/>
      <c r="M492" s="51">
        <f t="shared" si="108"/>
        <v>0</v>
      </c>
      <c r="N492" s="51">
        <f t="shared" si="103"/>
        <v>0</v>
      </c>
      <c r="O492" s="51">
        <f t="shared" si="109"/>
        <v>0</v>
      </c>
      <c r="P492" s="51" t="str">
        <f>IFERROR(IF((VLOOKUP(F492,'Master Info'!$A$14:$C$113,2,FALSE)&amp;VLOOKUP(F492,'Master Info'!$A$14:$C$113,3,FALSE))='Master Info'!$B$2&amp;'Master Info'!$C$2,"SGST","IGST"),"")</f>
        <v/>
      </c>
      <c r="Q492" s="67" t="str">
        <f t="shared" si="104"/>
        <v/>
      </c>
      <c r="R492" s="51">
        <f t="shared" si="110"/>
        <v>0</v>
      </c>
      <c r="S492" s="51">
        <f t="shared" si="110"/>
        <v>0</v>
      </c>
      <c r="T492" s="51">
        <f t="shared" si="111"/>
        <v>0</v>
      </c>
      <c r="U492" s="51">
        <f t="shared" si="112"/>
        <v>0</v>
      </c>
      <c r="V492" s="52">
        <f t="shared" si="113"/>
        <v>0</v>
      </c>
      <c r="W492" s="50" t="str">
        <f>IFERROR(IF(AND(VLOOKUP(F492,'Master Info'!$A$14:$Q$113,17,FALSE)="UNREGISTERED",$P492="IGST",O492&gt;=250000),"IGST &gt; 2.5 Lakhs",IF(VLOOKUP($F492,'Master Info'!$A$14:$Q$113,17,FALSE)="UNREGISTERED","Unregistered",$P492)),"")</f>
        <v/>
      </c>
      <c r="X492" s="96" t="str">
        <f t="shared" si="114"/>
        <v/>
      </c>
      <c r="Y492" s="50" t="str">
        <f t="shared" si="105"/>
        <v/>
      </c>
    </row>
    <row r="493" spans="1:25" x14ac:dyDescent="0.25">
      <c r="A493" s="49" t="str">
        <f t="shared" si="102"/>
        <v>-</v>
      </c>
      <c r="B493" s="49">
        <f t="shared" si="115"/>
        <v>492</v>
      </c>
      <c r="C493" s="78"/>
      <c r="D493" s="78"/>
      <c r="E493" s="70"/>
      <c r="F493" s="83"/>
      <c r="G493" s="94"/>
      <c r="H493" s="84"/>
      <c r="I493" s="95" t="str">
        <f t="shared" si="106"/>
        <v/>
      </c>
      <c r="J493" s="84"/>
      <c r="K493" s="52" t="str">
        <f t="shared" si="107"/>
        <v/>
      </c>
      <c r="L493" s="84"/>
      <c r="M493" s="51">
        <f t="shared" si="108"/>
        <v>0</v>
      </c>
      <c r="N493" s="51">
        <f t="shared" si="103"/>
        <v>0</v>
      </c>
      <c r="O493" s="51">
        <f t="shared" si="109"/>
        <v>0</v>
      </c>
      <c r="P493" s="51" t="str">
        <f>IFERROR(IF((VLOOKUP(F493,'Master Info'!$A$14:$C$113,2,FALSE)&amp;VLOOKUP(F493,'Master Info'!$A$14:$C$113,3,FALSE))='Master Info'!$B$2&amp;'Master Info'!$C$2,"SGST","IGST"),"")</f>
        <v/>
      </c>
      <c r="Q493" s="67" t="str">
        <f t="shared" si="104"/>
        <v/>
      </c>
      <c r="R493" s="51">
        <f t="shared" si="110"/>
        <v>0</v>
      </c>
      <c r="S493" s="51">
        <f t="shared" si="110"/>
        <v>0</v>
      </c>
      <c r="T493" s="51">
        <f t="shared" si="111"/>
        <v>0</v>
      </c>
      <c r="U493" s="51">
        <f t="shared" si="112"/>
        <v>0</v>
      </c>
      <c r="V493" s="52">
        <f t="shared" si="113"/>
        <v>0</v>
      </c>
      <c r="W493" s="50" t="str">
        <f>IFERROR(IF(AND(VLOOKUP(F493,'Master Info'!$A$14:$Q$113,17,FALSE)="UNREGISTERED",$P493="IGST",O493&gt;=250000),"IGST &gt; 2.5 Lakhs",IF(VLOOKUP($F493,'Master Info'!$A$14:$Q$113,17,FALSE)="UNREGISTERED","Unregistered",$P493)),"")</f>
        <v/>
      </c>
      <c r="X493" s="96" t="str">
        <f t="shared" si="114"/>
        <v/>
      </c>
      <c r="Y493" s="50" t="str">
        <f t="shared" si="105"/>
        <v/>
      </c>
    </row>
    <row r="494" spans="1:25" x14ac:dyDescent="0.25">
      <c r="A494" s="49" t="str">
        <f t="shared" si="102"/>
        <v>-</v>
      </c>
      <c r="B494" s="49">
        <f t="shared" si="115"/>
        <v>493</v>
      </c>
      <c r="C494" s="78"/>
      <c r="D494" s="78"/>
      <c r="E494" s="70"/>
      <c r="F494" s="83"/>
      <c r="G494" s="94"/>
      <c r="H494" s="84"/>
      <c r="I494" s="95" t="str">
        <f t="shared" si="106"/>
        <v/>
      </c>
      <c r="J494" s="84"/>
      <c r="K494" s="52" t="str">
        <f t="shared" si="107"/>
        <v/>
      </c>
      <c r="L494" s="84"/>
      <c r="M494" s="51">
        <f t="shared" si="108"/>
        <v>0</v>
      </c>
      <c r="N494" s="51">
        <f t="shared" si="103"/>
        <v>0</v>
      </c>
      <c r="O494" s="51">
        <f t="shared" si="109"/>
        <v>0</v>
      </c>
      <c r="P494" s="51" t="str">
        <f>IFERROR(IF((VLOOKUP(F494,'Master Info'!$A$14:$C$113,2,FALSE)&amp;VLOOKUP(F494,'Master Info'!$A$14:$C$113,3,FALSE))='Master Info'!$B$2&amp;'Master Info'!$C$2,"SGST","IGST"),"")</f>
        <v/>
      </c>
      <c r="Q494" s="67" t="str">
        <f t="shared" si="104"/>
        <v/>
      </c>
      <c r="R494" s="51">
        <f t="shared" si="110"/>
        <v>0</v>
      </c>
      <c r="S494" s="51">
        <f t="shared" si="110"/>
        <v>0</v>
      </c>
      <c r="T494" s="51">
        <f t="shared" si="111"/>
        <v>0</v>
      </c>
      <c r="U494" s="51">
        <f t="shared" si="112"/>
        <v>0</v>
      </c>
      <c r="V494" s="52">
        <f t="shared" si="113"/>
        <v>0</v>
      </c>
      <c r="W494" s="50" t="str">
        <f>IFERROR(IF(AND(VLOOKUP(F494,'Master Info'!$A$14:$Q$113,17,FALSE)="UNREGISTERED",$P494="IGST",O494&gt;=250000),"IGST &gt; 2.5 Lakhs",IF(VLOOKUP($F494,'Master Info'!$A$14:$Q$113,17,FALSE)="UNREGISTERED","Unregistered",$P494)),"")</f>
        <v/>
      </c>
      <c r="X494" s="96" t="str">
        <f t="shared" si="114"/>
        <v/>
      </c>
      <c r="Y494" s="50" t="str">
        <f t="shared" si="105"/>
        <v/>
      </c>
    </row>
    <row r="495" spans="1:25" x14ac:dyDescent="0.25">
      <c r="A495" s="49" t="str">
        <f t="shared" si="102"/>
        <v>-</v>
      </c>
      <c r="B495" s="49">
        <f t="shared" si="115"/>
        <v>494</v>
      </c>
      <c r="C495" s="78"/>
      <c r="D495" s="78"/>
      <c r="E495" s="70"/>
      <c r="F495" s="83"/>
      <c r="G495" s="94"/>
      <c r="H495" s="84"/>
      <c r="I495" s="95" t="str">
        <f t="shared" si="106"/>
        <v/>
      </c>
      <c r="J495" s="84"/>
      <c r="K495" s="52" t="str">
        <f t="shared" si="107"/>
        <v/>
      </c>
      <c r="L495" s="84"/>
      <c r="M495" s="51">
        <f t="shared" si="108"/>
        <v>0</v>
      </c>
      <c r="N495" s="51">
        <f t="shared" si="103"/>
        <v>0</v>
      </c>
      <c r="O495" s="51">
        <f t="shared" si="109"/>
        <v>0</v>
      </c>
      <c r="P495" s="51" t="str">
        <f>IFERROR(IF((VLOOKUP(F495,'Master Info'!$A$14:$C$113,2,FALSE)&amp;VLOOKUP(F495,'Master Info'!$A$14:$C$113,3,FALSE))='Master Info'!$B$2&amp;'Master Info'!$C$2,"SGST","IGST"),"")</f>
        <v/>
      </c>
      <c r="Q495" s="67" t="str">
        <f t="shared" si="104"/>
        <v/>
      </c>
      <c r="R495" s="51">
        <f t="shared" si="110"/>
        <v>0</v>
      </c>
      <c r="S495" s="51">
        <f t="shared" si="110"/>
        <v>0</v>
      </c>
      <c r="T495" s="51">
        <f t="shared" si="111"/>
        <v>0</v>
      </c>
      <c r="U495" s="51">
        <f t="shared" si="112"/>
        <v>0</v>
      </c>
      <c r="V495" s="52">
        <f t="shared" si="113"/>
        <v>0</v>
      </c>
      <c r="W495" s="50" t="str">
        <f>IFERROR(IF(AND(VLOOKUP(F495,'Master Info'!$A$14:$Q$113,17,FALSE)="UNREGISTERED",$P495="IGST",O495&gt;=250000),"IGST &gt; 2.5 Lakhs",IF(VLOOKUP($F495,'Master Info'!$A$14:$Q$113,17,FALSE)="UNREGISTERED","Unregistered",$P495)),"")</f>
        <v/>
      </c>
      <c r="X495" s="96" t="str">
        <f t="shared" si="114"/>
        <v/>
      </c>
      <c r="Y495" s="50" t="str">
        <f t="shared" si="105"/>
        <v/>
      </c>
    </row>
    <row r="496" spans="1:25" x14ac:dyDescent="0.25">
      <c r="A496" s="49" t="str">
        <f t="shared" si="102"/>
        <v>-</v>
      </c>
      <c r="B496" s="49">
        <f t="shared" si="115"/>
        <v>495</v>
      </c>
      <c r="C496" s="78"/>
      <c r="D496" s="78"/>
      <c r="E496" s="70"/>
      <c r="F496" s="83"/>
      <c r="G496" s="94"/>
      <c r="H496" s="84"/>
      <c r="I496" s="95" t="str">
        <f t="shared" si="106"/>
        <v/>
      </c>
      <c r="J496" s="84"/>
      <c r="K496" s="52" t="str">
        <f t="shared" si="107"/>
        <v/>
      </c>
      <c r="L496" s="84"/>
      <c r="M496" s="51">
        <f t="shared" si="108"/>
        <v>0</v>
      </c>
      <c r="N496" s="51">
        <f t="shared" si="103"/>
        <v>0</v>
      </c>
      <c r="O496" s="51">
        <f t="shared" si="109"/>
        <v>0</v>
      </c>
      <c r="P496" s="51" t="str">
        <f>IFERROR(IF((VLOOKUP(F496,'Master Info'!$A$14:$C$113,2,FALSE)&amp;VLOOKUP(F496,'Master Info'!$A$14:$C$113,3,FALSE))='Master Info'!$B$2&amp;'Master Info'!$C$2,"SGST","IGST"),"")</f>
        <v/>
      </c>
      <c r="Q496" s="67" t="str">
        <f t="shared" si="104"/>
        <v/>
      </c>
      <c r="R496" s="51">
        <f t="shared" si="110"/>
        <v>0</v>
      </c>
      <c r="S496" s="51">
        <f t="shared" si="110"/>
        <v>0</v>
      </c>
      <c r="T496" s="51">
        <f t="shared" si="111"/>
        <v>0</v>
      </c>
      <c r="U496" s="51">
        <f t="shared" si="112"/>
        <v>0</v>
      </c>
      <c r="V496" s="52">
        <f t="shared" si="113"/>
        <v>0</v>
      </c>
      <c r="W496" s="50" t="str">
        <f>IFERROR(IF(AND(VLOOKUP(F496,'Master Info'!$A$14:$Q$113,17,FALSE)="UNREGISTERED",$P496="IGST",O496&gt;=250000),"IGST &gt; 2.5 Lakhs",IF(VLOOKUP($F496,'Master Info'!$A$14:$Q$113,17,FALSE)="UNREGISTERED","Unregistered",$P496)),"")</f>
        <v/>
      </c>
      <c r="X496" s="96" t="str">
        <f t="shared" si="114"/>
        <v/>
      </c>
      <c r="Y496" s="50" t="str">
        <f t="shared" si="105"/>
        <v/>
      </c>
    </row>
    <row r="497" spans="1:25" x14ac:dyDescent="0.25">
      <c r="A497" s="49" t="str">
        <f t="shared" si="102"/>
        <v>-</v>
      </c>
      <c r="B497" s="49">
        <f t="shared" si="115"/>
        <v>496</v>
      </c>
      <c r="C497" s="78"/>
      <c r="D497" s="78"/>
      <c r="E497" s="70"/>
      <c r="F497" s="83"/>
      <c r="G497" s="94"/>
      <c r="H497" s="84"/>
      <c r="I497" s="95" t="str">
        <f t="shared" si="106"/>
        <v/>
      </c>
      <c r="J497" s="84"/>
      <c r="K497" s="52" t="str">
        <f t="shared" si="107"/>
        <v/>
      </c>
      <c r="L497" s="84"/>
      <c r="M497" s="51">
        <f t="shared" si="108"/>
        <v>0</v>
      </c>
      <c r="N497" s="51">
        <f t="shared" si="103"/>
        <v>0</v>
      </c>
      <c r="O497" s="51">
        <f t="shared" si="109"/>
        <v>0</v>
      </c>
      <c r="P497" s="51" t="str">
        <f>IFERROR(IF((VLOOKUP(F497,'Master Info'!$A$14:$C$113,2,FALSE)&amp;VLOOKUP(F497,'Master Info'!$A$14:$C$113,3,FALSE))='Master Info'!$B$2&amp;'Master Info'!$C$2,"SGST","IGST"),"")</f>
        <v/>
      </c>
      <c r="Q497" s="67" t="str">
        <f t="shared" si="104"/>
        <v/>
      </c>
      <c r="R497" s="51">
        <f t="shared" si="110"/>
        <v>0</v>
      </c>
      <c r="S497" s="51">
        <f t="shared" si="110"/>
        <v>0</v>
      </c>
      <c r="T497" s="51">
        <f t="shared" si="111"/>
        <v>0</v>
      </c>
      <c r="U497" s="51">
        <f t="shared" si="112"/>
        <v>0</v>
      </c>
      <c r="V497" s="52">
        <f t="shared" si="113"/>
        <v>0</v>
      </c>
      <c r="W497" s="50" t="str">
        <f>IFERROR(IF(AND(VLOOKUP(F497,'Master Info'!$A$14:$Q$113,17,FALSE)="UNREGISTERED",$P497="IGST",O497&gt;=250000),"IGST &gt; 2.5 Lakhs",IF(VLOOKUP($F497,'Master Info'!$A$14:$Q$113,17,FALSE)="UNREGISTERED","Unregistered",$P497)),"")</f>
        <v/>
      </c>
      <c r="X497" s="96" t="str">
        <f t="shared" si="114"/>
        <v/>
      </c>
      <c r="Y497" s="50" t="str">
        <f t="shared" si="105"/>
        <v/>
      </c>
    </row>
    <row r="498" spans="1:25" x14ac:dyDescent="0.25">
      <c r="A498" s="49" t="str">
        <f t="shared" si="102"/>
        <v>-</v>
      </c>
      <c r="B498" s="49">
        <f t="shared" si="115"/>
        <v>497</v>
      </c>
      <c r="C498" s="78"/>
      <c r="D498" s="78"/>
      <c r="E498" s="70"/>
      <c r="F498" s="83"/>
      <c r="G498" s="94"/>
      <c r="H498" s="84"/>
      <c r="I498" s="95" t="str">
        <f t="shared" si="106"/>
        <v/>
      </c>
      <c r="J498" s="84"/>
      <c r="K498" s="52" t="str">
        <f t="shared" si="107"/>
        <v/>
      </c>
      <c r="L498" s="84"/>
      <c r="M498" s="51">
        <f t="shared" si="108"/>
        <v>0</v>
      </c>
      <c r="N498" s="51">
        <f t="shared" si="103"/>
        <v>0</v>
      </c>
      <c r="O498" s="51">
        <f t="shared" si="109"/>
        <v>0</v>
      </c>
      <c r="P498" s="51" t="str">
        <f>IFERROR(IF((VLOOKUP(F498,'Master Info'!$A$14:$C$113,2,FALSE)&amp;VLOOKUP(F498,'Master Info'!$A$14:$C$113,3,FALSE))='Master Info'!$B$2&amp;'Master Info'!$C$2,"SGST","IGST"),"")</f>
        <v/>
      </c>
      <c r="Q498" s="67" t="str">
        <f t="shared" si="104"/>
        <v/>
      </c>
      <c r="R498" s="51">
        <f t="shared" si="110"/>
        <v>0</v>
      </c>
      <c r="S498" s="51">
        <f t="shared" si="110"/>
        <v>0</v>
      </c>
      <c r="T498" s="51">
        <f t="shared" si="111"/>
        <v>0</v>
      </c>
      <c r="U498" s="51">
        <f t="shared" si="112"/>
        <v>0</v>
      </c>
      <c r="V498" s="52">
        <f t="shared" si="113"/>
        <v>0</v>
      </c>
      <c r="W498" s="50" t="str">
        <f>IFERROR(IF(AND(VLOOKUP(F498,'Master Info'!$A$14:$Q$113,17,FALSE)="UNREGISTERED",$P498="IGST",O498&gt;=250000),"IGST &gt; 2.5 Lakhs",IF(VLOOKUP($F498,'Master Info'!$A$14:$Q$113,17,FALSE)="UNREGISTERED","Unregistered",$P498)),"")</f>
        <v/>
      </c>
      <c r="X498" s="96" t="str">
        <f t="shared" si="114"/>
        <v/>
      </c>
      <c r="Y498" s="50" t="str">
        <f t="shared" si="105"/>
        <v/>
      </c>
    </row>
    <row r="499" spans="1:25" x14ac:dyDescent="0.25">
      <c r="A499" s="49" t="str">
        <f t="shared" si="102"/>
        <v>-</v>
      </c>
      <c r="B499" s="49">
        <f t="shared" si="115"/>
        <v>498</v>
      </c>
      <c r="C499" s="78"/>
      <c r="D499" s="78"/>
      <c r="E499" s="70"/>
      <c r="F499" s="83"/>
      <c r="G499" s="94"/>
      <c r="H499" s="84"/>
      <c r="I499" s="95" t="str">
        <f t="shared" si="106"/>
        <v/>
      </c>
      <c r="J499" s="84"/>
      <c r="K499" s="52" t="str">
        <f t="shared" si="107"/>
        <v/>
      </c>
      <c r="L499" s="84"/>
      <c r="M499" s="51">
        <f t="shared" si="108"/>
        <v>0</v>
      </c>
      <c r="N499" s="51">
        <f t="shared" si="103"/>
        <v>0</v>
      </c>
      <c r="O499" s="51">
        <f t="shared" si="109"/>
        <v>0</v>
      </c>
      <c r="P499" s="51" t="str">
        <f>IFERROR(IF((VLOOKUP(F499,'Master Info'!$A$14:$C$113,2,FALSE)&amp;VLOOKUP(F499,'Master Info'!$A$14:$C$113,3,FALSE))='Master Info'!$B$2&amp;'Master Info'!$C$2,"SGST","IGST"),"")</f>
        <v/>
      </c>
      <c r="Q499" s="67" t="str">
        <f t="shared" si="104"/>
        <v/>
      </c>
      <c r="R499" s="51">
        <f t="shared" si="110"/>
        <v>0</v>
      </c>
      <c r="S499" s="51">
        <f t="shared" si="110"/>
        <v>0</v>
      </c>
      <c r="T499" s="51">
        <f t="shared" si="111"/>
        <v>0</v>
      </c>
      <c r="U499" s="51">
        <f t="shared" si="112"/>
        <v>0</v>
      </c>
      <c r="V499" s="52">
        <f t="shared" si="113"/>
        <v>0</v>
      </c>
      <c r="W499" s="50" t="str">
        <f>IFERROR(IF(AND(VLOOKUP(F499,'Master Info'!$A$14:$Q$113,17,FALSE)="UNREGISTERED",$P499="IGST",O499&gt;=250000),"IGST &gt; 2.5 Lakhs",IF(VLOOKUP($F499,'Master Info'!$A$14:$Q$113,17,FALSE)="UNREGISTERED","Unregistered",$P499)),"")</f>
        <v/>
      </c>
      <c r="X499" s="96" t="str">
        <f t="shared" si="114"/>
        <v/>
      </c>
      <c r="Y499" s="50" t="str">
        <f t="shared" si="105"/>
        <v/>
      </c>
    </row>
    <row r="500" spans="1:25" x14ac:dyDescent="0.25">
      <c r="A500" s="49" t="str">
        <f t="shared" si="102"/>
        <v>-</v>
      </c>
      <c r="B500" s="49">
        <f t="shared" si="115"/>
        <v>499</v>
      </c>
      <c r="C500" s="78"/>
      <c r="D500" s="78"/>
      <c r="E500" s="70"/>
      <c r="F500" s="83"/>
      <c r="G500" s="94"/>
      <c r="H500" s="84"/>
      <c r="I500" s="95" t="str">
        <f t="shared" si="106"/>
        <v/>
      </c>
      <c r="J500" s="84"/>
      <c r="K500" s="52" t="str">
        <f t="shared" si="107"/>
        <v/>
      </c>
      <c r="L500" s="84"/>
      <c r="M500" s="51">
        <f t="shared" si="108"/>
        <v>0</v>
      </c>
      <c r="N500" s="51">
        <f t="shared" si="103"/>
        <v>0</v>
      </c>
      <c r="O500" s="51">
        <f t="shared" si="109"/>
        <v>0</v>
      </c>
      <c r="P500" s="51" t="str">
        <f>IFERROR(IF((VLOOKUP(F500,'Master Info'!$A$14:$C$113,2,FALSE)&amp;VLOOKUP(F500,'Master Info'!$A$14:$C$113,3,FALSE))='Master Info'!$B$2&amp;'Master Info'!$C$2,"SGST","IGST"),"")</f>
        <v/>
      </c>
      <c r="Q500" s="67" t="str">
        <f t="shared" si="104"/>
        <v/>
      </c>
      <c r="R500" s="51">
        <f t="shared" si="110"/>
        <v>0</v>
      </c>
      <c r="S500" s="51">
        <f t="shared" si="110"/>
        <v>0</v>
      </c>
      <c r="T500" s="51">
        <f t="shared" si="111"/>
        <v>0</v>
      </c>
      <c r="U500" s="51">
        <f t="shared" si="112"/>
        <v>0</v>
      </c>
      <c r="V500" s="52">
        <f t="shared" si="113"/>
        <v>0</v>
      </c>
      <c r="W500" s="50" t="str">
        <f>IFERROR(IF(AND(VLOOKUP(F500,'Master Info'!$A$14:$Q$113,17,FALSE)="UNREGISTERED",$P500="IGST",O500&gt;=250000),"IGST &gt; 2.5 Lakhs",IF(VLOOKUP($F500,'Master Info'!$A$14:$Q$113,17,FALSE)="UNREGISTERED","Unregistered",$P500)),"")</f>
        <v/>
      </c>
      <c r="X500" s="96" t="str">
        <f t="shared" si="114"/>
        <v/>
      </c>
      <c r="Y500" s="50" t="str">
        <f t="shared" si="105"/>
        <v/>
      </c>
    </row>
    <row r="501" spans="1:25" x14ac:dyDescent="0.25">
      <c r="A501" s="49" t="str">
        <f t="shared" si="102"/>
        <v>-</v>
      </c>
      <c r="B501" s="49">
        <f t="shared" si="115"/>
        <v>500</v>
      </c>
      <c r="C501" s="78"/>
      <c r="D501" s="78"/>
      <c r="E501" s="70"/>
      <c r="F501" s="83"/>
      <c r="G501" s="94"/>
      <c r="H501" s="84"/>
      <c r="I501" s="95" t="str">
        <f t="shared" si="106"/>
        <v/>
      </c>
      <c r="J501" s="84"/>
      <c r="K501" s="52" t="str">
        <f t="shared" si="107"/>
        <v/>
      </c>
      <c r="L501" s="84"/>
      <c r="M501" s="51">
        <f t="shared" si="108"/>
        <v>0</v>
      </c>
      <c r="N501" s="51">
        <f t="shared" si="103"/>
        <v>0</v>
      </c>
      <c r="O501" s="51">
        <f t="shared" si="109"/>
        <v>0</v>
      </c>
      <c r="P501" s="51" t="str">
        <f>IFERROR(IF((VLOOKUP(F501,'Master Info'!$A$14:$C$113,2,FALSE)&amp;VLOOKUP(F501,'Master Info'!$A$14:$C$113,3,FALSE))='Master Info'!$B$2&amp;'Master Info'!$C$2,"SGST","IGST"),"")</f>
        <v/>
      </c>
      <c r="Q501" s="67" t="str">
        <f t="shared" si="104"/>
        <v/>
      </c>
      <c r="R501" s="51">
        <f t="shared" si="110"/>
        <v>0</v>
      </c>
      <c r="S501" s="51">
        <f t="shared" si="110"/>
        <v>0</v>
      </c>
      <c r="T501" s="51">
        <f t="shared" si="111"/>
        <v>0</v>
      </c>
      <c r="U501" s="51">
        <f t="shared" si="112"/>
        <v>0</v>
      </c>
      <c r="V501" s="52">
        <f t="shared" si="113"/>
        <v>0</v>
      </c>
      <c r="W501" s="50" t="str">
        <f>IFERROR(IF(AND(VLOOKUP(F501,'Master Info'!$A$14:$Q$113,17,FALSE)="UNREGISTERED",$P501="IGST",O501&gt;=250000),"IGST &gt; 2.5 Lakhs",IF(VLOOKUP($F501,'Master Info'!$A$14:$Q$113,17,FALSE)="UNREGISTERED","Unregistered",$P501)),"")</f>
        <v/>
      </c>
      <c r="X501" s="96" t="str">
        <f t="shared" si="114"/>
        <v/>
      </c>
      <c r="Y501" s="50" t="str">
        <f t="shared" si="105"/>
        <v/>
      </c>
    </row>
    <row r="502" spans="1:25" x14ac:dyDescent="0.25">
      <c r="A502" s="49" t="str">
        <f t="shared" si="102"/>
        <v>-</v>
      </c>
      <c r="B502" s="49">
        <f t="shared" si="115"/>
        <v>501</v>
      </c>
      <c r="C502" s="78"/>
      <c r="D502" s="78"/>
      <c r="E502" s="70"/>
      <c r="F502" s="83"/>
      <c r="G502" s="94"/>
      <c r="H502" s="84"/>
      <c r="I502" s="95" t="str">
        <f t="shared" si="106"/>
        <v/>
      </c>
      <c r="J502" s="84"/>
      <c r="K502" s="52" t="str">
        <f t="shared" si="107"/>
        <v/>
      </c>
      <c r="L502" s="84"/>
      <c r="M502" s="51">
        <f t="shared" si="108"/>
        <v>0</v>
      </c>
      <c r="N502" s="51">
        <f t="shared" si="103"/>
        <v>0</v>
      </c>
      <c r="O502" s="51">
        <f t="shared" si="109"/>
        <v>0</v>
      </c>
      <c r="P502" s="51" t="str">
        <f>IFERROR(IF((VLOOKUP(F502,'Master Info'!$A$14:$C$113,2,FALSE)&amp;VLOOKUP(F502,'Master Info'!$A$14:$C$113,3,FALSE))='Master Info'!$B$2&amp;'Master Info'!$C$2,"SGST","IGST"),"")</f>
        <v/>
      </c>
      <c r="Q502" s="67" t="str">
        <f t="shared" si="104"/>
        <v/>
      </c>
      <c r="R502" s="51">
        <f t="shared" si="110"/>
        <v>0</v>
      </c>
      <c r="S502" s="51">
        <f t="shared" si="110"/>
        <v>0</v>
      </c>
      <c r="T502" s="51">
        <f t="shared" si="111"/>
        <v>0</v>
      </c>
      <c r="U502" s="51">
        <f t="shared" si="112"/>
        <v>0</v>
      </c>
      <c r="V502" s="52">
        <f t="shared" si="113"/>
        <v>0</v>
      </c>
      <c r="W502" s="50" t="str">
        <f>IFERROR(IF(AND(VLOOKUP(F502,'Master Info'!$A$14:$Q$113,17,FALSE)="UNREGISTERED",$P502="IGST",O502&gt;=250000),"IGST &gt; 2.5 Lakhs",IF(VLOOKUP($F502,'Master Info'!$A$14:$Q$113,17,FALSE)="UNREGISTERED","Unregistered",$P502)),"")</f>
        <v/>
      </c>
      <c r="X502" s="96" t="str">
        <f t="shared" si="114"/>
        <v/>
      </c>
      <c r="Y502" s="50" t="str">
        <f t="shared" si="105"/>
        <v/>
      </c>
    </row>
    <row r="503" spans="1:25" x14ac:dyDescent="0.25">
      <c r="A503" s="49" t="str">
        <f t="shared" si="102"/>
        <v>-</v>
      </c>
      <c r="B503" s="49">
        <f t="shared" si="115"/>
        <v>502</v>
      </c>
      <c r="C503" s="78"/>
      <c r="D503" s="78"/>
      <c r="E503" s="70"/>
      <c r="F503" s="83"/>
      <c r="G503" s="94"/>
      <c r="H503" s="84"/>
      <c r="I503" s="95" t="str">
        <f t="shared" si="106"/>
        <v/>
      </c>
      <c r="J503" s="84"/>
      <c r="K503" s="52" t="str">
        <f t="shared" si="107"/>
        <v/>
      </c>
      <c r="L503" s="84"/>
      <c r="M503" s="51">
        <f t="shared" si="108"/>
        <v>0</v>
      </c>
      <c r="N503" s="51">
        <f t="shared" si="103"/>
        <v>0</v>
      </c>
      <c r="O503" s="51">
        <f t="shared" si="109"/>
        <v>0</v>
      </c>
      <c r="P503" s="51" t="str">
        <f>IFERROR(IF((VLOOKUP(F503,'Master Info'!$A$14:$C$113,2,FALSE)&amp;VLOOKUP(F503,'Master Info'!$A$14:$C$113,3,FALSE))='Master Info'!$B$2&amp;'Master Info'!$C$2,"SGST","IGST"),"")</f>
        <v/>
      </c>
      <c r="Q503" s="67" t="str">
        <f t="shared" si="104"/>
        <v/>
      </c>
      <c r="R503" s="51">
        <f t="shared" si="110"/>
        <v>0</v>
      </c>
      <c r="S503" s="51">
        <f t="shared" si="110"/>
        <v>0</v>
      </c>
      <c r="T503" s="51">
        <f t="shared" si="111"/>
        <v>0</v>
      </c>
      <c r="U503" s="51">
        <f t="shared" si="112"/>
        <v>0</v>
      </c>
      <c r="V503" s="52">
        <f t="shared" si="113"/>
        <v>0</v>
      </c>
      <c r="W503" s="50" t="str">
        <f>IFERROR(IF(AND(VLOOKUP(F503,'Master Info'!$A$14:$Q$113,17,FALSE)="UNREGISTERED",$P503="IGST",O503&gt;=250000),"IGST &gt; 2.5 Lakhs",IF(VLOOKUP($F503,'Master Info'!$A$14:$Q$113,17,FALSE)="UNREGISTERED","Unregistered",$P503)),"")</f>
        <v/>
      </c>
      <c r="X503" s="96" t="str">
        <f t="shared" si="114"/>
        <v/>
      </c>
      <c r="Y503" s="50" t="str">
        <f t="shared" si="105"/>
        <v/>
      </c>
    </row>
    <row r="504" spans="1:25" x14ac:dyDescent="0.25">
      <c r="A504" s="49" t="str">
        <f t="shared" si="102"/>
        <v>-</v>
      </c>
      <c r="B504" s="49">
        <f t="shared" si="115"/>
        <v>503</v>
      </c>
      <c r="C504" s="78"/>
      <c r="D504" s="78"/>
      <c r="E504" s="70"/>
      <c r="F504" s="83"/>
      <c r="G504" s="94"/>
      <c r="H504" s="84"/>
      <c r="I504" s="95" t="str">
        <f t="shared" si="106"/>
        <v/>
      </c>
      <c r="J504" s="84"/>
      <c r="K504" s="52" t="str">
        <f t="shared" si="107"/>
        <v/>
      </c>
      <c r="L504" s="84"/>
      <c r="M504" s="51">
        <f t="shared" si="108"/>
        <v>0</v>
      </c>
      <c r="N504" s="51">
        <f t="shared" si="103"/>
        <v>0</v>
      </c>
      <c r="O504" s="51">
        <f t="shared" si="109"/>
        <v>0</v>
      </c>
      <c r="P504" s="51" t="str">
        <f>IFERROR(IF((VLOOKUP(F504,'Master Info'!$A$14:$C$113,2,FALSE)&amp;VLOOKUP(F504,'Master Info'!$A$14:$C$113,3,FALSE))='Master Info'!$B$2&amp;'Master Info'!$C$2,"SGST","IGST"),"")</f>
        <v/>
      </c>
      <c r="Q504" s="67" t="str">
        <f t="shared" si="104"/>
        <v/>
      </c>
      <c r="R504" s="51">
        <f t="shared" si="110"/>
        <v>0</v>
      </c>
      <c r="S504" s="51">
        <f t="shared" si="110"/>
        <v>0</v>
      </c>
      <c r="T504" s="51">
        <f t="shared" si="111"/>
        <v>0</v>
      </c>
      <c r="U504" s="51">
        <f t="shared" si="112"/>
        <v>0</v>
      </c>
      <c r="V504" s="52">
        <f t="shared" si="113"/>
        <v>0</v>
      </c>
      <c r="W504" s="50" t="str">
        <f>IFERROR(IF(AND(VLOOKUP(F504,'Master Info'!$A$14:$Q$113,17,FALSE)="UNREGISTERED",$P504="IGST",O504&gt;=250000),"IGST &gt; 2.5 Lakhs",IF(VLOOKUP($F504,'Master Info'!$A$14:$Q$113,17,FALSE)="UNREGISTERED","Unregistered",$P504)),"")</f>
        <v/>
      </c>
      <c r="X504" s="96" t="str">
        <f t="shared" si="114"/>
        <v/>
      </c>
      <c r="Y504" s="50" t="str">
        <f t="shared" si="105"/>
        <v/>
      </c>
    </row>
    <row r="505" spans="1:25" x14ac:dyDescent="0.25">
      <c r="A505" s="49" t="str">
        <f t="shared" si="102"/>
        <v>-</v>
      </c>
      <c r="B505" s="49">
        <f t="shared" si="115"/>
        <v>504</v>
      </c>
      <c r="C505" s="78"/>
      <c r="D505" s="78"/>
      <c r="E505" s="70"/>
      <c r="F505" s="83"/>
      <c r="G505" s="94"/>
      <c r="H505" s="84"/>
      <c r="I505" s="95" t="str">
        <f t="shared" si="106"/>
        <v/>
      </c>
      <c r="J505" s="84"/>
      <c r="K505" s="52" t="str">
        <f t="shared" si="107"/>
        <v/>
      </c>
      <c r="L505" s="84"/>
      <c r="M505" s="51">
        <f t="shared" si="108"/>
        <v>0</v>
      </c>
      <c r="N505" s="51">
        <f t="shared" si="103"/>
        <v>0</v>
      </c>
      <c r="O505" s="51">
        <f t="shared" si="109"/>
        <v>0</v>
      </c>
      <c r="P505" s="51" t="str">
        <f>IFERROR(IF((VLOOKUP(F505,'Master Info'!$A$14:$C$113,2,FALSE)&amp;VLOOKUP(F505,'Master Info'!$A$14:$C$113,3,FALSE))='Master Info'!$B$2&amp;'Master Info'!$C$2,"SGST","IGST"),"")</f>
        <v/>
      </c>
      <c r="Q505" s="67" t="str">
        <f t="shared" si="104"/>
        <v/>
      </c>
      <c r="R505" s="51">
        <f t="shared" si="110"/>
        <v>0</v>
      </c>
      <c r="S505" s="51">
        <f t="shared" si="110"/>
        <v>0</v>
      </c>
      <c r="T505" s="51">
        <f t="shared" si="111"/>
        <v>0</v>
      </c>
      <c r="U505" s="51">
        <f t="shared" si="112"/>
        <v>0</v>
      </c>
      <c r="V505" s="52">
        <f t="shared" si="113"/>
        <v>0</v>
      </c>
      <c r="W505" s="50" t="str">
        <f>IFERROR(IF(AND(VLOOKUP(F505,'Master Info'!$A$14:$Q$113,17,FALSE)="UNREGISTERED",$P505="IGST",O505&gt;=250000),"IGST &gt; 2.5 Lakhs",IF(VLOOKUP($F505,'Master Info'!$A$14:$Q$113,17,FALSE)="UNREGISTERED","Unregistered",$P505)),"")</f>
        <v/>
      </c>
      <c r="X505" s="96" t="str">
        <f t="shared" si="114"/>
        <v/>
      </c>
      <c r="Y505" s="50" t="str">
        <f t="shared" si="105"/>
        <v/>
      </c>
    </row>
    <row r="506" spans="1:25" x14ac:dyDescent="0.25">
      <c r="A506" s="49" t="str">
        <f t="shared" si="102"/>
        <v>-</v>
      </c>
      <c r="B506" s="49">
        <f t="shared" si="115"/>
        <v>505</v>
      </c>
      <c r="C506" s="78"/>
      <c r="D506" s="78"/>
      <c r="E506" s="70"/>
      <c r="F506" s="83"/>
      <c r="G506" s="94"/>
      <c r="H506" s="84"/>
      <c r="I506" s="95" t="str">
        <f t="shared" si="106"/>
        <v/>
      </c>
      <c r="J506" s="84"/>
      <c r="K506" s="52" t="str">
        <f t="shared" si="107"/>
        <v/>
      </c>
      <c r="L506" s="84"/>
      <c r="M506" s="51">
        <f t="shared" si="108"/>
        <v>0</v>
      </c>
      <c r="N506" s="51">
        <f t="shared" si="103"/>
        <v>0</v>
      </c>
      <c r="O506" s="51">
        <f t="shared" si="109"/>
        <v>0</v>
      </c>
      <c r="P506" s="51" t="str">
        <f>IFERROR(IF((VLOOKUP(F506,'Master Info'!$A$14:$C$113,2,FALSE)&amp;VLOOKUP(F506,'Master Info'!$A$14:$C$113,3,FALSE))='Master Info'!$B$2&amp;'Master Info'!$C$2,"SGST","IGST"),"")</f>
        <v/>
      </c>
      <c r="Q506" s="67" t="str">
        <f t="shared" si="104"/>
        <v/>
      </c>
      <c r="R506" s="51">
        <f t="shared" si="110"/>
        <v>0</v>
      </c>
      <c r="S506" s="51">
        <f t="shared" si="110"/>
        <v>0</v>
      </c>
      <c r="T506" s="51">
        <f t="shared" si="111"/>
        <v>0</v>
      </c>
      <c r="U506" s="51">
        <f t="shared" si="112"/>
        <v>0</v>
      </c>
      <c r="V506" s="52">
        <f t="shared" si="113"/>
        <v>0</v>
      </c>
      <c r="W506" s="50" t="str">
        <f>IFERROR(IF(AND(VLOOKUP(F506,'Master Info'!$A$14:$Q$113,17,FALSE)="UNREGISTERED",$P506="IGST",O506&gt;=250000),"IGST &gt; 2.5 Lakhs",IF(VLOOKUP($F506,'Master Info'!$A$14:$Q$113,17,FALSE)="UNREGISTERED","Unregistered",$P506)),"")</f>
        <v/>
      </c>
      <c r="X506" s="96" t="str">
        <f t="shared" si="114"/>
        <v/>
      </c>
      <c r="Y506" s="50" t="str">
        <f t="shared" si="105"/>
        <v/>
      </c>
    </row>
    <row r="507" spans="1:25" x14ac:dyDescent="0.25">
      <c r="A507" s="49" t="str">
        <f t="shared" si="102"/>
        <v>-</v>
      </c>
      <c r="B507" s="49">
        <f t="shared" si="115"/>
        <v>506</v>
      </c>
      <c r="C507" s="78"/>
      <c r="D507" s="78"/>
      <c r="E507" s="70"/>
      <c r="F507" s="83"/>
      <c r="G507" s="94"/>
      <c r="H507" s="84"/>
      <c r="I507" s="95" t="str">
        <f t="shared" si="106"/>
        <v/>
      </c>
      <c r="J507" s="84"/>
      <c r="K507" s="52" t="str">
        <f t="shared" si="107"/>
        <v/>
      </c>
      <c r="L507" s="84"/>
      <c r="M507" s="51">
        <f t="shared" si="108"/>
        <v>0</v>
      </c>
      <c r="N507" s="51">
        <f t="shared" si="103"/>
        <v>0</v>
      </c>
      <c r="O507" s="51">
        <f t="shared" si="109"/>
        <v>0</v>
      </c>
      <c r="P507" s="51" t="str">
        <f>IFERROR(IF((VLOOKUP(F507,'Master Info'!$A$14:$C$113,2,FALSE)&amp;VLOOKUP(F507,'Master Info'!$A$14:$C$113,3,FALSE))='Master Info'!$B$2&amp;'Master Info'!$C$2,"SGST","IGST"),"")</f>
        <v/>
      </c>
      <c r="Q507" s="67" t="str">
        <f t="shared" si="104"/>
        <v/>
      </c>
      <c r="R507" s="51">
        <f t="shared" si="110"/>
        <v>0</v>
      </c>
      <c r="S507" s="51">
        <f t="shared" si="110"/>
        <v>0</v>
      </c>
      <c r="T507" s="51">
        <f t="shared" si="111"/>
        <v>0</v>
      </c>
      <c r="U507" s="51">
        <f t="shared" si="112"/>
        <v>0</v>
      </c>
      <c r="V507" s="52">
        <f t="shared" si="113"/>
        <v>0</v>
      </c>
      <c r="W507" s="50" t="str">
        <f>IFERROR(IF(AND(VLOOKUP(F507,'Master Info'!$A$14:$Q$113,17,FALSE)="UNREGISTERED",$P507="IGST",O507&gt;=250000),"IGST &gt; 2.5 Lakhs",IF(VLOOKUP($F507,'Master Info'!$A$14:$Q$113,17,FALSE)="UNREGISTERED","Unregistered",$P507)),"")</f>
        <v/>
      </c>
      <c r="X507" s="96" t="str">
        <f t="shared" si="114"/>
        <v/>
      </c>
      <c r="Y507" s="50" t="str">
        <f t="shared" si="105"/>
        <v/>
      </c>
    </row>
    <row r="508" spans="1:25" x14ac:dyDescent="0.25">
      <c r="A508" s="49" t="str">
        <f t="shared" si="102"/>
        <v>-</v>
      </c>
      <c r="B508" s="49">
        <f t="shared" si="115"/>
        <v>507</v>
      </c>
      <c r="C508" s="78"/>
      <c r="D508" s="78"/>
      <c r="E508" s="70"/>
      <c r="F508" s="83"/>
      <c r="G508" s="94"/>
      <c r="H508" s="84"/>
      <c r="I508" s="95" t="str">
        <f t="shared" si="106"/>
        <v/>
      </c>
      <c r="J508" s="84"/>
      <c r="K508" s="52" t="str">
        <f t="shared" si="107"/>
        <v/>
      </c>
      <c r="L508" s="84"/>
      <c r="M508" s="51">
        <f t="shared" si="108"/>
        <v>0</v>
      </c>
      <c r="N508" s="51">
        <f t="shared" si="103"/>
        <v>0</v>
      </c>
      <c r="O508" s="51">
        <f t="shared" si="109"/>
        <v>0</v>
      </c>
      <c r="P508" s="51" t="str">
        <f>IFERROR(IF((VLOOKUP(F508,'Master Info'!$A$14:$C$113,2,FALSE)&amp;VLOOKUP(F508,'Master Info'!$A$14:$C$113,3,FALSE))='Master Info'!$B$2&amp;'Master Info'!$C$2,"SGST","IGST"),"")</f>
        <v/>
      </c>
      <c r="Q508" s="67" t="str">
        <f t="shared" si="104"/>
        <v/>
      </c>
      <c r="R508" s="51">
        <f t="shared" si="110"/>
        <v>0</v>
      </c>
      <c r="S508" s="51">
        <f t="shared" si="110"/>
        <v>0</v>
      </c>
      <c r="T508" s="51">
        <f t="shared" si="111"/>
        <v>0</v>
      </c>
      <c r="U508" s="51">
        <f t="shared" si="112"/>
        <v>0</v>
      </c>
      <c r="V508" s="52">
        <f t="shared" si="113"/>
        <v>0</v>
      </c>
      <c r="W508" s="50" t="str">
        <f>IFERROR(IF(AND(VLOOKUP(F508,'Master Info'!$A$14:$Q$113,17,FALSE)="UNREGISTERED",$P508="IGST",O508&gt;=250000),"IGST &gt; 2.5 Lakhs",IF(VLOOKUP($F508,'Master Info'!$A$14:$Q$113,17,FALSE)="UNREGISTERED","Unregistered",$P508)),"")</f>
        <v/>
      </c>
      <c r="X508" s="96" t="str">
        <f t="shared" si="114"/>
        <v/>
      </c>
      <c r="Y508" s="50" t="str">
        <f t="shared" si="105"/>
        <v/>
      </c>
    </row>
    <row r="509" spans="1:25" x14ac:dyDescent="0.25">
      <c r="A509" s="49" t="str">
        <f t="shared" si="102"/>
        <v>-</v>
      </c>
      <c r="B509" s="49">
        <f t="shared" si="115"/>
        <v>508</v>
      </c>
      <c r="C509" s="78"/>
      <c r="D509" s="78"/>
      <c r="E509" s="70"/>
      <c r="F509" s="83"/>
      <c r="G509" s="94"/>
      <c r="H509" s="84"/>
      <c r="I509" s="95" t="str">
        <f t="shared" si="106"/>
        <v/>
      </c>
      <c r="J509" s="84"/>
      <c r="K509" s="52" t="str">
        <f t="shared" si="107"/>
        <v/>
      </c>
      <c r="L509" s="84"/>
      <c r="M509" s="51">
        <f t="shared" si="108"/>
        <v>0</v>
      </c>
      <c r="N509" s="51">
        <f t="shared" si="103"/>
        <v>0</v>
      </c>
      <c r="O509" s="51">
        <f t="shared" si="109"/>
        <v>0</v>
      </c>
      <c r="P509" s="51" t="str">
        <f>IFERROR(IF((VLOOKUP(F509,'Master Info'!$A$14:$C$113,2,FALSE)&amp;VLOOKUP(F509,'Master Info'!$A$14:$C$113,3,FALSE))='Master Info'!$B$2&amp;'Master Info'!$C$2,"SGST","IGST"),"")</f>
        <v/>
      </c>
      <c r="Q509" s="67" t="str">
        <f t="shared" si="104"/>
        <v/>
      </c>
      <c r="R509" s="51">
        <f t="shared" si="110"/>
        <v>0</v>
      </c>
      <c r="S509" s="51">
        <f t="shared" si="110"/>
        <v>0</v>
      </c>
      <c r="T509" s="51">
        <f t="shared" si="111"/>
        <v>0</v>
      </c>
      <c r="U509" s="51">
        <f t="shared" si="112"/>
        <v>0</v>
      </c>
      <c r="V509" s="52">
        <f t="shared" si="113"/>
        <v>0</v>
      </c>
      <c r="W509" s="50" t="str">
        <f>IFERROR(IF(AND(VLOOKUP(F509,'Master Info'!$A$14:$Q$113,17,FALSE)="UNREGISTERED",$P509="IGST",O509&gt;=250000),"IGST &gt; 2.5 Lakhs",IF(VLOOKUP($F509,'Master Info'!$A$14:$Q$113,17,FALSE)="UNREGISTERED","Unregistered",$P509)),"")</f>
        <v/>
      </c>
      <c r="X509" s="96" t="str">
        <f t="shared" si="114"/>
        <v/>
      </c>
      <c r="Y509" s="50" t="str">
        <f t="shared" si="105"/>
        <v/>
      </c>
    </row>
    <row r="510" spans="1:25" x14ac:dyDescent="0.25">
      <c r="A510" s="49" t="str">
        <f t="shared" si="102"/>
        <v>-</v>
      </c>
      <c r="B510" s="49">
        <f t="shared" si="115"/>
        <v>509</v>
      </c>
      <c r="C510" s="78"/>
      <c r="D510" s="78"/>
      <c r="E510" s="70"/>
      <c r="F510" s="83"/>
      <c r="G510" s="94"/>
      <c r="H510" s="84"/>
      <c r="I510" s="95" t="str">
        <f t="shared" si="106"/>
        <v/>
      </c>
      <c r="J510" s="84"/>
      <c r="K510" s="52" t="str">
        <f t="shared" si="107"/>
        <v/>
      </c>
      <c r="L510" s="84"/>
      <c r="M510" s="51">
        <f t="shared" si="108"/>
        <v>0</v>
      </c>
      <c r="N510" s="51">
        <f t="shared" si="103"/>
        <v>0</v>
      </c>
      <c r="O510" s="51">
        <f t="shared" si="109"/>
        <v>0</v>
      </c>
      <c r="P510" s="51" t="str">
        <f>IFERROR(IF((VLOOKUP(F510,'Master Info'!$A$14:$C$113,2,FALSE)&amp;VLOOKUP(F510,'Master Info'!$A$14:$C$113,3,FALSE))='Master Info'!$B$2&amp;'Master Info'!$C$2,"SGST","IGST"),"")</f>
        <v/>
      </c>
      <c r="Q510" s="67" t="str">
        <f t="shared" si="104"/>
        <v/>
      </c>
      <c r="R510" s="51">
        <f t="shared" si="110"/>
        <v>0</v>
      </c>
      <c r="S510" s="51">
        <f t="shared" si="110"/>
        <v>0</v>
      </c>
      <c r="T510" s="51">
        <f t="shared" si="111"/>
        <v>0</v>
      </c>
      <c r="U510" s="51">
        <f t="shared" si="112"/>
        <v>0</v>
      </c>
      <c r="V510" s="52">
        <f t="shared" si="113"/>
        <v>0</v>
      </c>
      <c r="W510" s="50" t="str">
        <f>IFERROR(IF(AND(VLOOKUP(F510,'Master Info'!$A$14:$Q$113,17,FALSE)="UNREGISTERED",$P510="IGST",O510&gt;=250000),"IGST &gt; 2.5 Lakhs",IF(VLOOKUP($F510,'Master Info'!$A$14:$Q$113,17,FALSE)="UNREGISTERED","Unregistered",$P510)),"")</f>
        <v/>
      </c>
      <c r="X510" s="96" t="str">
        <f t="shared" si="114"/>
        <v/>
      </c>
      <c r="Y510" s="50" t="str">
        <f t="shared" si="105"/>
        <v/>
      </c>
    </row>
    <row r="511" spans="1:25" x14ac:dyDescent="0.25">
      <c r="A511" s="49" t="str">
        <f t="shared" si="102"/>
        <v>-</v>
      </c>
      <c r="B511" s="49">
        <f t="shared" si="115"/>
        <v>510</v>
      </c>
      <c r="C511" s="78"/>
      <c r="D511" s="78"/>
      <c r="E511" s="70"/>
      <c r="F511" s="83"/>
      <c r="G511" s="94"/>
      <c r="H511" s="84"/>
      <c r="I511" s="95" t="str">
        <f t="shared" si="106"/>
        <v/>
      </c>
      <c r="J511" s="84"/>
      <c r="K511" s="52" t="str">
        <f t="shared" si="107"/>
        <v/>
      </c>
      <c r="L511" s="84"/>
      <c r="M511" s="51">
        <f t="shared" si="108"/>
        <v>0</v>
      </c>
      <c r="N511" s="51">
        <f t="shared" si="103"/>
        <v>0</v>
      </c>
      <c r="O511" s="51">
        <f t="shared" si="109"/>
        <v>0</v>
      </c>
      <c r="P511" s="51" t="str">
        <f>IFERROR(IF((VLOOKUP(F511,'Master Info'!$A$14:$C$113,2,FALSE)&amp;VLOOKUP(F511,'Master Info'!$A$14:$C$113,3,FALSE))='Master Info'!$B$2&amp;'Master Info'!$C$2,"SGST","IGST"),"")</f>
        <v/>
      </c>
      <c r="Q511" s="67" t="str">
        <f t="shared" si="104"/>
        <v/>
      </c>
      <c r="R511" s="51">
        <f t="shared" si="110"/>
        <v>0</v>
      </c>
      <c r="S511" s="51">
        <f t="shared" si="110"/>
        <v>0</v>
      </c>
      <c r="T511" s="51">
        <f t="shared" si="111"/>
        <v>0</v>
      </c>
      <c r="U511" s="51">
        <f t="shared" si="112"/>
        <v>0</v>
      </c>
      <c r="V511" s="52">
        <f t="shared" si="113"/>
        <v>0</v>
      </c>
      <c r="W511" s="50" t="str">
        <f>IFERROR(IF(AND(VLOOKUP(F511,'Master Info'!$A$14:$Q$113,17,FALSE)="UNREGISTERED",$P511="IGST",O511&gt;=250000),"IGST &gt; 2.5 Lakhs",IF(VLOOKUP($F511,'Master Info'!$A$14:$Q$113,17,FALSE)="UNREGISTERED","Unregistered",$P511)),"")</f>
        <v/>
      </c>
      <c r="X511" s="96" t="str">
        <f t="shared" si="114"/>
        <v/>
      </c>
      <c r="Y511" s="50" t="str">
        <f t="shared" si="105"/>
        <v/>
      </c>
    </row>
    <row r="512" spans="1:25" x14ac:dyDescent="0.25">
      <c r="A512" s="49" t="str">
        <f t="shared" si="102"/>
        <v>-</v>
      </c>
      <c r="B512" s="49">
        <f t="shared" si="115"/>
        <v>511</v>
      </c>
      <c r="C512" s="78"/>
      <c r="D512" s="78"/>
      <c r="E512" s="70"/>
      <c r="F512" s="83"/>
      <c r="G512" s="94"/>
      <c r="H512" s="84"/>
      <c r="I512" s="95" t="str">
        <f t="shared" si="106"/>
        <v/>
      </c>
      <c r="J512" s="84"/>
      <c r="K512" s="52" t="str">
        <f t="shared" si="107"/>
        <v/>
      </c>
      <c r="L512" s="84"/>
      <c r="M512" s="51">
        <f t="shared" si="108"/>
        <v>0</v>
      </c>
      <c r="N512" s="51">
        <f t="shared" si="103"/>
        <v>0</v>
      </c>
      <c r="O512" s="51">
        <f t="shared" si="109"/>
        <v>0</v>
      </c>
      <c r="P512" s="51" t="str">
        <f>IFERROR(IF((VLOOKUP(F512,'Master Info'!$A$14:$C$113,2,FALSE)&amp;VLOOKUP(F512,'Master Info'!$A$14:$C$113,3,FALSE))='Master Info'!$B$2&amp;'Master Info'!$C$2,"SGST","IGST"),"")</f>
        <v/>
      </c>
      <c r="Q512" s="67" t="str">
        <f t="shared" si="104"/>
        <v/>
      </c>
      <c r="R512" s="51">
        <f t="shared" si="110"/>
        <v>0</v>
      </c>
      <c r="S512" s="51">
        <f t="shared" si="110"/>
        <v>0</v>
      </c>
      <c r="T512" s="51">
        <f t="shared" si="111"/>
        <v>0</v>
      </c>
      <c r="U512" s="51">
        <f t="shared" si="112"/>
        <v>0</v>
      </c>
      <c r="V512" s="52">
        <f t="shared" si="113"/>
        <v>0</v>
      </c>
      <c r="W512" s="50" t="str">
        <f>IFERROR(IF(AND(VLOOKUP(F512,'Master Info'!$A$14:$Q$113,17,FALSE)="UNREGISTERED",$P512="IGST",O512&gt;=250000),"IGST &gt; 2.5 Lakhs",IF(VLOOKUP($F512,'Master Info'!$A$14:$Q$113,17,FALSE)="UNREGISTERED","Unregistered",$P512)),"")</f>
        <v/>
      </c>
      <c r="X512" s="96" t="str">
        <f t="shared" si="114"/>
        <v/>
      </c>
      <c r="Y512" s="50" t="str">
        <f t="shared" si="105"/>
        <v/>
      </c>
    </row>
    <row r="513" spans="1:25" x14ac:dyDescent="0.25">
      <c r="A513" s="49" t="str">
        <f t="shared" si="102"/>
        <v>-</v>
      </c>
      <c r="B513" s="49">
        <f t="shared" si="115"/>
        <v>512</v>
      </c>
      <c r="C513" s="78"/>
      <c r="D513" s="78"/>
      <c r="E513" s="70"/>
      <c r="F513" s="83"/>
      <c r="G513" s="94"/>
      <c r="H513" s="84"/>
      <c r="I513" s="95" t="str">
        <f t="shared" si="106"/>
        <v/>
      </c>
      <c r="J513" s="84"/>
      <c r="K513" s="52" t="str">
        <f t="shared" si="107"/>
        <v/>
      </c>
      <c r="L513" s="84"/>
      <c r="M513" s="51">
        <f t="shared" si="108"/>
        <v>0</v>
      </c>
      <c r="N513" s="51">
        <f t="shared" si="103"/>
        <v>0</v>
      </c>
      <c r="O513" s="51">
        <f t="shared" si="109"/>
        <v>0</v>
      </c>
      <c r="P513" s="51" t="str">
        <f>IFERROR(IF((VLOOKUP(F513,'Master Info'!$A$14:$C$113,2,FALSE)&amp;VLOOKUP(F513,'Master Info'!$A$14:$C$113,3,FALSE))='Master Info'!$B$2&amp;'Master Info'!$C$2,"SGST","IGST"),"")</f>
        <v/>
      </c>
      <c r="Q513" s="67" t="str">
        <f t="shared" si="104"/>
        <v/>
      </c>
      <c r="R513" s="51">
        <f t="shared" si="110"/>
        <v>0</v>
      </c>
      <c r="S513" s="51">
        <f t="shared" si="110"/>
        <v>0</v>
      </c>
      <c r="T513" s="51">
        <f t="shared" si="111"/>
        <v>0</v>
      </c>
      <c r="U513" s="51">
        <f t="shared" si="112"/>
        <v>0</v>
      </c>
      <c r="V513" s="52">
        <f t="shared" si="113"/>
        <v>0</v>
      </c>
      <c r="W513" s="50" t="str">
        <f>IFERROR(IF(AND(VLOOKUP(F513,'Master Info'!$A$14:$Q$113,17,FALSE)="UNREGISTERED",$P513="IGST",O513&gt;=250000),"IGST &gt; 2.5 Lakhs",IF(VLOOKUP($F513,'Master Info'!$A$14:$Q$113,17,FALSE)="UNREGISTERED","Unregistered",$P513)),"")</f>
        <v/>
      </c>
      <c r="X513" s="96" t="str">
        <f t="shared" si="114"/>
        <v/>
      </c>
      <c r="Y513" s="50" t="str">
        <f t="shared" si="105"/>
        <v/>
      </c>
    </row>
    <row r="514" spans="1:25" x14ac:dyDescent="0.25">
      <c r="A514" s="49" t="str">
        <f t="shared" ref="A514:A577" si="116">C514&amp;"-"&amp;D514</f>
        <v>-</v>
      </c>
      <c r="B514" s="49">
        <f t="shared" si="115"/>
        <v>513</v>
      </c>
      <c r="C514" s="78"/>
      <c r="D514" s="78"/>
      <c r="E514" s="70"/>
      <c r="F514" s="83"/>
      <c r="G514" s="94"/>
      <c r="H514" s="84"/>
      <c r="I514" s="95" t="str">
        <f t="shared" si="106"/>
        <v/>
      </c>
      <c r="J514" s="84"/>
      <c r="K514" s="52" t="str">
        <f t="shared" si="107"/>
        <v/>
      </c>
      <c r="L514" s="84"/>
      <c r="M514" s="51">
        <f t="shared" si="108"/>
        <v>0</v>
      </c>
      <c r="N514" s="51">
        <f t="shared" ref="N514:N577" si="117">IFERROR(ROUND($J514*$L514,0),0)</f>
        <v>0</v>
      </c>
      <c r="O514" s="51">
        <f t="shared" si="109"/>
        <v>0</v>
      </c>
      <c r="P514" s="51" t="str">
        <f>IFERROR(IF((VLOOKUP(F514,'Master Info'!$A$14:$C$113,2,FALSE)&amp;VLOOKUP(F514,'Master Info'!$A$14:$C$113,3,FALSE))='Master Info'!$B$2&amp;'Master Info'!$C$2,"SGST","IGST"),"")</f>
        <v/>
      </c>
      <c r="Q514" s="67" t="str">
        <f t="shared" ref="Q514:Q577" si="118">IFERROR(VLOOKUP($G514,Products,IF(P514="SGST",5,6),FALSE),"")</f>
        <v/>
      </c>
      <c r="R514" s="51">
        <f t="shared" si="110"/>
        <v>0</v>
      </c>
      <c r="S514" s="51">
        <f t="shared" si="110"/>
        <v>0</v>
      </c>
      <c r="T514" s="51">
        <f t="shared" si="111"/>
        <v>0</v>
      </c>
      <c r="U514" s="51">
        <f t="shared" si="112"/>
        <v>0</v>
      </c>
      <c r="V514" s="52">
        <f t="shared" si="113"/>
        <v>0</v>
      </c>
      <c r="W514" s="50" t="str">
        <f>IFERROR(IF(AND(VLOOKUP(F514,'Master Info'!$A$14:$Q$113,17,FALSE)="UNREGISTERED",$P514="IGST",O514&gt;=250000),"IGST &gt; 2.5 Lakhs",IF(VLOOKUP($F514,'Master Info'!$A$14:$Q$113,17,FALSE)="UNREGISTERED","Unregistered",$P514)),"")</f>
        <v/>
      </c>
      <c r="X514" s="96" t="str">
        <f t="shared" si="114"/>
        <v/>
      </c>
      <c r="Y514" s="50" t="str">
        <f t="shared" ref="Y514:Y577" si="119">IFERROR(VLOOKUP(G514,Products,2,FALSE),"")</f>
        <v/>
      </c>
    </row>
    <row r="515" spans="1:25" x14ac:dyDescent="0.25">
      <c r="A515" s="49" t="str">
        <f t="shared" si="116"/>
        <v>-</v>
      </c>
      <c r="B515" s="49">
        <f t="shared" si="115"/>
        <v>514</v>
      </c>
      <c r="C515" s="78"/>
      <c r="D515" s="78"/>
      <c r="E515" s="70"/>
      <c r="F515" s="83"/>
      <c r="G515" s="94"/>
      <c r="H515" s="84"/>
      <c r="I515" s="95" t="str">
        <f t="shared" ref="I515:I578" si="120">IFERROR(ROUND(J515/H515,2),"")</f>
        <v/>
      </c>
      <c r="J515" s="84"/>
      <c r="K515" s="52" t="str">
        <f t="shared" ref="K515:K578" si="121">IFERROR(MIN(H515*(1-I515),(H515-J515)),"")</f>
        <v/>
      </c>
      <c r="L515" s="84"/>
      <c r="M515" s="51">
        <f t="shared" ref="M515:M578" si="122">IFERROR(ROUND($H515*$L515,0),0)</f>
        <v>0</v>
      </c>
      <c r="N515" s="51">
        <f t="shared" si="117"/>
        <v>0</v>
      </c>
      <c r="O515" s="51">
        <f t="shared" ref="O515:O578" si="123">M515-N515</f>
        <v>0</v>
      </c>
      <c r="P515" s="51" t="str">
        <f>IFERROR(IF((VLOOKUP(F515,'Master Info'!$A$14:$C$113,2,FALSE)&amp;VLOOKUP(F515,'Master Info'!$A$14:$C$113,3,FALSE))='Master Info'!$B$2&amp;'Master Info'!$C$2,"SGST","IGST"),"")</f>
        <v/>
      </c>
      <c r="Q515" s="67" t="str">
        <f t="shared" si="118"/>
        <v/>
      </c>
      <c r="R515" s="51">
        <f t="shared" ref="R515:S578" si="124">IFERROR(IF($P515="SGST",ROUND($O515*$Q515,2),0),0)</f>
        <v>0</v>
      </c>
      <c r="S515" s="51">
        <f t="shared" si="124"/>
        <v>0</v>
      </c>
      <c r="T515" s="51">
        <f t="shared" ref="T515:T578" si="125">IFERROR(IF($P515&lt;&gt;"SGST",ROUND($O515*$Q515,2),0),0)</f>
        <v>0</v>
      </c>
      <c r="U515" s="51">
        <f t="shared" ref="U515:U578" si="126">SUM(R515:T515)</f>
        <v>0</v>
      </c>
      <c r="V515" s="52">
        <f t="shared" ref="V515:V578" si="127">SUM(O515,U515)</f>
        <v>0</v>
      </c>
      <c r="W515" s="50" t="str">
        <f>IFERROR(IF(AND(VLOOKUP(F515,'Master Info'!$A$14:$Q$113,17,FALSE)="UNREGISTERED",$P515="IGST",O515&gt;=250000),"IGST &gt; 2.5 Lakhs",IF(VLOOKUP($F515,'Master Info'!$A$14:$Q$113,17,FALSE)="UNREGISTERED","Unregistered",$P515)),"")</f>
        <v/>
      </c>
      <c r="X515" s="96" t="str">
        <f t="shared" ref="X515:X578" si="128">IFERROR(IF(E515=0,"",TEXT(E515,"MMMm")),"")</f>
        <v/>
      </c>
      <c r="Y515" s="50" t="str">
        <f t="shared" si="119"/>
        <v/>
      </c>
    </row>
    <row r="516" spans="1:25" x14ac:dyDescent="0.25">
      <c r="A516" s="49" t="str">
        <f t="shared" si="116"/>
        <v>-</v>
      </c>
      <c r="B516" s="49">
        <f t="shared" si="115"/>
        <v>515</v>
      </c>
      <c r="C516" s="78"/>
      <c r="D516" s="78"/>
      <c r="E516" s="70"/>
      <c r="F516" s="83"/>
      <c r="G516" s="94"/>
      <c r="H516" s="84"/>
      <c r="I516" s="95" t="str">
        <f t="shared" si="120"/>
        <v/>
      </c>
      <c r="J516" s="84"/>
      <c r="K516" s="52" t="str">
        <f t="shared" si="121"/>
        <v/>
      </c>
      <c r="L516" s="84"/>
      <c r="M516" s="51">
        <f t="shared" si="122"/>
        <v>0</v>
      </c>
      <c r="N516" s="51">
        <f t="shared" si="117"/>
        <v>0</v>
      </c>
      <c r="O516" s="51">
        <f t="shared" si="123"/>
        <v>0</v>
      </c>
      <c r="P516" s="51" t="str">
        <f>IFERROR(IF((VLOOKUP(F516,'Master Info'!$A$14:$C$113,2,FALSE)&amp;VLOOKUP(F516,'Master Info'!$A$14:$C$113,3,FALSE))='Master Info'!$B$2&amp;'Master Info'!$C$2,"SGST","IGST"),"")</f>
        <v/>
      </c>
      <c r="Q516" s="67" t="str">
        <f t="shared" si="118"/>
        <v/>
      </c>
      <c r="R516" s="51">
        <f t="shared" si="124"/>
        <v>0</v>
      </c>
      <c r="S516" s="51">
        <f t="shared" si="124"/>
        <v>0</v>
      </c>
      <c r="T516" s="51">
        <f t="shared" si="125"/>
        <v>0</v>
      </c>
      <c r="U516" s="51">
        <f t="shared" si="126"/>
        <v>0</v>
      </c>
      <c r="V516" s="52">
        <f t="shared" si="127"/>
        <v>0</v>
      </c>
      <c r="W516" s="50" t="str">
        <f>IFERROR(IF(AND(VLOOKUP(F516,'Master Info'!$A$14:$Q$113,17,FALSE)="UNREGISTERED",$P516="IGST",O516&gt;=250000),"IGST &gt; 2.5 Lakhs",IF(VLOOKUP($F516,'Master Info'!$A$14:$Q$113,17,FALSE)="UNREGISTERED","Unregistered",$P516)),"")</f>
        <v/>
      </c>
      <c r="X516" s="96" t="str">
        <f t="shared" si="128"/>
        <v/>
      </c>
      <c r="Y516" s="50" t="str">
        <f t="shared" si="119"/>
        <v/>
      </c>
    </row>
    <row r="517" spans="1:25" x14ac:dyDescent="0.25">
      <c r="A517" s="49" t="str">
        <f t="shared" si="116"/>
        <v>-</v>
      </c>
      <c r="B517" s="49">
        <f t="shared" si="115"/>
        <v>516</v>
      </c>
      <c r="C517" s="78"/>
      <c r="D517" s="78"/>
      <c r="E517" s="70"/>
      <c r="F517" s="83"/>
      <c r="G517" s="94"/>
      <c r="H517" s="84"/>
      <c r="I517" s="95" t="str">
        <f t="shared" si="120"/>
        <v/>
      </c>
      <c r="J517" s="84"/>
      <c r="K517" s="52" t="str">
        <f t="shared" si="121"/>
        <v/>
      </c>
      <c r="L517" s="84"/>
      <c r="M517" s="51">
        <f t="shared" si="122"/>
        <v>0</v>
      </c>
      <c r="N517" s="51">
        <f t="shared" si="117"/>
        <v>0</v>
      </c>
      <c r="O517" s="51">
        <f t="shared" si="123"/>
        <v>0</v>
      </c>
      <c r="P517" s="51" t="str">
        <f>IFERROR(IF((VLOOKUP(F517,'Master Info'!$A$14:$C$113,2,FALSE)&amp;VLOOKUP(F517,'Master Info'!$A$14:$C$113,3,FALSE))='Master Info'!$B$2&amp;'Master Info'!$C$2,"SGST","IGST"),"")</f>
        <v/>
      </c>
      <c r="Q517" s="67" t="str">
        <f t="shared" si="118"/>
        <v/>
      </c>
      <c r="R517" s="51">
        <f t="shared" si="124"/>
        <v>0</v>
      </c>
      <c r="S517" s="51">
        <f t="shared" si="124"/>
        <v>0</v>
      </c>
      <c r="T517" s="51">
        <f t="shared" si="125"/>
        <v>0</v>
      </c>
      <c r="U517" s="51">
        <f t="shared" si="126"/>
        <v>0</v>
      </c>
      <c r="V517" s="52">
        <f t="shared" si="127"/>
        <v>0</v>
      </c>
      <c r="W517" s="50" t="str">
        <f>IFERROR(IF(AND(VLOOKUP(F517,'Master Info'!$A$14:$Q$113,17,FALSE)="UNREGISTERED",$P517="IGST",O517&gt;=250000),"IGST &gt; 2.5 Lakhs",IF(VLOOKUP($F517,'Master Info'!$A$14:$Q$113,17,FALSE)="UNREGISTERED","Unregistered",$P517)),"")</f>
        <v/>
      </c>
      <c r="X517" s="96" t="str">
        <f t="shared" si="128"/>
        <v/>
      </c>
      <c r="Y517" s="50" t="str">
        <f t="shared" si="119"/>
        <v/>
      </c>
    </row>
    <row r="518" spans="1:25" x14ac:dyDescent="0.25">
      <c r="A518" s="49" t="str">
        <f t="shared" si="116"/>
        <v>-</v>
      </c>
      <c r="B518" s="49">
        <f t="shared" si="115"/>
        <v>517</v>
      </c>
      <c r="C518" s="78"/>
      <c r="D518" s="78"/>
      <c r="E518" s="70"/>
      <c r="F518" s="83"/>
      <c r="G518" s="94"/>
      <c r="H518" s="84"/>
      <c r="I518" s="95" t="str">
        <f t="shared" si="120"/>
        <v/>
      </c>
      <c r="J518" s="84"/>
      <c r="K518" s="52" t="str">
        <f t="shared" si="121"/>
        <v/>
      </c>
      <c r="L518" s="84"/>
      <c r="M518" s="51">
        <f t="shared" si="122"/>
        <v>0</v>
      </c>
      <c r="N518" s="51">
        <f t="shared" si="117"/>
        <v>0</v>
      </c>
      <c r="O518" s="51">
        <f t="shared" si="123"/>
        <v>0</v>
      </c>
      <c r="P518" s="51" t="str">
        <f>IFERROR(IF((VLOOKUP(F518,'Master Info'!$A$14:$C$113,2,FALSE)&amp;VLOOKUP(F518,'Master Info'!$A$14:$C$113,3,FALSE))='Master Info'!$B$2&amp;'Master Info'!$C$2,"SGST","IGST"),"")</f>
        <v/>
      </c>
      <c r="Q518" s="67" t="str">
        <f t="shared" si="118"/>
        <v/>
      </c>
      <c r="R518" s="51">
        <f t="shared" si="124"/>
        <v>0</v>
      </c>
      <c r="S518" s="51">
        <f t="shared" si="124"/>
        <v>0</v>
      </c>
      <c r="T518" s="51">
        <f t="shared" si="125"/>
        <v>0</v>
      </c>
      <c r="U518" s="51">
        <f t="shared" si="126"/>
        <v>0</v>
      </c>
      <c r="V518" s="52">
        <f t="shared" si="127"/>
        <v>0</v>
      </c>
      <c r="W518" s="50" t="str">
        <f>IFERROR(IF(AND(VLOOKUP(F518,'Master Info'!$A$14:$Q$113,17,FALSE)="UNREGISTERED",$P518="IGST",O518&gt;=250000),"IGST &gt; 2.5 Lakhs",IF(VLOOKUP($F518,'Master Info'!$A$14:$Q$113,17,FALSE)="UNREGISTERED","Unregistered",$P518)),"")</f>
        <v/>
      </c>
      <c r="X518" s="96" t="str">
        <f t="shared" si="128"/>
        <v/>
      </c>
      <c r="Y518" s="50" t="str">
        <f t="shared" si="119"/>
        <v/>
      </c>
    </row>
    <row r="519" spans="1:25" x14ac:dyDescent="0.25">
      <c r="A519" s="49" t="str">
        <f t="shared" si="116"/>
        <v>-</v>
      </c>
      <c r="B519" s="49">
        <f t="shared" si="115"/>
        <v>518</v>
      </c>
      <c r="C519" s="78"/>
      <c r="D519" s="78"/>
      <c r="E519" s="70"/>
      <c r="F519" s="83"/>
      <c r="G519" s="94"/>
      <c r="H519" s="84"/>
      <c r="I519" s="95" t="str">
        <f t="shared" si="120"/>
        <v/>
      </c>
      <c r="J519" s="84"/>
      <c r="K519" s="52" t="str">
        <f t="shared" si="121"/>
        <v/>
      </c>
      <c r="L519" s="84"/>
      <c r="M519" s="51">
        <f t="shared" si="122"/>
        <v>0</v>
      </c>
      <c r="N519" s="51">
        <f t="shared" si="117"/>
        <v>0</v>
      </c>
      <c r="O519" s="51">
        <f t="shared" si="123"/>
        <v>0</v>
      </c>
      <c r="P519" s="51" t="str">
        <f>IFERROR(IF((VLOOKUP(F519,'Master Info'!$A$14:$C$113,2,FALSE)&amp;VLOOKUP(F519,'Master Info'!$A$14:$C$113,3,FALSE))='Master Info'!$B$2&amp;'Master Info'!$C$2,"SGST","IGST"),"")</f>
        <v/>
      </c>
      <c r="Q519" s="67" t="str">
        <f t="shared" si="118"/>
        <v/>
      </c>
      <c r="R519" s="51">
        <f t="shared" si="124"/>
        <v>0</v>
      </c>
      <c r="S519" s="51">
        <f t="shared" si="124"/>
        <v>0</v>
      </c>
      <c r="T519" s="51">
        <f t="shared" si="125"/>
        <v>0</v>
      </c>
      <c r="U519" s="51">
        <f t="shared" si="126"/>
        <v>0</v>
      </c>
      <c r="V519" s="52">
        <f t="shared" si="127"/>
        <v>0</v>
      </c>
      <c r="W519" s="50" t="str">
        <f>IFERROR(IF(AND(VLOOKUP(F519,'Master Info'!$A$14:$Q$113,17,FALSE)="UNREGISTERED",$P519="IGST",O519&gt;=250000),"IGST &gt; 2.5 Lakhs",IF(VLOOKUP($F519,'Master Info'!$A$14:$Q$113,17,FALSE)="UNREGISTERED","Unregistered",$P519)),"")</f>
        <v/>
      </c>
      <c r="X519" s="96" t="str">
        <f t="shared" si="128"/>
        <v/>
      </c>
      <c r="Y519" s="50" t="str">
        <f t="shared" si="119"/>
        <v/>
      </c>
    </row>
    <row r="520" spans="1:25" x14ac:dyDescent="0.25">
      <c r="A520" s="49" t="str">
        <f t="shared" si="116"/>
        <v>-</v>
      </c>
      <c r="B520" s="49">
        <f t="shared" si="115"/>
        <v>519</v>
      </c>
      <c r="C520" s="78"/>
      <c r="D520" s="78"/>
      <c r="E520" s="70"/>
      <c r="F520" s="83"/>
      <c r="G520" s="94"/>
      <c r="H520" s="84"/>
      <c r="I520" s="95" t="str">
        <f t="shared" si="120"/>
        <v/>
      </c>
      <c r="J520" s="84"/>
      <c r="K520" s="52" t="str">
        <f t="shared" si="121"/>
        <v/>
      </c>
      <c r="L520" s="84"/>
      <c r="M520" s="51">
        <f t="shared" si="122"/>
        <v>0</v>
      </c>
      <c r="N520" s="51">
        <f t="shared" si="117"/>
        <v>0</v>
      </c>
      <c r="O520" s="51">
        <f t="shared" si="123"/>
        <v>0</v>
      </c>
      <c r="P520" s="51" t="str">
        <f>IFERROR(IF((VLOOKUP(F520,'Master Info'!$A$14:$C$113,2,FALSE)&amp;VLOOKUP(F520,'Master Info'!$A$14:$C$113,3,FALSE))='Master Info'!$B$2&amp;'Master Info'!$C$2,"SGST","IGST"),"")</f>
        <v/>
      </c>
      <c r="Q520" s="67" t="str">
        <f t="shared" si="118"/>
        <v/>
      </c>
      <c r="R520" s="51">
        <f t="shared" si="124"/>
        <v>0</v>
      </c>
      <c r="S520" s="51">
        <f t="shared" si="124"/>
        <v>0</v>
      </c>
      <c r="T520" s="51">
        <f t="shared" si="125"/>
        <v>0</v>
      </c>
      <c r="U520" s="51">
        <f t="shared" si="126"/>
        <v>0</v>
      </c>
      <c r="V520" s="52">
        <f t="shared" si="127"/>
        <v>0</v>
      </c>
      <c r="W520" s="50" t="str">
        <f>IFERROR(IF(AND(VLOOKUP(F520,'Master Info'!$A$14:$Q$113,17,FALSE)="UNREGISTERED",$P520="IGST",O520&gt;=250000),"IGST &gt; 2.5 Lakhs",IF(VLOOKUP($F520,'Master Info'!$A$14:$Q$113,17,FALSE)="UNREGISTERED","Unregistered",$P520)),"")</f>
        <v/>
      </c>
      <c r="X520" s="96" t="str">
        <f t="shared" si="128"/>
        <v/>
      </c>
      <c r="Y520" s="50" t="str">
        <f t="shared" si="119"/>
        <v/>
      </c>
    </row>
    <row r="521" spans="1:25" x14ac:dyDescent="0.25">
      <c r="A521" s="49" t="str">
        <f t="shared" si="116"/>
        <v>-</v>
      </c>
      <c r="B521" s="49">
        <f t="shared" si="115"/>
        <v>520</v>
      </c>
      <c r="C521" s="78"/>
      <c r="D521" s="78"/>
      <c r="E521" s="70"/>
      <c r="F521" s="83"/>
      <c r="G521" s="94"/>
      <c r="H521" s="84"/>
      <c r="I521" s="95" t="str">
        <f t="shared" si="120"/>
        <v/>
      </c>
      <c r="J521" s="84"/>
      <c r="K521" s="52" t="str">
        <f t="shared" si="121"/>
        <v/>
      </c>
      <c r="L521" s="84"/>
      <c r="M521" s="51">
        <f t="shared" si="122"/>
        <v>0</v>
      </c>
      <c r="N521" s="51">
        <f t="shared" si="117"/>
        <v>0</v>
      </c>
      <c r="O521" s="51">
        <f t="shared" si="123"/>
        <v>0</v>
      </c>
      <c r="P521" s="51" t="str">
        <f>IFERROR(IF((VLOOKUP(F521,'Master Info'!$A$14:$C$113,2,FALSE)&amp;VLOOKUP(F521,'Master Info'!$A$14:$C$113,3,FALSE))='Master Info'!$B$2&amp;'Master Info'!$C$2,"SGST","IGST"),"")</f>
        <v/>
      </c>
      <c r="Q521" s="67" t="str">
        <f t="shared" si="118"/>
        <v/>
      </c>
      <c r="R521" s="51">
        <f t="shared" si="124"/>
        <v>0</v>
      </c>
      <c r="S521" s="51">
        <f t="shared" si="124"/>
        <v>0</v>
      </c>
      <c r="T521" s="51">
        <f t="shared" si="125"/>
        <v>0</v>
      </c>
      <c r="U521" s="51">
        <f t="shared" si="126"/>
        <v>0</v>
      </c>
      <c r="V521" s="52">
        <f t="shared" si="127"/>
        <v>0</v>
      </c>
      <c r="W521" s="50" t="str">
        <f>IFERROR(IF(AND(VLOOKUP(F521,'Master Info'!$A$14:$Q$113,17,FALSE)="UNREGISTERED",$P521="IGST",O521&gt;=250000),"IGST &gt; 2.5 Lakhs",IF(VLOOKUP($F521,'Master Info'!$A$14:$Q$113,17,FALSE)="UNREGISTERED","Unregistered",$P521)),"")</f>
        <v/>
      </c>
      <c r="X521" s="96" t="str">
        <f t="shared" si="128"/>
        <v/>
      </c>
      <c r="Y521" s="50" t="str">
        <f t="shared" si="119"/>
        <v/>
      </c>
    </row>
    <row r="522" spans="1:25" x14ac:dyDescent="0.25">
      <c r="A522" s="49" t="str">
        <f t="shared" si="116"/>
        <v>-</v>
      </c>
      <c r="B522" s="49">
        <f t="shared" si="115"/>
        <v>521</v>
      </c>
      <c r="C522" s="78"/>
      <c r="D522" s="78"/>
      <c r="E522" s="70"/>
      <c r="F522" s="83"/>
      <c r="G522" s="94"/>
      <c r="H522" s="84"/>
      <c r="I522" s="95" t="str">
        <f t="shared" si="120"/>
        <v/>
      </c>
      <c r="J522" s="84"/>
      <c r="K522" s="52" t="str">
        <f t="shared" si="121"/>
        <v/>
      </c>
      <c r="L522" s="84"/>
      <c r="M522" s="51">
        <f t="shared" si="122"/>
        <v>0</v>
      </c>
      <c r="N522" s="51">
        <f t="shared" si="117"/>
        <v>0</v>
      </c>
      <c r="O522" s="51">
        <f t="shared" si="123"/>
        <v>0</v>
      </c>
      <c r="P522" s="51" t="str">
        <f>IFERROR(IF((VLOOKUP(F522,'Master Info'!$A$14:$C$113,2,FALSE)&amp;VLOOKUP(F522,'Master Info'!$A$14:$C$113,3,FALSE))='Master Info'!$B$2&amp;'Master Info'!$C$2,"SGST","IGST"),"")</f>
        <v/>
      </c>
      <c r="Q522" s="67" t="str">
        <f t="shared" si="118"/>
        <v/>
      </c>
      <c r="R522" s="51">
        <f t="shared" si="124"/>
        <v>0</v>
      </c>
      <c r="S522" s="51">
        <f t="shared" si="124"/>
        <v>0</v>
      </c>
      <c r="T522" s="51">
        <f t="shared" si="125"/>
        <v>0</v>
      </c>
      <c r="U522" s="51">
        <f t="shared" si="126"/>
        <v>0</v>
      </c>
      <c r="V522" s="52">
        <f t="shared" si="127"/>
        <v>0</v>
      </c>
      <c r="W522" s="50" t="str">
        <f>IFERROR(IF(AND(VLOOKUP(F522,'Master Info'!$A$14:$Q$113,17,FALSE)="UNREGISTERED",$P522="IGST",O522&gt;=250000),"IGST &gt; 2.5 Lakhs",IF(VLOOKUP($F522,'Master Info'!$A$14:$Q$113,17,FALSE)="UNREGISTERED","Unregistered",$P522)),"")</f>
        <v/>
      </c>
      <c r="X522" s="96" t="str">
        <f t="shared" si="128"/>
        <v/>
      </c>
      <c r="Y522" s="50" t="str">
        <f t="shared" si="119"/>
        <v/>
      </c>
    </row>
    <row r="523" spans="1:25" x14ac:dyDescent="0.25">
      <c r="A523" s="49" t="str">
        <f t="shared" si="116"/>
        <v>-</v>
      </c>
      <c r="B523" s="49">
        <f t="shared" si="115"/>
        <v>522</v>
      </c>
      <c r="C523" s="78"/>
      <c r="D523" s="78"/>
      <c r="E523" s="70"/>
      <c r="F523" s="83"/>
      <c r="G523" s="94"/>
      <c r="H523" s="84"/>
      <c r="I523" s="95" t="str">
        <f t="shared" si="120"/>
        <v/>
      </c>
      <c r="J523" s="84"/>
      <c r="K523" s="52" t="str">
        <f t="shared" si="121"/>
        <v/>
      </c>
      <c r="L523" s="84"/>
      <c r="M523" s="51">
        <f t="shared" si="122"/>
        <v>0</v>
      </c>
      <c r="N523" s="51">
        <f t="shared" si="117"/>
        <v>0</v>
      </c>
      <c r="O523" s="51">
        <f t="shared" si="123"/>
        <v>0</v>
      </c>
      <c r="P523" s="51" t="str">
        <f>IFERROR(IF((VLOOKUP(F523,'Master Info'!$A$14:$C$113,2,FALSE)&amp;VLOOKUP(F523,'Master Info'!$A$14:$C$113,3,FALSE))='Master Info'!$B$2&amp;'Master Info'!$C$2,"SGST","IGST"),"")</f>
        <v/>
      </c>
      <c r="Q523" s="67" t="str">
        <f t="shared" si="118"/>
        <v/>
      </c>
      <c r="R523" s="51">
        <f t="shared" si="124"/>
        <v>0</v>
      </c>
      <c r="S523" s="51">
        <f t="shared" si="124"/>
        <v>0</v>
      </c>
      <c r="T523" s="51">
        <f t="shared" si="125"/>
        <v>0</v>
      </c>
      <c r="U523" s="51">
        <f t="shared" si="126"/>
        <v>0</v>
      </c>
      <c r="V523" s="52">
        <f t="shared" si="127"/>
        <v>0</v>
      </c>
      <c r="W523" s="50" t="str">
        <f>IFERROR(IF(AND(VLOOKUP(F523,'Master Info'!$A$14:$Q$113,17,FALSE)="UNREGISTERED",$P523="IGST",O523&gt;=250000),"IGST &gt; 2.5 Lakhs",IF(VLOOKUP($F523,'Master Info'!$A$14:$Q$113,17,FALSE)="UNREGISTERED","Unregistered",$P523)),"")</f>
        <v/>
      </c>
      <c r="X523" s="96" t="str">
        <f t="shared" si="128"/>
        <v/>
      </c>
      <c r="Y523" s="50" t="str">
        <f t="shared" si="119"/>
        <v/>
      </c>
    </row>
    <row r="524" spans="1:25" x14ac:dyDescent="0.25">
      <c r="A524" s="49" t="str">
        <f t="shared" si="116"/>
        <v>-</v>
      </c>
      <c r="B524" s="49">
        <f t="shared" si="115"/>
        <v>523</v>
      </c>
      <c r="C524" s="78"/>
      <c r="D524" s="78"/>
      <c r="E524" s="70"/>
      <c r="F524" s="83"/>
      <c r="G524" s="94"/>
      <c r="H524" s="84"/>
      <c r="I524" s="95" t="str">
        <f t="shared" si="120"/>
        <v/>
      </c>
      <c r="J524" s="84"/>
      <c r="K524" s="52" t="str">
        <f t="shared" si="121"/>
        <v/>
      </c>
      <c r="L524" s="84"/>
      <c r="M524" s="51">
        <f t="shared" si="122"/>
        <v>0</v>
      </c>
      <c r="N524" s="51">
        <f t="shared" si="117"/>
        <v>0</v>
      </c>
      <c r="O524" s="51">
        <f t="shared" si="123"/>
        <v>0</v>
      </c>
      <c r="P524" s="51" t="str">
        <f>IFERROR(IF((VLOOKUP(F524,'Master Info'!$A$14:$C$113,2,FALSE)&amp;VLOOKUP(F524,'Master Info'!$A$14:$C$113,3,FALSE))='Master Info'!$B$2&amp;'Master Info'!$C$2,"SGST","IGST"),"")</f>
        <v/>
      </c>
      <c r="Q524" s="67" t="str">
        <f t="shared" si="118"/>
        <v/>
      </c>
      <c r="R524" s="51">
        <f t="shared" si="124"/>
        <v>0</v>
      </c>
      <c r="S524" s="51">
        <f t="shared" si="124"/>
        <v>0</v>
      </c>
      <c r="T524" s="51">
        <f t="shared" si="125"/>
        <v>0</v>
      </c>
      <c r="U524" s="51">
        <f t="shared" si="126"/>
        <v>0</v>
      </c>
      <c r="V524" s="52">
        <f t="shared" si="127"/>
        <v>0</v>
      </c>
      <c r="W524" s="50" t="str">
        <f>IFERROR(IF(AND(VLOOKUP(F524,'Master Info'!$A$14:$Q$113,17,FALSE)="UNREGISTERED",$P524="IGST",O524&gt;=250000),"IGST &gt; 2.5 Lakhs",IF(VLOOKUP($F524,'Master Info'!$A$14:$Q$113,17,FALSE)="UNREGISTERED","Unregistered",$P524)),"")</f>
        <v/>
      </c>
      <c r="X524" s="96" t="str">
        <f t="shared" si="128"/>
        <v/>
      </c>
      <c r="Y524" s="50" t="str">
        <f t="shared" si="119"/>
        <v/>
      </c>
    </row>
    <row r="525" spans="1:25" x14ac:dyDescent="0.25">
      <c r="A525" s="49" t="str">
        <f t="shared" si="116"/>
        <v>-</v>
      </c>
      <c r="B525" s="49">
        <f t="shared" si="115"/>
        <v>524</v>
      </c>
      <c r="C525" s="78"/>
      <c r="D525" s="78"/>
      <c r="E525" s="70"/>
      <c r="F525" s="83"/>
      <c r="G525" s="94"/>
      <c r="H525" s="84"/>
      <c r="I525" s="95" t="str">
        <f t="shared" si="120"/>
        <v/>
      </c>
      <c r="J525" s="84"/>
      <c r="K525" s="52" t="str">
        <f t="shared" si="121"/>
        <v/>
      </c>
      <c r="L525" s="84"/>
      <c r="M525" s="51">
        <f t="shared" si="122"/>
        <v>0</v>
      </c>
      <c r="N525" s="51">
        <f t="shared" si="117"/>
        <v>0</v>
      </c>
      <c r="O525" s="51">
        <f t="shared" si="123"/>
        <v>0</v>
      </c>
      <c r="P525" s="51" t="str">
        <f>IFERROR(IF((VLOOKUP(F525,'Master Info'!$A$14:$C$113,2,FALSE)&amp;VLOOKUP(F525,'Master Info'!$A$14:$C$113,3,FALSE))='Master Info'!$B$2&amp;'Master Info'!$C$2,"SGST","IGST"),"")</f>
        <v/>
      </c>
      <c r="Q525" s="67" t="str">
        <f t="shared" si="118"/>
        <v/>
      </c>
      <c r="R525" s="51">
        <f t="shared" si="124"/>
        <v>0</v>
      </c>
      <c r="S525" s="51">
        <f t="shared" si="124"/>
        <v>0</v>
      </c>
      <c r="T525" s="51">
        <f t="shared" si="125"/>
        <v>0</v>
      </c>
      <c r="U525" s="51">
        <f t="shared" si="126"/>
        <v>0</v>
      </c>
      <c r="V525" s="52">
        <f t="shared" si="127"/>
        <v>0</v>
      </c>
      <c r="W525" s="50" t="str">
        <f>IFERROR(IF(AND(VLOOKUP(F525,'Master Info'!$A$14:$Q$113,17,FALSE)="UNREGISTERED",$P525="IGST",O525&gt;=250000),"IGST &gt; 2.5 Lakhs",IF(VLOOKUP($F525,'Master Info'!$A$14:$Q$113,17,FALSE)="UNREGISTERED","Unregistered",$P525)),"")</f>
        <v/>
      </c>
      <c r="X525" s="96" t="str">
        <f t="shared" si="128"/>
        <v/>
      </c>
      <c r="Y525" s="50" t="str">
        <f t="shared" si="119"/>
        <v/>
      </c>
    </row>
    <row r="526" spans="1:25" x14ac:dyDescent="0.25">
      <c r="A526" s="49" t="str">
        <f t="shared" si="116"/>
        <v>-</v>
      </c>
      <c r="B526" s="49">
        <f t="shared" si="115"/>
        <v>525</v>
      </c>
      <c r="C526" s="78"/>
      <c r="D526" s="78"/>
      <c r="E526" s="70"/>
      <c r="F526" s="83"/>
      <c r="G526" s="94"/>
      <c r="H526" s="84"/>
      <c r="I526" s="95" t="str">
        <f t="shared" si="120"/>
        <v/>
      </c>
      <c r="J526" s="84"/>
      <c r="K526" s="52" t="str">
        <f t="shared" si="121"/>
        <v/>
      </c>
      <c r="L526" s="84"/>
      <c r="M526" s="51">
        <f t="shared" si="122"/>
        <v>0</v>
      </c>
      <c r="N526" s="51">
        <f t="shared" si="117"/>
        <v>0</v>
      </c>
      <c r="O526" s="51">
        <f t="shared" si="123"/>
        <v>0</v>
      </c>
      <c r="P526" s="51" t="str">
        <f>IFERROR(IF((VLOOKUP(F526,'Master Info'!$A$14:$C$113,2,FALSE)&amp;VLOOKUP(F526,'Master Info'!$A$14:$C$113,3,FALSE))='Master Info'!$B$2&amp;'Master Info'!$C$2,"SGST","IGST"),"")</f>
        <v/>
      </c>
      <c r="Q526" s="67" t="str">
        <f t="shared" si="118"/>
        <v/>
      </c>
      <c r="R526" s="51">
        <f t="shared" si="124"/>
        <v>0</v>
      </c>
      <c r="S526" s="51">
        <f t="shared" si="124"/>
        <v>0</v>
      </c>
      <c r="T526" s="51">
        <f t="shared" si="125"/>
        <v>0</v>
      </c>
      <c r="U526" s="51">
        <f t="shared" si="126"/>
        <v>0</v>
      </c>
      <c r="V526" s="52">
        <f t="shared" si="127"/>
        <v>0</v>
      </c>
      <c r="W526" s="50" t="str">
        <f>IFERROR(IF(AND(VLOOKUP(F526,'Master Info'!$A$14:$Q$113,17,FALSE)="UNREGISTERED",$P526="IGST",O526&gt;=250000),"IGST &gt; 2.5 Lakhs",IF(VLOOKUP($F526,'Master Info'!$A$14:$Q$113,17,FALSE)="UNREGISTERED","Unregistered",$P526)),"")</f>
        <v/>
      </c>
      <c r="X526" s="96" t="str">
        <f t="shared" si="128"/>
        <v/>
      </c>
      <c r="Y526" s="50" t="str">
        <f t="shared" si="119"/>
        <v/>
      </c>
    </row>
    <row r="527" spans="1:25" x14ac:dyDescent="0.25">
      <c r="A527" s="49" t="str">
        <f t="shared" si="116"/>
        <v>-</v>
      </c>
      <c r="B527" s="49">
        <f t="shared" si="115"/>
        <v>526</v>
      </c>
      <c r="C527" s="78"/>
      <c r="D527" s="78"/>
      <c r="E527" s="70"/>
      <c r="F527" s="83"/>
      <c r="G527" s="94"/>
      <c r="H527" s="84"/>
      <c r="I527" s="95" t="str">
        <f t="shared" si="120"/>
        <v/>
      </c>
      <c r="J527" s="84"/>
      <c r="K527" s="52" t="str">
        <f t="shared" si="121"/>
        <v/>
      </c>
      <c r="L527" s="84"/>
      <c r="M527" s="51">
        <f t="shared" si="122"/>
        <v>0</v>
      </c>
      <c r="N527" s="51">
        <f t="shared" si="117"/>
        <v>0</v>
      </c>
      <c r="O527" s="51">
        <f t="shared" si="123"/>
        <v>0</v>
      </c>
      <c r="P527" s="51" t="str">
        <f>IFERROR(IF((VLOOKUP(F527,'Master Info'!$A$14:$C$113,2,FALSE)&amp;VLOOKUP(F527,'Master Info'!$A$14:$C$113,3,FALSE))='Master Info'!$B$2&amp;'Master Info'!$C$2,"SGST","IGST"),"")</f>
        <v/>
      </c>
      <c r="Q527" s="67" t="str">
        <f t="shared" si="118"/>
        <v/>
      </c>
      <c r="R527" s="51">
        <f t="shared" si="124"/>
        <v>0</v>
      </c>
      <c r="S527" s="51">
        <f t="shared" si="124"/>
        <v>0</v>
      </c>
      <c r="T527" s="51">
        <f t="shared" si="125"/>
        <v>0</v>
      </c>
      <c r="U527" s="51">
        <f t="shared" si="126"/>
        <v>0</v>
      </c>
      <c r="V527" s="52">
        <f t="shared" si="127"/>
        <v>0</v>
      </c>
      <c r="W527" s="50" t="str">
        <f>IFERROR(IF(AND(VLOOKUP(F527,'Master Info'!$A$14:$Q$113,17,FALSE)="UNREGISTERED",$P527="IGST",O527&gt;=250000),"IGST &gt; 2.5 Lakhs",IF(VLOOKUP($F527,'Master Info'!$A$14:$Q$113,17,FALSE)="UNREGISTERED","Unregistered",$P527)),"")</f>
        <v/>
      </c>
      <c r="X527" s="96" t="str">
        <f t="shared" si="128"/>
        <v/>
      </c>
      <c r="Y527" s="50" t="str">
        <f t="shared" si="119"/>
        <v/>
      </c>
    </row>
    <row r="528" spans="1:25" x14ac:dyDescent="0.25">
      <c r="A528" s="49" t="str">
        <f t="shared" si="116"/>
        <v>-</v>
      </c>
      <c r="B528" s="49">
        <f t="shared" si="115"/>
        <v>527</v>
      </c>
      <c r="C528" s="78"/>
      <c r="D528" s="78"/>
      <c r="E528" s="70"/>
      <c r="F528" s="83"/>
      <c r="G528" s="94"/>
      <c r="H528" s="84"/>
      <c r="I528" s="95" t="str">
        <f t="shared" si="120"/>
        <v/>
      </c>
      <c r="J528" s="84"/>
      <c r="K528" s="52" t="str">
        <f t="shared" si="121"/>
        <v/>
      </c>
      <c r="L528" s="84"/>
      <c r="M528" s="51">
        <f t="shared" si="122"/>
        <v>0</v>
      </c>
      <c r="N528" s="51">
        <f t="shared" si="117"/>
        <v>0</v>
      </c>
      <c r="O528" s="51">
        <f t="shared" si="123"/>
        <v>0</v>
      </c>
      <c r="P528" s="51" t="str">
        <f>IFERROR(IF((VLOOKUP(F528,'Master Info'!$A$14:$C$113,2,FALSE)&amp;VLOOKUP(F528,'Master Info'!$A$14:$C$113,3,FALSE))='Master Info'!$B$2&amp;'Master Info'!$C$2,"SGST","IGST"),"")</f>
        <v/>
      </c>
      <c r="Q528" s="67" t="str">
        <f t="shared" si="118"/>
        <v/>
      </c>
      <c r="R528" s="51">
        <f t="shared" si="124"/>
        <v>0</v>
      </c>
      <c r="S528" s="51">
        <f t="shared" si="124"/>
        <v>0</v>
      </c>
      <c r="T528" s="51">
        <f t="shared" si="125"/>
        <v>0</v>
      </c>
      <c r="U528" s="51">
        <f t="shared" si="126"/>
        <v>0</v>
      </c>
      <c r="V528" s="52">
        <f t="shared" si="127"/>
        <v>0</v>
      </c>
      <c r="W528" s="50" t="str">
        <f>IFERROR(IF(AND(VLOOKUP(F528,'Master Info'!$A$14:$Q$113,17,FALSE)="UNREGISTERED",$P528="IGST",O528&gt;=250000),"IGST &gt; 2.5 Lakhs",IF(VLOOKUP($F528,'Master Info'!$A$14:$Q$113,17,FALSE)="UNREGISTERED","Unregistered",$P528)),"")</f>
        <v/>
      </c>
      <c r="X528" s="96" t="str">
        <f t="shared" si="128"/>
        <v/>
      </c>
      <c r="Y528" s="50" t="str">
        <f t="shared" si="119"/>
        <v/>
      </c>
    </row>
    <row r="529" spans="1:25" x14ac:dyDescent="0.25">
      <c r="A529" s="49" t="str">
        <f t="shared" si="116"/>
        <v>-</v>
      </c>
      <c r="B529" s="49">
        <f t="shared" si="115"/>
        <v>528</v>
      </c>
      <c r="C529" s="78"/>
      <c r="D529" s="78"/>
      <c r="E529" s="70"/>
      <c r="F529" s="83"/>
      <c r="G529" s="94"/>
      <c r="H529" s="84"/>
      <c r="I529" s="95" t="str">
        <f t="shared" si="120"/>
        <v/>
      </c>
      <c r="J529" s="84"/>
      <c r="K529" s="52" t="str">
        <f t="shared" si="121"/>
        <v/>
      </c>
      <c r="L529" s="84"/>
      <c r="M529" s="51">
        <f t="shared" si="122"/>
        <v>0</v>
      </c>
      <c r="N529" s="51">
        <f t="shared" si="117"/>
        <v>0</v>
      </c>
      <c r="O529" s="51">
        <f t="shared" si="123"/>
        <v>0</v>
      </c>
      <c r="P529" s="51" t="str">
        <f>IFERROR(IF((VLOOKUP(F529,'Master Info'!$A$14:$C$113,2,FALSE)&amp;VLOOKUP(F529,'Master Info'!$A$14:$C$113,3,FALSE))='Master Info'!$B$2&amp;'Master Info'!$C$2,"SGST","IGST"),"")</f>
        <v/>
      </c>
      <c r="Q529" s="67" t="str">
        <f t="shared" si="118"/>
        <v/>
      </c>
      <c r="R529" s="51">
        <f t="shared" si="124"/>
        <v>0</v>
      </c>
      <c r="S529" s="51">
        <f t="shared" si="124"/>
        <v>0</v>
      </c>
      <c r="T529" s="51">
        <f t="shared" si="125"/>
        <v>0</v>
      </c>
      <c r="U529" s="51">
        <f t="shared" si="126"/>
        <v>0</v>
      </c>
      <c r="V529" s="52">
        <f t="shared" si="127"/>
        <v>0</v>
      </c>
      <c r="W529" s="50" t="str">
        <f>IFERROR(IF(AND(VLOOKUP(F529,'Master Info'!$A$14:$Q$113,17,FALSE)="UNREGISTERED",$P529="IGST",O529&gt;=250000),"IGST &gt; 2.5 Lakhs",IF(VLOOKUP($F529,'Master Info'!$A$14:$Q$113,17,FALSE)="UNREGISTERED","Unregistered",$P529)),"")</f>
        <v/>
      </c>
      <c r="X529" s="96" t="str">
        <f t="shared" si="128"/>
        <v/>
      </c>
      <c r="Y529" s="50" t="str">
        <f t="shared" si="119"/>
        <v/>
      </c>
    </row>
    <row r="530" spans="1:25" x14ac:dyDescent="0.25">
      <c r="A530" s="49" t="str">
        <f t="shared" si="116"/>
        <v>-</v>
      </c>
      <c r="B530" s="49">
        <f t="shared" si="115"/>
        <v>529</v>
      </c>
      <c r="C530" s="78"/>
      <c r="D530" s="78"/>
      <c r="E530" s="70"/>
      <c r="F530" s="83"/>
      <c r="G530" s="94"/>
      <c r="H530" s="84"/>
      <c r="I530" s="95" t="str">
        <f t="shared" si="120"/>
        <v/>
      </c>
      <c r="J530" s="84"/>
      <c r="K530" s="52" t="str">
        <f t="shared" si="121"/>
        <v/>
      </c>
      <c r="L530" s="84"/>
      <c r="M530" s="51">
        <f t="shared" si="122"/>
        <v>0</v>
      </c>
      <c r="N530" s="51">
        <f t="shared" si="117"/>
        <v>0</v>
      </c>
      <c r="O530" s="51">
        <f t="shared" si="123"/>
        <v>0</v>
      </c>
      <c r="P530" s="51" t="str">
        <f>IFERROR(IF((VLOOKUP(F530,'Master Info'!$A$14:$C$113,2,FALSE)&amp;VLOOKUP(F530,'Master Info'!$A$14:$C$113,3,FALSE))='Master Info'!$B$2&amp;'Master Info'!$C$2,"SGST","IGST"),"")</f>
        <v/>
      </c>
      <c r="Q530" s="67" t="str">
        <f t="shared" si="118"/>
        <v/>
      </c>
      <c r="R530" s="51">
        <f t="shared" si="124"/>
        <v>0</v>
      </c>
      <c r="S530" s="51">
        <f t="shared" si="124"/>
        <v>0</v>
      </c>
      <c r="T530" s="51">
        <f t="shared" si="125"/>
        <v>0</v>
      </c>
      <c r="U530" s="51">
        <f t="shared" si="126"/>
        <v>0</v>
      </c>
      <c r="V530" s="52">
        <f t="shared" si="127"/>
        <v>0</v>
      </c>
      <c r="W530" s="50" t="str">
        <f>IFERROR(IF(AND(VLOOKUP(F530,'Master Info'!$A$14:$Q$113,17,FALSE)="UNREGISTERED",$P530="IGST",O530&gt;=250000),"IGST &gt; 2.5 Lakhs",IF(VLOOKUP($F530,'Master Info'!$A$14:$Q$113,17,FALSE)="UNREGISTERED","Unregistered",$P530)),"")</f>
        <v/>
      </c>
      <c r="X530" s="96" t="str">
        <f t="shared" si="128"/>
        <v/>
      </c>
      <c r="Y530" s="50" t="str">
        <f t="shared" si="119"/>
        <v/>
      </c>
    </row>
    <row r="531" spans="1:25" x14ac:dyDescent="0.25">
      <c r="A531" s="49" t="str">
        <f t="shared" si="116"/>
        <v>-</v>
      </c>
      <c r="B531" s="49">
        <f t="shared" si="115"/>
        <v>530</v>
      </c>
      <c r="C531" s="78"/>
      <c r="D531" s="78"/>
      <c r="E531" s="70"/>
      <c r="F531" s="83"/>
      <c r="G531" s="94"/>
      <c r="H531" s="84"/>
      <c r="I531" s="95" t="str">
        <f t="shared" si="120"/>
        <v/>
      </c>
      <c r="J531" s="84"/>
      <c r="K531" s="52" t="str">
        <f t="shared" si="121"/>
        <v/>
      </c>
      <c r="L531" s="84"/>
      <c r="M531" s="51">
        <f t="shared" si="122"/>
        <v>0</v>
      </c>
      <c r="N531" s="51">
        <f t="shared" si="117"/>
        <v>0</v>
      </c>
      <c r="O531" s="51">
        <f t="shared" si="123"/>
        <v>0</v>
      </c>
      <c r="P531" s="51" t="str">
        <f>IFERROR(IF((VLOOKUP(F531,'Master Info'!$A$14:$C$113,2,FALSE)&amp;VLOOKUP(F531,'Master Info'!$A$14:$C$113,3,FALSE))='Master Info'!$B$2&amp;'Master Info'!$C$2,"SGST","IGST"),"")</f>
        <v/>
      </c>
      <c r="Q531" s="67" t="str">
        <f t="shared" si="118"/>
        <v/>
      </c>
      <c r="R531" s="51">
        <f t="shared" si="124"/>
        <v>0</v>
      </c>
      <c r="S531" s="51">
        <f t="shared" si="124"/>
        <v>0</v>
      </c>
      <c r="T531" s="51">
        <f t="shared" si="125"/>
        <v>0</v>
      </c>
      <c r="U531" s="51">
        <f t="shared" si="126"/>
        <v>0</v>
      </c>
      <c r="V531" s="52">
        <f t="shared" si="127"/>
        <v>0</v>
      </c>
      <c r="W531" s="50" t="str">
        <f>IFERROR(IF(AND(VLOOKUP(F531,'Master Info'!$A$14:$Q$113,17,FALSE)="UNREGISTERED",$P531="IGST",O531&gt;=250000),"IGST &gt; 2.5 Lakhs",IF(VLOOKUP($F531,'Master Info'!$A$14:$Q$113,17,FALSE)="UNREGISTERED","Unregistered",$P531)),"")</f>
        <v/>
      </c>
      <c r="X531" s="96" t="str">
        <f t="shared" si="128"/>
        <v/>
      </c>
      <c r="Y531" s="50" t="str">
        <f t="shared" si="119"/>
        <v/>
      </c>
    </row>
    <row r="532" spans="1:25" x14ac:dyDescent="0.25">
      <c r="A532" s="49" t="str">
        <f t="shared" si="116"/>
        <v>-</v>
      </c>
      <c r="B532" s="49">
        <f t="shared" si="115"/>
        <v>531</v>
      </c>
      <c r="C532" s="78"/>
      <c r="D532" s="78"/>
      <c r="E532" s="70"/>
      <c r="F532" s="83"/>
      <c r="G532" s="94"/>
      <c r="H532" s="84"/>
      <c r="I532" s="95" t="str">
        <f t="shared" si="120"/>
        <v/>
      </c>
      <c r="J532" s="84"/>
      <c r="K532" s="52" t="str">
        <f t="shared" si="121"/>
        <v/>
      </c>
      <c r="L532" s="84"/>
      <c r="M532" s="51">
        <f t="shared" si="122"/>
        <v>0</v>
      </c>
      <c r="N532" s="51">
        <f t="shared" si="117"/>
        <v>0</v>
      </c>
      <c r="O532" s="51">
        <f t="shared" si="123"/>
        <v>0</v>
      </c>
      <c r="P532" s="51" t="str">
        <f>IFERROR(IF((VLOOKUP(F532,'Master Info'!$A$14:$C$113,2,FALSE)&amp;VLOOKUP(F532,'Master Info'!$A$14:$C$113,3,FALSE))='Master Info'!$B$2&amp;'Master Info'!$C$2,"SGST","IGST"),"")</f>
        <v/>
      </c>
      <c r="Q532" s="67" t="str">
        <f t="shared" si="118"/>
        <v/>
      </c>
      <c r="R532" s="51">
        <f t="shared" si="124"/>
        <v>0</v>
      </c>
      <c r="S532" s="51">
        <f t="shared" si="124"/>
        <v>0</v>
      </c>
      <c r="T532" s="51">
        <f t="shared" si="125"/>
        <v>0</v>
      </c>
      <c r="U532" s="51">
        <f t="shared" si="126"/>
        <v>0</v>
      </c>
      <c r="V532" s="52">
        <f t="shared" si="127"/>
        <v>0</v>
      </c>
      <c r="W532" s="50" t="str">
        <f>IFERROR(IF(AND(VLOOKUP(F532,'Master Info'!$A$14:$Q$113,17,FALSE)="UNREGISTERED",$P532="IGST",O532&gt;=250000),"IGST &gt; 2.5 Lakhs",IF(VLOOKUP($F532,'Master Info'!$A$14:$Q$113,17,FALSE)="UNREGISTERED","Unregistered",$P532)),"")</f>
        <v/>
      </c>
      <c r="X532" s="96" t="str">
        <f t="shared" si="128"/>
        <v/>
      </c>
      <c r="Y532" s="50" t="str">
        <f t="shared" si="119"/>
        <v/>
      </c>
    </row>
    <row r="533" spans="1:25" x14ac:dyDescent="0.25">
      <c r="A533" s="49" t="str">
        <f t="shared" si="116"/>
        <v>-</v>
      </c>
      <c r="B533" s="49">
        <f t="shared" si="115"/>
        <v>532</v>
      </c>
      <c r="C533" s="78"/>
      <c r="D533" s="78"/>
      <c r="E533" s="70"/>
      <c r="F533" s="83"/>
      <c r="G533" s="94"/>
      <c r="H533" s="84"/>
      <c r="I533" s="95" t="str">
        <f t="shared" si="120"/>
        <v/>
      </c>
      <c r="J533" s="84"/>
      <c r="K533" s="52" t="str">
        <f t="shared" si="121"/>
        <v/>
      </c>
      <c r="L533" s="84"/>
      <c r="M533" s="51">
        <f t="shared" si="122"/>
        <v>0</v>
      </c>
      <c r="N533" s="51">
        <f t="shared" si="117"/>
        <v>0</v>
      </c>
      <c r="O533" s="51">
        <f t="shared" si="123"/>
        <v>0</v>
      </c>
      <c r="P533" s="51" t="str">
        <f>IFERROR(IF((VLOOKUP(F533,'Master Info'!$A$14:$C$113,2,FALSE)&amp;VLOOKUP(F533,'Master Info'!$A$14:$C$113,3,FALSE))='Master Info'!$B$2&amp;'Master Info'!$C$2,"SGST","IGST"),"")</f>
        <v/>
      </c>
      <c r="Q533" s="67" t="str">
        <f t="shared" si="118"/>
        <v/>
      </c>
      <c r="R533" s="51">
        <f t="shared" si="124"/>
        <v>0</v>
      </c>
      <c r="S533" s="51">
        <f t="shared" si="124"/>
        <v>0</v>
      </c>
      <c r="T533" s="51">
        <f t="shared" si="125"/>
        <v>0</v>
      </c>
      <c r="U533" s="51">
        <f t="shared" si="126"/>
        <v>0</v>
      </c>
      <c r="V533" s="52">
        <f t="shared" si="127"/>
        <v>0</v>
      </c>
      <c r="W533" s="50" t="str">
        <f>IFERROR(IF(AND(VLOOKUP(F533,'Master Info'!$A$14:$Q$113,17,FALSE)="UNREGISTERED",$P533="IGST",O533&gt;=250000),"IGST &gt; 2.5 Lakhs",IF(VLOOKUP($F533,'Master Info'!$A$14:$Q$113,17,FALSE)="UNREGISTERED","Unregistered",$P533)),"")</f>
        <v/>
      </c>
      <c r="X533" s="96" t="str">
        <f t="shared" si="128"/>
        <v/>
      </c>
      <c r="Y533" s="50" t="str">
        <f t="shared" si="119"/>
        <v/>
      </c>
    </row>
    <row r="534" spans="1:25" x14ac:dyDescent="0.25">
      <c r="A534" s="49" t="str">
        <f t="shared" si="116"/>
        <v>-</v>
      </c>
      <c r="B534" s="49">
        <f t="shared" si="115"/>
        <v>533</v>
      </c>
      <c r="C534" s="78"/>
      <c r="D534" s="78"/>
      <c r="E534" s="70"/>
      <c r="F534" s="83"/>
      <c r="G534" s="94"/>
      <c r="H534" s="84"/>
      <c r="I534" s="95" t="str">
        <f t="shared" si="120"/>
        <v/>
      </c>
      <c r="J534" s="84"/>
      <c r="K534" s="52" t="str">
        <f t="shared" si="121"/>
        <v/>
      </c>
      <c r="L534" s="84"/>
      <c r="M534" s="51">
        <f t="shared" si="122"/>
        <v>0</v>
      </c>
      <c r="N534" s="51">
        <f t="shared" si="117"/>
        <v>0</v>
      </c>
      <c r="O534" s="51">
        <f t="shared" si="123"/>
        <v>0</v>
      </c>
      <c r="P534" s="51" t="str">
        <f>IFERROR(IF((VLOOKUP(F534,'Master Info'!$A$14:$C$113,2,FALSE)&amp;VLOOKUP(F534,'Master Info'!$A$14:$C$113,3,FALSE))='Master Info'!$B$2&amp;'Master Info'!$C$2,"SGST","IGST"),"")</f>
        <v/>
      </c>
      <c r="Q534" s="67" t="str">
        <f t="shared" si="118"/>
        <v/>
      </c>
      <c r="R534" s="51">
        <f t="shared" si="124"/>
        <v>0</v>
      </c>
      <c r="S534" s="51">
        <f t="shared" si="124"/>
        <v>0</v>
      </c>
      <c r="T534" s="51">
        <f t="shared" si="125"/>
        <v>0</v>
      </c>
      <c r="U534" s="51">
        <f t="shared" si="126"/>
        <v>0</v>
      </c>
      <c r="V534" s="52">
        <f t="shared" si="127"/>
        <v>0</v>
      </c>
      <c r="W534" s="50" t="str">
        <f>IFERROR(IF(AND(VLOOKUP(F534,'Master Info'!$A$14:$Q$113,17,FALSE)="UNREGISTERED",$P534="IGST",O534&gt;=250000),"IGST &gt; 2.5 Lakhs",IF(VLOOKUP($F534,'Master Info'!$A$14:$Q$113,17,FALSE)="UNREGISTERED","Unregistered",$P534)),"")</f>
        <v/>
      </c>
      <c r="X534" s="96" t="str">
        <f t="shared" si="128"/>
        <v/>
      </c>
      <c r="Y534" s="50" t="str">
        <f t="shared" si="119"/>
        <v/>
      </c>
    </row>
    <row r="535" spans="1:25" x14ac:dyDescent="0.25">
      <c r="A535" s="49" t="str">
        <f t="shared" si="116"/>
        <v>-</v>
      </c>
      <c r="B535" s="49">
        <f t="shared" si="115"/>
        <v>534</v>
      </c>
      <c r="C535" s="78"/>
      <c r="D535" s="78"/>
      <c r="E535" s="70"/>
      <c r="F535" s="83"/>
      <c r="G535" s="94"/>
      <c r="H535" s="84"/>
      <c r="I535" s="95" t="str">
        <f t="shared" si="120"/>
        <v/>
      </c>
      <c r="J535" s="84"/>
      <c r="K535" s="52" t="str">
        <f t="shared" si="121"/>
        <v/>
      </c>
      <c r="L535" s="84"/>
      <c r="M535" s="51">
        <f t="shared" si="122"/>
        <v>0</v>
      </c>
      <c r="N535" s="51">
        <f t="shared" si="117"/>
        <v>0</v>
      </c>
      <c r="O535" s="51">
        <f t="shared" si="123"/>
        <v>0</v>
      </c>
      <c r="P535" s="51" t="str">
        <f>IFERROR(IF((VLOOKUP(F535,'Master Info'!$A$14:$C$113,2,FALSE)&amp;VLOOKUP(F535,'Master Info'!$A$14:$C$113,3,FALSE))='Master Info'!$B$2&amp;'Master Info'!$C$2,"SGST","IGST"),"")</f>
        <v/>
      </c>
      <c r="Q535" s="67" t="str">
        <f t="shared" si="118"/>
        <v/>
      </c>
      <c r="R535" s="51">
        <f t="shared" si="124"/>
        <v>0</v>
      </c>
      <c r="S535" s="51">
        <f t="shared" si="124"/>
        <v>0</v>
      </c>
      <c r="T535" s="51">
        <f t="shared" si="125"/>
        <v>0</v>
      </c>
      <c r="U535" s="51">
        <f t="shared" si="126"/>
        <v>0</v>
      </c>
      <c r="V535" s="52">
        <f t="shared" si="127"/>
        <v>0</v>
      </c>
      <c r="W535" s="50" t="str">
        <f>IFERROR(IF(AND(VLOOKUP(F535,'Master Info'!$A$14:$Q$113,17,FALSE)="UNREGISTERED",$P535="IGST",O535&gt;=250000),"IGST &gt; 2.5 Lakhs",IF(VLOOKUP($F535,'Master Info'!$A$14:$Q$113,17,FALSE)="UNREGISTERED","Unregistered",$P535)),"")</f>
        <v/>
      </c>
      <c r="X535" s="96" t="str">
        <f t="shared" si="128"/>
        <v/>
      </c>
      <c r="Y535" s="50" t="str">
        <f t="shared" si="119"/>
        <v/>
      </c>
    </row>
    <row r="536" spans="1:25" x14ac:dyDescent="0.25">
      <c r="A536" s="49" t="str">
        <f t="shared" si="116"/>
        <v>-</v>
      </c>
      <c r="B536" s="49">
        <f t="shared" ref="B536:B599" si="129">B535+1</f>
        <v>535</v>
      </c>
      <c r="C536" s="78"/>
      <c r="D536" s="78"/>
      <c r="E536" s="70"/>
      <c r="F536" s="83"/>
      <c r="G536" s="94"/>
      <c r="H536" s="84"/>
      <c r="I536" s="95" t="str">
        <f t="shared" si="120"/>
        <v/>
      </c>
      <c r="J536" s="84"/>
      <c r="K536" s="52" t="str">
        <f t="shared" si="121"/>
        <v/>
      </c>
      <c r="L536" s="84"/>
      <c r="M536" s="51">
        <f t="shared" si="122"/>
        <v>0</v>
      </c>
      <c r="N536" s="51">
        <f t="shared" si="117"/>
        <v>0</v>
      </c>
      <c r="O536" s="51">
        <f t="shared" si="123"/>
        <v>0</v>
      </c>
      <c r="P536" s="51" t="str">
        <f>IFERROR(IF((VLOOKUP(F536,'Master Info'!$A$14:$C$113,2,FALSE)&amp;VLOOKUP(F536,'Master Info'!$A$14:$C$113,3,FALSE))='Master Info'!$B$2&amp;'Master Info'!$C$2,"SGST","IGST"),"")</f>
        <v/>
      </c>
      <c r="Q536" s="67" t="str">
        <f t="shared" si="118"/>
        <v/>
      </c>
      <c r="R536" s="51">
        <f t="shared" si="124"/>
        <v>0</v>
      </c>
      <c r="S536" s="51">
        <f t="shared" si="124"/>
        <v>0</v>
      </c>
      <c r="T536" s="51">
        <f t="shared" si="125"/>
        <v>0</v>
      </c>
      <c r="U536" s="51">
        <f t="shared" si="126"/>
        <v>0</v>
      </c>
      <c r="V536" s="52">
        <f t="shared" si="127"/>
        <v>0</v>
      </c>
      <c r="W536" s="50" t="str">
        <f>IFERROR(IF(AND(VLOOKUP(F536,'Master Info'!$A$14:$Q$113,17,FALSE)="UNREGISTERED",$P536="IGST",O536&gt;=250000),"IGST &gt; 2.5 Lakhs",IF(VLOOKUP($F536,'Master Info'!$A$14:$Q$113,17,FALSE)="UNREGISTERED","Unregistered",$P536)),"")</f>
        <v/>
      </c>
      <c r="X536" s="96" t="str">
        <f t="shared" si="128"/>
        <v/>
      </c>
      <c r="Y536" s="50" t="str">
        <f t="shared" si="119"/>
        <v/>
      </c>
    </row>
    <row r="537" spans="1:25" x14ac:dyDescent="0.25">
      <c r="A537" s="49" t="str">
        <f t="shared" si="116"/>
        <v>-</v>
      </c>
      <c r="B537" s="49">
        <f t="shared" si="129"/>
        <v>536</v>
      </c>
      <c r="C537" s="78"/>
      <c r="D537" s="78"/>
      <c r="E537" s="70"/>
      <c r="F537" s="83"/>
      <c r="G537" s="94"/>
      <c r="H537" s="84"/>
      <c r="I537" s="95" t="str">
        <f t="shared" si="120"/>
        <v/>
      </c>
      <c r="J537" s="84"/>
      <c r="K537" s="52" t="str">
        <f t="shared" si="121"/>
        <v/>
      </c>
      <c r="L537" s="84"/>
      <c r="M537" s="51">
        <f t="shared" si="122"/>
        <v>0</v>
      </c>
      <c r="N537" s="51">
        <f t="shared" si="117"/>
        <v>0</v>
      </c>
      <c r="O537" s="51">
        <f t="shared" si="123"/>
        <v>0</v>
      </c>
      <c r="P537" s="51" t="str">
        <f>IFERROR(IF((VLOOKUP(F537,'Master Info'!$A$14:$C$113,2,FALSE)&amp;VLOOKUP(F537,'Master Info'!$A$14:$C$113,3,FALSE))='Master Info'!$B$2&amp;'Master Info'!$C$2,"SGST","IGST"),"")</f>
        <v/>
      </c>
      <c r="Q537" s="67" t="str">
        <f t="shared" si="118"/>
        <v/>
      </c>
      <c r="R537" s="51">
        <f t="shared" si="124"/>
        <v>0</v>
      </c>
      <c r="S537" s="51">
        <f t="shared" si="124"/>
        <v>0</v>
      </c>
      <c r="T537" s="51">
        <f t="shared" si="125"/>
        <v>0</v>
      </c>
      <c r="U537" s="51">
        <f t="shared" si="126"/>
        <v>0</v>
      </c>
      <c r="V537" s="52">
        <f t="shared" si="127"/>
        <v>0</v>
      </c>
      <c r="W537" s="50" t="str">
        <f>IFERROR(IF(AND(VLOOKUP(F537,'Master Info'!$A$14:$Q$113,17,FALSE)="UNREGISTERED",$P537="IGST",O537&gt;=250000),"IGST &gt; 2.5 Lakhs",IF(VLOOKUP($F537,'Master Info'!$A$14:$Q$113,17,FALSE)="UNREGISTERED","Unregistered",$P537)),"")</f>
        <v/>
      </c>
      <c r="X537" s="96" t="str">
        <f t="shared" si="128"/>
        <v/>
      </c>
      <c r="Y537" s="50" t="str">
        <f t="shared" si="119"/>
        <v/>
      </c>
    </row>
    <row r="538" spans="1:25" x14ac:dyDescent="0.25">
      <c r="A538" s="49" t="str">
        <f t="shared" si="116"/>
        <v>-</v>
      </c>
      <c r="B538" s="49">
        <f t="shared" si="129"/>
        <v>537</v>
      </c>
      <c r="C538" s="78"/>
      <c r="D538" s="78"/>
      <c r="E538" s="70"/>
      <c r="F538" s="83"/>
      <c r="G538" s="94"/>
      <c r="H538" s="84"/>
      <c r="I538" s="95" t="str">
        <f t="shared" si="120"/>
        <v/>
      </c>
      <c r="J538" s="84"/>
      <c r="K538" s="52" t="str">
        <f t="shared" si="121"/>
        <v/>
      </c>
      <c r="L538" s="84"/>
      <c r="M538" s="51">
        <f t="shared" si="122"/>
        <v>0</v>
      </c>
      <c r="N538" s="51">
        <f t="shared" si="117"/>
        <v>0</v>
      </c>
      <c r="O538" s="51">
        <f t="shared" si="123"/>
        <v>0</v>
      </c>
      <c r="P538" s="51" t="str">
        <f>IFERROR(IF((VLOOKUP(F538,'Master Info'!$A$14:$C$113,2,FALSE)&amp;VLOOKUP(F538,'Master Info'!$A$14:$C$113,3,FALSE))='Master Info'!$B$2&amp;'Master Info'!$C$2,"SGST","IGST"),"")</f>
        <v/>
      </c>
      <c r="Q538" s="67" t="str">
        <f t="shared" si="118"/>
        <v/>
      </c>
      <c r="R538" s="51">
        <f t="shared" si="124"/>
        <v>0</v>
      </c>
      <c r="S538" s="51">
        <f t="shared" si="124"/>
        <v>0</v>
      </c>
      <c r="T538" s="51">
        <f t="shared" si="125"/>
        <v>0</v>
      </c>
      <c r="U538" s="51">
        <f t="shared" si="126"/>
        <v>0</v>
      </c>
      <c r="V538" s="52">
        <f t="shared" si="127"/>
        <v>0</v>
      </c>
      <c r="W538" s="50" t="str">
        <f>IFERROR(IF(AND(VLOOKUP(F538,'Master Info'!$A$14:$Q$113,17,FALSE)="UNREGISTERED",$P538="IGST",O538&gt;=250000),"IGST &gt; 2.5 Lakhs",IF(VLOOKUP($F538,'Master Info'!$A$14:$Q$113,17,FALSE)="UNREGISTERED","Unregistered",$P538)),"")</f>
        <v/>
      </c>
      <c r="X538" s="96" t="str">
        <f t="shared" si="128"/>
        <v/>
      </c>
      <c r="Y538" s="50" t="str">
        <f t="shared" si="119"/>
        <v/>
      </c>
    </row>
    <row r="539" spans="1:25" x14ac:dyDescent="0.25">
      <c r="A539" s="49" t="str">
        <f t="shared" si="116"/>
        <v>-</v>
      </c>
      <c r="B539" s="49">
        <f t="shared" si="129"/>
        <v>538</v>
      </c>
      <c r="C539" s="78"/>
      <c r="D539" s="78"/>
      <c r="E539" s="70"/>
      <c r="F539" s="83"/>
      <c r="G539" s="94"/>
      <c r="H539" s="84"/>
      <c r="I539" s="95" t="str">
        <f t="shared" si="120"/>
        <v/>
      </c>
      <c r="J539" s="84"/>
      <c r="K539" s="52" t="str">
        <f t="shared" si="121"/>
        <v/>
      </c>
      <c r="L539" s="84"/>
      <c r="M539" s="51">
        <f t="shared" si="122"/>
        <v>0</v>
      </c>
      <c r="N539" s="51">
        <f t="shared" si="117"/>
        <v>0</v>
      </c>
      <c r="O539" s="51">
        <f t="shared" si="123"/>
        <v>0</v>
      </c>
      <c r="P539" s="51" t="str">
        <f>IFERROR(IF((VLOOKUP(F539,'Master Info'!$A$14:$C$113,2,FALSE)&amp;VLOOKUP(F539,'Master Info'!$A$14:$C$113,3,FALSE))='Master Info'!$B$2&amp;'Master Info'!$C$2,"SGST","IGST"),"")</f>
        <v/>
      </c>
      <c r="Q539" s="67" t="str">
        <f t="shared" si="118"/>
        <v/>
      </c>
      <c r="R539" s="51">
        <f t="shared" si="124"/>
        <v>0</v>
      </c>
      <c r="S539" s="51">
        <f t="shared" si="124"/>
        <v>0</v>
      </c>
      <c r="T539" s="51">
        <f t="shared" si="125"/>
        <v>0</v>
      </c>
      <c r="U539" s="51">
        <f t="shared" si="126"/>
        <v>0</v>
      </c>
      <c r="V539" s="52">
        <f t="shared" si="127"/>
        <v>0</v>
      </c>
      <c r="W539" s="50" t="str">
        <f>IFERROR(IF(AND(VLOOKUP(F539,'Master Info'!$A$14:$Q$113,17,FALSE)="UNREGISTERED",$P539="IGST",O539&gt;=250000),"IGST &gt; 2.5 Lakhs",IF(VLOOKUP($F539,'Master Info'!$A$14:$Q$113,17,FALSE)="UNREGISTERED","Unregistered",$P539)),"")</f>
        <v/>
      </c>
      <c r="X539" s="96" t="str">
        <f t="shared" si="128"/>
        <v/>
      </c>
      <c r="Y539" s="50" t="str">
        <f t="shared" si="119"/>
        <v/>
      </c>
    </row>
    <row r="540" spans="1:25" x14ac:dyDescent="0.25">
      <c r="A540" s="49" t="str">
        <f t="shared" si="116"/>
        <v>-</v>
      </c>
      <c r="B540" s="49">
        <f t="shared" si="129"/>
        <v>539</v>
      </c>
      <c r="C540" s="78"/>
      <c r="D540" s="78"/>
      <c r="E540" s="70"/>
      <c r="F540" s="83"/>
      <c r="G540" s="94"/>
      <c r="H540" s="84"/>
      <c r="I540" s="95" t="str">
        <f t="shared" si="120"/>
        <v/>
      </c>
      <c r="J540" s="84"/>
      <c r="K540" s="52" t="str">
        <f t="shared" si="121"/>
        <v/>
      </c>
      <c r="L540" s="84"/>
      <c r="M540" s="51">
        <f t="shared" si="122"/>
        <v>0</v>
      </c>
      <c r="N540" s="51">
        <f t="shared" si="117"/>
        <v>0</v>
      </c>
      <c r="O540" s="51">
        <f t="shared" si="123"/>
        <v>0</v>
      </c>
      <c r="P540" s="51" t="str">
        <f>IFERROR(IF((VLOOKUP(F540,'Master Info'!$A$14:$C$113,2,FALSE)&amp;VLOOKUP(F540,'Master Info'!$A$14:$C$113,3,FALSE))='Master Info'!$B$2&amp;'Master Info'!$C$2,"SGST","IGST"),"")</f>
        <v/>
      </c>
      <c r="Q540" s="67" t="str">
        <f t="shared" si="118"/>
        <v/>
      </c>
      <c r="R540" s="51">
        <f t="shared" si="124"/>
        <v>0</v>
      </c>
      <c r="S540" s="51">
        <f t="shared" si="124"/>
        <v>0</v>
      </c>
      <c r="T540" s="51">
        <f t="shared" si="125"/>
        <v>0</v>
      </c>
      <c r="U540" s="51">
        <f t="shared" si="126"/>
        <v>0</v>
      </c>
      <c r="V540" s="52">
        <f t="shared" si="127"/>
        <v>0</v>
      </c>
      <c r="W540" s="50" t="str">
        <f>IFERROR(IF(AND(VLOOKUP(F540,'Master Info'!$A$14:$Q$113,17,FALSE)="UNREGISTERED",$P540="IGST",O540&gt;=250000),"IGST &gt; 2.5 Lakhs",IF(VLOOKUP($F540,'Master Info'!$A$14:$Q$113,17,FALSE)="UNREGISTERED","Unregistered",$P540)),"")</f>
        <v/>
      </c>
      <c r="X540" s="96" t="str">
        <f t="shared" si="128"/>
        <v/>
      </c>
      <c r="Y540" s="50" t="str">
        <f t="shared" si="119"/>
        <v/>
      </c>
    </row>
    <row r="541" spans="1:25" x14ac:dyDescent="0.25">
      <c r="A541" s="49" t="str">
        <f t="shared" si="116"/>
        <v>-</v>
      </c>
      <c r="B541" s="49">
        <f t="shared" si="129"/>
        <v>540</v>
      </c>
      <c r="C541" s="78"/>
      <c r="D541" s="78"/>
      <c r="E541" s="70"/>
      <c r="F541" s="83"/>
      <c r="G541" s="94"/>
      <c r="H541" s="84"/>
      <c r="I541" s="95" t="str">
        <f t="shared" si="120"/>
        <v/>
      </c>
      <c r="J541" s="84"/>
      <c r="K541" s="52" t="str">
        <f t="shared" si="121"/>
        <v/>
      </c>
      <c r="L541" s="84"/>
      <c r="M541" s="51">
        <f t="shared" si="122"/>
        <v>0</v>
      </c>
      <c r="N541" s="51">
        <f t="shared" si="117"/>
        <v>0</v>
      </c>
      <c r="O541" s="51">
        <f t="shared" si="123"/>
        <v>0</v>
      </c>
      <c r="P541" s="51" t="str">
        <f>IFERROR(IF((VLOOKUP(F541,'Master Info'!$A$14:$C$113,2,FALSE)&amp;VLOOKUP(F541,'Master Info'!$A$14:$C$113,3,FALSE))='Master Info'!$B$2&amp;'Master Info'!$C$2,"SGST","IGST"),"")</f>
        <v/>
      </c>
      <c r="Q541" s="67" t="str">
        <f t="shared" si="118"/>
        <v/>
      </c>
      <c r="R541" s="51">
        <f t="shared" si="124"/>
        <v>0</v>
      </c>
      <c r="S541" s="51">
        <f t="shared" si="124"/>
        <v>0</v>
      </c>
      <c r="T541" s="51">
        <f t="shared" si="125"/>
        <v>0</v>
      </c>
      <c r="U541" s="51">
        <f t="shared" si="126"/>
        <v>0</v>
      </c>
      <c r="V541" s="52">
        <f t="shared" si="127"/>
        <v>0</v>
      </c>
      <c r="W541" s="50" t="str">
        <f>IFERROR(IF(AND(VLOOKUP(F541,'Master Info'!$A$14:$Q$113,17,FALSE)="UNREGISTERED",$P541="IGST",O541&gt;=250000),"IGST &gt; 2.5 Lakhs",IF(VLOOKUP($F541,'Master Info'!$A$14:$Q$113,17,FALSE)="UNREGISTERED","Unregistered",$P541)),"")</f>
        <v/>
      </c>
      <c r="X541" s="96" t="str">
        <f t="shared" si="128"/>
        <v/>
      </c>
      <c r="Y541" s="50" t="str">
        <f t="shared" si="119"/>
        <v/>
      </c>
    </row>
    <row r="542" spans="1:25" x14ac:dyDescent="0.25">
      <c r="A542" s="49" t="str">
        <f t="shared" si="116"/>
        <v>-</v>
      </c>
      <c r="B542" s="49">
        <f t="shared" si="129"/>
        <v>541</v>
      </c>
      <c r="C542" s="78"/>
      <c r="D542" s="78"/>
      <c r="E542" s="70"/>
      <c r="F542" s="83"/>
      <c r="G542" s="94"/>
      <c r="H542" s="84"/>
      <c r="I542" s="95" t="str">
        <f t="shared" si="120"/>
        <v/>
      </c>
      <c r="J542" s="84"/>
      <c r="K542" s="52" t="str">
        <f t="shared" si="121"/>
        <v/>
      </c>
      <c r="L542" s="84"/>
      <c r="M542" s="51">
        <f t="shared" si="122"/>
        <v>0</v>
      </c>
      <c r="N542" s="51">
        <f t="shared" si="117"/>
        <v>0</v>
      </c>
      <c r="O542" s="51">
        <f t="shared" si="123"/>
        <v>0</v>
      </c>
      <c r="P542" s="51" t="str">
        <f>IFERROR(IF((VLOOKUP(F542,'Master Info'!$A$14:$C$113,2,FALSE)&amp;VLOOKUP(F542,'Master Info'!$A$14:$C$113,3,FALSE))='Master Info'!$B$2&amp;'Master Info'!$C$2,"SGST","IGST"),"")</f>
        <v/>
      </c>
      <c r="Q542" s="67" t="str">
        <f t="shared" si="118"/>
        <v/>
      </c>
      <c r="R542" s="51">
        <f t="shared" si="124"/>
        <v>0</v>
      </c>
      <c r="S542" s="51">
        <f t="shared" si="124"/>
        <v>0</v>
      </c>
      <c r="T542" s="51">
        <f t="shared" si="125"/>
        <v>0</v>
      </c>
      <c r="U542" s="51">
        <f t="shared" si="126"/>
        <v>0</v>
      </c>
      <c r="V542" s="52">
        <f t="shared" si="127"/>
        <v>0</v>
      </c>
      <c r="W542" s="50" t="str">
        <f>IFERROR(IF(AND(VLOOKUP(F542,'Master Info'!$A$14:$Q$113,17,FALSE)="UNREGISTERED",$P542="IGST",O542&gt;=250000),"IGST &gt; 2.5 Lakhs",IF(VLOOKUP($F542,'Master Info'!$A$14:$Q$113,17,FALSE)="UNREGISTERED","Unregistered",$P542)),"")</f>
        <v/>
      </c>
      <c r="X542" s="96" t="str">
        <f t="shared" si="128"/>
        <v/>
      </c>
      <c r="Y542" s="50" t="str">
        <f t="shared" si="119"/>
        <v/>
      </c>
    </row>
    <row r="543" spans="1:25" x14ac:dyDescent="0.25">
      <c r="A543" s="49" t="str">
        <f t="shared" si="116"/>
        <v>-</v>
      </c>
      <c r="B543" s="49">
        <f t="shared" si="129"/>
        <v>542</v>
      </c>
      <c r="C543" s="78"/>
      <c r="D543" s="78"/>
      <c r="E543" s="70"/>
      <c r="F543" s="83"/>
      <c r="G543" s="94"/>
      <c r="H543" s="84"/>
      <c r="I543" s="95" t="str">
        <f t="shared" si="120"/>
        <v/>
      </c>
      <c r="J543" s="84"/>
      <c r="K543" s="52" t="str">
        <f t="shared" si="121"/>
        <v/>
      </c>
      <c r="L543" s="84"/>
      <c r="M543" s="51">
        <f t="shared" si="122"/>
        <v>0</v>
      </c>
      <c r="N543" s="51">
        <f t="shared" si="117"/>
        <v>0</v>
      </c>
      <c r="O543" s="51">
        <f t="shared" si="123"/>
        <v>0</v>
      </c>
      <c r="P543" s="51" t="str">
        <f>IFERROR(IF((VLOOKUP(F543,'Master Info'!$A$14:$C$113,2,FALSE)&amp;VLOOKUP(F543,'Master Info'!$A$14:$C$113,3,FALSE))='Master Info'!$B$2&amp;'Master Info'!$C$2,"SGST","IGST"),"")</f>
        <v/>
      </c>
      <c r="Q543" s="67" t="str">
        <f t="shared" si="118"/>
        <v/>
      </c>
      <c r="R543" s="51">
        <f t="shared" si="124"/>
        <v>0</v>
      </c>
      <c r="S543" s="51">
        <f t="shared" si="124"/>
        <v>0</v>
      </c>
      <c r="T543" s="51">
        <f t="shared" si="125"/>
        <v>0</v>
      </c>
      <c r="U543" s="51">
        <f t="shared" si="126"/>
        <v>0</v>
      </c>
      <c r="V543" s="52">
        <f t="shared" si="127"/>
        <v>0</v>
      </c>
      <c r="W543" s="50" t="str">
        <f>IFERROR(IF(AND(VLOOKUP(F543,'Master Info'!$A$14:$Q$113,17,FALSE)="UNREGISTERED",$P543="IGST",O543&gt;=250000),"IGST &gt; 2.5 Lakhs",IF(VLOOKUP($F543,'Master Info'!$A$14:$Q$113,17,FALSE)="UNREGISTERED","Unregistered",$P543)),"")</f>
        <v/>
      </c>
      <c r="X543" s="96" t="str">
        <f t="shared" si="128"/>
        <v/>
      </c>
      <c r="Y543" s="50" t="str">
        <f t="shared" si="119"/>
        <v/>
      </c>
    </row>
    <row r="544" spans="1:25" x14ac:dyDescent="0.25">
      <c r="A544" s="49" t="str">
        <f t="shared" si="116"/>
        <v>-</v>
      </c>
      <c r="B544" s="49">
        <f t="shared" si="129"/>
        <v>543</v>
      </c>
      <c r="C544" s="78"/>
      <c r="D544" s="78"/>
      <c r="E544" s="70"/>
      <c r="F544" s="83"/>
      <c r="G544" s="94"/>
      <c r="H544" s="84"/>
      <c r="I544" s="95" t="str">
        <f t="shared" si="120"/>
        <v/>
      </c>
      <c r="J544" s="84"/>
      <c r="K544" s="52" t="str">
        <f t="shared" si="121"/>
        <v/>
      </c>
      <c r="L544" s="84"/>
      <c r="M544" s="51">
        <f t="shared" si="122"/>
        <v>0</v>
      </c>
      <c r="N544" s="51">
        <f t="shared" si="117"/>
        <v>0</v>
      </c>
      <c r="O544" s="51">
        <f t="shared" si="123"/>
        <v>0</v>
      </c>
      <c r="P544" s="51" t="str">
        <f>IFERROR(IF((VLOOKUP(F544,'Master Info'!$A$14:$C$113,2,FALSE)&amp;VLOOKUP(F544,'Master Info'!$A$14:$C$113,3,FALSE))='Master Info'!$B$2&amp;'Master Info'!$C$2,"SGST","IGST"),"")</f>
        <v/>
      </c>
      <c r="Q544" s="67" t="str">
        <f t="shared" si="118"/>
        <v/>
      </c>
      <c r="R544" s="51">
        <f t="shared" si="124"/>
        <v>0</v>
      </c>
      <c r="S544" s="51">
        <f t="shared" si="124"/>
        <v>0</v>
      </c>
      <c r="T544" s="51">
        <f t="shared" si="125"/>
        <v>0</v>
      </c>
      <c r="U544" s="51">
        <f t="shared" si="126"/>
        <v>0</v>
      </c>
      <c r="V544" s="52">
        <f t="shared" si="127"/>
        <v>0</v>
      </c>
      <c r="W544" s="50" t="str">
        <f>IFERROR(IF(AND(VLOOKUP(F544,'Master Info'!$A$14:$Q$113,17,FALSE)="UNREGISTERED",$P544="IGST",O544&gt;=250000),"IGST &gt; 2.5 Lakhs",IF(VLOOKUP($F544,'Master Info'!$A$14:$Q$113,17,FALSE)="UNREGISTERED","Unregistered",$P544)),"")</f>
        <v/>
      </c>
      <c r="X544" s="96" t="str">
        <f t="shared" si="128"/>
        <v/>
      </c>
      <c r="Y544" s="50" t="str">
        <f t="shared" si="119"/>
        <v/>
      </c>
    </row>
    <row r="545" spans="1:25" x14ac:dyDescent="0.25">
      <c r="A545" s="49" t="str">
        <f t="shared" si="116"/>
        <v>-</v>
      </c>
      <c r="B545" s="49">
        <f t="shared" si="129"/>
        <v>544</v>
      </c>
      <c r="C545" s="78"/>
      <c r="D545" s="78"/>
      <c r="E545" s="70"/>
      <c r="F545" s="83"/>
      <c r="G545" s="94"/>
      <c r="H545" s="84"/>
      <c r="I545" s="95" t="str">
        <f t="shared" si="120"/>
        <v/>
      </c>
      <c r="J545" s="84"/>
      <c r="K545" s="52" t="str">
        <f t="shared" si="121"/>
        <v/>
      </c>
      <c r="L545" s="84"/>
      <c r="M545" s="51">
        <f t="shared" si="122"/>
        <v>0</v>
      </c>
      <c r="N545" s="51">
        <f t="shared" si="117"/>
        <v>0</v>
      </c>
      <c r="O545" s="51">
        <f t="shared" si="123"/>
        <v>0</v>
      </c>
      <c r="P545" s="51" t="str">
        <f>IFERROR(IF((VLOOKUP(F545,'Master Info'!$A$14:$C$113,2,FALSE)&amp;VLOOKUP(F545,'Master Info'!$A$14:$C$113,3,FALSE))='Master Info'!$B$2&amp;'Master Info'!$C$2,"SGST","IGST"),"")</f>
        <v/>
      </c>
      <c r="Q545" s="67" t="str">
        <f t="shared" si="118"/>
        <v/>
      </c>
      <c r="R545" s="51">
        <f t="shared" si="124"/>
        <v>0</v>
      </c>
      <c r="S545" s="51">
        <f t="shared" si="124"/>
        <v>0</v>
      </c>
      <c r="T545" s="51">
        <f t="shared" si="125"/>
        <v>0</v>
      </c>
      <c r="U545" s="51">
        <f t="shared" si="126"/>
        <v>0</v>
      </c>
      <c r="V545" s="52">
        <f t="shared" si="127"/>
        <v>0</v>
      </c>
      <c r="W545" s="50" t="str">
        <f>IFERROR(IF(AND(VLOOKUP(F545,'Master Info'!$A$14:$Q$113,17,FALSE)="UNREGISTERED",$P545="IGST",O545&gt;=250000),"IGST &gt; 2.5 Lakhs",IF(VLOOKUP($F545,'Master Info'!$A$14:$Q$113,17,FALSE)="UNREGISTERED","Unregistered",$P545)),"")</f>
        <v/>
      </c>
      <c r="X545" s="96" t="str">
        <f t="shared" si="128"/>
        <v/>
      </c>
      <c r="Y545" s="50" t="str">
        <f t="shared" si="119"/>
        <v/>
      </c>
    </row>
    <row r="546" spans="1:25" x14ac:dyDescent="0.25">
      <c r="A546" s="49" t="str">
        <f t="shared" si="116"/>
        <v>-</v>
      </c>
      <c r="B546" s="49">
        <f t="shared" si="129"/>
        <v>545</v>
      </c>
      <c r="C546" s="78"/>
      <c r="D546" s="78"/>
      <c r="E546" s="70"/>
      <c r="F546" s="83"/>
      <c r="G546" s="94"/>
      <c r="H546" s="84"/>
      <c r="I546" s="95" t="str">
        <f t="shared" si="120"/>
        <v/>
      </c>
      <c r="J546" s="84"/>
      <c r="K546" s="52" t="str">
        <f t="shared" si="121"/>
        <v/>
      </c>
      <c r="L546" s="84"/>
      <c r="M546" s="51">
        <f t="shared" si="122"/>
        <v>0</v>
      </c>
      <c r="N546" s="51">
        <f t="shared" si="117"/>
        <v>0</v>
      </c>
      <c r="O546" s="51">
        <f t="shared" si="123"/>
        <v>0</v>
      </c>
      <c r="P546" s="51" t="str">
        <f>IFERROR(IF((VLOOKUP(F546,'Master Info'!$A$14:$C$113,2,FALSE)&amp;VLOOKUP(F546,'Master Info'!$A$14:$C$113,3,FALSE))='Master Info'!$B$2&amp;'Master Info'!$C$2,"SGST","IGST"),"")</f>
        <v/>
      </c>
      <c r="Q546" s="67" t="str">
        <f t="shared" si="118"/>
        <v/>
      </c>
      <c r="R546" s="51">
        <f t="shared" si="124"/>
        <v>0</v>
      </c>
      <c r="S546" s="51">
        <f t="shared" si="124"/>
        <v>0</v>
      </c>
      <c r="T546" s="51">
        <f t="shared" si="125"/>
        <v>0</v>
      </c>
      <c r="U546" s="51">
        <f t="shared" si="126"/>
        <v>0</v>
      </c>
      <c r="V546" s="52">
        <f t="shared" si="127"/>
        <v>0</v>
      </c>
      <c r="W546" s="50" t="str">
        <f>IFERROR(IF(AND(VLOOKUP(F546,'Master Info'!$A$14:$Q$113,17,FALSE)="UNREGISTERED",$P546="IGST",O546&gt;=250000),"IGST &gt; 2.5 Lakhs",IF(VLOOKUP($F546,'Master Info'!$A$14:$Q$113,17,FALSE)="UNREGISTERED","Unregistered",$P546)),"")</f>
        <v/>
      </c>
      <c r="X546" s="96" t="str">
        <f t="shared" si="128"/>
        <v/>
      </c>
      <c r="Y546" s="50" t="str">
        <f t="shared" si="119"/>
        <v/>
      </c>
    </row>
    <row r="547" spans="1:25" x14ac:dyDescent="0.25">
      <c r="A547" s="49" t="str">
        <f t="shared" si="116"/>
        <v>-</v>
      </c>
      <c r="B547" s="49">
        <f t="shared" si="129"/>
        <v>546</v>
      </c>
      <c r="C547" s="78"/>
      <c r="D547" s="78"/>
      <c r="E547" s="70"/>
      <c r="F547" s="83"/>
      <c r="G547" s="94"/>
      <c r="H547" s="84"/>
      <c r="I547" s="95" t="str">
        <f t="shared" si="120"/>
        <v/>
      </c>
      <c r="J547" s="84"/>
      <c r="K547" s="52" t="str">
        <f t="shared" si="121"/>
        <v/>
      </c>
      <c r="L547" s="84"/>
      <c r="M547" s="51">
        <f t="shared" si="122"/>
        <v>0</v>
      </c>
      <c r="N547" s="51">
        <f t="shared" si="117"/>
        <v>0</v>
      </c>
      <c r="O547" s="51">
        <f t="shared" si="123"/>
        <v>0</v>
      </c>
      <c r="P547" s="51" t="str">
        <f>IFERROR(IF((VLOOKUP(F547,'Master Info'!$A$14:$C$113,2,FALSE)&amp;VLOOKUP(F547,'Master Info'!$A$14:$C$113,3,FALSE))='Master Info'!$B$2&amp;'Master Info'!$C$2,"SGST","IGST"),"")</f>
        <v/>
      </c>
      <c r="Q547" s="67" t="str">
        <f t="shared" si="118"/>
        <v/>
      </c>
      <c r="R547" s="51">
        <f t="shared" si="124"/>
        <v>0</v>
      </c>
      <c r="S547" s="51">
        <f t="shared" si="124"/>
        <v>0</v>
      </c>
      <c r="T547" s="51">
        <f t="shared" si="125"/>
        <v>0</v>
      </c>
      <c r="U547" s="51">
        <f t="shared" si="126"/>
        <v>0</v>
      </c>
      <c r="V547" s="52">
        <f t="shared" si="127"/>
        <v>0</v>
      </c>
      <c r="W547" s="50" t="str">
        <f>IFERROR(IF(AND(VLOOKUP(F547,'Master Info'!$A$14:$Q$113,17,FALSE)="UNREGISTERED",$P547="IGST",O547&gt;=250000),"IGST &gt; 2.5 Lakhs",IF(VLOOKUP($F547,'Master Info'!$A$14:$Q$113,17,FALSE)="UNREGISTERED","Unregistered",$P547)),"")</f>
        <v/>
      </c>
      <c r="X547" s="96" t="str">
        <f t="shared" si="128"/>
        <v/>
      </c>
      <c r="Y547" s="50" t="str">
        <f t="shared" si="119"/>
        <v/>
      </c>
    </row>
    <row r="548" spans="1:25" x14ac:dyDescent="0.25">
      <c r="A548" s="49" t="str">
        <f t="shared" si="116"/>
        <v>-</v>
      </c>
      <c r="B548" s="49">
        <f t="shared" si="129"/>
        <v>547</v>
      </c>
      <c r="C548" s="78"/>
      <c r="D548" s="78"/>
      <c r="E548" s="70"/>
      <c r="F548" s="83"/>
      <c r="G548" s="94"/>
      <c r="H548" s="84"/>
      <c r="I548" s="95" t="str">
        <f t="shared" si="120"/>
        <v/>
      </c>
      <c r="J548" s="84"/>
      <c r="K548" s="52" t="str">
        <f t="shared" si="121"/>
        <v/>
      </c>
      <c r="L548" s="84"/>
      <c r="M548" s="51">
        <f t="shared" si="122"/>
        <v>0</v>
      </c>
      <c r="N548" s="51">
        <f t="shared" si="117"/>
        <v>0</v>
      </c>
      <c r="O548" s="51">
        <f t="shared" si="123"/>
        <v>0</v>
      </c>
      <c r="P548" s="51" t="str">
        <f>IFERROR(IF((VLOOKUP(F548,'Master Info'!$A$14:$C$113,2,FALSE)&amp;VLOOKUP(F548,'Master Info'!$A$14:$C$113,3,FALSE))='Master Info'!$B$2&amp;'Master Info'!$C$2,"SGST","IGST"),"")</f>
        <v/>
      </c>
      <c r="Q548" s="67" t="str">
        <f t="shared" si="118"/>
        <v/>
      </c>
      <c r="R548" s="51">
        <f t="shared" si="124"/>
        <v>0</v>
      </c>
      <c r="S548" s="51">
        <f t="shared" si="124"/>
        <v>0</v>
      </c>
      <c r="T548" s="51">
        <f t="shared" si="125"/>
        <v>0</v>
      </c>
      <c r="U548" s="51">
        <f t="shared" si="126"/>
        <v>0</v>
      </c>
      <c r="V548" s="52">
        <f t="shared" si="127"/>
        <v>0</v>
      </c>
      <c r="W548" s="50" t="str">
        <f>IFERROR(IF(AND(VLOOKUP(F548,'Master Info'!$A$14:$Q$113,17,FALSE)="UNREGISTERED",$P548="IGST",O548&gt;=250000),"IGST &gt; 2.5 Lakhs",IF(VLOOKUP($F548,'Master Info'!$A$14:$Q$113,17,FALSE)="UNREGISTERED","Unregistered",$P548)),"")</f>
        <v/>
      </c>
      <c r="X548" s="96" t="str">
        <f t="shared" si="128"/>
        <v/>
      </c>
      <c r="Y548" s="50" t="str">
        <f t="shared" si="119"/>
        <v/>
      </c>
    </row>
    <row r="549" spans="1:25" x14ac:dyDescent="0.25">
      <c r="A549" s="49" t="str">
        <f t="shared" si="116"/>
        <v>-</v>
      </c>
      <c r="B549" s="49">
        <f t="shared" si="129"/>
        <v>548</v>
      </c>
      <c r="C549" s="78"/>
      <c r="D549" s="78"/>
      <c r="E549" s="70"/>
      <c r="F549" s="83"/>
      <c r="G549" s="94"/>
      <c r="H549" s="84"/>
      <c r="I549" s="95" t="str">
        <f t="shared" si="120"/>
        <v/>
      </c>
      <c r="J549" s="84"/>
      <c r="K549" s="52" t="str">
        <f t="shared" si="121"/>
        <v/>
      </c>
      <c r="L549" s="84"/>
      <c r="M549" s="51">
        <f t="shared" si="122"/>
        <v>0</v>
      </c>
      <c r="N549" s="51">
        <f t="shared" si="117"/>
        <v>0</v>
      </c>
      <c r="O549" s="51">
        <f t="shared" si="123"/>
        <v>0</v>
      </c>
      <c r="P549" s="51" t="str">
        <f>IFERROR(IF((VLOOKUP(F549,'Master Info'!$A$14:$C$113,2,FALSE)&amp;VLOOKUP(F549,'Master Info'!$A$14:$C$113,3,FALSE))='Master Info'!$B$2&amp;'Master Info'!$C$2,"SGST","IGST"),"")</f>
        <v/>
      </c>
      <c r="Q549" s="67" t="str">
        <f t="shared" si="118"/>
        <v/>
      </c>
      <c r="R549" s="51">
        <f t="shared" si="124"/>
        <v>0</v>
      </c>
      <c r="S549" s="51">
        <f t="shared" si="124"/>
        <v>0</v>
      </c>
      <c r="T549" s="51">
        <f t="shared" si="125"/>
        <v>0</v>
      </c>
      <c r="U549" s="51">
        <f t="shared" si="126"/>
        <v>0</v>
      </c>
      <c r="V549" s="52">
        <f t="shared" si="127"/>
        <v>0</v>
      </c>
      <c r="W549" s="50" t="str">
        <f>IFERROR(IF(AND(VLOOKUP(F549,'Master Info'!$A$14:$Q$113,17,FALSE)="UNREGISTERED",$P549="IGST",O549&gt;=250000),"IGST &gt; 2.5 Lakhs",IF(VLOOKUP($F549,'Master Info'!$A$14:$Q$113,17,FALSE)="UNREGISTERED","Unregistered",$P549)),"")</f>
        <v/>
      </c>
      <c r="X549" s="96" t="str">
        <f t="shared" si="128"/>
        <v/>
      </c>
      <c r="Y549" s="50" t="str">
        <f t="shared" si="119"/>
        <v/>
      </c>
    </row>
    <row r="550" spans="1:25" x14ac:dyDescent="0.25">
      <c r="A550" s="49" t="str">
        <f t="shared" si="116"/>
        <v>-</v>
      </c>
      <c r="B550" s="49">
        <f t="shared" si="129"/>
        <v>549</v>
      </c>
      <c r="C550" s="78"/>
      <c r="D550" s="78"/>
      <c r="E550" s="70"/>
      <c r="F550" s="83"/>
      <c r="G550" s="94"/>
      <c r="H550" s="84"/>
      <c r="I550" s="95" t="str">
        <f t="shared" si="120"/>
        <v/>
      </c>
      <c r="J550" s="84"/>
      <c r="K550" s="52" t="str">
        <f t="shared" si="121"/>
        <v/>
      </c>
      <c r="L550" s="84"/>
      <c r="M550" s="51">
        <f t="shared" si="122"/>
        <v>0</v>
      </c>
      <c r="N550" s="51">
        <f t="shared" si="117"/>
        <v>0</v>
      </c>
      <c r="O550" s="51">
        <f t="shared" si="123"/>
        <v>0</v>
      </c>
      <c r="P550" s="51" t="str">
        <f>IFERROR(IF((VLOOKUP(F550,'Master Info'!$A$14:$C$113,2,FALSE)&amp;VLOOKUP(F550,'Master Info'!$A$14:$C$113,3,FALSE))='Master Info'!$B$2&amp;'Master Info'!$C$2,"SGST","IGST"),"")</f>
        <v/>
      </c>
      <c r="Q550" s="67" t="str">
        <f t="shared" si="118"/>
        <v/>
      </c>
      <c r="R550" s="51">
        <f t="shared" si="124"/>
        <v>0</v>
      </c>
      <c r="S550" s="51">
        <f t="shared" si="124"/>
        <v>0</v>
      </c>
      <c r="T550" s="51">
        <f t="shared" si="125"/>
        <v>0</v>
      </c>
      <c r="U550" s="51">
        <f t="shared" si="126"/>
        <v>0</v>
      </c>
      <c r="V550" s="52">
        <f t="shared" si="127"/>
        <v>0</v>
      </c>
      <c r="W550" s="50" t="str">
        <f>IFERROR(IF(AND(VLOOKUP(F550,'Master Info'!$A$14:$Q$113,17,FALSE)="UNREGISTERED",$P550="IGST",O550&gt;=250000),"IGST &gt; 2.5 Lakhs",IF(VLOOKUP($F550,'Master Info'!$A$14:$Q$113,17,FALSE)="UNREGISTERED","Unregistered",$P550)),"")</f>
        <v/>
      </c>
      <c r="X550" s="96" t="str">
        <f t="shared" si="128"/>
        <v/>
      </c>
      <c r="Y550" s="50" t="str">
        <f t="shared" si="119"/>
        <v/>
      </c>
    </row>
    <row r="551" spans="1:25" x14ac:dyDescent="0.25">
      <c r="A551" s="49" t="str">
        <f t="shared" si="116"/>
        <v>-</v>
      </c>
      <c r="B551" s="49">
        <f t="shared" si="129"/>
        <v>550</v>
      </c>
      <c r="C551" s="78"/>
      <c r="D551" s="78"/>
      <c r="E551" s="70"/>
      <c r="F551" s="83"/>
      <c r="G551" s="94"/>
      <c r="H551" s="84"/>
      <c r="I551" s="95" t="str">
        <f t="shared" si="120"/>
        <v/>
      </c>
      <c r="J551" s="84"/>
      <c r="K551" s="52" t="str">
        <f t="shared" si="121"/>
        <v/>
      </c>
      <c r="L551" s="84"/>
      <c r="M551" s="51">
        <f t="shared" si="122"/>
        <v>0</v>
      </c>
      <c r="N551" s="51">
        <f t="shared" si="117"/>
        <v>0</v>
      </c>
      <c r="O551" s="51">
        <f t="shared" si="123"/>
        <v>0</v>
      </c>
      <c r="P551" s="51" t="str">
        <f>IFERROR(IF((VLOOKUP(F551,'Master Info'!$A$14:$C$113,2,FALSE)&amp;VLOOKUP(F551,'Master Info'!$A$14:$C$113,3,FALSE))='Master Info'!$B$2&amp;'Master Info'!$C$2,"SGST","IGST"),"")</f>
        <v/>
      </c>
      <c r="Q551" s="67" t="str">
        <f t="shared" si="118"/>
        <v/>
      </c>
      <c r="R551" s="51">
        <f t="shared" si="124"/>
        <v>0</v>
      </c>
      <c r="S551" s="51">
        <f t="shared" si="124"/>
        <v>0</v>
      </c>
      <c r="T551" s="51">
        <f t="shared" si="125"/>
        <v>0</v>
      </c>
      <c r="U551" s="51">
        <f t="shared" si="126"/>
        <v>0</v>
      </c>
      <c r="V551" s="52">
        <f t="shared" si="127"/>
        <v>0</v>
      </c>
      <c r="W551" s="50" t="str">
        <f>IFERROR(IF(AND(VLOOKUP(F551,'Master Info'!$A$14:$Q$113,17,FALSE)="UNREGISTERED",$P551="IGST",O551&gt;=250000),"IGST &gt; 2.5 Lakhs",IF(VLOOKUP($F551,'Master Info'!$A$14:$Q$113,17,FALSE)="UNREGISTERED","Unregistered",$P551)),"")</f>
        <v/>
      </c>
      <c r="X551" s="96" t="str">
        <f t="shared" si="128"/>
        <v/>
      </c>
      <c r="Y551" s="50" t="str">
        <f t="shared" si="119"/>
        <v/>
      </c>
    </row>
    <row r="552" spans="1:25" x14ac:dyDescent="0.25">
      <c r="A552" s="49" t="str">
        <f t="shared" si="116"/>
        <v>-</v>
      </c>
      <c r="B552" s="49">
        <f t="shared" si="129"/>
        <v>551</v>
      </c>
      <c r="C552" s="78"/>
      <c r="D552" s="78"/>
      <c r="E552" s="70"/>
      <c r="F552" s="83"/>
      <c r="G552" s="94"/>
      <c r="H552" s="84"/>
      <c r="I552" s="95" t="str">
        <f t="shared" si="120"/>
        <v/>
      </c>
      <c r="J552" s="84"/>
      <c r="K552" s="52" t="str">
        <f t="shared" si="121"/>
        <v/>
      </c>
      <c r="L552" s="84"/>
      <c r="M552" s="51">
        <f t="shared" si="122"/>
        <v>0</v>
      </c>
      <c r="N552" s="51">
        <f t="shared" si="117"/>
        <v>0</v>
      </c>
      <c r="O552" s="51">
        <f t="shared" si="123"/>
        <v>0</v>
      </c>
      <c r="P552" s="51" t="str">
        <f>IFERROR(IF((VLOOKUP(F552,'Master Info'!$A$14:$C$113,2,FALSE)&amp;VLOOKUP(F552,'Master Info'!$A$14:$C$113,3,FALSE))='Master Info'!$B$2&amp;'Master Info'!$C$2,"SGST","IGST"),"")</f>
        <v/>
      </c>
      <c r="Q552" s="67" t="str">
        <f t="shared" si="118"/>
        <v/>
      </c>
      <c r="R552" s="51">
        <f t="shared" si="124"/>
        <v>0</v>
      </c>
      <c r="S552" s="51">
        <f t="shared" si="124"/>
        <v>0</v>
      </c>
      <c r="T552" s="51">
        <f t="shared" si="125"/>
        <v>0</v>
      </c>
      <c r="U552" s="51">
        <f t="shared" si="126"/>
        <v>0</v>
      </c>
      <c r="V552" s="52">
        <f t="shared" si="127"/>
        <v>0</v>
      </c>
      <c r="W552" s="50" t="str">
        <f>IFERROR(IF(AND(VLOOKUP(F552,'Master Info'!$A$14:$Q$113,17,FALSE)="UNREGISTERED",$P552="IGST",O552&gt;=250000),"IGST &gt; 2.5 Lakhs",IF(VLOOKUP($F552,'Master Info'!$A$14:$Q$113,17,FALSE)="UNREGISTERED","Unregistered",$P552)),"")</f>
        <v/>
      </c>
      <c r="X552" s="96" t="str">
        <f t="shared" si="128"/>
        <v/>
      </c>
      <c r="Y552" s="50" t="str">
        <f t="shared" si="119"/>
        <v/>
      </c>
    </row>
    <row r="553" spans="1:25" x14ac:dyDescent="0.25">
      <c r="A553" s="49" t="str">
        <f t="shared" si="116"/>
        <v>-</v>
      </c>
      <c r="B553" s="49">
        <f t="shared" si="129"/>
        <v>552</v>
      </c>
      <c r="C553" s="78"/>
      <c r="D553" s="78"/>
      <c r="E553" s="70"/>
      <c r="F553" s="83"/>
      <c r="G553" s="94"/>
      <c r="H553" s="84"/>
      <c r="I553" s="95" t="str">
        <f t="shared" si="120"/>
        <v/>
      </c>
      <c r="J553" s="84"/>
      <c r="K553" s="52" t="str">
        <f t="shared" si="121"/>
        <v/>
      </c>
      <c r="L553" s="84"/>
      <c r="M553" s="51">
        <f t="shared" si="122"/>
        <v>0</v>
      </c>
      <c r="N553" s="51">
        <f t="shared" si="117"/>
        <v>0</v>
      </c>
      <c r="O553" s="51">
        <f t="shared" si="123"/>
        <v>0</v>
      </c>
      <c r="P553" s="51" t="str">
        <f>IFERROR(IF((VLOOKUP(F553,'Master Info'!$A$14:$C$113,2,FALSE)&amp;VLOOKUP(F553,'Master Info'!$A$14:$C$113,3,FALSE))='Master Info'!$B$2&amp;'Master Info'!$C$2,"SGST","IGST"),"")</f>
        <v/>
      </c>
      <c r="Q553" s="67" t="str">
        <f t="shared" si="118"/>
        <v/>
      </c>
      <c r="R553" s="51">
        <f t="shared" si="124"/>
        <v>0</v>
      </c>
      <c r="S553" s="51">
        <f t="shared" si="124"/>
        <v>0</v>
      </c>
      <c r="T553" s="51">
        <f t="shared" si="125"/>
        <v>0</v>
      </c>
      <c r="U553" s="51">
        <f t="shared" si="126"/>
        <v>0</v>
      </c>
      <c r="V553" s="52">
        <f t="shared" si="127"/>
        <v>0</v>
      </c>
      <c r="W553" s="50" t="str">
        <f>IFERROR(IF(AND(VLOOKUP(F553,'Master Info'!$A$14:$Q$113,17,FALSE)="UNREGISTERED",$P553="IGST",O553&gt;=250000),"IGST &gt; 2.5 Lakhs",IF(VLOOKUP($F553,'Master Info'!$A$14:$Q$113,17,FALSE)="UNREGISTERED","Unregistered",$P553)),"")</f>
        <v/>
      </c>
      <c r="X553" s="96" t="str">
        <f t="shared" si="128"/>
        <v/>
      </c>
      <c r="Y553" s="50" t="str">
        <f t="shared" si="119"/>
        <v/>
      </c>
    </row>
    <row r="554" spans="1:25" x14ac:dyDescent="0.25">
      <c r="A554" s="49" t="str">
        <f t="shared" si="116"/>
        <v>-</v>
      </c>
      <c r="B554" s="49">
        <f t="shared" si="129"/>
        <v>553</v>
      </c>
      <c r="C554" s="78"/>
      <c r="D554" s="78"/>
      <c r="E554" s="70"/>
      <c r="F554" s="83"/>
      <c r="G554" s="94"/>
      <c r="H554" s="84"/>
      <c r="I554" s="95" t="str">
        <f t="shared" si="120"/>
        <v/>
      </c>
      <c r="J554" s="84"/>
      <c r="K554" s="52" t="str">
        <f t="shared" si="121"/>
        <v/>
      </c>
      <c r="L554" s="84"/>
      <c r="M554" s="51">
        <f t="shared" si="122"/>
        <v>0</v>
      </c>
      <c r="N554" s="51">
        <f t="shared" si="117"/>
        <v>0</v>
      </c>
      <c r="O554" s="51">
        <f t="shared" si="123"/>
        <v>0</v>
      </c>
      <c r="P554" s="51" t="str">
        <f>IFERROR(IF((VLOOKUP(F554,'Master Info'!$A$14:$C$113,2,FALSE)&amp;VLOOKUP(F554,'Master Info'!$A$14:$C$113,3,FALSE))='Master Info'!$B$2&amp;'Master Info'!$C$2,"SGST","IGST"),"")</f>
        <v/>
      </c>
      <c r="Q554" s="67" t="str">
        <f t="shared" si="118"/>
        <v/>
      </c>
      <c r="R554" s="51">
        <f t="shared" si="124"/>
        <v>0</v>
      </c>
      <c r="S554" s="51">
        <f t="shared" si="124"/>
        <v>0</v>
      </c>
      <c r="T554" s="51">
        <f t="shared" si="125"/>
        <v>0</v>
      </c>
      <c r="U554" s="51">
        <f t="shared" si="126"/>
        <v>0</v>
      </c>
      <c r="V554" s="52">
        <f t="shared" si="127"/>
        <v>0</v>
      </c>
      <c r="W554" s="50" t="str">
        <f>IFERROR(IF(AND(VLOOKUP(F554,'Master Info'!$A$14:$Q$113,17,FALSE)="UNREGISTERED",$P554="IGST",O554&gt;=250000),"IGST &gt; 2.5 Lakhs",IF(VLOOKUP($F554,'Master Info'!$A$14:$Q$113,17,FALSE)="UNREGISTERED","Unregistered",$P554)),"")</f>
        <v/>
      </c>
      <c r="X554" s="96" t="str">
        <f t="shared" si="128"/>
        <v/>
      </c>
      <c r="Y554" s="50" t="str">
        <f t="shared" si="119"/>
        <v/>
      </c>
    </row>
    <row r="555" spans="1:25" x14ac:dyDescent="0.25">
      <c r="A555" s="49" t="str">
        <f t="shared" si="116"/>
        <v>-</v>
      </c>
      <c r="B555" s="49">
        <f t="shared" si="129"/>
        <v>554</v>
      </c>
      <c r="C555" s="78"/>
      <c r="D555" s="78"/>
      <c r="E555" s="70"/>
      <c r="F555" s="83"/>
      <c r="G555" s="94"/>
      <c r="H555" s="84"/>
      <c r="I555" s="95" t="str">
        <f t="shared" si="120"/>
        <v/>
      </c>
      <c r="J555" s="84"/>
      <c r="K555" s="52" t="str">
        <f t="shared" si="121"/>
        <v/>
      </c>
      <c r="L555" s="84"/>
      <c r="M555" s="51">
        <f t="shared" si="122"/>
        <v>0</v>
      </c>
      <c r="N555" s="51">
        <f t="shared" si="117"/>
        <v>0</v>
      </c>
      <c r="O555" s="51">
        <f t="shared" si="123"/>
        <v>0</v>
      </c>
      <c r="P555" s="51" t="str">
        <f>IFERROR(IF((VLOOKUP(F555,'Master Info'!$A$14:$C$113,2,FALSE)&amp;VLOOKUP(F555,'Master Info'!$A$14:$C$113,3,FALSE))='Master Info'!$B$2&amp;'Master Info'!$C$2,"SGST","IGST"),"")</f>
        <v/>
      </c>
      <c r="Q555" s="67" t="str">
        <f t="shared" si="118"/>
        <v/>
      </c>
      <c r="R555" s="51">
        <f t="shared" si="124"/>
        <v>0</v>
      </c>
      <c r="S555" s="51">
        <f t="shared" si="124"/>
        <v>0</v>
      </c>
      <c r="T555" s="51">
        <f t="shared" si="125"/>
        <v>0</v>
      </c>
      <c r="U555" s="51">
        <f t="shared" si="126"/>
        <v>0</v>
      </c>
      <c r="V555" s="52">
        <f t="shared" si="127"/>
        <v>0</v>
      </c>
      <c r="W555" s="50" t="str">
        <f>IFERROR(IF(AND(VLOOKUP(F555,'Master Info'!$A$14:$Q$113,17,FALSE)="UNREGISTERED",$P555="IGST",O555&gt;=250000),"IGST &gt; 2.5 Lakhs",IF(VLOOKUP($F555,'Master Info'!$A$14:$Q$113,17,FALSE)="UNREGISTERED","Unregistered",$P555)),"")</f>
        <v/>
      </c>
      <c r="X555" s="96" t="str">
        <f t="shared" si="128"/>
        <v/>
      </c>
      <c r="Y555" s="50" t="str">
        <f t="shared" si="119"/>
        <v/>
      </c>
    </row>
    <row r="556" spans="1:25" x14ac:dyDescent="0.25">
      <c r="A556" s="49" t="str">
        <f t="shared" si="116"/>
        <v>-</v>
      </c>
      <c r="B556" s="49">
        <f t="shared" si="129"/>
        <v>555</v>
      </c>
      <c r="C556" s="78"/>
      <c r="D556" s="78"/>
      <c r="E556" s="70"/>
      <c r="F556" s="83"/>
      <c r="G556" s="94"/>
      <c r="H556" s="84"/>
      <c r="I556" s="95" t="str">
        <f t="shared" si="120"/>
        <v/>
      </c>
      <c r="J556" s="84"/>
      <c r="K556" s="52" t="str">
        <f t="shared" si="121"/>
        <v/>
      </c>
      <c r="L556" s="84"/>
      <c r="M556" s="51">
        <f t="shared" si="122"/>
        <v>0</v>
      </c>
      <c r="N556" s="51">
        <f t="shared" si="117"/>
        <v>0</v>
      </c>
      <c r="O556" s="51">
        <f t="shared" si="123"/>
        <v>0</v>
      </c>
      <c r="P556" s="51" t="str">
        <f>IFERROR(IF((VLOOKUP(F556,'Master Info'!$A$14:$C$113,2,FALSE)&amp;VLOOKUP(F556,'Master Info'!$A$14:$C$113,3,FALSE))='Master Info'!$B$2&amp;'Master Info'!$C$2,"SGST","IGST"),"")</f>
        <v/>
      </c>
      <c r="Q556" s="67" t="str">
        <f t="shared" si="118"/>
        <v/>
      </c>
      <c r="R556" s="51">
        <f t="shared" si="124"/>
        <v>0</v>
      </c>
      <c r="S556" s="51">
        <f t="shared" si="124"/>
        <v>0</v>
      </c>
      <c r="T556" s="51">
        <f t="shared" si="125"/>
        <v>0</v>
      </c>
      <c r="U556" s="51">
        <f t="shared" si="126"/>
        <v>0</v>
      </c>
      <c r="V556" s="52">
        <f t="shared" si="127"/>
        <v>0</v>
      </c>
      <c r="W556" s="50" t="str">
        <f>IFERROR(IF(AND(VLOOKUP(F556,'Master Info'!$A$14:$Q$113,17,FALSE)="UNREGISTERED",$P556="IGST",O556&gt;=250000),"IGST &gt; 2.5 Lakhs",IF(VLOOKUP($F556,'Master Info'!$A$14:$Q$113,17,FALSE)="UNREGISTERED","Unregistered",$P556)),"")</f>
        <v/>
      </c>
      <c r="X556" s="96" t="str">
        <f t="shared" si="128"/>
        <v/>
      </c>
      <c r="Y556" s="50" t="str">
        <f t="shared" si="119"/>
        <v/>
      </c>
    </row>
    <row r="557" spans="1:25" x14ac:dyDescent="0.25">
      <c r="A557" s="49" t="str">
        <f t="shared" si="116"/>
        <v>-</v>
      </c>
      <c r="B557" s="49">
        <f t="shared" si="129"/>
        <v>556</v>
      </c>
      <c r="C557" s="78"/>
      <c r="D557" s="78"/>
      <c r="E557" s="70"/>
      <c r="F557" s="83"/>
      <c r="G557" s="94"/>
      <c r="H557" s="84"/>
      <c r="I557" s="95" t="str">
        <f t="shared" si="120"/>
        <v/>
      </c>
      <c r="J557" s="84"/>
      <c r="K557" s="52" t="str">
        <f t="shared" si="121"/>
        <v/>
      </c>
      <c r="L557" s="84"/>
      <c r="M557" s="51">
        <f t="shared" si="122"/>
        <v>0</v>
      </c>
      <c r="N557" s="51">
        <f t="shared" si="117"/>
        <v>0</v>
      </c>
      <c r="O557" s="51">
        <f t="shared" si="123"/>
        <v>0</v>
      </c>
      <c r="P557" s="51" t="str">
        <f>IFERROR(IF((VLOOKUP(F557,'Master Info'!$A$14:$C$113,2,FALSE)&amp;VLOOKUP(F557,'Master Info'!$A$14:$C$113,3,FALSE))='Master Info'!$B$2&amp;'Master Info'!$C$2,"SGST","IGST"),"")</f>
        <v/>
      </c>
      <c r="Q557" s="67" t="str">
        <f t="shared" si="118"/>
        <v/>
      </c>
      <c r="R557" s="51">
        <f t="shared" si="124"/>
        <v>0</v>
      </c>
      <c r="S557" s="51">
        <f t="shared" si="124"/>
        <v>0</v>
      </c>
      <c r="T557" s="51">
        <f t="shared" si="125"/>
        <v>0</v>
      </c>
      <c r="U557" s="51">
        <f t="shared" si="126"/>
        <v>0</v>
      </c>
      <c r="V557" s="52">
        <f t="shared" si="127"/>
        <v>0</v>
      </c>
      <c r="W557" s="50" t="str">
        <f>IFERROR(IF(AND(VLOOKUP(F557,'Master Info'!$A$14:$Q$113,17,FALSE)="UNREGISTERED",$P557="IGST",O557&gt;=250000),"IGST &gt; 2.5 Lakhs",IF(VLOOKUP($F557,'Master Info'!$A$14:$Q$113,17,FALSE)="UNREGISTERED","Unregistered",$P557)),"")</f>
        <v/>
      </c>
      <c r="X557" s="96" t="str">
        <f t="shared" si="128"/>
        <v/>
      </c>
      <c r="Y557" s="50" t="str">
        <f t="shared" si="119"/>
        <v/>
      </c>
    </row>
    <row r="558" spans="1:25" x14ac:dyDescent="0.25">
      <c r="A558" s="49" t="str">
        <f t="shared" si="116"/>
        <v>-</v>
      </c>
      <c r="B558" s="49">
        <f t="shared" si="129"/>
        <v>557</v>
      </c>
      <c r="C558" s="78"/>
      <c r="D558" s="78"/>
      <c r="E558" s="70"/>
      <c r="F558" s="83"/>
      <c r="G558" s="94"/>
      <c r="H558" s="84"/>
      <c r="I558" s="95" t="str">
        <f t="shared" si="120"/>
        <v/>
      </c>
      <c r="J558" s="84"/>
      <c r="K558" s="52" t="str">
        <f t="shared" si="121"/>
        <v/>
      </c>
      <c r="L558" s="84"/>
      <c r="M558" s="51">
        <f t="shared" si="122"/>
        <v>0</v>
      </c>
      <c r="N558" s="51">
        <f t="shared" si="117"/>
        <v>0</v>
      </c>
      <c r="O558" s="51">
        <f t="shared" si="123"/>
        <v>0</v>
      </c>
      <c r="P558" s="51" t="str">
        <f>IFERROR(IF((VLOOKUP(F558,'Master Info'!$A$14:$C$113,2,FALSE)&amp;VLOOKUP(F558,'Master Info'!$A$14:$C$113,3,FALSE))='Master Info'!$B$2&amp;'Master Info'!$C$2,"SGST","IGST"),"")</f>
        <v/>
      </c>
      <c r="Q558" s="67" t="str">
        <f t="shared" si="118"/>
        <v/>
      </c>
      <c r="R558" s="51">
        <f t="shared" si="124"/>
        <v>0</v>
      </c>
      <c r="S558" s="51">
        <f t="shared" si="124"/>
        <v>0</v>
      </c>
      <c r="T558" s="51">
        <f t="shared" si="125"/>
        <v>0</v>
      </c>
      <c r="U558" s="51">
        <f t="shared" si="126"/>
        <v>0</v>
      </c>
      <c r="V558" s="52">
        <f t="shared" si="127"/>
        <v>0</v>
      </c>
      <c r="W558" s="50" t="str">
        <f>IFERROR(IF(AND(VLOOKUP(F558,'Master Info'!$A$14:$Q$113,17,FALSE)="UNREGISTERED",$P558="IGST",O558&gt;=250000),"IGST &gt; 2.5 Lakhs",IF(VLOOKUP($F558,'Master Info'!$A$14:$Q$113,17,FALSE)="UNREGISTERED","Unregistered",$P558)),"")</f>
        <v/>
      </c>
      <c r="X558" s="96" t="str">
        <f t="shared" si="128"/>
        <v/>
      </c>
      <c r="Y558" s="50" t="str">
        <f t="shared" si="119"/>
        <v/>
      </c>
    </row>
    <row r="559" spans="1:25" x14ac:dyDescent="0.25">
      <c r="A559" s="49" t="str">
        <f t="shared" si="116"/>
        <v>-</v>
      </c>
      <c r="B559" s="49">
        <f t="shared" si="129"/>
        <v>558</v>
      </c>
      <c r="C559" s="78"/>
      <c r="D559" s="78"/>
      <c r="E559" s="70"/>
      <c r="F559" s="83"/>
      <c r="G559" s="94"/>
      <c r="H559" s="84"/>
      <c r="I559" s="95" t="str">
        <f t="shared" si="120"/>
        <v/>
      </c>
      <c r="J559" s="84"/>
      <c r="K559" s="52" t="str">
        <f t="shared" si="121"/>
        <v/>
      </c>
      <c r="L559" s="84"/>
      <c r="M559" s="51">
        <f t="shared" si="122"/>
        <v>0</v>
      </c>
      <c r="N559" s="51">
        <f t="shared" si="117"/>
        <v>0</v>
      </c>
      <c r="O559" s="51">
        <f t="shared" si="123"/>
        <v>0</v>
      </c>
      <c r="P559" s="51" t="str">
        <f>IFERROR(IF((VLOOKUP(F559,'Master Info'!$A$14:$C$113,2,FALSE)&amp;VLOOKUP(F559,'Master Info'!$A$14:$C$113,3,FALSE))='Master Info'!$B$2&amp;'Master Info'!$C$2,"SGST","IGST"),"")</f>
        <v/>
      </c>
      <c r="Q559" s="67" t="str">
        <f t="shared" si="118"/>
        <v/>
      </c>
      <c r="R559" s="51">
        <f t="shared" si="124"/>
        <v>0</v>
      </c>
      <c r="S559" s="51">
        <f t="shared" si="124"/>
        <v>0</v>
      </c>
      <c r="T559" s="51">
        <f t="shared" si="125"/>
        <v>0</v>
      </c>
      <c r="U559" s="51">
        <f t="shared" si="126"/>
        <v>0</v>
      </c>
      <c r="V559" s="52">
        <f t="shared" si="127"/>
        <v>0</v>
      </c>
      <c r="W559" s="50" t="str">
        <f>IFERROR(IF(AND(VLOOKUP(F559,'Master Info'!$A$14:$Q$113,17,FALSE)="UNREGISTERED",$P559="IGST",O559&gt;=250000),"IGST &gt; 2.5 Lakhs",IF(VLOOKUP($F559,'Master Info'!$A$14:$Q$113,17,FALSE)="UNREGISTERED","Unregistered",$P559)),"")</f>
        <v/>
      </c>
      <c r="X559" s="96" t="str">
        <f t="shared" si="128"/>
        <v/>
      </c>
      <c r="Y559" s="50" t="str">
        <f t="shared" si="119"/>
        <v/>
      </c>
    </row>
    <row r="560" spans="1:25" x14ac:dyDescent="0.25">
      <c r="A560" s="49" t="str">
        <f t="shared" si="116"/>
        <v>-</v>
      </c>
      <c r="B560" s="49">
        <f t="shared" si="129"/>
        <v>559</v>
      </c>
      <c r="C560" s="78"/>
      <c r="D560" s="78"/>
      <c r="E560" s="70"/>
      <c r="F560" s="83"/>
      <c r="G560" s="94"/>
      <c r="H560" s="84"/>
      <c r="I560" s="95" t="str">
        <f t="shared" si="120"/>
        <v/>
      </c>
      <c r="J560" s="84"/>
      <c r="K560" s="52" t="str">
        <f t="shared" si="121"/>
        <v/>
      </c>
      <c r="L560" s="84"/>
      <c r="M560" s="51">
        <f t="shared" si="122"/>
        <v>0</v>
      </c>
      <c r="N560" s="51">
        <f t="shared" si="117"/>
        <v>0</v>
      </c>
      <c r="O560" s="51">
        <f t="shared" si="123"/>
        <v>0</v>
      </c>
      <c r="P560" s="51" t="str">
        <f>IFERROR(IF((VLOOKUP(F560,'Master Info'!$A$14:$C$113,2,FALSE)&amp;VLOOKUP(F560,'Master Info'!$A$14:$C$113,3,FALSE))='Master Info'!$B$2&amp;'Master Info'!$C$2,"SGST","IGST"),"")</f>
        <v/>
      </c>
      <c r="Q560" s="67" t="str">
        <f t="shared" si="118"/>
        <v/>
      </c>
      <c r="R560" s="51">
        <f t="shared" si="124"/>
        <v>0</v>
      </c>
      <c r="S560" s="51">
        <f t="shared" si="124"/>
        <v>0</v>
      </c>
      <c r="T560" s="51">
        <f t="shared" si="125"/>
        <v>0</v>
      </c>
      <c r="U560" s="51">
        <f t="shared" si="126"/>
        <v>0</v>
      </c>
      <c r="V560" s="52">
        <f t="shared" si="127"/>
        <v>0</v>
      </c>
      <c r="W560" s="50" t="str">
        <f>IFERROR(IF(AND(VLOOKUP(F560,'Master Info'!$A$14:$Q$113,17,FALSE)="UNREGISTERED",$P560="IGST",O560&gt;=250000),"IGST &gt; 2.5 Lakhs",IF(VLOOKUP($F560,'Master Info'!$A$14:$Q$113,17,FALSE)="UNREGISTERED","Unregistered",$P560)),"")</f>
        <v/>
      </c>
      <c r="X560" s="96" t="str">
        <f t="shared" si="128"/>
        <v/>
      </c>
      <c r="Y560" s="50" t="str">
        <f t="shared" si="119"/>
        <v/>
      </c>
    </row>
    <row r="561" spans="1:25" x14ac:dyDescent="0.25">
      <c r="A561" s="49" t="str">
        <f t="shared" si="116"/>
        <v>-</v>
      </c>
      <c r="B561" s="49">
        <f t="shared" si="129"/>
        <v>560</v>
      </c>
      <c r="C561" s="78"/>
      <c r="D561" s="78"/>
      <c r="E561" s="70"/>
      <c r="F561" s="83"/>
      <c r="G561" s="94"/>
      <c r="H561" s="84"/>
      <c r="I561" s="95" t="str">
        <f t="shared" si="120"/>
        <v/>
      </c>
      <c r="J561" s="84"/>
      <c r="K561" s="52" t="str">
        <f t="shared" si="121"/>
        <v/>
      </c>
      <c r="L561" s="84"/>
      <c r="M561" s="51">
        <f t="shared" si="122"/>
        <v>0</v>
      </c>
      <c r="N561" s="51">
        <f t="shared" si="117"/>
        <v>0</v>
      </c>
      <c r="O561" s="51">
        <f t="shared" si="123"/>
        <v>0</v>
      </c>
      <c r="P561" s="51" t="str">
        <f>IFERROR(IF((VLOOKUP(F561,'Master Info'!$A$14:$C$113,2,FALSE)&amp;VLOOKUP(F561,'Master Info'!$A$14:$C$113,3,FALSE))='Master Info'!$B$2&amp;'Master Info'!$C$2,"SGST","IGST"),"")</f>
        <v/>
      </c>
      <c r="Q561" s="67" t="str">
        <f t="shared" si="118"/>
        <v/>
      </c>
      <c r="R561" s="51">
        <f t="shared" si="124"/>
        <v>0</v>
      </c>
      <c r="S561" s="51">
        <f t="shared" si="124"/>
        <v>0</v>
      </c>
      <c r="T561" s="51">
        <f t="shared" si="125"/>
        <v>0</v>
      </c>
      <c r="U561" s="51">
        <f t="shared" si="126"/>
        <v>0</v>
      </c>
      <c r="V561" s="52">
        <f t="shared" si="127"/>
        <v>0</v>
      </c>
      <c r="W561" s="50" t="str">
        <f>IFERROR(IF(AND(VLOOKUP(F561,'Master Info'!$A$14:$Q$113,17,FALSE)="UNREGISTERED",$P561="IGST",O561&gt;=250000),"IGST &gt; 2.5 Lakhs",IF(VLOOKUP($F561,'Master Info'!$A$14:$Q$113,17,FALSE)="UNREGISTERED","Unregistered",$P561)),"")</f>
        <v/>
      </c>
      <c r="X561" s="96" t="str">
        <f t="shared" si="128"/>
        <v/>
      </c>
      <c r="Y561" s="50" t="str">
        <f t="shared" si="119"/>
        <v/>
      </c>
    </row>
    <row r="562" spans="1:25" x14ac:dyDescent="0.25">
      <c r="A562" s="49" t="str">
        <f t="shared" si="116"/>
        <v>-</v>
      </c>
      <c r="B562" s="49">
        <f t="shared" si="129"/>
        <v>561</v>
      </c>
      <c r="C562" s="78"/>
      <c r="D562" s="78"/>
      <c r="E562" s="70"/>
      <c r="F562" s="83"/>
      <c r="G562" s="94"/>
      <c r="H562" s="84"/>
      <c r="I562" s="95" t="str">
        <f t="shared" si="120"/>
        <v/>
      </c>
      <c r="J562" s="84"/>
      <c r="K562" s="52" t="str">
        <f t="shared" si="121"/>
        <v/>
      </c>
      <c r="L562" s="84"/>
      <c r="M562" s="51">
        <f t="shared" si="122"/>
        <v>0</v>
      </c>
      <c r="N562" s="51">
        <f t="shared" si="117"/>
        <v>0</v>
      </c>
      <c r="O562" s="51">
        <f t="shared" si="123"/>
        <v>0</v>
      </c>
      <c r="P562" s="51" t="str">
        <f>IFERROR(IF((VLOOKUP(F562,'Master Info'!$A$14:$C$113,2,FALSE)&amp;VLOOKUP(F562,'Master Info'!$A$14:$C$113,3,FALSE))='Master Info'!$B$2&amp;'Master Info'!$C$2,"SGST","IGST"),"")</f>
        <v/>
      </c>
      <c r="Q562" s="67" t="str">
        <f t="shared" si="118"/>
        <v/>
      </c>
      <c r="R562" s="51">
        <f t="shared" si="124"/>
        <v>0</v>
      </c>
      <c r="S562" s="51">
        <f t="shared" si="124"/>
        <v>0</v>
      </c>
      <c r="T562" s="51">
        <f t="shared" si="125"/>
        <v>0</v>
      </c>
      <c r="U562" s="51">
        <f t="shared" si="126"/>
        <v>0</v>
      </c>
      <c r="V562" s="52">
        <f t="shared" si="127"/>
        <v>0</v>
      </c>
      <c r="W562" s="50" t="str">
        <f>IFERROR(IF(AND(VLOOKUP(F562,'Master Info'!$A$14:$Q$113,17,FALSE)="UNREGISTERED",$P562="IGST",O562&gt;=250000),"IGST &gt; 2.5 Lakhs",IF(VLOOKUP($F562,'Master Info'!$A$14:$Q$113,17,FALSE)="UNREGISTERED","Unregistered",$P562)),"")</f>
        <v/>
      </c>
      <c r="X562" s="96" t="str">
        <f t="shared" si="128"/>
        <v/>
      </c>
      <c r="Y562" s="50" t="str">
        <f t="shared" si="119"/>
        <v/>
      </c>
    </row>
    <row r="563" spans="1:25" x14ac:dyDescent="0.25">
      <c r="A563" s="49" t="str">
        <f t="shared" si="116"/>
        <v>-</v>
      </c>
      <c r="B563" s="49">
        <f t="shared" si="129"/>
        <v>562</v>
      </c>
      <c r="C563" s="78"/>
      <c r="D563" s="78"/>
      <c r="E563" s="70"/>
      <c r="F563" s="83"/>
      <c r="G563" s="94"/>
      <c r="H563" s="84"/>
      <c r="I563" s="95" t="str">
        <f t="shared" si="120"/>
        <v/>
      </c>
      <c r="J563" s="84"/>
      <c r="K563" s="52" t="str">
        <f t="shared" si="121"/>
        <v/>
      </c>
      <c r="L563" s="84"/>
      <c r="M563" s="51">
        <f t="shared" si="122"/>
        <v>0</v>
      </c>
      <c r="N563" s="51">
        <f t="shared" si="117"/>
        <v>0</v>
      </c>
      <c r="O563" s="51">
        <f t="shared" si="123"/>
        <v>0</v>
      </c>
      <c r="P563" s="51" t="str">
        <f>IFERROR(IF((VLOOKUP(F563,'Master Info'!$A$14:$C$113,2,FALSE)&amp;VLOOKUP(F563,'Master Info'!$A$14:$C$113,3,FALSE))='Master Info'!$B$2&amp;'Master Info'!$C$2,"SGST","IGST"),"")</f>
        <v/>
      </c>
      <c r="Q563" s="67" t="str">
        <f t="shared" si="118"/>
        <v/>
      </c>
      <c r="R563" s="51">
        <f t="shared" si="124"/>
        <v>0</v>
      </c>
      <c r="S563" s="51">
        <f t="shared" si="124"/>
        <v>0</v>
      </c>
      <c r="T563" s="51">
        <f t="shared" si="125"/>
        <v>0</v>
      </c>
      <c r="U563" s="51">
        <f t="shared" si="126"/>
        <v>0</v>
      </c>
      <c r="V563" s="52">
        <f t="shared" si="127"/>
        <v>0</v>
      </c>
      <c r="W563" s="50" t="str">
        <f>IFERROR(IF(AND(VLOOKUP(F563,'Master Info'!$A$14:$Q$113,17,FALSE)="UNREGISTERED",$P563="IGST",O563&gt;=250000),"IGST &gt; 2.5 Lakhs",IF(VLOOKUP($F563,'Master Info'!$A$14:$Q$113,17,FALSE)="UNREGISTERED","Unregistered",$P563)),"")</f>
        <v/>
      </c>
      <c r="X563" s="96" t="str">
        <f t="shared" si="128"/>
        <v/>
      </c>
      <c r="Y563" s="50" t="str">
        <f t="shared" si="119"/>
        <v/>
      </c>
    </row>
    <row r="564" spans="1:25" x14ac:dyDescent="0.25">
      <c r="A564" s="49" t="str">
        <f t="shared" si="116"/>
        <v>-</v>
      </c>
      <c r="B564" s="49">
        <f t="shared" si="129"/>
        <v>563</v>
      </c>
      <c r="C564" s="78"/>
      <c r="D564" s="78"/>
      <c r="E564" s="70"/>
      <c r="F564" s="83"/>
      <c r="G564" s="94"/>
      <c r="H564" s="84"/>
      <c r="I564" s="95" t="str">
        <f t="shared" si="120"/>
        <v/>
      </c>
      <c r="J564" s="84"/>
      <c r="K564" s="52" t="str">
        <f t="shared" si="121"/>
        <v/>
      </c>
      <c r="L564" s="84"/>
      <c r="M564" s="51">
        <f t="shared" si="122"/>
        <v>0</v>
      </c>
      <c r="N564" s="51">
        <f t="shared" si="117"/>
        <v>0</v>
      </c>
      <c r="O564" s="51">
        <f t="shared" si="123"/>
        <v>0</v>
      </c>
      <c r="P564" s="51" t="str">
        <f>IFERROR(IF((VLOOKUP(F564,'Master Info'!$A$14:$C$113,2,FALSE)&amp;VLOOKUP(F564,'Master Info'!$A$14:$C$113,3,FALSE))='Master Info'!$B$2&amp;'Master Info'!$C$2,"SGST","IGST"),"")</f>
        <v/>
      </c>
      <c r="Q564" s="67" t="str">
        <f t="shared" si="118"/>
        <v/>
      </c>
      <c r="R564" s="51">
        <f t="shared" si="124"/>
        <v>0</v>
      </c>
      <c r="S564" s="51">
        <f t="shared" si="124"/>
        <v>0</v>
      </c>
      <c r="T564" s="51">
        <f t="shared" si="125"/>
        <v>0</v>
      </c>
      <c r="U564" s="51">
        <f t="shared" si="126"/>
        <v>0</v>
      </c>
      <c r="V564" s="52">
        <f t="shared" si="127"/>
        <v>0</v>
      </c>
      <c r="W564" s="50" t="str">
        <f>IFERROR(IF(AND(VLOOKUP(F564,'Master Info'!$A$14:$Q$113,17,FALSE)="UNREGISTERED",$P564="IGST",O564&gt;=250000),"IGST &gt; 2.5 Lakhs",IF(VLOOKUP($F564,'Master Info'!$A$14:$Q$113,17,FALSE)="UNREGISTERED","Unregistered",$P564)),"")</f>
        <v/>
      </c>
      <c r="X564" s="96" t="str">
        <f t="shared" si="128"/>
        <v/>
      </c>
      <c r="Y564" s="50" t="str">
        <f t="shared" si="119"/>
        <v/>
      </c>
    </row>
    <row r="565" spans="1:25" x14ac:dyDescent="0.25">
      <c r="A565" s="49" t="str">
        <f t="shared" si="116"/>
        <v>-</v>
      </c>
      <c r="B565" s="49">
        <f t="shared" si="129"/>
        <v>564</v>
      </c>
      <c r="C565" s="78"/>
      <c r="D565" s="78"/>
      <c r="E565" s="70"/>
      <c r="F565" s="83"/>
      <c r="G565" s="94"/>
      <c r="H565" s="84"/>
      <c r="I565" s="95" t="str">
        <f t="shared" si="120"/>
        <v/>
      </c>
      <c r="J565" s="84"/>
      <c r="K565" s="52" t="str">
        <f t="shared" si="121"/>
        <v/>
      </c>
      <c r="L565" s="84"/>
      <c r="M565" s="51">
        <f t="shared" si="122"/>
        <v>0</v>
      </c>
      <c r="N565" s="51">
        <f t="shared" si="117"/>
        <v>0</v>
      </c>
      <c r="O565" s="51">
        <f t="shared" si="123"/>
        <v>0</v>
      </c>
      <c r="P565" s="51" t="str">
        <f>IFERROR(IF((VLOOKUP(F565,'Master Info'!$A$14:$C$113,2,FALSE)&amp;VLOOKUP(F565,'Master Info'!$A$14:$C$113,3,FALSE))='Master Info'!$B$2&amp;'Master Info'!$C$2,"SGST","IGST"),"")</f>
        <v/>
      </c>
      <c r="Q565" s="67" t="str">
        <f t="shared" si="118"/>
        <v/>
      </c>
      <c r="R565" s="51">
        <f t="shared" si="124"/>
        <v>0</v>
      </c>
      <c r="S565" s="51">
        <f t="shared" si="124"/>
        <v>0</v>
      </c>
      <c r="T565" s="51">
        <f t="shared" si="125"/>
        <v>0</v>
      </c>
      <c r="U565" s="51">
        <f t="shared" si="126"/>
        <v>0</v>
      </c>
      <c r="V565" s="52">
        <f t="shared" si="127"/>
        <v>0</v>
      </c>
      <c r="W565" s="50" t="str">
        <f>IFERROR(IF(AND(VLOOKUP(F565,'Master Info'!$A$14:$Q$113,17,FALSE)="UNREGISTERED",$P565="IGST",O565&gt;=250000),"IGST &gt; 2.5 Lakhs",IF(VLOOKUP($F565,'Master Info'!$A$14:$Q$113,17,FALSE)="UNREGISTERED","Unregistered",$P565)),"")</f>
        <v/>
      </c>
      <c r="X565" s="96" t="str">
        <f t="shared" si="128"/>
        <v/>
      </c>
      <c r="Y565" s="50" t="str">
        <f t="shared" si="119"/>
        <v/>
      </c>
    </row>
    <row r="566" spans="1:25" x14ac:dyDescent="0.25">
      <c r="A566" s="49" t="str">
        <f t="shared" si="116"/>
        <v>-</v>
      </c>
      <c r="B566" s="49">
        <f t="shared" si="129"/>
        <v>565</v>
      </c>
      <c r="C566" s="78"/>
      <c r="D566" s="78"/>
      <c r="E566" s="70"/>
      <c r="F566" s="83"/>
      <c r="G566" s="94"/>
      <c r="H566" s="84"/>
      <c r="I566" s="95" t="str">
        <f t="shared" si="120"/>
        <v/>
      </c>
      <c r="J566" s="84"/>
      <c r="K566" s="52" t="str">
        <f t="shared" si="121"/>
        <v/>
      </c>
      <c r="L566" s="84"/>
      <c r="M566" s="51">
        <f t="shared" si="122"/>
        <v>0</v>
      </c>
      <c r="N566" s="51">
        <f t="shared" si="117"/>
        <v>0</v>
      </c>
      <c r="O566" s="51">
        <f t="shared" si="123"/>
        <v>0</v>
      </c>
      <c r="P566" s="51" t="str">
        <f>IFERROR(IF((VLOOKUP(F566,'Master Info'!$A$14:$C$113,2,FALSE)&amp;VLOOKUP(F566,'Master Info'!$A$14:$C$113,3,FALSE))='Master Info'!$B$2&amp;'Master Info'!$C$2,"SGST","IGST"),"")</f>
        <v/>
      </c>
      <c r="Q566" s="67" t="str">
        <f t="shared" si="118"/>
        <v/>
      </c>
      <c r="R566" s="51">
        <f t="shared" si="124"/>
        <v>0</v>
      </c>
      <c r="S566" s="51">
        <f t="shared" si="124"/>
        <v>0</v>
      </c>
      <c r="T566" s="51">
        <f t="shared" si="125"/>
        <v>0</v>
      </c>
      <c r="U566" s="51">
        <f t="shared" si="126"/>
        <v>0</v>
      </c>
      <c r="V566" s="52">
        <f t="shared" si="127"/>
        <v>0</v>
      </c>
      <c r="W566" s="50" t="str">
        <f>IFERROR(IF(AND(VLOOKUP(F566,'Master Info'!$A$14:$Q$113,17,FALSE)="UNREGISTERED",$P566="IGST",O566&gt;=250000),"IGST &gt; 2.5 Lakhs",IF(VLOOKUP($F566,'Master Info'!$A$14:$Q$113,17,FALSE)="UNREGISTERED","Unregistered",$P566)),"")</f>
        <v/>
      </c>
      <c r="X566" s="96" t="str">
        <f t="shared" si="128"/>
        <v/>
      </c>
      <c r="Y566" s="50" t="str">
        <f t="shared" si="119"/>
        <v/>
      </c>
    </row>
    <row r="567" spans="1:25" x14ac:dyDescent="0.25">
      <c r="A567" s="49" t="str">
        <f t="shared" si="116"/>
        <v>-</v>
      </c>
      <c r="B567" s="49">
        <f t="shared" si="129"/>
        <v>566</v>
      </c>
      <c r="C567" s="78"/>
      <c r="D567" s="78"/>
      <c r="E567" s="70"/>
      <c r="F567" s="83"/>
      <c r="G567" s="94"/>
      <c r="H567" s="84"/>
      <c r="I567" s="95" t="str">
        <f t="shared" si="120"/>
        <v/>
      </c>
      <c r="J567" s="84"/>
      <c r="K567" s="52" t="str">
        <f t="shared" si="121"/>
        <v/>
      </c>
      <c r="L567" s="84"/>
      <c r="M567" s="51">
        <f t="shared" si="122"/>
        <v>0</v>
      </c>
      <c r="N567" s="51">
        <f t="shared" si="117"/>
        <v>0</v>
      </c>
      <c r="O567" s="51">
        <f t="shared" si="123"/>
        <v>0</v>
      </c>
      <c r="P567" s="51" t="str">
        <f>IFERROR(IF((VLOOKUP(F567,'Master Info'!$A$14:$C$113,2,FALSE)&amp;VLOOKUP(F567,'Master Info'!$A$14:$C$113,3,FALSE))='Master Info'!$B$2&amp;'Master Info'!$C$2,"SGST","IGST"),"")</f>
        <v/>
      </c>
      <c r="Q567" s="67" t="str">
        <f t="shared" si="118"/>
        <v/>
      </c>
      <c r="R567" s="51">
        <f t="shared" si="124"/>
        <v>0</v>
      </c>
      <c r="S567" s="51">
        <f t="shared" si="124"/>
        <v>0</v>
      </c>
      <c r="T567" s="51">
        <f t="shared" si="125"/>
        <v>0</v>
      </c>
      <c r="U567" s="51">
        <f t="shared" si="126"/>
        <v>0</v>
      </c>
      <c r="V567" s="52">
        <f t="shared" si="127"/>
        <v>0</v>
      </c>
      <c r="W567" s="50" t="str">
        <f>IFERROR(IF(AND(VLOOKUP(F567,'Master Info'!$A$14:$Q$113,17,FALSE)="UNREGISTERED",$P567="IGST",O567&gt;=250000),"IGST &gt; 2.5 Lakhs",IF(VLOOKUP($F567,'Master Info'!$A$14:$Q$113,17,FALSE)="UNREGISTERED","Unregistered",$P567)),"")</f>
        <v/>
      </c>
      <c r="X567" s="96" t="str">
        <f t="shared" si="128"/>
        <v/>
      </c>
      <c r="Y567" s="50" t="str">
        <f t="shared" si="119"/>
        <v/>
      </c>
    </row>
    <row r="568" spans="1:25" x14ac:dyDescent="0.25">
      <c r="A568" s="49" t="str">
        <f t="shared" si="116"/>
        <v>-</v>
      </c>
      <c r="B568" s="49">
        <f t="shared" si="129"/>
        <v>567</v>
      </c>
      <c r="C568" s="78"/>
      <c r="D568" s="78"/>
      <c r="E568" s="70"/>
      <c r="F568" s="83"/>
      <c r="G568" s="94"/>
      <c r="H568" s="84"/>
      <c r="I568" s="95" t="str">
        <f t="shared" si="120"/>
        <v/>
      </c>
      <c r="J568" s="84"/>
      <c r="K568" s="52" t="str">
        <f t="shared" si="121"/>
        <v/>
      </c>
      <c r="L568" s="84"/>
      <c r="M568" s="51">
        <f t="shared" si="122"/>
        <v>0</v>
      </c>
      <c r="N568" s="51">
        <f t="shared" si="117"/>
        <v>0</v>
      </c>
      <c r="O568" s="51">
        <f t="shared" si="123"/>
        <v>0</v>
      </c>
      <c r="P568" s="51" t="str">
        <f>IFERROR(IF((VLOOKUP(F568,'Master Info'!$A$14:$C$113,2,FALSE)&amp;VLOOKUP(F568,'Master Info'!$A$14:$C$113,3,FALSE))='Master Info'!$B$2&amp;'Master Info'!$C$2,"SGST","IGST"),"")</f>
        <v/>
      </c>
      <c r="Q568" s="67" t="str">
        <f t="shared" si="118"/>
        <v/>
      </c>
      <c r="R568" s="51">
        <f t="shared" si="124"/>
        <v>0</v>
      </c>
      <c r="S568" s="51">
        <f t="shared" si="124"/>
        <v>0</v>
      </c>
      <c r="T568" s="51">
        <f t="shared" si="125"/>
        <v>0</v>
      </c>
      <c r="U568" s="51">
        <f t="shared" si="126"/>
        <v>0</v>
      </c>
      <c r="V568" s="52">
        <f t="shared" si="127"/>
        <v>0</v>
      </c>
      <c r="W568" s="50" t="str">
        <f>IFERROR(IF(AND(VLOOKUP(F568,'Master Info'!$A$14:$Q$113,17,FALSE)="UNREGISTERED",$P568="IGST",O568&gt;=250000),"IGST &gt; 2.5 Lakhs",IF(VLOOKUP($F568,'Master Info'!$A$14:$Q$113,17,FALSE)="UNREGISTERED","Unregistered",$P568)),"")</f>
        <v/>
      </c>
      <c r="X568" s="96" t="str">
        <f t="shared" si="128"/>
        <v/>
      </c>
      <c r="Y568" s="50" t="str">
        <f t="shared" si="119"/>
        <v/>
      </c>
    </row>
    <row r="569" spans="1:25" x14ac:dyDescent="0.25">
      <c r="A569" s="49" t="str">
        <f t="shared" si="116"/>
        <v>-</v>
      </c>
      <c r="B569" s="49">
        <f t="shared" si="129"/>
        <v>568</v>
      </c>
      <c r="C569" s="78"/>
      <c r="D569" s="78"/>
      <c r="E569" s="70"/>
      <c r="F569" s="83"/>
      <c r="G569" s="94"/>
      <c r="H569" s="84"/>
      <c r="I569" s="95" t="str">
        <f t="shared" si="120"/>
        <v/>
      </c>
      <c r="J569" s="84"/>
      <c r="K569" s="52" t="str">
        <f t="shared" si="121"/>
        <v/>
      </c>
      <c r="L569" s="84"/>
      <c r="M569" s="51">
        <f t="shared" si="122"/>
        <v>0</v>
      </c>
      <c r="N569" s="51">
        <f t="shared" si="117"/>
        <v>0</v>
      </c>
      <c r="O569" s="51">
        <f t="shared" si="123"/>
        <v>0</v>
      </c>
      <c r="P569" s="51" t="str">
        <f>IFERROR(IF((VLOOKUP(F569,'Master Info'!$A$14:$C$113,2,FALSE)&amp;VLOOKUP(F569,'Master Info'!$A$14:$C$113,3,FALSE))='Master Info'!$B$2&amp;'Master Info'!$C$2,"SGST","IGST"),"")</f>
        <v/>
      </c>
      <c r="Q569" s="67" t="str">
        <f t="shared" si="118"/>
        <v/>
      </c>
      <c r="R569" s="51">
        <f t="shared" si="124"/>
        <v>0</v>
      </c>
      <c r="S569" s="51">
        <f t="shared" si="124"/>
        <v>0</v>
      </c>
      <c r="T569" s="51">
        <f t="shared" si="125"/>
        <v>0</v>
      </c>
      <c r="U569" s="51">
        <f t="shared" si="126"/>
        <v>0</v>
      </c>
      <c r="V569" s="52">
        <f t="shared" si="127"/>
        <v>0</v>
      </c>
      <c r="W569" s="50" t="str">
        <f>IFERROR(IF(AND(VLOOKUP(F569,'Master Info'!$A$14:$Q$113,17,FALSE)="UNREGISTERED",$P569="IGST",O569&gt;=250000),"IGST &gt; 2.5 Lakhs",IF(VLOOKUP($F569,'Master Info'!$A$14:$Q$113,17,FALSE)="UNREGISTERED","Unregistered",$P569)),"")</f>
        <v/>
      </c>
      <c r="X569" s="96" t="str">
        <f t="shared" si="128"/>
        <v/>
      </c>
      <c r="Y569" s="50" t="str">
        <f t="shared" si="119"/>
        <v/>
      </c>
    </row>
    <row r="570" spans="1:25" x14ac:dyDescent="0.25">
      <c r="A570" s="49" t="str">
        <f t="shared" si="116"/>
        <v>-</v>
      </c>
      <c r="B570" s="49">
        <f t="shared" si="129"/>
        <v>569</v>
      </c>
      <c r="C570" s="78"/>
      <c r="D570" s="78"/>
      <c r="E570" s="70"/>
      <c r="F570" s="83"/>
      <c r="G570" s="94"/>
      <c r="H570" s="84"/>
      <c r="I570" s="95" t="str">
        <f t="shared" si="120"/>
        <v/>
      </c>
      <c r="J570" s="84"/>
      <c r="K570" s="52" t="str">
        <f t="shared" si="121"/>
        <v/>
      </c>
      <c r="L570" s="84"/>
      <c r="M570" s="51">
        <f t="shared" si="122"/>
        <v>0</v>
      </c>
      <c r="N570" s="51">
        <f t="shared" si="117"/>
        <v>0</v>
      </c>
      <c r="O570" s="51">
        <f t="shared" si="123"/>
        <v>0</v>
      </c>
      <c r="P570" s="51" t="str">
        <f>IFERROR(IF((VLOOKUP(F570,'Master Info'!$A$14:$C$113,2,FALSE)&amp;VLOOKUP(F570,'Master Info'!$A$14:$C$113,3,FALSE))='Master Info'!$B$2&amp;'Master Info'!$C$2,"SGST","IGST"),"")</f>
        <v/>
      </c>
      <c r="Q570" s="67" t="str">
        <f t="shared" si="118"/>
        <v/>
      </c>
      <c r="R570" s="51">
        <f t="shared" si="124"/>
        <v>0</v>
      </c>
      <c r="S570" s="51">
        <f t="shared" si="124"/>
        <v>0</v>
      </c>
      <c r="T570" s="51">
        <f t="shared" si="125"/>
        <v>0</v>
      </c>
      <c r="U570" s="51">
        <f t="shared" si="126"/>
        <v>0</v>
      </c>
      <c r="V570" s="52">
        <f t="shared" si="127"/>
        <v>0</v>
      </c>
      <c r="W570" s="50" t="str">
        <f>IFERROR(IF(AND(VLOOKUP(F570,'Master Info'!$A$14:$Q$113,17,FALSE)="UNREGISTERED",$P570="IGST",O570&gt;=250000),"IGST &gt; 2.5 Lakhs",IF(VLOOKUP($F570,'Master Info'!$A$14:$Q$113,17,FALSE)="UNREGISTERED","Unregistered",$P570)),"")</f>
        <v/>
      </c>
      <c r="X570" s="96" t="str">
        <f t="shared" si="128"/>
        <v/>
      </c>
      <c r="Y570" s="50" t="str">
        <f t="shared" si="119"/>
        <v/>
      </c>
    </row>
    <row r="571" spans="1:25" x14ac:dyDescent="0.25">
      <c r="A571" s="49" t="str">
        <f t="shared" si="116"/>
        <v>-</v>
      </c>
      <c r="B571" s="49">
        <f t="shared" si="129"/>
        <v>570</v>
      </c>
      <c r="C571" s="78"/>
      <c r="D571" s="78"/>
      <c r="E571" s="70"/>
      <c r="F571" s="83"/>
      <c r="G571" s="94"/>
      <c r="H571" s="84"/>
      <c r="I571" s="95" t="str">
        <f t="shared" si="120"/>
        <v/>
      </c>
      <c r="J571" s="84"/>
      <c r="K571" s="52" t="str">
        <f t="shared" si="121"/>
        <v/>
      </c>
      <c r="L571" s="84"/>
      <c r="M571" s="51">
        <f t="shared" si="122"/>
        <v>0</v>
      </c>
      <c r="N571" s="51">
        <f t="shared" si="117"/>
        <v>0</v>
      </c>
      <c r="O571" s="51">
        <f t="shared" si="123"/>
        <v>0</v>
      </c>
      <c r="P571" s="51" t="str">
        <f>IFERROR(IF((VLOOKUP(F571,'Master Info'!$A$14:$C$113,2,FALSE)&amp;VLOOKUP(F571,'Master Info'!$A$14:$C$113,3,FALSE))='Master Info'!$B$2&amp;'Master Info'!$C$2,"SGST","IGST"),"")</f>
        <v/>
      </c>
      <c r="Q571" s="67" t="str">
        <f t="shared" si="118"/>
        <v/>
      </c>
      <c r="R571" s="51">
        <f t="shared" si="124"/>
        <v>0</v>
      </c>
      <c r="S571" s="51">
        <f t="shared" si="124"/>
        <v>0</v>
      </c>
      <c r="T571" s="51">
        <f t="shared" si="125"/>
        <v>0</v>
      </c>
      <c r="U571" s="51">
        <f t="shared" si="126"/>
        <v>0</v>
      </c>
      <c r="V571" s="52">
        <f t="shared" si="127"/>
        <v>0</v>
      </c>
      <c r="W571" s="50" t="str">
        <f>IFERROR(IF(AND(VLOOKUP(F571,'Master Info'!$A$14:$Q$113,17,FALSE)="UNREGISTERED",$P571="IGST",O571&gt;=250000),"IGST &gt; 2.5 Lakhs",IF(VLOOKUP($F571,'Master Info'!$A$14:$Q$113,17,FALSE)="UNREGISTERED","Unregistered",$P571)),"")</f>
        <v/>
      </c>
      <c r="X571" s="96" t="str">
        <f t="shared" si="128"/>
        <v/>
      </c>
      <c r="Y571" s="50" t="str">
        <f t="shared" si="119"/>
        <v/>
      </c>
    </row>
    <row r="572" spans="1:25" x14ac:dyDescent="0.25">
      <c r="A572" s="49" t="str">
        <f t="shared" si="116"/>
        <v>-</v>
      </c>
      <c r="B572" s="49">
        <f t="shared" si="129"/>
        <v>571</v>
      </c>
      <c r="C572" s="78"/>
      <c r="D572" s="78"/>
      <c r="E572" s="70"/>
      <c r="F572" s="83"/>
      <c r="G572" s="94"/>
      <c r="H572" s="84"/>
      <c r="I572" s="95" t="str">
        <f t="shared" si="120"/>
        <v/>
      </c>
      <c r="J572" s="84"/>
      <c r="K572" s="52" t="str">
        <f t="shared" si="121"/>
        <v/>
      </c>
      <c r="L572" s="84"/>
      <c r="M572" s="51">
        <f t="shared" si="122"/>
        <v>0</v>
      </c>
      <c r="N572" s="51">
        <f t="shared" si="117"/>
        <v>0</v>
      </c>
      <c r="O572" s="51">
        <f t="shared" si="123"/>
        <v>0</v>
      </c>
      <c r="P572" s="51" t="str">
        <f>IFERROR(IF((VLOOKUP(F572,'Master Info'!$A$14:$C$113,2,FALSE)&amp;VLOOKUP(F572,'Master Info'!$A$14:$C$113,3,FALSE))='Master Info'!$B$2&amp;'Master Info'!$C$2,"SGST","IGST"),"")</f>
        <v/>
      </c>
      <c r="Q572" s="67" t="str">
        <f t="shared" si="118"/>
        <v/>
      </c>
      <c r="R572" s="51">
        <f t="shared" si="124"/>
        <v>0</v>
      </c>
      <c r="S572" s="51">
        <f t="shared" si="124"/>
        <v>0</v>
      </c>
      <c r="T572" s="51">
        <f t="shared" si="125"/>
        <v>0</v>
      </c>
      <c r="U572" s="51">
        <f t="shared" si="126"/>
        <v>0</v>
      </c>
      <c r="V572" s="52">
        <f t="shared" si="127"/>
        <v>0</v>
      </c>
      <c r="W572" s="50" t="str">
        <f>IFERROR(IF(AND(VLOOKUP(F572,'Master Info'!$A$14:$Q$113,17,FALSE)="UNREGISTERED",$P572="IGST",O572&gt;=250000),"IGST &gt; 2.5 Lakhs",IF(VLOOKUP($F572,'Master Info'!$A$14:$Q$113,17,FALSE)="UNREGISTERED","Unregistered",$P572)),"")</f>
        <v/>
      </c>
      <c r="X572" s="96" t="str">
        <f t="shared" si="128"/>
        <v/>
      </c>
      <c r="Y572" s="50" t="str">
        <f t="shared" si="119"/>
        <v/>
      </c>
    </row>
    <row r="573" spans="1:25" x14ac:dyDescent="0.25">
      <c r="A573" s="49" t="str">
        <f t="shared" si="116"/>
        <v>-</v>
      </c>
      <c r="B573" s="49">
        <f t="shared" si="129"/>
        <v>572</v>
      </c>
      <c r="C573" s="78"/>
      <c r="D573" s="78"/>
      <c r="E573" s="70"/>
      <c r="F573" s="83"/>
      <c r="G573" s="94"/>
      <c r="H573" s="84"/>
      <c r="I573" s="95" t="str">
        <f t="shared" si="120"/>
        <v/>
      </c>
      <c r="J573" s="84"/>
      <c r="K573" s="52" t="str">
        <f t="shared" si="121"/>
        <v/>
      </c>
      <c r="L573" s="84"/>
      <c r="M573" s="51">
        <f t="shared" si="122"/>
        <v>0</v>
      </c>
      <c r="N573" s="51">
        <f t="shared" si="117"/>
        <v>0</v>
      </c>
      <c r="O573" s="51">
        <f t="shared" si="123"/>
        <v>0</v>
      </c>
      <c r="P573" s="51" t="str">
        <f>IFERROR(IF((VLOOKUP(F573,'Master Info'!$A$14:$C$113,2,FALSE)&amp;VLOOKUP(F573,'Master Info'!$A$14:$C$113,3,FALSE))='Master Info'!$B$2&amp;'Master Info'!$C$2,"SGST","IGST"),"")</f>
        <v/>
      </c>
      <c r="Q573" s="67" t="str">
        <f t="shared" si="118"/>
        <v/>
      </c>
      <c r="R573" s="51">
        <f t="shared" si="124"/>
        <v>0</v>
      </c>
      <c r="S573" s="51">
        <f t="shared" si="124"/>
        <v>0</v>
      </c>
      <c r="T573" s="51">
        <f t="shared" si="125"/>
        <v>0</v>
      </c>
      <c r="U573" s="51">
        <f t="shared" si="126"/>
        <v>0</v>
      </c>
      <c r="V573" s="52">
        <f t="shared" si="127"/>
        <v>0</v>
      </c>
      <c r="W573" s="50" t="str">
        <f>IFERROR(IF(AND(VLOOKUP(F573,'Master Info'!$A$14:$Q$113,17,FALSE)="UNREGISTERED",$P573="IGST",O573&gt;=250000),"IGST &gt; 2.5 Lakhs",IF(VLOOKUP($F573,'Master Info'!$A$14:$Q$113,17,FALSE)="UNREGISTERED","Unregistered",$P573)),"")</f>
        <v/>
      </c>
      <c r="X573" s="96" t="str">
        <f t="shared" si="128"/>
        <v/>
      </c>
      <c r="Y573" s="50" t="str">
        <f t="shared" si="119"/>
        <v/>
      </c>
    </row>
    <row r="574" spans="1:25" x14ac:dyDescent="0.25">
      <c r="A574" s="49" t="str">
        <f t="shared" si="116"/>
        <v>-</v>
      </c>
      <c r="B574" s="49">
        <f t="shared" si="129"/>
        <v>573</v>
      </c>
      <c r="C574" s="78"/>
      <c r="D574" s="78"/>
      <c r="E574" s="70"/>
      <c r="F574" s="83"/>
      <c r="G574" s="94"/>
      <c r="H574" s="84"/>
      <c r="I574" s="95" t="str">
        <f t="shared" si="120"/>
        <v/>
      </c>
      <c r="J574" s="84"/>
      <c r="K574" s="52" t="str">
        <f t="shared" si="121"/>
        <v/>
      </c>
      <c r="L574" s="84"/>
      <c r="M574" s="51">
        <f t="shared" si="122"/>
        <v>0</v>
      </c>
      <c r="N574" s="51">
        <f t="shared" si="117"/>
        <v>0</v>
      </c>
      <c r="O574" s="51">
        <f t="shared" si="123"/>
        <v>0</v>
      </c>
      <c r="P574" s="51" t="str">
        <f>IFERROR(IF((VLOOKUP(F574,'Master Info'!$A$14:$C$113,2,FALSE)&amp;VLOOKUP(F574,'Master Info'!$A$14:$C$113,3,FALSE))='Master Info'!$B$2&amp;'Master Info'!$C$2,"SGST","IGST"),"")</f>
        <v/>
      </c>
      <c r="Q574" s="67" t="str">
        <f t="shared" si="118"/>
        <v/>
      </c>
      <c r="R574" s="51">
        <f t="shared" si="124"/>
        <v>0</v>
      </c>
      <c r="S574" s="51">
        <f t="shared" si="124"/>
        <v>0</v>
      </c>
      <c r="T574" s="51">
        <f t="shared" si="125"/>
        <v>0</v>
      </c>
      <c r="U574" s="51">
        <f t="shared" si="126"/>
        <v>0</v>
      </c>
      <c r="V574" s="52">
        <f t="shared" si="127"/>
        <v>0</v>
      </c>
      <c r="W574" s="50" t="str">
        <f>IFERROR(IF(AND(VLOOKUP(F574,'Master Info'!$A$14:$Q$113,17,FALSE)="UNREGISTERED",$P574="IGST",O574&gt;=250000),"IGST &gt; 2.5 Lakhs",IF(VLOOKUP($F574,'Master Info'!$A$14:$Q$113,17,FALSE)="UNREGISTERED","Unregistered",$P574)),"")</f>
        <v/>
      </c>
      <c r="X574" s="96" t="str">
        <f t="shared" si="128"/>
        <v/>
      </c>
      <c r="Y574" s="50" t="str">
        <f t="shared" si="119"/>
        <v/>
      </c>
    </row>
    <row r="575" spans="1:25" x14ac:dyDescent="0.25">
      <c r="A575" s="49" t="str">
        <f t="shared" si="116"/>
        <v>-</v>
      </c>
      <c r="B575" s="49">
        <f t="shared" si="129"/>
        <v>574</v>
      </c>
      <c r="C575" s="78"/>
      <c r="D575" s="78"/>
      <c r="E575" s="70"/>
      <c r="F575" s="83"/>
      <c r="G575" s="94"/>
      <c r="H575" s="84"/>
      <c r="I575" s="95" t="str">
        <f t="shared" si="120"/>
        <v/>
      </c>
      <c r="J575" s="84"/>
      <c r="K575" s="52" t="str">
        <f t="shared" si="121"/>
        <v/>
      </c>
      <c r="L575" s="84"/>
      <c r="M575" s="51">
        <f t="shared" si="122"/>
        <v>0</v>
      </c>
      <c r="N575" s="51">
        <f t="shared" si="117"/>
        <v>0</v>
      </c>
      <c r="O575" s="51">
        <f t="shared" si="123"/>
        <v>0</v>
      </c>
      <c r="P575" s="51" t="str">
        <f>IFERROR(IF((VLOOKUP(F575,'Master Info'!$A$14:$C$113,2,FALSE)&amp;VLOOKUP(F575,'Master Info'!$A$14:$C$113,3,FALSE))='Master Info'!$B$2&amp;'Master Info'!$C$2,"SGST","IGST"),"")</f>
        <v/>
      </c>
      <c r="Q575" s="67" t="str">
        <f t="shared" si="118"/>
        <v/>
      </c>
      <c r="R575" s="51">
        <f t="shared" si="124"/>
        <v>0</v>
      </c>
      <c r="S575" s="51">
        <f t="shared" si="124"/>
        <v>0</v>
      </c>
      <c r="T575" s="51">
        <f t="shared" si="125"/>
        <v>0</v>
      </c>
      <c r="U575" s="51">
        <f t="shared" si="126"/>
        <v>0</v>
      </c>
      <c r="V575" s="52">
        <f t="shared" si="127"/>
        <v>0</v>
      </c>
      <c r="W575" s="50" t="str">
        <f>IFERROR(IF(AND(VLOOKUP(F575,'Master Info'!$A$14:$Q$113,17,FALSE)="UNREGISTERED",$P575="IGST",O575&gt;=250000),"IGST &gt; 2.5 Lakhs",IF(VLOOKUP($F575,'Master Info'!$A$14:$Q$113,17,FALSE)="UNREGISTERED","Unregistered",$P575)),"")</f>
        <v/>
      </c>
      <c r="X575" s="96" t="str">
        <f t="shared" si="128"/>
        <v/>
      </c>
      <c r="Y575" s="50" t="str">
        <f t="shared" si="119"/>
        <v/>
      </c>
    </row>
    <row r="576" spans="1:25" x14ac:dyDescent="0.25">
      <c r="A576" s="49" t="str">
        <f t="shared" si="116"/>
        <v>-</v>
      </c>
      <c r="B576" s="49">
        <f t="shared" si="129"/>
        <v>575</v>
      </c>
      <c r="C576" s="78"/>
      <c r="D576" s="78"/>
      <c r="E576" s="70"/>
      <c r="F576" s="83"/>
      <c r="G576" s="94"/>
      <c r="H576" s="84"/>
      <c r="I576" s="95" t="str">
        <f t="shared" si="120"/>
        <v/>
      </c>
      <c r="J576" s="84"/>
      <c r="K576" s="52" t="str">
        <f t="shared" si="121"/>
        <v/>
      </c>
      <c r="L576" s="84"/>
      <c r="M576" s="51">
        <f t="shared" si="122"/>
        <v>0</v>
      </c>
      <c r="N576" s="51">
        <f t="shared" si="117"/>
        <v>0</v>
      </c>
      <c r="O576" s="51">
        <f t="shared" si="123"/>
        <v>0</v>
      </c>
      <c r="P576" s="51" t="str">
        <f>IFERROR(IF((VLOOKUP(F576,'Master Info'!$A$14:$C$113,2,FALSE)&amp;VLOOKUP(F576,'Master Info'!$A$14:$C$113,3,FALSE))='Master Info'!$B$2&amp;'Master Info'!$C$2,"SGST","IGST"),"")</f>
        <v/>
      </c>
      <c r="Q576" s="67" t="str">
        <f t="shared" si="118"/>
        <v/>
      </c>
      <c r="R576" s="51">
        <f t="shared" si="124"/>
        <v>0</v>
      </c>
      <c r="S576" s="51">
        <f t="shared" si="124"/>
        <v>0</v>
      </c>
      <c r="T576" s="51">
        <f t="shared" si="125"/>
        <v>0</v>
      </c>
      <c r="U576" s="51">
        <f t="shared" si="126"/>
        <v>0</v>
      </c>
      <c r="V576" s="52">
        <f t="shared" si="127"/>
        <v>0</v>
      </c>
      <c r="W576" s="50" t="str">
        <f>IFERROR(IF(AND(VLOOKUP(F576,'Master Info'!$A$14:$Q$113,17,FALSE)="UNREGISTERED",$P576="IGST",O576&gt;=250000),"IGST &gt; 2.5 Lakhs",IF(VLOOKUP($F576,'Master Info'!$A$14:$Q$113,17,FALSE)="UNREGISTERED","Unregistered",$P576)),"")</f>
        <v/>
      </c>
      <c r="X576" s="96" t="str">
        <f t="shared" si="128"/>
        <v/>
      </c>
      <c r="Y576" s="50" t="str">
        <f t="shared" si="119"/>
        <v/>
      </c>
    </row>
    <row r="577" spans="1:25" x14ac:dyDescent="0.25">
      <c r="A577" s="49" t="str">
        <f t="shared" si="116"/>
        <v>-</v>
      </c>
      <c r="B577" s="49">
        <f t="shared" si="129"/>
        <v>576</v>
      </c>
      <c r="C577" s="78"/>
      <c r="D577" s="78"/>
      <c r="E577" s="70"/>
      <c r="F577" s="83"/>
      <c r="G577" s="94"/>
      <c r="H577" s="84"/>
      <c r="I577" s="95" t="str">
        <f t="shared" si="120"/>
        <v/>
      </c>
      <c r="J577" s="84"/>
      <c r="K577" s="52" t="str">
        <f t="shared" si="121"/>
        <v/>
      </c>
      <c r="L577" s="84"/>
      <c r="M577" s="51">
        <f t="shared" si="122"/>
        <v>0</v>
      </c>
      <c r="N577" s="51">
        <f t="shared" si="117"/>
        <v>0</v>
      </c>
      <c r="O577" s="51">
        <f t="shared" si="123"/>
        <v>0</v>
      </c>
      <c r="P577" s="51" t="str">
        <f>IFERROR(IF((VLOOKUP(F577,'Master Info'!$A$14:$C$113,2,FALSE)&amp;VLOOKUP(F577,'Master Info'!$A$14:$C$113,3,FALSE))='Master Info'!$B$2&amp;'Master Info'!$C$2,"SGST","IGST"),"")</f>
        <v/>
      </c>
      <c r="Q577" s="67" t="str">
        <f t="shared" si="118"/>
        <v/>
      </c>
      <c r="R577" s="51">
        <f t="shared" si="124"/>
        <v>0</v>
      </c>
      <c r="S577" s="51">
        <f t="shared" si="124"/>
        <v>0</v>
      </c>
      <c r="T577" s="51">
        <f t="shared" si="125"/>
        <v>0</v>
      </c>
      <c r="U577" s="51">
        <f t="shared" si="126"/>
        <v>0</v>
      </c>
      <c r="V577" s="52">
        <f t="shared" si="127"/>
        <v>0</v>
      </c>
      <c r="W577" s="50" t="str">
        <f>IFERROR(IF(AND(VLOOKUP(F577,'Master Info'!$A$14:$Q$113,17,FALSE)="UNREGISTERED",$P577="IGST",O577&gt;=250000),"IGST &gt; 2.5 Lakhs",IF(VLOOKUP($F577,'Master Info'!$A$14:$Q$113,17,FALSE)="UNREGISTERED","Unregistered",$P577)),"")</f>
        <v/>
      </c>
      <c r="X577" s="96" t="str">
        <f t="shared" si="128"/>
        <v/>
      </c>
      <c r="Y577" s="50" t="str">
        <f t="shared" si="119"/>
        <v/>
      </c>
    </row>
    <row r="578" spans="1:25" x14ac:dyDescent="0.25">
      <c r="A578" s="49" t="str">
        <f t="shared" ref="A578:A641" si="130">C578&amp;"-"&amp;D578</f>
        <v>-</v>
      </c>
      <c r="B578" s="49">
        <f t="shared" si="129"/>
        <v>577</v>
      </c>
      <c r="C578" s="78"/>
      <c r="D578" s="78"/>
      <c r="E578" s="70"/>
      <c r="F578" s="83"/>
      <c r="G578" s="94"/>
      <c r="H578" s="84"/>
      <c r="I578" s="95" t="str">
        <f t="shared" si="120"/>
        <v/>
      </c>
      <c r="J578" s="84"/>
      <c r="K578" s="52" t="str">
        <f t="shared" si="121"/>
        <v/>
      </c>
      <c r="L578" s="84"/>
      <c r="M578" s="51">
        <f t="shared" si="122"/>
        <v>0</v>
      </c>
      <c r="N578" s="51">
        <f t="shared" ref="N578:N641" si="131">IFERROR(ROUND($J578*$L578,0),0)</f>
        <v>0</v>
      </c>
      <c r="O578" s="51">
        <f t="shared" si="123"/>
        <v>0</v>
      </c>
      <c r="P578" s="51" t="str">
        <f>IFERROR(IF((VLOOKUP(F578,'Master Info'!$A$14:$C$113,2,FALSE)&amp;VLOOKUP(F578,'Master Info'!$A$14:$C$113,3,FALSE))='Master Info'!$B$2&amp;'Master Info'!$C$2,"SGST","IGST"),"")</f>
        <v/>
      </c>
      <c r="Q578" s="67" t="str">
        <f t="shared" ref="Q578:Q641" si="132">IFERROR(VLOOKUP($G578,Products,IF(P578="SGST",5,6),FALSE),"")</f>
        <v/>
      </c>
      <c r="R578" s="51">
        <f t="shared" si="124"/>
        <v>0</v>
      </c>
      <c r="S578" s="51">
        <f t="shared" si="124"/>
        <v>0</v>
      </c>
      <c r="T578" s="51">
        <f t="shared" si="125"/>
        <v>0</v>
      </c>
      <c r="U578" s="51">
        <f t="shared" si="126"/>
        <v>0</v>
      </c>
      <c r="V578" s="52">
        <f t="shared" si="127"/>
        <v>0</v>
      </c>
      <c r="W578" s="50" t="str">
        <f>IFERROR(IF(AND(VLOOKUP(F578,'Master Info'!$A$14:$Q$113,17,FALSE)="UNREGISTERED",$P578="IGST",O578&gt;=250000),"IGST &gt; 2.5 Lakhs",IF(VLOOKUP($F578,'Master Info'!$A$14:$Q$113,17,FALSE)="UNREGISTERED","Unregistered",$P578)),"")</f>
        <v/>
      </c>
      <c r="X578" s="96" t="str">
        <f t="shared" si="128"/>
        <v/>
      </c>
      <c r="Y578" s="50" t="str">
        <f t="shared" ref="Y578:Y641" si="133">IFERROR(VLOOKUP(G578,Products,2,FALSE),"")</f>
        <v/>
      </c>
    </row>
    <row r="579" spans="1:25" x14ac:dyDescent="0.25">
      <c r="A579" s="49" t="str">
        <f t="shared" si="130"/>
        <v>-</v>
      </c>
      <c r="B579" s="49">
        <f t="shared" si="129"/>
        <v>578</v>
      </c>
      <c r="C579" s="78"/>
      <c r="D579" s="78"/>
      <c r="E579" s="70"/>
      <c r="F579" s="83"/>
      <c r="G579" s="94"/>
      <c r="H579" s="84"/>
      <c r="I579" s="95" t="str">
        <f t="shared" ref="I579:I642" si="134">IFERROR(ROUND(J579/H579,2),"")</f>
        <v/>
      </c>
      <c r="J579" s="84"/>
      <c r="K579" s="52" t="str">
        <f t="shared" ref="K579:K642" si="135">IFERROR(MIN(H579*(1-I579),(H579-J579)),"")</f>
        <v/>
      </c>
      <c r="L579" s="84"/>
      <c r="M579" s="51">
        <f t="shared" ref="M579:M642" si="136">IFERROR(ROUND($H579*$L579,0),0)</f>
        <v>0</v>
      </c>
      <c r="N579" s="51">
        <f t="shared" si="131"/>
        <v>0</v>
      </c>
      <c r="O579" s="51">
        <f t="shared" ref="O579:O642" si="137">M579-N579</f>
        <v>0</v>
      </c>
      <c r="P579" s="51" t="str">
        <f>IFERROR(IF((VLOOKUP(F579,'Master Info'!$A$14:$C$113,2,FALSE)&amp;VLOOKUP(F579,'Master Info'!$A$14:$C$113,3,FALSE))='Master Info'!$B$2&amp;'Master Info'!$C$2,"SGST","IGST"),"")</f>
        <v/>
      </c>
      <c r="Q579" s="67" t="str">
        <f t="shared" si="132"/>
        <v/>
      </c>
      <c r="R579" s="51">
        <f t="shared" ref="R579:S642" si="138">IFERROR(IF($P579="SGST",ROUND($O579*$Q579,2),0),0)</f>
        <v>0</v>
      </c>
      <c r="S579" s="51">
        <f t="shared" si="138"/>
        <v>0</v>
      </c>
      <c r="T579" s="51">
        <f t="shared" ref="T579:T642" si="139">IFERROR(IF($P579&lt;&gt;"SGST",ROUND($O579*$Q579,2),0),0)</f>
        <v>0</v>
      </c>
      <c r="U579" s="51">
        <f t="shared" ref="U579:U642" si="140">SUM(R579:T579)</f>
        <v>0</v>
      </c>
      <c r="V579" s="52">
        <f t="shared" ref="V579:V642" si="141">SUM(O579,U579)</f>
        <v>0</v>
      </c>
      <c r="W579" s="50" t="str">
        <f>IFERROR(IF(AND(VLOOKUP(F579,'Master Info'!$A$14:$Q$113,17,FALSE)="UNREGISTERED",$P579="IGST",O579&gt;=250000),"IGST &gt; 2.5 Lakhs",IF(VLOOKUP($F579,'Master Info'!$A$14:$Q$113,17,FALSE)="UNREGISTERED","Unregistered",$P579)),"")</f>
        <v/>
      </c>
      <c r="X579" s="96" t="str">
        <f t="shared" ref="X579:X642" si="142">IFERROR(IF(E579=0,"",TEXT(E579,"MMMm")),"")</f>
        <v/>
      </c>
      <c r="Y579" s="50" t="str">
        <f t="shared" si="133"/>
        <v/>
      </c>
    </row>
    <row r="580" spans="1:25" x14ac:dyDescent="0.25">
      <c r="A580" s="49" t="str">
        <f t="shared" si="130"/>
        <v>-</v>
      </c>
      <c r="B580" s="49">
        <f t="shared" si="129"/>
        <v>579</v>
      </c>
      <c r="C580" s="78"/>
      <c r="D580" s="78"/>
      <c r="E580" s="70"/>
      <c r="F580" s="83"/>
      <c r="G580" s="94"/>
      <c r="H580" s="84"/>
      <c r="I580" s="95" t="str">
        <f t="shared" si="134"/>
        <v/>
      </c>
      <c r="J580" s="84"/>
      <c r="K580" s="52" t="str">
        <f t="shared" si="135"/>
        <v/>
      </c>
      <c r="L580" s="84"/>
      <c r="M580" s="51">
        <f t="shared" si="136"/>
        <v>0</v>
      </c>
      <c r="N580" s="51">
        <f t="shared" si="131"/>
        <v>0</v>
      </c>
      <c r="O580" s="51">
        <f t="shared" si="137"/>
        <v>0</v>
      </c>
      <c r="P580" s="51" t="str">
        <f>IFERROR(IF((VLOOKUP(F580,'Master Info'!$A$14:$C$113,2,FALSE)&amp;VLOOKUP(F580,'Master Info'!$A$14:$C$113,3,FALSE))='Master Info'!$B$2&amp;'Master Info'!$C$2,"SGST","IGST"),"")</f>
        <v/>
      </c>
      <c r="Q580" s="67" t="str">
        <f t="shared" si="132"/>
        <v/>
      </c>
      <c r="R580" s="51">
        <f t="shared" si="138"/>
        <v>0</v>
      </c>
      <c r="S580" s="51">
        <f t="shared" si="138"/>
        <v>0</v>
      </c>
      <c r="T580" s="51">
        <f t="shared" si="139"/>
        <v>0</v>
      </c>
      <c r="U580" s="51">
        <f t="shared" si="140"/>
        <v>0</v>
      </c>
      <c r="V580" s="52">
        <f t="shared" si="141"/>
        <v>0</v>
      </c>
      <c r="W580" s="50" t="str">
        <f>IFERROR(IF(AND(VLOOKUP(F580,'Master Info'!$A$14:$Q$113,17,FALSE)="UNREGISTERED",$P580="IGST",O580&gt;=250000),"IGST &gt; 2.5 Lakhs",IF(VLOOKUP($F580,'Master Info'!$A$14:$Q$113,17,FALSE)="UNREGISTERED","Unregistered",$P580)),"")</f>
        <v/>
      </c>
      <c r="X580" s="96" t="str">
        <f t="shared" si="142"/>
        <v/>
      </c>
      <c r="Y580" s="50" t="str">
        <f t="shared" si="133"/>
        <v/>
      </c>
    </row>
    <row r="581" spans="1:25" x14ac:dyDescent="0.25">
      <c r="A581" s="49" t="str">
        <f t="shared" si="130"/>
        <v>-</v>
      </c>
      <c r="B581" s="49">
        <f t="shared" si="129"/>
        <v>580</v>
      </c>
      <c r="C581" s="78"/>
      <c r="D581" s="78"/>
      <c r="E581" s="70"/>
      <c r="F581" s="83"/>
      <c r="G581" s="94"/>
      <c r="H581" s="84"/>
      <c r="I581" s="95" t="str">
        <f t="shared" si="134"/>
        <v/>
      </c>
      <c r="J581" s="84"/>
      <c r="K581" s="52" t="str">
        <f t="shared" si="135"/>
        <v/>
      </c>
      <c r="L581" s="84"/>
      <c r="M581" s="51">
        <f t="shared" si="136"/>
        <v>0</v>
      </c>
      <c r="N581" s="51">
        <f t="shared" si="131"/>
        <v>0</v>
      </c>
      <c r="O581" s="51">
        <f t="shared" si="137"/>
        <v>0</v>
      </c>
      <c r="P581" s="51" t="str">
        <f>IFERROR(IF((VLOOKUP(F581,'Master Info'!$A$14:$C$113,2,FALSE)&amp;VLOOKUP(F581,'Master Info'!$A$14:$C$113,3,FALSE))='Master Info'!$B$2&amp;'Master Info'!$C$2,"SGST","IGST"),"")</f>
        <v/>
      </c>
      <c r="Q581" s="67" t="str">
        <f t="shared" si="132"/>
        <v/>
      </c>
      <c r="R581" s="51">
        <f t="shared" si="138"/>
        <v>0</v>
      </c>
      <c r="S581" s="51">
        <f t="shared" si="138"/>
        <v>0</v>
      </c>
      <c r="T581" s="51">
        <f t="shared" si="139"/>
        <v>0</v>
      </c>
      <c r="U581" s="51">
        <f t="shared" si="140"/>
        <v>0</v>
      </c>
      <c r="V581" s="52">
        <f t="shared" si="141"/>
        <v>0</v>
      </c>
      <c r="W581" s="50" t="str">
        <f>IFERROR(IF(AND(VLOOKUP(F581,'Master Info'!$A$14:$Q$113,17,FALSE)="UNREGISTERED",$P581="IGST",O581&gt;=250000),"IGST &gt; 2.5 Lakhs",IF(VLOOKUP($F581,'Master Info'!$A$14:$Q$113,17,FALSE)="UNREGISTERED","Unregistered",$P581)),"")</f>
        <v/>
      </c>
      <c r="X581" s="96" t="str">
        <f t="shared" si="142"/>
        <v/>
      </c>
      <c r="Y581" s="50" t="str">
        <f t="shared" si="133"/>
        <v/>
      </c>
    </row>
    <row r="582" spans="1:25" x14ac:dyDescent="0.25">
      <c r="A582" s="49" t="str">
        <f t="shared" si="130"/>
        <v>-</v>
      </c>
      <c r="B582" s="49">
        <f t="shared" si="129"/>
        <v>581</v>
      </c>
      <c r="C582" s="78"/>
      <c r="D582" s="78"/>
      <c r="E582" s="70"/>
      <c r="F582" s="83"/>
      <c r="G582" s="94"/>
      <c r="H582" s="84"/>
      <c r="I582" s="95" t="str">
        <f t="shared" si="134"/>
        <v/>
      </c>
      <c r="J582" s="84"/>
      <c r="K582" s="52" t="str">
        <f t="shared" si="135"/>
        <v/>
      </c>
      <c r="L582" s="84"/>
      <c r="M582" s="51">
        <f t="shared" si="136"/>
        <v>0</v>
      </c>
      <c r="N582" s="51">
        <f t="shared" si="131"/>
        <v>0</v>
      </c>
      <c r="O582" s="51">
        <f t="shared" si="137"/>
        <v>0</v>
      </c>
      <c r="P582" s="51" t="str">
        <f>IFERROR(IF((VLOOKUP(F582,'Master Info'!$A$14:$C$113,2,FALSE)&amp;VLOOKUP(F582,'Master Info'!$A$14:$C$113,3,FALSE))='Master Info'!$B$2&amp;'Master Info'!$C$2,"SGST","IGST"),"")</f>
        <v/>
      </c>
      <c r="Q582" s="67" t="str">
        <f t="shared" si="132"/>
        <v/>
      </c>
      <c r="R582" s="51">
        <f t="shared" si="138"/>
        <v>0</v>
      </c>
      <c r="S582" s="51">
        <f t="shared" si="138"/>
        <v>0</v>
      </c>
      <c r="T582" s="51">
        <f t="shared" si="139"/>
        <v>0</v>
      </c>
      <c r="U582" s="51">
        <f t="shared" si="140"/>
        <v>0</v>
      </c>
      <c r="V582" s="52">
        <f t="shared" si="141"/>
        <v>0</v>
      </c>
      <c r="W582" s="50" t="str">
        <f>IFERROR(IF(AND(VLOOKUP(F582,'Master Info'!$A$14:$Q$113,17,FALSE)="UNREGISTERED",$P582="IGST",O582&gt;=250000),"IGST &gt; 2.5 Lakhs",IF(VLOOKUP($F582,'Master Info'!$A$14:$Q$113,17,FALSE)="UNREGISTERED","Unregistered",$P582)),"")</f>
        <v/>
      </c>
      <c r="X582" s="96" t="str">
        <f t="shared" si="142"/>
        <v/>
      </c>
      <c r="Y582" s="50" t="str">
        <f t="shared" si="133"/>
        <v/>
      </c>
    </row>
    <row r="583" spans="1:25" x14ac:dyDescent="0.25">
      <c r="A583" s="49" t="str">
        <f t="shared" si="130"/>
        <v>-</v>
      </c>
      <c r="B583" s="49">
        <f t="shared" si="129"/>
        <v>582</v>
      </c>
      <c r="C583" s="78"/>
      <c r="D583" s="78"/>
      <c r="E583" s="70"/>
      <c r="F583" s="83"/>
      <c r="G583" s="94"/>
      <c r="H583" s="84"/>
      <c r="I583" s="95" t="str">
        <f t="shared" si="134"/>
        <v/>
      </c>
      <c r="J583" s="84"/>
      <c r="K583" s="52" t="str">
        <f t="shared" si="135"/>
        <v/>
      </c>
      <c r="L583" s="84"/>
      <c r="M583" s="51">
        <f t="shared" si="136"/>
        <v>0</v>
      </c>
      <c r="N583" s="51">
        <f t="shared" si="131"/>
        <v>0</v>
      </c>
      <c r="O583" s="51">
        <f t="shared" si="137"/>
        <v>0</v>
      </c>
      <c r="P583" s="51" t="str">
        <f>IFERROR(IF((VLOOKUP(F583,'Master Info'!$A$14:$C$113,2,FALSE)&amp;VLOOKUP(F583,'Master Info'!$A$14:$C$113,3,FALSE))='Master Info'!$B$2&amp;'Master Info'!$C$2,"SGST","IGST"),"")</f>
        <v/>
      </c>
      <c r="Q583" s="67" t="str">
        <f t="shared" si="132"/>
        <v/>
      </c>
      <c r="R583" s="51">
        <f t="shared" si="138"/>
        <v>0</v>
      </c>
      <c r="S583" s="51">
        <f t="shared" si="138"/>
        <v>0</v>
      </c>
      <c r="T583" s="51">
        <f t="shared" si="139"/>
        <v>0</v>
      </c>
      <c r="U583" s="51">
        <f t="shared" si="140"/>
        <v>0</v>
      </c>
      <c r="V583" s="52">
        <f t="shared" si="141"/>
        <v>0</v>
      </c>
      <c r="W583" s="50" t="str">
        <f>IFERROR(IF(AND(VLOOKUP(F583,'Master Info'!$A$14:$Q$113,17,FALSE)="UNREGISTERED",$P583="IGST",O583&gt;=250000),"IGST &gt; 2.5 Lakhs",IF(VLOOKUP($F583,'Master Info'!$A$14:$Q$113,17,FALSE)="UNREGISTERED","Unregistered",$P583)),"")</f>
        <v/>
      </c>
      <c r="X583" s="96" t="str">
        <f t="shared" si="142"/>
        <v/>
      </c>
      <c r="Y583" s="50" t="str">
        <f t="shared" si="133"/>
        <v/>
      </c>
    </row>
    <row r="584" spans="1:25" x14ac:dyDescent="0.25">
      <c r="A584" s="49" t="str">
        <f t="shared" si="130"/>
        <v>-</v>
      </c>
      <c r="B584" s="49">
        <f t="shared" si="129"/>
        <v>583</v>
      </c>
      <c r="C584" s="78"/>
      <c r="D584" s="78"/>
      <c r="E584" s="70"/>
      <c r="F584" s="83"/>
      <c r="G584" s="94"/>
      <c r="H584" s="84"/>
      <c r="I584" s="95" t="str">
        <f t="shared" si="134"/>
        <v/>
      </c>
      <c r="J584" s="84"/>
      <c r="K584" s="52" t="str">
        <f t="shared" si="135"/>
        <v/>
      </c>
      <c r="L584" s="84"/>
      <c r="M584" s="51">
        <f t="shared" si="136"/>
        <v>0</v>
      </c>
      <c r="N584" s="51">
        <f t="shared" si="131"/>
        <v>0</v>
      </c>
      <c r="O584" s="51">
        <f t="shared" si="137"/>
        <v>0</v>
      </c>
      <c r="P584" s="51" t="str">
        <f>IFERROR(IF((VLOOKUP(F584,'Master Info'!$A$14:$C$113,2,FALSE)&amp;VLOOKUP(F584,'Master Info'!$A$14:$C$113,3,FALSE))='Master Info'!$B$2&amp;'Master Info'!$C$2,"SGST","IGST"),"")</f>
        <v/>
      </c>
      <c r="Q584" s="67" t="str">
        <f t="shared" si="132"/>
        <v/>
      </c>
      <c r="R584" s="51">
        <f t="shared" si="138"/>
        <v>0</v>
      </c>
      <c r="S584" s="51">
        <f t="shared" si="138"/>
        <v>0</v>
      </c>
      <c r="T584" s="51">
        <f t="shared" si="139"/>
        <v>0</v>
      </c>
      <c r="U584" s="51">
        <f t="shared" si="140"/>
        <v>0</v>
      </c>
      <c r="V584" s="52">
        <f t="shared" si="141"/>
        <v>0</v>
      </c>
      <c r="W584" s="50" t="str">
        <f>IFERROR(IF(AND(VLOOKUP(F584,'Master Info'!$A$14:$Q$113,17,FALSE)="UNREGISTERED",$P584="IGST",O584&gt;=250000),"IGST &gt; 2.5 Lakhs",IF(VLOOKUP($F584,'Master Info'!$A$14:$Q$113,17,FALSE)="UNREGISTERED","Unregistered",$P584)),"")</f>
        <v/>
      </c>
      <c r="X584" s="96" t="str">
        <f t="shared" si="142"/>
        <v/>
      </c>
      <c r="Y584" s="50" t="str">
        <f t="shared" si="133"/>
        <v/>
      </c>
    </row>
    <row r="585" spans="1:25" x14ac:dyDescent="0.25">
      <c r="A585" s="49" t="str">
        <f t="shared" si="130"/>
        <v>-</v>
      </c>
      <c r="B585" s="49">
        <f t="shared" si="129"/>
        <v>584</v>
      </c>
      <c r="C585" s="78"/>
      <c r="D585" s="78"/>
      <c r="E585" s="70"/>
      <c r="F585" s="83"/>
      <c r="G585" s="94"/>
      <c r="H585" s="84"/>
      <c r="I585" s="95" t="str">
        <f t="shared" si="134"/>
        <v/>
      </c>
      <c r="J585" s="84"/>
      <c r="K585" s="52" t="str">
        <f t="shared" si="135"/>
        <v/>
      </c>
      <c r="L585" s="84"/>
      <c r="M585" s="51">
        <f t="shared" si="136"/>
        <v>0</v>
      </c>
      <c r="N585" s="51">
        <f t="shared" si="131"/>
        <v>0</v>
      </c>
      <c r="O585" s="51">
        <f t="shared" si="137"/>
        <v>0</v>
      </c>
      <c r="P585" s="51" t="str">
        <f>IFERROR(IF((VLOOKUP(F585,'Master Info'!$A$14:$C$113,2,FALSE)&amp;VLOOKUP(F585,'Master Info'!$A$14:$C$113,3,FALSE))='Master Info'!$B$2&amp;'Master Info'!$C$2,"SGST","IGST"),"")</f>
        <v/>
      </c>
      <c r="Q585" s="67" t="str">
        <f t="shared" si="132"/>
        <v/>
      </c>
      <c r="R585" s="51">
        <f t="shared" si="138"/>
        <v>0</v>
      </c>
      <c r="S585" s="51">
        <f t="shared" si="138"/>
        <v>0</v>
      </c>
      <c r="T585" s="51">
        <f t="shared" si="139"/>
        <v>0</v>
      </c>
      <c r="U585" s="51">
        <f t="shared" si="140"/>
        <v>0</v>
      </c>
      <c r="V585" s="52">
        <f t="shared" si="141"/>
        <v>0</v>
      </c>
      <c r="W585" s="50" t="str">
        <f>IFERROR(IF(AND(VLOOKUP(F585,'Master Info'!$A$14:$Q$113,17,FALSE)="UNREGISTERED",$P585="IGST",O585&gt;=250000),"IGST &gt; 2.5 Lakhs",IF(VLOOKUP($F585,'Master Info'!$A$14:$Q$113,17,FALSE)="UNREGISTERED","Unregistered",$P585)),"")</f>
        <v/>
      </c>
      <c r="X585" s="96" t="str">
        <f t="shared" si="142"/>
        <v/>
      </c>
      <c r="Y585" s="50" t="str">
        <f t="shared" si="133"/>
        <v/>
      </c>
    </row>
    <row r="586" spans="1:25" x14ac:dyDescent="0.25">
      <c r="A586" s="49" t="str">
        <f t="shared" si="130"/>
        <v>-</v>
      </c>
      <c r="B586" s="49">
        <f t="shared" si="129"/>
        <v>585</v>
      </c>
      <c r="C586" s="78"/>
      <c r="D586" s="78"/>
      <c r="E586" s="70"/>
      <c r="F586" s="83"/>
      <c r="G586" s="94"/>
      <c r="H586" s="84"/>
      <c r="I586" s="95" t="str">
        <f t="shared" si="134"/>
        <v/>
      </c>
      <c r="J586" s="84"/>
      <c r="K586" s="52" t="str">
        <f t="shared" si="135"/>
        <v/>
      </c>
      <c r="L586" s="84"/>
      <c r="M586" s="51">
        <f t="shared" si="136"/>
        <v>0</v>
      </c>
      <c r="N586" s="51">
        <f t="shared" si="131"/>
        <v>0</v>
      </c>
      <c r="O586" s="51">
        <f t="shared" si="137"/>
        <v>0</v>
      </c>
      <c r="P586" s="51" t="str">
        <f>IFERROR(IF((VLOOKUP(F586,'Master Info'!$A$14:$C$113,2,FALSE)&amp;VLOOKUP(F586,'Master Info'!$A$14:$C$113,3,FALSE))='Master Info'!$B$2&amp;'Master Info'!$C$2,"SGST","IGST"),"")</f>
        <v/>
      </c>
      <c r="Q586" s="67" t="str">
        <f t="shared" si="132"/>
        <v/>
      </c>
      <c r="R586" s="51">
        <f t="shared" si="138"/>
        <v>0</v>
      </c>
      <c r="S586" s="51">
        <f t="shared" si="138"/>
        <v>0</v>
      </c>
      <c r="T586" s="51">
        <f t="shared" si="139"/>
        <v>0</v>
      </c>
      <c r="U586" s="51">
        <f t="shared" si="140"/>
        <v>0</v>
      </c>
      <c r="V586" s="52">
        <f t="shared" si="141"/>
        <v>0</v>
      </c>
      <c r="W586" s="50" t="str">
        <f>IFERROR(IF(AND(VLOOKUP(F586,'Master Info'!$A$14:$Q$113,17,FALSE)="UNREGISTERED",$P586="IGST",O586&gt;=250000),"IGST &gt; 2.5 Lakhs",IF(VLOOKUP($F586,'Master Info'!$A$14:$Q$113,17,FALSE)="UNREGISTERED","Unregistered",$P586)),"")</f>
        <v/>
      </c>
      <c r="X586" s="96" t="str">
        <f t="shared" si="142"/>
        <v/>
      </c>
      <c r="Y586" s="50" t="str">
        <f t="shared" si="133"/>
        <v/>
      </c>
    </row>
    <row r="587" spans="1:25" x14ac:dyDescent="0.25">
      <c r="A587" s="49" t="str">
        <f t="shared" si="130"/>
        <v>-</v>
      </c>
      <c r="B587" s="49">
        <f t="shared" si="129"/>
        <v>586</v>
      </c>
      <c r="C587" s="78"/>
      <c r="D587" s="78"/>
      <c r="E587" s="70"/>
      <c r="F587" s="83"/>
      <c r="G587" s="94"/>
      <c r="H587" s="84"/>
      <c r="I587" s="95" t="str">
        <f t="shared" si="134"/>
        <v/>
      </c>
      <c r="J587" s="84"/>
      <c r="K587" s="52" t="str">
        <f t="shared" si="135"/>
        <v/>
      </c>
      <c r="L587" s="84"/>
      <c r="M587" s="51">
        <f t="shared" si="136"/>
        <v>0</v>
      </c>
      <c r="N587" s="51">
        <f t="shared" si="131"/>
        <v>0</v>
      </c>
      <c r="O587" s="51">
        <f t="shared" si="137"/>
        <v>0</v>
      </c>
      <c r="P587" s="51" t="str">
        <f>IFERROR(IF((VLOOKUP(F587,'Master Info'!$A$14:$C$113,2,FALSE)&amp;VLOOKUP(F587,'Master Info'!$A$14:$C$113,3,FALSE))='Master Info'!$B$2&amp;'Master Info'!$C$2,"SGST","IGST"),"")</f>
        <v/>
      </c>
      <c r="Q587" s="67" t="str">
        <f t="shared" si="132"/>
        <v/>
      </c>
      <c r="R587" s="51">
        <f t="shared" si="138"/>
        <v>0</v>
      </c>
      <c r="S587" s="51">
        <f t="shared" si="138"/>
        <v>0</v>
      </c>
      <c r="T587" s="51">
        <f t="shared" si="139"/>
        <v>0</v>
      </c>
      <c r="U587" s="51">
        <f t="shared" si="140"/>
        <v>0</v>
      </c>
      <c r="V587" s="52">
        <f t="shared" si="141"/>
        <v>0</v>
      </c>
      <c r="W587" s="50" t="str">
        <f>IFERROR(IF(AND(VLOOKUP(F587,'Master Info'!$A$14:$Q$113,17,FALSE)="UNREGISTERED",$P587="IGST",O587&gt;=250000),"IGST &gt; 2.5 Lakhs",IF(VLOOKUP($F587,'Master Info'!$A$14:$Q$113,17,FALSE)="UNREGISTERED","Unregistered",$P587)),"")</f>
        <v/>
      </c>
      <c r="X587" s="96" t="str">
        <f t="shared" si="142"/>
        <v/>
      </c>
      <c r="Y587" s="50" t="str">
        <f t="shared" si="133"/>
        <v/>
      </c>
    </row>
    <row r="588" spans="1:25" x14ac:dyDescent="0.25">
      <c r="A588" s="49" t="str">
        <f t="shared" si="130"/>
        <v>-</v>
      </c>
      <c r="B588" s="49">
        <f t="shared" si="129"/>
        <v>587</v>
      </c>
      <c r="C588" s="78"/>
      <c r="D588" s="78"/>
      <c r="E588" s="70"/>
      <c r="F588" s="83"/>
      <c r="G588" s="94"/>
      <c r="H588" s="84"/>
      <c r="I588" s="95" t="str">
        <f t="shared" si="134"/>
        <v/>
      </c>
      <c r="J588" s="84"/>
      <c r="K588" s="52" t="str">
        <f t="shared" si="135"/>
        <v/>
      </c>
      <c r="L588" s="84"/>
      <c r="M588" s="51">
        <f t="shared" si="136"/>
        <v>0</v>
      </c>
      <c r="N588" s="51">
        <f t="shared" si="131"/>
        <v>0</v>
      </c>
      <c r="O588" s="51">
        <f t="shared" si="137"/>
        <v>0</v>
      </c>
      <c r="P588" s="51" t="str">
        <f>IFERROR(IF((VLOOKUP(F588,'Master Info'!$A$14:$C$113,2,FALSE)&amp;VLOOKUP(F588,'Master Info'!$A$14:$C$113,3,FALSE))='Master Info'!$B$2&amp;'Master Info'!$C$2,"SGST","IGST"),"")</f>
        <v/>
      </c>
      <c r="Q588" s="67" t="str">
        <f t="shared" si="132"/>
        <v/>
      </c>
      <c r="R588" s="51">
        <f t="shared" si="138"/>
        <v>0</v>
      </c>
      <c r="S588" s="51">
        <f t="shared" si="138"/>
        <v>0</v>
      </c>
      <c r="T588" s="51">
        <f t="shared" si="139"/>
        <v>0</v>
      </c>
      <c r="U588" s="51">
        <f t="shared" si="140"/>
        <v>0</v>
      </c>
      <c r="V588" s="52">
        <f t="shared" si="141"/>
        <v>0</v>
      </c>
      <c r="W588" s="50" t="str">
        <f>IFERROR(IF(AND(VLOOKUP(F588,'Master Info'!$A$14:$Q$113,17,FALSE)="UNREGISTERED",$P588="IGST",O588&gt;=250000),"IGST &gt; 2.5 Lakhs",IF(VLOOKUP($F588,'Master Info'!$A$14:$Q$113,17,FALSE)="UNREGISTERED","Unregistered",$P588)),"")</f>
        <v/>
      </c>
      <c r="X588" s="96" t="str">
        <f t="shared" si="142"/>
        <v/>
      </c>
      <c r="Y588" s="50" t="str">
        <f t="shared" si="133"/>
        <v/>
      </c>
    </row>
    <row r="589" spans="1:25" x14ac:dyDescent="0.25">
      <c r="A589" s="49" t="str">
        <f t="shared" si="130"/>
        <v>-</v>
      </c>
      <c r="B589" s="49">
        <f t="shared" si="129"/>
        <v>588</v>
      </c>
      <c r="C589" s="78"/>
      <c r="D589" s="78"/>
      <c r="E589" s="70"/>
      <c r="F589" s="83"/>
      <c r="G589" s="94"/>
      <c r="H589" s="84"/>
      <c r="I589" s="95" t="str">
        <f t="shared" si="134"/>
        <v/>
      </c>
      <c r="J589" s="84"/>
      <c r="K589" s="52" t="str">
        <f t="shared" si="135"/>
        <v/>
      </c>
      <c r="L589" s="84"/>
      <c r="M589" s="51">
        <f t="shared" si="136"/>
        <v>0</v>
      </c>
      <c r="N589" s="51">
        <f t="shared" si="131"/>
        <v>0</v>
      </c>
      <c r="O589" s="51">
        <f t="shared" si="137"/>
        <v>0</v>
      </c>
      <c r="P589" s="51" t="str">
        <f>IFERROR(IF((VLOOKUP(F589,'Master Info'!$A$14:$C$113,2,FALSE)&amp;VLOOKUP(F589,'Master Info'!$A$14:$C$113,3,FALSE))='Master Info'!$B$2&amp;'Master Info'!$C$2,"SGST","IGST"),"")</f>
        <v/>
      </c>
      <c r="Q589" s="67" t="str">
        <f t="shared" si="132"/>
        <v/>
      </c>
      <c r="R589" s="51">
        <f t="shared" si="138"/>
        <v>0</v>
      </c>
      <c r="S589" s="51">
        <f t="shared" si="138"/>
        <v>0</v>
      </c>
      <c r="T589" s="51">
        <f t="shared" si="139"/>
        <v>0</v>
      </c>
      <c r="U589" s="51">
        <f t="shared" si="140"/>
        <v>0</v>
      </c>
      <c r="V589" s="52">
        <f t="shared" si="141"/>
        <v>0</v>
      </c>
      <c r="W589" s="50" t="str">
        <f>IFERROR(IF(AND(VLOOKUP(F589,'Master Info'!$A$14:$Q$113,17,FALSE)="UNREGISTERED",$P589="IGST",O589&gt;=250000),"IGST &gt; 2.5 Lakhs",IF(VLOOKUP($F589,'Master Info'!$A$14:$Q$113,17,FALSE)="UNREGISTERED","Unregistered",$P589)),"")</f>
        <v/>
      </c>
      <c r="X589" s="96" t="str">
        <f t="shared" si="142"/>
        <v/>
      </c>
      <c r="Y589" s="50" t="str">
        <f t="shared" si="133"/>
        <v/>
      </c>
    </row>
    <row r="590" spans="1:25" x14ac:dyDescent="0.25">
      <c r="A590" s="49" t="str">
        <f t="shared" si="130"/>
        <v>-</v>
      </c>
      <c r="B590" s="49">
        <f t="shared" si="129"/>
        <v>589</v>
      </c>
      <c r="C590" s="78"/>
      <c r="D590" s="78"/>
      <c r="E590" s="70"/>
      <c r="F590" s="83"/>
      <c r="G590" s="94"/>
      <c r="H590" s="84"/>
      <c r="I590" s="95" t="str">
        <f t="shared" si="134"/>
        <v/>
      </c>
      <c r="J590" s="84"/>
      <c r="K590" s="52" t="str">
        <f t="shared" si="135"/>
        <v/>
      </c>
      <c r="L590" s="84"/>
      <c r="M590" s="51">
        <f t="shared" si="136"/>
        <v>0</v>
      </c>
      <c r="N590" s="51">
        <f t="shared" si="131"/>
        <v>0</v>
      </c>
      <c r="O590" s="51">
        <f t="shared" si="137"/>
        <v>0</v>
      </c>
      <c r="P590" s="51" t="str">
        <f>IFERROR(IF((VLOOKUP(F590,'Master Info'!$A$14:$C$113,2,FALSE)&amp;VLOOKUP(F590,'Master Info'!$A$14:$C$113,3,FALSE))='Master Info'!$B$2&amp;'Master Info'!$C$2,"SGST","IGST"),"")</f>
        <v/>
      </c>
      <c r="Q590" s="67" t="str">
        <f t="shared" si="132"/>
        <v/>
      </c>
      <c r="R590" s="51">
        <f t="shared" si="138"/>
        <v>0</v>
      </c>
      <c r="S590" s="51">
        <f t="shared" si="138"/>
        <v>0</v>
      </c>
      <c r="T590" s="51">
        <f t="shared" si="139"/>
        <v>0</v>
      </c>
      <c r="U590" s="51">
        <f t="shared" si="140"/>
        <v>0</v>
      </c>
      <c r="V590" s="52">
        <f t="shared" si="141"/>
        <v>0</v>
      </c>
      <c r="W590" s="50" t="str">
        <f>IFERROR(IF(AND(VLOOKUP(F590,'Master Info'!$A$14:$Q$113,17,FALSE)="UNREGISTERED",$P590="IGST",O590&gt;=250000),"IGST &gt; 2.5 Lakhs",IF(VLOOKUP($F590,'Master Info'!$A$14:$Q$113,17,FALSE)="UNREGISTERED","Unregistered",$P590)),"")</f>
        <v/>
      </c>
      <c r="X590" s="96" t="str">
        <f t="shared" si="142"/>
        <v/>
      </c>
      <c r="Y590" s="50" t="str">
        <f t="shared" si="133"/>
        <v/>
      </c>
    </row>
    <row r="591" spans="1:25" x14ac:dyDescent="0.25">
      <c r="A591" s="49" t="str">
        <f t="shared" si="130"/>
        <v>-</v>
      </c>
      <c r="B591" s="49">
        <f t="shared" si="129"/>
        <v>590</v>
      </c>
      <c r="C591" s="78"/>
      <c r="D591" s="78"/>
      <c r="E591" s="70"/>
      <c r="F591" s="83"/>
      <c r="G591" s="94"/>
      <c r="H591" s="84"/>
      <c r="I591" s="95" t="str">
        <f t="shared" si="134"/>
        <v/>
      </c>
      <c r="J591" s="84"/>
      <c r="K591" s="52" t="str">
        <f t="shared" si="135"/>
        <v/>
      </c>
      <c r="L591" s="84"/>
      <c r="M591" s="51">
        <f t="shared" si="136"/>
        <v>0</v>
      </c>
      <c r="N591" s="51">
        <f t="shared" si="131"/>
        <v>0</v>
      </c>
      <c r="O591" s="51">
        <f t="shared" si="137"/>
        <v>0</v>
      </c>
      <c r="P591" s="51" t="str">
        <f>IFERROR(IF((VLOOKUP(F591,'Master Info'!$A$14:$C$113,2,FALSE)&amp;VLOOKUP(F591,'Master Info'!$A$14:$C$113,3,FALSE))='Master Info'!$B$2&amp;'Master Info'!$C$2,"SGST","IGST"),"")</f>
        <v/>
      </c>
      <c r="Q591" s="67" t="str">
        <f t="shared" si="132"/>
        <v/>
      </c>
      <c r="R591" s="51">
        <f t="shared" si="138"/>
        <v>0</v>
      </c>
      <c r="S591" s="51">
        <f t="shared" si="138"/>
        <v>0</v>
      </c>
      <c r="T591" s="51">
        <f t="shared" si="139"/>
        <v>0</v>
      </c>
      <c r="U591" s="51">
        <f t="shared" si="140"/>
        <v>0</v>
      </c>
      <c r="V591" s="52">
        <f t="shared" si="141"/>
        <v>0</v>
      </c>
      <c r="W591" s="50" t="str">
        <f>IFERROR(IF(AND(VLOOKUP(F591,'Master Info'!$A$14:$Q$113,17,FALSE)="UNREGISTERED",$P591="IGST",O591&gt;=250000),"IGST &gt; 2.5 Lakhs",IF(VLOOKUP($F591,'Master Info'!$A$14:$Q$113,17,FALSE)="UNREGISTERED","Unregistered",$P591)),"")</f>
        <v/>
      </c>
      <c r="X591" s="96" t="str">
        <f t="shared" si="142"/>
        <v/>
      </c>
      <c r="Y591" s="50" t="str">
        <f t="shared" si="133"/>
        <v/>
      </c>
    </row>
    <row r="592" spans="1:25" x14ac:dyDescent="0.25">
      <c r="A592" s="49" t="str">
        <f t="shared" si="130"/>
        <v>-</v>
      </c>
      <c r="B592" s="49">
        <f t="shared" si="129"/>
        <v>591</v>
      </c>
      <c r="C592" s="78"/>
      <c r="D592" s="78"/>
      <c r="E592" s="70"/>
      <c r="F592" s="83"/>
      <c r="G592" s="94"/>
      <c r="H592" s="84"/>
      <c r="I592" s="95" t="str">
        <f t="shared" si="134"/>
        <v/>
      </c>
      <c r="J592" s="84"/>
      <c r="K592" s="52" t="str">
        <f t="shared" si="135"/>
        <v/>
      </c>
      <c r="L592" s="84"/>
      <c r="M592" s="51">
        <f t="shared" si="136"/>
        <v>0</v>
      </c>
      <c r="N592" s="51">
        <f t="shared" si="131"/>
        <v>0</v>
      </c>
      <c r="O592" s="51">
        <f t="shared" si="137"/>
        <v>0</v>
      </c>
      <c r="P592" s="51" t="str">
        <f>IFERROR(IF((VLOOKUP(F592,'Master Info'!$A$14:$C$113,2,FALSE)&amp;VLOOKUP(F592,'Master Info'!$A$14:$C$113,3,FALSE))='Master Info'!$B$2&amp;'Master Info'!$C$2,"SGST","IGST"),"")</f>
        <v/>
      </c>
      <c r="Q592" s="67" t="str">
        <f t="shared" si="132"/>
        <v/>
      </c>
      <c r="R592" s="51">
        <f t="shared" si="138"/>
        <v>0</v>
      </c>
      <c r="S592" s="51">
        <f t="shared" si="138"/>
        <v>0</v>
      </c>
      <c r="T592" s="51">
        <f t="shared" si="139"/>
        <v>0</v>
      </c>
      <c r="U592" s="51">
        <f t="shared" si="140"/>
        <v>0</v>
      </c>
      <c r="V592" s="52">
        <f t="shared" si="141"/>
        <v>0</v>
      </c>
      <c r="W592" s="50" t="str">
        <f>IFERROR(IF(AND(VLOOKUP(F592,'Master Info'!$A$14:$Q$113,17,FALSE)="UNREGISTERED",$P592="IGST",O592&gt;=250000),"IGST &gt; 2.5 Lakhs",IF(VLOOKUP($F592,'Master Info'!$A$14:$Q$113,17,FALSE)="UNREGISTERED","Unregistered",$P592)),"")</f>
        <v/>
      </c>
      <c r="X592" s="96" t="str">
        <f t="shared" si="142"/>
        <v/>
      </c>
      <c r="Y592" s="50" t="str">
        <f t="shared" si="133"/>
        <v/>
      </c>
    </row>
    <row r="593" spans="1:25" x14ac:dyDescent="0.25">
      <c r="A593" s="49" t="str">
        <f t="shared" si="130"/>
        <v>-</v>
      </c>
      <c r="B593" s="49">
        <f t="shared" si="129"/>
        <v>592</v>
      </c>
      <c r="C593" s="78"/>
      <c r="D593" s="78"/>
      <c r="E593" s="70"/>
      <c r="F593" s="83"/>
      <c r="G593" s="94"/>
      <c r="H593" s="84"/>
      <c r="I593" s="95" t="str">
        <f t="shared" si="134"/>
        <v/>
      </c>
      <c r="J593" s="84"/>
      <c r="K593" s="52" t="str">
        <f t="shared" si="135"/>
        <v/>
      </c>
      <c r="L593" s="84"/>
      <c r="M593" s="51">
        <f t="shared" si="136"/>
        <v>0</v>
      </c>
      <c r="N593" s="51">
        <f t="shared" si="131"/>
        <v>0</v>
      </c>
      <c r="O593" s="51">
        <f t="shared" si="137"/>
        <v>0</v>
      </c>
      <c r="P593" s="51" t="str">
        <f>IFERROR(IF((VLOOKUP(F593,'Master Info'!$A$14:$C$113,2,FALSE)&amp;VLOOKUP(F593,'Master Info'!$A$14:$C$113,3,FALSE))='Master Info'!$B$2&amp;'Master Info'!$C$2,"SGST","IGST"),"")</f>
        <v/>
      </c>
      <c r="Q593" s="67" t="str">
        <f t="shared" si="132"/>
        <v/>
      </c>
      <c r="R593" s="51">
        <f t="shared" si="138"/>
        <v>0</v>
      </c>
      <c r="S593" s="51">
        <f t="shared" si="138"/>
        <v>0</v>
      </c>
      <c r="T593" s="51">
        <f t="shared" si="139"/>
        <v>0</v>
      </c>
      <c r="U593" s="51">
        <f t="shared" si="140"/>
        <v>0</v>
      </c>
      <c r="V593" s="52">
        <f t="shared" si="141"/>
        <v>0</v>
      </c>
      <c r="W593" s="50" t="str">
        <f>IFERROR(IF(AND(VLOOKUP(F593,'Master Info'!$A$14:$Q$113,17,FALSE)="UNREGISTERED",$P593="IGST",O593&gt;=250000),"IGST &gt; 2.5 Lakhs",IF(VLOOKUP($F593,'Master Info'!$A$14:$Q$113,17,FALSE)="UNREGISTERED","Unregistered",$P593)),"")</f>
        <v/>
      </c>
      <c r="X593" s="96" t="str">
        <f t="shared" si="142"/>
        <v/>
      </c>
      <c r="Y593" s="50" t="str">
        <f t="shared" si="133"/>
        <v/>
      </c>
    </row>
    <row r="594" spans="1:25" x14ac:dyDescent="0.25">
      <c r="A594" s="49" t="str">
        <f t="shared" si="130"/>
        <v>-</v>
      </c>
      <c r="B594" s="49">
        <f t="shared" si="129"/>
        <v>593</v>
      </c>
      <c r="C594" s="78"/>
      <c r="D594" s="78"/>
      <c r="E594" s="70"/>
      <c r="F594" s="83"/>
      <c r="G594" s="94"/>
      <c r="H594" s="84"/>
      <c r="I594" s="95" t="str">
        <f t="shared" si="134"/>
        <v/>
      </c>
      <c r="J594" s="84"/>
      <c r="K594" s="52" t="str">
        <f t="shared" si="135"/>
        <v/>
      </c>
      <c r="L594" s="84"/>
      <c r="M594" s="51">
        <f t="shared" si="136"/>
        <v>0</v>
      </c>
      <c r="N594" s="51">
        <f t="shared" si="131"/>
        <v>0</v>
      </c>
      <c r="O594" s="51">
        <f t="shared" si="137"/>
        <v>0</v>
      </c>
      <c r="P594" s="51" t="str">
        <f>IFERROR(IF((VLOOKUP(F594,'Master Info'!$A$14:$C$113,2,FALSE)&amp;VLOOKUP(F594,'Master Info'!$A$14:$C$113,3,FALSE))='Master Info'!$B$2&amp;'Master Info'!$C$2,"SGST","IGST"),"")</f>
        <v/>
      </c>
      <c r="Q594" s="67" t="str">
        <f t="shared" si="132"/>
        <v/>
      </c>
      <c r="R594" s="51">
        <f t="shared" si="138"/>
        <v>0</v>
      </c>
      <c r="S594" s="51">
        <f t="shared" si="138"/>
        <v>0</v>
      </c>
      <c r="T594" s="51">
        <f t="shared" si="139"/>
        <v>0</v>
      </c>
      <c r="U594" s="51">
        <f t="shared" si="140"/>
        <v>0</v>
      </c>
      <c r="V594" s="52">
        <f t="shared" si="141"/>
        <v>0</v>
      </c>
      <c r="W594" s="50" t="str">
        <f>IFERROR(IF(AND(VLOOKUP(F594,'Master Info'!$A$14:$Q$113,17,FALSE)="UNREGISTERED",$P594="IGST",O594&gt;=250000),"IGST &gt; 2.5 Lakhs",IF(VLOOKUP($F594,'Master Info'!$A$14:$Q$113,17,FALSE)="UNREGISTERED","Unregistered",$P594)),"")</f>
        <v/>
      </c>
      <c r="X594" s="96" t="str">
        <f t="shared" si="142"/>
        <v/>
      </c>
      <c r="Y594" s="50" t="str">
        <f t="shared" si="133"/>
        <v/>
      </c>
    </row>
    <row r="595" spans="1:25" x14ac:dyDescent="0.25">
      <c r="A595" s="49" t="str">
        <f t="shared" si="130"/>
        <v>-</v>
      </c>
      <c r="B595" s="49">
        <f t="shared" si="129"/>
        <v>594</v>
      </c>
      <c r="C595" s="78"/>
      <c r="D595" s="78"/>
      <c r="E595" s="70"/>
      <c r="F595" s="83"/>
      <c r="G595" s="94"/>
      <c r="H595" s="84"/>
      <c r="I595" s="95" t="str">
        <f t="shared" si="134"/>
        <v/>
      </c>
      <c r="J595" s="84"/>
      <c r="K595" s="52" t="str">
        <f t="shared" si="135"/>
        <v/>
      </c>
      <c r="L595" s="84"/>
      <c r="M595" s="51">
        <f t="shared" si="136"/>
        <v>0</v>
      </c>
      <c r="N595" s="51">
        <f t="shared" si="131"/>
        <v>0</v>
      </c>
      <c r="O595" s="51">
        <f t="shared" si="137"/>
        <v>0</v>
      </c>
      <c r="P595" s="51" t="str">
        <f>IFERROR(IF((VLOOKUP(F595,'Master Info'!$A$14:$C$113,2,FALSE)&amp;VLOOKUP(F595,'Master Info'!$A$14:$C$113,3,FALSE))='Master Info'!$B$2&amp;'Master Info'!$C$2,"SGST","IGST"),"")</f>
        <v/>
      </c>
      <c r="Q595" s="67" t="str">
        <f t="shared" si="132"/>
        <v/>
      </c>
      <c r="R595" s="51">
        <f t="shared" si="138"/>
        <v>0</v>
      </c>
      <c r="S595" s="51">
        <f t="shared" si="138"/>
        <v>0</v>
      </c>
      <c r="T595" s="51">
        <f t="shared" si="139"/>
        <v>0</v>
      </c>
      <c r="U595" s="51">
        <f t="shared" si="140"/>
        <v>0</v>
      </c>
      <c r="V595" s="52">
        <f t="shared" si="141"/>
        <v>0</v>
      </c>
      <c r="W595" s="50" t="str">
        <f>IFERROR(IF(AND(VLOOKUP(F595,'Master Info'!$A$14:$Q$113,17,FALSE)="UNREGISTERED",$P595="IGST",O595&gt;=250000),"IGST &gt; 2.5 Lakhs",IF(VLOOKUP($F595,'Master Info'!$A$14:$Q$113,17,FALSE)="UNREGISTERED","Unregistered",$P595)),"")</f>
        <v/>
      </c>
      <c r="X595" s="96" t="str">
        <f t="shared" si="142"/>
        <v/>
      </c>
      <c r="Y595" s="50" t="str">
        <f t="shared" si="133"/>
        <v/>
      </c>
    </row>
    <row r="596" spans="1:25" x14ac:dyDescent="0.25">
      <c r="A596" s="49" t="str">
        <f t="shared" si="130"/>
        <v>-</v>
      </c>
      <c r="B596" s="49">
        <f t="shared" si="129"/>
        <v>595</v>
      </c>
      <c r="C596" s="78"/>
      <c r="D596" s="78"/>
      <c r="E596" s="70"/>
      <c r="F596" s="83"/>
      <c r="G596" s="94"/>
      <c r="H596" s="84"/>
      <c r="I596" s="95" t="str">
        <f t="shared" si="134"/>
        <v/>
      </c>
      <c r="J596" s="84"/>
      <c r="K596" s="52" t="str">
        <f t="shared" si="135"/>
        <v/>
      </c>
      <c r="L596" s="84"/>
      <c r="M596" s="51">
        <f t="shared" si="136"/>
        <v>0</v>
      </c>
      <c r="N596" s="51">
        <f t="shared" si="131"/>
        <v>0</v>
      </c>
      <c r="O596" s="51">
        <f t="shared" si="137"/>
        <v>0</v>
      </c>
      <c r="P596" s="51" t="str">
        <f>IFERROR(IF((VLOOKUP(F596,'Master Info'!$A$14:$C$113,2,FALSE)&amp;VLOOKUP(F596,'Master Info'!$A$14:$C$113,3,FALSE))='Master Info'!$B$2&amp;'Master Info'!$C$2,"SGST","IGST"),"")</f>
        <v/>
      </c>
      <c r="Q596" s="67" t="str">
        <f t="shared" si="132"/>
        <v/>
      </c>
      <c r="R596" s="51">
        <f t="shared" si="138"/>
        <v>0</v>
      </c>
      <c r="S596" s="51">
        <f t="shared" si="138"/>
        <v>0</v>
      </c>
      <c r="T596" s="51">
        <f t="shared" si="139"/>
        <v>0</v>
      </c>
      <c r="U596" s="51">
        <f t="shared" si="140"/>
        <v>0</v>
      </c>
      <c r="V596" s="52">
        <f t="shared" si="141"/>
        <v>0</v>
      </c>
      <c r="W596" s="50" t="str">
        <f>IFERROR(IF(AND(VLOOKUP(F596,'Master Info'!$A$14:$Q$113,17,FALSE)="UNREGISTERED",$P596="IGST",O596&gt;=250000),"IGST &gt; 2.5 Lakhs",IF(VLOOKUP($F596,'Master Info'!$A$14:$Q$113,17,FALSE)="UNREGISTERED","Unregistered",$P596)),"")</f>
        <v/>
      </c>
      <c r="X596" s="96" t="str">
        <f t="shared" si="142"/>
        <v/>
      </c>
      <c r="Y596" s="50" t="str">
        <f t="shared" si="133"/>
        <v/>
      </c>
    </row>
    <row r="597" spans="1:25" x14ac:dyDescent="0.25">
      <c r="A597" s="49" t="str">
        <f t="shared" si="130"/>
        <v>-</v>
      </c>
      <c r="B597" s="49">
        <f t="shared" si="129"/>
        <v>596</v>
      </c>
      <c r="C597" s="78"/>
      <c r="D597" s="78"/>
      <c r="E597" s="70"/>
      <c r="F597" s="83"/>
      <c r="G597" s="94"/>
      <c r="H597" s="84"/>
      <c r="I597" s="95" t="str">
        <f t="shared" si="134"/>
        <v/>
      </c>
      <c r="J597" s="84"/>
      <c r="K597" s="52" t="str">
        <f t="shared" si="135"/>
        <v/>
      </c>
      <c r="L597" s="84"/>
      <c r="M597" s="51">
        <f t="shared" si="136"/>
        <v>0</v>
      </c>
      <c r="N597" s="51">
        <f t="shared" si="131"/>
        <v>0</v>
      </c>
      <c r="O597" s="51">
        <f t="shared" si="137"/>
        <v>0</v>
      </c>
      <c r="P597" s="51" t="str">
        <f>IFERROR(IF((VLOOKUP(F597,'Master Info'!$A$14:$C$113,2,FALSE)&amp;VLOOKUP(F597,'Master Info'!$A$14:$C$113,3,FALSE))='Master Info'!$B$2&amp;'Master Info'!$C$2,"SGST","IGST"),"")</f>
        <v/>
      </c>
      <c r="Q597" s="67" t="str">
        <f t="shared" si="132"/>
        <v/>
      </c>
      <c r="R597" s="51">
        <f t="shared" si="138"/>
        <v>0</v>
      </c>
      <c r="S597" s="51">
        <f t="shared" si="138"/>
        <v>0</v>
      </c>
      <c r="T597" s="51">
        <f t="shared" si="139"/>
        <v>0</v>
      </c>
      <c r="U597" s="51">
        <f t="shared" si="140"/>
        <v>0</v>
      </c>
      <c r="V597" s="52">
        <f t="shared" si="141"/>
        <v>0</v>
      </c>
      <c r="W597" s="50" t="str">
        <f>IFERROR(IF(AND(VLOOKUP(F597,'Master Info'!$A$14:$Q$113,17,FALSE)="UNREGISTERED",$P597="IGST",O597&gt;=250000),"IGST &gt; 2.5 Lakhs",IF(VLOOKUP($F597,'Master Info'!$A$14:$Q$113,17,FALSE)="UNREGISTERED","Unregistered",$P597)),"")</f>
        <v/>
      </c>
      <c r="X597" s="96" t="str">
        <f t="shared" si="142"/>
        <v/>
      </c>
      <c r="Y597" s="50" t="str">
        <f t="shared" si="133"/>
        <v/>
      </c>
    </row>
    <row r="598" spans="1:25" x14ac:dyDescent="0.25">
      <c r="A598" s="49" t="str">
        <f t="shared" si="130"/>
        <v>-</v>
      </c>
      <c r="B598" s="49">
        <f t="shared" si="129"/>
        <v>597</v>
      </c>
      <c r="C598" s="78"/>
      <c r="D598" s="78"/>
      <c r="E598" s="70"/>
      <c r="F598" s="83"/>
      <c r="G598" s="94"/>
      <c r="H598" s="84"/>
      <c r="I598" s="95" t="str">
        <f t="shared" si="134"/>
        <v/>
      </c>
      <c r="J598" s="84"/>
      <c r="K598" s="52" t="str">
        <f t="shared" si="135"/>
        <v/>
      </c>
      <c r="L598" s="84"/>
      <c r="M598" s="51">
        <f t="shared" si="136"/>
        <v>0</v>
      </c>
      <c r="N598" s="51">
        <f t="shared" si="131"/>
        <v>0</v>
      </c>
      <c r="O598" s="51">
        <f t="shared" si="137"/>
        <v>0</v>
      </c>
      <c r="P598" s="51" t="str">
        <f>IFERROR(IF((VLOOKUP(F598,'Master Info'!$A$14:$C$113,2,FALSE)&amp;VLOOKUP(F598,'Master Info'!$A$14:$C$113,3,FALSE))='Master Info'!$B$2&amp;'Master Info'!$C$2,"SGST","IGST"),"")</f>
        <v/>
      </c>
      <c r="Q598" s="67" t="str">
        <f t="shared" si="132"/>
        <v/>
      </c>
      <c r="R598" s="51">
        <f t="shared" si="138"/>
        <v>0</v>
      </c>
      <c r="S598" s="51">
        <f t="shared" si="138"/>
        <v>0</v>
      </c>
      <c r="T598" s="51">
        <f t="shared" si="139"/>
        <v>0</v>
      </c>
      <c r="U598" s="51">
        <f t="shared" si="140"/>
        <v>0</v>
      </c>
      <c r="V598" s="52">
        <f t="shared" si="141"/>
        <v>0</v>
      </c>
      <c r="W598" s="50" t="str">
        <f>IFERROR(IF(AND(VLOOKUP(F598,'Master Info'!$A$14:$Q$113,17,FALSE)="UNREGISTERED",$P598="IGST",O598&gt;=250000),"IGST &gt; 2.5 Lakhs",IF(VLOOKUP($F598,'Master Info'!$A$14:$Q$113,17,FALSE)="UNREGISTERED","Unregistered",$P598)),"")</f>
        <v/>
      </c>
      <c r="X598" s="96" t="str">
        <f t="shared" si="142"/>
        <v/>
      </c>
      <c r="Y598" s="50" t="str">
        <f t="shared" si="133"/>
        <v/>
      </c>
    </row>
    <row r="599" spans="1:25" x14ac:dyDescent="0.25">
      <c r="A599" s="49" t="str">
        <f t="shared" si="130"/>
        <v>-</v>
      </c>
      <c r="B599" s="49">
        <f t="shared" si="129"/>
        <v>598</v>
      </c>
      <c r="C599" s="78"/>
      <c r="D599" s="78"/>
      <c r="E599" s="70"/>
      <c r="F599" s="83"/>
      <c r="G599" s="94"/>
      <c r="H599" s="84"/>
      <c r="I599" s="95" t="str">
        <f t="shared" si="134"/>
        <v/>
      </c>
      <c r="J599" s="84"/>
      <c r="K599" s="52" t="str">
        <f t="shared" si="135"/>
        <v/>
      </c>
      <c r="L599" s="84"/>
      <c r="M599" s="51">
        <f t="shared" si="136"/>
        <v>0</v>
      </c>
      <c r="N599" s="51">
        <f t="shared" si="131"/>
        <v>0</v>
      </c>
      <c r="O599" s="51">
        <f t="shared" si="137"/>
        <v>0</v>
      </c>
      <c r="P599" s="51" t="str">
        <f>IFERROR(IF((VLOOKUP(F599,'Master Info'!$A$14:$C$113,2,FALSE)&amp;VLOOKUP(F599,'Master Info'!$A$14:$C$113,3,FALSE))='Master Info'!$B$2&amp;'Master Info'!$C$2,"SGST","IGST"),"")</f>
        <v/>
      </c>
      <c r="Q599" s="67" t="str">
        <f t="shared" si="132"/>
        <v/>
      </c>
      <c r="R599" s="51">
        <f t="shared" si="138"/>
        <v>0</v>
      </c>
      <c r="S599" s="51">
        <f t="shared" si="138"/>
        <v>0</v>
      </c>
      <c r="T599" s="51">
        <f t="shared" si="139"/>
        <v>0</v>
      </c>
      <c r="U599" s="51">
        <f t="shared" si="140"/>
        <v>0</v>
      </c>
      <c r="V599" s="52">
        <f t="shared" si="141"/>
        <v>0</v>
      </c>
      <c r="W599" s="50" t="str">
        <f>IFERROR(IF(AND(VLOOKUP(F599,'Master Info'!$A$14:$Q$113,17,FALSE)="UNREGISTERED",$P599="IGST",O599&gt;=250000),"IGST &gt; 2.5 Lakhs",IF(VLOOKUP($F599,'Master Info'!$A$14:$Q$113,17,FALSE)="UNREGISTERED","Unregistered",$P599)),"")</f>
        <v/>
      </c>
      <c r="X599" s="96" t="str">
        <f t="shared" si="142"/>
        <v/>
      </c>
      <c r="Y599" s="50" t="str">
        <f t="shared" si="133"/>
        <v/>
      </c>
    </row>
    <row r="600" spans="1:25" x14ac:dyDescent="0.25">
      <c r="A600" s="49" t="str">
        <f t="shared" si="130"/>
        <v>-</v>
      </c>
      <c r="B600" s="49">
        <f t="shared" ref="B600:B663" si="143">B599+1</f>
        <v>599</v>
      </c>
      <c r="C600" s="78"/>
      <c r="D600" s="78"/>
      <c r="E600" s="70"/>
      <c r="F600" s="83"/>
      <c r="G600" s="94"/>
      <c r="H600" s="84"/>
      <c r="I600" s="95" t="str">
        <f t="shared" si="134"/>
        <v/>
      </c>
      <c r="J600" s="84"/>
      <c r="K600" s="52" t="str">
        <f t="shared" si="135"/>
        <v/>
      </c>
      <c r="L600" s="84"/>
      <c r="M600" s="51">
        <f t="shared" si="136"/>
        <v>0</v>
      </c>
      <c r="N600" s="51">
        <f t="shared" si="131"/>
        <v>0</v>
      </c>
      <c r="O600" s="51">
        <f t="shared" si="137"/>
        <v>0</v>
      </c>
      <c r="P600" s="51" t="str">
        <f>IFERROR(IF((VLOOKUP(F600,'Master Info'!$A$14:$C$113,2,FALSE)&amp;VLOOKUP(F600,'Master Info'!$A$14:$C$113,3,FALSE))='Master Info'!$B$2&amp;'Master Info'!$C$2,"SGST","IGST"),"")</f>
        <v/>
      </c>
      <c r="Q600" s="67" t="str">
        <f t="shared" si="132"/>
        <v/>
      </c>
      <c r="R600" s="51">
        <f t="shared" si="138"/>
        <v>0</v>
      </c>
      <c r="S600" s="51">
        <f t="shared" si="138"/>
        <v>0</v>
      </c>
      <c r="T600" s="51">
        <f t="shared" si="139"/>
        <v>0</v>
      </c>
      <c r="U600" s="51">
        <f t="shared" si="140"/>
        <v>0</v>
      </c>
      <c r="V600" s="52">
        <f t="shared" si="141"/>
        <v>0</v>
      </c>
      <c r="W600" s="50" t="str">
        <f>IFERROR(IF(AND(VLOOKUP(F600,'Master Info'!$A$14:$Q$113,17,FALSE)="UNREGISTERED",$P600="IGST",O600&gt;=250000),"IGST &gt; 2.5 Lakhs",IF(VLOOKUP($F600,'Master Info'!$A$14:$Q$113,17,FALSE)="UNREGISTERED","Unregistered",$P600)),"")</f>
        <v/>
      </c>
      <c r="X600" s="96" t="str">
        <f t="shared" si="142"/>
        <v/>
      </c>
      <c r="Y600" s="50" t="str">
        <f t="shared" si="133"/>
        <v/>
      </c>
    </row>
    <row r="601" spans="1:25" x14ac:dyDescent="0.25">
      <c r="A601" s="49" t="str">
        <f t="shared" si="130"/>
        <v>-</v>
      </c>
      <c r="B601" s="49">
        <f t="shared" si="143"/>
        <v>600</v>
      </c>
      <c r="C601" s="78"/>
      <c r="D601" s="78"/>
      <c r="E601" s="70"/>
      <c r="F601" s="83"/>
      <c r="G601" s="94"/>
      <c r="H601" s="84"/>
      <c r="I601" s="95" t="str">
        <f t="shared" si="134"/>
        <v/>
      </c>
      <c r="J601" s="84"/>
      <c r="K601" s="52" t="str">
        <f t="shared" si="135"/>
        <v/>
      </c>
      <c r="L601" s="84"/>
      <c r="M601" s="51">
        <f t="shared" si="136"/>
        <v>0</v>
      </c>
      <c r="N601" s="51">
        <f t="shared" si="131"/>
        <v>0</v>
      </c>
      <c r="O601" s="51">
        <f t="shared" si="137"/>
        <v>0</v>
      </c>
      <c r="P601" s="51" t="str">
        <f>IFERROR(IF((VLOOKUP(F601,'Master Info'!$A$14:$C$113,2,FALSE)&amp;VLOOKUP(F601,'Master Info'!$A$14:$C$113,3,FALSE))='Master Info'!$B$2&amp;'Master Info'!$C$2,"SGST","IGST"),"")</f>
        <v/>
      </c>
      <c r="Q601" s="67" t="str">
        <f t="shared" si="132"/>
        <v/>
      </c>
      <c r="R601" s="51">
        <f t="shared" si="138"/>
        <v>0</v>
      </c>
      <c r="S601" s="51">
        <f t="shared" si="138"/>
        <v>0</v>
      </c>
      <c r="T601" s="51">
        <f t="shared" si="139"/>
        <v>0</v>
      </c>
      <c r="U601" s="51">
        <f t="shared" si="140"/>
        <v>0</v>
      </c>
      <c r="V601" s="52">
        <f t="shared" si="141"/>
        <v>0</v>
      </c>
      <c r="W601" s="50" t="str">
        <f>IFERROR(IF(AND(VLOOKUP(F601,'Master Info'!$A$14:$Q$113,17,FALSE)="UNREGISTERED",$P601="IGST",O601&gt;=250000),"IGST &gt; 2.5 Lakhs",IF(VLOOKUP($F601,'Master Info'!$A$14:$Q$113,17,FALSE)="UNREGISTERED","Unregistered",$P601)),"")</f>
        <v/>
      </c>
      <c r="X601" s="96" t="str">
        <f t="shared" si="142"/>
        <v/>
      </c>
      <c r="Y601" s="50" t="str">
        <f t="shared" si="133"/>
        <v/>
      </c>
    </row>
    <row r="602" spans="1:25" x14ac:dyDescent="0.25">
      <c r="A602" s="49" t="str">
        <f t="shared" si="130"/>
        <v>-</v>
      </c>
      <c r="B602" s="49">
        <f t="shared" si="143"/>
        <v>601</v>
      </c>
      <c r="C602" s="78"/>
      <c r="D602" s="78"/>
      <c r="E602" s="70"/>
      <c r="F602" s="83"/>
      <c r="G602" s="94"/>
      <c r="H602" s="84"/>
      <c r="I602" s="95" t="str">
        <f t="shared" si="134"/>
        <v/>
      </c>
      <c r="J602" s="84"/>
      <c r="K602" s="52" t="str">
        <f t="shared" si="135"/>
        <v/>
      </c>
      <c r="L602" s="84"/>
      <c r="M602" s="51">
        <f t="shared" si="136"/>
        <v>0</v>
      </c>
      <c r="N602" s="51">
        <f t="shared" si="131"/>
        <v>0</v>
      </c>
      <c r="O602" s="51">
        <f t="shared" si="137"/>
        <v>0</v>
      </c>
      <c r="P602" s="51" t="str">
        <f>IFERROR(IF((VLOOKUP(F602,'Master Info'!$A$14:$C$113,2,FALSE)&amp;VLOOKUP(F602,'Master Info'!$A$14:$C$113,3,FALSE))='Master Info'!$B$2&amp;'Master Info'!$C$2,"SGST","IGST"),"")</f>
        <v/>
      </c>
      <c r="Q602" s="67" t="str">
        <f t="shared" si="132"/>
        <v/>
      </c>
      <c r="R602" s="51">
        <f t="shared" si="138"/>
        <v>0</v>
      </c>
      <c r="S602" s="51">
        <f t="shared" si="138"/>
        <v>0</v>
      </c>
      <c r="T602" s="51">
        <f t="shared" si="139"/>
        <v>0</v>
      </c>
      <c r="U602" s="51">
        <f t="shared" si="140"/>
        <v>0</v>
      </c>
      <c r="V602" s="52">
        <f t="shared" si="141"/>
        <v>0</v>
      </c>
      <c r="W602" s="50" t="str">
        <f>IFERROR(IF(AND(VLOOKUP(F602,'Master Info'!$A$14:$Q$113,17,FALSE)="UNREGISTERED",$P602="IGST",O602&gt;=250000),"IGST &gt; 2.5 Lakhs",IF(VLOOKUP($F602,'Master Info'!$A$14:$Q$113,17,FALSE)="UNREGISTERED","Unregistered",$P602)),"")</f>
        <v/>
      </c>
      <c r="X602" s="96" t="str">
        <f t="shared" si="142"/>
        <v/>
      </c>
      <c r="Y602" s="50" t="str">
        <f t="shared" si="133"/>
        <v/>
      </c>
    </row>
    <row r="603" spans="1:25" x14ac:dyDescent="0.25">
      <c r="A603" s="49" t="str">
        <f t="shared" si="130"/>
        <v>-</v>
      </c>
      <c r="B603" s="49">
        <f t="shared" si="143"/>
        <v>602</v>
      </c>
      <c r="C603" s="78"/>
      <c r="D603" s="78"/>
      <c r="E603" s="70"/>
      <c r="F603" s="83"/>
      <c r="G603" s="94"/>
      <c r="H603" s="84"/>
      <c r="I603" s="95" t="str">
        <f t="shared" si="134"/>
        <v/>
      </c>
      <c r="J603" s="84"/>
      <c r="K603" s="52" t="str">
        <f t="shared" si="135"/>
        <v/>
      </c>
      <c r="L603" s="84"/>
      <c r="M603" s="51">
        <f t="shared" si="136"/>
        <v>0</v>
      </c>
      <c r="N603" s="51">
        <f t="shared" si="131"/>
        <v>0</v>
      </c>
      <c r="O603" s="51">
        <f t="shared" si="137"/>
        <v>0</v>
      </c>
      <c r="P603" s="51" t="str">
        <f>IFERROR(IF((VLOOKUP(F603,'Master Info'!$A$14:$C$113,2,FALSE)&amp;VLOOKUP(F603,'Master Info'!$A$14:$C$113,3,FALSE))='Master Info'!$B$2&amp;'Master Info'!$C$2,"SGST","IGST"),"")</f>
        <v/>
      </c>
      <c r="Q603" s="67" t="str">
        <f t="shared" si="132"/>
        <v/>
      </c>
      <c r="R603" s="51">
        <f t="shared" si="138"/>
        <v>0</v>
      </c>
      <c r="S603" s="51">
        <f t="shared" si="138"/>
        <v>0</v>
      </c>
      <c r="T603" s="51">
        <f t="shared" si="139"/>
        <v>0</v>
      </c>
      <c r="U603" s="51">
        <f t="shared" si="140"/>
        <v>0</v>
      </c>
      <c r="V603" s="52">
        <f t="shared" si="141"/>
        <v>0</v>
      </c>
      <c r="W603" s="50" t="str">
        <f>IFERROR(IF(AND(VLOOKUP(F603,'Master Info'!$A$14:$Q$113,17,FALSE)="UNREGISTERED",$P603="IGST",O603&gt;=250000),"IGST &gt; 2.5 Lakhs",IF(VLOOKUP($F603,'Master Info'!$A$14:$Q$113,17,FALSE)="UNREGISTERED","Unregistered",$P603)),"")</f>
        <v/>
      </c>
      <c r="X603" s="96" t="str">
        <f t="shared" si="142"/>
        <v/>
      </c>
      <c r="Y603" s="50" t="str">
        <f t="shared" si="133"/>
        <v/>
      </c>
    </row>
    <row r="604" spans="1:25" x14ac:dyDescent="0.25">
      <c r="A604" s="49" t="str">
        <f t="shared" si="130"/>
        <v>-</v>
      </c>
      <c r="B604" s="49">
        <f t="shared" si="143"/>
        <v>603</v>
      </c>
      <c r="C604" s="78"/>
      <c r="D604" s="78"/>
      <c r="E604" s="70"/>
      <c r="F604" s="83"/>
      <c r="G604" s="94"/>
      <c r="H604" s="84"/>
      <c r="I604" s="95" t="str">
        <f t="shared" si="134"/>
        <v/>
      </c>
      <c r="J604" s="84"/>
      <c r="K604" s="52" t="str">
        <f t="shared" si="135"/>
        <v/>
      </c>
      <c r="L604" s="84"/>
      <c r="M604" s="51">
        <f t="shared" si="136"/>
        <v>0</v>
      </c>
      <c r="N604" s="51">
        <f t="shared" si="131"/>
        <v>0</v>
      </c>
      <c r="O604" s="51">
        <f t="shared" si="137"/>
        <v>0</v>
      </c>
      <c r="P604" s="51" t="str">
        <f>IFERROR(IF((VLOOKUP(F604,'Master Info'!$A$14:$C$113,2,FALSE)&amp;VLOOKUP(F604,'Master Info'!$A$14:$C$113,3,FALSE))='Master Info'!$B$2&amp;'Master Info'!$C$2,"SGST","IGST"),"")</f>
        <v/>
      </c>
      <c r="Q604" s="67" t="str">
        <f t="shared" si="132"/>
        <v/>
      </c>
      <c r="R604" s="51">
        <f t="shared" si="138"/>
        <v>0</v>
      </c>
      <c r="S604" s="51">
        <f t="shared" si="138"/>
        <v>0</v>
      </c>
      <c r="T604" s="51">
        <f t="shared" si="139"/>
        <v>0</v>
      </c>
      <c r="U604" s="51">
        <f t="shared" si="140"/>
        <v>0</v>
      </c>
      <c r="V604" s="52">
        <f t="shared" si="141"/>
        <v>0</v>
      </c>
      <c r="W604" s="50" t="str">
        <f>IFERROR(IF(AND(VLOOKUP(F604,'Master Info'!$A$14:$Q$113,17,FALSE)="UNREGISTERED",$P604="IGST",O604&gt;=250000),"IGST &gt; 2.5 Lakhs",IF(VLOOKUP($F604,'Master Info'!$A$14:$Q$113,17,FALSE)="UNREGISTERED","Unregistered",$P604)),"")</f>
        <v/>
      </c>
      <c r="X604" s="96" t="str">
        <f t="shared" si="142"/>
        <v/>
      </c>
      <c r="Y604" s="50" t="str">
        <f t="shared" si="133"/>
        <v/>
      </c>
    </row>
    <row r="605" spans="1:25" x14ac:dyDescent="0.25">
      <c r="A605" s="49" t="str">
        <f t="shared" si="130"/>
        <v>-</v>
      </c>
      <c r="B605" s="49">
        <f t="shared" si="143"/>
        <v>604</v>
      </c>
      <c r="C605" s="78"/>
      <c r="D605" s="78"/>
      <c r="E605" s="70"/>
      <c r="F605" s="83"/>
      <c r="G605" s="94"/>
      <c r="H605" s="84"/>
      <c r="I605" s="95" t="str">
        <f t="shared" si="134"/>
        <v/>
      </c>
      <c r="J605" s="84"/>
      <c r="K605" s="52" t="str">
        <f t="shared" si="135"/>
        <v/>
      </c>
      <c r="L605" s="84"/>
      <c r="M605" s="51">
        <f t="shared" si="136"/>
        <v>0</v>
      </c>
      <c r="N605" s="51">
        <f t="shared" si="131"/>
        <v>0</v>
      </c>
      <c r="O605" s="51">
        <f t="shared" si="137"/>
        <v>0</v>
      </c>
      <c r="P605" s="51" t="str">
        <f>IFERROR(IF((VLOOKUP(F605,'Master Info'!$A$14:$C$113,2,FALSE)&amp;VLOOKUP(F605,'Master Info'!$A$14:$C$113,3,FALSE))='Master Info'!$B$2&amp;'Master Info'!$C$2,"SGST","IGST"),"")</f>
        <v/>
      </c>
      <c r="Q605" s="67" t="str">
        <f t="shared" si="132"/>
        <v/>
      </c>
      <c r="R605" s="51">
        <f t="shared" si="138"/>
        <v>0</v>
      </c>
      <c r="S605" s="51">
        <f t="shared" si="138"/>
        <v>0</v>
      </c>
      <c r="T605" s="51">
        <f t="shared" si="139"/>
        <v>0</v>
      </c>
      <c r="U605" s="51">
        <f t="shared" si="140"/>
        <v>0</v>
      </c>
      <c r="V605" s="52">
        <f t="shared" si="141"/>
        <v>0</v>
      </c>
      <c r="W605" s="50" t="str">
        <f>IFERROR(IF(AND(VLOOKUP(F605,'Master Info'!$A$14:$Q$113,17,FALSE)="UNREGISTERED",$P605="IGST",O605&gt;=250000),"IGST &gt; 2.5 Lakhs",IF(VLOOKUP($F605,'Master Info'!$A$14:$Q$113,17,FALSE)="UNREGISTERED","Unregistered",$P605)),"")</f>
        <v/>
      </c>
      <c r="X605" s="96" t="str">
        <f t="shared" si="142"/>
        <v/>
      </c>
      <c r="Y605" s="50" t="str">
        <f t="shared" si="133"/>
        <v/>
      </c>
    </row>
    <row r="606" spans="1:25" x14ac:dyDescent="0.25">
      <c r="A606" s="49" t="str">
        <f t="shared" si="130"/>
        <v>-</v>
      </c>
      <c r="B606" s="49">
        <f t="shared" si="143"/>
        <v>605</v>
      </c>
      <c r="C606" s="78"/>
      <c r="D606" s="78"/>
      <c r="E606" s="70"/>
      <c r="F606" s="83"/>
      <c r="G606" s="94"/>
      <c r="H606" s="84"/>
      <c r="I606" s="95" t="str">
        <f t="shared" si="134"/>
        <v/>
      </c>
      <c r="J606" s="84"/>
      <c r="K606" s="52" t="str">
        <f t="shared" si="135"/>
        <v/>
      </c>
      <c r="L606" s="84"/>
      <c r="M606" s="51">
        <f t="shared" si="136"/>
        <v>0</v>
      </c>
      <c r="N606" s="51">
        <f t="shared" si="131"/>
        <v>0</v>
      </c>
      <c r="O606" s="51">
        <f t="shared" si="137"/>
        <v>0</v>
      </c>
      <c r="P606" s="51" t="str">
        <f>IFERROR(IF((VLOOKUP(F606,'Master Info'!$A$14:$C$113,2,FALSE)&amp;VLOOKUP(F606,'Master Info'!$A$14:$C$113,3,FALSE))='Master Info'!$B$2&amp;'Master Info'!$C$2,"SGST","IGST"),"")</f>
        <v/>
      </c>
      <c r="Q606" s="67" t="str">
        <f t="shared" si="132"/>
        <v/>
      </c>
      <c r="R606" s="51">
        <f t="shared" si="138"/>
        <v>0</v>
      </c>
      <c r="S606" s="51">
        <f t="shared" si="138"/>
        <v>0</v>
      </c>
      <c r="T606" s="51">
        <f t="shared" si="139"/>
        <v>0</v>
      </c>
      <c r="U606" s="51">
        <f t="shared" si="140"/>
        <v>0</v>
      </c>
      <c r="V606" s="52">
        <f t="shared" si="141"/>
        <v>0</v>
      </c>
      <c r="W606" s="50" t="str">
        <f>IFERROR(IF(AND(VLOOKUP(F606,'Master Info'!$A$14:$Q$113,17,FALSE)="UNREGISTERED",$P606="IGST",O606&gt;=250000),"IGST &gt; 2.5 Lakhs",IF(VLOOKUP($F606,'Master Info'!$A$14:$Q$113,17,FALSE)="UNREGISTERED","Unregistered",$P606)),"")</f>
        <v/>
      </c>
      <c r="X606" s="96" t="str">
        <f t="shared" si="142"/>
        <v/>
      </c>
      <c r="Y606" s="50" t="str">
        <f t="shared" si="133"/>
        <v/>
      </c>
    </row>
    <row r="607" spans="1:25" x14ac:dyDescent="0.25">
      <c r="A607" s="49" t="str">
        <f t="shared" si="130"/>
        <v>-</v>
      </c>
      <c r="B607" s="49">
        <f t="shared" si="143"/>
        <v>606</v>
      </c>
      <c r="C607" s="78"/>
      <c r="D607" s="78"/>
      <c r="E607" s="70"/>
      <c r="F607" s="83"/>
      <c r="G607" s="94"/>
      <c r="H607" s="84"/>
      <c r="I607" s="95" t="str">
        <f t="shared" si="134"/>
        <v/>
      </c>
      <c r="J607" s="84"/>
      <c r="K607" s="52" t="str">
        <f t="shared" si="135"/>
        <v/>
      </c>
      <c r="L607" s="84"/>
      <c r="M607" s="51">
        <f t="shared" si="136"/>
        <v>0</v>
      </c>
      <c r="N607" s="51">
        <f t="shared" si="131"/>
        <v>0</v>
      </c>
      <c r="O607" s="51">
        <f t="shared" si="137"/>
        <v>0</v>
      </c>
      <c r="P607" s="51" t="str">
        <f>IFERROR(IF((VLOOKUP(F607,'Master Info'!$A$14:$C$113,2,FALSE)&amp;VLOOKUP(F607,'Master Info'!$A$14:$C$113,3,FALSE))='Master Info'!$B$2&amp;'Master Info'!$C$2,"SGST","IGST"),"")</f>
        <v/>
      </c>
      <c r="Q607" s="67" t="str">
        <f t="shared" si="132"/>
        <v/>
      </c>
      <c r="R607" s="51">
        <f t="shared" si="138"/>
        <v>0</v>
      </c>
      <c r="S607" s="51">
        <f t="shared" si="138"/>
        <v>0</v>
      </c>
      <c r="T607" s="51">
        <f t="shared" si="139"/>
        <v>0</v>
      </c>
      <c r="U607" s="51">
        <f t="shared" si="140"/>
        <v>0</v>
      </c>
      <c r="V607" s="52">
        <f t="shared" si="141"/>
        <v>0</v>
      </c>
      <c r="W607" s="50" t="str">
        <f>IFERROR(IF(AND(VLOOKUP(F607,'Master Info'!$A$14:$Q$113,17,FALSE)="UNREGISTERED",$P607="IGST",O607&gt;=250000),"IGST &gt; 2.5 Lakhs",IF(VLOOKUP($F607,'Master Info'!$A$14:$Q$113,17,FALSE)="UNREGISTERED","Unregistered",$P607)),"")</f>
        <v/>
      </c>
      <c r="X607" s="96" t="str">
        <f t="shared" si="142"/>
        <v/>
      </c>
      <c r="Y607" s="50" t="str">
        <f t="shared" si="133"/>
        <v/>
      </c>
    </row>
    <row r="608" spans="1:25" x14ac:dyDescent="0.25">
      <c r="A608" s="49" t="str">
        <f t="shared" si="130"/>
        <v>-</v>
      </c>
      <c r="B608" s="49">
        <f t="shared" si="143"/>
        <v>607</v>
      </c>
      <c r="C608" s="78"/>
      <c r="D608" s="78"/>
      <c r="E608" s="70"/>
      <c r="F608" s="83"/>
      <c r="G608" s="94"/>
      <c r="H608" s="84"/>
      <c r="I608" s="95" t="str">
        <f t="shared" si="134"/>
        <v/>
      </c>
      <c r="J608" s="84"/>
      <c r="K608" s="52" t="str">
        <f t="shared" si="135"/>
        <v/>
      </c>
      <c r="L608" s="84"/>
      <c r="M608" s="51">
        <f t="shared" si="136"/>
        <v>0</v>
      </c>
      <c r="N608" s="51">
        <f t="shared" si="131"/>
        <v>0</v>
      </c>
      <c r="O608" s="51">
        <f t="shared" si="137"/>
        <v>0</v>
      </c>
      <c r="P608" s="51" t="str">
        <f>IFERROR(IF((VLOOKUP(F608,'Master Info'!$A$14:$C$113,2,FALSE)&amp;VLOOKUP(F608,'Master Info'!$A$14:$C$113,3,FALSE))='Master Info'!$B$2&amp;'Master Info'!$C$2,"SGST","IGST"),"")</f>
        <v/>
      </c>
      <c r="Q608" s="67" t="str">
        <f t="shared" si="132"/>
        <v/>
      </c>
      <c r="R608" s="51">
        <f t="shared" si="138"/>
        <v>0</v>
      </c>
      <c r="S608" s="51">
        <f t="shared" si="138"/>
        <v>0</v>
      </c>
      <c r="T608" s="51">
        <f t="shared" si="139"/>
        <v>0</v>
      </c>
      <c r="U608" s="51">
        <f t="shared" si="140"/>
        <v>0</v>
      </c>
      <c r="V608" s="52">
        <f t="shared" si="141"/>
        <v>0</v>
      </c>
      <c r="W608" s="50" t="str">
        <f>IFERROR(IF(AND(VLOOKUP(F608,'Master Info'!$A$14:$Q$113,17,FALSE)="UNREGISTERED",$P608="IGST",O608&gt;=250000),"IGST &gt; 2.5 Lakhs",IF(VLOOKUP($F608,'Master Info'!$A$14:$Q$113,17,FALSE)="UNREGISTERED","Unregistered",$P608)),"")</f>
        <v/>
      </c>
      <c r="X608" s="96" t="str">
        <f t="shared" si="142"/>
        <v/>
      </c>
      <c r="Y608" s="50" t="str">
        <f t="shared" si="133"/>
        <v/>
      </c>
    </row>
    <row r="609" spans="1:25" x14ac:dyDescent="0.25">
      <c r="A609" s="49" t="str">
        <f t="shared" si="130"/>
        <v>-</v>
      </c>
      <c r="B609" s="49">
        <f t="shared" si="143"/>
        <v>608</v>
      </c>
      <c r="C609" s="78"/>
      <c r="D609" s="78"/>
      <c r="E609" s="70"/>
      <c r="F609" s="83"/>
      <c r="G609" s="94"/>
      <c r="H609" s="84"/>
      <c r="I609" s="95" t="str">
        <f t="shared" si="134"/>
        <v/>
      </c>
      <c r="J609" s="84"/>
      <c r="K609" s="52" t="str">
        <f t="shared" si="135"/>
        <v/>
      </c>
      <c r="L609" s="84"/>
      <c r="M609" s="51">
        <f t="shared" si="136"/>
        <v>0</v>
      </c>
      <c r="N609" s="51">
        <f t="shared" si="131"/>
        <v>0</v>
      </c>
      <c r="O609" s="51">
        <f t="shared" si="137"/>
        <v>0</v>
      </c>
      <c r="P609" s="51" t="str">
        <f>IFERROR(IF((VLOOKUP(F609,'Master Info'!$A$14:$C$113,2,FALSE)&amp;VLOOKUP(F609,'Master Info'!$A$14:$C$113,3,FALSE))='Master Info'!$B$2&amp;'Master Info'!$C$2,"SGST","IGST"),"")</f>
        <v/>
      </c>
      <c r="Q609" s="67" t="str">
        <f t="shared" si="132"/>
        <v/>
      </c>
      <c r="R609" s="51">
        <f t="shared" si="138"/>
        <v>0</v>
      </c>
      <c r="S609" s="51">
        <f t="shared" si="138"/>
        <v>0</v>
      </c>
      <c r="T609" s="51">
        <f t="shared" si="139"/>
        <v>0</v>
      </c>
      <c r="U609" s="51">
        <f t="shared" si="140"/>
        <v>0</v>
      </c>
      <c r="V609" s="52">
        <f t="shared" si="141"/>
        <v>0</v>
      </c>
      <c r="W609" s="50" t="str">
        <f>IFERROR(IF(AND(VLOOKUP(F609,'Master Info'!$A$14:$Q$113,17,FALSE)="UNREGISTERED",$P609="IGST",O609&gt;=250000),"IGST &gt; 2.5 Lakhs",IF(VLOOKUP($F609,'Master Info'!$A$14:$Q$113,17,FALSE)="UNREGISTERED","Unregistered",$P609)),"")</f>
        <v/>
      </c>
      <c r="X609" s="96" t="str">
        <f t="shared" si="142"/>
        <v/>
      </c>
      <c r="Y609" s="50" t="str">
        <f t="shared" si="133"/>
        <v/>
      </c>
    </row>
    <row r="610" spans="1:25" x14ac:dyDescent="0.25">
      <c r="A610" s="49" t="str">
        <f t="shared" si="130"/>
        <v>-</v>
      </c>
      <c r="B610" s="49">
        <f t="shared" si="143"/>
        <v>609</v>
      </c>
      <c r="C610" s="78"/>
      <c r="D610" s="78"/>
      <c r="E610" s="70"/>
      <c r="F610" s="83"/>
      <c r="G610" s="94"/>
      <c r="H610" s="84"/>
      <c r="I610" s="95" t="str">
        <f t="shared" si="134"/>
        <v/>
      </c>
      <c r="J610" s="84"/>
      <c r="K610" s="52" t="str">
        <f t="shared" si="135"/>
        <v/>
      </c>
      <c r="L610" s="84"/>
      <c r="M610" s="51">
        <f t="shared" si="136"/>
        <v>0</v>
      </c>
      <c r="N610" s="51">
        <f t="shared" si="131"/>
        <v>0</v>
      </c>
      <c r="O610" s="51">
        <f t="shared" si="137"/>
        <v>0</v>
      </c>
      <c r="P610" s="51" t="str">
        <f>IFERROR(IF((VLOOKUP(F610,'Master Info'!$A$14:$C$113,2,FALSE)&amp;VLOOKUP(F610,'Master Info'!$A$14:$C$113,3,FALSE))='Master Info'!$B$2&amp;'Master Info'!$C$2,"SGST","IGST"),"")</f>
        <v/>
      </c>
      <c r="Q610" s="67" t="str">
        <f t="shared" si="132"/>
        <v/>
      </c>
      <c r="R610" s="51">
        <f t="shared" si="138"/>
        <v>0</v>
      </c>
      <c r="S610" s="51">
        <f t="shared" si="138"/>
        <v>0</v>
      </c>
      <c r="T610" s="51">
        <f t="shared" si="139"/>
        <v>0</v>
      </c>
      <c r="U610" s="51">
        <f t="shared" si="140"/>
        <v>0</v>
      </c>
      <c r="V610" s="52">
        <f t="shared" si="141"/>
        <v>0</v>
      </c>
      <c r="W610" s="50" t="str">
        <f>IFERROR(IF(AND(VLOOKUP(F610,'Master Info'!$A$14:$Q$113,17,FALSE)="UNREGISTERED",$P610="IGST",O610&gt;=250000),"IGST &gt; 2.5 Lakhs",IF(VLOOKUP($F610,'Master Info'!$A$14:$Q$113,17,FALSE)="UNREGISTERED","Unregistered",$P610)),"")</f>
        <v/>
      </c>
      <c r="X610" s="96" t="str">
        <f t="shared" si="142"/>
        <v/>
      </c>
      <c r="Y610" s="50" t="str">
        <f t="shared" si="133"/>
        <v/>
      </c>
    </row>
    <row r="611" spans="1:25" x14ac:dyDescent="0.25">
      <c r="A611" s="49" t="str">
        <f t="shared" si="130"/>
        <v>-</v>
      </c>
      <c r="B611" s="49">
        <f t="shared" si="143"/>
        <v>610</v>
      </c>
      <c r="C611" s="78"/>
      <c r="D611" s="78"/>
      <c r="E611" s="70"/>
      <c r="F611" s="83"/>
      <c r="G611" s="94"/>
      <c r="H611" s="84"/>
      <c r="I611" s="95" t="str">
        <f t="shared" si="134"/>
        <v/>
      </c>
      <c r="J611" s="84"/>
      <c r="K611" s="52" t="str">
        <f t="shared" si="135"/>
        <v/>
      </c>
      <c r="L611" s="84"/>
      <c r="M611" s="51">
        <f t="shared" si="136"/>
        <v>0</v>
      </c>
      <c r="N611" s="51">
        <f t="shared" si="131"/>
        <v>0</v>
      </c>
      <c r="O611" s="51">
        <f t="shared" si="137"/>
        <v>0</v>
      </c>
      <c r="P611" s="51" t="str">
        <f>IFERROR(IF((VLOOKUP(F611,'Master Info'!$A$14:$C$113,2,FALSE)&amp;VLOOKUP(F611,'Master Info'!$A$14:$C$113,3,FALSE))='Master Info'!$B$2&amp;'Master Info'!$C$2,"SGST","IGST"),"")</f>
        <v/>
      </c>
      <c r="Q611" s="67" t="str">
        <f t="shared" si="132"/>
        <v/>
      </c>
      <c r="R611" s="51">
        <f t="shared" si="138"/>
        <v>0</v>
      </c>
      <c r="S611" s="51">
        <f t="shared" si="138"/>
        <v>0</v>
      </c>
      <c r="T611" s="51">
        <f t="shared" si="139"/>
        <v>0</v>
      </c>
      <c r="U611" s="51">
        <f t="shared" si="140"/>
        <v>0</v>
      </c>
      <c r="V611" s="52">
        <f t="shared" si="141"/>
        <v>0</v>
      </c>
      <c r="W611" s="50" t="str">
        <f>IFERROR(IF(AND(VLOOKUP(F611,'Master Info'!$A$14:$Q$113,17,FALSE)="UNREGISTERED",$P611="IGST",O611&gt;=250000),"IGST &gt; 2.5 Lakhs",IF(VLOOKUP($F611,'Master Info'!$A$14:$Q$113,17,FALSE)="UNREGISTERED","Unregistered",$P611)),"")</f>
        <v/>
      </c>
      <c r="X611" s="96" t="str">
        <f t="shared" si="142"/>
        <v/>
      </c>
      <c r="Y611" s="50" t="str">
        <f t="shared" si="133"/>
        <v/>
      </c>
    </row>
    <row r="612" spans="1:25" x14ac:dyDescent="0.25">
      <c r="A612" s="49" t="str">
        <f t="shared" si="130"/>
        <v>-</v>
      </c>
      <c r="B612" s="49">
        <f t="shared" si="143"/>
        <v>611</v>
      </c>
      <c r="C612" s="78"/>
      <c r="D612" s="78"/>
      <c r="E612" s="70"/>
      <c r="F612" s="83"/>
      <c r="G612" s="94"/>
      <c r="H612" s="84"/>
      <c r="I612" s="95" t="str">
        <f t="shared" si="134"/>
        <v/>
      </c>
      <c r="J612" s="84"/>
      <c r="K612" s="52" t="str">
        <f t="shared" si="135"/>
        <v/>
      </c>
      <c r="L612" s="84"/>
      <c r="M612" s="51">
        <f t="shared" si="136"/>
        <v>0</v>
      </c>
      <c r="N612" s="51">
        <f t="shared" si="131"/>
        <v>0</v>
      </c>
      <c r="O612" s="51">
        <f t="shared" si="137"/>
        <v>0</v>
      </c>
      <c r="P612" s="51" t="str">
        <f>IFERROR(IF((VLOOKUP(F612,'Master Info'!$A$14:$C$113,2,FALSE)&amp;VLOOKUP(F612,'Master Info'!$A$14:$C$113,3,FALSE))='Master Info'!$B$2&amp;'Master Info'!$C$2,"SGST","IGST"),"")</f>
        <v/>
      </c>
      <c r="Q612" s="67" t="str">
        <f t="shared" si="132"/>
        <v/>
      </c>
      <c r="R612" s="51">
        <f t="shared" si="138"/>
        <v>0</v>
      </c>
      <c r="S612" s="51">
        <f t="shared" si="138"/>
        <v>0</v>
      </c>
      <c r="T612" s="51">
        <f t="shared" si="139"/>
        <v>0</v>
      </c>
      <c r="U612" s="51">
        <f t="shared" si="140"/>
        <v>0</v>
      </c>
      <c r="V612" s="52">
        <f t="shared" si="141"/>
        <v>0</v>
      </c>
      <c r="W612" s="50" t="str">
        <f>IFERROR(IF(AND(VLOOKUP(F612,'Master Info'!$A$14:$Q$113,17,FALSE)="UNREGISTERED",$P612="IGST",O612&gt;=250000),"IGST &gt; 2.5 Lakhs",IF(VLOOKUP($F612,'Master Info'!$A$14:$Q$113,17,FALSE)="UNREGISTERED","Unregistered",$P612)),"")</f>
        <v/>
      </c>
      <c r="X612" s="96" t="str">
        <f t="shared" si="142"/>
        <v/>
      </c>
      <c r="Y612" s="50" t="str">
        <f t="shared" si="133"/>
        <v/>
      </c>
    </row>
    <row r="613" spans="1:25" x14ac:dyDescent="0.25">
      <c r="A613" s="49" t="str">
        <f t="shared" si="130"/>
        <v>-</v>
      </c>
      <c r="B613" s="49">
        <f t="shared" si="143"/>
        <v>612</v>
      </c>
      <c r="C613" s="78"/>
      <c r="D613" s="78"/>
      <c r="E613" s="70"/>
      <c r="F613" s="83"/>
      <c r="G613" s="94"/>
      <c r="H613" s="84"/>
      <c r="I613" s="95" t="str">
        <f t="shared" si="134"/>
        <v/>
      </c>
      <c r="J613" s="84"/>
      <c r="K613" s="52" t="str">
        <f t="shared" si="135"/>
        <v/>
      </c>
      <c r="L613" s="84"/>
      <c r="M613" s="51">
        <f t="shared" si="136"/>
        <v>0</v>
      </c>
      <c r="N613" s="51">
        <f t="shared" si="131"/>
        <v>0</v>
      </c>
      <c r="O613" s="51">
        <f t="shared" si="137"/>
        <v>0</v>
      </c>
      <c r="P613" s="51" t="str">
        <f>IFERROR(IF((VLOOKUP(F613,'Master Info'!$A$14:$C$113,2,FALSE)&amp;VLOOKUP(F613,'Master Info'!$A$14:$C$113,3,FALSE))='Master Info'!$B$2&amp;'Master Info'!$C$2,"SGST","IGST"),"")</f>
        <v/>
      </c>
      <c r="Q613" s="67" t="str">
        <f t="shared" si="132"/>
        <v/>
      </c>
      <c r="R613" s="51">
        <f t="shared" si="138"/>
        <v>0</v>
      </c>
      <c r="S613" s="51">
        <f t="shared" si="138"/>
        <v>0</v>
      </c>
      <c r="T613" s="51">
        <f t="shared" si="139"/>
        <v>0</v>
      </c>
      <c r="U613" s="51">
        <f t="shared" si="140"/>
        <v>0</v>
      </c>
      <c r="V613" s="52">
        <f t="shared" si="141"/>
        <v>0</v>
      </c>
      <c r="W613" s="50" t="str">
        <f>IFERROR(IF(AND(VLOOKUP(F613,'Master Info'!$A$14:$Q$113,17,FALSE)="UNREGISTERED",$P613="IGST",O613&gt;=250000),"IGST &gt; 2.5 Lakhs",IF(VLOOKUP($F613,'Master Info'!$A$14:$Q$113,17,FALSE)="UNREGISTERED","Unregistered",$P613)),"")</f>
        <v/>
      </c>
      <c r="X613" s="96" t="str">
        <f t="shared" si="142"/>
        <v/>
      </c>
      <c r="Y613" s="50" t="str">
        <f t="shared" si="133"/>
        <v/>
      </c>
    </row>
    <row r="614" spans="1:25" x14ac:dyDescent="0.25">
      <c r="A614" s="49" t="str">
        <f t="shared" si="130"/>
        <v>-</v>
      </c>
      <c r="B614" s="49">
        <f t="shared" si="143"/>
        <v>613</v>
      </c>
      <c r="C614" s="78"/>
      <c r="D614" s="78"/>
      <c r="E614" s="70"/>
      <c r="F614" s="83"/>
      <c r="G614" s="94"/>
      <c r="H614" s="84"/>
      <c r="I614" s="95" t="str">
        <f t="shared" si="134"/>
        <v/>
      </c>
      <c r="J614" s="84"/>
      <c r="K614" s="52" t="str">
        <f t="shared" si="135"/>
        <v/>
      </c>
      <c r="L614" s="84"/>
      <c r="M614" s="51">
        <f t="shared" si="136"/>
        <v>0</v>
      </c>
      <c r="N614" s="51">
        <f t="shared" si="131"/>
        <v>0</v>
      </c>
      <c r="O614" s="51">
        <f t="shared" si="137"/>
        <v>0</v>
      </c>
      <c r="P614" s="51" t="str">
        <f>IFERROR(IF((VLOOKUP(F614,'Master Info'!$A$14:$C$113,2,FALSE)&amp;VLOOKUP(F614,'Master Info'!$A$14:$C$113,3,FALSE))='Master Info'!$B$2&amp;'Master Info'!$C$2,"SGST","IGST"),"")</f>
        <v/>
      </c>
      <c r="Q614" s="67" t="str">
        <f t="shared" si="132"/>
        <v/>
      </c>
      <c r="R614" s="51">
        <f t="shared" si="138"/>
        <v>0</v>
      </c>
      <c r="S614" s="51">
        <f t="shared" si="138"/>
        <v>0</v>
      </c>
      <c r="T614" s="51">
        <f t="shared" si="139"/>
        <v>0</v>
      </c>
      <c r="U614" s="51">
        <f t="shared" si="140"/>
        <v>0</v>
      </c>
      <c r="V614" s="52">
        <f t="shared" si="141"/>
        <v>0</v>
      </c>
      <c r="W614" s="50" t="str">
        <f>IFERROR(IF(AND(VLOOKUP(F614,'Master Info'!$A$14:$Q$113,17,FALSE)="UNREGISTERED",$P614="IGST",O614&gt;=250000),"IGST &gt; 2.5 Lakhs",IF(VLOOKUP($F614,'Master Info'!$A$14:$Q$113,17,FALSE)="UNREGISTERED","Unregistered",$P614)),"")</f>
        <v/>
      </c>
      <c r="X614" s="96" t="str">
        <f t="shared" si="142"/>
        <v/>
      </c>
      <c r="Y614" s="50" t="str">
        <f t="shared" si="133"/>
        <v/>
      </c>
    </row>
    <row r="615" spans="1:25" x14ac:dyDescent="0.25">
      <c r="A615" s="49" t="str">
        <f t="shared" si="130"/>
        <v>-</v>
      </c>
      <c r="B615" s="49">
        <f t="shared" si="143"/>
        <v>614</v>
      </c>
      <c r="C615" s="78"/>
      <c r="D615" s="78"/>
      <c r="E615" s="70"/>
      <c r="F615" s="83"/>
      <c r="G615" s="94"/>
      <c r="H615" s="84"/>
      <c r="I615" s="95" t="str">
        <f t="shared" si="134"/>
        <v/>
      </c>
      <c r="J615" s="84"/>
      <c r="K615" s="52" t="str">
        <f t="shared" si="135"/>
        <v/>
      </c>
      <c r="L615" s="84"/>
      <c r="M615" s="51">
        <f t="shared" si="136"/>
        <v>0</v>
      </c>
      <c r="N615" s="51">
        <f t="shared" si="131"/>
        <v>0</v>
      </c>
      <c r="O615" s="51">
        <f t="shared" si="137"/>
        <v>0</v>
      </c>
      <c r="P615" s="51" t="str">
        <f>IFERROR(IF((VLOOKUP(F615,'Master Info'!$A$14:$C$113,2,FALSE)&amp;VLOOKUP(F615,'Master Info'!$A$14:$C$113,3,FALSE))='Master Info'!$B$2&amp;'Master Info'!$C$2,"SGST","IGST"),"")</f>
        <v/>
      </c>
      <c r="Q615" s="67" t="str">
        <f t="shared" si="132"/>
        <v/>
      </c>
      <c r="R615" s="51">
        <f t="shared" si="138"/>
        <v>0</v>
      </c>
      <c r="S615" s="51">
        <f t="shared" si="138"/>
        <v>0</v>
      </c>
      <c r="T615" s="51">
        <f t="shared" si="139"/>
        <v>0</v>
      </c>
      <c r="U615" s="51">
        <f t="shared" si="140"/>
        <v>0</v>
      </c>
      <c r="V615" s="52">
        <f t="shared" si="141"/>
        <v>0</v>
      </c>
      <c r="W615" s="50" t="str">
        <f>IFERROR(IF(AND(VLOOKUP(F615,'Master Info'!$A$14:$Q$113,17,FALSE)="UNREGISTERED",$P615="IGST",O615&gt;=250000),"IGST &gt; 2.5 Lakhs",IF(VLOOKUP($F615,'Master Info'!$A$14:$Q$113,17,FALSE)="UNREGISTERED","Unregistered",$P615)),"")</f>
        <v/>
      </c>
      <c r="X615" s="96" t="str">
        <f t="shared" si="142"/>
        <v/>
      </c>
      <c r="Y615" s="50" t="str">
        <f t="shared" si="133"/>
        <v/>
      </c>
    </row>
    <row r="616" spans="1:25" x14ac:dyDescent="0.25">
      <c r="A616" s="49" t="str">
        <f t="shared" si="130"/>
        <v>-</v>
      </c>
      <c r="B616" s="49">
        <f t="shared" si="143"/>
        <v>615</v>
      </c>
      <c r="C616" s="78"/>
      <c r="D616" s="78"/>
      <c r="E616" s="70"/>
      <c r="F616" s="83"/>
      <c r="G616" s="94"/>
      <c r="H616" s="84"/>
      <c r="I616" s="95" t="str">
        <f t="shared" si="134"/>
        <v/>
      </c>
      <c r="J616" s="84"/>
      <c r="K616" s="52" t="str">
        <f t="shared" si="135"/>
        <v/>
      </c>
      <c r="L616" s="84"/>
      <c r="M616" s="51">
        <f t="shared" si="136"/>
        <v>0</v>
      </c>
      <c r="N616" s="51">
        <f t="shared" si="131"/>
        <v>0</v>
      </c>
      <c r="O616" s="51">
        <f t="shared" si="137"/>
        <v>0</v>
      </c>
      <c r="P616" s="51" t="str">
        <f>IFERROR(IF((VLOOKUP(F616,'Master Info'!$A$14:$C$113,2,FALSE)&amp;VLOOKUP(F616,'Master Info'!$A$14:$C$113,3,FALSE))='Master Info'!$B$2&amp;'Master Info'!$C$2,"SGST","IGST"),"")</f>
        <v/>
      </c>
      <c r="Q616" s="67" t="str">
        <f t="shared" si="132"/>
        <v/>
      </c>
      <c r="R616" s="51">
        <f t="shared" si="138"/>
        <v>0</v>
      </c>
      <c r="S616" s="51">
        <f t="shared" si="138"/>
        <v>0</v>
      </c>
      <c r="T616" s="51">
        <f t="shared" si="139"/>
        <v>0</v>
      </c>
      <c r="U616" s="51">
        <f t="shared" si="140"/>
        <v>0</v>
      </c>
      <c r="V616" s="52">
        <f t="shared" si="141"/>
        <v>0</v>
      </c>
      <c r="W616" s="50" t="str">
        <f>IFERROR(IF(AND(VLOOKUP(F616,'Master Info'!$A$14:$Q$113,17,FALSE)="UNREGISTERED",$P616="IGST",O616&gt;=250000),"IGST &gt; 2.5 Lakhs",IF(VLOOKUP($F616,'Master Info'!$A$14:$Q$113,17,FALSE)="UNREGISTERED","Unregistered",$P616)),"")</f>
        <v/>
      </c>
      <c r="X616" s="96" t="str">
        <f t="shared" si="142"/>
        <v/>
      </c>
      <c r="Y616" s="50" t="str">
        <f t="shared" si="133"/>
        <v/>
      </c>
    </row>
    <row r="617" spans="1:25" x14ac:dyDescent="0.25">
      <c r="A617" s="49" t="str">
        <f t="shared" si="130"/>
        <v>-</v>
      </c>
      <c r="B617" s="49">
        <f t="shared" si="143"/>
        <v>616</v>
      </c>
      <c r="C617" s="78"/>
      <c r="D617" s="78"/>
      <c r="E617" s="70"/>
      <c r="F617" s="83"/>
      <c r="G617" s="94"/>
      <c r="H617" s="84"/>
      <c r="I617" s="95" t="str">
        <f t="shared" si="134"/>
        <v/>
      </c>
      <c r="J617" s="84"/>
      <c r="K617" s="52" t="str">
        <f t="shared" si="135"/>
        <v/>
      </c>
      <c r="L617" s="84"/>
      <c r="M617" s="51">
        <f t="shared" si="136"/>
        <v>0</v>
      </c>
      <c r="N617" s="51">
        <f t="shared" si="131"/>
        <v>0</v>
      </c>
      <c r="O617" s="51">
        <f t="shared" si="137"/>
        <v>0</v>
      </c>
      <c r="P617" s="51" t="str">
        <f>IFERROR(IF((VLOOKUP(F617,'Master Info'!$A$14:$C$113,2,FALSE)&amp;VLOOKUP(F617,'Master Info'!$A$14:$C$113,3,FALSE))='Master Info'!$B$2&amp;'Master Info'!$C$2,"SGST","IGST"),"")</f>
        <v/>
      </c>
      <c r="Q617" s="67" t="str">
        <f t="shared" si="132"/>
        <v/>
      </c>
      <c r="R617" s="51">
        <f t="shared" si="138"/>
        <v>0</v>
      </c>
      <c r="S617" s="51">
        <f t="shared" si="138"/>
        <v>0</v>
      </c>
      <c r="T617" s="51">
        <f t="shared" si="139"/>
        <v>0</v>
      </c>
      <c r="U617" s="51">
        <f t="shared" si="140"/>
        <v>0</v>
      </c>
      <c r="V617" s="52">
        <f t="shared" si="141"/>
        <v>0</v>
      </c>
      <c r="W617" s="50" t="str">
        <f>IFERROR(IF(AND(VLOOKUP(F617,'Master Info'!$A$14:$Q$113,17,FALSE)="UNREGISTERED",$P617="IGST",O617&gt;=250000),"IGST &gt; 2.5 Lakhs",IF(VLOOKUP($F617,'Master Info'!$A$14:$Q$113,17,FALSE)="UNREGISTERED","Unregistered",$P617)),"")</f>
        <v/>
      </c>
      <c r="X617" s="96" t="str">
        <f t="shared" si="142"/>
        <v/>
      </c>
      <c r="Y617" s="50" t="str">
        <f t="shared" si="133"/>
        <v/>
      </c>
    </row>
    <row r="618" spans="1:25" x14ac:dyDescent="0.25">
      <c r="A618" s="49" t="str">
        <f t="shared" si="130"/>
        <v>-</v>
      </c>
      <c r="B618" s="49">
        <f t="shared" si="143"/>
        <v>617</v>
      </c>
      <c r="C618" s="78"/>
      <c r="D618" s="78"/>
      <c r="E618" s="70"/>
      <c r="F618" s="83"/>
      <c r="G618" s="94"/>
      <c r="H618" s="84"/>
      <c r="I618" s="95" t="str">
        <f t="shared" si="134"/>
        <v/>
      </c>
      <c r="J618" s="84"/>
      <c r="K618" s="52" t="str">
        <f t="shared" si="135"/>
        <v/>
      </c>
      <c r="L618" s="84"/>
      <c r="M618" s="51">
        <f t="shared" si="136"/>
        <v>0</v>
      </c>
      <c r="N618" s="51">
        <f t="shared" si="131"/>
        <v>0</v>
      </c>
      <c r="O618" s="51">
        <f t="shared" si="137"/>
        <v>0</v>
      </c>
      <c r="P618" s="51" t="str">
        <f>IFERROR(IF((VLOOKUP(F618,'Master Info'!$A$14:$C$113,2,FALSE)&amp;VLOOKUP(F618,'Master Info'!$A$14:$C$113,3,FALSE))='Master Info'!$B$2&amp;'Master Info'!$C$2,"SGST","IGST"),"")</f>
        <v/>
      </c>
      <c r="Q618" s="67" t="str">
        <f t="shared" si="132"/>
        <v/>
      </c>
      <c r="R618" s="51">
        <f t="shared" si="138"/>
        <v>0</v>
      </c>
      <c r="S618" s="51">
        <f t="shared" si="138"/>
        <v>0</v>
      </c>
      <c r="T618" s="51">
        <f t="shared" si="139"/>
        <v>0</v>
      </c>
      <c r="U618" s="51">
        <f t="shared" si="140"/>
        <v>0</v>
      </c>
      <c r="V618" s="52">
        <f t="shared" si="141"/>
        <v>0</v>
      </c>
      <c r="W618" s="50" t="str">
        <f>IFERROR(IF(AND(VLOOKUP(F618,'Master Info'!$A$14:$Q$113,17,FALSE)="UNREGISTERED",$P618="IGST",O618&gt;=250000),"IGST &gt; 2.5 Lakhs",IF(VLOOKUP($F618,'Master Info'!$A$14:$Q$113,17,FALSE)="UNREGISTERED","Unregistered",$P618)),"")</f>
        <v/>
      </c>
      <c r="X618" s="96" t="str">
        <f t="shared" si="142"/>
        <v/>
      </c>
      <c r="Y618" s="50" t="str">
        <f t="shared" si="133"/>
        <v/>
      </c>
    </row>
    <row r="619" spans="1:25" x14ac:dyDescent="0.25">
      <c r="A619" s="49" t="str">
        <f t="shared" si="130"/>
        <v>-</v>
      </c>
      <c r="B619" s="49">
        <f t="shared" si="143"/>
        <v>618</v>
      </c>
      <c r="C619" s="78"/>
      <c r="D619" s="78"/>
      <c r="E619" s="70"/>
      <c r="F619" s="83"/>
      <c r="G619" s="94"/>
      <c r="H619" s="84"/>
      <c r="I619" s="95" t="str">
        <f t="shared" si="134"/>
        <v/>
      </c>
      <c r="J619" s="84"/>
      <c r="K619" s="52" t="str">
        <f t="shared" si="135"/>
        <v/>
      </c>
      <c r="L619" s="84"/>
      <c r="M619" s="51">
        <f t="shared" si="136"/>
        <v>0</v>
      </c>
      <c r="N619" s="51">
        <f t="shared" si="131"/>
        <v>0</v>
      </c>
      <c r="O619" s="51">
        <f t="shared" si="137"/>
        <v>0</v>
      </c>
      <c r="P619" s="51" t="str">
        <f>IFERROR(IF((VLOOKUP(F619,'Master Info'!$A$14:$C$113,2,FALSE)&amp;VLOOKUP(F619,'Master Info'!$A$14:$C$113,3,FALSE))='Master Info'!$B$2&amp;'Master Info'!$C$2,"SGST","IGST"),"")</f>
        <v/>
      </c>
      <c r="Q619" s="67" t="str">
        <f t="shared" si="132"/>
        <v/>
      </c>
      <c r="R619" s="51">
        <f t="shared" si="138"/>
        <v>0</v>
      </c>
      <c r="S619" s="51">
        <f t="shared" si="138"/>
        <v>0</v>
      </c>
      <c r="T619" s="51">
        <f t="shared" si="139"/>
        <v>0</v>
      </c>
      <c r="U619" s="51">
        <f t="shared" si="140"/>
        <v>0</v>
      </c>
      <c r="V619" s="52">
        <f t="shared" si="141"/>
        <v>0</v>
      </c>
      <c r="W619" s="50" t="str">
        <f>IFERROR(IF(AND(VLOOKUP(F619,'Master Info'!$A$14:$Q$113,17,FALSE)="UNREGISTERED",$P619="IGST",O619&gt;=250000),"IGST &gt; 2.5 Lakhs",IF(VLOOKUP($F619,'Master Info'!$A$14:$Q$113,17,FALSE)="UNREGISTERED","Unregistered",$P619)),"")</f>
        <v/>
      </c>
      <c r="X619" s="96" t="str">
        <f t="shared" si="142"/>
        <v/>
      </c>
      <c r="Y619" s="50" t="str">
        <f t="shared" si="133"/>
        <v/>
      </c>
    </row>
    <row r="620" spans="1:25" x14ac:dyDescent="0.25">
      <c r="A620" s="49" t="str">
        <f t="shared" si="130"/>
        <v>-</v>
      </c>
      <c r="B620" s="49">
        <f t="shared" si="143"/>
        <v>619</v>
      </c>
      <c r="C620" s="78"/>
      <c r="D620" s="78"/>
      <c r="E620" s="70"/>
      <c r="F620" s="83"/>
      <c r="G620" s="94"/>
      <c r="H620" s="84"/>
      <c r="I620" s="95" t="str">
        <f t="shared" si="134"/>
        <v/>
      </c>
      <c r="J620" s="84"/>
      <c r="K620" s="52" t="str">
        <f t="shared" si="135"/>
        <v/>
      </c>
      <c r="L620" s="84"/>
      <c r="M620" s="51">
        <f t="shared" si="136"/>
        <v>0</v>
      </c>
      <c r="N620" s="51">
        <f t="shared" si="131"/>
        <v>0</v>
      </c>
      <c r="O620" s="51">
        <f t="shared" si="137"/>
        <v>0</v>
      </c>
      <c r="P620" s="51" t="str">
        <f>IFERROR(IF((VLOOKUP(F620,'Master Info'!$A$14:$C$113,2,FALSE)&amp;VLOOKUP(F620,'Master Info'!$A$14:$C$113,3,FALSE))='Master Info'!$B$2&amp;'Master Info'!$C$2,"SGST","IGST"),"")</f>
        <v/>
      </c>
      <c r="Q620" s="67" t="str">
        <f t="shared" si="132"/>
        <v/>
      </c>
      <c r="R620" s="51">
        <f t="shared" si="138"/>
        <v>0</v>
      </c>
      <c r="S620" s="51">
        <f t="shared" si="138"/>
        <v>0</v>
      </c>
      <c r="T620" s="51">
        <f t="shared" si="139"/>
        <v>0</v>
      </c>
      <c r="U620" s="51">
        <f t="shared" si="140"/>
        <v>0</v>
      </c>
      <c r="V620" s="52">
        <f t="shared" si="141"/>
        <v>0</v>
      </c>
      <c r="W620" s="50" t="str">
        <f>IFERROR(IF(AND(VLOOKUP(F620,'Master Info'!$A$14:$Q$113,17,FALSE)="UNREGISTERED",$P620="IGST",O620&gt;=250000),"IGST &gt; 2.5 Lakhs",IF(VLOOKUP($F620,'Master Info'!$A$14:$Q$113,17,FALSE)="UNREGISTERED","Unregistered",$P620)),"")</f>
        <v/>
      </c>
      <c r="X620" s="96" t="str">
        <f t="shared" si="142"/>
        <v/>
      </c>
      <c r="Y620" s="50" t="str">
        <f t="shared" si="133"/>
        <v/>
      </c>
    </row>
    <row r="621" spans="1:25" x14ac:dyDescent="0.25">
      <c r="A621" s="49" t="str">
        <f t="shared" si="130"/>
        <v>-</v>
      </c>
      <c r="B621" s="49">
        <f t="shared" si="143"/>
        <v>620</v>
      </c>
      <c r="C621" s="78"/>
      <c r="D621" s="78"/>
      <c r="E621" s="70"/>
      <c r="F621" s="83"/>
      <c r="G621" s="94"/>
      <c r="H621" s="84"/>
      <c r="I621" s="95" t="str">
        <f t="shared" si="134"/>
        <v/>
      </c>
      <c r="J621" s="84"/>
      <c r="K621" s="52" t="str">
        <f t="shared" si="135"/>
        <v/>
      </c>
      <c r="L621" s="84"/>
      <c r="M621" s="51">
        <f t="shared" si="136"/>
        <v>0</v>
      </c>
      <c r="N621" s="51">
        <f t="shared" si="131"/>
        <v>0</v>
      </c>
      <c r="O621" s="51">
        <f t="shared" si="137"/>
        <v>0</v>
      </c>
      <c r="P621" s="51" t="str">
        <f>IFERROR(IF((VLOOKUP(F621,'Master Info'!$A$14:$C$113,2,FALSE)&amp;VLOOKUP(F621,'Master Info'!$A$14:$C$113,3,FALSE))='Master Info'!$B$2&amp;'Master Info'!$C$2,"SGST","IGST"),"")</f>
        <v/>
      </c>
      <c r="Q621" s="67" t="str">
        <f t="shared" si="132"/>
        <v/>
      </c>
      <c r="R621" s="51">
        <f t="shared" si="138"/>
        <v>0</v>
      </c>
      <c r="S621" s="51">
        <f t="shared" si="138"/>
        <v>0</v>
      </c>
      <c r="T621" s="51">
        <f t="shared" si="139"/>
        <v>0</v>
      </c>
      <c r="U621" s="51">
        <f t="shared" si="140"/>
        <v>0</v>
      </c>
      <c r="V621" s="52">
        <f t="shared" si="141"/>
        <v>0</v>
      </c>
      <c r="W621" s="50" t="str">
        <f>IFERROR(IF(AND(VLOOKUP(F621,'Master Info'!$A$14:$Q$113,17,FALSE)="UNREGISTERED",$P621="IGST",O621&gt;=250000),"IGST &gt; 2.5 Lakhs",IF(VLOOKUP($F621,'Master Info'!$A$14:$Q$113,17,FALSE)="UNREGISTERED","Unregistered",$P621)),"")</f>
        <v/>
      </c>
      <c r="X621" s="96" t="str">
        <f t="shared" si="142"/>
        <v/>
      </c>
      <c r="Y621" s="50" t="str">
        <f t="shared" si="133"/>
        <v/>
      </c>
    </row>
    <row r="622" spans="1:25" x14ac:dyDescent="0.25">
      <c r="A622" s="49" t="str">
        <f t="shared" si="130"/>
        <v>-</v>
      </c>
      <c r="B622" s="49">
        <f t="shared" si="143"/>
        <v>621</v>
      </c>
      <c r="C622" s="78"/>
      <c r="D622" s="78"/>
      <c r="E622" s="70"/>
      <c r="F622" s="83"/>
      <c r="G622" s="94"/>
      <c r="H622" s="84"/>
      <c r="I622" s="95" t="str">
        <f t="shared" si="134"/>
        <v/>
      </c>
      <c r="J622" s="84"/>
      <c r="K622" s="52" t="str">
        <f t="shared" si="135"/>
        <v/>
      </c>
      <c r="L622" s="84"/>
      <c r="M622" s="51">
        <f t="shared" si="136"/>
        <v>0</v>
      </c>
      <c r="N622" s="51">
        <f t="shared" si="131"/>
        <v>0</v>
      </c>
      <c r="O622" s="51">
        <f t="shared" si="137"/>
        <v>0</v>
      </c>
      <c r="P622" s="51" t="str">
        <f>IFERROR(IF((VLOOKUP(F622,'Master Info'!$A$14:$C$113,2,FALSE)&amp;VLOOKUP(F622,'Master Info'!$A$14:$C$113,3,FALSE))='Master Info'!$B$2&amp;'Master Info'!$C$2,"SGST","IGST"),"")</f>
        <v/>
      </c>
      <c r="Q622" s="67" t="str">
        <f t="shared" si="132"/>
        <v/>
      </c>
      <c r="R622" s="51">
        <f t="shared" si="138"/>
        <v>0</v>
      </c>
      <c r="S622" s="51">
        <f t="shared" si="138"/>
        <v>0</v>
      </c>
      <c r="T622" s="51">
        <f t="shared" si="139"/>
        <v>0</v>
      </c>
      <c r="U622" s="51">
        <f t="shared" si="140"/>
        <v>0</v>
      </c>
      <c r="V622" s="52">
        <f t="shared" si="141"/>
        <v>0</v>
      </c>
      <c r="W622" s="50" t="str">
        <f>IFERROR(IF(AND(VLOOKUP(F622,'Master Info'!$A$14:$Q$113,17,FALSE)="UNREGISTERED",$P622="IGST",O622&gt;=250000),"IGST &gt; 2.5 Lakhs",IF(VLOOKUP($F622,'Master Info'!$A$14:$Q$113,17,FALSE)="UNREGISTERED","Unregistered",$P622)),"")</f>
        <v/>
      </c>
      <c r="X622" s="96" t="str">
        <f t="shared" si="142"/>
        <v/>
      </c>
      <c r="Y622" s="50" t="str">
        <f t="shared" si="133"/>
        <v/>
      </c>
    </row>
    <row r="623" spans="1:25" x14ac:dyDescent="0.25">
      <c r="A623" s="49" t="str">
        <f t="shared" si="130"/>
        <v>-</v>
      </c>
      <c r="B623" s="49">
        <f t="shared" si="143"/>
        <v>622</v>
      </c>
      <c r="C623" s="78"/>
      <c r="D623" s="78"/>
      <c r="E623" s="70"/>
      <c r="F623" s="83"/>
      <c r="G623" s="94"/>
      <c r="H623" s="84"/>
      <c r="I623" s="95" t="str">
        <f t="shared" si="134"/>
        <v/>
      </c>
      <c r="J623" s="84"/>
      <c r="K623" s="52" t="str">
        <f t="shared" si="135"/>
        <v/>
      </c>
      <c r="L623" s="84"/>
      <c r="M623" s="51">
        <f t="shared" si="136"/>
        <v>0</v>
      </c>
      <c r="N623" s="51">
        <f t="shared" si="131"/>
        <v>0</v>
      </c>
      <c r="O623" s="51">
        <f t="shared" si="137"/>
        <v>0</v>
      </c>
      <c r="P623" s="51" t="str">
        <f>IFERROR(IF((VLOOKUP(F623,'Master Info'!$A$14:$C$113,2,FALSE)&amp;VLOOKUP(F623,'Master Info'!$A$14:$C$113,3,FALSE))='Master Info'!$B$2&amp;'Master Info'!$C$2,"SGST","IGST"),"")</f>
        <v/>
      </c>
      <c r="Q623" s="67" t="str">
        <f t="shared" si="132"/>
        <v/>
      </c>
      <c r="R623" s="51">
        <f t="shared" si="138"/>
        <v>0</v>
      </c>
      <c r="S623" s="51">
        <f t="shared" si="138"/>
        <v>0</v>
      </c>
      <c r="T623" s="51">
        <f t="shared" si="139"/>
        <v>0</v>
      </c>
      <c r="U623" s="51">
        <f t="shared" si="140"/>
        <v>0</v>
      </c>
      <c r="V623" s="52">
        <f t="shared" si="141"/>
        <v>0</v>
      </c>
      <c r="W623" s="50" t="str">
        <f>IFERROR(IF(AND(VLOOKUP(F623,'Master Info'!$A$14:$Q$113,17,FALSE)="UNREGISTERED",$P623="IGST",O623&gt;=250000),"IGST &gt; 2.5 Lakhs",IF(VLOOKUP($F623,'Master Info'!$A$14:$Q$113,17,FALSE)="UNREGISTERED","Unregistered",$P623)),"")</f>
        <v/>
      </c>
      <c r="X623" s="96" t="str">
        <f t="shared" si="142"/>
        <v/>
      </c>
      <c r="Y623" s="50" t="str">
        <f t="shared" si="133"/>
        <v/>
      </c>
    </row>
    <row r="624" spans="1:25" x14ac:dyDescent="0.25">
      <c r="A624" s="49" t="str">
        <f t="shared" si="130"/>
        <v>-</v>
      </c>
      <c r="B624" s="49">
        <f t="shared" si="143"/>
        <v>623</v>
      </c>
      <c r="C624" s="78"/>
      <c r="D624" s="78"/>
      <c r="E624" s="70"/>
      <c r="F624" s="83"/>
      <c r="G624" s="94"/>
      <c r="H624" s="84"/>
      <c r="I624" s="95" t="str">
        <f t="shared" si="134"/>
        <v/>
      </c>
      <c r="J624" s="84"/>
      <c r="K624" s="52" t="str">
        <f t="shared" si="135"/>
        <v/>
      </c>
      <c r="L624" s="84"/>
      <c r="M624" s="51">
        <f t="shared" si="136"/>
        <v>0</v>
      </c>
      <c r="N624" s="51">
        <f t="shared" si="131"/>
        <v>0</v>
      </c>
      <c r="O624" s="51">
        <f t="shared" si="137"/>
        <v>0</v>
      </c>
      <c r="P624" s="51" t="str">
        <f>IFERROR(IF((VLOOKUP(F624,'Master Info'!$A$14:$C$113,2,FALSE)&amp;VLOOKUP(F624,'Master Info'!$A$14:$C$113,3,FALSE))='Master Info'!$B$2&amp;'Master Info'!$C$2,"SGST","IGST"),"")</f>
        <v/>
      </c>
      <c r="Q624" s="67" t="str">
        <f t="shared" si="132"/>
        <v/>
      </c>
      <c r="R624" s="51">
        <f t="shared" si="138"/>
        <v>0</v>
      </c>
      <c r="S624" s="51">
        <f t="shared" si="138"/>
        <v>0</v>
      </c>
      <c r="T624" s="51">
        <f t="shared" si="139"/>
        <v>0</v>
      </c>
      <c r="U624" s="51">
        <f t="shared" si="140"/>
        <v>0</v>
      </c>
      <c r="V624" s="52">
        <f t="shared" si="141"/>
        <v>0</v>
      </c>
      <c r="W624" s="50" t="str">
        <f>IFERROR(IF(AND(VLOOKUP(F624,'Master Info'!$A$14:$Q$113,17,FALSE)="UNREGISTERED",$P624="IGST",O624&gt;=250000),"IGST &gt; 2.5 Lakhs",IF(VLOOKUP($F624,'Master Info'!$A$14:$Q$113,17,FALSE)="UNREGISTERED","Unregistered",$P624)),"")</f>
        <v/>
      </c>
      <c r="X624" s="96" t="str">
        <f t="shared" si="142"/>
        <v/>
      </c>
      <c r="Y624" s="50" t="str">
        <f t="shared" si="133"/>
        <v/>
      </c>
    </row>
    <row r="625" spans="1:25" x14ac:dyDescent="0.25">
      <c r="A625" s="49" t="str">
        <f t="shared" si="130"/>
        <v>-</v>
      </c>
      <c r="B625" s="49">
        <f t="shared" si="143"/>
        <v>624</v>
      </c>
      <c r="C625" s="78"/>
      <c r="D625" s="78"/>
      <c r="E625" s="70"/>
      <c r="F625" s="83"/>
      <c r="G625" s="94"/>
      <c r="H625" s="84"/>
      <c r="I625" s="95" t="str">
        <f t="shared" si="134"/>
        <v/>
      </c>
      <c r="J625" s="84"/>
      <c r="K625" s="52" t="str">
        <f t="shared" si="135"/>
        <v/>
      </c>
      <c r="L625" s="84"/>
      <c r="M625" s="51">
        <f t="shared" si="136"/>
        <v>0</v>
      </c>
      <c r="N625" s="51">
        <f t="shared" si="131"/>
        <v>0</v>
      </c>
      <c r="O625" s="51">
        <f t="shared" si="137"/>
        <v>0</v>
      </c>
      <c r="P625" s="51" t="str">
        <f>IFERROR(IF((VLOOKUP(F625,'Master Info'!$A$14:$C$113,2,FALSE)&amp;VLOOKUP(F625,'Master Info'!$A$14:$C$113,3,FALSE))='Master Info'!$B$2&amp;'Master Info'!$C$2,"SGST","IGST"),"")</f>
        <v/>
      </c>
      <c r="Q625" s="67" t="str">
        <f t="shared" si="132"/>
        <v/>
      </c>
      <c r="R625" s="51">
        <f t="shared" si="138"/>
        <v>0</v>
      </c>
      <c r="S625" s="51">
        <f t="shared" si="138"/>
        <v>0</v>
      </c>
      <c r="T625" s="51">
        <f t="shared" si="139"/>
        <v>0</v>
      </c>
      <c r="U625" s="51">
        <f t="shared" si="140"/>
        <v>0</v>
      </c>
      <c r="V625" s="52">
        <f t="shared" si="141"/>
        <v>0</v>
      </c>
      <c r="W625" s="50" t="str">
        <f>IFERROR(IF(AND(VLOOKUP(F625,'Master Info'!$A$14:$Q$113,17,FALSE)="UNREGISTERED",$P625="IGST",O625&gt;=250000),"IGST &gt; 2.5 Lakhs",IF(VLOOKUP($F625,'Master Info'!$A$14:$Q$113,17,FALSE)="UNREGISTERED","Unregistered",$P625)),"")</f>
        <v/>
      </c>
      <c r="X625" s="96" t="str">
        <f t="shared" si="142"/>
        <v/>
      </c>
      <c r="Y625" s="50" t="str">
        <f t="shared" si="133"/>
        <v/>
      </c>
    </row>
    <row r="626" spans="1:25" x14ac:dyDescent="0.25">
      <c r="A626" s="49" t="str">
        <f t="shared" si="130"/>
        <v>-</v>
      </c>
      <c r="B626" s="49">
        <f t="shared" si="143"/>
        <v>625</v>
      </c>
      <c r="C626" s="78"/>
      <c r="D626" s="78"/>
      <c r="E626" s="70"/>
      <c r="F626" s="83"/>
      <c r="G626" s="94"/>
      <c r="H626" s="84"/>
      <c r="I626" s="95" t="str">
        <f t="shared" si="134"/>
        <v/>
      </c>
      <c r="J626" s="84"/>
      <c r="K626" s="52" t="str">
        <f t="shared" si="135"/>
        <v/>
      </c>
      <c r="L626" s="84"/>
      <c r="M626" s="51">
        <f t="shared" si="136"/>
        <v>0</v>
      </c>
      <c r="N626" s="51">
        <f t="shared" si="131"/>
        <v>0</v>
      </c>
      <c r="O626" s="51">
        <f t="shared" si="137"/>
        <v>0</v>
      </c>
      <c r="P626" s="51" t="str">
        <f>IFERROR(IF((VLOOKUP(F626,'Master Info'!$A$14:$C$113,2,FALSE)&amp;VLOOKUP(F626,'Master Info'!$A$14:$C$113,3,FALSE))='Master Info'!$B$2&amp;'Master Info'!$C$2,"SGST","IGST"),"")</f>
        <v/>
      </c>
      <c r="Q626" s="67" t="str">
        <f t="shared" si="132"/>
        <v/>
      </c>
      <c r="R626" s="51">
        <f t="shared" si="138"/>
        <v>0</v>
      </c>
      <c r="S626" s="51">
        <f t="shared" si="138"/>
        <v>0</v>
      </c>
      <c r="T626" s="51">
        <f t="shared" si="139"/>
        <v>0</v>
      </c>
      <c r="U626" s="51">
        <f t="shared" si="140"/>
        <v>0</v>
      </c>
      <c r="V626" s="52">
        <f t="shared" si="141"/>
        <v>0</v>
      </c>
      <c r="W626" s="50" t="str">
        <f>IFERROR(IF(AND(VLOOKUP(F626,'Master Info'!$A$14:$Q$113,17,FALSE)="UNREGISTERED",$P626="IGST",O626&gt;=250000),"IGST &gt; 2.5 Lakhs",IF(VLOOKUP($F626,'Master Info'!$A$14:$Q$113,17,FALSE)="UNREGISTERED","Unregistered",$P626)),"")</f>
        <v/>
      </c>
      <c r="X626" s="96" t="str">
        <f t="shared" si="142"/>
        <v/>
      </c>
      <c r="Y626" s="50" t="str">
        <f t="shared" si="133"/>
        <v/>
      </c>
    </row>
    <row r="627" spans="1:25" x14ac:dyDescent="0.25">
      <c r="A627" s="49" t="str">
        <f t="shared" si="130"/>
        <v>-</v>
      </c>
      <c r="B627" s="49">
        <f t="shared" si="143"/>
        <v>626</v>
      </c>
      <c r="C627" s="78"/>
      <c r="D627" s="78"/>
      <c r="E627" s="70"/>
      <c r="F627" s="83"/>
      <c r="G627" s="94"/>
      <c r="H627" s="84"/>
      <c r="I627" s="95" t="str">
        <f t="shared" si="134"/>
        <v/>
      </c>
      <c r="J627" s="84"/>
      <c r="K627" s="52" t="str">
        <f t="shared" si="135"/>
        <v/>
      </c>
      <c r="L627" s="84"/>
      <c r="M627" s="51">
        <f t="shared" si="136"/>
        <v>0</v>
      </c>
      <c r="N627" s="51">
        <f t="shared" si="131"/>
        <v>0</v>
      </c>
      <c r="O627" s="51">
        <f t="shared" si="137"/>
        <v>0</v>
      </c>
      <c r="P627" s="51" t="str">
        <f>IFERROR(IF((VLOOKUP(F627,'Master Info'!$A$14:$C$113,2,FALSE)&amp;VLOOKUP(F627,'Master Info'!$A$14:$C$113,3,FALSE))='Master Info'!$B$2&amp;'Master Info'!$C$2,"SGST","IGST"),"")</f>
        <v/>
      </c>
      <c r="Q627" s="67" t="str">
        <f t="shared" si="132"/>
        <v/>
      </c>
      <c r="R627" s="51">
        <f t="shared" si="138"/>
        <v>0</v>
      </c>
      <c r="S627" s="51">
        <f t="shared" si="138"/>
        <v>0</v>
      </c>
      <c r="T627" s="51">
        <f t="shared" si="139"/>
        <v>0</v>
      </c>
      <c r="U627" s="51">
        <f t="shared" si="140"/>
        <v>0</v>
      </c>
      <c r="V627" s="52">
        <f t="shared" si="141"/>
        <v>0</v>
      </c>
      <c r="W627" s="50" t="str">
        <f>IFERROR(IF(AND(VLOOKUP(F627,'Master Info'!$A$14:$Q$113,17,FALSE)="UNREGISTERED",$P627="IGST",O627&gt;=250000),"IGST &gt; 2.5 Lakhs",IF(VLOOKUP($F627,'Master Info'!$A$14:$Q$113,17,FALSE)="UNREGISTERED","Unregistered",$P627)),"")</f>
        <v/>
      </c>
      <c r="X627" s="96" t="str">
        <f t="shared" si="142"/>
        <v/>
      </c>
      <c r="Y627" s="50" t="str">
        <f t="shared" si="133"/>
        <v/>
      </c>
    </row>
    <row r="628" spans="1:25" x14ac:dyDescent="0.25">
      <c r="A628" s="49" t="str">
        <f t="shared" si="130"/>
        <v>-</v>
      </c>
      <c r="B628" s="49">
        <f t="shared" si="143"/>
        <v>627</v>
      </c>
      <c r="C628" s="78"/>
      <c r="D628" s="78"/>
      <c r="E628" s="70"/>
      <c r="F628" s="83"/>
      <c r="G628" s="94"/>
      <c r="H628" s="84"/>
      <c r="I628" s="95" t="str">
        <f t="shared" si="134"/>
        <v/>
      </c>
      <c r="J628" s="84"/>
      <c r="K628" s="52" t="str">
        <f t="shared" si="135"/>
        <v/>
      </c>
      <c r="L628" s="84"/>
      <c r="M628" s="51">
        <f t="shared" si="136"/>
        <v>0</v>
      </c>
      <c r="N628" s="51">
        <f t="shared" si="131"/>
        <v>0</v>
      </c>
      <c r="O628" s="51">
        <f t="shared" si="137"/>
        <v>0</v>
      </c>
      <c r="P628" s="51" t="str">
        <f>IFERROR(IF((VLOOKUP(F628,'Master Info'!$A$14:$C$113,2,FALSE)&amp;VLOOKUP(F628,'Master Info'!$A$14:$C$113,3,FALSE))='Master Info'!$B$2&amp;'Master Info'!$C$2,"SGST","IGST"),"")</f>
        <v/>
      </c>
      <c r="Q628" s="67" t="str">
        <f t="shared" si="132"/>
        <v/>
      </c>
      <c r="R628" s="51">
        <f t="shared" si="138"/>
        <v>0</v>
      </c>
      <c r="S628" s="51">
        <f t="shared" si="138"/>
        <v>0</v>
      </c>
      <c r="T628" s="51">
        <f t="shared" si="139"/>
        <v>0</v>
      </c>
      <c r="U628" s="51">
        <f t="shared" si="140"/>
        <v>0</v>
      </c>
      <c r="V628" s="52">
        <f t="shared" si="141"/>
        <v>0</v>
      </c>
      <c r="W628" s="50" t="str">
        <f>IFERROR(IF(AND(VLOOKUP(F628,'Master Info'!$A$14:$Q$113,17,FALSE)="UNREGISTERED",$P628="IGST",O628&gt;=250000),"IGST &gt; 2.5 Lakhs",IF(VLOOKUP($F628,'Master Info'!$A$14:$Q$113,17,FALSE)="UNREGISTERED","Unregistered",$P628)),"")</f>
        <v/>
      </c>
      <c r="X628" s="96" t="str">
        <f t="shared" si="142"/>
        <v/>
      </c>
      <c r="Y628" s="50" t="str">
        <f t="shared" si="133"/>
        <v/>
      </c>
    </row>
    <row r="629" spans="1:25" x14ac:dyDescent="0.25">
      <c r="A629" s="49" t="str">
        <f t="shared" si="130"/>
        <v>-</v>
      </c>
      <c r="B629" s="49">
        <f t="shared" si="143"/>
        <v>628</v>
      </c>
      <c r="C629" s="78"/>
      <c r="D629" s="78"/>
      <c r="E629" s="70"/>
      <c r="F629" s="83"/>
      <c r="G629" s="94"/>
      <c r="H629" s="84"/>
      <c r="I629" s="95" t="str">
        <f t="shared" si="134"/>
        <v/>
      </c>
      <c r="J629" s="84"/>
      <c r="K629" s="52" t="str">
        <f t="shared" si="135"/>
        <v/>
      </c>
      <c r="L629" s="84"/>
      <c r="M629" s="51">
        <f t="shared" si="136"/>
        <v>0</v>
      </c>
      <c r="N629" s="51">
        <f t="shared" si="131"/>
        <v>0</v>
      </c>
      <c r="O629" s="51">
        <f t="shared" si="137"/>
        <v>0</v>
      </c>
      <c r="P629" s="51" t="str">
        <f>IFERROR(IF((VLOOKUP(F629,'Master Info'!$A$14:$C$113,2,FALSE)&amp;VLOOKUP(F629,'Master Info'!$A$14:$C$113,3,FALSE))='Master Info'!$B$2&amp;'Master Info'!$C$2,"SGST","IGST"),"")</f>
        <v/>
      </c>
      <c r="Q629" s="67" t="str">
        <f t="shared" si="132"/>
        <v/>
      </c>
      <c r="R629" s="51">
        <f t="shared" si="138"/>
        <v>0</v>
      </c>
      <c r="S629" s="51">
        <f t="shared" si="138"/>
        <v>0</v>
      </c>
      <c r="T629" s="51">
        <f t="shared" si="139"/>
        <v>0</v>
      </c>
      <c r="U629" s="51">
        <f t="shared" si="140"/>
        <v>0</v>
      </c>
      <c r="V629" s="52">
        <f t="shared" si="141"/>
        <v>0</v>
      </c>
      <c r="W629" s="50" t="str">
        <f>IFERROR(IF(AND(VLOOKUP(F629,'Master Info'!$A$14:$Q$113,17,FALSE)="UNREGISTERED",$P629="IGST",O629&gt;=250000),"IGST &gt; 2.5 Lakhs",IF(VLOOKUP($F629,'Master Info'!$A$14:$Q$113,17,FALSE)="UNREGISTERED","Unregistered",$P629)),"")</f>
        <v/>
      </c>
      <c r="X629" s="96" t="str">
        <f t="shared" si="142"/>
        <v/>
      </c>
      <c r="Y629" s="50" t="str">
        <f t="shared" si="133"/>
        <v/>
      </c>
    </row>
    <row r="630" spans="1:25" x14ac:dyDescent="0.25">
      <c r="A630" s="49" t="str">
        <f t="shared" si="130"/>
        <v>-</v>
      </c>
      <c r="B630" s="49">
        <f t="shared" si="143"/>
        <v>629</v>
      </c>
      <c r="C630" s="78"/>
      <c r="D630" s="78"/>
      <c r="E630" s="70"/>
      <c r="F630" s="83"/>
      <c r="G630" s="94"/>
      <c r="H630" s="84"/>
      <c r="I630" s="95" t="str">
        <f t="shared" si="134"/>
        <v/>
      </c>
      <c r="J630" s="84"/>
      <c r="K630" s="52" t="str">
        <f t="shared" si="135"/>
        <v/>
      </c>
      <c r="L630" s="84"/>
      <c r="M630" s="51">
        <f t="shared" si="136"/>
        <v>0</v>
      </c>
      <c r="N630" s="51">
        <f t="shared" si="131"/>
        <v>0</v>
      </c>
      <c r="O630" s="51">
        <f t="shared" si="137"/>
        <v>0</v>
      </c>
      <c r="P630" s="51" t="str">
        <f>IFERROR(IF((VLOOKUP(F630,'Master Info'!$A$14:$C$113,2,FALSE)&amp;VLOOKUP(F630,'Master Info'!$A$14:$C$113,3,FALSE))='Master Info'!$B$2&amp;'Master Info'!$C$2,"SGST","IGST"),"")</f>
        <v/>
      </c>
      <c r="Q630" s="67" t="str">
        <f t="shared" si="132"/>
        <v/>
      </c>
      <c r="R630" s="51">
        <f t="shared" si="138"/>
        <v>0</v>
      </c>
      <c r="S630" s="51">
        <f t="shared" si="138"/>
        <v>0</v>
      </c>
      <c r="T630" s="51">
        <f t="shared" si="139"/>
        <v>0</v>
      </c>
      <c r="U630" s="51">
        <f t="shared" si="140"/>
        <v>0</v>
      </c>
      <c r="V630" s="52">
        <f t="shared" si="141"/>
        <v>0</v>
      </c>
      <c r="W630" s="50" t="str">
        <f>IFERROR(IF(AND(VLOOKUP(F630,'Master Info'!$A$14:$Q$113,17,FALSE)="UNREGISTERED",$P630="IGST",O630&gt;=250000),"IGST &gt; 2.5 Lakhs",IF(VLOOKUP($F630,'Master Info'!$A$14:$Q$113,17,FALSE)="UNREGISTERED","Unregistered",$P630)),"")</f>
        <v/>
      </c>
      <c r="X630" s="96" t="str">
        <f t="shared" si="142"/>
        <v/>
      </c>
      <c r="Y630" s="50" t="str">
        <f t="shared" si="133"/>
        <v/>
      </c>
    </row>
    <row r="631" spans="1:25" x14ac:dyDescent="0.25">
      <c r="A631" s="49" t="str">
        <f t="shared" si="130"/>
        <v>-</v>
      </c>
      <c r="B631" s="49">
        <f t="shared" si="143"/>
        <v>630</v>
      </c>
      <c r="C631" s="78"/>
      <c r="D631" s="78"/>
      <c r="E631" s="70"/>
      <c r="F631" s="83"/>
      <c r="G631" s="94"/>
      <c r="H631" s="84"/>
      <c r="I631" s="95" t="str">
        <f t="shared" si="134"/>
        <v/>
      </c>
      <c r="J631" s="84"/>
      <c r="K631" s="52" t="str">
        <f t="shared" si="135"/>
        <v/>
      </c>
      <c r="L631" s="84"/>
      <c r="M631" s="51">
        <f t="shared" si="136"/>
        <v>0</v>
      </c>
      <c r="N631" s="51">
        <f t="shared" si="131"/>
        <v>0</v>
      </c>
      <c r="O631" s="51">
        <f t="shared" si="137"/>
        <v>0</v>
      </c>
      <c r="P631" s="51" t="str">
        <f>IFERROR(IF((VLOOKUP(F631,'Master Info'!$A$14:$C$113,2,FALSE)&amp;VLOOKUP(F631,'Master Info'!$A$14:$C$113,3,FALSE))='Master Info'!$B$2&amp;'Master Info'!$C$2,"SGST","IGST"),"")</f>
        <v/>
      </c>
      <c r="Q631" s="67" t="str">
        <f t="shared" si="132"/>
        <v/>
      </c>
      <c r="R631" s="51">
        <f t="shared" si="138"/>
        <v>0</v>
      </c>
      <c r="S631" s="51">
        <f t="shared" si="138"/>
        <v>0</v>
      </c>
      <c r="T631" s="51">
        <f t="shared" si="139"/>
        <v>0</v>
      </c>
      <c r="U631" s="51">
        <f t="shared" si="140"/>
        <v>0</v>
      </c>
      <c r="V631" s="52">
        <f t="shared" si="141"/>
        <v>0</v>
      </c>
      <c r="W631" s="50" t="str">
        <f>IFERROR(IF(AND(VLOOKUP(F631,'Master Info'!$A$14:$Q$113,17,FALSE)="UNREGISTERED",$P631="IGST",O631&gt;=250000),"IGST &gt; 2.5 Lakhs",IF(VLOOKUP($F631,'Master Info'!$A$14:$Q$113,17,FALSE)="UNREGISTERED","Unregistered",$P631)),"")</f>
        <v/>
      </c>
      <c r="X631" s="96" t="str">
        <f t="shared" si="142"/>
        <v/>
      </c>
      <c r="Y631" s="50" t="str">
        <f t="shared" si="133"/>
        <v/>
      </c>
    </row>
    <row r="632" spans="1:25" x14ac:dyDescent="0.25">
      <c r="A632" s="49" t="str">
        <f t="shared" si="130"/>
        <v>-</v>
      </c>
      <c r="B632" s="49">
        <f t="shared" si="143"/>
        <v>631</v>
      </c>
      <c r="C632" s="78"/>
      <c r="D632" s="78"/>
      <c r="E632" s="70"/>
      <c r="F632" s="83"/>
      <c r="G632" s="94"/>
      <c r="H632" s="84"/>
      <c r="I632" s="95" t="str">
        <f t="shared" si="134"/>
        <v/>
      </c>
      <c r="J632" s="84"/>
      <c r="K632" s="52" t="str">
        <f t="shared" si="135"/>
        <v/>
      </c>
      <c r="L632" s="84"/>
      <c r="M632" s="51">
        <f t="shared" si="136"/>
        <v>0</v>
      </c>
      <c r="N632" s="51">
        <f t="shared" si="131"/>
        <v>0</v>
      </c>
      <c r="O632" s="51">
        <f t="shared" si="137"/>
        <v>0</v>
      </c>
      <c r="P632" s="51" t="str">
        <f>IFERROR(IF((VLOOKUP(F632,'Master Info'!$A$14:$C$113,2,FALSE)&amp;VLOOKUP(F632,'Master Info'!$A$14:$C$113,3,FALSE))='Master Info'!$B$2&amp;'Master Info'!$C$2,"SGST","IGST"),"")</f>
        <v/>
      </c>
      <c r="Q632" s="67" t="str">
        <f t="shared" si="132"/>
        <v/>
      </c>
      <c r="R632" s="51">
        <f t="shared" si="138"/>
        <v>0</v>
      </c>
      <c r="S632" s="51">
        <f t="shared" si="138"/>
        <v>0</v>
      </c>
      <c r="T632" s="51">
        <f t="shared" si="139"/>
        <v>0</v>
      </c>
      <c r="U632" s="51">
        <f t="shared" si="140"/>
        <v>0</v>
      </c>
      <c r="V632" s="52">
        <f t="shared" si="141"/>
        <v>0</v>
      </c>
      <c r="W632" s="50" t="str">
        <f>IFERROR(IF(AND(VLOOKUP(F632,'Master Info'!$A$14:$Q$113,17,FALSE)="UNREGISTERED",$P632="IGST",O632&gt;=250000),"IGST &gt; 2.5 Lakhs",IF(VLOOKUP($F632,'Master Info'!$A$14:$Q$113,17,FALSE)="UNREGISTERED","Unregistered",$P632)),"")</f>
        <v/>
      </c>
      <c r="X632" s="96" t="str">
        <f t="shared" si="142"/>
        <v/>
      </c>
      <c r="Y632" s="50" t="str">
        <f t="shared" si="133"/>
        <v/>
      </c>
    </row>
    <row r="633" spans="1:25" x14ac:dyDescent="0.25">
      <c r="A633" s="49" t="str">
        <f t="shared" si="130"/>
        <v>-</v>
      </c>
      <c r="B633" s="49">
        <f t="shared" si="143"/>
        <v>632</v>
      </c>
      <c r="C633" s="78"/>
      <c r="D633" s="78"/>
      <c r="E633" s="70"/>
      <c r="F633" s="83"/>
      <c r="G633" s="94"/>
      <c r="H633" s="84"/>
      <c r="I633" s="95" t="str">
        <f t="shared" si="134"/>
        <v/>
      </c>
      <c r="J633" s="84"/>
      <c r="K633" s="52" t="str">
        <f t="shared" si="135"/>
        <v/>
      </c>
      <c r="L633" s="84"/>
      <c r="M633" s="51">
        <f t="shared" si="136"/>
        <v>0</v>
      </c>
      <c r="N633" s="51">
        <f t="shared" si="131"/>
        <v>0</v>
      </c>
      <c r="O633" s="51">
        <f t="shared" si="137"/>
        <v>0</v>
      </c>
      <c r="P633" s="51" t="str">
        <f>IFERROR(IF((VLOOKUP(F633,'Master Info'!$A$14:$C$113,2,FALSE)&amp;VLOOKUP(F633,'Master Info'!$A$14:$C$113,3,FALSE))='Master Info'!$B$2&amp;'Master Info'!$C$2,"SGST","IGST"),"")</f>
        <v/>
      </c>
      <c r="Q633" s="67" t="str">
        <f t="shared" si="132"/>
        <v/>
      </c>
      <c r="R633" s="51">
        <f t="shared" si="138"/>
        <v>0</v>
      </c>
      <c r="S633" s="51">
        <f t="shared" si="138"/>
        <v>0</v>
      </c>
      <c r="T633" s="51">
        <f t="shared" si="139"/>
        <v>0</v>
      </c>
      <c r="U633" s="51">
        <f t="shared" si="140"/>
        <v>0</v>
      </c>
      <c r="V633" s="52">
        <f t="shared" si="141"/>
        <v>0</v>
      </c>
      <c r="W633" s="50" t="str">
        <f>IFERROR(IF(AND(VLOOKUP(F633,'Master Info'!$A$14:$Q$113,17,FALSE)="UNREGISTERED",$P633="IGST",O633&gt;=250000),"IGST &gt; 2.5 Lakhs",IF(VLOOKUP($F633,'Master Info'!$A$14:$Q$113,17,FALSE)="UNREGISTERED","Unregistered",$P633)),"")</f>
        <v/>
      </c>
      <c r="X633" s="96" t="str">
        <f t="shared" si="142"/>
        <v/>
      </c>
      <c r="Y633" s="50" t="str">
        <f t="shared" si="133"/>
        <v/>
      </c>
    </row>
    <row r="634" spans="1:25" x14ac:dyDescent="0.25">
      <c r="A634" s="49" t="str">
        <f t="shared" si="130"/>
        <v>-</v>
      </c>
      <c r="B634" s="49">
        <f t="shared" si="143"/>
        <v>633</v>
      </c>
      <c r="C634" s="78"/>
      <c r="D634" s="78"/>
      <c r="E634" s="70"/>
      <c r="F634" s="83"/>
      <c r="G634" s="94"/>
      <c r="H634" s="84"/>
      <c r="I634" s="95" t="str">
        <f t="shared" si="134"/>
        <v/>
      </c>
      <c r="J634" s="84"/>
      <c r="K634" s="52" t="str">
        <f t="shared" si="135"/>
        <v/>
      </c>
      <c r="L634" s="84"/>
      <c r="M634" s="51">
        <f t="shared" si="136"/>
        <v>0</v>
      </c>
      <c r="N634" s="51">
        <f t="shared" si="131"/>
        <v>0</v>
      </c>
      <c r="O634" s="51">
        <f t="shared" si="137"/>
        <v>0</v>
      </c>
      <c r="P634" s="51" t="str">
        <f>IFERROR(IF((VLOOKUP(F634,'Master Info'!$A$14:$C$113,2,FALSE)&amp;VLOOKUP(F634,'Master Info'!$A$14:$C$113,3,FALSE))='Master Info'!$B$2&amp;'Master Info'!$C$2,"SGST","IGST"),"")</f>
        <v/>
      </c>
      <c r="Q634" s="67" t="str">
        <f t="shared" si="132"/>
        <v/>
      </c>
      <c r="R634" s="51">
        <f t="shared" si="138"/>
        <v>0</v>
      </c>
      <c r="S634" s="51">
        <f t="shared" si="138"/>
        <v>0</v>
      </c>
      <c r="T634" s="51">
        <f t="shared" si="139"/>
        <v>0</v>
      </c>
      <c r="U634" s="51">
        <f t="shared" si="140"/>
        <v>0</v>
      </c>
      <c r="V634" s="52">
        <f t="shared" si="141"/>
        <v>0</v>
      </c>
      <c r="W634" s="50" t="str">
        <f>IFERROR(IF(AND(VLOOKUP(F634,'Master Info'!$A$14:$Q$113,17,FALSE)="UNREGISTERED",$P634="IGST",O634&gt;=250000),"IGST &gt; 2.5 Lakhs",IF(VLOOKUP($F634,'Master Info'!$A$14:$Q$113,17,FALSE)="UNREGISTERED","Unregistered",$P634)),"")</f>
        <v/>
      </c>
      <c r="X634" s="96" t="str">
        <f t="shared" si="142"/>
        <v/>
      </c>
      <c r="Y634" s="50" t="str">
        <f t="shared" si="133"/>
        <v/>
      </c>
    </row>
    <row r="635" spans="1:25" x14ac:dyDescent="0.25">
      <c r="A635" s="49" t="str">
        <f t="shared" si="130"/>
        <v>-</v>
      </c>
      <c r="B635" s="49">
        <f t="shared" si="143"/>
        <v>634</v>
      </c>
      <c r="C635" s="78"/>
      <c r="D635" s="78"/>
      <c r="E635" s="70"/>
      <c r="F635" s="83"/>
      <c r="G635" s="94"/>
      <c r="H635" s="84"/>
      <c r="I635" s="95" t="str">
        <f t="shared" si="134"/>
        <v/>
      </c>
      <c r="J635" s="84"/>
      <c r="K635" s="52" t="str">
        <f t="shared" si="135"/>
        <v/>
      </c>
      <c r="L635" s="84"/>
      <c r="M635" s="51">
        <f t="shared" si="136"/>
        <v>0</v>
      </c>
      <c r="N635" s="51">
        <f t="shared" si="131"/>
        <v>0</v>
      </c>
      <c r="O635" s="51">
        <f t="shared" si="137"/>
        <v>0</v>
      </c>
      <c r="P635" s="51" t="str">
        <f>IFERROR(IF((VLOOKUP(F635,'Master Info'!$A$14:$C$113,2,FALSE)&amp;VLOOKUP(F635,'Master Info'!$A$14:$C$113,3,FALSE))='Master Info'!$B$2&amp;'Master Info'!$C$2,"SGST","IGST"),"")</f>
        <v/>
      </c>
      <c r="Q635" s="67" t="str">
        <f t="shared" si="132"/>
        <v/>
      </c>
      <c r="R635" s="51">
        <f t="shared" si="138"/>
        <v>0</v>
      </c>
      <c r="S635" s="51">
        <f t="shared" si="138"/>
        <v>0</v>
      </c>
      <c r="T635" s="51">
        <f t="shared" si="139"/>
        <v>0</v>
      </c>
      <c r="U635" s="51">
        <f t="shared" si="140"/>
        <v>0</v>
      </c>
      <c r="V635" s="52">
        <f t="shared" si="141"/>
        <v>0</v>
      </c>
      <c r="W635" s="50" t="str">
        <f>IFERROR(IF(AND(VLOOKUP(F635,'Master Info'!$A$14:$Q$113,17,FALSE)="UNREGISTERED",$P635="IGST",O635&gt;=250000),"IGST &gt; 2.5 Lakhs",IF(VLOOKUP($F635,'Master Info'!$A$14:$Q$113,17,FALSE)="UNREGISTERED","Unregistered",$P635)),"")</f>
        <v/>
      </c>
      <c r="X635" s="96" t="str">
        <f t="shared" si="142"/>
        <v/>
      </c>
      <c r="Y635" s="50" t="str">
        <f t="shared" si="133"/>
        <v/>
      </c>
    </row>
    <row r="636" spans="1:25" x14ac:dyDescent="0.25">
      <c r="A636" s="49" t="str">
        <f t="shared" si="130"/>
        <v>-</v>
      </c>
      <c r="B636" s="49">
        <f t="shared" si="143"/>
        <v>635</v>
      </c>
      <c r="C636" s="78"/>
      <c r="D636" s="78"/>
      <c r="E636" s="70"/>
      <c r="F636" s="83"/>
      <c r="G636" s="94"/>
      <c r="H636" s="84"/>
      <c r="I636" s="95" t="str">
        <f t="shared" si="134"/>
        <v/>
      </c>
      <c r="J636" s="84"/>
      <c r="K636" s="52" t="str">
        <f t="shared" si="135"/>
        <v/>
      </c>
      <c r="L636" s="84"/>
      <c r="M636" s="51">
        <f t="shared" si="136"/>
        <v>0</v>
      </c>
      <c r="N636" s="51">
        <f t="shared" si="131"/>
        <v>0</v>
      </c>
      <c r="O636" s="51">
        <f t="shared" si="137"/>
        <v>0</v>
      </c>
      <c r="P636" s="51" t="str">
        <f>IFERROR(IF((VLOOKUP(F636,'Master Info'!$A$14:$C$113,2,FALSE)&amp;VLOOKUP(F636,'Master Info'!$A$14:$C$113,3,FALSE))='Master Info'!$B$2&amp;'Master Info'!$C$2,"SGST","IGST"),"")</f>
        <v/>
      </c>
      <c r="Q636" s="67" t="str">
        <f t="shared" si="132"/>
        <v/>
      </c>
      <c r="R636" s="51">
        <f t="shared" si="138"/>
        <v>0</v>
      </c>
      <c r="S636" s="51">
        <f t="shared" si="138"/>
        <v>0</v>
      </c>
      <c r="T636" s="51">
        <f t="shared" si="139"/>
        <v>0</v>
      </c>
      <c r="U636" s="51">
        <f t="shared" si="140"/>
        <v>0</v>
      </c>
      <c r="V636" s="52">
        <f t="shared" si="141"/>
        <v>0</v>
      </c>
      <c r="W636" s="50" t="str">
        <f>IFERROR(IF(AND(VLOOKUP(F636,'Master Info'!$A$14:$Q$113,17,FALSE)="UNREGISTERED",$P636="IGST",O636&gt;=250000),"IGST &gt; 2.5 Lakhs",IF(VLOOKUP($F636,'Master Info'!$A$14:$Q$113,17,FALSE)="UNREGISTERED","Unregistered",$P636)),"")</f>
        <v/>
      </c>
      <c r="X636" s="96" t="str">
        <f t="shared" si="142"/>
        <v/>
      </c>
      <c r="Y636" s="50" t="str">
        <f t="shared" si="133"/>
        <v/>
      </c>
    </row>
    <row r="637" spans="1:25" x14ac:dyDescent="0.25">
      <c r="A637" s="49" t="str">
        <f t="shared" si="130"/>
        <v>-</v>
      </c>
      <c r="B637" s="49">
        <f t="shared" si="143"/>
        <v>636</v>
      </c>
      <c r="C637" s="78"/>
      <c r="D637" s="78"/>
      <c r="E637" s="70"/>
      <c r="F637" s="83"/>
      <c r="G637" s="94"/>
      <c r="H637" s="84"/>
      <c r="I637" s="95" t="str">
        <f t="shared" si="134"/>
        <v/>
      </c>
      <c r="J637" s="84"/>
      <c r="K637" s="52" t="str">
        <f t="shared" si="135"/>
        <v/>
      </c>
      <c r="L637" s="84"/>
      <c r="M637" s="51">
        <f t="shared" si="136"/>
        <v>0</v>
      </c>
      <c r="N637" s="51">
        <f t="shared" si="131"/>
        <v>0</v>
      </c>
      <c r="O637" s="51">
        <f t="shared" si="137"/>
        <v>0</v>
      </c>
      <c r="P637" s="51" t="str">
        <f>IFERROR(IF((VLOOKUP(F637,'Master Info'!$A$14:$C$113,2,FALSE)&amp;VLOOKUP(F637,'Master Info'!$A$14:$C$113,3,FALSE))='Master Info'!$B$2&amp;'Master Info'!$C$2,"SGST","IGST"),"")</f>
        <v/>
      </c>
      <c r="Q637" s="67" t="str">
        <f t="shared" si="132"/>
        <v/>
      </c>
      <c r="R637" s="51">
        <f t="shared" si="138"/>
        <v>0</v>
      </c>
      <c r="S637" s="51">
        <f t="shared" si="138"/>
        <v>0</v>
      </c>
      <c r="T637" s="51">
        <f t="shared" si="139"/>
        <v>0</v>
      </c>
      <c r="U637" s="51">
        <f t="shared" si="140"/>
        <v>0</v>
      </c>
      <c r="V637" s="52">
        <f t="shared" si="141"/>
        <v>0</v>
      </c>
      <c r="W637" s="50" t="str">
        <f>IFERROR(IF(AND(VLOOKUP(F637,'Master Info'!$A$14:$Q$113,17,FALSE)="UNREGISTERED",$P637="IGST",O637&gt;=250000),"IGST &gt; 2.5 Lakhs",IF(VLOOKUP($F637,'Master Info'!$A$14:$Q$113,17,FALSE)="UNREGISTERED","Unregistered",$P637)),"")</f>
        <v/>
      </c>
      <c r="X637" s="96" t="str">
        <f t="shared" si="142"/>
        <v/>
      </c>
      <c r="Y637" s="50" t="str">
        <f t="shared" si="133"/>
        <v/>
      </c>
    </row>
    <row r="638" spans="1:25" x14ac:dyDescent="0.25">
      <c r="A638" s="49" t="str">
        <f t="shared" si="130"/>
        <v>-</v>
      </c>
      <c r="B638" s="49">
        <f t="shared" si="143"/>
        <v>637</v>
      </c>
      <c r="C638" s="78"/>
      <c r="D638" s="78"/>
      <c r="E638" s="70"/>
      <c r="F638" s="83"/>
      <c r="G638" s="94"/>
      <c r="H638" s="84"/>
      <c r="I638" s="95" t="str">
        <f t="shared" si="134"/>
        <v/>
      </c>
      <c r="J638" s="84"/>
      <c r="K638" s="52" t="str">
        <f t="shared" si="135"/>
        <v/>
      </c>
      <c r="L638" s="84"/>
      <c r="M638" s="51">
        <f t="shared" si="136"/>
        <v>0</v>
      </c>
      <c r="N638" s="51">
        <f t="shared" si="131"/>
        <v>0</v>
      </c>
      <c r="O638" s="51">
        <f t="shared" si="137"/>
        <v>0</v>
      </c>
      <c r="P638" s="51" t="str">
        <f>IFERROR(IF((VLOOKUP(F638,'Master Info'!$A$14:$C$113,2,FALSE)&amp;VLOOKUP(F638,'Master Info'!$A$14:$C$113,3,FALSE))='Master Info'!$B$2&amp;'Master Info'!$C$2,"SGST","IGST"),"")</f>
        <v/>
      </c>
      <c r="Q638" s="67" t="str">
        <f t="shared" si="132"/>
        <v/>
      </c>
      <c r="R638" s="51">
        <f t="shared" si="138"/>
        <v>0</v>
      </c>
      <c r="S638" s="51">
        <f t="shared" si="138"/>
        <v>0</v>
      </c>
      <c r="T638" s="51">
        <f t="shared" si="139"/>
        <v>0</v>
      </c>
      <c r="U638" s="51">
        <f t="shared" si="140"/>
        <v>0</v>
      </c>
      <c r="V638" s="52">
        <f t="shared" si="141"/>
        <v>0</v>
      </c>
      <c r="W638" s="50" t="str">
        <f>IFERROR(IF(AND(VLOOKUP(F638,'Master Info'!$A$14:$Q$113,17,FALSE)="UNREGISTERED",$P638="IGST",O638&gt;=250000),"IGST &gt; 2.5 Lakhs",IF(VLOOKUP($F638,'Master Info'!$A$14:$Q$113,17,FALSE)="UNREGISTERED","Unregistered",$P638)),"")</f>
        <v/>
      </c>
      <c r="X638" s="96" t="str">
        <f t="shared" si="142"/>
        <v/>
      </c>
      <c r="Y638" s="50" t="str">
        <f t="shared" si="133"/>
        <v/>
      </c>
    </row>
    <row r="639" spans="1:25" x14ac:dyDescent="0.25">
      <c r="A639" s="49" t="str">
        <f t="shared" si="130"/>
        <v>-</v>
      </c>
      <c r="B639" s="49">
        <f t="shared" si="143"/>
        <v>638</v>
      </c>
      <c r="C639" s="78"/>
      <c r="D639" s="78"/>
      <c r="E639" s="70"/>
      <c r="F639" s="83"/>
      <c r="G639" s="94"/>
      <c r="H639" s="84"/>
      <c r="I639" s="95" t="str">
        <f t="shared" si="134"/>
        <v/>
      </c>
      <c r="J639" s="84"/>
      <c r="K639" s="52" t="str">
        <f t="shared" si="135"/>
        <v/>
      </c>
      <c r="L639" s="84"/>
      <c r="M639" s="51">
        <f t="shared" si="136"/>
        <v>0</v>
      </c>
      <c r="N639" s="51">
        <f t="shared" si="131"/>
        <v>0</v>
      </c>
      <c r="O639" s="51">
        <f t="shared" si="137"/>
        <v>0</v>
      </c>
      <c r="P639" s="51" t="str">
        <f>IFERROR(IF((VLOOKUP(F639,'Master Info'!$A$14:$C$113,2,FALSE)&amp;VLOOKUP(F639,'Master Info'!$A$14:$C$113,3,FALSE))='Master Info'!$B$2&amp;'Master Info'!$C$2,"SGST","IGST"),"")</f>
        <v/>
      </c>
      <c r="Q639" s="67" t="str">
        <f t="shared" si="132"/>
        <v/>
      </c>
      <c r="R639" s="51">
        <f t="shared" si="138"/>
        <v>0</v>
      </c>
      <c r="S639" s="51">
        <f t="shared" si="138"/>
        <v>0</v>
      </c>
      <c r="T639" s="51">
        <f t="shared" si="139"/>
        <v>0</v>
      </c>
      <c r="U639" s="51">
        <f t="shared" si="140"/>
        <v>0</v>
      </c>
      <c r="V639" s="52">
        <f t="shared" si="141"/>
        <v>0</v>
      </c>
      <c r="W639" s="50" t="str">
        <f>IFERROR(IF(AND(VLOOKUP(F639,'Master Info'!$A$14:$Q$113,17,FALSE)="UNREGISTERED",$P639="IGST",O639&gt;=250000),"IGST &gt; 2.5 Lakhs",IF(VLOOKUP($F639,'Master Info'!$A$14:$Q$113,17,FALSE)="UNREGISTERED","Unregistered",$P639)),"")</f>
        <v/>
      </c>
      <c r="X639" s="96" t="str">
        <f t="shared" si="142"/>
        <v/>
      </c>
      <c r="Y639" s="50" t="str">
        <f t="shared" si="133"/>
        <v/>
      </c>
    </row>
    <row r="640" spans="1:25" x14ac:dyDescent="0.25">
      <c r="A640" s="49" t="str">
        <f t="shared" si="130"/>
        <v>-</v>
      </c>
      <c r="B640" s="49">
        <f t="shared" si="143"/>
        <v>639</v>
      </c>
      <c r="C640" s="78"/>
      <c r="D640" s="78"/>
      <c r="E640" s="70"/>
      <c r="F640" s="83"/>
      <c r="G640" s="94"/>
      <c r="H640" s="84"/>
      <c r="I640" s="95" t="str">
        <f t="shared" si="134"/>
        <v/>
      </c>
      <c r="J640" s="84"/>
      <c r="K640" s="52" t="str">
        <f t="shared" si="135"/>
        <v/>
      </c>
      <c r="L640" s="84"/>
      <c r="M640" s="51">
        <f t="shared" si="136"/>
        <v>0</v>
      </c>
      <c r="N640" s="51">
        <f t="shared" si="131"/>
        <v>0</v>
      </c>
      <c r="O640" s="51">
        <f t="shared" si="137"/>
        <v>0</v>
      </c>
      <c r="P640" s="51" t="str">
        <f>IFERROR(IF((VLOOKUP(F640,'Master Info'!$A$14:$C$113,2,FALSE)&amp;VLOOKUP(F640,'Master Info'!$A$14:$C$113,3,FALSE))='Master Info'!$B$2&amp;'Master Info'!$C$2,"SGST","IGST"),"")</f>
        <v/>
      </c>
      <c r="Q640" s="67" t="str">
        <f t="shared" si="132"/>
        <v/>
      </c>
      <c r="R640" s="51">
        <f t="shared" si="138"/>
        <v>0</v>
      </c>
      <c r="S640" s="51">
        <f t="shared" si="138"/>
        <v>0</v>
      </c>
      <c r="T640" s="51">
        <f t="shared" si="139"/>
        <v>0</v>
      </c>
      <c r="U640" s="51">
        <f t="shared" si="140"/>
        <v>0</v>
      </c>
      <c r="V640" s="52">
        <f t="shared" si="141"/>
        <v>0</v>
      </c>
      <c r="W640" s="50" t="str">
        <f>IFERROR(IF(AND(VLOOKUP(F640,'Master Info'!$A$14:$Q$113,17,FALSE)="UNREGISTERED",$P640="IGST",O640&gt;=250000),"IGST &gt; 2.5 Lakhs",IF(VLOOKUP($F640,'Master Info'!$A$14:$Q$113,17,FALSE)="UNREGISTERED","Unregistered",$P640)),"")</f>
        <v/>
      </c>
      <c r="X640" s="96" t="str">
        <f t="shared" si="142"/>
        <v/>
      </c>
      <c r="Y640" s="50" t="str">
        <f t="shared" si="133"/>
        <v/>
      </c>
    </row>
    <row r="641" spans="1:25" x14ac:dyDescent="0.25">
      <c r="A641" s="49" t="str">
        <f t="shared" si="130"/>
        <v>-</v>
      </c>
      <c r="B641" s="49">
        <f t="shared" si="143"/>
        <v>640</v>
      </c>
      <c r="C641" s="78"/>
      <c r="D641" s="78"/>
      <c r="E641" s="70"/>
      <c r="F641" s="83"/>
      <c r="G641" s="94"/>
      <c r="H641" s="84"/>
      <c r="I641" s="95" t="str">
        <f t="shared" si="134"/>
        <v/>
      </c>
      <c r="J641" s="84"/>
      <c r="K641" s="52" t="str">
        <f t="shared" si="135"/>
        <v/>
      </c>
      <c r="L641" s="84"/>
      <c r="M641" s="51">
        <f t="shared" si="136"/>
        <v>0</v>
      </c>
      <c r="N641" s="51">
        <f t="shared" si="131"/>
        <v>0</v>
      </c>
      <c r="O641" s="51">
        <f t="shared" si="137"/>
        <v>0</v>
      </c>
      <c r="P641" s="51" t="str">
        <f>IFERROR(IF((VLOOKUP(F641,'Master Info'!$A$14:$C$113,2,FALSE)&amp;VLOOKUP(F641,'Master Info'!$A$14:$C$113,3,FALSE))='Master Info'!$B$2&amp;'Master Info'!$C$2,"SGST","IGST"),"")</f>
        <v/>
      </c>
      <c r="Q641" s="67" t="str">
        <f t="shared" si="132"/>
        <v/>
      </c>
      <c r="R641" s="51">
        <f t="shared" si="138"/>
        <v>0</v>
      </c>
      <c r="S641" s="51">
        <f t="shared" si="138"/>
        <v>0</v>
      </c>
      <c r="T641" s="51">
        <f t="shared" si="139"/>
        <v>0</v>
      </c>
      <c r="U641" s="51">
        <f t="shared" si="140"/>
        <v>0</v>
      </c>
      <c r="V641" s="52">
        <f t="shared" si="141"/>
        <v>0</v>
      </c>
      <c r="W641" s="50" t="str">
        <f>IFERROR(IF(AND(VLOOKUP(F641,'Master Info'!$A$14:$Q$113,17,FALSE)="UNREGISTERED",$P641="IGST",O641&gt;=250000),"IGST &gt; 2.5 Lakhs",IF(VLOOKUP($F641,'Master Info'!$A$14:$Q$113,17,FALSE)="UNREGISTERED","Unregistered",$P641)),"")</f>
        <v/>
      </c>
      <c r="X641" s="96" t="str">
        <f t="shared" si="142"/>
        <v/>
      </c>
      <c r="Y641" s="50" t="str">
        <f t="shared" si="133"/>
        <v/>
      </c>
    </row>
    <row r="642" spans="1:25" x14ac:dyDescent="0.25">
      <c r="A642" s="49" t="str">
        <f t="shared" ref="A642:A705" si="144">C642&amp;"-"&amp;D642</f>
        <v>-</v>
      </c>
      <c r="B642" s="49">
        <f t="shared" si="143"/>
        <v>641</v>
      </c>
      <c r="C642" s="78"/>
      <c r="D642" s="78"/>
      <c r="E642" s="70"/>
      <c r="F642" s="83"/>
      <c r="G642" s="94"/>
      <c r="H642" s="84"/>
      <c r="I642" s="95" t="str">
        <f t="shared" si="134"/>
        <v/>
      </c>
      <c r="J642" s="84"/>
      <c r="K642" s="52" t="str">
        <f t="shared" si="135"/>
        <v/>
      </c>
      <c r="L642" s="84"/>
      <c r="M642" s="51">
        <f t="shared" si="136"/>
        <v>0</v>
      </c>
      <c r="N642" s="51">
        <f t="shared" ref="N642:N705" si="145">IFERROR(ROUND($J642*$L642,0),0)</f>
        <v>0</v>
      </c>
      <c r="O642" s="51">
        <f t="shared" si="137"/>
        <v>0</v>
      </c>
      <c r="P642" s="51" t="str">
        <f>IFERROR(IF((VLOOKUP(F642,'Master Info'!$A$14:$C$113,2,FALSE)&amp;VLOOKUP(F642,'Master Info'!$A$14:$C$113,3,FALSE))='Master Info'!$B$2&amp;'Master Info'!$C$2,"SGST","IGST"),"")</f>
        <v/>
      </c>
      <c r="Q642" s="67" t="str">
        <f t="shared" ref="Q642:Q705" si="146">IFERROR(VLOOKUP($G642,Products,IF(P642="SGST",5,6),FALSE),"")</f>
        <v/>
      </c>
      <c r="R642" s="51">
        <f t="shared" si="138"/>
        <v>0</v>
      </c>
      <c r="S642" s="51">
        <f t="shared" si="138"/>
        <v>0</v>
      </c>
      <c r="T642" s="51">
        <f t="shared" si="139"/>
        <v>0</v>
      </c>
      <c r="U642" s="51">
        <f t="shared" si="140"/>
        <v>0</v>
      </c>
      <c r="V642" s="52">
        <f t="shared" si="141"/>
        <v>0</v>
      </c>
      <c r="W642" s="50" t="str">
        <f>IFERROR(IF(AND(VLOOKUP(F642,'Master Info'!$A$14:$Q$113,17,FALSE)="UNREGISTERED",$P642="IGST",O642&gt;=250000),"IGST &gt; 2.5 Lakhs",IF(VLOOKUP($F642,'Master Info'!$A$14:$Q$113,17,FALSE)="UNREGISTERED","Unregistered",$P642)),"")</f>
        <v/>
      </c>
      <c r="X642" s="96" t="str">
        <f t="shared" si="142"/>
        <v/>
      </c>
      <c r="Y642" s="50" t="str">
        <f t="shared" ref="Y642:Y705" si="147">IFERROR(VLOOKUP(G642,Products,2,FALSE),"")</f>
        <v/>
      </c>
    </row>
    <row r="643" spans="1:25" x14ac:dyDescent="0.25">
      <c r="A643" s="49" t="str">
        <f t="shared" si="144"/>
        <v>-</v>
      </c>
      <c r="B643" s="49">
        <f t="shared" si="143"/>
        <v>642</v>
      </c>
      <c r="C643" s="78"/>
      <c r="D643" s="78"/>
      <c r="E643" s="70"/>
      <c r="F643" s="83"/>
      <c r="G643" s="94"/>
      <c r="H643" s="84"/>
      <c r="I643" s="95" t="str">
        <f t="shared" ref="I643:I706" si="148">IFERROR(ROUND(J643/H643,2),"")</f>
        <v/>
      </c>
      <c r="J643" s="84"/>
      <c r="K643" s="52" t="str">
        <f t="shared" ref="K643:K706" si="149">IFERROR(MIN(H643*(1-I643),(H643-J643)),"")</f>
        <v/>
      </c>
      <c r="L643" s="84"/>
      <c r="M643" s="51">
        <f t="shared" ref="M643:M706" si="150">IFERROR(ROUND($H643*$L643,0),0)</f>
        <v>0</v>
      </c>
      <c r="N643" s="51">
        <f t="shared" si="145"/>
        <v>0</v>
      </c>
      <c r="O643" s="51">
        <f t="shared" ref="O643:O706" si="151">M643-N643</f>
        <v>0</v>
      </c>
      <c r="P643" s="51" t="str">
        <f>IFERROR(IF((VLOOKUP(F643,'Master Info'!$A$14:$C$113,2,FALSE)&amp;VLOOKUP(F643,'Master Info'!$A$14:$C$113,3,FALSE))='Master Info'!$B$2&amp;'Master Info'!$C$2,"SGST","IGST"),"")</f>
        <v/>
      </c>
      <c r="Q643" s="67" t="str">
        <f t="shared" si="146"/>
        <v/>
      </c>
      <c r="R643" s="51">
        <f t="shared" ref="R643:S706" si="152">IFERROR(IF($P643="SGST",ROUND($O643*$Q643,2),0),0)</f>
        <v>0</v>
      </c>
      <c r="S643" s="51">
        <f t="shared" si="152"/>
        <v>0</v>
      </c>
      <c r="T643" s="51">
        <f t="shared" ref="T643:T706" si="153">IFERROR(IF($P643&lt;&gt;"SGST",ROUND($O643*$Q643,2),0),0)</f>
        <v>0</v>
      </c>
      <c r="U643" s="51">
        <f t="shared" ref="U643:U706" si="154">SUM(R643:T643)</f>
        <v>0</v>
      </c>
      <c r="V643" s="52">
        <f t="shared" ref="V643:V706" si="155">SUM(O643,U643)</f>
        <v>0</v>
      </c>
      <c r="W643" s="50" t="str">
        <f>IFERROR(IF(AND(VLOOKUP(F643,'Master Info'!$A$14:$Q$113,17,FALSE)="UNREGISTERED",$P643="IGST",O643&gt;=250000),"IGST &gt; 2.5 Lakhs",IF(VLOOKUP($F643,'Master Info'!$A$14:$Q$113,17,FALSE)="UNREGISTERED","Unregistered",$P643)),"")</f>
        <v/>
      </c>
      <c r="X643" s="96" t="str">
        <f t="shared" ref="X643:X706" si="156">IFERROR(IF(E643=0,"",TEXT(E643,"MMMm")),"")</f>
        <v/>
      </c>
      <c r="Y643" s="50" t="str">
        <f t="shared" si="147"/>
        <v/>
      </c>
    </row>
    <row r="644" spans="1:25" x14ac:dyDescent="0.25">
      <c r="A644" s="49" t="str">
        <f t="shared" si="144"/>
        <v>-</v>
      </c>
      <c r="B644" s="49">
        <f t="shared" si="143"/>
        <v>643</v>
      </c>
      <c r="C644" s="78"/>
      <c r="D644" s="78"/>
      <c r="E644" s="70"/>
      <c r="F644" s="83"/>
      <c r="G644" s="94"/>
      <c r="H644" s="84"/>
      <c r="I644" s="95" t="str">
        <f t="shared" si="148"/>
        <v/>
      </c>
      <c r="J644" s="84"/>
      <c r="K644" s="52" t="str">
        <f t="shared" si="149"/>
        <v/>
      </c>
      <c r="L644" s="84"/>
      <c r="M644" s="51">
        <f t="shared" si="150"/>
        <v>0</v>
      </c>
      <c r="N644" s="51">
        <f t="shared" si="145"/>
        <v>0</v>
      </c>
      <c r="O644" s="51">
        <f t="shared" si="151"/>
        <v>0</v>
      </c>
      <c r="P644" s="51" t="str">
        <f>IFERROR(IF((VLOOKUP(F644,'Master Info'!$A$14:$C$113,2,FALSE)&amp;VLOOKUP(F644,'Master Info'!$A$14:$C$113,3,FALSE))='Master Info'!$B$2&amp;'Master Info'!$C$2,"SGST","IGST"),"")</f>
        <v/>
      </c>
      <c r="Q644" s="67" t="str">
        <f t="shared" si="146"/>
        <v/>
      </c>
      <c r="R644" s="51">
        <f t="shared" si="152"/>
        <v>0</v>
      </c>
      <c r="S644" s="51">
        <f t="shared" si="152"/>
        <v>0</v>
      </c>
      <c r="T644" s="51">
        <f t="shared" si="153"/>
        <v>0</v>
      </c>
      <c r="U644" s="51">
        <f t="shared" si="154"/>
        <v>0</v>
      </c>
      <c r="V644" s="52">
        <f t="shared" si="155"/>
        <v>0</v>
      </c>
      <c r="W644" s="50" t="str">
        <f>IFERROR(IF(AND(VLOOKUP(F644,'Master Info'!$A$14:$Q$113,17,FALSE)="UNREGISTERED",$P644="IGST",O644&gt;=250000),"IGST &gt; 2.5 Lakhs",IF(VLOOKUP($F644,'Master Info'!$A$14:$Q$113,17,FALSE)="UNREGISTERED","Unregistered",$P644)),"")</f>
        <v/>
      </c>
      <c r="X644" s="96" t="str">
        <f t="shared" si="156"/>
        <v/>
      </c>
      <c r="Y644" s="50" t="str">
        <f t="shared" si="147"/>
        <v/>
      </c>
    </row>
    <row r="645" spans="1:25" x14ac:dyDescent="0.25">
      <c r="A645" s="49" t="str">
        <f t="shared" si="144"/>
        <v>-</v>
      </c>
      <c r="B645" s="49">
        <f t="shared" si="143"/>
        <v>644</v>
      </c>
      <c r="C645" s="78"/>
      <c r="D645" s="78"/>
      <c r="E645" s="70"/>
      <c r="F645" s="83"/>
      <c r="G645" s="94"/>
      <c r="H645" s="84"/>
      <c r="I645" s="95" t="str">
        <f t="shared" si="148"/>
        <v/>
      </c>
      <c r="J645" s="84"/>
      <c r="K645" s="52" t="str">
        <f t="shared" si="149"/>
        <v/>
      </c>
      <c r="L645" s="84"/>
      <c r="M645" s="51">
        <f t="shared" si="150"/>
        <v>0</v>
      </c>
      <c r="N645" s="51">
        <f t="shared" si="145"/>
        <v>0</v>
      </c>
      <c r="O645" s="51">
        <f t="shared" si="151"/>
        <v>0</v>
      </c>
      <c r="P645" s="51" t="str">
        <f>IFERROR(IF((VLOOKUP(F645,'Master Info'!$A$14:$C$113,2,FALSE)&amp;VLOOKUP(F645,'Master Info'!$A$14:$C$113,3,FALSE))='Master Info'!$B$2&amp;'Master Info'!$C$2,"SGST","IGST"),"")</f>
        <v/>
      </c>
      <c r="Q645" s="67" t="str">
        <f t="shared" si="146"/>
        <v/>
      </c>
      <c r="R645" s="51">
        <f t="shared" si="152"/>
        <v>0</v>
      </c>
      <c r="S645" s="51">
        <f t="shared" si="152"/>
        <v>0</v>
      </c>
      <c r="T645" s="51">
        <f t="shared" si="153"/>
        <v>0</v>
      </c>
      <c r="U645" s="51">
        <f t="shared" si="154"/>
        <v>0</v>
      </c>
      <c r="V645" s="52">
        <f t="shared" si="155"/>
        <v>0</v>
      </c>
      <c r="W645" s="50" t="str">
        <f>IFERROR(IF(AND(VLOOKUP(F645,'Master Info'!$A$14:$Q$113,17,FALSE)="UNREGISTERED",$P645="IGST",O645&gt;=250000),"IGST &gt; 2.5 Lakhs",IF(VLOOKUP($F645,'Master Info'!$A$14:$Q$113,17,FALSE)="UNREGISTERED","Unregistered",$P645)),"")</f>
        <v/>
      </c>
      <c r="X645" s="96" t="str">
        <f t="shared" si="156"/>
        <v/>
      </c>
      <c r="Y645" s="50" t="str">
        <f t="shared" si="147"/>
        <v/>
      </c>
    </row>
    <row r="646" spans="1:25" x14ac:dyDescent="0.25">
      <c r="A646" s="49" t="str">
        <f t="shared" si="144"/>
        <v>-</v>
      </c>
      <c r="B646" s="49">
        <f t="shared" si="143"/>
        <v>645</v>
      </c>
      <c r="C646" s="78"/>
      <c r="D646" s="78"/>
      <c r="E646" s="70"/>
      <c r="F646" s="83"/>
      <c r="G646" s="94"/>
      <c r="H646" s="84"/>
      <c r="I646" s="95" t="str">
        <f t="shared" si="148"/>
        <v/>
      </c>
      <c r="J646" s="84"/>
      <c r="K646" s="52" t="str">
        <f t="shared" si="149"/>
        <v/>
      </c>
      <c r="L646" s="84"/>
      <c r="M646" s="51">
        <f t="shared" si="150"/>
        <v>0</v>
      </c>
      <c r="N646" s="51">
        <f t="shared" si="145"/>
        <v>0</v>
      </c>
      <c r="O646" s="51">
        <f t="shared" si="151"/>
        <v>0</v>
      </c>
      <c r="P646" s="51" t="str">
        <f>IFERROR(IF((VLOOKUP(F646,'Master Info'!$A$14:$C$113,2,FALSE)&amp;VLOOKUP(F646,'Master Info'!$A$14:$C$113,3,FALSE))='Master Info'!$B$2&amp;'Master Info'!$C$2,"SGST","IGST"),"")</f>
        <v/>
      </c>
      <c r="Q646" s="67" t="str">
        <f t="shared" si="146"/>
        <v/>
      </c>
      <c r="R646" s="51">
        <f t="shared" si="152"/>
        <v>0</v>
      </c>
      <c r="S646" s="51">
        <f t="shared" si="152"/>
        <v>0</v>
      </c>
      <c r="T646" s="51">
        <f t="shared" si="153"/>
        <v>0</v>
      </c>
      <c r="U646" s="51">
        <f t="shared" si="154"/>
        <v>0</v>
      </c>
      <c r="V646" s="52">
        <f t="shared" si="155"/>
        <v>0</v>
      </c>
      <c r="W646" s="50" t="str">
        <f>IFERROR(IF(AND(VLOOKUP(F646,'Master Info'!$A$14:$Q$113,17,FALSE)="UNREGISTERED",$P646="IGST",O646&gt;=250000),"IGST &gt; 2.5 Lakhs",IF(VLOOKUP($F646,'Master Info'!$A$14:$Q$113,17,FALSE)="UNREGISTERED","Unregistered",$P646)),"")</f>
        <v/>
      </c>
      <c r="X646" s="96" t="str">
        <f t="shared" si="156"/>
        <v/>
      </c>
      <c r="Y646" s="50" t="str">
        <f t="shared" si="147"/>
        <v/>
      </c>
    </row>
    <row r="647" spans="1:25" x14ac:dyDescent="0.25">
      <c r="A647" s="49" t="str">
        <f t="shared" si="144"/>
        <v>-</v>
      </c>
      <c r="B647" s="49">
        <f t="shared" si="143"/>
        <v>646</v>
      </c>
      <c r="C647" s="78"/>
      <c r="D647" s="78"/>
      <c r="E647" s="70"/>
      <c r="F647" s="83"/>
      <c r="G647" s="94"/>
      <c r="H647" s="84"/>
      <c r="I647" s="95" t="str">
        <f t="shared" si="148"/>
        <v/>
      </c>
      <c r="J647" s="84"/>
      <c r="K647" s="52" t="str">
        <f t="shared" si="149"/>
        <v/>
      </c>
      <c r="L647" s="84"/>
      <c r="M647" s="51">
        <f t="shared" si="150"/>
        <v>0</v>
      </c>
      <c r="N647" s="51">
        <f t="shared" si="145"/>
        <v>0</v>
      </c>
      <c r="O647" s="51">
        <f t="shared" si="151"/>
        <v>0</v>
      </c>
      <c r="P647" s="51" t="str">
        <f>IFERROR(IF((VLOOKUP(F647,'Master Info'!$A$14:$C$113,2,FALSE)&amp;VLOOKUP(F647,'Master Info'!$A$14:$C$113,3,FALSE))='Master Info'!$B$2&amp;'Master Info'!$C$2,"SGST","IGST"),"")</f>
        <v/>
      </c>
      <c r="Q647" s="67" t="str">
        <f t="shared" si="146"/>
        <v/>
      </c>
      <c r="R647" s="51">
        <f t="shared" si="152"/>
        <v>0</v>
      </c>
      <c r="S647" s="51">
        <f t="shared" si="152"/>
        <v>0</v>
      </c>
      <c r="T647" s="51">
        <f t="shared" si="153"/>
        <v>0</v>
      </c>
      <c r="U647" s="51">
        <f t="shared" si="154"/>
        <v>0</v>
      </c>
      <c r="V647" s="52">
        <f t="shared" si="155"/>
        <v>0</v>
      </c>
      <c r="W647" s="50" t="str">
        <f>IFERROR(IF(AND(VLOOKUP(F647,'Master Info'!$A$14:$Q$113,17,FALSE)="UNREGISTERED",$P647="IGST",O647&gt;=250000),"IGST &gt; 2.5 Lakhs",IF(VLOOKUP($F647,'Master Info'!$A$14:$Q$113,17,FALSE)="UNREGISTERED","Unregistered",$P647)),"")</f>
        <v/>
      </c>
      <c r="X647" s="96" t="str">
        <f t="shared" si="156"/>
        <v/>
      </c>
      <c r="Y647" s="50" t="str">
        <f t="shared" si="147"/>
        <v/>
      </c>
    </row>
    <row r="648" spans="1:25" x14ac:dyDescent="0.25">
      <c r="A648" s="49" t="str">
        <f t="shared" si="144"/>
        <v>-</v>
      </c>
      <c r="B648" s="49">
        <f t="shared" si="143"/>
        <v>647</v>
      </c>
      <c r="C648" s="78"/>
      <c r="D648" s="78"/>
      <c r="E648" s="70"/>
      <c r="F648" s="83"/>
      <c r="G648" s="94"/>
      <c r="H648" s="84"/>
      <c r="I648" s="95" t="str">
        <f t="shared" si="148"/>
        <v/>
      </c>
      <c r="J648" s="84"/>
      <c r="K648" s="52" t="str">
        <f t="shared" si="149"/>
        <v/>
      </c>
      <c r="L648" s="84"/>
      <c r="M648" s="51">
        <f t="shared" si="150"/>
        <v>0</v>
      </c>
      <c r="N648" s="51">
        <f t="shared" si="145"/>
        <v>0</v>
      </c>
      <c r="O648" s="51">
        <f t="shared" si="151"/>
        <v>0</v>
      </c>
      <c r="P648" s="51" t="str">
        <f>IFERROR(IF((VLOOKUP(F648,'Master Info'!$A$14:$C$113,2,FALSE)&amp;VLOOKUP(F648,'Master Info'!$A$14:$C$113,3,FALSE))='Master Info'!$B$2&amp;'Master Info'!$C$2,"SGST","IGST"),"")</f>
        <v/>
      </c>
      <c r="Q648" s="67" t="str">
        <f t="shared" si="146"/>
        <v/>
      </c>
      <c r="R648" s="51">
        <f t="shared" si="152"/>
        <v>0</v>
      </c>
      <c r="S648" s="51">
        <f t="shared" si="152"/>
        <v>0</v>
      </c>
      <c r="T648" s="51">
        <f t="shared" si="153"/>
        <v>0</v>
      </c>
      <c r="U648" s="51">
        <f t="shared" si="154"/>
        <v>0</v>
      </c>
      <c r="V648" s="52">
        <f t="shared" si="155"/>
        <v>0</v>
      </c>
      <c r="W648" s="50" t="str">
        <f>IFERROR(IF(AND(VLOOKUP(F648,'Master Info'!$A$14:$Q$113,17,FALSE)="UNREGISTERED",$P648="IGST",O648&gt;=250000),"IGST &gt; 2.5 Lakhs",IF(VLOOKUP($F648,'Master Info'!$A$14:$Q$113,17,FALSE)="UNREGISTERED","Unregistered",$P648)),"")</f>
        <v/>
      </c>
      <c r="X648" s="96" t="str">
        <f t="shared" si="156"/>
        <v/>
      </c>
      <c r="Y648" s="50" t="str">
        <f t="shared" si="147"/>
        <v/>
      </c>
    </row>
    <row r="649" spans="1:25" x14ac:dyDescent="0.25">
      <c r="A649" s="49" t="str">
        <f t="shared" si="144"/>
        <v>-</v>
      </c>
      <c r="B649" s="49">
        <f t="shared" si="143"/>
        <v>648</v>
      </c>
      <c r="C649" s="78"/>
      <c r="D649" s="78"/>
      <c r="E649" s="70"/>
      <c r="F649" s="83"/>
      <c r="G649" s="94"/>
      <c r="H649" s="84"/>
      <c r="I649" s="95" t="str">
        <f t="shared" si="148"/>
        <v/>
      </c>
      <c r="J649" s="84"/>
      <c r="K649" s="52" t="str">
        <f t="shared" si="149"/>
        <v/>
      </c>
      <c r="L649" s="84"/>
      <c r="M649" s="51">
        <f t="shared" si="150"/>
        <v>0</v>
      </c>
      <c r="N649" s="51">
        <f t="shared" si="145"/>
        <v>0</v>
      </c>
      <c r="O649" s="51">
        <f t="shared" si="151"/>
        <v>0</v>
      </c>
      <c r="P649" s="51" t="str">
        <f>IFERROR(IF((VLOOKUP(F649,'Master Info'!$A$14:$C$113,2,FALSE)&amp;VLOOKUP(F649,'Master Info'!$A$14:$C$113,3,FALSE))='Master Info'!$B$2&amp;'Master Info'!$C$2,"SGST","IGST"),"")</f>
        <v/>
      </c>
      <c r="Q649" s="67" t="str">
        <f t="shared" si="146"/>
        <v/>
      </c>
      <c r="R649" s="51">
        <f t="shared" si="152"/>
        <v>0</v>
      </c>
      <c r="S649" s="51">
        <f t="shared" si="152"/>
        <v>0</v>
      </c>
      <c r="T649" s="51">
        <f t="shared" si="153"/>
        <v>0</v>
      </c>
      <c r="U649" s="51">
        <f t="shared" si="154"/>
        <v>0</v>
      </c>
      <c r="V649" s="52">
        <f t="shared" si="155"/>
        <v>0</v>
      </c>
      <c r="W649" s="50" t="str">
        <f>IFERROR(IF(AND(VLOOKUP(F649,'Master Info'!$A$14:$Q$113,17,FALSE)="UNREGISTERED",$P649="IGST",O649&gt;=250000),"IGST &gt; 2.5 Lakhs",IF(VLOOKUP($F649,'Master Info'!$A$14:$Q$113,17,FALSE)="UNREGISTERED","Unregistered",$P649)),"")</f>
        <v/>
      </c>
      <c r="X649" s="96" t="str">
        <f t="shared" si="156"/>
        <v/>
      </c>
      <c r="Y649" s="50" t="str">
        <f t="shared" si="147"/>
        <v/>
      </c>
    </row>
    <row r="650" spans="1:25" x14ac:dyDescent="0.25">
      <c r="A650" s="49" t="str">
        <f t="shared" si="144"/>
        <v>-</v>
      </c>
      <c r="B650" s="49">
        <f t="shared" si="143"/>
        <v>649</v>
      </c>
      <c r="C650" s="78"/>
      <c r="D650" s="78"/>
      <c r="E650" s="70"/>
      <c r="F650" s="83"/>
      <c r="G650" s="94"/>
      <c r="H650" s="84"/>
      <c r="I650" s="95" t="str">
        <f t="shared" si="148"/>
        <v/>
      </c>
      <c r="J650" s="84"/>
      <c r="K650" s="52" t="str">
        <f t="shared" si="149"/>
        <v/>
      </c>
      <c r="L650" s="84"/>
      <c r="M650" s="51">
        <f t="shared" si="150"/>
        <v>0</v>
      </c>
      <c r="N650" s="51">
        <f t="shared" si="145"/>
        <v>0</v>
      </c>
      <c r="O650" s="51">
        <f t="shared" si="151"/>
        <v>0</v>
      </c>
      <c r="P650" s="51" t="str">
        <f>IFERROR(IF((VLOOKUP(F650,'Master Info'!$A$14:$C$113,2,FALSE)&amp;VLOOKUP(F650,'Master Info'!$A$14:$C$113,3,FALSE))='Master Info'!$B$2&amp;'Master Info'!$C$2,"SGST","IGST"),"")</f>
        <v/>
      </c>
      <c r="Q650" s="67" t="str">
        <f t="shared" si="146"/>
        <v/>
      </c>
      <c r="R650" s="51">
        <f t="shared" si="152"/>
        <v>0</v>
      </c>
      <c r="S650" s="51">
        <f t="shared" si="152"/>
        <v>0</v>
      </c>
      <c r="T650" s="51">
        <f t="shared" si="153"/>
        <v>0</v>
      </c>
      <c r="U650" s="51">
        <f t="shared" si="154"/>
        <v>0</v>
      </c>
      <c r="V650" s="52">
        <f t="shared" si="155"/>
        <v>0</v>
      </c>
      <c r="W650" s="50" t="str">
        <f>IFERROR(IF(AND(VLOOKUP(F650,'Master Info'!$A$14:$Q$113,17,FALSE)="UNREGISTERED",$P650="IGST",O650&gt;=250000),"IGST &gt; 2.5 Lakhs",IF(VLOOKUP($F650,'Master Info'!$A$14:$Q$113,17,FALSE)="UNREGISTERED","Unregistered",$P650)),"")</f>
        <v/>
      </c>
      <c r="X650" s="96" t="str">
        <f t="shared" si="156"/>
        <v/>
      </c>
      <c r="Y650" s="50" t="str">
        <f t="shared" si="147"/>
        <v/>
      </c>
    </row>
    <row r="651" spans="1:25" x14ac:dyDescent="0.25">
      <c r="A651" s="49" t="str">
        <f t="shared" si="144"/>
        <v>-</v>
      </c>
      <c r="B651" s="49">
        <f t="shared" si="143"/>
        <v>650</v>
      </c>
      <c r="C651" s="78"/>
      <c r="D651" s="78"/>
      <c r="E651" s="70"/>
      <c r="F651" s="83"/>
      <c r="G651" s="94"/>
      <c r="H651" s="84"/>
      <c r="I651" s="95" t="str">
        <f t="shared" si="148"/>
        <v/>
      </c>
      <c r="J651" s="84"/>
      <c r="K651" s="52" t="str">
        <f t="shared" si="149"/>
        <v/>
      </c>
      <c r="L651" s="84"/>
      <c r="M651" s="51">
        <f t="shared" si="150"/>
        <v>0</v>
      </c>
      <c r="N651" s="51">
        <f t="shared" si="145"/>
        <v>0</v>
      </c>
      <c r="O651" s="51">
        <f t="shared" si="151"/>
        <v>0</v>
      </c>
      <c r="P651" s="51" t="str">
        <f>IFERROR(IF((VLOOKUP(F651,'Master Info'!$A$14:$C$113,2,FALSE)&amp;VLOOKUP(F651,'Master Info'!$A$14:$C$113,3,FALSE))='Master Info'!$B$2&amp;'Master Info'!$C$2,"SGST","IGST"),"")</f>
        <v/>
      </c>
      <c r="Q651" s="67" t="str">
        <f t="shared" si="146"/>
        <v/>
      </c>
      <c r="R651" s="51">
        <f t="shared" si="152"/>
        <v>0</v>
      </c>
      <c r="S651" s="51">
        <f t="shared" si="152"/>
        <v>0</v>
      </c>
      <c r="T651" s="51">
        <f t="shared" si="153"/>
        <v>0</v>
      </c>
      <c r="U651" s="51">
        <f t="shared" si="154"/>
        <v>0</v>
      </c>
      <c r="V651" s="52">
        <f t="shared" si="155"/>
        <v>0</v>
      </c>
      <c r="W651" s="50" t="str">
        <f>IFERROR(IF(AND(VLOOKUP(F651,'Master Info'!$A$14:$Q$113,17,FALSE)="UNREGISTERED",$P651="IGST",O651&gt;=250000),"IGST &gt; 2.5 Lakhs",IF(VLOOKUP($F651,'Master Info'!$A$14:$Q$113,17,FALSE)="UNREGISTERED","Unregistered",$P651)),"")</f>
        <v/>
      </c>
      <c r="X651" s="96" t="str">
        <f t="shared" si="156"/>
        <v/>
      </c>
      <c r="Y651" s="50" t="str">
        <f t="shared" si="147"/>
        <v/>
      </c>
    </row>
    <row r="652" spans="1:25" x14ac:dyDescent="0.25">
      <c r="A652" s="49" t="str">
        <f t="shared" si="144"/>
        <v>-</v>
      </c>
      <c r="B652" s="49">
        <f t="shared" si="143"/>
        <v>651</v>
      </c>
      <c r="C652" s="78"/>
      <c r="D652" s="78"/>
      <c r="E652" s="70"/>
      <c r="F652" s="83"/>
      <c r="G652" s="94"/>
      <c r="H652" s="84"/>
      <c r="I652" s="95" t="str">
        <f t="shared" si="148"/>
        <v/>
      </c>
      <c r="J652" s="84"/>
      <c r="K652" s="52" t="str">
        <f t="shared" si="149"/>
        <v/>
      </c>
      <c r="L652" s="84"/>
      <c r="M652" s="51">
        <f t="shared" si="150"/>
        <v>0</v>
      </c>
      <c r="N652" s="51">
        <f t="shared" si="145"/>
        <v>0</v>
      </c>
      <c r="O652" s="51">
        <f t="shared" si="151"/>
        <v>0</v>
      </c>
      <c r="P652" s="51" t="str">
        <f>IFERROR(IF((VLOOKUP(F652,'Master Info'!$A$14:$C$113,2,FALSE)&amp;VLOOKUP(F652,'Master Info'!$A$14:$C$113,3,FALSE))='Master Info'!$B$2&amp;'Master Info'!$C$2,"SGST","IGST"),"")</f>
        <v/>
      </c>
      <c r="Q652" s="67" t="str">
        <f t="shared" si="146"/>
        <v/>
      </c>
      <c r="R652" s="51">
        <f t="shared" si="152"/>
        <v>0</v>
      </c>
      <c r="S652" s="51">
        <f t="shared" si="152"/>
        <v>0</v>
      </c>
      <c r="T652" s="51">
        <f t="shared" si="153"/>
        <v>0</v>
      </c>
      <c r="U652" s="51">
        <f t="shared" si="154"/>
        <v>0</v>
      </c>
      <c r="V652" s="52">
        <f t="shared" si="155"/>
        <v>0</v>
      </c>
      <c r="W652" s="50" t="str">
        <f>IFERROR(IF(AND(VLOOKUP(F652,'Master Info'!$A$14:$Q$113,17,FALSE)="UNREGISTERED",$P652="IGST",O652&gt;=250000),"IGST &gt; 2.5 Lakhs",IF(VLOOKUP($F652,'Master Info'!$A$14:$Q$113,17,FALSE)="UNREGISTERED","Unregistered",$P652)),"")</f>
        <v/>
      </c>
      <c r="X652" s="96" t="str">
        <f t="shared" si="156"/>
        <v/>
      </c>
      <c r="Y652" s="50" t="str">
        <f t="shared" si="147"/>
        <v/>
      </c>
    </row>
    <row r="653" spans="1:25" x14ac:dyDescent="0.25">
      <c r="A653" s="49" t="str">
        <f t="shared" si="144"/>
        <v>-</v>
      </c>
      <c r="B653" s="49">
        <f t="shared" si="143"/>
        <v>652</v>
      </c>
      <c r="C653" s="78"/>
      <c r="D653" s="78"/>
      <c r="E653" s="70"/>
      <c r="F653" s="83"/>
      <c r="G653" s="94"/>
      <c r="H653" s="84"/>
      <c r="I653" s="95" t="str">
        <f t="shared" si="148"/>
        <v/>
      </c>
      <c r="J653" s="84"/>
      <c r="K653" s="52" t="str">
        <f t="shared" si="149"/>
        <v/>
      </c>
      <c r="L653" s="84"/>
      <c r="M653" s="51">
        <f t="shared" si="150"/>
        <v>0</v>
      </c>
      <c r="N653" s="51">
        <f t="shared" si="145"/>
        <v>0</v>
      </c>
      <c r="O653" s="51">
        <f t="shared" si="151"/>
        <v>0</v>
      </c>
      <c r="P653" s="51" t="str">
        <f>IFERROR(IF((VLOOKUP(F653,'Master Info'!$A$14:$C$113,2,FALSE)&amp;VLOOKUP(F653,'Master Info'!$A$14:$C$113,3,FALSE))='Master Info'!$B$2&amp;'Master Info'!$C$2,"SGST","IGST"),"")</f>
        <v/>
      </c>
      <c r="Q653" s="67" t="str">
        <f t="shared" si="146"/>
        <v/>
      </c>
      <c r="R653" s="51">
        <f t="shared" si="152"/>
        <v>0</v>
      </c>
      <c r="S653" s="51">
        <f t="shared" si="152"/>
        <v>0</v>
      </c>
      <c r="T653" s="51">
        <f t="shared" si="153"/>
        <v>0</v>
      </c>
      <c r="U653" s="51">
        <f t="shared" si="154"/>
        <v>0</v>
      </c>
      <c r="V653" s="52">
        <f t="shared" si="155"/>
        <v>0</v>
      </c>
      <c r="W653" s="50" t="str">
        <f>IFERROR(IF(AND(VLOOKUP(F653,'Master Info'!$A$14:$Q$113,17,FALSE)="UNREGISTERED",$P653="IGST",O653&gt;=250000),"IGST &gt; 2.5 Lakhs",IF(VLOOKUP($F653,'Master Info'!$A$14:$Q$113,17,FALSE)="UNREGISTERED","Unregistered",$P653)),"")</f>
        <v/>
      </c>
      <c r="X653" s="96" t="str">
        <f t="shared" si="156"/>
        <v/>
      </c>
      <c r="Y653" s="50" t="str">
        <f t="shared" si="147"/>
        <v/>
      </c>
    </row>
    <row r="654" spans="1:25" x14ac:dyDescent="0.25">
      <c r="A654" s="49" t="str">
        <f t="shared" si="144"/>
        <v>-</v>
      </c>
      <c r="B654" s="49">
        <f t="shared" si="143"/>
        <v>653</v>
      </c>
      <c r="C654" s="78"/>
      <c r="D654" s="78"/>
      <c r="E654" s="70"/>
      <c r="F654" s="83"/>
      <c r="G654" s="94"/>
      <c r="H654" s="84"/>
      <c r="I654" s="95" t="str">
        <f t="shared" si="148"/>
        <v/>
      </c>
      <c r="J654" s="84"/>
      <c r="K654" s="52" t="str">
        <f t="shared" si="149"/>
        <v/>
      </c>
      <c r="L654" s="84"/>
      <c r="M654" s="51">
        <f t="shared" si="150"/>
        <v>0</v>
      </c>
      <c r="N654" s="51">
        <f t="shared" si="145"/>
        <v>0</v>
      </c>
      <c r="O654" s="51">
        <f t="shared" si="151"/>
        <v>0</v>
      </c>
      <c r="P654" s="51" t="str">
        <f>IFERROR(IF((VLOOKUP(F654,'Master Info'!$A$14:$C$113,2,FALSE)&amp;VLOOKUP(F654,'Master Info'!$A$14:$C$113,3,FALSE))='Master Info'!$B$2&amp;'Master Info'!$C$2,"SGST","IGST"),"")</f>
        <v/>
      </c>
      <c r="Q654" s="67" t="str">
        <f t="shared" si="146"/>
        <v/>
      </c>
      <c r="R654" s="51">
        <f t="shared" si="152"/>
        <v>0</v>
      </c>
      <c r="S654" s="51">
        <f t="shared" si="152"/>
        <v>0</v>
      </c>
      <c r="T654" s="51">
        <f t="shared" si="153"/>
        <v>0</v>
      </c>
      <c r="U654" s="51">
        <f t="shared" si="154"/>
        <v>0</v>
      </c>
      <c r="V654" s="52">
        <f t="shared" si="155"/>
        <v>0</v>
      </c>
      <c r="W654" s="50" t="str">
        <f>IFERROR(IF(AND(VLOOKUP(F654,'Master Info'!$A$14:$Q$113,17,FALSE)="UNREGISTERED",$P654="IGST",O654&gt;=250000),"IGST &gt; 2.5 Lakhs",IF(VLOOKUP($F654,'Master Info'!$A$14:$Q$113,17,FALSE)="UNREGISTERED","Unregistered",$P654)),"")</f>
        <v/>
      </c>
      <c r="X654" s="96" t="str">
        <f t="shared" si="156"/>
        <v/>
      </c>
      <c r="Y654" s="50" t="str">
        <f t="shared" si="147"/>
        <v/>
      </c>
    </row>
    <row r="655" spans="1:25" x14ac:dyDescent="0.25">
      <c r="A655" s="49" t="str">
        <f t="shared" si="144"/>
        <v>-</v>
      </c>
      <c r="B655" s="49">
        <f t="shared" si="143"/>
        <v>654</v>
      </c>
      <c r="C655" s="78"/>
      <c r="D655" s="78"/>
      <c r="E655" s="70"/>
      <c r="F655" s="83"/>
      <c r="G655" s="94"/>
      <c r="H655" s="84"/>
      <c r="I655" s="95" t="str">
        <f t="shared" si="148"/>
        <v/>
      </c>
      <c r="J655" s="84"/>
      <c r="K655" s="52" t="str">
        <f t="shared" si="149"/>
        <v/>
      </c>
      <c r="L655" s="84"/>
      <c r="M655" s="51">
        <f t="shared" si="150"/>
        <v>0</v>
      </c>
      <c r="N655" s="51">
        <f t="shared" si="145"/>
        <v>0</v>
      </c>
      <c r="O655" s="51">
        <f t="shared" si="151"/>
        <v>0</v>
      </c>
      <c r="P655" s="51" t="str">
        <f>IFERROR(IF((VLOOKUP(F655,'Master Info'!$A$14:$C$113,2,FALSE)&amp;VLOOKUP(F655,'Master Info'!$A$14:$C$113,3,FALSE))='Master Info'!$B$2&amp;'Master Info'!$C$2,"SGST","IGST"),"")</f>
        <v/>
      </c>
      <c r="Q655" s="67" t="str">
        <f t="shared" si="146"/>
        <v/>
      </c>
      <c r="R655" s="51">
        <f t="shared" si="152"/>
        <v>0</v>
      </c>
      <c r="S655" s="51">
        <f t="shared" si="152"/>
        <v>0</v>
      </c>
      <c r="T655" s="51">
        <f t="shared" si="153"/>
        <v>0</v>
      </c>
      <c r="U655" s="51">
        <f t="shared" si="154"/>
        <v>0</v>
      </c>
      <c r="V655" s="52">
        <f t="shared" si="155"/>
        <v>0</v>
      </c>
      <c r="W655" s="50" t="str">
        <f>IFERROR(IF(AND(VLOOKUP(F655,'Master Info'!$A$14:$Q$113,17,FALSE)="UNREGISTERED",$P655="IGST",O655&gt;=250000),"IGST &gt; 2.5 Lakhs",IF(VLOOKUP($F655,'Master Info'!$A$14:$Q$113,17,FALSE)="UNREGISTERED","Unregistered",$P655)),"")</f>
        <v/>
      </c>
      <c r="X655" s="96" t="str">
        <f t="shared" si="156"/>
        <v/>
      </c>
      <c r="Y655" s="50" t="str">
        <f t="shared" si="147"/>
        <v/>
      </c>
    </row>
    <row r="656" spans="1:25" x14ac:dyDescent="0.25">
      <c r="A656" s="49" t="str">
        <f t="shared" si="144"/>
        <v>-</v>
      </c>
      <c r="B656" s="49">
        <f t="shared" si="143"/>
        <v>655</v>
      </c>
      <c r="C656" s="78"/>
      <c r="D656" s="78"/>
      <c r="E656" s="70"/>
      <c r="F656" s="83"/>
      <c r="G656" s="94"/>
      <c r="H656" s="84"/>
      <c r="I656" s="95" t="str">
        <f t="shared" si="148"/>
        <v/>
      </c>
      <c r="J656" s="84"/>
      <c r="K656" s="52" t="str">
        <f t="shared" si="149"/>
        <v/>
      </c>
      <c r="L656" s="84"/>
      <c r="M656" s="51">
        <f t="shared" si="150"/>
        <v>0</v>
      </c>
      <c r="N656" s="51">
        <f t="shared" si="145"/>
        <v>0</v>
      </c>
      <c r="O656" s="51">
        <f t="shared" si="151"/>
        <v>0</v>
      </c>
      <c r="P656" s="51" t="str">
        <f>IFERROR(IF((VLOOKUP(F656,'Master Info'!$A$14:$C$113,2,FALSE)&amp;VLOOKUP(F656,'Master Info'!$A$14:$C$113,3,FALSE))='Master Info'!$B$2&amp;'Master Info'!$C$2,"SGST","IGST"),"")</f>
        <v/>
      </c>
      <c r="Q656" s="67" t="str">
        <f t="shared" si="146"/>
        <v/>
      </c>
      <c r="R656" s="51">
        <f t="shared" si="152"/>
        <v>0</v>
      </c>
      <c r="S656" s="51">
        <f t="shared" si="152"/>
        <v>0</v>
      </c>
      <c r="T656" s="51">
        <f t="shared" si="153"/>
        <v>0</v>
      </c>
      <c r="U656" s="51">
        <f t="shared" si="154"/>
        <v>0</v>
      </c>
      <c r="V656" s="52">
        <f t="shared" si="155"/>
        <v>0</v>
      </c>
      <c r="W656" s="50" t="str">
        <f>IFERROR(IF(AND(VLOOKUP(F656,'Master Info'!$A$14:$Q$113,17,FALSE)="UNREGISTERED",$P656="IGST",O656&gt;=250000),"IGST &gt; 2.5 Lakhs",IF(VLOOKUP($F656,'Master Info'!$A$14:$Q$113,17,FALSE)="UNREGISTERED","Unregistered",$P656)),"")</f>
        <v/>
      </c>
      <c r="X656" s="96" t="str">
        <f t="shared" si="156"/>
        <v/>
      </c>
      <c r="Y656" s="50" t="str">
        <f t="shared" si="147"/>
        <v/>
      </c>
    </row>
    <row r="657" spans="1:25" x14ac:dyDescent="0.25">
      <c r="A657" s="49" t="str">
        <f t="shared" si="144"/>
        <v>-</v>
      </c>
      <c r="B657" s="49">
        <f t="shared" si="143"/>
        <v>656</v>
      </c>
      <c r="C657" s="78"/>
      <c r="D657" s="78"/>
      <c r="E657" s="70"/>
      <c r="F657" s="83"/>
      <c r="G657" s="94"/>
      <c r="H657" s="84"/>
      <c r="I657" s="95" t="str">
        <f t="shared" si="148"/>
        <v/>
      </c>
      <c r="J657" s="84"/>
      <c r="K657" s="52" t="str">
        <f t="shared" si="149"/>
        <v/>
      </c>
      <c r="L657" s="84"/>
      <c r="M657" s="51">
        <f t="shared" si="150"/>
        <v>0</v>
      </c>
      <c r="N657" s="51">
        <f t="shared" si="145"/>
        <v>0</v>
      </c>
      <c r="O657" s="51">
        <f t="shared" si="151"/>
        <v>0</v>
      </c>
      <c r="P657" s="51" t="str">
        <f>IFERROR(IF((VLOOKUP(F657,'Master Info'!$A$14:$C$113,2,FALSE)&amp;VLOOKUP(F657,'Master Info'!$A$14:$C$113,3,FALSE))='Master Info'!$B$2&amp;'Master Info'!$C$2,"SGST","IGST"),"")</f>
        <v/>
      </c>
      <c r="Q657" s="67" t="str">
        <f t="shared" si="146"/>
        <v/>
      </c>
      <c r="R657" s="51">
        <f t="shared" si="152"/>
        <v>0</v>
      </c>
      <c r="S657" s="51">
        <f t="shared" si="152"/>
        <v>0</v>
      </c>
      <c r="T657" s="51">
        <f t="shared" si="153"/>
        <v>0</v>
      </c>
      <c r="U657" s="51">
        <f t="shared" si="154"/>
        <v>0</v>
      </c>
      <c r="V657" s="52">
        <f t="shared" si="155"/>
        <v>0</v>
      </c>
      <c r="W657" s="50" t="str">
        <f>IFERROR(IF(AND(VLOOKUP(F657,'Master Info'!$A$14:$Q$113,17,FALSE)="UNREGISTERED",$P657="IGST",O657&gt;=250000),"IGST &gt; 2.5 Lakhs",IF(VLOOKUP($F657,'Master Info'!$A$14:$Q$113,17,FALSE)="UNREGISTERED","Unregistered",$P657)),"")</f>
        <v/>
      </c>
      <c r="X657" s="96" t="str">
        <f t="shared" si="156"/>
        <v/>
      </c>
      <c r="Y657" s="50" t="str">
        <f t="shared" si="147"/>
        <v/>
      </c>
    </row>
    <row r="658" spans="1:25" x14ac:dyDescent="0.25">
      <c r="A658" s="49" t="str">
        <f t="shared" si="144"/>
        <v>-</v>
      </c>
      <c r="B658" s="49">
        <f t="shared" si="143"/>
        <v>657</v>
      </c>
      <c r="C658" s="78"/>
      <c r="D658" s="78"/>
      <c r="E658" s="70"/>
      <c r="F658" s="83"/>
      <c r="G658" s="94"/>
      <c r="H658" s="84"/>
      <c r="I658" s="95" t="str">
        <f t="shared" si="148"/>
        <v/>
      </c>
      <c r="J658" s="84"/>
      <c r="K658" s="52" t="str">
        <f t="shared" si="149"/>
        <v/>
      </c>
      <c r="L658" s="84"/>
      <c r="M658" s="51">
        <f t="shared" si="150"/>
        <v>0</v>
      </c>
      <c r="N658" s="51">
        <f t="shared" si="145"/>
        <v>0</v>
      </c>
      <c r="O658" s="51">
        <f t="shared" si="151"/>
        <v>0</v>
      </c>
      <c r="P658" s="51" t="str">
        <f>IFERROR(IF((VLOOKUP(F658,'Master Info'!$A$14:$C$113,2,FALSE)&amp;VLOOKUP(F658,'Master Info'!$A$14:$C$113,3,FALSE))='Master Info'!$B$2&amp;'Master Info'!$C$2,"SGST","IGST"),"")</f>
        <v/>
      </c>
      <c r="Q658" s="67" t="str">
        <f t="shared" si="146"/>
        <v/>
      </c>
      <c r="R658" s="51">
        <f t="shared" si="152"/>
        <v>0</v>
      </c>
      <c r="S658" s="51">
        <f t="shared" si="152"/>
        <v>0</v>
      </c>
      <c r="T658" s="51">
        <f t="shared" si="153"/>
        <v>0</v>
      </c>
      <c r="U658" s="51">
        <f t="shared" si="154"/>
        <v>0</v>
      </c>
      <c r="V658" s="52">
        <f t="shared" si="155"/>
        <v>0</v>
      </c>
      <c r="W658" s="50" t="str">
        <f>IFERROR(IF(AND(VLOOKUP(F658,'Master Info'!$A$14:$Q$113,17,FALSE)="UNREGISTERED",$P658="IGST",O658&gt;=250000),"IGST &gt; 2.5 Lakhs",IF(VLOOKUP($F658,'Master Info'!$A$14:$Q$113,17,FALSE)="UNREGISTERED","Unregistered",$P658)),"")</f>
        <v/>
      </c>
      <c r="X658" s="96" t="str">
        <f t="shared" si="156"/>
        <v/>
      </c>
      <c r="Y658" s="50" t="str">
        <f t="shared" si="147"/>
        <v/>
      </c>
    </row>
    <row r="659" spans="1:25" x14ac:dyDescent="0.25">
      <c r="A659" s="49" t="str">
        <f t="shared" si="144"/>
        <v>-</v>
      </c>
      <c r="B659" s="49">
        <f t="shared" si="143"/>
        <v>658</v>
      </c>
      <c r="C659" s="78"/>
      <c r="D659" s="78"/>
      <c r="E659" s="70"/>
      <c r="F659" s="83"/>
      <c r="G659" s="94"/>
      <c r="H659" s="84"/>
      <c r="I659" s="95" t="str">
        <f t="shared" si="148"/>
        <v/>
      </c>
      <c r="J659" s="84"/>
      <c r="K659" s="52" t="str">
        <f t="shared" si="149"/>
        <v/>
      </c>
      <c r="L659" s="84"/>
      <c r="M659" s="51">
        <f t="shared" si="150"/>
        <v>0</v>
      </c>
      <c r="N659" s="51">
        <f t="shared" si="145"/>
        <v>0</v>
      </c>
      <c r="O659" s="51">
        <f t="shared" si="151"/>
        <v>0</v>
      </c>
      <c r="P659" s="51" t="str">
        <f>IFERROR(IF((VLOOKUP(F659,'Master Info'!$A$14:$C$113,2,FALSE)&amp;VLOOKUP(F659,'Master Info'!$A$14:$C$113,3,FALSE))='Master Info'!$B$2&amp;'Master Info'!$C$2,"SGST","IGST"),"")</f>
        <v/>
      </c>
      <c r="Q659" s="67" t="str">
        <f t="shared" si="146"/>
        <v/>
      </c>
      <c r="R659" s="51">
        <f t="shared" si="152"/>
        <v>0</v>
      </c>
      <c r="S659" s="51">
        <f t="shared" si="152"/>
        <v>0</v>
      </c>
      <c r="T659" s="51">
        <f t="shared" si="153"/>
        <v>0</v>
      </c>
      <c r="U659" s="51">
        <f t="shared" si="154"/>
        <v>0</v>
      </c>
      <c r="V659" s="52">
        <f t="shared" si="155"/>
        <v>0</v>
      </c>
      <c r="W659" s="50" t="str">
        <f>IFERROR(IF(AND(VLOOKUP(F659,'Master Info'!$A$14:$Q$113,17,FALSE)="UNREGISTERED",$P659="IGST",O659&gt;=250000),"IGST &gt; 2.5 Lakhs",IF(VLOOKUP($F659,'Master Info'!$A$14:$Q$113,17,FALSE)="UNREGISTERED","Unregistered",$P659)),"")</f>
        <v/>
      </c>
      <c r="X659" s="96" t="str">
        <f t="shared" si="156"/>
        <v/>
      </c>
      <c r="Y659" s="50" t="str">
        <f t="shared" si="147"/>
        <v/>
      </c>
    </row>
    <row r="660" spans="1:25" x14ac:dyDescent="0.25">
      <c r="A660" s="49" t="str">
        <f t="shared" si="144"/>
        <v>-</v>
      </c>
      <c r="B660" s="49">
        <f t="shared" si="143"/>
        <v>659</v>
      </c>
      <c r="C660" s="78"/>
      <c r="D660" s="78"/>
      <c r="E660" s="70"/>
      <c r="F660" s="83"/>
      <c r="G660" s="94"/>
      <c r="H660" s="84"/>
      <c r="I660" s="95" t="str">
        <f t="shared" si="148"/>
        <v/>
      </c>
      <c r="J660" s="84"/>
      <c r="K660" s="52" t="str">
        <f t="shared" si="149"/>
        <v/>
      </c>
      <c r="L660" s="84"/>
      <c r="M660" s="51">
        <f t="shared" si="150"/>
        <v>0</v>
      </c>
      <c r="N660" s="51">
        <f t="shared" si="145"/>
        <v>0</v>
      </c>
      <c r="O660" s="51">
        <f t="shared" si="151"/>
        <v>0</v>
      </c>
      <c r="P660" s="51" t="str">
        <f>IFERROR(IF((VLOOKUP(F660,'Master Info'!$A$14:$C$113,2,FALSE)&amp;VLOOKUP(F660,'Master Info'!$A$14:$C$113,3,FALSE))='Master Info'!$B$2&amp;'Master Info'!$C$2,"SGST","IGST"),"")</f>
        <v/>
      </c>
      <c r="Q660" s="67" t="str">
        <f t="shared" si="146"/>
        <v/>
      </c>
      <c r="R660" s="51">
        <f t="shared" si="152"/>
        <v>0</v>
      </c>
      <c r="S660" s="51">
        <f t="shared" si="152"/>
        <v>0</v>
      </c>
      <c r="T660" s="51">
        <f t="shared" si="153"/>
        <v>0</v>
      </c>
      <c r="U660" s="51">
        <f t="shared" si="154"/>
        <v>0</v>
      </c>
      <c r="V660" s="52">
        <f t="shared" si="155"/>
        <v>0</v>
      </c>
      <c r="W660" s="50" t="str">
        <f>IFERROR(IF(AND(VLOOKUP(F660,'Master Info'!$A$14:$Q$113,17,FALSE)="UNREGISTERED",$P660="IGST",O660&gt;=250000),"IGST &gt; 2.5 Lakhs",IF(VLOOKUP($F660,'Master Info'!$A$14:$Q$113,17,FALSE)="UNREGISTERED","Unregistered",$P660)),"")</f>
        <v/>
      </c>
      <c r="X660" s="96" t="str">
        <f t="shared" si="156"/>
        <v/>
      </c>
      <c r="Y660" s="50" t="str">
        <f t="shared" si="147"/>
        <v/>
      </c>
    </row>
    <row r="661" spans="1:25" x14ac:dyDescent="0.25">
      <c r="A661" s="49" t="str">
        <f t="shared" si="144"/>
        <v>-</v>
      </c>
      <c r="B661" s="49">
        <f t="shared" si="143"/>
        <v>660</v>
      </c>
      <c r="C661" s="78"/>
      <c r="D661" s="78"/>
      <c r="E661" s="70"/>
      <c r="F661" s="83"/>
      <c r="G661" s="94"/>
      <c r="H661" s="84"/>
      <c r="I661" s="95" t="str">
        <f t="shared" si="148"/>
        <v/>
      </c>
      <c r="J661" s="84"/>
      <c r="K661" s="52" t="str">
        <f t="shared" si="149"/>
        <v/>
      </c>
      <c r="L661" s="84"/>
      <c r="M661" s="51">
        <f t="shared" si="150"/>
        <v>0</v>
      </c>
      <c r="N661" s="51">
        <f t="shared" si="145"/>
        <v>0</v>
      </c>
      <c r="O661" s="51">
        <f t="shared" si="151"/>
        <v>0</v>
      </c>
      <c r="P661" s="51" t="str">
        <f>IFERROR(IF((VLOOKUP(F661,'Master Info'!$A$14:$C$113,2,FALSE)&amp;VLOOKUP(F661,'Master Info'!$A$14:$C$113,3,FALSE))='Master Info'!$B$2&amp;'Master Info'!$C$2,"SGST","IGST"),"")</f>
        <v/>
      </c>
      <c r="Q661" s="67" t="str">
        <f t="shared" si="146"/>
        <v/>
      </c>
      <c r="R661" s="51">
        <f t="shared" si="152"/>
        <v>0</v>
      </c>
      <c r="S661" s="51">
        <f t="shared" si="152"/>
        <v>0</v>
      </c>
      <c r="T661" s="51">
        <f t="shared" si="153"/>
        <v>0</v>
      </c>
      <c r="U661" s="51">
        <f t="shared" si="154"/>
        <v>0</v>
      </c>
      <c r="V661" s="52">
        <f t="shared" si="155"/>
        <v>0</v>
      </c>
      <c r="W661" s="50" t="str">
        <f>IFERROR(IF(AND(VLOOKUP(F661,'Master Info'!$A$14:$Q$113,17,FALSE)="UNREGISTERED",$P661="IGST",O661&gt;=250000),"IGST &gt; 2.5 Lakhs",IF(VLOOKUP($F661,'Master Info'!$A$14:$Q$113,17,FALSE)="UNREGISTERED","Unregistered",$P661)),"")</f>
        <v/>
      </c>
      <c r="X661" s="96" t="str">
        <f t="shared" si="156"/>
        <v/>
      </c>
      <c r="Y661" s="50" t="str">
        <f t="shared" si="147"/>
        <v/>
      </c>
    </row>
    <row r="662" spans="1:25" x14ac:dyDescent="0.25">
      <c r="A662" s="49" t="str">
        <f t="shared" si="144"/>
        <v>-</v>
      </c>
      <c r="B662" s="49">
        <f t="shared" si="143"/>
        <v>661</v>
      </c>
      <c r="C662" s="78"/>
      <c r="D662" s="78"/>
      <c r="E662" s="70"/>
      <c r="F662" s="83"/>
      <c r="G662" s="94"/>
      <c r="H662" s="84"/>
      <c r="I662" s="95" t="str">
        <f t="shared" si="148"/>
        <v/>
      </c>
      <c r="J662" s="84"/>
      <c r="K662" s="52" t="str">
        <f t="shared" si="149"/>
        <v/>
      </c>
      <c r="L662" s="84"/>
      <c r="M662" s="51">
        <f t="shared" si="150"/>
        <v>0</v>
      </c>
      <c r="N662" s="51">
        <f t="shared" si="145"/>
        <v>0</v>
      </c>
      <c r="O662" s="51">
        <f t="shared" si="151"/>
        <v>0</v>
      </c>
      <c r="P662" s="51" t="str">
        <f>IFERROR(IF((VLOOKUP(F662,'Master Info'!$A$14:$C$113,2,FALSE)&amp;VLOOKUP(F662,'Master Info'!$A$14:$C$113,3,FALSE))='Master Info'!$B$2&amp;'Master Info'!$C$2,"SGST","IGST"),"")</f>
        <v/>
      </c>
      <c r="Q662" s="67" t="str">
        <f t="shared" si="146"/>
        <v/>
      </c>
      <c r="R662" s="51">
        <f t="shared" si="152"/>
        <v>0</v>
      </c>
      <c r="S662" s="51">
        <f t="shared" si="152"/>
        <v>0</v>
      </c>
      <c r="T662" s="51">
        <f t="shared" si="153"/>
        <v>0</v>
      </c>
      <c r="U662" s="51">
        <f t="shared" si="154"/>
        <v>0</v>
      </c>
      <c r="V662" s="52">
        <f t="shared" si="155"/>
        <v>0</v>
      </c>
      <c r="W662" s="50" t="str">
        <f>IFERROR(IF(AND(VLOOKUP(F662,'Master Info'!$A$14:$Q$113,17,FALSE)="UNREGISTERED",$P662="IGST",O662&gt;=250000),"IGST &gt; 2.5 Lakhs",IF(VLOOKUP($F662,'Master Info'!$A$14:$Q$113,17,FALSE)="UNREGISTERED","Unregistered",$P662)),"")</f>
        <v/>
      </c>
      <c r="X662" s="96" t="str">
        <f t="shared" si="156"/>
        <v/>
      </c>
      <c r="Y662" s="50" t="str">
        <f t="shared" si="147"/>
        <v/>
      </c>
    </row>
    <row r="663" spans="1:25" x14ac:dyDescent="0.25">
      <c r="A663" s="49" t="str">
        <f t="shared" si="144"/>
        <v>-</v>
      </c>
      <c r="B663" s="49">
        <f t="shared" si="143"/>
        <v>662</v>
      </c>
      <c r="C663" s="78"/>
      <c r="D663" s="78"/>
      <c r="E663" s="70"/>
      <c r="F663" s="83"/>
      <c r="G663" s="94"/>
      <c r="H663" s="84"/>
      <c r="I663" s="95" t="str">
        <f t="shared" si="148"/>
        <v/>
      </c>
      <c r="J663" s="84"/>
      <c r="K663" s="52" t="str">
        <f t="shared" si="149"/>
        <v/>
      </c>
      <c r="L663" s="84"/>
      <c r="M663" s="51">
        <f t="shared" si="150"/>
        <v>0</v>
      </c>
      <c r="N663" s="51">
        <f t="shared" si="145"/>
        <v>0</v>
      </c>
      <c r="O663" s="51">
        <f t="shared" si="151"/>
        <v>0</v>
      </c>
      <c r="P663" s="51" t="str">
        <f>IFERROR(IF((VLOOKUP(F663,'Master Info'!$A$14:$C$113,2,FALSE)&amp;VLOOKUP(F663,'Master Info'!$A$14:$C$113,3,FALSE))='Master Info'!$B$2&amp;'Master Info'!$C$2,"SGST","IGST"),"")</f>
        <v/>
      </c>
      <c r="Q663" s="67" t="str">
        <f t="shared" si="146"/>
        <v/>
      </c>
      <c r="R663" s="51">
        <f t="shared" si="152"/>
        <v>0</v>
      </c>
      <c r="S663" s="51">
        <f t="shared" si="152"/>
        <v>0</v>
      </c>
      <c r="T663" s="51">
        <f t="shared" si="153"/>
        <v>0</v>
      </c>
      <c r="U663" s="51">
        <f t="shared" si="154"/>
        <v>0</v>
      </c>
      <c r="V663" s="52">
        <f t="shared" si="155"/>
        <v>0</v>
      </c>
      <c r="W663" s="50" t="str">
        <f>IFERROR(IF(AND(VLOOKUP(F663,'Master Info'!$A$14:$Q$113,17,FALSE)="UNREGISTERED",$P663="IGST",O663&gt;=250000),"IGST &gt; 2.5 Lakhs",IF(VLOOKUP($F663,'Master Info'!$A$14:$Q$113,17,FALSE)="UNREGISTERED","Unregistered",$P663)),"")</f>
        <v/>
      </c>
      <c r="X663" s="96" t="str">
        <f t="shared" si="156"/>
        <v/>
      </c>
      <c r="Y663" s="50" t="str">
        <f t="shared" si="147"/>
        <v/>
      </c>
    </row>
    <row r="664" spans="1:25" x14ac:dyDescent="0.25">
      <c r="A664" s="49" t="str">
        <f t="shared" si="144"/>
        <v>-</v>
      </c>
      <c r="B664" s="49">
        <f t="shared" ref="B664:B727" si="157">B663+1</f>
        <v>663</v>
      </c>
      <c r="C664" s="78"/>
      <c r="D664" s="78"/>
      <c r="E664" s="70"/>
      <c r="F664" s="83"/>
      <c r="G664" s="94"/>
      <c r="H664" s="84"/>
      <c r="I664" s="95" t="str">
        <f t="shared" si="148"/>
        <v/>
      </c>
      <c r="J664" s="84"/>
      <c r="K664" s="52" t="str">
        <f t="shared" si="149"/>
        <v/>
      </c>
      <c r="L664" s="84"/>
      <c r="M664" s="51">
        <f t="shared" si="150"/>
        <v>0</v>
      </c>
      <c r="N664" s="51">
        <f t="shared" si="145"/>
        <v>0</v>
      </c>
      <c r="O664" s="51">
        <f t="shared" si="151"/>
        <v>0</v>
      </c>
      <c r="P664" s="51" t="str">
        <f>IFERROR(IF((VLOOKUP(F664,'Master Info'!$A$14:$C$113,2,FALSE)&amp;VLOOKUP(F664,'Master Info'!$A$14:$C$113,3,FALSE))='Master Info'!$B$2&amp;'Master Info'!$C$2,"SGST","IGST"),"")</f>
        <v/>
      </c>
      <c r="Q664" s="67" t="str">
        <f t="shared" si="146"/>
        <v/>
      </c>
      <c r="R664" s="51">
        <f t="shared" si="152"/>
        <v>0</v>
      </c>
      <c r="S664" s="51">
        <f t="shared" si="152"/>
        <v>0</v>
      </c>
      <c r="T664" s="51">
        <f t="shared" si="153"/>
        <v>0</v>
      </c>
      <c r="U664" s="51">
        <f t="shared" si="154"/>
        <v>0</v>
      </c>
      <c r="V664" s="52">
        <f t="shared" si="155"/>
        <v>0</v>
      </c>
      <c r="W664" s="50" t="str">
        <f>IFERROR(IF(AND(VLOOKUP(F664,'Master Info'!$A$14:$Q$113,17,FALSE)="UNREGISTERED",$P664="IGST",O664&gt;=250000),"IGST &gt; 2.5 Lakhs",IF(VLOOKUP($F664,'Master Info'!$A$14:$Q$113,17,FALSE)="UNREGISTERED","Unregistered",$P664)),"")</f>
        <v/>
      </c>
      <c r="X664" s="96" t="str">
        <f t="shared" si="156"/>
        <v/>
      </c>
      <c r="Y664" s="50" t="str">
        <f t="shared" si="147"/>
        <v/>
      </c>
    </row>
    <row r="665" spans="1:25" x14ac:dyDescent="0.25">
      <c r="A665" s="49" t="str">
        <f t="shared" si="144"/>
        <v>-</v>
      </c>
      <c r="B665" s="49">
        <f t="shared" si="157"/>
        <v>664</v>
      </c>
      <c r="C665" s="78"/>
      <c r="D665" s="78"/>
      <c r="E665" s="70"/>
      <c r="F665" s="83"/>
      <c r="G665" s="94"/>
      <c r="H665" s="84"/>
      <c r="I665" s="95" t="str">
        <f t="shared" si="148"/>
        <v/>
      </c>
      <c r="J665" s="84"/>
      <c r="K665" s="52" t="str">
        <f t="shared" si="149"/>
        <v/>
      </c>
      <c r="L665" s="84"/>
      <c r="M665" s="51">
        <f t="shared" si="150"/>
        <v>0</v>
      </c>
      <c r="N665" s="51">
        <f t="shared" si="145"/>
        <v>0</v>
      </c>
      <c r="O665" s="51">
        <f t="shared" si="151"/>
        <v>0</v>
      </c>
      <c r="P665" s="51" t="str">
        <f>IFERROR(IF((VLOOKUP(F665,'Master Info'!$A$14:$C$113,2,FALSE)&amp;VLOOKUP(F665,'Master Info'!$A$14:$C$113,3,FALSE))='Master Info'!$B$2&amp;'Master Info'!$C$2,"SGST","IGST"),"")</f>
        <v/>
      </c>
      <c r="Q665" s="67" t="str">
        <f t="shared" si="146"/>
        <v/>
      </c>
      <c r="R665" s="51">
        <f t="shared" si="152"/>
        <v>0</v>
      </c>
      <c r="S665" s="51">
        <f t="shared" si="152"/>
        <v>0</v>
      </c>
      <c r="T665" s="51">
        <f t="shared" si="153"/>
        <v>0</v>
      </c>
      <c r="U665" s="51">
        <f t="shared" si="154"/>
        <v>0</v>
      </c>
      <c r="V665" s="52">
        <f t="shared" si="155"/>
        <v>0</v>
      </c>
      <c r="W665" s="50" t="str">
        <f>IFERROR(IF(AND(VLOOKUP(F665,'Master Info'!$A$14:$Q$113,17,FALSE)="UNREGISTERED",$P665="IGST",O665&gt;=250000),"IGST &gt; 2.5 Lakhs",IF(VLOOKUP($F665,'Master Info'!$A$14:$Q$113,17,FALSE)="UNREGISTERED","Unregistered",$P665)),"")</f>
        <v/>
      </c>
      <c r="X665" s="96" t="str">
        <f t="shared" si="156"/>
        <v/>
      </c>
      <c r="Y665" s="50" t="str">
        <f t="shared" si="147"/>
        <v/>
      </c>
    </row>
    <row r="666" spans="1:25" x14ac:dyDescent="0.25">
      <c r="A666" s="49" t="str">
        <f t="shared" si="144"/>
        <v>-</v>
      </c>
      <c r="B666" s="49">
        <f t="shared" si="157"/>
        <v>665</v>
      </c>
      <c r="C666" s="78"/>
      <c r="D666" s="78"/>
      <c r="E666" s="70"/>
      <c r="F666" s="83"/>
      <c r="G666" s="94"/>
      <c r="H666" s="84"/>
      <c r="I666" s="95" t="str">
        <f t="shared" si="148"/>
        <v/>
      </c>
      <c r="J666" s="84"/>
      <c r="K666" s="52" t="str">
        <f t="shared" si="149"/>
        <v/>
      </c>
      <c r="L666" s="84"/>
      <c r="M666" s="51">
        <f t="shared" si="150"/>
        <v>0</v>
      </c>
      <c r="N666" s="51">
        <f t="shared" si="145"/>
        <v>0</v>
      </c>
      <c r="O666" s="51">
        <f t="shared" si="151"/>
        <v>0</v>
      </c>
      <c r="P666" s="51" t="str">
        <f>IFERROR(IF((VLOOKUP(F666,'Master Info'!$A$14:$C$113,2,FALSE)&amp;VLOOKUP(F666,'Master Info'!$A$14:$C$113,3,FALSE))='Master Info'!$B$2&amp;'Master Info'!$C$2,"SGST","IGST"),"")</f>
        <v/>
      </c>
      <c r="Q666" s="67" t="str">
        <f t="shared" si="146"/>
        <v/>
      </c>
      <c r="R666" s="51">
        <f t="shared" si="152"/>
        <v>0</v>
      </c>
      <c r="S666" s="51">
        <f t="shared" si="152"/>
        <v>0</v>
      </c>
      <c r="T666" s="51">
        <f t="shared" si="153"/>
        <v>0</v>
      </c>
      <c r="U666" s="51">
        <f t="shared" si="154"/>
        <v>0</v>
      </c>
      <c r="V666" s="52">
        <f t="shared" si="155"/>
        <v>0</v>
      </c>
      <c r="W666" s="50" t="str">
        <f>IFERROR(IF(AND(VLOOKUP(F666,'Master Info'!$A$14:$Q$113,17,FALSE)="UNREGISTERED",$P666="IGST",O666&gt;=250000),"IGST &gt; 2.5 Lakhs",IF(VLOOKUP($F666,'Master Info'!$A$14:$Q$113,17,FALSE)="UNREGISTERED","Unregistered",$P666)),"")</f>
        <v/>
      </c>
      <c r="X666" s="96" t="str">
        <f t="shared" si="156"/>
        <v/>
      </c>
      <c r="Y666" s="50" t="str">
        <f t="shared" si="147"/>
        <v/>
      </c>
    </row>
    <row r="667" spans="1:25" x14ac:dyDescent="0.25">
      <c r="A667" s="49" t="str">
        <f t="shared" si="144"/>
        <v>-</v>
      </c>
      <c r="B667" s="49">
        <f t="shared" si="157"/>
        <v>666</v>
      </c>
      <c r="C667" s="78"/>
      <c r="D667" s="78"/>
      <c r="E667" s="70"/>
      <c r="F667" s="83"/>
      <c r="G667" s="94"/>
      <c r="H667" s="84"/>
      <c r="I667" s="95" t="str">
        <f t="shared" si="148"/>
        <v/>
      </c>
      <c r="J667" s="84"/>
      <c r="K667" s="52" t="str">
        <f t="shared" si="149"/>
        <v/>
      </c>
      <c r="L667" s="84"/>
      <c r="M667" s="51">
        <f t="shared" si="150"/>
        <v>0</v>
      </c>
      <c r="N667" s="51">
        <f t="shared" si="145"/>
        <v>0</v>
      </c>
      <c r="O667" s="51">
        <f t="shared" si="151"/>
        <v>0</v>
      </c>
      <c r="P667" s="51" t="str">
        <f>IFERROR(IF((VLOOKUP(F667,'Master Info'!$A$14:$C$113,2,FALSE)&amp;VLOOKUP(F667,'Master Info'!$A$14:$C$113,3,FALSE))='Master Info'!$B$2&amp;'Master Info'!$C$2,"SGST","IGST"),"")</f>
        <v/>
      </c>
      <c r="Q667" s="67" t="str">
        <f t="shared" si="146"/>
        <v/>
      </c>
      <c r="R667" s="51">
        <f t="shared" si="152"/>
        <v>0</v>
      </c>
      <c r="S667" s="51">
        <f t="shared" si="152"/>
        <v>0</v>
      </c>
      <c r="T667" s="51">
        <f t="shared" si="153"/>
        <v>0</v>
      </c>
      <c r="U667" s="51">
        <f t="shared" si="154"/>
        <v>0</v>
      </c>
      <c r="V667" s="52">
        <f t="shared" si="155"/>
        <v>0</v>
      </c>
      <c r="W667" s="50" t="str">
        <f>IFERROR(IF(AND(VLOOKUP(F667,'Master Info'!$A$14:$Q$113,17,FALSE)="UNREGISTERED",$P667="IGST",O667&gt;=250000),"IGST &gt; 2.5 Lakhs",IF(VLOOKUP($F667,'Master Info'!$A$14:$Q$113,17,FALSE)="UNREGISTERED","Unregistered",$P667)),"")</f>
        <v/>
      </c>
      <c r="X667" s="96" t="str">
        <f t="shared" si="156"/>
        <v/>
      </c>
      <c r="Y667" s="50" t="str">
        <f t="shared" si="147"/>
        <v/>
      </c>
    </row>
    <row r="668" spans="1:25" x14ac:dyDescent="0.25">
      <c r="A668" s="49" t="str">
        <f t="shared" si="144"/>
        <v>-</v>
      </c>
      <c r="B668" s="49">
        <f t="shared" si="157"/>
        <v>667</v>
      </c>
      <c r="C668" s="78"/>
      <c r="D668" s="78"/>
      <c r="E668" s="70"/>
      <c r="F668" s="83"/>
      <c r="G668" s="94"/>
      <c r="H668" s="84"/>
      <c r="I668" s="95" t="str">
        <f t="shared" si="148"/>
        <v/>
      </c>
      <c r="J668" s="84"/>
      <c r="K668" s="52" t="str">
        <f t="shared" si="149"/>
        <v/>
      </c>
      <c r="L668" s="84"/>
      <c r="M668" s="51">
        <f t="shared" si="150"/>
        <v>0</v>
      </c>
      <c r="N668" s="51">
        <f t="shared" si="145"/>
        <v>0</v>
      </c>
      <c r="O668" s="51">
        <f t="shared" si="151"/>
        <v>0</v>
      </c>
      <c r="P668" s="51" t="str">
        <f>IFERROR(IF((VLOOKUP(F668,'Master Info'!$A$14:$C$113,2,FALSE)&amp;VLOOKUP(F668,'Master Info'!$A$14:$C$113,3,FALSE))='Master Info'!$B$2&amp;'Master Info'!$C$2,"SGST","IGST"),"")</f>
        <v/>
      </c>
      <c r="Q668" s="67" t="str">
        <f t="shared" si="146"/>
        <v/>
      </c>
      <c r="R668" s="51">
        <f t="shared" si="152"/>
        <v>0</v>
      </c>
      <c r="S668" s="51">
        <f t="shared" si="152"/>
        <v>0</v>
      </c>
      <c r="T668" s="51">
        <f t="shared" si="153"/>
        <v>0</v>
      </c>
      <c r="U668" s="51">
        <f t="shared" si="154"/>
        <v>0</v>
      </c>
      <c r="V668" s="52">
        <f t="shared" si="155"/>
        <v>0</v>
      </c>
      <c r="W668" s="50" t="str">
        <f>IFERROR(IF(AND(VLOOKUP(F668,'Master Info'!$A$14:$Q$113,17,FALSE)="UNREGISTERED",$P668="IGST",O668&gt;=250000),"IGST &gt; 2.5 Lakhs",IF(VLOOKUP($F668,'Master Info'!$A$14:$Q$113,17,FALSE)="UNREGISTERED","Unregistered",$P668)),"")</f>
        <v/>
      </c>
      <c r="X668" s="96" t="str">
        <f t="shared" si="156"/>
        <v/>
      </c>
      <c r="Y668" s="50" t="str">
        <f t="shared" si="147"/>
        <v/>
      </c>
    </row>
    <row r="669" spans="1:25" x14ac:dyDescent="0.25">
      <c r="A669" s="49" t="str">
        <f t="shared" si="144"/>
        <v>-</v>
      </c>
      <c r="B669" s="49">
        <f t="shared" si="157"/>
        <v>668</v>
      </c>
      <c r="C669" s="78"/>
      <c r="D669" s="78"/>
      <c r="E669" s="70"/>
      <c r="F669" s="83"/>
      <c r="G669" s="94"/>
      <c r="H669" s="84"/>
      <c r="I669" s="95" t="str">
        <f t="shared" si="148"/>
        <v/>
      </c>
      <c r="J669" s="84"/>
      <c r="K669" s="52" t="str">
        <f t="shared" si="149"/>
        <v/>
      </c>
      <c r="L669" s="84"/>
      <c r="M669" s="51">
        <f t="shared" si="150"/>
        <v>0</v>
      </c>
      <c r="N669" s="51">
        <f t="shared" si="145"/>
        <v>0</v>
      </c>
      <c r="O669" s="51">
        <f t="shared" si="151"/>
        <v>0</v>
      </c>
      <c r="P669" s="51" t="str">
        <f>IFERROR(IF((VLOOKUP(F669,'Master Info'!$A$14:$C$113,2,FALSE)&amp;VLOOKUP(F669,'Master Info'!$A$14:$C$113,3,FALSE))='Master Info'!$B$2&amp;'Master Info'!$C$2,"SGST","IGST"),"")</f>
        <v/>
      </c>
      <c r="Q669" s="67" t="str">
        <f t="shared" si="146"/>
        <v/>
      </c>
      <c r="R669" s="51">
        <f t="shared" si="152"/>
        <v>0</v>
      </c>
      <c r="S669" s="51">
        <f t="shared" si="152"/>
        <v>0</v>
      </c>
      <c r="T669" s="51">
        <f t="shared" si="153"/>
        <v>0</v>
      </c>
      <c r="U669" s="51">
        <f t="shared" si="154"/>
        <v>0</v>
      </c>
      <c r="V669" s="52">
        <f t="shared" si="155"/>
        <v>0</v>
      </c>
      <c r="W669" s="50" t="str">
        <f>IFERROR(IF(AND(VLOOKUP(F669,'Master Info'!$A$14:$Q$113,17,FALSE)="UNREGISTERED",$P669="IGST",O669&gt;=250000),"IGST &gt; 2.5 Lakhs",IF(VLOOKUP($F669,'Master Info'!$A$14:$Q$113,17,FALSE)="UNREGISTERED","Unregistered",$P669)),"")</f>
        <v/>
      </c>
      <c r="X669" s="96" t="str">
        <f t="shared" si="156"/>
        <v/>
      </c>
      <c r="Y669" s="50" t="str">
        <f t="shared" si="147"/>
        <v/>
      </c>
    </row>
    <row r="670" spans="1:25" x14ac:dyDescent="0.25">
      <c r="A670" s="49" t="str">
        <f t="shared" si="144"/>
        <v>-</v>
      </c>
      <c r="B670" s="49">
        <f t="shared" si="157"/>
        <v>669</v>
      </c>
      <c r="C670" s="78"/>
      <c r="D670" s="78"/>
      <c r="E670" s="70"/>
      <c r="F670" s="83"/>
      <c r="G670" s="94"/>
      <c r="H670" s="84"/>
      <c r="I670" s="95" t="str">
        <f t="shared" si="148"/>
        <v/>
      </c>
      <c r="J670" s="84"/>
      <c r="K670" s="52" t="str">
        <f t="shared" si="149"/>
        <v/>
      </c>
      <c r="L670" s="84"/>
      <c r="M670" s="51">
        <f t="shared" si="150"/>
        <v>0</v>
      </c>
      <c r="N670" s="51">
        <f t="shared" si="145"/>
        <v>0</v>
      </c>
      <c r="O670" s="51">
        <f t="shared" si="151"/>
        <v>0</v>
      </c>
      <c r="P670" s="51" t="str">
        <f>IFERROR(IF((VLOOKUP(F670,'Master Info'!$A$14:$C$113,2,FALSE)&amp;VLOOKUP(F670,'Master Info'!$A$14:$C$113,3,FALSE))='Master Info'!$B$2&amp;'Master Info'!$C$2,"SGST","IGST"),"")</f>
        <v/>
      </c>
      <c r="Q670" s="67" t="str">
        <f t="shared" si="146"/>
        <v/>
      </c>
      <c r="R670" s="51">
        <f t="shared" si="152"/>
        <v>0</v>
      </c>
      <c r="S670" s="51">
        <f t="shared" si="152"/>
        <v>0</v>
      </c>
      <c r="T670" s="51">
        <f t="shared" si="153"/>
        <v>0</v>
      </c>
      <c r="U670" s="51">
        <f t="shared" si="154"/>
        <v>0</v>
      </c>
      <c r="V670" s="52">
        <f t="shared" si="155"/>
        <v>0</v>
      </c>
      <c r="W670" s="50" t="str">
        <f>IFERROR(IF(AND(VLOOKUP(F670,'Master Info'!$A$14:$Q$113,17,FALSE)="UNREGISTERED",$P670="IGST",O670&gt;=250000),"IGST &gt; 2.5 Lakhs",IF(VLOOKUP($F670,'Master Info'!$A$14:$Q$113,17,FALSE)="UNREGISTERED","Unregistered",$P670)),"")</f>
        <v/>
      </c>
      <c r="X670" s="96" t="str">
        <f t="shared" si="156"/>
        <v/>
      </c>
      <c r="Y670" s="50" t="str">
        <f t="shared" si="147"/>
        <v/>
      </c>
    </row>
    <row r="671" spans="1:25" x14ac:dyDescent="0.25">
      <c r="A671" s="49" t="str">
        <f t="shared" si="144"/>
        <v>-</v>
      </c>
      <c r="B671" s="49">
        <f t="shared" si="157"/>
        <v>670</v>
      </c>
      <c r="C671" s="78"/>
      <c r="D671" s="78"/>
      <c r="E671" s="70"/>
      <c r="F671" s="83"/>
      <c r="G671" s="94"/>
      <c r="H671" s="84"/>
      <c r="I671" s="95" t="str">
        <f t="shared" si="148"/>
        <v/>
      </c>
      <c r="J671" s="84"/>
      <c r="K671" s="52" t="str">
        <f t="shared" si="149"/>
        <v/>
      </c>
      <c r="L671" s="84"/>
      <c r="M671" s="51">
        <f t="shared" si="150"/>
        <v>0</v>
      </c>
      <c r="N671" s="51">
        <f t="shared" si="145"/>
        <v>0</v>
      </c>
      <c r="O671" s="51">
        <f t="shared" si="151"/>
        <v>0</v>
      </c>
      <c r="P671" s="51" t="str">
        <f>IFERROR(IF((VLOOKUP(F671,'Master Info'!$A$14:$C$113,2,FALSE)&amp;VLOOKUP(F671,'Master Info'!$A$14:$C$113,3,FALSE))='Master Info'!$B$2&amp;'Master Info'!$C$2,"SGST","IGST"),"")</f>
        <v/>
      </c>
      <c r="Q671" s="67" t="str">
        <f t="shared" si="146"/>
        <v/>
      </c>
      <c r="R671" s="51">
        <f t="shared" si="152"/>
        <v>0</v>
      </c>
      <c r="S671" s="51">
        <f t="shared" si="152"/>
        <v>0</v>
      </c>
      <c r="T671" s="51">
        <f t="shared" si="153"/>
        <v>0</v>
      </c>
      <c r="U671" s="51">
        <f t="shared" si="154"/>
        <v>0</v>
      </c>
      <c r="V671" s="52">
        <f t="shared" si="155"/>
        <v>0</v>
      </c>
      <c r="W671" s="50" t="str">
        <f>IFERROR(IF(AND(VLOOKUP(F671,'Master Info'!$A$14:$Q$113,17,FALSE)="UNREGISTERED",$P671="IGST",O671&gt;=250000),"IGST &gt; 2.5 Lakhs",IF(VLOOKUP($F671,'Master Info'!$A$14:$Q$113,17,FALSE)="UNREGISTERED","Unregistered",$P671)),"")</f>
        <v/>
      </c>
      <c r="X671" s="96" t="str">
        <f t="shared" si="156"/>
        <v/>
      </c>
      <c r="Y671" s="50" t="str">
        <f t="shared" si="147"/>
        <v/>
      </c>
    </row>
    <row r="672" spans="1:25" x14ac:dyDescent="0.25">
      <c r="A672" s="49" t="str">
        <f t="shared" si="144"/>
        <v>-</v>
      </c>
      <c r="B672" s="49">
        <f t="shared" si="157"/>
        <v>671</v>
      </c>
      <c r="C672" s="78"/>
      <c r="D672" s="78"/>
      <c r="E672" s="70"/>
      <c r="F672" s="83"/>
      <c r="G672" s="94"/>
      <c r="H672" s="84"/>
      <c r="I672" s="95" t="str">
        <f t="shared" si="148"/>
        <v/>
      </c>
      <c r="J672" s="84"/>
      <c r="K672" s="52" t="str">
        <f t="shared" si="149"/>
        <v/>
      </c>
      <c r="L672" s="84"/>
      <c r="M672" s="51">
        <f t="shared" si="150"/>
        <v>0</v>
      </c>
      <c r="N672" s="51">
        <f t="shared" si="145"/>
        <v>0</v>
      </c>
      <c r="O672" s="51">
        <f t="shared" si="151"/>
        <v>0</v>
      </c>
      <c r="P672" s="51" t="str">
        <f>IFERROR(IF((VLOOKUP(F672,'Master Info'!$A$14:$C$113,2,FALSE)&amp;VLOOKUP(F672,'Master Info'!$A$14:$C$113,3,FALSE))='Master Info'!$B$2&amp;'Master Info'!$C$2,"SGST","IGST"),"")</f>
        <v/>
      </c>
      <c r="Q672" s="67" t="str">
        <f t="shared" si="146"/>
        <v/>
      </c>
      <c r="R672" s="51">
        <f t="shared" si="152"/>
        <v>0</v>
      </c>
      <c r="S672" s="51">
        <f t="shared" si="152"/>
        <v>0</v>
      </c>
      <c r="T672" s="51">
        <f t="shared" si="153"/>
        <v>0</v>
      </c>
      <c r="U672" s="51">
        <f t="shared" si="154"/>
        <v>0</v>
      </c>
      <c r="V672" s="52">
        <f t="shared" si="155"/>
        <v>0</v>
      </c>
      <c r="W672" s="50" t="str">
        <f>IFERROR(IF(AND(VLOOKUP(F672,'Master Info'!$A$14:$Q$113,17,FALSE)="UNREGISTERED",$P672="IGST",O672&gt;=250000),"IGST &gt; 2.5 Lakhs",IF(VLOOKUP($F672,'Master Info'!$A$14:$Q$113,17,FALSE)="UNREGISTERED","Unregistered",$P672)),"")</f>
        <v/>
      </c>
      <c r="X672" s="96" t="str">
        <f t="shared" si="156"/>
        <v/>
      </c>
      <c r="Y672" s="50" t="str">
        <f t="shared" si="147"/>
        <v/>
      </c>
    </row>
    <row r="673" spans="1:25" x14ac:dyDescent="0.25">
      <c r="A673" s="49" t="str">
        <f t="shared" si="144"/>
        <v>-</v>
      </c>
      <c r="B673" s="49">
        <f t="shared" si="157"/>
        <v>672</v>
      </c>
      <c r="C673" s="78"/>
      <c r="D673" s="78"/>
      <c r="E673" s="70"/>
      <c r="F673" s="83"/>
      <c r="G673" s="94"/>
      <c r="H673" s="84"/>
      <c r="I673" s="95" t="str">
        <f t="shared" si="148"/>
        <v/>
      </c>
      <c r="J673" s="84"/>
      <c r="K673" s="52" t="str">
        <f t="shared" si="149"/>
        <v/>
      </c>
      <c r="L673" s="84"/>
      <c r="M673" s="51">
        <f t="shared" si="150"/>
        <v>0</v>
      </c>
      <c r="N673" s="51">
        <f t="shared" si="145"/>
        <v>0</v>
      </c>
      <c r="O673" s="51">
        <f t="shared" si="151"/>
        <v>0</v>
      </c>
      <c r="P673" s="51" t="str">
        <f>IFERROR(IF((VLOOKUP(F673,'Master Info'!$A$14:$C$113,2,FALSE)&amp;VLOOKUP(F673,'Master Info'!$A$14:$C$113,3,FALSE))='Master Info'!$B$2&amp;'Master Info'!$C$2,"SGST","IGST"),"")</f>
        <v/>
      </c>
      <c r="Q673" s="67" t="str">
        <f t="shared" si="146"/>
        <v/>
      </c>
      <c r="R673" s="51">
        <f t="shared" si="152"/>
        <v>0</v>
      </c>
      <c r="S673" s="51">
        <f t="shared" si="152"/>
        <v>0</v>
      </c>
      <c r="T673" s="51">
        <f t="shared" si="153"/>
        <v>0</v>
      </c>
      <c r="U673" s="51">
        <f t="shared" si="154"/>
        <v>0</v>
      </c>
      <c r="V673" s="52">
        <f t="shared" si="155"/>
        <v>0</v>
      </c>
      <c r="W673" s="50" t="str">
        <f>IFERROR(IF(AND(VLOOKUP(F673,'Master Info'!$A$14:$Q$113,17,FALSE)="UNREGISTERED",$P673="IGST",O673&gt;=250000),"IGST &gt; 2.5 Lakhs",IF(VLOOKUP($F673,'Master Info'!$A$14:$Q$113,17,FALSE)="UNREGISTERED","Unregistered",$P673)),"")</f>
        <v/>
      </c>
      <c r="X673" s="96" t="str">
        <f t="shared" si="156"/>
        <v/>
      </c>
      <c r="Y673" s="50" t="str">
        <f t="shared" si="147"/>
        <v/>
      </c>
    </row>
    <row r="674" spans="1:25" x14ac:dyDescent="0.25">
      <c r="A674" s="49" t="str">
        <f t="shared" si="144"/>
        <v>-</v>
      </c>
      <c r="B674" s="49">
        <f t="shared" si="157"/>
        <v>673</v>
      </c>
      <c r="C674" s="78"/>
      <c r="D674" s="78"/>
      <c r="E674" s="70"/>
      <c r="F674" s="83"/>
      <c r="G674" s="94"/>
      <c r="H674" s="84"/>
      <c r="I674" s="95" t="str">
        <f t="shared" si="148"/>
        <v/>
      </c>
      <c r="J674" s="84"/>
      <c r="K674" s="52" t="str">
        <f t="shared" si="149"/>
        <v/>
      </c>
      <c r="L674" s="84"/>
      <c r="M674" s="51">
        <f t="shared" si="150"/>
        <v>0</v>
      </c>
      <c r="N674" s="51">
        <f t="shared" si="145"/>
        <v>0</v>
      </c>
      <c r="O674" s="51">
        <f t="shared" si="151"/>
        <v>0</v>
      </c>
      <c r="P674" s="51" t="str">
        <f>IFERROR(IF((VLOOKUP(F674,'Master Info'!$A$14:$C$113,2,FALSE)&amp;VLOOKUP(F674,'Master Info'!$A$14:$C$113,3,FALSE))='Master Info'!$B$2&amp;'Master Info'!$C$2,"SGST","IGST"),"")</f>
        <v/>
      </c>
      <c r="Q674" s="67" t="str">
        <f t="shared" si="146"/>
        <v/>
      </c>
      <c r="R674" s="51">
        <f t="shared" si="152"/>
        <v>0</v>
      </c>
      <c r="S674" s="51">
        <f t="shared" si="152"/>
        <v>0</v>
      </c>
      <c r="T674" s="51">
        <f t="shared" si="153"/>
        <v>0</v>
      </c>
      <c r="U674" s="51">
        <f t="shared" si="154"/>
        <v>0</v>
      </c>
      <c r="V674" s="52">
        <f t="shared" si="155"/>
        <v>0</v>
      </c>
      <c r="W674" s="50" t="str">
        <f>IFERROR(IF(AND(VLOOKUP(F674,'Master Info'!$A$14:$Q$113,17,FALSE)="UNREGISTERED",$P674="IGST",O674&gt;=250000),"IGST &gt; 2.5 Lakhs",IF(VLOOKUP($F674,'Master Info'!$A$14:$Q$113,17,FALSE)="UNREGISTERED","Unregistered",$P674)),"")</f>
        <v/>
      </c>
      <c r="X674" s="96" t="str">
        <f t="shared" si="156"/>
        <v/>
      </c>
      <c r="Y674" s="50" t="str">
        <f t="shared" si="147"/>
        <v/>
      </c>
    </row>
    <row r="675" spans="1:25" x14ac:dyDescent="0.25">
      <c r="A675" s="49" t="str">
        <f t="shared" si="144"/>
        <v>-</v>
      </c>
      <c r="B675" s="49">
        <f t="shared" si="157"/>
        <v>674</v>
      </c>
      <c r="C675" s="78"/>
      <c r="D675" s="78"/>
      <c r="E675" s="70"/>
      <c r="F675" s="83"/>
      <c r="G675" s="94"/>
      <c r="H675" s="84"/>
      <c r="I675" s="95" t="str">
        <f t="shared" si="148"/>
        <v/>
      </c>
      <c r="J675" s="84"/>
      <c r="K675" s="52" t="str">
        <f t="shared" si="149"/>
        <v/>
      </c>
      <c r="L675" s="84"/>
      <c r="M675" s="51">
        <f t="shared" si="150"/>
        <v>0</v>
      </c>
      <c r="N675" s="51">
        <f t="shared" si="145"/>
        <v>0</v>
      </c>
      <c r="O675" s="51">
        <f t="shared" si="151"/>
        <v>0</v>
      </c>
      <c r="P675" s="51" t="str">
        <f>IFERROR(IF((VLOOKUP(F675,'Master Info'!$A$14:$C$113,2,FALSE)&amp;VLOOKUP(F675,'Master Info'!$A$14:$C$113,3,FALSE))='Master Info'!$B$2&amp;'Master Info'!$C$2,"SGST","IGST"),"")</f>
        <v/>
      </c>
      <c r="Q675" s="67" t="str">
        <f t="shared" si="146"/>
        <v/>
      </c>
      <c r="R675" s="51">
        <f t="shared" si="152"/>
        <v>0</v>
      </c>
      <c r="S675" s="51">
        <f t="shared" si="152"/>
        <v>0</v>
      </c>
      <c r="T675" s="51">
        <f t="shared" si="153"/>
        <v>0</v>
      </c>
      <c r="U675" s="51">
        <f t="shared" si="154"/>
        <v>0</v>
      </c>
      <c r="V675" s="52">
        <f t="shared" si="155"/>
        <v>0</v>
      </c>
      <c r="W675" s="50" t="str">
        <f>IFERROR(IF(AND(VLOOKUP(F675,'Master Info'!$A$14:$Q$113,17,FALSE)="UNREGISTERED",$P675="IGST",O675&gt;=250000),"IGST &gt; 2.5 Lakhs",IF(VLOOKUP($F675,'Master Info'!$A$14:$Q$113,17,FALSE)="UNREGISTERED","Unregistered",$P675)),"")</f>
        <v/>
      </c>
      <c r="X675" s="96" t="str">
        <f t="shared" si="156"/>
        <v/>
      </c>
      <c r="Y675" s="50" t="str">
        <f t="shared" si="147"/>
        <v/>
      </c>
    </row>
    <row r="676" spans="1:25" x14ac:dyDescent="0.25">
      <c r="A676" s="49" t="str">
        <f t="shared" si="144"/>
        <v>-</v>
      </c>
      <c r="B676" s="49">
        <f t="shared" si="157"/>
        <v>675</v>
      </c>
      <c r="C676" s="78"/>
      <c r="D676" s="78"/>
      <c r="E676" s="70"/>
      <c r="F676" s="83"/>
      <c r="G676" s="94"/>
      <c r="H676" s="84"/>
      <c r="I676" s="95" t="str">
        <f t="shared" si="148"/>
        <v/>
      </c>
      <c r="J676" s="84"/>
      <c r="K676" s="52" t="str">
        <f t="shared" si="149"/>
        <v/>
      </c>
      <c r="L676" s="84"/>
      <c r="M676" s="51">
        <f t="shared" si="150"/>
        <v>0</v>
      </c>
      <c r="N676" s="51">
        <f t="shared" si="145"/>
        <v>0</v>
      </c>
      <c r="O676" s="51">
        <f t="shared" si="151"/>
        <v>0</v>
      </c>
      <c r="P676" s="51" t="str">
        <f>IFERROR(IF((VLOOKUP(F676,'Master Info'!$A$14:$C$113,2,FALSE)&amp;VLOOKUP(F676,'Master Info'!$A$14:$C$113,3,FALSE))='Master Info'!$B$2&amp;'Master Info'!$C$2,"SGST","IGST"),"")</f>
        <v/>
      </c>
      <c r="Q676" s="67" t="str">
        <f t="shared" si="146"/>
        <v/>
      </c>
      <c r="R676" s="51">
        <f t="shared" si="152"/>
        <v>0</v>
      </c>
      <c r="S676" s="51">
        <f t="shared" si="152"/>
        <v>0</v>
      </c>
      <c r="T676" s="51">
        <f t="shared" si="153"/>
        <v>0</v>
      </c>
      <c r="U676" s="51">
        <f t="shared" si="154"/>
        <v>0</v>
      </c>
      <c r="V676" s="52">
        <f t="shared" si="155"/>
        <v>0</v>
      </c>
      <c r="W676" s="50" t="str">
        <f>IFERROR(IF(AND(VLOOKUP(F676,'Master Info'!$A$14:$Q$113,17,FALSE)="UNREGISTERED",$P676="IGST",O676&gt;=250000),"IGST &gt; 2.5 Lakhs",IF(VLOOKUP($F676,'Master Info'!$A$14:$Q$113,17,FALSE)="UNREGISTERED","Unregistered",$P676)),"")</f>
        <v/>
      </c>
      <c r="X676" s="96" t="str">
        <f t="shared" si="156"/>
        <v/>
      </c>
      <c r="Y676" s="50" t="str">
        <f t="shared" si="147"/>
        <v/>
      </c>
    </row>
    <row r="677" spans="1:25" x14ac:dyDescent="0.25">
      <c r="A677" s="49" t="str">
        <f t="shared" si="144"/>
        <v>-</v>
      </c>
      <c r="B677" s="49">
        <f t="shared" si="157"/>
        <v>676</v>
      </c>
      <c r="C677" s="78"/>
      <c r="D677" s="78"/>
      <c r="E677" s="70"/>
      <c r="F677" s="83"/>
      <c r="G677" s="94"/>
      <c r="H677" s="84"/>
      <c r="I677" s="95" t="str">
        <f t="shared" si="148"/>
        <v/>
      </c>
      <c r="J677" s="84"/>
      <c r="K677" s="52" t="str">
        <f t="shared" si="149"/>
        <v/>
      </c>
      <c r="L677" s="84"/>
      <c r="M677" s="51">
        <f t="shared" si="150"/>
        <v>0</v>
      </c>
      <c r="N677" s="51">
        <f t="shared" si="145"/>
        <v>0</v>
      </c>
      <c r="O677" s="51">
        <f t="shared" si="151"/>
        <v>0</v>
      </c>
      <c r="P677" s="51" t="str">
        <f>IFERROR(IF((VLOOKUP(F677,'Master Info'!$A$14:$C$113,2,FALSE)&amp;VLOOKUP(F677,'Master Info'!$A$14:$C$113,3,FALSE))='Master Info'!$B$2&amp;'Master Info'!$C$2,"SGST","IGST"),"")</f>
        <v/>
      </c>
      <c r="Q677" s="67" t="str">
        <f t="shared" si="146"/>
        <v/>
      </c>
      <c r="R677" s="51">
        <f t="shared" si="152"/>
        <v>0</v>
      </c>
      <c r="S677" s="51">
        <f t="shared" si="152"/>
        <v>0</v>
      </c>
      <c r="T677" s="51">
        <f t="shared" si="153"/>
        <v>0</v>
      </c>
      <c r="U677" s="51">
        <f t="shared" si="154"/>
        <v>0</v>
      </c>
      <c r="V677" s="52">
        <f t="shared" si="155"/>
        <v>0</v>
      </c>
      <c r="W677" s="50" t="str">
        <f>IFERROR(IF(AND(VLOOKUP(F677,'Master Info'!$A$14:$Q$113,17,FALSE)="UNREGISTERED",$P677="IGST",O677&gt;=250000),"IGST &gt; 2.5 Lakhs",IF(VLOOKUP($F677,'Master Info'!$A$14:$Q$113,17,FALSE)="UNREGISTERED","Unregistered",$P677)),"")</f>
        <v/>
      </c>
      <c r="X677" s="96" t="str">
        <f t="shared" si="156"/>
        <v/>
      </c>
      <c r="Y677" s="50" t="str">
        <f t="shared" si="147"/>
        <v/>
      </c>
    </row>
    <row r="678" spans="1:25" x14ac:dyDescent="0.25">
      <c r="A678" s="49" t="str">
        <f t="shared" si="144"/>
        <v>-</v>
      </c>
      <c r="B678" s="49">
        <f t="shared" si="157"/>
        <v>677</v>
      </c>
      <c r="C678" s="78"/>
      <c r="D678" s="78"/>
      <c r="E678" s="70"/>
      <c r="F678" s="83"/>
      <c r="G678" s="94"/>
      <c r="H678" s="84"/>
      <c r="I678" s="95" t="str">
        <f t="shared" si="148"/>
        <v/>
      </c>
      <c r="J678" s="84"/>
      <c r="K678" s="52" t="str">
        <f t="shared" si="149"/>
        <v/>
      </c>
      <c r="L678" s="84"/>
      <c r="M678" s="51">
        <f t="shared" si="150"/>
        <v>0</v>
      </c>
      <c r="N678" s="51">
        <f t="shared" si="145"/>
        <v>0</v>
      </c>
      <c r="O678" s="51">
        <f t="shared" si="151"/>
        <v>0</v>
      </c>
      <c r="P678" s="51" t="str">
        <f>IFERROR(IF((VLOOKUP(F678,'Master Info'!$A$14:$C$113,2,FALSE)&amp;VLOOKUP(F678,'Master Info'!$A$14:$C$113,3,FALSE))='Master Info'!$B$2&amp;'Master Info'!$C$2,"SGST","IGST"),"")</f>
        <v/>
      </c>
      <c r="Q678" s="67" t="str">
        <f t="shared" si="146"/>
        <v/>
      </c>
      <c r="R678" s="51">
        <f t="shared" si="152"/>
        <v>0</v>
      </c>
      <c r="S678" s="51">
        <f t="shared" si="152"/>
        <v>0</v>
      </c>
      <c r="T678" s="51">
        <f t="shared" si="153"/>
        <v>0</v>
      </c>
      <c r="U678" s="51">
        <f t="shared" si="154"/>
        <v>0</v>
      </c>
      <c r="V678" s="52">
        <f t="shared" si="155"/>
        <v>0</v>
      </c>
      <c r="W678" s="50" t="str">
        <f>IFERROR(IF(AND(VLOOKUP(F678,'Master Info'!$A$14:$Q$113,17,FALSE)="UNREGISTERED",$P678="IGST",O678&gt;=250000),"IGST &gt; 2.5 Lakhs",IF(VLOOKUP($F678,'Master Info'!$A$14:$Q$113,17,FALSE)="UNREGISTERED","Unregistered",$P678)),"")</f>
        <v/>
      </c>
      <c r="X678" s="96" t="str">
        <f t="shared" si="156"/>
        <v/>
      </c>
      <c r="Y678" s="50" t="str">
        <f t="shared" si="147"/>
        <v/>
      </c>
    </row>
    <row r="679" spans="1:25" x14ac:dyDescent="0.25">
      <c r="A679" s="49" t="str">
        <f t="shared" si="144"/>
        <v>-</v>
      </c>
      <c r="B679" s="49">
        <f t="shared" si="157"/>
        <v>678</v>
      </c>
      <c r="C679" s="78"/>
      <c r="D679" s="78"/>
      <c r="E679" s="70"/>
      <c r="F679" s="83"/>
      <c r="G679" s="94"/>
      <c r="H679" s="84"/>
      <c r="I679" s="95" t="str">
        <f t="shared" si="148"/>
        <v/>
      </c>
      <c r="J679" s="84"/>
      <c r="K679" s="52" t="str">
        <f t="shared" si="149"/>
        <v/>
      </c>
      <c r="L679" s="84"/>
      <c r="M679" s="51">
        <f t="shared" si="150"/>
        <v>0</v>
      </c>
      <c r="N679" s="51">
        <f t="shared" si="145"/>
        <v>0</v>
      </c>
      <c r="O679" s="51">
        <f t="shared" si="151"/>
        <v>0</v>
      </c>
      <c r="P679" s="51" t="str">
        <f>IFERROR(IF((VLOOKUP(F679,'Master Info'!$A$14:$C$113,2,FALSE)&amp;VLOOKUP(F679,'Master Info'!$A$14:$C$113,3,FALSE))='Master Info'!$B$2&amp;'Master Info'!$C$2,"SGST","IGST"),"")</f>
        <v/>
      </c>
      <c r="Q679" s="67" t="str">
        <f t="shared" si="146"/>
        <v/>
      </c>
      <c r="R679" s="51">
        <f t="shared" si="152"/>
        <v>0</v>
      </c>
      <c r="S679" s="51">
        <f t="shared" si="152"/>
        <v>0</v>
      </c>
      <c r="T679" s="51">
        <f t="shared" si="153"/>
        <v>0</v>
      </c>
      <c r="U679" s="51">
        <f t="shared" si="154"/>
        <v>0</v>
      </c>
      <c r="V679" s="52">
        <f t="shared" si="155"/>
        <v>0</v>
      </c>
      <c r="W679" s="50" t="str">
        <f>IFERROR(IF(AND(VLOOKUP(F679,'Master Info'!$A$14:$Q$113,17,FALSE)="UNREGISTERED",$P679="IGST",O679&gt;=250000),"IGST &gt; 2.5 Lakhs",IF(VLOOKUP($F679,'Master Info'!$A$14:$Q$113,17,FALSE)="UNREGISTERED","Unregistered",$P679)),"")</f>
        <v/>
      </c>
      <c r="X679" s="96" t="str">
        <f t="shared" si="156"/>
        <v/>
      </c>
      <c r="Y679" s="50" t="str">
        <f t="shared" si="147"/>
        <v/>
      </c>
    </row>
    <row r="680" spans="1:25" x14ac:dyDescent="0.25">
      <c r="A680" s="49" t="str">
        <f t="shared" si="144"/>
        <v>-</v>
      </c>
      <c r="B680" s="49">
        <f t="shared" si="157"/>
        <v>679</v>
      </c>
      <c r="C680" s="78"/>
      <c r="D680" s="78"/>
      <c r="E680" s="70"/>
      <c r="F680" s="83"/>
      <c r="G680" s="94"/>
      <c r="H680" s="84"/>
      <c r="I680" s="95" t="str">
        <f t="shared" si="148"/>
        <v/>
      </c>
      <c r="J680" s="84"/>
      <c r="K680" s="52" t="str">
        <f t="shared" si="149"/>
        <v/>
      </c>
      <c r="L680" s="84"/>
      <c r="M680" s="51">
        <f t="shared" si="150"/>
        <v>0</v>
      </c>
      <c r="N680" s="51">
        <f t="shared" si="145"/>
        <v>0</v>
      </c>
      <c r="O680" s="51">
        <f t="shared" si="151"/>
        <v>0</v>
      </c>
      <c r="P680" s="51" t="str">
        <f>IFERROR(IF((VLOOKUP(F680,'Master Info'!$A$14:$C$113,2,FALSE)&amp;VLOOKUP(F680,'Master Info'!$A$14:$C$113,3,FALSE))='Master Info'!$B$2&amp;'Master Info'!$C$2,"SGST","IGST"),"")</f>
        <v/>
      </c>
      <c r="Q680" s="67" t="str">
        <f t="shared" si="146"/>
        <v/>
      </c>
      <c r="R680" s="51">
        <f t="shared" si="152"/>
        <v>0</v>
      </c>
      <c r="S680" s="51">
        <f t="shared" si="152"/>
        <v>0</v>
      </c>
      <c r="T680" s="51">
        <f t="shared" si="153"/>
        <v>0</v>
      </c>
      <c r="U680" s="51">
        <f t="shared" si="154"/>
        <v>0</v>
      </c>
      <c r="V680" s="52">
        <f t="shared" si="155"/>
        <v>0</v>
      </c>
      <c r="W680" s="50" t="str">
        <f>IFERROR(IF(AND(VLOOKUP(F680,'Master Info'!$A$14:$Q$113,17,FALSE)="UNREGISTERED",$P680="IGST",O680&gt;=250000),"IGST &gt; 2.5 Lakhs",IF(VLOOKUP($F680,'Master Info'!$A$14:$Q$113,17,FALSE)="UNREGISTERED","Unregistered",$P680)),"")</f>
        <v/>
      </c>
      <c r="X680" s="96" t="str">
        <f t="shared" si="156"/>
        <v/>
      </c>
      <c r="Y680" s="50" t="str">
        <f t="shared" si="147"/>
        <v/>
      </c>
    </row>
    <row r="681" spans="1:25" x14ac:dyDescent="0.25">
      <c r="A681" s="49" t="str">
        <f t="shared" si="144"/>
        <v>-</v>
      </c>
      <c r="B681" s="49">
        <f t="shared" si="157"/>
        <v>680</v>
      </c>
      <c r="C681" s="78"/>
      <c r="D681" s="78"/>
      <c r="E681" s="70"/>
      <c r="F681" s="83"/>
      <c r="G681" s="94"/>
      <c r="H681" s="84"/>
      <c r="I681" s="95" t="str">
        <f t="shared" si="148"/>
        <v/>
      </c>
      <c r="J681" s="84"/>
      <c r="K681" s="52" t="str">
        <f t="shared" si="149"/>
        <v/>
      </c>
      <c r="L681" s="84"/>
      <c r="M681" s="51">
        <f t="shared" si="150"/>
        <v>0</v>
      </c>
      <c r="N681" s="51">
        <f t="shared" si="145"/>
        <v>0</v>
      </c>
      <c r="O681" s="51">
        <f t="shared" si="151"/>
        <v>0</v>
      </c>
      <c r="P681" s="51" t="str">
        <f>IFERROR(IF((VLOOKUP(F681,'Master Info'!$A$14:$C$113,2,FALSE)&amp;VLOOKUP(F681,'Master Info'!$A$14:$C$113,3,FALSE))='Master Info'!$B$2&amp;'Master Info'!$C$2,"SGST","IGST"),"")</f>
        <v/>
      </c>
      <c r="Q681" s="67" t="str">
        <f t="shared" si="146"/>
        <v/>
      </c>
      <c r="R681" s="51">
        <f t="shared" si="152"/>
        <v>0</v>
      </c>
      <c r="S681" s="51">
        <f t="shared" si="152"/>
        <v>0</v>
      </c>
      <c r="T681" s="51">
        <f t="shared" si="153"/>
        <v>0</v>
      </c>
      <c r="U681" s="51">
        <f t="shared" si="154"/>
        <v>0</v>
      </c>
      <c r="V681" s="52">
        <f t="shared" si="155"/>
        <v>0</v>
      </c>
      <c r="W681" s="50" t="str">
        <f>IFERROR(IF(AND(VLOOKUP(F681,'Master Info'!$A$14:$Q$113,17,FALSE)="UNREGISTERED",$P681="IGST",O681&gt;=250000),"IGST &gt; 2.5 Lakhs",IF(VLOOKUP($F681,'Master Info'!$A$14:$Q$113,17,FALSE)="UNREGISTERED","Unregistered",$P681)),"")</f>
        <v/>
      </c>
      <c r="X681" s="96" t="str">
        <f t="shared" si="156"/>
        <v/>
      </c>
      <c r="Y681" s="50" t="str">
        <f t="shared" si="147"/>
        <v/>
      </c>
    </row>
    <row r="682" spans="1:25" x14ac:dyDescent="0.25">
      <c r="A682" s="49" t="str">
        <f t="shared" si="144"/>
        <v>-</v>
      </c>
      <c r="B682" s="49">
        <f t="shared" si="157"/>
        <v>681</v>
      </c>
      <c r="C682" s="78"/>
      <c r="D682" s="78"/>
      <c r="E682" s="70"/>
      <c r="F682" s="83"/>
      <c r="G682" s="94"/>
      <c r="H682" s="84"/>
      <c r="I682" s="95" t="str">
        <f t="shared" si="148"/>
        <v/>
      </c>
      <c r="J682" s="84"/>
      <c r="K682" s="52" t="str">
        <f t="shared" si="149"/>
        <v/>
      </c>
      <c r="L682" s="84"/>
      <c r="M682" s="51">
        <f t="shared" si="150"/>
        <v>0</v>
      </c>
      <c r="N682" s="51">
        <f t="shared" si="145"/>
        <v>0</v>
      </c>
      <c r="O682" s="51">
        <f t="shared" si="151"/>
        <v>0</v>
      </c>
      <c r="P682" s="51" t="str">
        <f>IFERROR(IF((VLOOKUP(F682,'Master Info'!$A$14:$C$113,2,FALSE)&amp;VLOOKUP(F682,'Master Info'!$A$14:$C$113,3,FALSE))='Master Info'!$B$2&amp;'Master Info'!$C$2,"SGST","IGST"),"")</f>
        <v/>
      </c>
      <c r="Q682" s="67" t="str">
        <f t="shared" si="146"/>
        <v/>
      </c>
      <c r="R682" s="51">
        <f t="shared" si="152"/>
        <v>0</v>
      </c>
      <c r="S682" s="51">
        <f t="shared" si="152"/>
        <v>0</v>
      </c>
      <c r="T682" s="51">
        <f t="shared" si="153"/>
        <v>0</v>
      </c>
      <c r="U682" s="51">
        <f t="shared" si="154"/>
        <v>0</v>
      </c>
      <c r="V682" s="52">
        <f t="shared" si="155"/>
        <v>0</v>
      </c>
      <c r="W682" s="50" t="str">
        <f>IFERROR(IF(AND(VLOOKUP(F682,'Master Info'!$A$14:$Q$113,17,FALSE)="UNREGISTERED",$P682="IGST",O682&gt;=250000),"IGST &gt; 2.5 Lakhs",IF(VLOOKUP($F682,'Master Info'!$A$14:$Q$113,17,FALSE)="UNREGISTERED","Unregistered",$P682)),"")</f>
        <v/>
      </c>
      <c r="X682" s="96" t="str">
        <f t="shared" si="156"/>
        <v/>
      </c>
      <c r="Y682" s="50" t="str">
        <f t="shared" si="147"/>
        <v/>
      </c>
    </row>
    <row r="683" spans="1:25" x14ac:dyDescent="0.25">
      <c r="A683" s="49" t="str">
        <f t="shared" si="144"/>
        <v>-</v>
      </c>
      <c r="B683" s="49">
        <f t="shared" si="157"/>
        <v>682</v>
      </c>
      <c r="C683" s="78"/>
      <c r="D683" s="78"/>
      <c r="E683" s="70"/>
      <c r="F683" s="83"/>
      <c r="G683" s="94"/>
      <c r="H683" s="84"/>
      <c r="I683" s="95" t="str">
        <f t="shared" si="148"/>
        <v/>
      </c>
      <c r="J683" s="84"/>
      <c r="K683" s="52" t="str">
        <f t="shared" si="149"/>
        <v/>
      </c>
      <c r="L683" s="84"/>
      <c r="M683" s="51">
        <f t="shared" si="150"/>
        <v>0</v>
      </c>
      <c r="N683" s="51">
        <f t="shared" si="145"/>
        <v>0</v>
      </c>
      <c r="O683" s="51">
        <f t="shared" si="151"/>
        <v>0</v>
      </c>
      <c r="P683" s="51" t="str">
        <f>IFERROR(IF((VLOOKUP(F683,'Master Info'!$A$14:$C$113,2,FALSE)&amp;VLOOKUP(F683,'Master Info'!$A$14:$C$113,3,FALSE))='Master Info'!$B$2&amp;'Master Info'!$C$2,"SGST","IGST"),"")</f>
        <v/>
      </c>
      <c r="Q683" s="67" t="str">
        <f t="shared" si="146"/>
        <v/>
      </c>
      <c r="R683" s="51">
        <f t="shared" si="152"/>
        <v>0</v>
      </c>
      <c r="S683" s="51">
        <f t="shared" si="152"/>
        <v>0</v>
      </c>
      <c r="T683" s="51">
        <f t="shared" si="153"/>
        <v>0</v>
      </c>
      <c r="U683" s="51">
        <f t="shared" si="154"/>
        <v>0</v>
      </c>
      <c r="V683" s="52">
        <f t="shared" si="155"/>
        <v>0</v>
      </c>
      <c r="W683" s="50" t="str">
        <f>IFERROR(IF(AND(VLOOKUP(F683,'Master Info'!$A$14:$Q$113,17,FALSE)="UNREGISTERED",$P683="IGST",O683&gt;=250000),"IGST &gt; 2.5 Lakhs",IF(VLOOKUP($F683,'Master Info'!$A$14:$Q$113,17,FALSE)="UNREGISTERED","Unregistered",$P683)),"")</f>
        <v/>
      </c>
      <c r="X683" s="96" t="str">
        <f t="shared" si="156"/>
        <v/>
      </c>
      <c r="Y683" s="50" t="str">
        <f t="shared" si="147"/>
        <v/>
      </c>
    </row>
    <row r="684" spans="1:25" x14ac:dyDescent="0.25">
      <c r="A684" s="49" t="str">
        <f t="shared" si="144"/>
        <v>-</v>
      </c>
      <c r="B684" s="49">
        <f t="shared" si="157"/>
        <v>683</v>
      </c>
      <c r="C684" s="78"/>
      <c r="D684" s="78"/>
      <c r="E684" s="70"/>
      <c r="F684" s="83"/>
      <c r="G684" s="94"/>
      <c r="H684" s="84"/>
      <c r="I684" s="95" t="str">
        <f t="shared" si="148"/>
        <v/>
      </c>
      <c r="J684" s="84"/>
      <c r="K684" s="52" t="str">
        <f t="shared" si="149"/>
        <v/>
      </c>
      <c r="L684" s="84"/>
      <c r="M684" s="51">
        <f t="shared" si="150"/>
        <v>0</v>
      </c>
      <c r="N684" s="51">
        <f t="shared" si="145"/>
        <v>0</v>
      </c>
      <c r="O684" s="51">
        <f t="shared" si="151"/>
        <v>0</v>
      </c>
      <c r="P684" s="51" t="str">
        <f>IFERROR(IF((VLOOKUP(F684,'Master Info'!$A$14:$C$113,2,FALSE)&amp;VLOOKUP(F684,'Master Info'!$A$14:$C$113,3,FALSE))='Master Info'!$B$2&amp;'Master Info'!$C$2,"SGST","IGST"),"")</f>
        <v/>
      </c>
      <c r="Q684" s="67" t="str">
        <f t="shared" si="146"/>
        <v/>
      </c>
      <c r="R684" s="51">
        <f t="shared" si="152"/>
        <v>0</v>
      </c>
      <c r="S684" s="51">
        <f t="shared" si="152"/>
        <v>0</v>
      </c>
      <c r="T684" s="51">
        <f t="shared" si="153"/>
        <v>0</v>
      </c>
      <c r="U684" s="51">
        <f t="shared" si="154"/>
        <v>0</v>
      </c>
      <c r="V684" s="52">
        <f t="shared" si="155"/>
        <v>0</v>
      </c>
      <c r="W684" s="50" t="str">
        <f>IFERROR(IF(AND(VLOOKUP(F684,'Master Info'!$A$14:$Q$113,17,FALSE)="UNREGISTERED",$P684="IGST",O684&gt;=250000),"IGST &gt; 2.5 Lakhs",IF(VLOOKUP($F684,'Master Info'!$A$14:$Q$113,17,FALSE)="UNREGISTERED","Unregistered",$P684)),"")</f>
        <v/>
      </c>
      <c r="X684" s="96" t="str">
        <f t="shared" si="156"/>
        <v/>
      </c>
      <c r="Y684" s="50" t="str">
        <f t="shared" si="147"/>
        <v/>
      </c>
    </row>
    <row r="685" spans="1:25" x14ac:dyDescent="0.25">
      <c r="A685" s="49" t="str">
        <f t="shared" si="144"/>
        <v>-</v>
      </c>
      <c r="B685" s="49">
        <f t="shared" si="157"/>
        <v>684</v>
      </c>
      <c r="C685" s="78"/>
      <c r="D685" s="78"/>
      <c r="E685" s="70"/>
      <c r="F685" s="83"/>
      <c r="G685" s="94"/>
      <c r="H685" s="84"/>
      <c r="I685" s="95" t="str">
        <f t="shared" si="148"/>
        <v/>
      </c>
      <c r="J685" s="84"/>
      <c r="K685" s="52" t="str">
        <f t="shared" si="149"/>
        <v/>
      </c>
      <c r="L685" s="84"/>
      <c r="M685" s="51">
        <f t="shared" si="150"/>
        <v>0</v>
      </c>
      <c r="N685" s="51">
        <f t="shared" si="145"/>
        <v>0</v>
      </c>
      <c r="O685" s="51">
        <f t="shared" si="151"/>
        <v>0</v>
      </c>
      <c r="P685" s="51" t="str">
        <f>IFERROR(IF((VLOOKUP(F685,'Master Info'!$A$14:$C$113,2,FALSE)&amp;VLOOKUP(F685,'Master Info'!$A$14:$C$113,3,FALSE))='Master Info'!$B$2&amp;'Master Info'!$C$2,"SGST","IGST"),"")</f>
        <v/>
      </c>
      <c r="Q685" s="67" t="str">
        <f t="shared" si="146"/>
        <v/>
      </c>
      <c r="R685" s="51">
        <f t="shared" si="152"/>
        <v>0</v>
      </c>
      <c r="S685" s="51">
        <f t="shared" si="152"/>
        <v>0</v>
      </c>
      <c r="T685" s="51">
        <f t="shared" si="153"/>
        <v>0</v>
      </c>
      <c r="U685" s="51">
        <f t="shared" si="154"/>
        <v>0</v>
      </c>
      <c r="V685" s="52">
        <f t="shared" si="155"/>
        <v>0</v>
      </c>
      <c r="W685" s="50" t="str">
        <f>IFERROR(IF(AND(VLOOKUP(F685,'Master Info'!$A$14:$Q$113,17,FALSE)="UNREGISTERED",$P685="IGST",O685&gt;=250000),"IGST &gt; 2.5 Lakhs",IF(VLOOKUP($F685,'Master Info'!$A$14:$Q$113,17,FALSE)="UNREGISTERED","Unregistered",$P685)),"")</f>
        <v/>
      </c>
      <c r="X685" s="96" t="str">
        <f t="shared" si="156"/>
        <v/>
      </c>
      <c r="Y685" s="50" t="str">
        <f t="shared" si="147"/>
        <v/>
      </c>
    </row>
    <row r="686" spans="1:25" x14ac:dyDescent="0.25">
      <c r="A686" s="49" t="str">
        <f t="shared" si="144"/>
        <v>-</v>
      </c>
      <c r="B686" s="49">
        <f t="shared" si="157"/>
        <v>685</v>
      </c>
      <c r="C686" s="78"/>
      <c r="D686" s="78"/>
      <c r="E686" s="70"/>
      <c r="F686" s="83"/>
      <c r="G686" s="94"/>
      <c r="H686" s="84"/>
      <c r="I686" s="95" t="str">
        <f t="shared" si="148"/>
        <v/>
      </c>
      <c r="J686" s="84"/>
      <c r="K686" s="52" t="str">
        <f t="shared" si="149"/>
        <v/>
      </c>
      <c r="L686" s="84"/>
      <c r="M686" s="51">
        <f t="shared" si="150"/>
        <v>0</v>
      </c>
      <c r="N686" s="51">
        <f t="shared" si="145"/>
        <v>0</v>
      </c>
      <c r="O686" s="51">
        <f t="shared" si="151"/>
        <v>0</v>
      </c>
      <c r="P686" s="51" t="str">
        <f>IFERROR(IF((VLOOKUP(F686,'Master Info'!$A$14:$C$113,2,FALSE)&amp;VLOOKUP(F686,'Master Info'!$A$14:$C$113,3,FALSE))='Master Info'!$B$2&amp;'Master Info'!$C$2,"SGST","IGST"),"")</f>
        <v/>
      </c>
      <c r="Q686" s="67" t="str">
        <f t="shared" si="146"/>
        <v/>
      </c>
      <c r="R686" s="51">
        <f t="shared" si="152"/>
        <v>0</v>
      </c>
      <c r="S686" s="51">
        <f t="shared" si="152"/>
        <v>0</v>
      </c>
      <c r="T686" s="51">
        <f t="shared" si="153"/>
        <v>0</v>
      </c>
      <c r="U686" s="51">
        <f t="shared" si="154"/>
        <v>0</v>
      </c>
      <c r="V686" s="52">
        <f t="shared" si="155"/>
        <v>0</v>
      </c>
      <c r="W686" s="50" t="str">
        <f>IFERROR(IF(AND(VLOOKUP(F686,'Master Info'!$A$14:$Q$113,17,FALSE)="UNREGISTERED",$P686="IGST",O686&gt;=250000),"IGST &gt; 2.5 Lakhs",IF(VLOOKUP($F686,'Master Info'!$A$14:$Q$113,17,FALSE)="UNREGISTERED","Unregistered",$P686)),"")</f>
        <v/>
      </c>
      <c r="X686" s="96" t="str">
        <f t="shared" si="156"/>
        <v/>
      </c>
      <c r="Y686" s="50" t="str">
        <f t="shared" si="147"/>
        <v/>
      </c>
    </row>
    <row r="687" spans="1:25" x14ac:dyDescent="0.25">
      <c r="A687" s="49" t="str">
        <f t="shared" si="144"/>
        <v>-</v>
      </c>
      <c r="B687" s="49">
        <f t="shared" si="157"/>
        <v>686</v>
      </c>
      <c r="C687" s="78"/>
      <c r="D687" s="78"/>
      <c r="E687" s="70"/>
      <c r="F687" s="83"/>
      <c r="G687" s="94"/>
      <c r="H687" s="84"/>
      <c r="I687" s="95" t="str">
        <f t="shared" si="148"/>
        <v/>
      </c>
      <c r="J687" s="84"/>
      <c r="K687" s="52" t="str">
        <f t="shared" si="149"/>
        <v/>
      </c>
      <c r="L687" s="84"/>
      <c r="M687" s="51">
        <f t="shared" si="150"/>
        <v>0</v>
      </c>
      <c r="N687" s="51">
        <f t="shared" si="145"/>
        <v>0</v>
      </c>
      <c r="O687" s="51">
        <f t="shared" si="151"/>
        <v>0</v>
      </c>
      <c r="P687" s="51" t="str">
        <f>IFERROR(IF((VLOOKUP(F687,'Master Info'!$A$14:$C$113,2,FALSE)&amp;VLOOKUP(F687,'Master Info'!$A$14:$C$113,3,FALSE))='Master Info'!$B$2&amp;'Master Info'!$C$2,"SGST","IGST"),"")</f>
        <v/>
      </c>
      <c r="Q687" s="67" t="str">
        <f t="shared" si="146"/>
        <v/>
      </c>
      <c r="R687" s="51">
        <f t="shared" si="152"/>
        <v>0</v>
      </c>
      <c r="S687" s="51">
        <f t="shared" si="152"/>
        <v>0</v>
      </c>
      <c r="T687" s="51">
        <f t="shared" si="153"/>
        <v>0</v>
      </c>
      <c r="U687" s="51">
        <f t="shared" si="154"/>
        <v>0</v>
      </c>
      <c r="V687" s="52">
        <f t="shared" si="155"/>
        <v>0</v>
      </c>
      <c r="W687" s="50" t="str">
        <f>IFERROR(IF(AND(VLOOKUP(F687,'Master Info'!$A$14:$Q$113,17,FALSE)="UNREGISTERED",$P687="IGST",O687&gt;=250000),"IGST &gt; 2.5 Lakhs",IF(VLOOKUP($F687,'Master Info'!$A$14:$Q$113,17,FALSE)="UNREGISTERED","Unregistered",$P687)),"")</f>
        <v/>
      </c>
      <c r="X687" s="96" t="str">
        <f t="shared" si="156"/>
        <v/>
      </c>
      <c r="Y687" s="50" t="str">
        <f t="shared" si="147"/>
        <v/>
      </c>
    </row>
    <row r="688" spans="1:25" x14ac:dyDescent="0.25">
      <c r="A688" s="49" t="str">
        <f t="shared" si="144"/>
        <v>-</v>
      </c>
      <c r="B688" s="49">
        <f t="shared" si="157"/>
        <v>687</v>
      </c>
      <c r="C688" s="78"/>
      <c r="D688" s="78"/>
      <c r="E688" s="70"/>
      <c r="F688" s="83"/>
      <c r="G688" s="94"/>
      <c r="H688" s="84"/>
      <c r="I688" s="95" t="str">
        <f t="shared" si="148"/>
        <v/>
      </c>
      <c r="J688" s="84"/>
      <c r="K688" s="52" t="str">
        <f t="shared" si="149"/>
        <v/>
      </c>
      <c r="L688" s="84"/>
      <c r="M688" s="51">
        <f t="shared" si="150"/>
        <v>0</v>
      </c>
      <c r="N688" s="51">
        <f t="shared" si="145"/>
        <v>0</v>
      </c>
      <c r="O688" s="51">
        <f t="shared" si="151"/>
        <v>0</v>
      </c>
      <c r="P688" s="51" t="str">
        <f>IFERROR(IF((VLOOKUP(F688,'Master Info'!$A$14:$C$113,2,FALSE)&amp;VLOOKUP(F688,'Master Info'!$A$14:$C$113,3,FALSE))='Master Info'!$B$2&amp;'Master Info'!$C$2,"SGST","IGST"),"")</f>
        <v/>
      </c>
      <c r="Q688" s="67" t="str">
        <f t="shared" si="146"/>
        <v/>
      </c>
      <c r="R688" s="51">
        <f t="shared" si="152"/>
        <v>0</v>
      </c>
      <c r="S688" s="51">
        <f t="shared" si="152"/>
        <v>0</v>
      </c>
      <c r="T688" s="51">
        <f t="shared" si="153"/>
        <v>0</v>
      </c>
      <c r="U688" s="51">
        <f t="shared" si="154"/>
        <v>0</v>
      </c>
      <c r="V688" s="52">
        <f t="shared" si="155"/>
        <v>0</v>
      </c>
      <c r="W688" s="50" t="str">
        <f>IFERROR(IF(AND(VLOOKUP(F688,'Master Info'!$A$14:$Q$113,17,FALSE)="UNREGISTERED",$P688="IGST",O688&gt;=250000),"IGST &gt; 2.5 Lakhs",IF(VLOOKUP($F688,'Master Info'!$A$14:$Q$113,17,FALSE)="UNREGISTERED","Unregistered",$P688)),"")</f>
        <v/>
      </c>
      <c r="X688" s="96" t="str">
        <f t="shared" si="156"/>
        <v/>
      </c>
      <c r="Y688" s="50" t="str">
        <f t="shared" si="147"/>
        <v/>
      </c>
    </row>
    <row r="689" spans="1:25" x14ac:dyDescent="0.25">
      <c r="A689" s="49" t="str">
        <f t="shared" si="144"/>
        <v>-</v>
      </c>
      <c r="B689" s="49">
        <f t="shared" si="157"/>
        <v>688</v>
      </c>
      <c r="C689" s="78"/>
      <c r="D689" s="78"/>
      <c r="E689" s="70"/>
      <c r="F689" s="83"/>
      <c r="G689" s="94"/>
      <c r="H689" s="84"/>
      <c r="I689" s="95" t="str">
        <f t="shared" si="148"/>
        <v/>
      </c>
      <c r="J689" s="84"/>
      <c r="K689" s="52" t="str">
        <f t="shared" si="149"/>
        <v/>
      </c>
      <c r="L689" s="84"/>
      <c r="M689" s="51">
        <f t="shared" si="150"/>
        <v>0</v>
      </c>
      <c r="N689" s="51">
        <f t="shared" si="145"/>
        <v>0</v>
      </c>
      <c r="O689" s="51">
        <f t="shared" si="151"/>
        <v>0</v>
      </c>
      <c r="P689" s="51" t="str">
        <f>IFERROR(IF((VLOOKUP(F689,'Master Info'!$A$14:$C$113,2,FALSE)&amp;VLOOKUP(F689,'Master Info'!$A$14:$C$113,3,FALSE))='Master Info'!$B$2&amp;'Master Info'!$C$2,"SGST","IGST"),"")</f>
        <v/>
      </c>
      <c r="Q689" s="67" t="str">
        <f t="shared" si="146"/>
        <v/>
      </c>
      <c r="R689" s="51">
        <f t="shared" si="152"/>
        <v>0</v>
      </c>
      <c r="S689" s="51">
        <f t="shared" si="152"/>
        <v>0</v>
      </c>
      <c r="T689" s="51">
        <f t="shared" si="153"/>
        <v>0</v>
      </c>
      <c r="U689" s="51">
        <f t="shared" si="154"/>
        <v>0</v>
      </c>
      <c r="V689" s="52">
        <f t="shared" si="155"/>
        <v>0</v>
      </c>
      <c r="W689" s="50" t="str">
        <f>IFERROR(IF(AND(VLOOKUP(F689,'Master Info'!$A$14:$Q$113,17,FALSE)="UNREGISTERED",$P689="IGST",O689&gt;=250000),"IGST &gt; 2.5 Lakhs",IF(VLOOKUP($F689,'Master Info'!$A$14:$Q$113,17,FALSE)="UNREGISTERED","Unregistered",$P689)),"")</f>
        <v/>
      </c>
      <c r="X689" s="96" t="str">
        <f t="shared" si="156"/>
        <v/>
      </c>
      <c r="Y689" s="50" t="str">
        <f t="shared" si="147"/>
        <v/>
      </c>
    </row>
    <row r="690" spans="1:25" x14ac:dyDescent="0.25">
      <c r="A690" s="49" t="str">
        <f t="shared" si="144"/>
        <v>-</v>
      </c>
      <c r="B690" s="49">
        <f t="shared" si="157"/>
        <v>689</v>
      </c>
      <c r="C690" s="78"/>
      <c r="D690" s="78"/>
      <c r="E690" s="70"/>
      <c r="F690" s="83"/>
      <c r="G690" s="94"/>
      <c r="H690" s="84"/>
      <c r="I690" s="95" t="str">
        <f t="shared" si="148"/>
        <v/>
      </c>
      <c r="J690" s="84"/>
      <c r="K690" s="52" t="str">
        <f t="shared" si="149"/>
        <v/>
      </c>
      <c r="L690" s="84"/>
      <c r="M690" s="51">
        <f t="shared" si="150"/>
        <v>0</v>
      </c>
      <c r="N690" s="51">
        <f t="shared" si="145"/>
        <v>0</v>
      </c>
      <c r="O690" s="51">
        <f t="shared" si="151"/>
        <v>0</v>
      </c>
      <c r="P690" s="51" t="str">
        <f>IFERROR(IF((VLOOKUP(F690,'Master Info'!$A$14:$C$113,2,FALSE)&amp;VLOOKUP(F690,'Master Info'!$A$14:$C$113,3,FALSE))='Master Info'!$B$2&amp;'Master Info'!$C$2,"SGST","IGST"),"")</f>
        <v/>
      </c>
      <c r="Q690" s="67" t="str">
        <f t="shared" si="146"/>
        <v/>
      </c>
      <c r="R690" s="51">
        <f t="shared" si="152"/>
        <v>0</v>
      </c>
      <c r="S690" s="51">
        <f t="shared" si="152"/>
        <v>0</v>
      </c>
      <c r="T690" s="51">
        <f t="shared" si="153"/>
        <v>0</v>
      </c>
      <c r="U690" s="51">
        <f t="shared" si="154"/>
        <v>0</v>
      </c>
      <c r="V690" s="52">
        <f t="shared" si="155"/>
        <v>0</v>
      </c>
      <c r="W690" s="50" t="str">
        <f>IFERROR(IF(AND(VLOOKUP(F690,'Master Info'!$A$14:$Q$113,17,FALSE)="UNREGISTERED",$P690="IGST",O690&gt;=250000),"IGST &gt; 2.5 Lakhs",IF(VLOOKUP($F690,'Master Info'!$A$14:$Q$113,17,FALSE)="UNREGISTERED","Unregistered",$P690)),"")</f>
        <v/>
      </c>
      <c r="X690" s="96" t="str">
        <f t="shared" si="156"/>
        <v/>
      </c>
      <c r="Y690" s="50" t="str">
        <f t="shared" si="147"/>
        <v/>
      </c>
    </row>
    <row r="691" spans="1:25" x14ac:dyDescent="0.25">
      <c r="A691" s="49" t="str">
        <f t="shared" si="144"/>
        <v>-</v>
      </c>
      <c r="B691" s="49">
        <f t="shared" si="157"/>
        <v>690</v>
      </c>
      <c r="C691" s="78"/>
      <c r="D691" s="78"/>
      <c r="E691" s="70"/>
      <c r="F691" s="83"/>
      <c r="G691" s="94"/>
      <c r="H691" s="84"/>
      <c r="I691" s="95" t="str">
        <f t="shared" si="148"/>
        <v/>
      </c>
      <c r="J691" s="84"/>
      <c r="K691" s="52" t="str">
        <f t="shared" si="149"/>
        <v/>
      </c>
      <c r="L691" s="84"/>
      <c r="M691" s="51">
        <f t="shared" si="150"/>
        <v>0</v>
      </c>
      <c r="N691" s="51">
        <f t="shared" si="145"/>
        <v>0</v>
      </c>
      <c r="O691" s="51">
        <f t="shared" si="151"/>
        <v>0</v>
      </c>
      <c r="P691" s="51" t="str">
        <f>IFERROR(IF((VLOOKUP(F691,'Master Info'!$A$14:$C$113,2,FALSE)&amp;VLOOKUP(F691,'Master Info'!$A$14:$C$113,3,FALSE))='Master Info'!$B$2&amp;'Master Info'!$C$2,"SGST","IGST"),"")</f>
        <v/>
      </c>
      <c r="Q691" s="67" t="str">
        <f t="shared" si="146"/>
        <v/>
      </c>
      <c r="R691" s="51">
        <f t="shared" si="152"/>
        <v>0</v>
      </c>
      <c r="S691" s="51">
        <f t="shared" si="152"/>
        <v>0</v>
      </c>
      <c r="T691" s="51">
        <f t="shared" si="153"/>
        <v>0</v>
      </c>
      <c r="U691" s="51">
        <f t="shared" si="154"/>
        <v>0</v>
      </c>
      <c r="V691" s="52">
        <f t="shared" si="155"/>
        <v>0</v>
      </c>
      <c r="W691" s="50" t="str">
        <f>IFERROR(IF(AND(VLOOKUP(F691,'Master Info'!$A$14:$Q$113,17,FALSE)="UNREGISTERED",$P691="IGST",O691&gt;=250000),"IGST &gt; 2.5 Lakhs",IF(VLOOKUP($F691,'Master Info'!$A$14:$Q$113,17,FALSE)="UNREGISTERED","Unregistered",$P691)),"")</f>
        <v/>
      </c>
      <c r="X691" s="96" t="str">
        <f t="shared" si="156"/>
        <v/>
      </c>
      <c r="Y691" s="50" t="str">
        <f t="shared" si="147"/>
        <v/>
      </c>
    </row>
    <row r="692" spans="1:25" x14ac:dyDescent="0.25">
      <c r="A692" s="49" t="str">
        <f t="shared" si="144"/>
        <v>-</v>
      </c>
      <c r="B692" s="49">
        <f t="shared" si="157"/>
        <v>691</v>
      </c>
      <c r="C692" s="78"/>
      <c r="D692" s="78"/>
      <c r="E692" s="70"/>
      <c r="F692" s="83"/>
      <c r="G692" s="94"/>
      <c r="H692" s="84"/>
      <c r="I692" s="95" t="str">
        <f t="shared" si="148"/>
        <v/>
      </c>
      <c r="J692" s="84"/>
      <c r="K692" s="52" t="str">
        <f t="shared" si="149"/>
        <v/>
      </c>
      <c r="L692" s="84"/>
      <c r="M692" s="51">
        <f t="shared" si="150"/>
        <v>0</v>
      </c>
      <c r="N692" s="51">
        <f t="shared" si="145"/>
        <v>0</v>
      </c>
      <c r="O692" s="51">
        <f t="shared" si="151"/>
        <v>0</v>
      </c>
      <c r="P692" s="51" t="str">
        <f>IFERROR(IF((VLOOKUP(F692,'Master Info'!$A$14:$C$113,2,FALSE)&amp;VLOOKUP(F692,'Master Info'!$A$14:$C$113,3,FALSE))='Master Info'!$B$2&amp;'Master Info'!$C$2,"SGST","IGST"),"")</f>
        <v/>
      </c>
      <c r="Q692" s="67" t="str">
        <f t="shared" si="146"/>
        <v/>
      </c>
      <c r="R692" s="51">
        <f t="shared" si="152"/>
        <v>0</v>
      </c>
      <c r="S692" s="51">
        <f t="shared" si="152"/>
        <v>0</v>
      </c>
      <c r="T692" s="51">
        <f t="shared" si="153"/>
        <v>0</v>
      </c>
      <c r="U692" s="51">
        <f t="shared" si="154"/>
        <v>0</v>
      </c>
      <c r="V692" s="52">
        <f t="shared" si="155"/>
        <v>0</v>
      </c>
      <c r="W692" s="50" t="str">
        <f>IFERROR(IF(AND(VLOOKUP(F692,'Master Info'!$A$14:$Q$113,17,FALSE)="UNREGISTERED",$P692="IGST",O692&gt;=250000),"IGST &gt; 2.5 Lakhs",IF(VLOOKUP($F692,'Master Info'!$A$14:$Q$113,17,FALSE)="UNREGISTERED","Unregistered",$P692)),"")</f>
        <v/>
      </c>
      <c r="X692" s="96" t="str">
        <f t="shared" si="156"/>
        <v/>
      </c>
      <c r="Y692" s="50" t="str">
        <f t="shared" si="147"/>
        <v/>
      </c>
    </row>
    <row r="693" spans="1:25" x14ac:dyDescent="0.25">
      <c r="A693" s="49" t="str">
        <f t="shared" si="144"/>
        <v>-</v>
      </c>
      <c r="B693" s="49">
        <f t="shared" si="157"/>
        <v>692</v>
      </c>
      <c r="C693" s="78"/>
      <c r="D693" s="78"/>
      <c r="E693" s="70"/>
      <c r="F693" s="83"/>
      <c r="G693" s="94"/>
      <c r="H693" s="84"/>
      <c r="I693" s="95" t="str">
        <f t="shared" si="148"/>
        <v/>
      </c>
      <c r="J693" s="84"/>
      <c r="K693" s="52" t="str">
        <f t="shared" si="149"/>
        <v/>
      </c>
      <c r="L693" s="84"/>
      <c r="M693" s="51">
        <f t="shared" si="150"/>
        <v>0</v>
      </c>
      <c r="N693" s="51">
        <f t="shared" si="145"/>
        <v>0</v>
      </c>
      <c r="O693" s="51">
        <f t="shared" si="151"/>
        <v>0</v>
      </c>
      <c r="P693" s="51" t="str">
        <f>IFERROR(IF((VLOOKUP(F693,'Master Info'!$A$14:$C$113,2,FALSE)&amp;VLOOKUP(F693,'Master Info'!$A$14:$C$113,3,FALSE))='Master Info'!$B$2&amp;'Master Info'!$C$2,"SGST","IGST"),"")</f>
        <v/>
      </c>
      <c r="Q693" s="67" t="str">
        <f t="shared" si="146"/>
        <v/>
      </c>
      <c r="R693" s="51">
        <f t="shared" si="152"/>
        <v>0</v>
      </c>
      <c r="S693" s="51">
        <f t="shared" si="152"/>
        <v>0</v>
      </c>
      <c r="T693" s="51">
        <f t="shared" si="153"/>
        <v>0</v>
      </c>
      <c r="U693" s="51">
        <f t="shared" si="154"/>
        <v>0</v>
      </c>
      <c r="V693" s="52">
        <f t="shared" si="155"/>
        <v>0</v>
      </c>
      <c r="W693" s="50" t="str">
        <f>IFERROR(IF(AND(VLOOKUP(F693,'Master Info'!$A$14:$Q$113,17,FALSE)="UNREGISTERED",$P693="IGST",O693&gt;=250000),"IGST &gt; 2.5 Lakhs",IF(VLOOKUP($F693,'Master Info'!$A$14:$Q$113,17,FALSE)="UNREGISTERED","Unregistered",$P693)),"")</f>
        <v/>
      </c>
      <c r="X693" s="96" t="str">
        <f t="shared" si="156"/>
        <v/>
      </c>
      <c r="Y693" s="50" t="str">
        <f t="shared" si="147"/>
        <v/>
      </c>
    </row>
    <row r="694" spans="1:25" x14ac:dyDescent="0.25">
      <c r="A694" s="49" t="str">
        <f t="shared" si="144"/>
        <v>-</v>
      </c>
      <c r="B694" s="49">
        <f t="shared" si="157"/>
        <v>693</v>
      </c>
      <c r="C694" s="78"/>
      <c r="D694" s="78"/>
      <c r="E694" s="70"/>
      <c r="F694" s="83"/>
      <c r="G694" s="94"/>
      <c r="H694" s="84"/>
      <c r="I694" s="95" t="str">
        <f t="shared" si="148"/>
        <v/>
      </c>
      <c r="J694" s="84"/>
      <c r="K694" s="52" t="str">
        <f t="shared" si="149"/>
        <v/>
      </c>
      <c r="L694" s="84"/>
      <c r="M694" s="51">
        <f t="shared" si="150"/>
        <v>0</v>
      </c>
      <c r="N694" s="51">
        <f t="shared" si="145"/>
        <v>0</v>
      </c>
      <c r="O694" s="51">
        <f t="shared" si="151"/>
        <v>0</v>
      </c>
      <c r="P694" s="51" t="str">
        <f>IFERROR(IF((VLOOKUP(F694,'Master Info'!$A$14:$C$113,2,FALSE)&amp;VLOOKUP(F694,'Master Info'!$A$14:$C$113,3,FALSE))='Master Info'!$B$2&amp;'Master Info'!$C$2,"SGST","IGST"),"")</f>
        <v/>
      </c>
      <c r="Q694" s="67" t="str">
        <f t="shared" si="146"/>
        <v/>
      </c>
      <c r="R694" s="51">
        <f t="shared" si="152"/>
        <v>0</v>
      </c>
      <c r="S694" s="51">
        <f t="shared" si="152"/>
        <v>0</v>
      </c>
      <c r="T694" s="51">
        <f t="shared" si="153"/>
        <v>0</v>
      </c>
      <c r="U694" s="51">
        <f t="shared" si="154"/>
        <v>0</v>
      </c>
      <c r="V694" s="52">
        <f t="shared" si="155"/>
        <v>0</v>
      </c>
      <c r="W694" s="50" t="str">
        <f>IFERROR(IF(AND(VLOOKUP(F694,'Master Info'!$A$14:$Q$113,17,FALSE)="UNREGISTERED",$P694="IGST",O694&gt;=250000),"IGST &gt; 2.5 Lakhs",IF(VLOOKUP($F694,'Master Info'!$A$14:$Q$113,17,FALSE)="UNREGISTERED","Unregistered",$P694)),"")</f>
        <v/>
      </c>
      <c r="X694" s="96" t="str">
        <f t="shared" si="156"/>
        <v/>
      </c>
      <c r="Y694" s="50" t="str">
        <f t="shared" si="147"/>
        <v/>
      </c>
    </row>
    <row r="695" spans="1:25" x14ac:dyDescent="0.25">
      <c r="A695" s="49" t="str">
        <f t="shared" si="144"/>
        <v>-</v>
      </c>
      <c r="B695" s="49">
        <f t="shared" si="157"/>
        <v>694</v>
      </c>
      <c r="C695" s="78"/>
      <c r="D695" s="78"/>
      <c r="E695" s="70"/>
      <c r="F695" s="83"/>
      <c r="G695" s="94"/>
      <c r="H695" s="84"/>
      <c r="I695" s="95" t="str">
        <f t="shared" si="148"/>
        <v/>
      </c>
      <c r="J695" s="84"/>
      <c r="K695" s="52" t="str">
        <f t="shared" si="149"/>
        <v/>
      </c>
      <c r="L695" s="84"/>
      <c r="M695" s="51">
        <f t="shared" si="150"/>
        <v>0</v>
      </c>
      <c r="N695" s="51">
        <f t="shared" si="145"/>
        <v>0</v>
      </c>
      <c r="O695" s="51">
        <f t="shared" si="151"/>
        <v>0</v>
      </c>
      <c r="P695" s="51" t="str">
        <f>IFERROR(IF((VLOOKUP(F695,'Master Info'!$A$14:$C$113,2,FALSE)&amp;VLOOKUP(F695,'Master Info'!$A$14:$C$113,3,FALSE))='Master Info'!$B$2&amp;'Master Info'!$C$2,"SGST","IGST"),"")</f>
        <v/>
      </c>
      <c r="Q695" s="67" t="str">
        <f t="shared" si="146"/>
        <v/>
      </c>
      <c r="R695" s="51">
        <f t="shared" si="152"/>
        <v>0</v>
      </c>
      <c r="S695" s="51">
        <f t="shared" si="152"/>
        <v>0</v>
      </c>
      <c r="T695" s="51">
        <f t="shared" si="153"/>
        <v>0</v>
      </c>
      <c r="U695" s="51">
        <f t="shared" si="154"/>
        <v>0</v>
      </c>
      <c r="V695" s="52">
        <f t="shared" si="155"/>
        <v>0</v>
      </c>
      <c r="W695" s="50" t="str">
        <f>IFERROR(IF(AND(VLOOKUP(F695,'Master Info'!$A$14:$Q$113,17,FALSE)="UNREGISTERED",$P695="IGST",O695&gt;=250000),"IGST &gt; 2.5 Lakhs",IF(VLOOKUP($F695,'Master Info'!$A$14:$Q$113,17,FALSE)="UNREGISTERED","Unregistered",$P695)),"")</f>
        <v/>
      </c>
      <c r="X695" s="96" t="str">
        <f t="shared" si="156"/>
        <v/>
      </c>
      <c r="Y695" s="50" t="str">
        <f t="shared" si="147"/>
        <v/>
      </c>
    </row>
    <row r="696" spans="1:25" x14ac:dyDescent="0.25">
      <c r="A696" s="49" t="str">
        <f t="shared" si="144"/>
        <v>-</v>
      </c>
      <c r="B696" s="49">
        <f t="shared" si="157"/>
        <v>695</v>
      </c>
      <c r="C696" s="78"/>
      <c r="D696" s="78"/>
      <c r="E696" s="70"/>
      <c r="F696" s="83"/>
      <c r="G696" s="94"/>
      <c r="H696" s="84"/>
      <c r="I696" s="95" t="str">
        <f t="shared" si="148"/>
        <v/>
      </c>
      <c r="J696" s="84"/>
      <c r="K696" s="52" t="str">
        <f t="shared" si="149"/>
        <v/>
      </c>
      <c r="L696" s="84"/>
      <c r="M696" s="51">
        <f t="shared" si="150"/>
        <v>0</v>
      </c>
      <c r="N696" s="51">
        <f t="shared" si="145"/>
        <v>0</v>
      </c>
      <c r="O696" s="51">
        <f t="shared" si="151"/>
        <v>0</v>
      </c>
      <c r="P696" s="51" t="str">
        <f>IFERROR(IF((VLOOKUP(F696,'Master Info'!$A$14:$C$113,2,FALSE)&amp;VLOOKUP(F696,'Master Info'!$A$14:$C$113,3,FALSE))='Master Info'!$B$2&amp;'Master Info'!$C$2,"SGST","IGST"),"")</f>
        <v/>
      </c>
      <c r="Q696" s="67" t="str">
        <f t="shared" si="146"/>
        <v/>
      </c>
      <c r="R696" s="51">
        <f t="shared" si="152"/>
        <v>0</v>
      </c>
      <c r="S696" s="51">
        <f t="shared" si="152"/>
        <v>0</v>
      </c>
      <c r="T696" s="51">
        <f t="shared" si="153"/>
        <v>0</v>
      </c>
      <c r="U696" s="51">
        <f t="shared" si="154"/>
        <v>0</v>
      </c>
      <c r="V696" s="52">
        <f t="shared" si="155"/>
        <v>0</v>
      </c>
      <c r="W696" s="50" t="str">
        <f>IFERROR(IF(AND(VLOOKUP(F696,'Master Info'!$A$14:$Q$113,17,FALSE)="UNREGISTERED",$P696="IGST",O696&gt;=250000),"IGST &gt; 2.5 Lakhs",IF(VLOOKUP($F696,'Master Info'!$A$14:$Q$113,17,FALSE)="UNREGISTERED","Unregistered",$P696)),"")</f>
        <v/>
      </c>
      <c r="X696" s="96" t="str">
        <f t="shared" si="156"/>
        <v/>
      </c>
      <c r="Y696" s="50" t="str">
        <f t="shared" si="147"/>
        <v/>
      </c>
    </row>
    <row r="697" spans="1:25" x14ac:dyDescent="0.25">
      <c r="A697" s="49" t="str">
        <f t="shared" si="144"/>
        <v>-</v>
      </c>
      <c r="B697" s="49">
        <f t="shared" si="157"/>
        <v>696</v>
      </c>
      <c r="C697" s="78"/>
      <c r="D697" s="78"/>
      <c r="E697" s="70"/>
      <c r="F697" s="83"/>
      <c r="G697" s="94"/>
      <c r="H697" s="84"/>
      <c r="I697" s="95" t="str">
        <f t="shared" si="148"/>
        <v/>
      </c>
      <c r="J697" s="84"/>
      <c r="K697" s="52" t="str">
        <f t="shared" si="149"/>
        <v/>
      </c>
      <c r="L697" s="84"/>
      <c r="M697" s="51">
        <f t="shared" si="150"/>
        <v>0</v>
      </c>
      <c r="N697" s="51">
        <f t="shared" si="145"/>
        <v>0</v>
      </c>
      <c r="O697" s="51">
        <f t="shared" si="151"/>
        <v>0</v>
      </c>
      <c r="P697" s="51" t="str">
        <f>IFERROR(IF((VLOOKUP(F697,'Master Info'!$A$14:$C$113,2,FALSE)&amp;VLOOKUP(F697,'Master Info'!$A$14:$C$113,3,FALSE))='Master Info'!$B$2&amp;'Master Info'!$C$2,"SGST","IGST"),"")</f>
        <v/>
      </c>
      <c r="Q697" s="67" t="str">
        <f t="shared" si="146"/>
        <v/>
      </c>
      <c r="R697" s="51">
        <f t="shared" si="152"/>
        <v>0</v>
      </c>
      <c r="S697" s="51">
        <f t="shared" si="152"/>
        <v>0</v>
      </c>
      <c r="T697" s="51">
        <f t="shared" si="153"/>
        <v>0</v>
      </c>
      <c r="U697" s="51">
        <f t="shared" si="154"/>
        <v>0</v>
      </c>
      <c r="V697" s="52">
        <f t="shared" si="155"/>
        <v>0</v>
      </c>
      <c r="W697" s="50" t="str">
        <f>IFERROR(IF(AND(VLOOKUP(F697,'Master Info'!$A$14:$Q$113,17,FALSE)="UNREGISTERED",$P697="IGST",O697&gt;=250000),"IGST &gt; 2.5 Lakhs",IF(VLOOKUP($F697,'Master Info'!$A$14:$Q$113,17,FALSE)="UNREGISTERED","Unregistered",$P697)),"")</f>
        <v/>
      </c>
      <c r="X697" s="96" t="str">
        <f t="shared" si="156"/>
        <v/>
      </c>
      <c r="Y697" s="50" t="str">
        <f t="shared" si="147"/>
        <v/>
      </c>
    </row>
    <row r="698" spans="1:25" x14ac:dyDescent="0.25">
      <c r="A698" s="49" t="str">
        <f t="shared" si="144"/>
        <v>-</v>
      </c>
      <c r="B698" s="49">
        <f t="shared" si="157"/>
        <v>697</v>
      </c>
      <c r="C698" s="78"/>
      <c r="D698" s="78"/>
      <c r="E698" s="70"/>
      <c r="F698" s="83"/>
      <c r="G698" s="94"/>
      <c r="H698" s="84"/>
      <c r="I698" s="95" t="str">
        <f t="shared" si="148"/>
        <v/>
      </c>
      <c r="J698" s="84"/>
      <c r="K698" s="52" t="str">
        <f t="shared" si="149"/>
        <v/>
      </c>
      <c r="L698" s="84"/>
      <c r="M698" s="51">
        <f t="shared" si="150"/>
        <v>0</v>
      </c>
      <c r="N698" s="51">
        <f t="shared" si="145"/>
        <v>0</v>
      </c>
      <c r="O698" s="51">
        <f t="shared" si="151"/>
        <v>0</v>
      </c>
      <c r="P698" s="51" t="str">
        <f>IFERROR(IF((VLOOKUP(F698,'Master Info'!$A$14:$C$113,2,FALSE)&amp;VLOOKUP(F698,'Master Info'!$A$14:$C$113,3,FALSE))='Master Info'!$B$2&amp;'Master Info'!$C$2,"SGST","IGST"),"")</f>
        <v/>
      </c>
      <c r="Q698" s="67" t="str">
        <f t="shared" si="146"/>
        <v/>
      </c>
      <c r="R698" s="51">
        <f t="shared" si="152"/>
        <v>0</v>
      </c>
      <c r="S698" s="51">
        <f t="shared" si="152"/>
        <v>0</v>
      </c>
      <c r="T698" s="51">
        <f t="shared" si="153"/>
        <v>0</v>
      </c>
      <c r="U698" s="51">
        <f t="shared" si="154"/>
        <v>0</v>
      </c>
      <c r="V698" s="52">
        <f t="shared" si="155"/>
        <v>0</v>
      </c>
      <c r="W698" s="50" t="str">
        <f>IFERROR(IF(AND(VLOOKUP(F698,'Master Info'!$A$14:$Q$113,17,FALSE)="UNREGISTERED",$P698="IGST",O698&gt;=250000),"IGST &gt; 2.5 Lakhs",IF(VLOOKUP($F698,'Master Info'!$A$14:$Q$113,17,FALSE)="UNREGISTERED","Unregistered",$P698)),"")</f>
        <v/>
      </c>
      <c r="X698" s="96" t="str">
        <f t="shared" si="156"/>
        <v/>
      </c>
      <c r="Y698" s="50" t="str">
        <f t="shared" si="147"/>
        <v/>
      </c>
    </row>
    <row r="699" spans="1:25" x14ac:dyDescent="0.25">
      <c r="A699" s="49" t="str">
        <f t="shared" si="144"/>
        <v>-</v>
      </c>
      <c r="B699" s="49">
        <f t="shared" si="157"/>
        <v>698</v>
      </c>
      <c r="C699" s="78"/>
      <c r="D699" s="78"/>
      <c r="E699" s="70"/>
      <c r="F699" s="83"/>
      <c r="G699" s="94"/>
      <c r="H699" s="84"/>
      <c r="I699" s="95" t="str">
        <f t="shared" si="148"/>
        <v/>
      </c>
      <c r="J699" s="84"/>
      <c r="K699" s="52" t="str">
        <f t="shared" si="149"/>
        <v/>
      </c>
      <c r="L699" s="84"/>
      <c r="M699" s="51">
        <f t="shared" si="150"/>
        <v>0</v>
      </c>
      <c r="N699" s="51">
        <f t="shared" si="145"/>
        <v>0</v>
      </c>
      <c r="O699" s="51">
        <f t="shared" si="151"/>
        <v>0</v>
      </c>
      <c r="P699" s="51" t="str">
        <f>IFERROR(IF((VLOOKUP(F699,'Master Info'!$A$14:$C$113,2,FALSE)&amp;VLOOKUP(F699,'Master Info'!$A$14:$C$113,3,FALSE))='Master Info'!$B$2&amp;'Master Info'!$C$2,"SGST","IGST"),"")</f>
        <v/>
      </c>
      <c r="Q699" s="67" t="str">
        <f t="shared" si="146"/>
        <v/>
      </c>
      <c r="R699" s="51">
        <f t="shared" si="152"/>
        <v>0</v>
      </c>
      <c r="S699" s="51">
        <f t="shared" si="152"/>
        <v>0</v>
      </c>
      <c r="T699" s="51">
        <f t="shared" si="153"/>
        <v>0</v>
      </c>
      <c r="U699" s="51">
        <f t="shared" si="154"/>
        <v>0</v>
      </c>
      <c r="V699" s="52">
        <f t="shared" si="155"/>
        <v>0</v>
      </c>
      <c r="W699" s="50" t="str">
        <f>IFERROR(IF(AND(VLOOKUP(F699,'Master Info'!$A$14:$Q$113,17,FALSE)="UNREGISTERED",$P699="IGST",O699&gt;=250000),"IGST &gt; 2.5 Lakhs",IF(VLOOKUP($F699,'Master Info'!$A$14:$Q$113,17,FALSE)="UNREGISTERED","Unregistered",$P699)),"")</f>
        <v/>
      </c>
      <c r="X699" s="96" t="str">
        <f t="shared" si="156"/>
        <v/>
      </c>
      <c r="Y699" s="50" t="str">
        <f t="shared" si="147"/>
        <v/>
      </c>
    </row>
    <row r="700" spans="1:25" x14ac:dyDescent="0.25">
      <c r="A700" s="49" t="str">
        <f t="shared" si="144"/>
        <v>-</v>
      </c>
      <c r="B700" s="49">
        <f t="shared" si="157"/>
        <v>699</v>
      </c>
      <c r="C700" s="78"/>
      <c r="D700" s="78"/>
      <c r="E700" s="70"/>
      <c r="F700" s="83"/>
      <c r="G700" s="94"/>
      <c r="H700" s="84"/>
      <c r="I700" s="95" t="str">
        <f t="shared" si="148"/>
        <v/>
      </c>
      <c r="J700" s="84"/>
      <c r="K700" s="52" t="str">
        <f t="shared" si="149"/>
        <v/>
      </c>
      <c r="L700" s="84"/>
      <c r="M700" s="51">
        <f t="shared" si="150"/>
        <v>0</v>
      </c>
      <c r="N700" s="51">
        <f t="shared" si="145"/>
        <v>0</v>
      </c>
      <c r="O700" s="51">
        <f t="shared" si="151"/>
        <v>0</v>
      </c>
      <c r="P700" s="51" t="str">
        <f>IFERROR(IF((VLOOKUP(F700,'Master Info'!$A$14:$C$113,2,FALSE)&amp;VLOOKUP(F700,'Master Info'!$A$14:$C$113,3,FALSE))='Master Info'!$B$2&amp;'Master Info'!$C$2,"SGST","IGST"),"")</f>
        <v/>
      </c>
      <c r="Q700" s="67" t="str">
        <f t="shared" si="146"/>
        <v/>
      </c>
      <c r="R700" s="51">
        <f t="shared" si="152"/>
        <v>0</v>
      </c>
      <c r="S700" s="51">
        <f t="shared" si="152"/>
        <v>0</v>
      </c>
      <c r="T700" s="51">
        <f t="shared" si="153"/>
        <v>0</v>
      </c>
      <c r="U700" s="51">
        <f t="shared" si="154"/>
        <v>0</v>
      </c>
      <c r="V700" s="52">
        <f t="shared" si="155"/>
        <v>0</v>
      </c>
      <c r="W700" s="50" t="str">
        <f>IFERROR(IF(AND(VLOOKUP(F700,'Master Info'!$A$14:$Q$113,17,FALSE)="UNREGISTERED",$P700="IGST",O700&gt;=250000),"IGST &gt; 2.5 Lakhs",IF(VLOOKUP($F700,'Master Info'!$A$14:$Q$113,17,FALSE)="UNREGISTERED","Unregistered",$P700)),"")</f>
        <v/>
      </c>
      <c r="X700" s="96" t="str">
        <f t="shared" si="156"/>
        <v/>
      </c>
      <c r="Y700" s="50" t="str">
        <f t="shared" si="147"/>
        <v/>
      </c>
    </row>
    <row r="701" spans="1:25" x14ac:dyDescent="0.25">
      <c r="A701" s="49" t="str">
        <f t="shared" si="144"/>
        <v>-</v>
      </c>
      <c r="B701" s="49">
        <f t="shared" si="157"/>
        <v>700</v>
      </c>
      <c r="C701" s="78"/>
      <c r="D701" s="78"/>
      <c r="E701" s="70"/>
      <c r="F701" s="83"/>
      <c r="G701" s="94"/>
      <c r="H701" s="84"/>
      <c r="I701" s="95" t="str">
        <f t="shared" si="148"/>
        <v/>
      </c>
      <c r="J701" s="84"/>
      <c r="K701" s="52" t="str">
        <f t="shared" si="149"/>
        <v/>
      </c>
      <c r="L701" s="84"/>
      <c r="M701" s="51">
        <f t="shared" si="150"/>
        <v>0</v>
      </c>
      <c r="N701" s="51">
        <f t="shared" si="145"/>
        <v>0</v>
      </c>
      <c r="O701" s="51">
        <f t="shared" si="151"/>
        <v>0</v>
      </c>
      <c r="P701" s="51" t="str">
        <f>IFERROR(IF((VLOOKUP(F701,'Master Info'!$A$14:$C$113,2,FALSE)&amp;VLOOKUP(F701,'Master Info'!$A$14:$C$113,3,FALSE))='Master Info'!$B$2&amp;'Master Info'!$C$2,"SGST","IGST"),"")</f>
        <v/>
      </c>
      <c r="Q701" s="67" t="str">
        <f t="shared" si="146"/>
        <v/>
      </c>
      <c r="R701" s="51">
        <f t="shared" si="152"/>
        <v>0</v>
      </c>
      <c r="S701" s="51">
        <f t="shared" si="152"/>
        <v>0</v>
      </c>
      <c r="T701" s="51">
        <f t="shared" si="153"/>
        <v>0</v>
      </c>
      <c r="U701" s="51">
        <f t="shared" si="154"/>
        <v>0</v>
      </c>
      <c r="V701" s="52">
        <f t="shared" si="155"/>
        <v>0</v>
      </c>
      <c r="W701" s="50" t="str">
        <f>IFERROR(IF(AND(VLOOKUP(F701,'Master Info'!$A$14:$Q$113,17,FALSE)="UNREGISTERED",$P701="IGST",O701&gt;=250000),"IGST &gt; 2.5 Lakhs",IF(VLOOKUP($F701,'Master Info'!$A$14:$Q$113,17,FALSE)="UNREGISTERED","Unregistered",$P701)),"")</f>
        <v/>
      </c>
      <c r="X701" s="96" t="str">
        <f t="shared" si="156"/>
        <v/>
      </c>
      <c r="Y701" s="50" t="str">
        <f t="shared" si="147"/>
        <v/>
      </c>
    </row>
    <row r="702" spans="1:25" x14ac:dyDescent="0.25">
      <c r="A702" s="49" t="str">
        <f t="shared" si="144"/>
        <v>-</v>
      </c>
      <c r="B702" s="49">
        <f t="shared" si="157"/>
        <v>701</v>
      </c>
      <c r="C702" s="78"/>
      <c r="D702" s="78"/>
      <c r="E702" s="70"/>
      <c r="F702" s="83"/>
      <c r="G702" s="94"/>
      <c r="H702" s="84"/>
      <c r="I702" s="95" t="str">
        <f t="shared" si="148"/>
        <v/>
      </c>
      <c r="J702" s="84"/>
      <c r="K702" s="52" t="str">
        <f t="shared" si="149"/>
        <v/>
      </c>
      <c r="L702" s="84"/>
      <c r="M702" s="51">
        <f t="shared" si="150"/>
        <v>0</v>
      </c>
      <c r="N702" s="51">
        <f t="shared" si="145"/>
        <v>0</v>
      </c>
      <c r="O702" s="51">
        <f t="shared" si="151"/>
        <v>0</v>
      </c>
      <c r="P702" s="51" t="str">
        <f>IFERROR(IF((VLOOKUP(F702,'Master Info'!$A$14:$C$113,2,FALSE)&amp;VLOOKUP(F702,'Master Info'!$A$14:$C$113,3,FALSE))='Master Info'!$B$2&amp;'Master Info'!$C$2,"SGST","IGST"),"")</f>
        <v/>
      </c>
      <c r="Q702" s="67" t="str">
        <f t="shared" si="146"/>
        <v/>
      </c>
      <c r="R702" s="51">
        <f t="shared" si="152"/>
        <v>0</v>
      </c>
      <c r="S702" s="51">
        <f t="shared" si="152"/>
        <v>0</v>
      </c>
      <c r="T702" s="51">
        <f t="shared" si="153"/>
        <v>0</v>
      </c>
      <c r="U702" s="51">
        <f t="shared" si="154"/>
        <v>0</v>
      </c>
      <c r="V702" s="52">
        <f t="shared" si="155"/>
        <v>0</v>
      </c>
      <c r="W702" s="50" t="str">
        <f>IFERROR(IF(AND(VLOOKUP(F702,'Master Info'!$A$14:$Q$113,17,FALSE)="UNREGISTERED",$P702="IGST",O702&gt;=250000),"IGST &gt; 2.5 Lakhs",IF(VLOOKUP($F702,'Master Info'!$A$14:$Q$113,17,FALSE)="UNREGISTERED","Unregistered",$P702)),"")</f>
        <v/>
      </c>
      <c r="X702" s="96" t="str">
        <f t="shared" si="156"/>
        <v/>
      </c>
      <c r="Y702" s="50" t="str">
        <f t="shared" si="147"/>
        <v/>
      </c>
    </row>
    <row r="703" spans="1:25" x14ac:dyDescent="0.25">
      <c r="A703" s="49" t="str">
        <f t="shared" si="144"/>
        <v>-</v>
      </c>
      <c r="B703" s="49">
        <f t="shared" si="157"/>
        <v>702</v>
      </c>
      <c r="C703" s="78"/>
      <c r="D703" s="78"/>
      <c r="E703" s="70"/>
      <c r="F703" s="83"/>
      <c r="G703" s="94"/>
      <c r="H703" s="84"/>
      <c r="I703" s="95" t="str">
        <f t="shared" si="148"/>
        <v/>
      </c>
      <c r="J703" s="84"/>
      <c r="K703" s="52" t="str">
        <f t="shared" si="149"/>
        <v/>
      </c>
      <c r="L703" s="84"/>
      <c r="M703" s="51">
        <f t="shared" si="150"/>
        <v>0</v>
      </c>
      <c r="N703" s="51">
        <f t="shared" si="145"/>
        <v>0</v>
      </c>
      <c r="O703" s="51">
        <f t="shared" si="151"/>
        <v>0</v>
      </c>
      <c r="P703" s="51" t="str">
        <f>IFERROR(IF((VLOOKUP(F703,'Master Info'!$A$14:$C$113,2,FALSE)&amp;VLOOKUP(F703,'Master Info'!$A$14:$C$113,3,FALSE))='Master Info'!$B$2&amp;'Master Info'!$C$2,"SGST","IGST"),"")</f>
        <v/>
      </c>
      <c r="Q703" s="67" t="str">
        <f t="shared" si="146"/>
        <v/>
      </c>
      <c r="R703" s="51">
        <f t="shared" si="152"/>
        <v>0</v>
      </c>
      <c r="S703" s="51">
        <f t="shared" si="152"/>
        <v>0</v>
      </c>
      <c r="T703" s="51">
        <f t="shared" si="153"/>
        <v>0</v>
      </c>
      <c r="U703" s="51">
        <f t="shared" si="154"/>
        <v>0</v>
      </c>
      <c r="V703" s="52">
        <f t="shared" si="155"/>
        <v>0</v>
      </c>
      <c r="W703" s="50" t="str">
        <f>IFERROR(IF(AND(VLOOKUP(F703,'Master Info'!$A$14:$Q$113,17,FALSE)="UNREGISTERED",$P703="IGST",O703&gt;=250000),"IGST &gt; 2.5 Lakhs",IF(VLOOKUP($F703,'Master Info'!$A$14:$Q$113,17,FALSE)="UNREGISTERED","Unregistered",$P703)),"")</f>
        <v/>
      </c>
      <c r="X703" s="96" t="str">
        <f t="shared" si="156"/>
        <v/>
      </c>
      <c r="Y703" s="50" t="str">
        <f t="shared" si="147"/>
        <v/>
      </c>
    </row>
    <row r="704" spans="1:25" x14ac:dyDescent="0.25">
      <c r="A704" s="49" t="str">
        <f t="shared" si="144"/>
        <v>-</v>
      </c>
      <c r="B704" s="49">
        <f t="shared" si="157"/>
        <v>703</v>
      </c>
      <c r="C704" s="78"/>
      <c r="D704" s="78"/>
      <c r="E704" s="70"/>
      <c r="F704" s="83"/>
      <c r="G704" s="94"/>
      <c r="H704" s="84"/>
      <c r="I704" s="95" t="str">
        <f t="shared" si="148"/>
        <v/>
      </c>
      <c r="J704" s="84"/>
      <c r="K704" s="52" t="str">
        <f t="shared" si="149"/>
        <v/>
      </c>
      <c r="L704" s="84"/>
      <c r="M704" s="51">
        <f t="shared" si="150"/>
        <v>0</v>
      </c>
      <c r="N704" s="51">
        <f t="shared" si="145"/>
        <v>0</v>
      </c>
      <c r="O704" s="51">
        <f t="shared" si="151"/>
        <v>0</v>
      </c>
      <c r="P704" s="51" t="str">
        <f>IFERROR(IF((VLOOKUP(F704,'Master Info'!$A$14:$C$113,2,FALSE)&amp;VLOOKUP(F704,'Master Info'!$A$14:$C$113,3,FALSE))='Master Info'!$B$2&amp;'Master Info'!$C$2,"SGST","IGST"),"")</f>
        <v/>
      </c>
      <c r="Q704" s="67" t="str">
        <f t="shared" si="146"/>
        <v/>
      </c>
      <c r="R704" s="51">
        <f t="shared" si="152"/>
        <v>0</v>
      </c>
      <c r="S704" s="51">
        <f t="shared" si="152"/>
        <v>0</v>
      </c>
      <c r="T704" s="51">
        <f t="shared" si="153"/>
        <v>0</v>
      </c>
      <c r="U704" s="51">
        <f t="shared" si="154"/>
        <v>0</v>
      </c>
      <c r="V704" s="52">
        <f t="shared" si="155"/>
        <v>0</v>
      </c>
      <c r="W704" s="50" t="str">
        <f>IFERROR(IF(AND(VLOOKUP(F704,'Master Info'!$A$14:$Q$113,17,FALSE)="UNREGISTERED",$P704="IGST",O704&gt;=250000),"IGST &gt; 2.5 Lakhs",IF(VLOOKUP($F704,'Master Info'!$A$14:$Q$113,17,FALSE)="UNREGISTERED","Unregistered",$P704)),"")</f>
        <v/>
      </c>
      <c r="X704" s="96" t="str">
        <f t="shared" si="156"/>
        <v/>
      </c>
      <c r="Y704" s="50" t="str">
        <f t="shared" si="147"/>
        <v/>
      </c>
    </row>
    <row r="705" spans="1:25" x14ac:dyDescent="0.25">
      <c r="A705" s="49" t="str">
        <f t="shared" si="144"/>
        <v>-</v>
      </c>
      <c r="B705" s="49">
        <f t="shared" si="157"/>
        <v>704</v>
      </c>
      <c r="C705" s="78"/>
      <c r="D705" s="78"/>
      <c r="E705" s="70"/>
      <c r="F705" s="83"/>
      <c r="G705" s="94"/>
      <c r="H705" s="84"/>
      <c r="I705" s="95" t="str">
        <f t="shared" si="148"/>
        <v/>
      </c>
      <c r="J705" s="84"/>
      <c r="K705" s="52" t="str">
        <f t="shared" si="149"/>
        <v/>
      </c>
      <c r="L705" s="84"/>
      <c r="M705" s="51">
        <f t="shared" si="150"/>
        <v>0</v>
      </c>
      <c r="N705" s="51">
        <f t="shared" si="145"/>
        <v>0</v>
      </c>
      <c r="O705" s="51">
        <f t="shared" si="151"/>
        <v>0</v>
      </c>
      <c r="P705" s="51" t="str">
        <f>IFERROR(IF((VLOOKUP(F705,'Master Info'!$A$14:$C$113,2,FALSE)&amp;VLOOKUP(F705,'Master Info'!$A$14:$C$113,3,FALSE))='Master Info'!$B$2&amp;'Master Info'!$C$2,"SGST","IGST"),"")</f>
        <v/>
      </c>
      <c r="Q705" s="67" t="str">
        <f t="shared" si="146"/>
        <v/>
      </c>
      <c r="R705" s="51">
        <f t="shared" si="152"/>
        <v>0</v>
      </c>
      <c r="S705" s="51">
        <f t="shared" si="152"/>
        <v>0</v>
      </c>
      <c r="T705" s="51">
        <f t="shared" si="153"/>
        <v>0</v>
      </c>
      <c r="U705" s="51">
        <f t="shared" si="154"/>
        <v>0</v>
      </c>
      <c r="V705" s="52">
        <f t="shared" si="155"/>
        <v>0</v>
      </c>
      <c r="W705" s="50" t="str">
        <f>IFERROR(IF(AND(VLOOKUP(F705,'Master Info'!$A$14:$Q$113,17,FALSE)="UNREGISTERED",$P705="IGST",O705&gt;=250000),"IGST &gt; 2.5 Lakhs",IF(VLOOKUP($F705,'Master Info'!$A$14:$Q$113,17,FALSE)="UNREGISTERED","Unregistered",$P705)),"")</f>
        <v/>
      </c>
      <c r="X705" s="96" t="str">
        <f t="shared" si="156"/>
        <v/>
      </c>
      <c r="Y705" s="50" t="str">
        <f t="shared" si="147"/>
        <v/>
      </c>
    </row>
    <row r="706" spans="1:25" x14ac:dyDescent="0.25">
      <c r="A706" s="49" t="str">
        <f t="shared" ref="A706:A769" si="158">C706&amp;"-"&amp;D706</f>
        <v>-</v>
      </c>
      <c r="B706" s="49">
        <f t="shared" si="157"/>
        <v>705</v>
      </c>
      <c r="C706" s="78"/>
      <c r="D706" s="78"/>
      <c r="E706" s="70"/>
      <c r="F706" s="83"/>
      <c r="G706" s="94"/>
      <c r="H706" s="84"/>
      <c r="I706" s="95" t="str">
        <f t="shared" si="148"/>
        <v/>
      </c>
      <c r="J706" s="84"/>
      <c r="K706" s="52" t="str">
        <f t="shared" si="149"/>
        <v/>
      </c>
      <c r="L706" s="84"/>
      <c r="M706" s="51">
        <f t="shared" si="150"/>
        <v>0</v>
      </c>
      <c r="N706" s="51">
        <f t="shared" ref="N706:N769" si="159">IFERROR(ROUND($J706*$L706,0),0)</f>
        <v>0</v>
      </c>
      <c r="O706" s="51">
        <f t="shared" si="151"/>
        <v>0</v>
      </c>
      <c r="P706" s="51" t="str">
        <f>IFERROR(IF((VLOOKUP(F706,'Master Info'!$A$14:$C$113,2,FALSE)&amp;VLOOKUP(F706,'Master Info'!$A$14:$C$113,3,FALSE))='Master Info'!$B$2&amp;'Master Info'!$C$2,"SGST","IGST"),"")</f>
        <v/>
      </c>
      <c r="Q706" s="67" t="str">
        <f t="shared" ref="Q706:Q769" si="160">IFERROR(VLOOKUP($G706,Products,IF(P706="SGST",5,6),FALSE),"")</f>
        <v/>
      </c>
      <c r="R706" s="51">
        <f t="shared" si="152"/>
        <v>0</v>
      </c>
      <c r="S706" s="51">
        <f t="shared" si="152"/>
        <v>0</v>
      </c>
      <c r="T706" s="51">
        <f t="shared" si="153"/>
        <v>0</v>
      </c>
      <c r="U706" s="51">
        <f t="shared" si="154"/>
        <v>0</v>
      </c>
      <c r="V706" s="52">
        <f t="shared" si="155"/>
        <v>0</v>
      </c>
      <c r="W706" s="50" t="str">
        <f>IFERROR(IF(AND(VLOOKUP(F706,'Master Info'!$A$14:$Q$113,17,FALSE)="UNREGISTERED",$P706="IGST",O706&gt;=250000),"IGST &gt; 2.5 Lakhs",IF(VLOOKUP($F706,'Master Info'!$A$14:$Q$113,17,FALSE)="UNREGISTERED","Unregistered",$P706)),"")</f>
        <v/>
      </c>
      <c r="X706" s="96" t="str">
        <f t="shared" si="156"/>
        <v/>
      </c>
      <c r="Y706" s="50" t="str">
        <f t="shared" ref="Y706:Y769" si="161">IFERROR(VLOOKUP(G706,Products,2,FALSE),"")</f>
        <v/>
      </c>
    </row>
    <row r="707" spans="1:25" x14ac:dyDescent="0.25">
      <c r="A707" s="49" t="str">
        <f t="shared" si="158"/>
        <v>-</v>
      </c>
      <c r="B707" s="49">
        <f t="shared" si="157"/>
        <v>706</v>
      </c>
      <c r="C707" s="78"/>
      <c r="D707" s="78"/>
      <c r="E707" s="70"/>
      <c r="F707" s="83"/>
      <c r="G707" s="94"/>
      <c r="H707" s="84"/>
      <c r="I707" s="95" t="str">
        <f t="shared" ref="I707:I770" si="162">IFERROR(ROUND(J707/H707,2),"")</f>
        <v/>
      </c>
      <c r="J707" s="84"/>
      <c r="K707" s="52" t="str">
        <f t="shared" ref="K707:K770" si="163">IFERROR(MIN(H707*(1-I707),(H707-J707)),"")</f>
        <v/>
      </c>
      <c r="L707" s="84"/>
      <c r="M707" s="51">
        <f t="shared" ref="M707:M770" si="164">IFERROR(ROUND($H707*$L707,0),0)</f>
        <v>0</v>
      </c>
      <c r="N707" s="51">
        <f t="shared" si="159"/>
        <v>0</v>
      </c>
      <c r="O707" s="51">
        <f t="shared" ref="O707:O770" si="165">M707-N707</f>
        <v>0</v>
      </c>
      <c r="P707" s="51" t="str">
        <f>IFERROR(IF((VLOOKUP(F707,'Master Info'!$A$14:$C$113,2,FALSE)&amp;VLOOKUP(F707,'Master Info'!$A$14:$C$113,3,FALSE))='Master Info'!$B$2&amp;'Master Info'!$C$2,"SGST","IGST"),"")</f>
        <v/>
      </c>
      <c r="Q707" s="67" t="str">
        <f t="shared" si="160"/>
        <v/>
      </c>
      <c r="R707" s="51">
        <f t="shared" ref="R707:S770" si="166">IFERROR(IF($P707="SGST",ROUND($O707*$Q707,2),0),0)</f>
        <v>0</v>
      </c>
      <c r="S707" s="51">
        <f t="shared" si="166"/>
        <v>0</v>
      </c>
      <c r="T707" s="51">
        <f t="shared" ref="T707:T770" si="167">IFERROR(IF($P707&lt;&gt;"SGST",ROUND($O707*$Q707,2),0),0)</f>
        <v>0</v>
      </c>
      <c r="U707" s="51">
        <f t="shared" ref="U707:U770" si="168">SUM(R707:T707)</f>
        <v>0</v>
      </c>
      <c r="V707" s="52">
        <f t="shared" ref="V707:V770" si="169">SUM(O707,U707)</f>
        <v>0</v>
      </c>
      <c r="W707" s="50" t="str">
        <f>IFERROR(IF(AND(VLOOKUP(F707,'Master Info'!$A$14:$Q$113,17,FALSE)="UNREGISTERED",$P707="IGST",O707&gt;=250000),"IGST &gt; 2.5 Lakhs",IF(VLOOKUP($F707,'Master Info'!$A$14:$Q$113,17,FALSE)="UNREGISTERED","Unregistered",$P707)),"")</f>
        <v/>
      </c>
      <c r="X707" s="96" t="str">
        <f t="shared" ref="X707:X770" si="170">IFERROR(IF(E707=0,"",TEXT(E707,"MMMm")),"")</f>
        <v/>
      </c>
      <c r="Y707" s="50" t="str">
        <f t="shared" si="161"/>
        <v/>
      </c>
    </row>
    <row r="708" spans="1:25" x14ac:dyDescent="0.25">
      <c r="A708" s="49" t="str">
        <f t="shared" si="158"/>
        <v>-</v>
      </c>
      <c r="B708" s="49">
        <f t="shared" si="157"/>
        <v>707</v>
      </c>
      <c r="C708" s="78"/>
      <c r="D708" s="78"/>
      <c r="E708" s="70"/>
      <c r="F708" s="83"/>
      <c r="G708" s="94"/>
      <c r="H708" s="84"/>
      <c r="I708" s="95" t="str">
        <f t="shared" si="162"/>
        <v/>
      </c>
      <c r="J708" s="84"/>
      <c r="K708" s="52" t="str">
        <f t="shared" si="163"/>
        <v/>
      </c>
      <c r="L708" s="84"/>
      <c r="M708" s="51">
        <f t="shared" si="164"/>
        <v>0</v>
      </c>
      <c r="N708" s="51">
        <f t="shared" si="159"/>
        <v>0</v>
      </c>
      <c r="O708" s="51">
        <f t="shared" si="165"/>
        <v>0</v>
      </c>
      <c r="P708" s="51" t="str">
        <f>IFERROR(IF((VLOOKUP(F708,'Master Info'!$A$14:$C$113,2,FALSE)&amp;VLOOKUP(F708,'Master Info'!$A$14:$C$113,3,FALSE))='Master Info'!$B$2&amp;'Master Info'!$C$2,"SGST","IGST"),"")</f>
        <v/>
      </c>
      <c r="Q708" s="67" t="str">
        <f t="shared" si="160"/>
        <v/>
      </c>
      <c r="R708" s="51">
        <f t="shared" si="166"/>
        <v>0</v>
      </c>
      <c r="S708" s="51">
        <f t="shared" si="166"/>
        <v>0</v>
      </c>
      <c r="T708" s="51">
        <f t="shared" si="167"/>
        <v>0</v>
      </c>
      <c r="U708" s="51">
        <f t="shared" si="168"/>
        <v>0</v>
      </c>
      <c r="V708" s="52">
        <f t="shared" si="169"/>
        <v>0</v>
      </c>
      <c r="W708" s="50" t="str">
        <f>IFERROR(IF(AND(VLOOKUP(F708,'Master Info'!$A$14:$Q$113,17,FALSE)="UNREGISTERED",$P708="IGST",O708&gt;=250000),"IGST &gt; 2.5 Lakhs",IF(VLOOKUP($F708,'Master Info'!$A$14:$Q$113,17,FALSE)="UNREGISTERED","Unregistered",$P708)),"")</f>
        <v/>
      </c>
      <c r="X708" s="96" t="str">
        <f t="shared" si="170"/>
        <v/>
      </c>
      <c r="Y708" s="50" t="str">
        <f t="shared" si="161"/>
        <v/>
      </c>
    </row>
    <row r="709" spans="1:25" x14ac:dyDescent="0.25">
      <c r="A709" s="49" t="str">
        <f t="shared" si="158"/>
        <v>-</v>
      </c>
      <c r="B709" s="49">
        <f t="shared" si="157"/>
        <v>708</v>
      </c>
      <c r="C709" s="78"/>
      <c r="D709" s="78"/>
      <c r="E709" s="70"/>
      <c r="F709" s="83"/>
      <c r="G709" s="94"/>
      <c r="H709" s="84"/>
      <c r="I709" s="95" t="str">
        <f t="shared" si="162"/>
        <v/>
      </c>
      <c r="J709" s="84"/>
      <c r="K709" s="52" t="str">
        <f t="shared" si="163"/>
        <v/>
      </c>
      <c r="L709" s="84"/>
      <c r="M709" s="51">
        <f t="shared" si="164"/>
        <v>0</v>
      </c>
      <c r="N709" s="51">
        <f t="shared" si="159"/>
        <v>0</v>
      </c>
      <c r="O709" s="51">
        <f t="shared" si="165"/>
        <v>0</v>
      </c>
      <c r="P709" s="51" t="str">
        <f>IFERROR(IF((VLOOKUP(F709,'Master Info'!$A$14:$C$113,2,FALSE)&amp;VLOOKUP(F709,'Master Info'!$A$14:$C$113,3,FALSE))='Master Info'!$B$2&amp;'Master Info'!$C$2,"SGST","IGST"),"")</f>
        <v/>
      </c>
      <c r="Q709" s="67" t="str">
        <f t="shared" si="160"/>
        <v/>
      </c>
      <c r="R709" s="51">
        <f t="shared" si="166"/>
        <v>0</v>
      </c>
      <c r="S709" s="51">
        <f t="shared" si="166"/>
        <v>0</v>
      </c>
      <c r="T709" s="51">
        <f t="shared" si="167"/>
        <v>0</v>
      </c>
      <c r="U709" s="51">
        <f t="shared" si="168"/>
        <v>0</v>
      </c>
      <c r="V709" s="52">
        <f t="shared" si="169"/>
        <v>0</v>
      </c>
      <c r="W709" s="50" t="str">
        <f>IFERROR(IF(AND(VLOOKUP(F709,'Master Info'!$A$14:$Q$113,17,FALSE)="UNREGISTERED",$P709="IGST",O709&gt;=250000),"IGST &gt; 2.5 Lakhs",IF(VLOOKUP($F709,'Master Info'!$A$14:$Q$113,17,FALSE)="UNREGISTERED","Unregistered",$P709)),"")</f>
        <v/>
      </c>
      <c r="X709" s="96" t="str">
        <f t="shared" si="170"/>
        <v/>
      </c>
      <c r="Y709" s="50" t="str">
        <f t="shared" si="161"/>
        <v/>
      </c>
    </row>
    <row r="710" spans="1:25" x14ac:dyDescent="0.25">
      <c r="A710" s="49" t="str">
        <f t="shared" si="158"/>
        <v>-</v>
      </c>
      <c r="B710" s="49">
        <f t="shared" si="157"/>
        <v>709</v>
      </c>
      <c r="C710" s="78"/>
      <c r="D710" s="78"/>
      <c r="E710" s="70"/>
      <c r="F710" s="83"/>
      <c r="G710" s="94"/>
      <c r="H710" s="84"/>
      <c r="I710" s="95" t="str">
        <f t="shared" si="162"/>
        <v/>
      </c>
      <c r="J710" s="84"/>
      <c r="K710" s="52" t="str">
        <f t="shared" si="163"/>
        <v/>
      </c>
      <c r="L710" s="84"/>
      <c r="M710" s="51">
        <f t="shared" si="164"/>
        <v>0</v>
      </c>
      <c r="N710" s="51">
        <f t="shared" si="159"/>
        <v>0</v>
      </c>
      <c r="O710" s="51">
        <f t="shared" si="165"/>
        <v>0</v>
      </c>
      <c r="P710" s="51" t="str">
        <f>IFERROR(IF((VLOOKUP(F710,'Master Info'!$A$14:$C$113,2,FALSE)&amp;VLOOKUP(F710,'Master Info'!$A$14:$C$113,3,FALSE))='Master Info'!$B$2&amp;'Master Info'!$C$2,"SGST","IGST"),"")</f>
        <v/>
      </c>
      <c r="Q710" s="67" t="str">
        <f t="shared" si="160"/>
        <v/>
      </c>
      <c r="R710" s="51">
        <f t="shared" si="166"/>
        <v>0</v>
      </c>
      <c r="S710" s="51">
        <f t="shared" si="166"/>
        <v>0</v>
      </c>
      <c r="T710" s="51">
        <f t="shared" si="167"/>
        <v>0</v>
      </c>
      <c r="U710" s="51">
        <f t="shared" si="168"/>
        <v>0</v>
      </c>
      <c r="V710" s="52">
        <f t="shared" si="169"/>
        <v>0</v>
      </c>
      <c r="W710" s="50" t="str">
        <f>IFERROR(IF(AND(VLOOKUP(F710,'Master Info'!$A$14:$Q$113,17,FALSE)="UNREGISTERED",$P710="IGST",O710&gt;=250000),"IGST &gt; 2.5 Lakhs",IF(VLOOKUP($F710,'Master Info'!$A$14:$Q$113,17,FALSE)="UNREGISTERED","Unregistered",$P710)),"")</f>
        <v/>
      </c>
      <c r="X710" s="96" t="str">
        <f t="shared" si="170"/>
        <v/>
      </c>
      <c r="Y710" s="50" t="str">
        <f t="shared" si="161"/>
        <v/>
      </c>
    </row>
    <row r="711" spans="1:25" x14ac:dyDescent="0.25">
      <c r="A711" s="49" t="str">
        <f t="shared" si="158"/>
        <v>-</v>
      </c>
      <c r="B711" s="49">
        <f t="shared" si="157"/>
        <v>710</v>
      </c>
      <c r="C711" s="78"/>
      <c r="D711" s="78"/>
      <c r="E711" s="70"/>
      <c r="F711" s="83"/>
      <c r="G711" s="94"/>
      <c r="H711" s="84"/>
      <c r="I711" s="95" t="str">
        <f t="shared" si="162"/>
        <v/>
      </c>
      <c r="J711" s="84"/>
      <c r="K711" s="52" t="str">
        <f t="shared" si="163"/>
        <v/>
      </c>
      <c r="L711" s="84"/>
      <c r="M711" s="51">
        <f t="shared" si="164"/>
        <v>0</v>
      </c>
      <c r="N711" s="51">
        <f t="shared" si="159"/>
        <v>0</v>
      </c>
      <c r="O711" s="51">
        <f t="shared" si="165"/>
        <v>0</v>
      </c>
      <c r="P711" s="51" t="str">
        <f>IFERROR(IF((VLOOKUP(F711,'Master Info'!$A$14:$C$113,2,FALSE)&amp;VLOOKUP(F711,'Master Info'!$A$14:$C$113,3,FALSE))='Master Info'!$B$2&amp;'Master Info'!$C$2,"SGST","IGST"),"")</f>
        <v/>
      </c>
      <c r="Q711" s="67" t="str">
        <f t="shared" si="160"/>
        <v/>
      </c>
      <c r="R711" s="51">
        <f t="shared" si="166"/>
        <v>0</v>
      </c>
      <c r="S711" s="51">
        <f t="shared" si="166"/>
        <v>0</v>
      </c>
      <c r="T711" s="51">
        <f t="shared" si="167"/>
        <v>0</v>
      </c>
      <c r="U711" s="51">
        <f t="shared" si="168"/>
        <v>0</v>
      </c>
      <c r="V711" s="52">
        <f t="shared" si="169"/>
        <v>0</v>
      </c>
      <c r="W711" s="50" t="str">
        <f>IFERROR(IF(AND(VLOOKUP(F711,'Master Info'!$A$14:$Q$113,17,FALSE)="UNREGISTERED",$P711="IGST",O711&gt;=250000),"IGST &gt; 2.5 Lakhs",IF(VLOOKUP($F711,'Master Info'!$A$14:$Q$113,17,FALSE)="UNREGISTERED","Unregistered",$P711)),"")</f>
        <v/>
      </c>
      <c r="X711" s="96" t="str">
        <f t="shared" si="170"/>
        <v/>
      </c>
      <c r="Y711" s="50" t="str">
        <f t="shared" si="161"/>
        <v/>
      </c>
    </row>
    <row r="712" spans="1:25" x14ac:dyDescent="0.25">
      <c r="A712" s="49" t="str">
        <f t="shared" si="158"/>
        <v>-</v>
      </c>
      <c r="B712" s="49">
        <f t="shared" si="157"/>
        <v>711</v>
      </c>
      <c r="C712" s="78"/>
      <c r="D712" s="78"/>
      <c r="E712" s="70"/>
      <c r="F712" s="83"/>
      <c r="G712" s="94"/>
      <c r="H712" s="84"/>
      <c r="I712" s="95" t="str">
        <f t="shared" si="162"/>
        <v/>
      </c>
      <c r="J712" s="84"/>
      <c r="K712" s="52" t="str">
        <f t="shared" si="163"/>
        <v/>
      </c>
      <c r="L712" s="84"/>
      <c r="M712" s="51">
        <f t="shared" si="164"/>
        <v>0</v>
      </c>
      <c r="N712" s="51">
        <f t="shared" si="159"/>
        <v>0</v>
      </c>
      <c r="O712" s="51">
        <f t="shared" si="165"/>
        <v>0</v>
      </c>
      <c r="P712" s="51" t="str">
        <f>IFERROR(IF((VLOOKUP(F712,'Master Info'!$A$14:$C$113,2,FALSE)&amp;VLOOKUP(F712,'Master Info'!$A$14:$C$113,3,FALSE))='Master Info'!$B$2&amp;'Master Info'!$C$2,"SGST","IGST"),"")</f>
        <v/>
      </c>
      <c r="Q712" s="67" t="str">
        <f t="shared" si="160"/>
        <v/>
      </c>
      <c r="R712" s="51">
        <f t="shared" si="166"/>
        <v>0</v>
      </c>
      <c r="S712" s="51">
        <f t="shared" si="166"/>
        <v>0</v>
      </c>
      <c r="T712" s="51">
        <f t="shared" si="167"/>
        <v>0</v>
      </c>
      <c r="U712" s="51">
        <f t="shared" si="168"/>
        <v>0</v>
      </c>
      <c r="V712" s="52">
        <f t="shared" si="169"/>
        <v>0</v>
      </c>
      <c r="W712" s="50" t="str">
        <f>IFERROR(IF(AND(VLOOKUP(F712,'Master Info'!$A$14:$Q$113,17,FALSE)="UNREGISTERED",$P712="IGST",O712&gt;=250000),"IGST &gt; 2.5 Lakhs",IF(VLOOKUP($F712,'Master Info'!$A$14:$Q$113,17,FALSE)="UNREGISTERED","Unregistered",$P712)),"")</f>
        <v/>
      </c>
      <c r="X712" s="96" t="str">
        <f t="shared" si="170"/>
        <v/>
      </c>
      <c r="Y712" s="50" t="str">
        <f t="shared" si="161"/>
        <v/>
      </c>
    </row>
    <row r="713" spans="1:25" x14ac:dyDescent="0.25">
      <c r="A713" s="49" t="str">
        <f t="shared" si="158"/>
        <v>-</v>
      </c>
      <c r="B713" s="49">
        <f t="shared" si="157"/>
        <v>712</v>
      </c>
      <c r="C713" s="78"/>
      <c r="D713" s="78"/>
      <c r="E713" s="70"/>
      <c r="F713" s="83"/>
      <c r="G713" s="94"/>
      <c r="H713" s="84"/>
      <c r="I713" s="95" t="str">
        <f t="shared" si="162"/>
        <v/>
      </c>
      <c r="J713" s="84"/>
      <c r="K713" s="52" t="str">
        <f t="shared" si="163"/>
        <v/>
      </c>
      <c r="L713" s="84"/>
      <c r="M713" s="51">
        <f t="shared" si="164"/>
        <v>0</v>
      </c>
      <c r="N713" s="51">
        <f t="shared" si="159"/>
        <v>0</v>
      </c>
      <c r="O713" s="51">
        <f t="shared" si="165"/>
        <v>0</v>
      </c>
      <c r="P713" s="51" t="str">
        <f>IFERROR(IF((VLOOKUP(F713,'Master Info'!$A$14:$C$113,2,FALSE)&amp;VLOOKUP(F713,'Master Info'!$A$14:$C$113,3,FALSE))='Master Info'!$B$2&amp;'Master Info'!$C$2,"SGST","IGST"),"")</f>
        <v/>
      </c>
      <c r="Q713" s="67" t="str">
        <f t="shared" si="160"/>
        <v/>
      </c>
      <c r="R713" s="51">
        <f t="shared" si="166"/>
        <v>0</v>
      </c>
      <c r="S713" s="51">
        <f t="shared" si="166"/>
        <v>0</v>
      </c>
      <c r="T713" s="51">
        <f t="shared" si="167"/>
        <v>0</v>
      </c>
      <c r="U713" s="51">
        <f t="shared" si="168"/>
        <v>0</v>
      </c>
      <c r="V713" s="52">
        <f t="shared" si="169"/>
        <v>0</v>
      </c>
      <c r="W713" s="50" t="str">
        <f>IFERROR(IF(AND(VLOOKUP(F713,'Master Info'!$A$14:$Q$113,17,FALSE)="UNREGISTERED",$P713="IGST",O713&gt;=250000),"IGST &gt; 2.5 Lakhs",IF(VLOOKUP($F713,'Master Info'!$A$14:$Q$113,17,FALSE)="UNREGISTERED","Unregistered",$P713)),"")</f>
        <v/>
      </c>
      <c r="X713" s="96" t="str">
        <f t="shared" si="170"/>
        <v/>
      </c>
      <c r="Y713" s="50" t="str">
        <f t="shared" si="161"/>
        <v/>
      </c>
    </row>
    <row r="714" spans="1:25" x14ac:dyDescent="0.25">
      <c r="A714" s="49" t="str">
        <f t="shared" si="158"/>
        <v>-</v>
      </c>
      <c r="B714" s="49">
        <f t="shared" si="157"/>
        <v>713</v>
      </c>
      <c r="C714" s="78"/>
      <c r="D714" s="78"/>
      <c r="E714" s="70"/>
      <c r="F714" s="83"/>
      <c r="G714" s="94"/>
      <c r="H714" s="84"/>
      <c r="I714" s="95" t="str">
        <f t="shared" si="162"/>
        <v/>
      </c>
      <c r="J714" s="84"/>
      <c r="K714" s="52" t="str">
        <f t="shared" si="163"/>
        <v/>
      </c>
      <c r="L714" s="84"/>
      <c r="M714" s="51">
        <f t="shared" si="164"/>
        <v>0</v>
      </c>
      <c r="N714" s="51">
        <f t="shared" si="159"/>
        <v>0</v>
      </c>
      <c r="O714" s="51">
        <f t="shared" si="165"/>
        <v>0</v>
      </c>
      <c r="P714" s="51" t="str">
        <f>IFERROR(IF((VLOOKUP(F714,'Master Info'!$A$14:$C$113,2,FALSE)&amp;VLOOKUP(F714,'Master Info'!$A$14:$C$113,3,FALSE))='Master Info'!$B$2&amp;'Master Info'!$C$2,"SGST","IGST"),"")</f>
        <v/>
      </c>
      <c r="Q714" s="67" t="str">
        <f t="shared" si="160"/>
        <v/>
      </c>
      <c r="R714" s="51">
        <f t="shared" si="166"/>
        <v>0</v>
      </c>
      <c r="S714" s="51">
        <f t="shared" si="166"/>
        <v>0</v>
      </c>
      <c r="T714" s="51">
        <f t="shared" si="167"/>
        <v>0</v>
      </c>
      <c r="U714" s="51">
        <f t="shared" si="168"/>
        <v>0</v>
      </c>
      <c r="V714" s="52">
        <f t="shared" si="169"/>
        <v>0</v>
      </c>
      <c r="W714" s="50" t="str">
        <f>IFERROR(IF(AND(VLOOKUP(F714,'Master Info'!$A$14:$Q$113,17,FALSE)="UNREGISTERED",$P714="IGST",O714&gt;=250000),"IGST &gt; 2.5 Lakhs",IF(VLOOKUP($F714,'Master Info'!$A$14:$Q$113,17,FALSE)="UNREGISTERED","Unregistered",$P714)),"")</f>
        <v/>
      </c>
      <c r="X714" s="96" t="str">
        <f t="shared" si="170"/>
        <v/>
      </c>
      <c r="Y714" s="50" t="str">
        <f t="shared" si="161"/>
        <v/>
      </c>
    </row>
    <row r="715" spans="1:25" x14ac:dyDescent="0.25">
      <c r="A715" s="49" t="str">
        <f t="shared" si="158"/>
        <v>-</v>
      </c>
      <c r="B715" s="49">
        <f t="shared" si="157"/>
        <v>714</v>
      </c>
      <c r="C715" s="78"/>
      <c r="D715" s="78"/>
      <c r="E715" s="70"/>
      <c r="F715" s="83"/>
      <c r="G715" s="94"/>
      <c r="H715" s="84"/>
      <c r="I715" s="95" t="str">
        <f t="shared" si="162"/>
        <v/>
      </c>
      <c r="J715" s="84"/>
      <c r="K715" s="52" t="str">
        <f t="shared" si="163"/>
        <v/>
      </c>
      <c r="L715" s="84"/>
      <c r="M715" s="51">
        <f t="shared" si="164"/>
        <v>0</v>
      </c>
      <c r="N715" s="51">
        <f t="shared" si="159"/>
        <v>0</v>
      </c>
      <c r="O715" s="51">
        <f t="shared" si="165"/>
        <v>0</v>
      </c>
      <c r="P715" s="51" t="str">
        <f>IFERROR(IF((VLOOKUP(F715,'Master Info'!$A$14:$C$113,2,FALSE)&amp;VLOOKUP(F715,'Master Info'!$A$14:$C$113,3,FALSE))='Master Info'!$B$2&amp;'Master Info'!$C$2,"SGST","IGST"),"")</f>
        <v/>
      </c>
      <c r="Q715" s="67" t="str">
        <f t="shared" si="160"/>
        <v/>
      </c>
      <c r="R715" s="51">
        <f t="shared" si="166"/>
        <v>0</v>
      </c>
      <c r="S715" s="51">
        <f t="shared" si="166"/>
        <v>0</v>
      </c>
      <c r="T715" s="51">
        <f t="shared" si="167"/>
        <v>0</v>
      </c>
      <c r="U715" s="51">
        <f t="shared" si="168"/>
        <v>0</v>
      </c>
      <c r="V715" s="52">
        <f t="shared" si="169"/>
        <v>0</v>
      </c>
      <c r="W715" s="50" t="str">
        <f>IFERROR(IF(AND(VLOOKUP(F715,'Master Info'!$A$14:$Q$113,17,FALSE)="UNREGISTERED",$P715="IGST",O715&gt;=250000),"IGST &gt; 2.5 Lakhs",IF(VLOOKUP($F715,'Master Info'!$A$14:$Q$113,17,FALSE)="UNREGISTERED","Unregistered",$P715)),"")</f>
        <v/>
      </c>
      <c r="X715" s="96" t="str">
        <f t="shared" si="170"/>
        <v/>
      </c>
      <c r="Y715" s="50" t="str">
        <f t="shared" si="161"/>
        <v/>
      </c>
    </row>
    <row r="716" spans="1:25" x14ac:dyDescent="0.25">
      <c r="A716" s="49" t="str">
        <f t="shared" si="158"/>
        <v>-</v>
      </c>
      <c r="B716" s="49">
        <f t="shared" si="157"/>
        <v>715</v>
      </c>
      <c r="C716" s="78"/>
      <c r="D716" s="78"/>
      <c r="E716" s="70"/>
      <c r="F716" s="83"/>
      <c r="G716" s="94"/>
      <c r="H716" s="84"/>
      <c r="I716" s="95" t="str">
        <f t="shared" si="162"/>
        <v/>
      </c>
      <c r="J716" s="84"/>
      <c r="K716" s="52" t="str">
        <f t="shared" si="163"/>
        <v/>
      </c>
      <c r="L716" s="84"/>
      <c r="M716" s="51">
        <f t="shared" si="164"/>
        <v>0</v>
      </c>
      <c r="N716" s="51">
        <f t="shared" si="159"/>
        <v>0</v>
      </c>
      <c r="O716" s="51">
        <f t="shared" si="165"/>
        <v>0</v>
      </c>
      <c r="P716" s="51" t="str">
        <f>IFERROR(IF((VLOOKUP(F716,'Master Info'!$A$14:$C$113,2,FALSE)&amp;VLOOKUP(F716,'Master Info'!$A$14:$C$113,3,FALSE))='Master Info'!$B$2&amp;'Master Info'!$C$2,"SGST","IGST"),"")</f>
        <v/>
      </c>
      <c r="Q716" s="67" t="str">
        <f t="shared" si="160"/>
        <v/>
      </c>
      <c r="R716" s="51">
        <f t="shared" si="166"/>
        <v>0</v>
      </c>
      <c r="S716" s="51">
        <f t="shared" si="166"/>
        <v>0</v>
      </c>
      <c r="T716" s="51">
        <f t="shared" si="167"/>
        <v>0</v>
      </c>
      <c r="U716" s="51">
        <f t="shared" si="168"/>
        <v>0</v>
      </c>
      <c r="V716" s="52">
        <f t="shared" si="169"/>
        <v>0</v>
      </c>
      <c r="W716" s="50" t="str">
        <f>IFERROR(IF(AND(VLOOKUP(F716,'Master Info'!$A$14:$Q$113,17,FALSE)="UNREGISTERED",$P716="IGST",O716&gt;=250000),"IGST &gt; 2.5 Lakhs",IF(VLOOKUP($F716,'Master Info'!$A$14:$Q$113,17,FALSE)="UNREGISTERED","Unregistered",$P716)),"")</f>
        <v/>
      </c>
      <c r="X716" s="96" t="str">
        <f t="shared" si="170"/>
        <v/>
      </c>
      <c r="Y716" s="50" t="str">
        <f t="shared" si="161"/>
        <v/>
      </c>
    </row>
    <row r="717" spans="1:25" x14ac:dyDescent="0.25">
      <c r="A717" s="49" t="str">
        <f t="shared" si="158"/>
        <v>-</v>
      </c>
      <c r="B717" s="49">
        <f t="shared" si="157"/>
        <v>716</v>
      </c>
      <c r="C717" s="78"/>
      <c r="D717" s="78"/>
      <c r="E717" s="70"/>
      <c r="F717" s="83"/>
      <c r="G717" s="94"/>
      <c r="H717" s="84"/>
      <c r="I717" s="95" t="str">
        <f t="shared" si="162"/>
        <v/>
      </c>
      <c r="J717" s="84"/>
      <c r="K717" s="52" t="str">
        <f t="shared" si="163"/>
        <v/>
      </c>
      <c r="L717" s="84"/>
      <c r="M717" s="51">
        <f t="shared" si="164"/>
        <v>0</v>
      </c>
      <c r="N717" s="51">
        <f t="shared" si="159"/>
        <v>0</v>
      </c>
      <c r="O717" s="51">
        <f t="shared" si="165"/>
        <v>0</v>
      </c>
      <c r="P717" s="51" t="str">
        <f>IFERROR(IF((VLOOKUP(F717,'Master Info'!$A$14:$C$113,2,FALSE)&amp;VLOOKUP(F717,'Master Info'!$A$14:$C$113,3,FALSE))='Master Info'!$B$2&amp;'Master Info'!$C$2,"SGST","IGST"),"")</f>
        <v/>
      </c>
      <c r="Q717" s="67" t="str">
        <f t="shared" si="160"/>
        <v/>
      </c>
      <c r="R717" s="51">
        <f t="shared" si="166"/>
        <v>0</v>
      </c>
      <c r="S717" s="51">
        <f t="shared" si="166"/>
        <v>0</v>
      </c>
      <c r="T717" s="51">
        <f t="shared" si="167"/>
        <v>0</v>
      </c>
      <c r="U717" s="51">
        <f t="shared" si="168"/>
        <v>0</v>
      </c>
      <c r="V717" s="52">
        <f t="shared" si="169"/>
        <v>0</v>
      </c>
      <c r="W717" s="50" t="str">
        <f>IFERROR(IF(AND(VLOOKUP(F717,'Master Info'!$A$14:$Q$113,17,FALSE)="UNREGISTERED",$P717="IGST",O717&gt;=250000),"IGST &gt; 2.5 Lakhs",IF(VLOOKUP($F717,'Master Info'!$A$14:$Q$113,17,FALSE)="UNREGISTERED","Unregistered",$P717)),"")</f>
        <v/>
      </c>
      <c r="X717" s="96" t="str">
        <f t="shared" si="170"/>
        <v/>
      </c>
      <c r="Y717" s="50" t="str">
        <f t="shared" si="161"/>
        <v/>
      </c>
    </row>
    <row r="718" spans="1:25" x14ac:dyDescent="0.25">
      <c r="A718" s="49" t="str">
        <f t="shared" si="158"/>
        <v>-</v>
      </c>
      <c r="B718" s="49">
        <f t="shared" si="157"/>
        <v>717</v>
      </c>
      <c r="C718" s="78"/>
      <c r="D718" s="78"/>
      <c r="E718" s="70"/>
      <c r="F718" s="83"/>
      <c r="G718" s="94"/>
      <c r="H718" s="84"/>
      <c r="I718" s="95" t="str">
        <f t="shared" si="162"/>
        <v/>
      </c>
      <c r="J718" s="84"/>
      <c r="K718" s="52" t="str">
        <f t="shared" si="163"/>
        <v/>
      </c>
      <c r="L718" s="84"/>
      <c r="M718" s="51">
        <f t="shared" si="164"/>
        <v>0</v>
      </c>
      <c r="N718" s="51">
        <f t="shared" si="159"/>
        <v>0</v>
      </c>
      <c r="O718" s="51">
        <f t="shared" si="165"/>
        <v>0</v>
      </c>
      <c r="P718" s="51" t="str">
        <f>IFERROR(IF((VLOOKUP(F718,'Master Info'!$A$14:$C$113,2,FALSE)&amp;VLOOKUP(F718,'Master Info'!$A$14:$C$113,3,FALSE))='Master Info'!$B$2&amp;'Master Info'!$C$2,"SGST","IGST"),"")</f>
        <v/>
      </c>
      <c r="Q718" s="67" t="str">
        <f t="shared" si="160"/>
        <v/>
      </c>
      <c r="R718" s="51">
        <f t="shared" si="166"/>
        <v>0</v>
      </c>
      <c r="S718" s="51">
        <f t="shared" si="166"/>
        <v>0</v>
      </c>
      <c r="T718" s="51">
        <f t="shared" si="167"/>
        <v>0</v>
      </c>
      <c r="U718" s="51">
        <f t="shared" si="168"/>
        <v>0</v>
      </c>
      <c r="V718" s="52">
        <f t="shared" si="169"/>
        <v>0</v>
      </c>
      <c r="W718" s="50" t="str">
        <f>IFERROR(IF(AND(VLOOKUP(F718,'Master Info'!$A$14:$Q$113,17,FALSE)="UNREGISTERED",$P718="IGST",O718&gt;=250000),"IGST &gt; 2.5 Lakhs",IF(VLOOKUP($F718,'Master Info'!$A$14:$Q$113,17,FALSE)="UNREGISTERED","Unregistered",$P718)),"")</f>
        <v/>
      </c>
      <c r="X718" s="96" t="str">
        <f t="shared" si="170"/>
        <v/>
      </c>
      <c r="Y718" s="50" t="str">
        <f t="shared" si="161"/>
        <v/>
      </c>
    </row>
    <row r="719" spans="1:25" x14ac:dyDescent="0.25">
      <c r="A719" s="49" t="str">
        <f t="shared" si="158"/>
        <v>-</v>
      </c>
      <c r="B719" s="49">
        <f t="shared" si="157"/>
        <v>718</v>
      </c>
      <c r="C719" s="78"/>
      <c r="D719" s="78"/>
      <c r="E719" s="70"/>
      <c r="F719" s="83"/>
      <c r="G719" s="94"/>
      <c r="H719" s="84"/>
      <c r="I719" s="95" t="str">
        <f t="shared" si="162"/>
        <v/>
      </c>
      <c r="J719" s="84"/>
      <c r="K719" s="52" t="str">
        <f t="shared" si="163"/>
        <v/>
      </c>
      <c r="L719" s="84"/>
      <c r="M719" s="51">
        <f t="shared" si="164"/>
        <v>0</v>
      </c>
      <c r="N719" s="51">
        <f t="shared" si="159"/>
        <v>0</v>
      </c>
      <c r="O719" s="51">
        <f t="shared" si="165"/>
        <v>0</v>
      </c>
      <c r="P719" s="51" t="str">
        <f>IFERROR(IF((VLOOKUP(F719,'Master Info'!$A$14:$C$113,2,FALSE)&amp;VLOOKUP(F719,'Master Info'!$A$14:$C$113,3,FALSE))='Master Info'!$B$2&amp;'Master Info'!$C$2,"SGST","IGST"),"")</f>
        <v/>
      </c>
      <c r="Q719" s="67" t="str">
        <f t="shared" si="160"/>
        <v/>
      </c>
      <c r="R719" s="51">
        <f t="shared" si="166"/>
        <v>0</v>
      </c>
      <c r="S719" s="51">
        <f t="shared" si="166"/>
        <v>0</v>
      </c>
      <c r="T719" s="51">
        <f t="shared" si="167"/>
        <v>0</v>
      </c>
      <c r="U719" s="51">
        <f t="shared" si="168"/>
        <v>0</v>
      </c>
      <c r="V719" s="52">
        <f t="shared" si="169"/>
        <v>0</v>
      </c>
      <c r="W719" s="50" t="str">
        <f>IFERROR(IF(AND(VLOOKUP(F719,'Master Info'!$A$14:$Q$113,17,FALSE)="UNREGISTERED",$P719="IGST",O719&gt;=250000),"IGST &gt; 2.5 Lakhs",IF(VLOOKUP($F719,'Master Info'!$A$14:$Q$113,17,FALSE)="UNREGISTERED","Unregistered",$P719)),"")</f>
        <v/>
      </c>
      <c r="X719" s="96" t="str">
        <f t="shared" si="170"/>
        <v/>
      </c>
      <c r="Y719" s="50" t="str">
        <f t="shared" si="161"/>
        <v/>
      </c>
    </row>
    <row r="720" spans="1:25" x14ac:dyDescent="0.25">
      <c r="A720" s="49" t="str">
        <f t="shared" si="158"/>
        <v>-</v>
      </c>
      <c r="B720" s="49">
        <f t="shared" si="157"/>
        <v>719</v>
      </c>
      <c r="C720" s="78"/>
      <c r="D720" s="78"/>
      <c r="E720" s="70"/>
      <c r="F720" s="83"/>
      <c r="G720" s="94"/>
      <c r="H720" s="84"/>
      <c r="I720" s="95" t="str">
        <f t="shared" si="162"/>
        <v/>
      </c>
      <c r="J720" s="84"/>
      <c r="K720" s="52" t="str">
        <f t="shared" si="163"/>
        <v/>
      </c>
      <c r="L720" s="84"/>
      <c r="M720" s="51">
        <f t="shared" si="164"/>
        <v>0</v>
      </c>
      <c r="N720" s="51">
        <f t="shared" si="159"/>
        <v>0</v>
      </c>
      <c r="O720" s="51">
        <f t="shared" si="165"/>
        <v>0</v>
      </c>
      <c r="P720" s="51" t="str">
        <f>IFERROR(IF((VLOOKUP(F720,'Master Info'!$A$14:$C$113,2,FALSE)&amp;VLOOKUP(F720,'Master Info'!$A$14:$C$113,3,FALSE))='Master Info'!$B$2&amp;'Master Info'!$C$2,"SGST","IGST"),"")</f>
        <v/>
      </c>
      <c r="Q720" s="67" t="str">
        <f t="shared" si="160"/>
        <v/>
      </c>
      <c r="R720" s="51">
        <f t="shared" si="166"/>
        <v>0</v>
      </c>
      <c r="S720" s="51">
        <f t="shared" si="166"/>
        <v>0</v>
      </c>
      <c r="T720" s="51">
        <f t="shared" si="167"/>
        <v>0</v>
      </c>
      <c r="U720" s="51">
        <f t="shared" si="168"/>
        <v>0</v>
      </c>
      <c r="V720" s="52">
        <f t="shared" si="169"/>
        <v>0</v>
      </c>
      <c r="W720" s="50" t="str">
        <f>IFERROR(IF(AND(VLOOKUP(F720,'Master Info'!$A$14:$Q$113,17,FALSE)="UNREGISTERED",$P720="IGST",O720&gt;=250000),"IGST &gt; 2.5 Lakhs",IF(VLOOKUP($F720,'Master Info'!$A$14:$Q$113,17,FALSE)="UNREGISTERED","Unregistered",$P720)),"")</f>
        <v/>
      </c>
      <c r="X720" s="96" t="str">
        <f t="shared" si="170"/>
        <v/>
      </c>
      <c r="Y720" s="50" t="str">
        <f t="shared" si="161"/>
        <v/>
      </c>
    </row>
    <row r="721" spans="1:25" x14ac:dyDescent="0.25">
      <c r="A721" s="49" t="str">
        <f t="shared" si="158"/>
        <v>-</v>
      </c>
      <c r="B721" s="49">
        <f t="shared" si="157"/>
        <v>720</v>
      </c>
      <c r="C721" s="78"/>
      <c r="D721" s="78"/>
      <c r="E721" s="70"/>
      <c r="F721" s="83"/>
      <c r="G721" s="94"/>
      <c r="H721" s="84"/>
      <c r="I721" s="95" t="str">
        <f t="shared" si="162"/>
        <v/>
      </c>
      <c r="J721" s="84"/>
      <c r="K721" s="52" t="str">
        <f t="shared" si="163"/>
        <v/>
      </c>
      <c r="L721" s="84"/>
      <c r="M721" s="51">
        <f t="shared" si="164"/>
        <v>0</v>
      </c>
      <c r="N721" s="51">
        <f t="shared" si="159"/>
        <v>0</v>
      </c>
      <c r="O721" s="51">
        <f t="shared" si="165"/>
        <v>0</v>
      </c>
      <c r="P721" s="51" t="str">
        <f>IFERROR(IF((VLOOKUP(F721,'Master Info'!$A$14:$C$113,2,FALSE)&amp;VLOOKUP(F721,'Master Info'!$A$14:$C$113,3,FALSE))='Master Info'!$B$2&amp;'Master Info'!$C$2,"SGST","IGST"),"")</f>
        <v/>
      </c>
      <c r="Q721" s="67" t="str">
        <f t="shared" si="160"/>
        <v/>
      </c>
      <c r="R721" s="51">
        <f t="shared" si="166"/>
        <v>0</v>
      </c>
      <c r="S721" s="51">
        <f t="shared" si="166"/>
        <v>0</v>
      </c>
      <c r="T721" s="51">
        <f t="shared" si="167"/>
        <v>0</v>
      </c>
      <c r="U721" s="51">
        <f t="shared" si="168"/>
        <v>0</v>
      </c>
      <c r="V721" s="52">
        <f t="shared" si="169"/>
        <v>0</v>
      </c>
      <c r="W721" s="50" t="str">
        <f>IFERROR(IF(AND(VLOOKUP(F721,'Master Info'!$A$14:$Q$113,17,FALSE)="UNREGISTERED",$P721="IGST",O721&gt;=250000),"IGST &gt; 2.5 Lakhs",IF(VLOOKUP($F721,'Master Info'!$A$14:$Q$113,17,FALSE)="UNREGISTERED","Unregistered",$P721)),"")</f>
        <v/>
      </c>
      <c r="X721" s="96" t="str">
        <f t="shared" si="170"/>
        <v/>
      </c>
      <c r="Y721" s="50" t="str">
        <f t="shared" si="161"/>
        <v/>
      </c>
    </row>
    <row r="722" spans="1:25" x14ac:dyDescent="0.25">
      <c r="A722" s="49" t="str">
        <f t="shared" si="158"/>
        <v>-</v>
      </c>
      <c r="B722" s="49">
        <f t="shared" si="157"/>
        <v>721</v>
      </c>
      <c r="C722" s="78"/>
      <c r="D722" s="78"/>
      <c r="E722" s="70"/>
      <c r="F722" s="83"/>
      <c r="G722" s="94"/>
      <c r="H722" s="84"/>
      <c r="I722" s="95" t="str">
        <f t="shared" si="162"/>
        <v/>
      </c>
      <c r="J722" s="84"/>
      <c r="K722" s="52" t="str">
        <f t="shared" si="163"/>
        <v/>
      </c>
      <c r="L722" s="84"/>
      <c r="M722" s="51">
        <f t="shared" si="164"/>
        <v>0</v>
      </c>
      <c r="N722" s="51">
        <f t="shared" si="159"/>
        <v>0</v>
      </c>
      <c r="O722" s="51">
        <f t="shared" si="165"/>
        <v>0</v>
      </c>
      <c r="P722" s="51" t="str">
        <f>IFERROR(IF((VLOOKUP(F722,'Master Info'!$A$14:$C$113,2,FALSE)&amp;VLOOKUP(F722,'Master Info'!$A$14:$C$113,3,FALSE))='Master Info'!$B$2&amp;'Master Info'!$C$2,"SGST","IGST"),"")</f>
        <v/>
      </c>
      <c r="Q722" s="67" t="str">
        <f t="shared" si="160"/>
        <v/>
      </c>
      <c r="R722" s="51">
        <f t="shared" si="166"/>
        <v>0</v>
      </c>
      <c r="S722" s="51">
        <f t="shared" si="166"/>
        <v>0</v>
      </c>
      <c r="T722" s="51">
        <f t="shared" si="167"/>
        <v>0</v>
      </c>
      <c r="U722" s="51">
        <f t="shared" si="168"/>
        <v>0</v>
      </c>
      <c r="V722" s="52">
        <f t="shared" si="169"/>
        <v>0</v>
      </c>
      <c r="W722" s="50" t="str">
        <f>IFERROR(IF(AND(VLOOKUP(F722,'Master Info'!$A$14:$Q$113,17,FALSE)="UNREGISTERED",$P722="IGST",O722&gt;=250000),"IGST &gt; 2.5 Lakhs",IF(VLOOKUP($F722,'Master Info'!$A$14:$Q$113,17,FALSE)="UNREGISTERED","Unregistered",$P722)),"")</f>
        <v/>
      </c>
      <c r="X722" s="96" t="str">
        <f t="shared" si="170"/>
        <v/>
      </c>
      <c r="Y722" s="50" t="str">
        <f t="shared" si="161"/>
        <v/>
      </c>
    </row>
    <row r="723" spans="1:25" x14ac:dyDescent="0.25">
      <c r="A723" s="49" t="str">
        <f t="shared" si="158"/>
        <v>-</v>
      </c>
      <c r="B723" s="49">
        <f t="shared" si="157"/>
        <v>722</v>
      </c>
      <c r="C723" s="78"/>
      <c r="D723" s="78"/>
      <c r="E723" s="70"/>
      <c r="F723" s="83"/>
      <c r="G723" s="94"/>
      <c r="H723" s="84"/>
      <c r="I723" s="95" t="str">
        <f t="shared" si="162"/>
        <v/>
      </c>
      <c r="J723" s="84"/>
      <c r="K723" s="52" t="str">
        <f t="shared" si="163"/>
        <v/>
      </c>
      <c r="L723" s="84"/>
      <c r="M723" s="51">
        <f t="shared" si="164"/>
        <v>0</v>
      </c>
      <c r="N723" s="51">
        <f t="shared" si="159"/>
        <v>0</v>
      </c>
      <c r="O723" s="51">
        <f t="shared" si="165"/>
        <v>0</v>
      </c>
      <c r="P723" s="51" t="str">
        <f>IFERROR(IF((VLOOKUP(F723,'Master Info'!$A$14:$C$113,2,FALSE)&amp;VLOOKUP(F723,'Master Info'!$A$14:$C$113,3,FALSE))='Master Info'!$B$2&amp;'Master Info'!$C$2,"SGST","IGST"),"")</f>
        <v/>
      </c>
      <c r="Q723" s="67" t="str">
        <f t="shared" si="160"/>
        <v/>
      </c>
      <c r="R723" s="51">
        <f t="shared" si="166"/>
        <v>0</v>
      </c>
      <c r="S723" s="51">
        <f t="shared" si="166"/>
        <v>0</v>
      </c>
      <c r="T723" s="51">
        <f t="shared" si="167"/>
        <v>0</v>
      </c>
      <c r="U723" s="51">
        <f t="shared" si="168"/>
        <v>0</v>
      </c>
      <c r="V723" s="52">
        <f t="shared" si="169"/>
        <v>0</v>
      </c>
      <c r="W723" s="50" t="str">
        <f>IFERROR(IF(AND(VLOOKUP(F723,'Master Info'!$A$14:$Q$113,17,FALSE)="UNREGISTERED",$P723="IGST",O723&gt;=250000),"IGST &gt; 2.5 Lakhs",IF(VLOOKUP($F723,'Master Info'!$A$14:$Q$113,17,FALSE)="UNREGISTERED","Unregistered",$P723)),"")</f>
        <v/>
      </c>
      <c r="X723" s="96" t="str">
        <f t="shared" si="170"/>
        <v/>
      </c>
      <c r="Y723" s="50" t="str">
        <f t="shared" si="161"/>
        <v/>
      </c>
    </row>
    <row r="724" spans="1:25" x14ac:dyDescent="0.25">
      <c r="A724" s="49" t="str">
        <f t="shared" si="158"/>
        <v>-</v>
      </c>
      <c r="B724" s="49">
        <f t="shared" si="157"/>
        <v>723</v>
      </c>
      <c r="C724" s="78"/>
      <c r="D724" s="78"/>
      <c r="E724" s="70"/>
      <c r="F724" s="83"/>
      <c r="G724" s="94"/>
      <c r="H724" s="84"/>
      <c r="I724" s="95" t="str">
        <f t="shared" si="162"/>
        <v/>
      </c>
      <c r="J724" s="84"/>
      <c r="K724" s="52" t="str">
        <f t="shared" si="163"/>
        <v/>
      </c>
      <c r="L724" s="84"/>
      <c r="M724" s="51">
        <f t="shared" si="164"/>
        <v>0</v>
      </c>
      <c r="N724" s="51">
        <f t="shared" si="159"/>
        <v>0</v>
      </c>
      <c r="O724" s="51">
        <f t="shared" si="165"/>
        <v>0</v>
      </c>
      <c r="P724" s="51" t="str">
        <f>IFERROR(IF((VLOOKUP(F724,'Master Info'!$A$14:$C$113,2,FALSE)&amp;VLOOKUP(F724,'Master Info'!$A$14:$C$113,3,FALSE))='Master Info'!$B$2&amp;'Master Info'!$C$2,"SGST","IGST"),"")</f>
        <v/>
      </c>
      <c r="Q724" s="67" t="str">
        <f t="shared" si="160"/>
        <v/>
      </c>
      <c r="R724" s="51">
        <f t="shared" si="166"/>
        <v>0</v>
      </c>
      <c r="S724" s="51">
        <f t="shared" si="166"/>
        <v>0</v>
      </c>
      <c r="T724" s="51">
        <f t="shared" si="167"/>
        <v>0</v>
      </c>
      <c r="U724" s="51">
        <f t="shared" si="168"/>
        <v>0</v>
      </c>
      <c r="V724" s="52">
        <f t="shared" si="169"/>
        <v>0</v>
      </c>
      <c r="W724" s="50" t="str">
        <f>IFERROR(IF(AND(VLOOKUP(F724,'Master Info'!$A$14:$Q$113,17,FALSE)="UNREGISTERED",$P724="IGST",O724&gt;=250000),"IGST &gt; 2.5 Lakhs",IF(VLOOKUP($F724,'Master Info'!$A$14:$Q$113,17,FALSE)="UNREGISTERED","Unregistered",$P724)),"")</f>
        <v/>
      </c>
      <c r="X724" s="96" t="str">
        <f t="shared" si="170"/>
        <v/>
      </c>
      <c r="Y724" s="50" t="str">
        <f t="shared" si="161"/>
        <v/>
      </c>
    </row>
    <row r="725" spans="1:25" x14ac:dyDescent="0.25">
      <c r="A725" s="49" t="str">
        <f t="shared" si="158"/>
        <v>-</v>
      </c>
      <c r="B725" s="49">
        <f t="shared" si="157"/>
        <v>724</v>
      </c>
      <c r="C725" s="78"/>
      <c r="D725" s="78"/>
      <c r="E725" s="70"/>
      <c r="F725" s="83"/>
      <c r="G725" s="94"/>
      <c r="H725" s="84"/>
      <c r="I725" s="95" t="str">
        <f t="shared" si="162"/>
        <v/>
      </c>
      <c r="J725" s="84"/>
      <c r="K725" s="52" t="str">
        <f t="shared" si="163"/>
        <v/>
      </c>
      <c r="L725" s="84"/>
      <c r="M725" s="51">
        <f t="shared" si="164"/>
        <v>0</v>
      </c>
      <c r="N725" s="51">
        <f t="shared" si="159"/>
        <v>0</v>
      </c>
      <c r="O725" s="51">
        <f t="shared" si="165"/>
        <v>0</v>
      </c>
      <c r="P725" s="51" t="str">
        <f>IFERROR(IF((VLOOKUP(F725,'Master Info'!$A$14:$C$113,2,FALSE)&amp;VLOOKUP(F725,'Master Info'!$A$14:$C$113,3,FALSE))='Master Info'!$B$2&amp;'Master Info'!$C$2,"SGST","IGST"),"")</f>
        <v/>
      </c>
      <c r="Q725" s="67" t="str">
        <f t="shared" si="160"/>
        <v/>
      </c>
      <c r="R725" s="51">
        <f t="shared" si="166"/>
        <v>0</v>
      </c>
      <c r="S725" s="51">
        <f t="shared" si="166"/>
        <v>0</v>
      </c>
      <c r="T725" s="51">
        <f t="shared" si="167"/>
        <v>0</v>
      </c>
      <c r="U725" s="51">
        <f t="shared" si="168"/>
        <v>0</v>
      </c>
      <c r="V725" s="52">
        <f t="shared" si="169"/>
        <v>0</v>
      </c>
      <c r="W725" s="50" t="str">
        <f>IFERROR(IF(AND(VLOOKUP(F725,'Master Info'!$A$14:$Q$113,17,FALSE)="UNREGISTERED",$P725="IGST",O725&gt;=250000),"IGST &gt; 2.5 Lakhs",IF(VLOOKUP($F725,'Master Info'!$A$14:$Q$113,17,FALSE)="UNREGISTERED","Unregistered",$P725)),"")</f>
        <v/>
      </c>
      <c r="X725" s="96" t="str">
        <f t="shared" si="170"/>
        <v/>
      </c>
      <c r="Y725" s="50" t="str">
        <f t="shared" si="161"/>
        <v/>
      </c>
    </row>
    <row r="726" spans="1:25" x14ac:dyDescent="0.25">
      <c r="A726" s="49" t="str">
        <f t="shared" si="158"/>
        <v>-</v>
      </c>
      <c r="B726" s="49">
        <f t="shared" si="157"/>
        <v>725</v>
      </c>
      <c r="C726" s="78"/>
      <c r="D726" s="78"/>
      <c r="E726" s="70"/>
      <c r="F726" s="83"/>
      <c r="G726" s="94"/>
      <c r="H726" s="84"/>
      <c r="I726" s="95" t="str">
        <f t="shared" si="162"/>
        <v/>
      </c>
      <c r="J726" s="84"/>
      <c r="K726" s="52" t="str">
        <f t="shared" si="163"/>
        <v/>
      </c>
      <c r="L726" s="84"/>
      <c r="M726" s="51">
        <f t="shared" si="164"/>
        <v>0</v>
      </c>
      <c r="N726" s="51">
        <f t="shared" si="159"/>
        <v>0</v>
      </c>
      <c r="O726" s="51">
        <f t="shared" si="165"/>
        <v>0</v>
      </c>
      <c r="P726" s="51" t="str">
        <f>IFERROR(IF((VLOOKUP(F726,'Master Info'!$A$14:$C$113,2,FALSE)&amp;VLOOKUP(F726,'Master Info'!$A$14:$C$113,3,FALSE))='Master Info'!$B$2&amp;'Master Info'!$C$2,"SGST","IGST"),"")</f>
        <v/>
      </c>
      <c r="Q726" s="67" t="str">
        <f t="shared" si="160"/>
        <v/>
      </c>
      <c r="R726" s="51">
        <f t="shared" si="166"/>
        <v>0</v>
      </c>
      <c r="S726" s="51">
        <f t="shared" si="166"/>
        <v>0</v>
      </c>
      <c r="T726" s="51">
        <f t="shared" si="167"/>
        <v>0</v>
      </c>
      <c r="U726" s="51">
        <f t="shared" si="168"/>
        <v>0</v>
      </c>
      <c r="V726" s="52">
        <f t="shared" si="169"/>
        <v>0</v>
      </c>
      <c r="W726" s="50" t="str">
        <f>IFERROR(IF(AND(VLOOKUP(F726,'Master Info'!$A$14:$Q$113,17,FALSE)="UNREGISTERED",$P726="IGST",O726&gt;=250000),"IGST &gt; 2.5 Lakhs",IF(VLOOKUP($F726,'Master Info'!$A$14:$Q$113,17,FALSE)="UNREGISTERED","Unregistered",$P726)),"")</f>
        <v/>
      </c>
      <c r="X726" s="96" t="str">
        <f t="shared" si="170"/>
        <v/>
      </c>
      <c r="Y726" s="50" t="str">
        <f t="shared" si="161"/>
        <v/>
      </c>
    </row>
    <row r="727" spans="1:25" x14ac:dyDescent="0.25">
      <c r="A727" s="49" t="str">
        <f t="shared" si="158"/>
        <v>-</v>
      </c>
      <c r="B727" s="49">
        <f t="shared" si="157"/>
        <v>726</v>
      </c>
      <c r="C727" s="78"/>
      <c r="D727" s="78"/>
      <c r="E727" s="70"/>
      <c r="F727" s="83"/>
      <c r="G727" s="94"/>
      <c r="H727" s="84"/>
      <c r="I727" s="95" t="str">
        <f t="shared" si="162"/>
        <v/>
      </c>
      <c r="J727" s="84"/>
      <c r="K727" s="52" t="str">
        <f t="shared" si="163"/>
        <v/>
      </c>
      <c r="L727" s="84"/>
      <c r="M727" s="51">
        <f t="shared" si="164"/>
        <v>0</v>
      </c>
      <c r="N727" s="51">
        <f t="shared" si="159"/>
        <v>0</v>
      </c>
      <c r="O727" s="51">
        <f t="shared" si="165"/>
        <v>0</v>
      </c>
      <c r="P727" s="51" t="str">
        <f>IFERROR(IF((VLOOKUP(F727,'Master Info'!$A$14:$C$113,2,FALSE)&amp;VLOOKUP(F727,'Master Info'!$A$14:$C$113,3,FALSE))='Master Info'!$B$2&amp;'Master Info'!$C$2,"SGST","IGST"),"")</f>
        <v/>
      </c>
      <c r="Q727" s="67" t="str">
        <f t="shared" si="160"/>
        <v/>
      </c>
      <c r="R727" s="51">
        <f t="shared" si="166"/>
        <v>0</v>
      </c>
      <c r="S727" s="51">
        <f t="shared" si="166"/>
        <v>0</v>
      </c>
      <c r="T727" s="51">
        <f t="shared" si="167"/>
        <v>0</v>
      </c>
      <c r="U727" s="51">
        <f t="shared" si="168"/>
        <v>0</v>
      </c>
      <c r="V727" s="52">
        <f t="shared" si="169"/>
        <v>0</v>
      </c>
      <c r="W727" s="50" t="str">
        <f>IFERROR(IF(AND(VLOOKUP(F727,'Master Info'!$A$14:$Q$113,17,FALSE)="UNREGISTERED",$P727="IGST",O727&gt;=250000),"IGST &gt; 2.5 Lakhs",IF(VLOOKUP($F727,'Master Info'!$A$14:$Q$113,17,FALSE)="UNREGISTERED","Unregistered",$P727)),"")</f>
        <v/>
      </c>
      <c r="X727" s="96" t="str">
        <f t="shared" si="170"/>
        <v/>
      </c>
      <c r="Y727" s="50" t="str">
        <f t="shared" si="161"/>
        <v/>
      </c>
    </row>
    <row r="728" spans="1:25" x14ac:dyDescent="0.25">
      <c r="A728" s="49" t="str">
        <f t="shared" si="158"/>
        <v>-</v>
      </c>
      <c r="B728" s="49">
        <f t="shared" ref="B728:B791" si="171">B727+1</f>
        <v>727</v>
      </c>
      <c r="C728" s="78"/>
      <c r="D728" s="78"/>
      <c r="E728" s="70"/>
      <c r="F728" s="83"/>
      <c r="G728" s="94"/>
      <c r="H728" s="84"/>
      <c r="I728" s="95" t="str">
        <f t="shared" si="162"/>
        <v/>
      </c>
      <c r="J728" s="84"/>
      <c r="K728" s="52" t="str">
        <f t="shared" si="163"/>
        <v/>
      </c>
      <c r="L728" s="84"/>
      <c r="M728" s="51">
        <f t="shared" si="164"/>
        <v>0</v>
      </c>
      <c r="N728" s="51">
        <f t="shared" si="159"/>
        <v>0</v>
      </c>
      <c r="O728" s="51">
        <f t="shared" si="165"/>
        <v>0</v>
      </c>
      <c r="P728" s="51" t="str">
        <f>IFERROR(IF((VLOOKUP(F728,'Master Info'!$A$14:$C$113,2,FALSE)&amp;VLOOKUP(F728,'Master Info'!$A$14:$C$113,3,FALSE))='Master Info'!$B$2&amp;'Master Info'!$C$2,"SGST","IGST"),"")</f>
        <v/>
      </c>
      <c r="Q728" s="67" t="str">
        <f t="shared" si="160"/>
        <v/>
      </c>
      <c r="R728" s="51">
        <f t="shared" si="166"/>
        <v>0</v>
      </c>
      <c r="S728" s="51">
        <f t="shared" si="166"/>
        <v>0</v>
      </c>
      <c r="T728" s="51">
        <f t="shared" si="167"/>
        <v>0</v>
      </c>
      <c r="U728" s="51">
        <f t="shared" si="168"/>
        <v>0</v>
      </c>
      <c r="V728" s="52">
        <f t="shared" si="169"/>
        <v>0</v>
      </c>
      <c r="W728" s="50" t="str">
        <f>IFERROR(IF(AND(VLOOKUP(F728,'Master Info'!$A$14:$Q$113,17,FALSE)="UNREGISTERED",$P728="IGST",O728&gt;=250000),"IGST &gt; 2.5 Lakhs",IF(VLOOKUP($F728,'Master Info'!$A$14:$Q$113,17,FALSE)="UNREGISTERED","Unregistered",$P728)),"")</f>
        <v/>
      </c>
      <c r="X728" s="96" t="str">
        <f t="shared" si="170"/>
        <v/>
      </c>
      <c r="Y728" s="50" t="str">
        <f t="shared" si="161"/>
        <v/>
      </c>
    </row>
    <row r="729" spans="1:25" x14ac:dyDescent="0.25">
      <c r="A729" s="49" t="str">
        <f t="shared" si="158"/>
        <v>-</v>
      </c>
      <c r="B729" s="49">
        <f t="shared" si="171"/>
        <v>728</v>
      </c>
      <c r="C729" s="78"/>
      <c r="D729" s="78"/>
      <c r="E729" s="70"/>
      <c r="F729" s="83"/>
      <c r="G729" s="94"/>
      <c r="H729" s="84"/>
      <c r="I729" s="95" t="str">
        <f t="shared" si="162"/>
        <v/>
      </c>
      <c r="J729" s="84"/>
      <c r="K729" s="52" t="str">
        <f t="shared" si="163"/>
        <v/>
      </c>
      <c r="L729" s="84"/>
      <c r="M729" s="51">
        <f t="shared" si="164"/>
        <v>0</v>
      </c>
      <c r="N729" s="51">
        <f t="shared" si="159"/>
        <v>0</v>
      </c>
      <c r="O729" s="51">
        <f t="shared" si="165"/>
        <v>0</v>
      </c>
      <c r="P729" s="51" t="str">
        <f>IFERROR(IF((VLOOKUP(F729,'Master Info'!$A$14:$C$113,2,FALSE)&amp;VLOOKUP(F729,'Master Info'!$A$14:$C$113,3,FALSE))='Master Info'!$B$2&amp;'Master Info'!$C$2,"SGST","IGST"),"")</f>
        <v/>
      </c>
      <c r="Q729" s="67" t="str">
        <f t="shared" si="160"/>
        <v/>
      </c>
      <c r="R729" s="51">
        <f t="shared" si="166"/>
        <v>0</v>
      </c>
      <c r="S729" s="51">
        <f t="shared" si="166"/>
        <v>0</v>
      </c>
      <c r="T729" s="51">
        <f t="shared" si="167"/>
        <v>0</v>
      </c>
      <c r="U729" s="51">
        <f t="shared" si="168"/>
        <v>0</v>
      </c>
      <c r="V729" s="52">
        <f t="shared" si="169"/>
        <v>0</v>
      </c>
      <c r="W729" s="50" t="str">
        <f>IFERROR(IF(AND(VLOOKUP(F729,'Master Info'!$A$14:$Q$113,17,FALSE)="UNREGISTERED",$P729="IGST",O729&gt;=250000),"IGST &gt; 2.5 Lakhs",IF(VLOOKUP($F729,'Master Info'!$A$14:$Q$113,17,FALSE)="UNREGISTERED","Unregistered",$P729)),"")</f>
        <v/>
      </c>
      <c r="X729" s="96" t="str">
        <f t="shared" si="170"/>
        <v/>
      </c>
      <c r="Y729" s="50" t="str">
        <f t="shared" si="161"/>
        <v/>
      </c>
    </row>
    <row r="730" spans="1:25" x14ac:dyDescent="0.25">
      <c r="A730" s="49" t="str">
        <f t="shared" si="158"/>
        <v>-</v>
      </c>
      <c r="B730" s="49">
        <f t="shared" si="171"/>
        <v>729</v>
      </c>
      <c r="C730" s="78"/>
      <c r="D730" s="78"/>
      <c r="E730" s="70"/>
      <c r="F730" s="83"/>
      <c r="G730" s="94"/>
      <c r="H730" s="84"/>
      <c r="I730" s="95" t="str">
        <f t="shared" si="162"/>
        <v/>
      </c>
      <c r="J730" s="84"/>
      <c r="K730" s="52" t="str">
        <f t="shared" si="163"/>
        <v/>
      </c>
      <c r="L730" s="84"/>
      <c r="M730" s="51">
        <f t="shared" si="164"/>
        <v>0</v>
      </c>
      <c r="N730" s="51">
        <f t="shared" si="159"/>
        <v>0</v>
      </c>
      <c r="O730" s="51">
        <f t="shared" si="165"/>
        <v>0</v>
      </c>
      <c r="P730" s="51" t="str">
        <f>IFERROR(IF((VLOOKUP(F730,'Master Info'!$A$14:$C$113,2,FALSE)&amp;VLOOKUP(F730,'Master Info'!$A$14:$C$113,3,FALSE))='Master Info'!$B$2&amp;'Master Info'!$C$2,"SGST","IGST"),"")</f>
        <v/>
      </c>
      <c r="Q730" s="67" t="str">
        <f t="shared" si="160"/>
        <v/>
      </c>
      <c r="R730" s="51">
        <f t="shared" si="166"/>
        <v>0</v>
      </c>
      <c r="S730" s="51">
        <f t="shared" si="166"/>
        <v>0</v>
      </c>
      <c r="T730" s="51">
        <f t="shared" si="167"/>
        <v>0</v>
      </c>
      <c r="U730" s="51">
        <f t="shared" si="168"/>
        <v>0</v>
      </c>
      <c r="V730" s="52">
        <f t="shared" si="169"/>
        <v>0</v>
      </c>
      <c r="W730" s="50" t="str">
        <f>IFERROR(IF(AND(VLOOKUP(F730,'Master Info'!$A$14:$Q$113,17,FALSE)="UNREGISTERED",$P730="IGST",O730&gt;=250000),"IGST &gt; 2.5 Lakhs",IF(VLOOKUP($F730,'Master Info'!$A$14:$Q$113,17,FALSE)="UNREGISTERED","Unregistered",$P730)),"")</f>
        <v/>
      </c>
      <c r="X730" s="96" t="str">
        <f t="shared" si="170"/>
        <v/>
      </c>
      <c r="Y730" s="50" t="str">
        <f t="shared" si="161"/>
        <v/>
      </c>
    </row>
    <row r="731" spans="1:25" x14ac:dyDescent="0.25">
      <c r="A731" s="49" t="str">
        <f t="shared" si="158"/>
        <v>-</v>
      </c>
      <c r="B731" s="49">
        <f t="shared" si="171"/>
        <v>730</v>
      </c>
      <c r="C731" s="78"/>
      <c r="D731" s="78"/>
      <c r="E731" s="70"/>
      <c r="F731" s="83"/>
      <c r="G731" s="94"/>
      <c r="H731" s="84"/>
      <c r="I731" s="95" t="str">
        <f t="shared" si="162"/>
        <v/>
      </c>
      <c r="J731" s="84"/>
      <c r="K731" s="52" t="str">
        <f t="shared" si="163"/>
        <v/>
      </c>
      <c r="L731" s="84"/>
      <c r="M731" s="51">
        <f t="shared" si="164"/>
        <v>0</v>
      </c>
      <c r="N731" s="51">
        <f t="shared" si="159"/>
        <v>0</v>
      </c>
      <c r="O731" s="51">
        <f t="shared" si="165"/>
        <v>0</v>
      </c>
      <c r="P731" s="51" t="str">
        <f>IFERROR(IF((VLOOKUP(F731,'Master Info'!$A$14:$C$113,2,FALSE)&amp;VLOOKUP(F731,'Master Info'!$A$14:$C$113,3,FALSE))='Master Info'!$B$2&amp;'Master Info'!$C$2,"SGST","IGST"),"")</f>
        <v/>
      </c>
      <c r="Q731" s="67" t="str">
        <f t="shared" si="160"/>
        <v/>
      </c>
      <c r="R731" s="51">
        <f t="shared" si="166"/>
        <v>0</v>
      </c>
      <c r="S731" s="51">
        <f t="shared" si="166"/>
        <v>0</v>
      </c>
      <c r="T731" s="51">
        <f t="shared" si="167"/>
        <v>0</v>
      </c>
      <c r="U731" s="51">
        <f t="shared" si="168"/>
        <v>0</v>
      </c>
      <c r="V731" s="52">
        <f t="shared" si="169"/>
        <v>0</v>
      </c>
      <c r="W731" s="50" t="str">
        <f>IFERROR(IF(AND(VLOOKUP(F731,'Master Info'!$A$14:$Q$113,17,FALSE)="UNREGISTERED",$P731="IGST",O731&gt;=250000),"IGST &gt; 2.5 Lakhs",IF(VLOOKUP($F731,'Master Info'!$A$14:$Q$113,17,FALSE)="UNREGISTERED","Unregistered",$P731)),"")</f>
        <v/>
      </c>
      <c r="X731" s="96" t="str">
        <f t="shared" si="170"/>
        <v/>
      </c>
      <c r="Y731" s="50" t="str">
        <f t="shared" si="161"/>
        <v/>
      </c>
    </row>
    <row r="732" spans="1:25" x14ac:dyDescent="0.25">
      <c r="A732" s="49" t="str">
        <f t="shared" si="158"/>
        <v>-</v>
      </c>
      <c r="B732" s="49">
        <f t="shared" si="171"/>
        <v>731</v>
      </c>
      <c r="C732" s="78"/>
      <c r="D732" s="78"/>
      <c r="E732" s="70"/>
      <c r="F732" s="83"/>
      <c r="G732" s="94"/>
      <c r="H732" s="84"/>
      <c r="I732" s="95" t="str">
        <f t="shared" si="162"/>
        <v/>
      </c>
      <c r="J732" s="84"/>
      <c r="K732" s="52" t="str">
        <f t="shared" si="163"/>
        <v/>
      </c>
      <c r="L732" s="84"/>
      <c r="M732" s="51">
        <f t="shared" si="164"/>
        <v>0</v>
      </c>
      <c r="N732" s="51">
        <f t="shared" si="159"/>
        <v>0</v>
      </c>
      <c r="O732" s="51">
        <f t="shared" si="165"/>
        <v>0</v>
      </c>
      <c r="P732" s="51" t="str">
        <f>IFERROR(IF((VLOOKUP(F732,'Master Info'!$A$14:$C$113,2,FALSE)&amp;VLOOKUP(F732,'Master Info'!$A$14:$C$113,3,FALSE))='Master Info'!$B$2&amp;'Master Info'!$C$2,"SGST","IGST"),"")</f>
        <v/>
      </c>
      <c r="Q732" s="67" t="str">
        <f t="shared" si="160"/>
        <v/>
      </c>
      <c r="R732" s="51">
        <f t="shared" si="166"/>
        <v>0</v>
      </c>
      <c r="S732" s="51">
        <f t="shared" si="166"/>
        <v>0</v>
      </c>
      <c r="T732" s="51">
        <f t="shared" si="167"/>
        <v>0</v>
      </c>
      <c r="U732" s="51">
        <f t="shared" si="168"/>
        <v>0</v>
      </c>
      <c r="V732" s="52">
        <f t="shared" si="169"/>
        <v>0</v>
      </c>
      <c r="W732" s="50" t="str">
        <f>IFERROR(IF(AND(VLOOKUP(F732,'Master Info'!$A$14:$Q$113,17,FALSE)="UNREGISTERED",$P732="IGST",O732&gt;=250000),"IGST &gt; 2.5 Lakhs",IF(VLOOKUP($F732,'Master Info'!$A$14:$Q$113,17,FALSE)="UNREGISTERED","Unregistered",$P732)),"")</f>
        <v/>
      </c>
      <c r="X732" s="96" t="str">
        <f t="shared" si="170"/>
        <v/>
      </c>
      <c r="Y732" s="50" t="str">
        <f t="shared" si="161"/>
        <v/>
      </c>
    </row>
    <row r="733" spans="1:25" x14ac:dyDescent="0.25">
      <c r="A733" s="49" t="str">
        <f t="shared" si="158"/>
        <v>-</v>
      </c>
      <c r="B733" s="49">
        <f t="shared" si="171"/>
        <v>732</v>
      </c>
      <c r="C733" s="78"/>
      <c r="D733" s="78"/>
      <c r="E733" s="70"/>
      <c r="F733" s="83"/>
      <c r="G733" s="94"/>
      <c r="H733" s="84"/>
      <c r="I733" s="95" t="str">
        <f t="shared" si="162"/>
        <v/>
      </c>
      <c r="J733" s="84"/>
      <c r="K733" s="52" t="str">
        <f t="shared" si="163"/>
        <v/>
      </c>
      <c r="L733" s="84"/>
      <c r="M733" s="51">
        <f t="shared" si="164"/>
        <v>0</v>
      </c>
      <c r="N733" s="51">
        <f t="shared" si="159"/>
        <v>0</v>
      </c>
      <c r="O733" s="51">
        <f t="shared" si="165"/>
        <v>0</v>
      </c>
      <c r="P733" s="51" t="str">
        <f>IFERROR(IF((VLOOKUP(F733,'Master Info'!$A$14:$C$113,2,FALSE)&amp;VLOOKUP(F733,'Master Info'!$A$14:$C$113,3,FALSE))='Master Info'!$B$2&amp;'Master Info'!$C$2,"SGST","IGST"),"")</f>
        <v/>
      </c>
      <c r="Q733" s="67" t="str">
        <f t="shared" si="160"/>
        <v/>
      </c>
      <c r="R733" s="51">
        <f t="shared" si="166"/>
        <v>0</v>
      </c>
      <c r="S733" s="51">
        <f t="shared" si="166"/>
        <v>0</v>
      </c>
      <c r="T733" s="51">
        <f t="shared" si="167"/>
        <v>0</v>
      </c>
      <c r="U733" s="51">
        <f t="shared" si="168"/>
        <v>0</v>
      </c>
      <c r="V733" s="52">
        <f t="shared" si="169"/>
        <v>0</v>
      </c>
      <c r="W733" s="50" t="str">
        <f>IFERROR(IF(AND(VLOOKUP(F733,'Master Info'!$A$14:$Q$113,17,FALSE)="UNREGISTERED",$P733="IGST",O733&gt;=250000),"IGST &gt; 2.5 Lakhs",IF(VLOOKUP($F733,'Master Info'!$A$14:$Q$113,17,FALSE)="UNREGISTERED","Unregistered",$P733)),"")</f>
        <v/>
      </c>
      <c r="X733" s="96" t="str">
        <f t="shared" si="170"/>
        <v/>
      </c>
      <c r="Y733" s="50" t="str">
        <f t="shared" si="161"/>
        <v/>
      </c>
    </row>
    <row r="734" spans="1:25" x14ac:dyDescent="0.25">
      <c r="A734" s="49" t="str">
        <f t="shared" si="158"/>
        <v>-</v>
      </c>
      <c r="B734" s="49">
        <f t="shared" si="171"/>
        <v>733</v>
      </c>
      <c r="C734" s="78"/>
      <c r="D734" s="78"/>
      <c r="E734" s="70"/>
      <c r="F734" s="83"/>
      <c r="G734" s="94"/>
      <c r="H734" s="84"/>
      <c r="I734" s="95" t="str">
        <f t="shared" si="162"/>
        <v/>
      </c>
      <c r="J734" s="84"/>
      <c r="K734" s="52" t="str">
        <f t="shared" si="163"/>
        <v/>
      </c>
      <c r="L734" s="84"/>
      <c r="M734" s="51">
        <f t="shared" si="164"/>
        <v>0</v>
      </c>
      <c r="N734" s="51">
        <f t="shared" si="159"/>
        <v>0</v>
      </c>
      <c r="O734" s="51">
        <f t="shared" si="165"/>
        <v>0</v>
      </c>
      <c r="P734" s="51" t="str">
        <f>IFERROR(IF((VLOOKUP(F734,'Master Info'!$A$14:$C$113,2,FALSE)&amp;VLOOKUP(F734,'Master Info'!$A$14:$C$113,3,FALSE))='Master Info'!$B$2&amp;'Master Info'!$C$2,"SGST","IGST"),"")</f>
        <v/>
      </c>
      <c r="Q734" s="67" t="str">
        <f t="shared" si="160"/>
        <v/>
      </c>
      <c r="R734" s="51">
        <f t="shared" si="166"/>
        <v>0</v>
      </c>
      <c r="S734" s="51">
        <f t="shared" si="166"/>
        <v>0</v>
      </c>
      <c r="T734" s="51">
        <f t="shared" si="167"/>
        <v>0</v>
      </c>
      <c r="U734" s="51">
        <f t="shared" si="168"/>
        <v>0</v>
      </c>
      <c r="V734" s="52">
        <f t="shared" si="169"/>
        <v>0</v>
      </c>
      <c r="W734" s="50" t="str">
        <f>IFERROR(IF(AND(VLOOKUP(F734,'Master Info'!$A$14:$Q$113,17,FALSE)="UNREGISTERED",$P734="IGST",O734&gt;=250000),"IGST &gt; 2.5 Lakhs",IF(VLOOKUP($F734,'Master Info'!$A$14:$Q$113,17,FALSE)="UNREGISTERED","Unregistered",$P734)),"")</f>
        <v/>
      </c>
      <c r="X734" s="96" t="str">
        <f t="shared" si="170"/>
        <v/>
      </c>
      <c r="Y734" s="50" t="str">
        <f t="shared" si="161"/>
        <v/>
      </c>
    </row>
    <row r="735" spans="1:25" x14ac:dyDescent="0.25">
      <c r="A735" s="49" t="str">
        <f t="shared" si="158"/>
        <v>-</v>
      </c>
      <c r="B735" s="49">
        <f t="shared" si="171"/>
        <v>734</v>
      </c>
      <c r="C735" s="78"/>
      <c r="D735" s="78"/>
      <c r="E735" s="70"/>
      <c r="F735" s="83"/>
      <c r="G735" s="94"/>
      <c r="H735" s="84"/>
      <c r="I735" s="95" t="str">
        <f t="shared" si="162"/>
        <v/>
      </c>
      <c r="J735" s="84"/>
      <c r="K735" s="52" t="str">
        <f t="shared" si="163"/>
        <v/>
      </c>
      <c r="L735" s="84"/>
      <c r="M735" s="51">
        <f t="shared" si="164"/>
        <v>0</v>
      </c>
      <c r="N735" s="51">
        <f t="shared" si="159"/>
        <v>0</v>
      </c>
      <c r="O735" s="51">
        <f t="shared" si="165"/>
        <v>0</v>
      </c>
      <c r="P735" s="51" t="str">
        <f>IFERROR(IF((VLOOKUP(F735,'Master Info'!$A$14:$C$113,2,FALSE)&amp;VLOOKUP(F735,'Master Info'!$A$14:$C$113,3,FALSE))='Master Info'!$B$2&amp;'Master Info'!$C$2,"SGST","IGST"),"")</f>
        <v/>
      </c>
      <c r="Q735" s="67" t="str">
        <f t="shared" si="160"/>
        <v/>
      </c>
      <c r="R735" s="51">
        <f t="shared" si="166"/>
        <v>0</v>
      </c>
      <c r="S735" s="51">
        <f t="shared" si="166"/>
        <v>0</v>
      </c>
      <c r="T735" s="51">
        <f t="shared" si="167"/>
        <v>0</v>
      </c>
      <c r="U735" s="51">
        <f t="shared" si="168"/>
        <v>0</v>
      </c>
      <c r="V735" s="52">
        <f t="shared" si="169"/>
        <v>0</v>
      </c>
      <c r="W735" s="50" t="str">
        <f>IFERROR(IF(AND(VLOOKUP(F735,'Master Info'!$A$14:$Q$113,17,FALSE)="UNREGISTERED",$P735="IGST",O735&gt;=250000),"IGST &gt; 2.5 Lakhs",IF(VLOOKUP($F735,'Master Info'!$A$14:$Q$113,17,FALSE)="UNREGISTERED","Unregistered",$P735)),"")</f>
        <v/>
      </c>
      <c r="X735" s="96" t="str">
        <f t="shared" si="170"/>
        <v/>
      </c>
      <c r="Y735" s="50" t="str">
        <f t="shared" si="161"/>
        <v/>
      </c>
    </row>
    <row r="736" spans="1:25" x14ac:dyDescent="0.25">
      <c r="A736" s="49" t="str">
        <f t="shared" si="158"/>
        <v>-</v>
      </c>
      <c r="B736" s="49">
        <f t="shared" si="171"/>
        <v>735</v>
      </c>
      <c r="C736" s="78"/>
      <c r="D736" s="78"/>
      <c r="E736" s="70"/>
      <c r="F736" s="83"/>
      <c r="G736" s="94"/>
      <c r="H736" s="84"/>
      <c r="I736" s="95" t="str">
        <f t="shared" si="162"/>
        <v/>
      </c>
      <c r="J736" s="84"/>
      <c r="K736" s="52" t="str">
        <f t="shared" si="163"/>
        <v/>
      </c>
      <c r="L736" s="84"/>
      <c r="M736" s="51">
        <f t="shared" si="164"/>
        <v>0</v>
      </c>
      <c r="N736" s="51">
        <f t="shared" si="159"/>
        <v>0</v>
      </c>
      <c r="O736" s="51">
        <f t="shared" si="165"/>
        <v>0</v>
      </c>
      <c r="P736" s="51" t="str">
        <f>IFERROR(IF((VLOOKUP(F736,'Master Info'!$A$14:$C$113,2,FALSE)&amp;VLOOKUP(F736,'Master Info'!$A$14:$C$113,3,FALSE))='Master Info'!$B$2&amp;'Master Info'!$C$2,"SGST","IGST"),"")</f>
        <v/>
      </c>
      <c r="Q736" s="67" t="str">
        <f t="shared" si="160"/>
        <v/>
      </c>
      <c r="R736" s="51">
        <f t="shared" si="166"/>
        <v>0</v>
      </c>
      <c r="S736" s="51">
        <f t="shared" si="166"/>
        <v>0</v>
      </c>
      <c r="T736" s="51">
        <f t="shared" si="167"/>
        <v>0</v>
      </c>
      <c r="U736" s="51">
        <f t="shared" si="168"/>
        <v>0</v>
      </c>
      <c r="V736" s="52">
        <f t="shared" si="169"/>
        <v>0</v>
      </c>
      <c r="W736" s="50" t="str">
        <f>IFERROR(IF(AND(VLOOKUP(F736,'Master Info'!$A$14:$Q$113,17,FALSE)="UNREGISTERED",$P736="IGST",O736&gt;=250000),"IGST &gt; 2.5 Lakhs",IF(VLOOKUP($F736,'Master Info'!$A$14:$Q$113,17,FALSE)="UNREGISTERED","Unregistered",$P736)),"")</f>
        <v/>
      </c>
      <c r="X736" s="96" t="str">
        <f t="shared" si="170"/>
        <v/>
      </c>
      <c r="Y736" s="50" t="str">
        <f t="shared" si="161"/>
        <v/>
      </c>
    </row>
    <row r="737" spans="1:25" x14ac:dyDescent="0.25">
      <c r="A737" s="49" t="str">
        <f t="shared" si="158"/>
        <v>-</v>
      </c>
      <c r="B737" s="49">
        <f t="shared" si="171"/>
        <v>736</v>
      </c>
      <c r="C737" s="78"/>
      <c r="D737" s="78"/>
      <c r="E737" s="70"/>
      <c r="F737" s="83"/>
      <c r="G737" s="94"/>
      <c r="H737" s="84"/>
      <c r="I737" s="95" t="str">
        <f t="shared" si="162"/>
        <v/>
      </c>
      <c r="J737" s="84"/>
      <c r="K737" s="52" t="str">
        <f t="shared" si="163"/>
        <v/>
      </c>
      <c r="L737" s="84"/>
      <c r="M737" s="51">
        <f t="shared" si="164"/>
        <v>0</v>
      </c>
      <c r="N737" s="51">
        <f t="shared" si="159"/>
        <v>0</v>
      </c>
      <c r="O737" s="51">
        <f t="shared" si="165"/>
        <v>0</v>
      </c>
      <c r="P737" s="51" t="str">
        <f>IFERROR(IF((VLOOKUP(F737,'Master Info'!$A$14:$C$113,2,FALSE)&amp;VLOOKUP(F737,'Master Info'!$A$14:$C$113,3,FALSE))='Master Info'!$B$2&amp;'Master Info'!$C$2,"SGST","IGST"),"")</f>
        <v/>
      </c>
      <c r="Q737" s="67" t="str">
        <f t="shared" si="160"/>
        <v/>
      </c>
      <c r="R737" s="51">
        <f t="shared" si="166"/>
        <v>0</v>
      </c>
      <c r="S737" s="51">
        <f t="shared" si="166"/>
        <v>0</v>
      </c>
      <c r="T737" s="51">
        <f t="shared" si="167"/>
        <v>0</v>
      </c>
      <c r="U737" s="51">
        <f t="shared" si="168"/>
        <v>0</v>
      </c>
      <c r="V737" s="52">
        <f t="shared" si="169"/>
        <v>0</v>
      </c>
      <c r="W737" s="50" t="str">
        <f>IFERROR(IF(AND(VLOOKUP(F737,'Master Info'!$A$14:$Q$113,17,FALSE)="UNREGISTERED",$P737="IGST",O737&gt;=250000),"IGST &gt; 2.5 Lakhs",IF(VLOOKUP($F737,'Master Info'!$A$14:$Q$113,17,FALSE)="UNREGISTERED","Unregistered",$P737)),"")</f>
        <v/>
      </c>
      <c r="X737" s="96" t="str">
        <f t="shared" si="170"/>
        <v/>
      </c>
      <c r="Y737" s="50" t="str">
        <f t="shared" si="161"/>
        <v/>
      </c>
    </row>
    <row r="738" spans="1:25" x14ac:dyDescent="0.25">
      <c r="A738" s="49" t="str">
        <f t="shared" si="158"/>
        <v>-</v>
      </c>
      <c r="B738" s="49">
        <f t="shared" si="171"/>
        <v>737</v>
      </c>
      <c r="C738" s="78"/>
      <c r="D738" s="78"/>
      <c r="E738" s="70"/>
      <c r="F738" s="83"/>
      <c r="G738" s="94"/>
      <c r="H738" s="84"/>
      <c r="I738" s="95" t="str">
        <f t="shared" si="162"/>
        <v/>
      </c>
      <c r="J738" s="84"/>
      <c r="K738" s="52" t="str">
        <f t="shared" si="163"/>
        <v/>
      </c>
      <c r="L738" s="84"/>
      <c r="M738" s="51">
        <f t="shared" si="164"/>
        <v>0</v>
      </c>
      <c r="N738" s="51">
        <f t="shared" si="159"/>
        <v>0</v>
      </c>
      <c r="O738" s="51">
        <f t="shared" si="165"/>
        <v>0</v>
      </c>
      <c r="P738" s="51" t="str">
        <f>IFERROR(IF((VLOOKUP(F738,'Master Info'!$A$14:$C$113,2,FALSE)&amp;VLOOKUP(F738,'Master Info'!$A$14:$C$113,3,FALSE))='Master Info'!$B$2&amp;'Master Info'!$C$2,"SGST","IGST"),"")</f>
        <v/>
      </c>
      <c r="Q738" s="67" t="str">
        <f t="shared" si="160"/>
        <v/>
      </c>
      <c r="R738" s="51">
        <f t="shared" si="166"/>
        <v>0</v>
      </c>
      <c r="S738" s="51">
        <f t="shared" si="166"/>
        <v>0</v>
      </c>
      <c r="T738" s="51">
        <f t="shared" si="167"/>
        <v>0</v>
      </c>
      <c r="U738" s="51">
        <f t="shared" si="168"/>
        <v>0</v>
      </c>
      <c r="V738" s="52">
        <f t="shared" si="169"/>
        <v>0</v>
      </c>
      <c r="W738" s="50" t="str">
        <f>IFERROR(IF(AND(VLOOKUP(F738,'Master Info'!$A$14:$Q$113,17,FALSE)="UNREGISTERED",$P738="IGST",O738&gt;=250000),"IGST &gt; 2.5 Lakhs",IF(VLOOKUP($F738,'Master Info'!$A$14:$Q$113,17,FALSE)="UNREGISTERED","Unregistered",$P738)),"")</f>
        <v/>
      </c>
      <c r="X738" s="96" t="str">
        <f t="shared" si="170"/>
        <v/>
      </c>
      <c r="Y738" s="50" t="str">
        <f t="shared" si="161"/>
        <v/>
      </c>
    </row>
    <row r="739" spans="1:25" x14ac:dyDescent="0.25">
      <c r="A739" s="49" t="str">
        <f t="shared" si="158"/>
        <v>-</v>
      </c>
      <c r="B739" s="49">
        <f t="shared" si="171"/>
        <v>738</v>
      </c>
      <c r="C739" s="78"/>
      <c r="D739" s="78"/>
      <c r="E739" s="70"/>
      <c r="F739" s="83"/>
      <c r="G739" s="94"/>
      <c r="H739" s="84"/>
      <c r="I739" s="95" t="str">
        <f t="shared" si="162"/>
        <v/>
      </c>
      <c r="J739" s="84"/>
      <c r="K739" s="52" t="str">
        <f t="shared" si="163"/>
        <v/>
      </c>
      <c r="L739" s="84"/>
      <c r="M739" s="51">
        <f t="shared" si="164"/>
        <v>0</v>
      </c>
      <c r="N739" s="51">
        <f t="shared" si="159"/>
        <v>0</v>
      </c>
      <c r="O739" s="51">
        <f t="shared" si="165"/>
        <v>0</v>
      </c>
      <c r="P739" s="51" t="str">
        <f>IFERROR(IF((VLOOKUP(F739,'Master Info'!$A$14:$C$113,2,FALSE)&amp;VLOOKUP(F739,'Master Info'!$A$14:$C$113,3,FALSE))='Master Info'!$B$2&amp;'Master Info'!$C$2,"SGST","IGST"),"")</f>
        <v/>
      </c>
      <c r="Q739" s="67" t="str">
        <f t="shared" si="160"/>
        <v/>
      </c>
      <c r="R739" s="51">
        <f t="shared" si="166"/>
        <v>0</v>
      </c>
      <c r="S739" s="51">
        <f t="shared" si="166"/>
        <v>0</v>
      </c>
      <c r="T739" s="51">
        <f t="shared" si="167"/>
        <v>0</v>
      </c>
      <c r="U739" s="51">
        <f t="shared" si="168"/>
        <v>0</v>
      </c>
      <c r="V739" s="52">
        <f t="shared" si="169"/>
        <v>0</v>
      </c>
      <c r="W739" s="50" t="str">
        <f>IFERROR(IF(AND(VLOOKUP(F739,'Master Info'!$A$14:$Q$113,17,FALSE)="UNREGISTERED",$P739="IGST",O739&gt;=250000),"IGST &gt; 2.5 Lakhs",IF(VLOOKUP($F739,'Master Info'!$A$14:$Q$113,17,FALSE)="UNREGISTERED","Unregistered",$P739)),"")</f>
        <v/>
      </c>
      <c r="X739" s="96" t="str">
        <f t="shared" si="170"/>
        <v/>
      </c>
      <c r="Y739" s="50" t="str">
        <f t="shared" si="161"/>
        <v/>
      </c>
    </row>
    <row r="740" spans="1:25" x14ac:dyDescent="0.25">
      <c r="A740" s="49" t="str">
        <f t="shared" si="158"/>
        <v>-</v>
      </c>
      <c r="B740" s="49">
        <f t="shared" si="171"/>
        <v>739</v>
      </c>
      <c r="C740" s="78"/>
      <c r="D740" s="78"/>
      <c r="E740" s="70"/>
      <c r="F740" s="83"/>
      <c r="G740" s="94"/>
      <c r="H740" s="84"/>
      <c r="I740" s="95" t="str">
        <f t="shared" si="162"/>
        <v/>
      </c>
      <c r="J740" s="84"/>
      <c r="K740" s="52" t="str">
        <f t="shared" si="163"/>
        <v/>
      </c>
      <c r="L740" s="84"/>
      <c r="M740" s="51">
        <f t="shared" si="164"/>
        <v>0</v>
      </c>
      <c r="N740" s="51">
        <f t="shared" si="159"/>
        <v>0</v>
      </c>
      <c r="O740" s="51">
        <f t="shared" si="165"/>
        <v>0</v>
      </c>
      <c r="P740" s="51" t="str">
        <f>IFERROR(IF((VLOOKUP(F740,'Master Info'!$A$14:$C$113,2,FALSE)&amp;VLOOKUP(F740,'Master Info'!$A$14:$C$113,3,FALSE))='Master Info'!$B$2&amp;'Master Info'!$C$2,"SGST","IGST"),"")</f>
        <v/>
      </c>
      <c r="Q740" s="67" t="str">
        <f t="shared" si="160"/>
        <v/>
      </c>
      <c r="R740" s="51">
        <f t="shared" si="166"/>
        <v>0</v>
      </c>
      <c r="S740" s="51">
        <f t="shared" si="166"/>
        <v>0</v>
      </c>
      <c r="T740" s="51">
        <f t="shared" si="167"/>
        <v>0</v>
      </c>
      <c r="U740" s="51">
        <f t="shared" si="168"/>
        <v>0</v>
      </c>
      <c r="V740" s="52">
        <f t="shared" si="169"/>
        <v>0</v>
      </c>
      <c r="W740" s="50" t="str">
        <f>IFERROR(IF(AND(VLOOKUP(F740,'Master Info'!$A$14:$Q$113,17,FALSE)="UNREGISTERED",$P740="IGST",O740&gt;=250000),"IGST &gt; 2.5 Lakhs",IF(VLOOKUP($F740,'Master Info'!$A$14:$Q$113,17,FALSE)="UNREGISTERED","Unregistered",$P740)),"")</f>
        <v/>
      </c>
      <c r="X740" s="96" t="str">
        <f t="shared" si="170"/>
        <v/>
      </c>
      <c r="Y740" s="50" t="str">
        <f t="shared" si="161"/>
        <v/>
      </c>
    </row>
    <row r="741" spans="1:25" x14ac:dyDescent="0.25">
      <c r="A741" s="49" t="str">
        <f t="shared" si="158"/>
        <v>-</v>
      </c>
      <c r="B741" s="49">
        <f t="shared" si="171"/>
        <v>740</v>
      </c>
      <c r="C741" s="78"/>
      <c r="D741" s="78"/>
      <c r="E741" s="70"/>
      <c r="F741" s="83"/>
      <c r="G741" s="94"/>
      <c r="H741" s="84"/>
      <c r="I741" s="95" t="str">
        <f t="shared" si="162"/>
        <v/>
      </c>
      <c r="J741" s="84"/>
      <c r="K741" s="52" t="str">
        <f t="shared" si="163"/>
        <v/>
      </c>
      <c r="L741" s="84"/>
      <c r="M741" s="51">
        <f t="shared" si="164"/>
        <v>0</v>
      </c>
      <c r="N741" s="51">
        <f t="shared" si="159"/>
        <v>0</v>
      </c>
      <c r="O741" s="51">
        <f t="shared" si="165"/>
        <v>0</v>
      </c>
      <c r="P741" s="51" t="str">
        <f>IFERROR(IF((VLOOKUP(F741,'Master Info'!$A$14:$C$113,2,FALSE)&amp;VLOOKUP(F741,'Master Info'!$A$14:$C$113,3,FALSE))='Master Info'!$B$2&amp;'Master Info'!$C$2,"SGST","IGST"),"")</f>
        <v/>
      </c>
      <c r="Q741" s="67" t="str">
        <f t="shared" si="160"/>
        <v/>
      </c>
      <c r="R741" s="51">
        <f t="shared" si="166"/>
        <v>0</v>
      </c>
      <c r="S741" s="51">
        <f t="shared" si="166"/>
        <v>0</v>
      </c>
      <c r="T741" s="51">
        <f t="shared" si="167"/>
        <v>0</v>
      </c>
      <c r="U741" s="51">
        <f t="shared" si="168"/>
        <v>0</v>
      </c>
      <c r="V741" s="52">
        <f t="shared" si="169"/>
        <v>0</v>
      </c>
      <c r="W741" s="50" t="str">
        <f>IFERROR(IF(AND(VLOOKUP(F741,'Master Info'!$A$14:$Q$113,17,FALSE)="UNREGISTERED",$P741="IGST",O741&gt;=250000),"IGST &gt; 2.5 Lakhs",IF(VLOOKUP($F741,'Master Info'!$A$14:$Q$113,17,FALSE)="UNREGISTERED","Unregistered",$P741)),"")</f>
        <v/>
      </c>
      <c r="X741" s="96" t="str">
        <f t="shared" si="170"/>
        <v/>
      </c>
      <c r="Y741" s="50" t="str">
        <f t="shared" si="161"/>
        <v/>
      </c>
    </row>
    <row r="742" spans="1:25" x14ac:dyDescent="0.25">
      <c r="A742" s="49" t="str">
        <f t="shared" si="158"/>
        <v>-</v>
      </c>
      <c r="B742" s="49">
        <f t="shared" si="171"/>
        <v>741</v>
      </c>
      <c r="C742" s="78"/>
      <c r="D742" s="78"/>
      <c r="E742" s="70"/>
      <c r="F742" s="83"/>
      <c r="G742" s="94"/>
      <c r="H742" s="84"/>
      <c r="I742" s="95" t="str">
        <f t="shared" si="162"/>
        <v/>
      </c>
      <c r="J742" s="84"/>
      <c r="K742" s="52" t="str">
        <f t="shared" si="163"/>
        <v/>
      </c>
      <c r="L742" s="84"/>
      <c r="M742" s="51">
        <f t="shared" si="164"/>
        <v>0</v>
      </c>
      <c r="N742" s="51">
        <f t="shared" si="159"/>
        <v>0</v>
      </c>
      <c r="O742" s="51">
        <f t="shared" si="165"/>
        <v>0</v>
      </c>
      <c r="P742" s="51" t="str">
        <f>IFERROR(IF((VLOOKUP(F742,'Master Info'!$A$14:$C$113,2,FALSE)&amp;VLOOKUP(F742,'Master Info'!$A$14:$C$113,3,FALSE))='Master Info'!$B$2&amp;'Master Info'!$C$2,"SGST","IGST"),"")</f>
        <v/>
      </c>
      <c r="Q742" s="67" t="str">
        <f t="shared" si="160"/>
        <v/>
      </c>
      <c r="R742" s="51">
        <f t="shared" si="166"/>
        <v>0</v>
      </c>
      <c r="S742" s="51">
        <f t="shared" si="166"/>
        <v>0</v>
      </c>
      <c r="T742" s="51">
        <f t="shared" si="167"/>
        <v>0</v>
      </c>
      <c r="U742" s="51">
        <f t="shared" si="168"/>
        <v>0</v>
      </c>
      <c r="V742" s="52">
        <f t="shared" si="169"/>
        <v>0</v>
      </c>
      <c r="W742" s="50" t="str">
        <f>IFERROR(IF(AND(VLOOKUP(F742,'Master Info'!$A$14:$Q$113,17,FALSE)="UNREGISTERED",$P742="IGST",O742&gt;=250000),"IGST &gt; 2.5 Lakhs",IF(VLOOKUP($F742,'Master Info'!$A$14:$Q$113,17,FALSE)="UNREGISTERED","Unregistered",$P742)),"")</f>
        <v/>
      </c>
      <c r="X742" s="96" t="str">
        <f t="shared" si="170"/>
        <v/>
      </c>
      <c r="Y742" s="50" t="str">
        <f t="shared" si="161"/>
        <v/>
      </c>
    </row>
    <row r="743" spans="1:25" x14ac:dyDescent="0.25">
      <c r="A743" s="49" t="str">
        <f t="shared" si="158"/>
        <v>-</v>
      </c>
      <c r="B743" s="49">
        <f t="shared" si="171"/>
        <v>742</v>
      </c>
      <c r="C743" s="78"/>
      <c r="D743" s="78"/>
      <c r="E743" s="70"/>
      <c r="F743" s="83"/>
      <c r="G743" s="94"/>
      <c r="H743" s="84"/>
      <c r="I743" s="95" t="str">
        <f t="shared" si="162"/>
        <v/>
      </c>
      <c r="J743" s="84"/>
      <c r="K743" s="52" t="str">
        <f t="shared" si="163"/>
        <v/>
      </c>
      <c r="L743" s="84"/>
      <c r="M743" s="51">
        <f t="shared" si="164"/>
        <v>0</v>
      </c>
      <c r="N743" s="51">
        <f t="shared" si="159"/>
        <v>0</v>
      </c>
      <c r="O743" s="51">
        <f t="shared" si="165"/>
        <v>0</v>
      </c>
      <c r="P743" s="51" t="str">
        <f>IFERROR(IF((VLOOKUP(F743,'Master Info'!$A$14:$C$113,2,FALSE)&amp;VLOOKUP(F743,'Master Info'!$A$14:$C$113,3,FALSE))='Master Info'!$B$2&amp;'Master Info'!$C$2,"SGST","IGST"),"")</f>
        <v/>
      </c>
      <c r="Q743" s="67" t="str">
        <f t="shared" si="160"/>
        <v/>
      </c>
      <c r="R743" s="51">
        <f t="shared" si="166"/>
        <v>0</v>
      </c>
      <c r="S743" s="51">
        <f t="shared" si="166"/>
        <v>0</v>
      </c>
      <c r="T743" s="51">
        <f t="shared" si="167"/>
        <v>0</v>
      </c>
      <c r="U743" s="51">
        <f t="shared" si="168"/>
        <v>0</v>
      </c>
      <c r="V743" s="52">
        <f t="shared" si="169"/>
        <v>0</v>
      </c>
      <c r="W743" s="50" t="str">
        <f>IFERROR(IF(AND(VLOOKUP(F743,'Master Info'!$A$14:$Q$113,17,FALSE)="UNREGISTERED",$P743="IGST",O743&gt;=250000),"IGST &gt; 2.5 Lakhs",IF(VLOOKUP($F743,'Master Info'!$A$14:$Q$113,17,FALSE)="UNREGISTERED","Unregistered",$P743)),"")</f>
        <v/>
      </c>
      <c r="X743" s="96" t="str">
        <f t="shared" si="170"/>
        <v/>
      </c>
      <c r="Y743" s="50" t="str">
        <f t="shared" si="161"/>
        <v/>
      </c>
    </row>
    <row r="744" spans="1:25" x14ac:dyDescent="0.25">
      <c r="A744" s="49" t="str">
        <f t="shared" si="158"/>
        <v>-</v>
      </c>
      <c r="B744" s="49">
        <f t="shared" si="171"/>
        <v>743</v>
      </c>
      <c r="C744" s="78"/>
      <c r="D744" s="78"/>
      <c r="E744" s="70"/>
      <c r="F744" s="83"/>
      <c r="G744" s="94"/>
      <c r="H744" s="84"/>
      <c r="I744" s="95" t="str">
        <f t="shared" si="162"/>
        <v/>
      </c>
      <c r="J744" s="84"/>
      <c r="K744" s="52" t="str">
        <f t="shared" si="163"/>
        <v/>
      </c>
      <c r="L744" s="84"/>
      <c r="M744" s="51">
        <f t="shared" si="164"/>
        <v>0</v>
      </c>
      <c r="N744" s="51">
        <f t="shared" si="159"/>
        <v>0</v>
      </c>
      <c r="O744" s="51">
        <f t="shared" si="165"/>
        <v>0</v>
      </c>
      <c r="P744" s="51" t="str">
        <f>IFERROR(IF((VLOOKUP(F744,'Master Info'!$A$14:$C$113,2,FALSE)&amp;VLOOKUP(F744,'Master Info'!$A$14:$C$113,3,FALSE))='Master Info'!$B$2&amp;'Master Info'!$C$2,"SGST","IGST"),"")</f>
        <v/>
      </c>
      <c r="Q744" s="67" t="str">
        <f t="shared" si="160"/>
        <v/>
      </c>
      <c r="R744" s="51">
        <f t="shared" si="166"/>
        <v>0</v>
      </c>
      <c r="S744" s="51">
        <f t="shared" si="166"/>
        <v>0</v>
      </c>
      <c r="T744" s="51">
        <f t="shared" si="167"/>
        <v>0</v>
      </c>
      <c r="U744" s="51">
        <f t="shared" si="168"/>
        <v>0</v>
      </c>
      <c r="V744" s="52">
        <f t="shared" si="169"/>
        <v>0</v>
      </c>
      <c r="W744" s="50" t="str">
        <f>IFERROR(IF(AND(VLOOKUP(F744,'Master Info'!$A$14:$Q$113,17,FALSE)="UNREGISTERED",$P744="IGST",O744&gt;=250000),"IGST &gt; 2.5 Lakhs",IF(VLOOKUP($F744,'Master Info'!$A$14:$Q$113,17,FALSE)="UNREGISTERED","Unregistered",$P744)),"")</f>
        <v/>
      </c>
      <c r="X744" s="96" t="str">
        <f t="shared" si="170"/>
        <v/>
      </c>
      <c r="Y744" s="50" t="str">
        <f t="shared" si="161"/>
        <v/>
      </c>
    </row>
    <row r="745" spans="1:25" x14ac:dyDescent="0.25">
      <c r="A745" s="49" t="str">
        <f t="shared" si="158"/>
        <v>-</v>
      </c>
      <c r="B745" s="49">
        <f t="shared" si="171"/>
        <v>744</v>
      </c>
      <c r="C745" s="78"/>
      <c r="D745" s="78"/>
      <c r="E745" s="70"/>
      <c r="F745" s="83"/>
      <c r="G745" s="94"/>
      <c r="H745" s="84"/>
      <c r="I745" s="95" t="str">
        <f t="shared" si="162"/>
        <v/>
      </c>
      <c r="J745" s="84"/>
      <c r="K745" s="52" t="str">
        <f t="shared" si="163"/>
        <v/>
      </c>
      <c r="L745" s="84"/>
      <c r="M745" s="51">
        <f t="shared" si="164"/>
        <v>0</v>
      </c>
      <c r="N745" s="51">
        <f t="shared" si="159"/>
        <v>0</v>
      </c>
      <c r="O745" s="51">
        <f t="shared" si="165"/>
        <v>0</v>
      </c>
      <c r="P745" s="51" t="str">
        <f>IFERROR(IF((VLOOKUP(F745,'Master Info'!$A$14:$C$113,2,FALSE)&amp;VLOOKUP(F745,'Master Info'!$A$14:$C$113,3,FALSE))='Master Info'!$B$2&amp;'Master Info'!$C$2,"SGST","IGST"),"")</f>
        <v/>
      </c>
      <c r="Q745" s="67" t="str">
        <f t="shared" si="160"/>
        <v/>
      </c>
      <c r="R745" s="51">
        <f t="shared" si="166"/>
        <v>0</v>
      </c>
      <c r="S745" s="51">
        <f t="shared" si="166"/>
        <v>0</v>
      </c>
      <c r="T745" s="51">
        <f t="shared" si="167"/>
        <v>0</v>
      </c>
      <c r="U745" s="51">
        <f t="shared" si="168"/>
        <v>0</v>
      </c>
      <c r="V745" s="52">
        <f t="shared" si="169"/>
        <v>0</v>
      </c>
      <c r="W745" s="50" t="str">
        <f>IFERROR(IF(AND(VLOOKUP(F745,'Master Info'!$A$14:$Q$113,17,FALSE)="UNREGISTERED",$P745="IGST",O745&gt;=250000),"IGST &gt; 2.5 Lakhs",IF(VLOOKUP($F745,'Master Info'!$A$14:$Q$113,17,FALSE)="UNREGISTERED","Unregistered",$P745)),"")</f>
        <v/>
      </c>
      <c r="X745" s="96" t="str">
        <f t="shared" si="170"/>
        <v/>
      </c>
      <c r="Y745" s="50" t="str">
        <f t="shared" si="161"/>
        <v/>
      </c>
    </row>
    <row r="746" spans="1:25" x14ac:dyDescent="0.25">
      <c r="A746" s="49" t="str">
        <f t="shared" si="158"/>
        <v>-</v>
      </c>
      <c r="B746" s="49">
        <f t="shared" si="171"/>
        <v>745</v>
      </c>
      <c r="C746" s="78"/>
      <c r="D746" s="78"/>
      <c r="E746" s="70"/>
      <c r="F746" s="83"/>
      <c r="G746" s="94"/>
      <c r="H746" s="84"/>
      <c r="I746" s="95" t="str">
        <f t="shared" si="162"/>
        <v/>
      </c>
      <c r="J746" s="84"/>
      <c r="K746" s="52" t="str">
        <f t="shared" si="163"/>
        <v/>
      </c>
      <c r="L746" s="84"/>
      <c r="M746" s="51">
        <f t="shared" si="164"/>
        <v>0</v>
      </c>
      <c r="N746" s="51">
        <f t="shared" si="159"/>
        <v>0</v>
      </c>
      <c r="O746" s="51">
        <f t="shared" si="165"/>
        <v>0</v>
      </c>
      <c r="P746" s="51" t="str">
        <f>IFERROR(IF((VLOOKUP(F746,'Master Info'!$A$14:$C$113,2,FALSE)&amp;VLOOKUP(F746,'Master Info'!$A$14:$C$113,3,FALSE))='Master Info'!$B$2&amp;'Master Info'!$C$2,"SGST","IGST"),"")</f>
        <v/>
      </c>
      <c r="Q746" s="67" t="str">
        <f t="shared" si="160"/>
        <v/>
      </c>
      <c r="R746" s="51">
        <f t="shared" si="166"/>
        <v>0</v>
      </c>
      <c r="S746" s="51">
        <f t="shared" si="166"/>
        <v>0</v>
      </c>
      <c r="T746" s="51">
        <f t="shared" si="167"/>
        <v>0</v>
      </c>
      <c r="U746" s="51">
        <f t="shared" si="168"/>
        <v>0</v>
      </c>
      <c r="V746" s="52">
        <f t="shared" si="169"/>
        <v>0</v>
      </c>
      <c r="W746" s="50" t="str">
        <f>IFERROR(IF(AND(VLOOKUP(F746,'Master Info'!$A$14:$Q$113,17,FALSE)="UNREGISTERED",$P746="IGST",O746&gt;=250000),"IGST &gt; 2.5 Lakhs",IF(VLOOKUP($F746,'Master Info'!$A$14:$Q$113,17,FALSE)="UNREGISTERED","Unregistered",$P746)),"")</f>
        <v/>
      </c>
      <c r="X746" s="96" t="str">
        <f t="shared" si="170"/>
        <v/>
      </c>
      <c r="Y746" s="50" t="str">
        <f t="shared" si="161"/>
        <v/>
      </c>
    </row>
    <row r="747" spans="1:25" x14ac:dyDescent="0.25">
      <c r="A747" s="49" t="str">
        <f t="shared" si="158"/>
        <v>-</v>
      </c>
      <c r="B747" s="49">
        <f t="shared" si="171"/>
        <v>746</v>
      </c>
      <c r="C747" s="78"/>
      <c r="D747" s="78"/>
      <c r="E747" s="70"/>
      <c r="F747" s="83"/>
      <c r="G747" s="94"/>
      <c r="H747" s="84"/>
      <c r="I747" s="95" t="str">
        <f t="shared" si="162"/>
        <v/>
      </c>
      <c r="J747" s="84"/>
      <c r="K747" s="52" t="str">
        <f t="shared" si="163"/>
        <v/>
      </c>
      <c r="L747" s="84"/>
      <c r="M747" s="51">
        <f t="shared" si="164"/>
        <v>0</v>
      </c>
      <c r="N747" s="51">
        <f t="shared" si="159"/>
        <v>0</v>
      </c>
      <c r="O747" s="51">
        <f t="shared" si="165"/>
        <v>0</v>
      </c>
      <c r="P747" s="51" t="str">
        <f>IFERROR(IF((VLOOKUP(F747,'Master Info'!$A$14:$C$113,2,FALSE)&amp;VLOOKUP(F747,'Master Info'!$A$14:$C$113,3,FALSE))='Master Info'!$B$2&amp;'Master Info'!$C$2,"SGST","IGST"),"")</f>
        <v/>
      </c>
      <c r="Q747" s="67" t="str">
        <f t="shared" si="160"/>
        <v/>
      </c>
      <c r="R747" s="51">
        <f t="shared" si="166"/>
        <v>0</v>
      </c>
      <c r="S747" s="51">
        <f t="shared" si="166"/>
        <v>0</v>
      </c>
      <c r="T747" s="51">
        <f t="shared" si="167"/>
        <v>0</v>
      </c>
      <c r="U747" s="51">
        <f t="shared" si="168"/>
        <v>0</v>
      </c>
      <c r="V747" s="52">
        <f t="shared" si="169"/>
        <v>0</v>
      </c>
      <c r="W747" s="50" t="str">
        <f>IFERROR(IF(AND(VLOOKUP(F747,'Master Info'!$A$14:$Q$113,17,FALSE)="UNREGISTERED",$P747="IGST",O747&gt;=250000),"IGST &gt; 2.5 Lakhs",IF(VLOOKUP($F747,'Master Info'!$A$14:$Q$113,17,FALSE)="UNREGISTERED","Unregistered",$P747)),"")</f>
        <v/>
      </c>
      <c r="X747" s="96" t="str">
        <f t="shared" si="170"/>
        <v/>
      </c>
      <c r="Y747" s="50" t="str">
        <f t="shared" si="161"/>
        <v/>
      </c>
    </row>
    <row r="748" spans="1:25" x14ac:dyDescent="0.25">
      <c r="A748" s="49" t="str">
        <f t="shared" si="158"/>
        <v>-</v>
      </c>
      <c r="B748" s="49">
        <f t="shared" si="171"/>
        <v>747</v>
      </c>
      <c r="C748" s="78"/>
      <c r="D748" s="78"/>
      <c r="E748" s="70"/>
      <c r="F748" s="83"/>
      <c r="G748" s="94"/>
      <c r="H748" s="84"/>
      <c r="I748" s="95" t="str">
        <f t="shared" si="162"/>
        <v/>
      </c>
      <c r="J748" s="84"/>
      <c r="K748" s="52" t="str">
        <f t="shared" si="163"/>
        <v/>
      </c>
      <c r="L748" s="84"/>
      <c r="M748" s="51">
        <f t="shared" si="164"/>
        <v>0</v>
      </c>
      <c r="N748" s="51">
        <f t="shared" si="159"/>
        <v>0</v>
      </c>
      <c r="O748" s="51">
        <f t="shared" si="165"/>
        <v>0</v>
      </c>
      <c r="P748" s="51" t="str">
        <f>IFERROR(IF((VLOOKUP(F748,'Master Info'!$A$14:$C$113,2,FALSE)&amp;VLOOKUP(F748,'Master Info'!$A$14:$C$113,3,FALSE))='Master Info'!$B$2&amp;'Master Info'!$C$2,"SGST","IGST"),"")</f>
        <v/>
      </c>
      <c r="Q748" s="67" t="str">
        <f t="shared" si="160"/>
        <v/>
      </c>
      <c r="R748" s="51">
        <f t="shared" si="166"/>
        <v>0</v>
      </c>
      <c r="S748" s="51">
        <f t="shared" si="166"/>
        <v>0</v>
      </c>
      <c r="T748" s="51">
        <f t="shared" si="167"/>
        <v>0</v>
      </c>
      <c r="U748" s="51">
        <f t="shared" si="168"/>
        <v>0</v>
      </c>
      <c r="V748" s="52">
        <f t="shared" si="169"/>
        <v>0</v>
      </c>
      <c r="W748" s="50" t="str">
        <f>IFERROR(IF(AND(VLOOKUP(F748,'Master Info'!$A$14:$Q$113,17,FALSE)="UNREGISTERED",$P748="IGST",O748&gt;=250000),"IGST &gt; 2.5 Lakhs",IF(VLOOKUP($F748,'Master Info'!$A$14:$Q$113,17,FALSE)="UNREGISTERED","Unregistered",$P748)),"")</f>
        <v/>
      </c>
      <c r="X748" s="96" t="str">
        <f t="shared" si="170"/>
        <v/>
      </c>
      <c r="Y748" s="50" t="str">
        <f t="shared" si="161"/>
        <v/>
      </c>
    </row>
    <row r="749" spans="1:25" x14ac:dyDescent="0.25">
      <c r="A749" s="49" t="str">
        <f t="shared" si="158"/>
        <v>-</v>
      </c>
      <c r="B749" s="49">
        <f t="shared" si="171"/>
        <v>748</v>
      </c>
      <c r="C749" s="78"/>
      <c r="D749" s="78"/>
      <c r="E749" s="70"/>
      <c r="F749" s="83"/>
      <c r="G749" s="94"/>
      <c r="H749" s="84"/>
      <c r="I749" s="95" t="str">
        <f t="shared" si="162"/>
        <v/>
      </c>
      <c r="J749" s="84"/>
      <c r="K749" s="52" t="str">
        <f t="shared" si="163"/>
        <v/>
      </c>
      <c r="L749" s="84"/>
      <c r="M749" s="51">
        <f t="shared" si="164"/>
        <v>0</v>
      </c>
      <c r="N749" s="51">
        <f t="shared" si="159"/>
        <v>0</v>
      </c>
      <c r="O749" s="51">
        <f t="shared" si="165"/>
        <v>0</v>
      </c>
      <c r="P749" s="51" t="str">
        <f>IFERROR(IF((VLOOKUP(F749,'Master Info'!$A$14:$C$113,2,FALSE)&amp;VLOOKUP(F749,'Master Info'!$A$14:$C$113,3,FALSE))='Master Info'!$B$2&amp;'Master Info'!$C$2,"SGST","IGST"),"")</f>
        <v/>
      </c>
      <c r="Q749" s="67" t="str">
        <f t="shared" si="160"/>
        <v/>
      </c>
      <c r="R749" s="51">
        <f t="shared" si="166"/>
        <v>0</v>
      </c>
      <c r="S749" s="51">
        <f t="shared" si="166"/>
        <v>0</v>
      </c>
      <c r="T749" s="51">
        <f t="shared" si="167"/>
        <v>0</v>
      </c>
      <c r="U749" s="51">
        <f t="shared" si="168"/>
        <v>0</v>
      </c>
      <c r="V749" s="52">
        <f t="shared" si="169"/>
        <v>0</v>
      </c>
      <c r="W749" s="50" t="str">
        <f>IFERROR(IF(AND(VLOOKUP(F749,'Master Info'!$A$14:$Q$113,17,FALSE)="UNREGISTERED",$P749="IGST",O749&gt;=250000),"IGST &gt; 2.5 Lakhs",IF(VLOOKUP($F749,'Master Info'!$A$14:$Q$113,17,FALSE)="UNREGISTERED","Unregistered",$P749)),"")</f>
        <v/>
      </c>
      <c r="X749" s="96" t="str">
        <f t="shared" si="170"/>
        <v/>
      </c>
      <c r="Y749" s="50" t="str">
        <f t="shared" si="161"/>
        <v/>
      </c>
    </row>
    <row r="750" spans="1:25" x14ac:dyDescent="0.25">
      <c r="A750" s="49" t="str">
        <f t="shared" si="158"/>
        <v>-</v>
      </c>
      <c r="B750" s="49">
        <f t="shared" si="171"/>
        <v>749</v>
      </c>
      <c r="C750" s="78"/>
      <c r="D750" s="78"/>
      <c r="E750" s="70"/>
      <c r="F750" s="83"/>
      <c r="G750" s="94"/>
      <c r="H750" s="84"/>
      <c r="I750" s="95" t="str">
        <f t="shared" si="162"/>
        <v/>
      </c>
      <c r="J750" s="84"/>
      <c r="K750" s="52" t="str">
        <f t="shared" si="163"/>
        <v/>
      </c>
      <c r="L750" s="84"/>
      <c r="M750" s="51">
        <f t="shared" si="164"/>
        <v>0</v>
      </c>
      <c r="N750" s="51">
        <f t="shared" si="159"/>
        <v>0</v>
      </c>
      <c r="O750" s="51">
        <f t="shared" si="165"/>
        <v>0</v>
      </c>
      <c r="P750" s="51" t="str">
        <f>IFERROR(IF((VLOOKUP(F750,'Master Info'!$A$14:$C$113,2,FALSE)&amp;VLOOKUP(F750,'Master Info'!$A$14:$C$113,3,FALSE))='Master Info'!$B$2&amp;'Master Info'!$C$2,"SGST","IGST"),"")</f>
        <v/>
      </c>
      <c r="Q750" s="67" t="str">
        <f t="shared" si="160"/>
        <v/>
      </c>
      <c r="R750" s="51">
        <f t="shared" si="166"/>
        <v>0</v>
      </c>
      <c r="S750" s="51">
        <f t="shared" si="166"/>
        <v>0</v>
      </c>
      <c r="T750" s="51">
        <f t="shared" si="167"/>
        <v>0</v>
      </c>
      <c r="U750" s="51">
        <f t="shared" si="168"/>
        <v>0</v>
      </c>
      <c r="V750" s="52">
        <f t="shared" si="169"/>
        <v>0</v>
      </c>
      <c r="W750" s="50" t="str">
        <f>IFERROR(IF(AND(VLOOKUP(F750,'Master Info'!$A$14:$Q$113,17,FALSE)="UNREGISTERED",$P750="IGST",O750&gt;=250000),"IGST &gt; 2.5 Lakhs",IF(VLOOKUP($F750,'Master Info'!$A$14:$Q$113,17,FALSE)="UNREGISTERED","Unregistered",$P750)),"")</f>
        <v/>
      </c>
      <c r="X750" s="96" t="str">
        <f t="shared" si="170"/>
        <v/>
      </c>
      <c r="Y750" s="50" t="str">
        <f t="shared" si="161"/>
        <v/>
      </c>
    </row>
    <row r="751" spans="1:25" x14ac:dyDescent="0.25">
      <c r="A751" s="49" t="str">
        <f t="shared" si="158"/>
        <v>-</v>
      </c>
      <c r="B751" s="49">
        <f t="shared" si="171"/>
        <v>750</v>
      </c>
      <c r="C751" s="78"/>
      <c r="D751" s="78"/>
      <c r="E751" s="70"/>
      <c r="F751" s="83"/>
      <c r="G751" s="94"/>
      <c r="H751" s="84"/>
      <c r="I751" s="95" t="str">
        <f t="shared" si="162"/>
        <v/>
      </c>
      <c r="J751" s="84"/>
      <c r="K751" s="52" t="str">
        <f t="shared" si="163"/>
        <v/>
      </c>
      <c r="L751" s="84"/>
      <c r="M751" s="51">
        <f t="shared" si="164"/>
        <v>0</v>
      </c>
      <c r="N751" s="51">
        <f t="shared" si="159"/>
        <v>0</v>
      </c>
      <c r="O751" s="51">
        <f t="shared" si="165"/>
        <v>0</v>
      </c>
      <c r="P751" s="51" t="str">
        <f>IFERROR(IF((VLOOKUP(F751,'Master Info'!$A$14:$C$113,2,FALSE)&amp;VLOOKUP(F751,'Master Info'!$A$14:$C$113,3,FALSE))='Master Info'!$B$2&amp;'Master Info'!$C$2,"SGST","IGST"),"")</f>
        <v/>
      </c>
      <c r="Q751" s="67" t="str">
        <f t="shared" si="160"/>
        <v/>
      </c>
      <c r="R751" s="51">
        <f t="shared" si="166"/>
        <v>0</v>
      </c>
      <c r="S751" s="51">
        <f t="shared" si="166"/>
        <v>0</v>
      </c>
      <c r="T751" s="51">
        <f t="shared" si="167"/>
        <v>0</v>
      </c>
      <c r="U751" s="51">
        <f t="shared" si="168"/>
        <v>0</v>
      </c>
      <c r="V751" s="52">
        <f t="shared" si="169"/>
        <v>0</v>
      </c>
      <c r="W751" s="50" t="str">
        <f>IFERROR(IF(AND(VLOOKUP(F751,'Master Info'!$A$14:$Q$113,17,FALSE)="UNREGISTERED",$P751="IGST",O751&gt;=250000),"IGST &gt; 2.5 Lakhs",IF(VLOOKUP($F751,'Master Info'!$A$14:$Q$113,17,FALSE)="UNREGISTERED","Unregistered",$P751)),"")</f>
        <v/>
      </c>
      <c r="X751" s="96" t="str">
        <f t="shared" si="170"/>
        <v/>
      </c>
      <c r="Y751" s="50" t="str">
        <f t="shared" si="161"/>
        <v/>
      </c>
    </row>
    <row r="752" spans="1:25" x14ac:dyDescent="0.25">
      <c r="A752" s="49" t="str">
        <f t="shared" si="158"/>
        <v>-</v>
      </c>
      <c r="B752" s="49">
        <f t="shared" si="171"/>
        <v>751</v>
      </c>
      <c r="C752" s="78"/>
      <c r="D752" s="78"/>
      <c r="E752" s="70"/>
      <c r="F752" s="83"/>
      <c r="G752" s="94"/>
      <c r="H752" s="84"/>
      <c r="I752" s="95" t="str">
        <f t="shared" si="162"/>
        <v/>
      </c>
      <c r="J752" s="84"/>
      <c r="K752" s="52" t="str">
        <f t="shared" si="163"/>
        <v/>
      </c>
      <c r="L752" s="84"/>
      <c r="M752" s="51">
        <f t="shared" si="164"/>
        <v>0</v>
      </c>
      <c r="N752" s="51">
        <f t="shared" si="159"/>
        <v>0</v>
      </c>
      <c r="O752" s="51">
        <f t="shared" si="165"/>
        <v>0</v>
      </c>
      <c r="P752" s="51" t="str">
        <f>IFERROR(IF((VLOOKUP(F752,'Master Info'!$A$14:$C$113,2,FALSE)&amp;VLOOKUP(F752,'Master Info'!$A$14:$C$113,3,FALSE))='Master Info'!$B$2&amp;'Master Info'!$C$2,"SGST","IGST"),"")</f>
        <v/>
      </c>
      <c r="Q752" s="67" t="str">
        <f t="shared" si="160"/>
        <v/>
      </c>
      <c r="R752" s="51">
        <f t="shared" si="166"/>
        <v>0</v>
      </c>
      <c r="S752" s="51">
        <f t="shared" si="166"/>
        <v>0</v>
      </c>
      <c r="T752" s="51">
        <f t="shared" si="167"/>
        <v>0</v>
      </c>
      <c r="U752" s="51">
        <f t="shared" si="168"/>
        <v>0</v>
      </c>
      <c r="V752" s="52">
        <f t="shared" si="169"/>
        <v>0</v>
      </c>
      <c r="W752" s="50" t="str">
        <f>IFERROR(IF(AND(VLOOKUP(F752,'Master Info'!$A$14:$Q$113,17,FALSE)="UNREGISTERED",$P752="IGST",O752&gt;=250000),"IGST &gt; 2.5 Lakhs",IF(VLOOKUP($F752,'Master Info'!$A$14:$Q$113,17,FALSE)="UNREGISTERED","Unregistered",$P752)),"")</f>
        <v/>
      </c>
      <c r="X752" s="96" t="str">
        <f t="shared" si="170"/>
        <v/>
      </c>
      <c r="Y752" s="50" t="str">
        <f t="shared" si="161"/>
        <v/>
      </c>
    </row>
    <row r="753" spans="1:25" x14ac:dyDescent="0.25">
      <c r="A753" s="49" t="str">
        <f t="shared" si="158"/>
        <v>-</v>
      </c>
      <c r="B753" s="49">
        <f t="shared" si="171"/>
        <v>752</v>
      </c>
      <c r="C753" s="78"/>
      <c r="D753" s="78"/>
      <c r="E753" s="70"/>
      <c r="F753" s="83"/>
      <c r="G753" s="94"/>
      <c r="H753" s="84"/>
      <c r="I753" s="95" t="str">
        <f t="shared" si="162"/>
        <v/>
      </c>
      <c r="J753" s="84"/>
      <c r="K753" s="52" t="str">
        <f t="shared" si="163"/>
        <v/>
      </c>
      <c r="L753" s="84"/>
      <c r="M753" s="51">
        <f t="shared" si="164"/>
        <v>0</v>
      </c>
      <c r="N753" s="51">
        <f t="shared" si="159"/>
        <v>0</v>
      </c>
      <c r="O753" s="51">
        <f t="shared" si="165"/>
        <v>0</v>
      </c>
      <c r="P753" s="51" t="str">
        <f>IFERROR(IF((VLOOKUP(F753,'Master Info'!$A$14:$C$113,2,FALSE)&amp;VLOOKUP(F753,'Master Info'!$A$14:$C$113,3,FALSE))='Master Info'!$B$2&amp;'Master Info'!$C$2,"SGST","IGST"),"")</f>
        <v/>
      </c>
      <c r="Q753" s="67" t="str">
        <f t="shared" si="160"/>
        <v/>
      </c>
      <c r="R753" s="51">
        <f t="shared" si="166"/>
        <v>0</v>
      </c>
      <c r="S753" s="51">
        <f t="shared" si="166"/>
        <v>0</v>
      </c>
      <c r="T753" s="51">
        <f t="shared" si="167"/>
        <v>0</v>
      </c>
      <c r="U753" s="51">
        <f t="shared" si="168"/>
        <v>0</v>
      </c>
      <c r="V753" s="52">
        <f t="shared" si="169"/>
        <v>0</v>
      </c>
      <c r="W753" s="50" t="str">
        <f>IFERROR(IF(AND(VLOOKUP(F753,'Master Info'!$A$14:$Q$113,17,FALSE)="UNREGISTERED",$P753="IGST",O753&gt;=250000),"IGST &gt; 2.5 Lakhs",IF(VLOOKUP($F753,'Master Info'!$A$14:$Q$113,17,FALSE)="UNREGISTERED","Unregistered",$P753)),"")</f>
        <v/>
      </c>
      <c r="X753" s="96" t="str">
        <f t="shared" si="170"/>
        <v/>
      </c>
      <c r="Y753" s="50" t="str">
        <f t="shared" si="161"/>
        <v/>
      </c>
    </row>
    <row r="754" spans="1:25" x14ac:dyDescent="0.25">
      <c r="A754" s="49" t="str">
        <f t="shared" si="158"/>
        <v>-</v>
      </c>
      <c r="B754" s="49">
        <f t="shared" si="171"/>
        <v>753</v>
      </c>
      <c r="C754" s="78"/>
      <c r="D754" s="78"/>
      <c r="E754" s="70"/>
      <c r="F754" s="83"/>
      <c r="G754" s="94"/>
      <c r="H754" s="84"/>
      <c r="I754" s="95" t="str">
        <f t="shared" si="162"/>
        <v/>
      </c>
      <c r="J754" s="84"/>
      <c r="K754" s="52" t="str">
        <f t="shared" si="163"/>
        <v/>
      </c>
      <c r="L754" s="84"/>
      <c r="M754" s="51">
        <f t="shared" si="164"/>
        <v>0</v>
      </c>
      <c r="N754" s="51">
        <f t="shared" si="159"/>
        <v>0</v>
      </c>
      <c r="O754" s="51">
        <f t="shared" si="165"/>
        <v>0</v>
      </c>
      <c r="P754" s="51" t="str">
        <f>IFERROR(IF((VLOOKUP(F754,'Master Info'!$A$14:$C$113,2,FALSE)&amp;VLOOKUP(F754,'Master Info'!$A$14:$C$113,3,FALSE))='Master Info'!$B$2&amp;'Master Info'!$C$2,"SGST","IGST"),"")</f>
        <v/>
      </c>
      <c r="Q754" s="67" t="str">
        <f t="shared" si="160"/>
        <v/>
      </c>
      <c r="R754" s="51">
        <f t="shared" si="166"/>
        <v>0</v>
      </c>
      <c r="S754" s="51">
        <f t="shared" si="166"/>
        <v>0</v>
      </c>
      <c r="T754" s="51">
        <f t="shared" si="167"/>
        <v>0</v>
      </c>
      <c r="U754" s="51">
        <f t="shared" si="168"/>
        <v>0</v>
      </c>
      <c r="V754" s="52">
        <f t="shared" si="169"/>
        <v>0</v>
      </c>
      <c r="W754" s="50" t="str">
        <f>IFERROR(IF(AND(VLOOKUP(F754,'Master Info'!$A$14:$Q$113,17,FALSE)="UNREGISTERED",$P754="IGST",O754&gt;=250000),"IGST &gt; 2.5 Lakhs",IF(VLOOKUP($F754,'Master Info'!$A$14:$Q$113,17,FALSE)="UNREGISTERED","Unregistered",$P754)),"")</f>
        <v/>
      </c>
      <c r="X754" s="96" t="str">
        <f t="shared" si="170"/>
        <v/>
      </c>
      <c r="Y754" s="50" t="str">
        <f t="shared" si="161"/>
        <v/>
      </c>
    </row>
    <row r="755" spans="1:25" x14ac:dyDescent="0.25">
      <c r="A755" s="49" t="str">
        <f t="shared" si="158"/>
        <v>-</v>
      </c>
      <c r="B755" s="49">
        <f t="shared" si="171"/>
        <v>754</v>
      </c>
      <c r="C755" s="78"/>
      <c r="D755" s="78"/>
      <c r="E755" s="70"/>
      <c r="F755" s="83"/>
      <c r="G755" s="94"/>
      <c r="H755" s="84"/>
      <c r="I755" s="95" t="str">
        <f t="shared" si="162"/>
        <v/>
      </c>
      <c r="J755" s="84"/>
      <c r="K755" s="52" t="str">
        <f t="shared" si="163"/>
        <v/>
      </c>
      <c r="L755" s="84"/>
      <c r="M755" s="51">
        <f t="shared" si="164"/>
        <v>0</v>
      </c>
      <c r="N755" s="51">
        <f t="shared" si="159"/>
        <v>0</v>
      </c>
      <c r="O755" s="51">
        <f t="shared" si="165"/>
        <v>0</v>
      </c>
      <c r="P755" s="51" t="str">
        <f>IFERROR(IF((VLOOKUP(F755,'Master Info'!$A$14:$C$113,2,FALSE)&amp;VLOOKUP(F755,'Master Info'!$A$14:$C$113,3,FALSE))='Master Info'!$B$2&amp;'Master Info'!$C$2,"SGST","IGST"),"")</f>
        <v/>
      </c>
      <c r="Q755" s="67" t="str">
        <f t="shared" si="160"/>
        <v/>
      </c>
      <c r="R755" s="51">
        <f t="shared" si="166"/>
        <v>0</v>
      </c>
      <c r="S755" s="51">
        <f t="shared" si="166"/>
        <v>0</v>
      </c>
      <c r="T755" s="51">
        <f t="shared" si="167"/>
        <v>0</v>
      </c>
      <c r="U755" s="51">
        <f t="shared" si="168"/>
        <v>0</v>
      </c>
      <c r="V755" s="52">
        <f t="shared" si="169"/>
        <v>0</v>
      </c>
      <c r="W755" s="50" t="str">
        <f>IFERROR(IF(AND(VLOOKUP(F755,'Master Info'!$A$14:$Q$113,17,FALSE)="UNREGISTERED",$P755="IGST",O755&gt;=250000),"IGST &gt; 2.5 Lakhs",IF(VLOOKUP($F755,'Master Info'!$A$14:$Q$113,17,FALSE)="UNREGISTERED","Unregistered",$P755)),"")</f>
        <v/>
      </c>
      <c r="X755" s="96" t="str">
        <f t="shared" si="170"/>
        <v/>
      </c>
      <c r="Y755" s="50" t="str">
        <f t="shared" si="161"/>
        <v/>
      </c>
    </row>
    <row r="756" spans="1:25" x14ac:dyDescent="0.25">
      <c r="A756" s="49" t="str">
        <f t="shared" si="158"/>
        <v>-</v>
      </c>
      <c r="B756" s="49">
        <f t="shared" si="171"/>
        <v>755</v>
      </c>
      <c r="C756" s="78"/>
      <c r="D756" s="78"/>
      <c r="E756" s="70"/>
      <c r="F756" s="83"/>
      <c r="G756" s="94"/>
      <c r="H756" s="84"/>
      <c r="I756" s="95" t="str">
        <f t="shared" si="162"/>
        <v/>
      </c>
      <c r="J756" s="84"/>
      <c r="K756" s="52" t="str">
        <f t="shared" si="163"/>
        <v/>
      </c>
      <c r="L756" s="84"/>
      <c r="M756" s="51">
        <f t="shared" si="164"/>
        <v>0</v>
      </c>
      <c r="N756" s="51">
        <f t="shared" si="159"/>
        <v>0</v>
      </c>
      <c r="O756" s="51">
        <f t="shared" si="165"/>
        <v>0</v>
      </c>
      <c r="P756" s="51" t="str">
        <f>IFERROR(IF((VLOOKUP(F756,'Master Info'!$A$14:$C$113,2,FALSE)&amp;VLOOKUP(F756,'Master Info'!$A$14:$C$113,3,FALSE))='Master Info'!$B$2&amp;'Master Info'!$C$2,"SGST","IGST"),"")</f>
        <v/>
      </c>
      <c r="Q756" s="67" t="str">
        <f t="shared" si="160"/>
        <v/>
      </c>
      <c r="R756" s="51">
        <f t="shared" si="166"/>
        <v>0</v>
      </c>
      <c r="S756" s="51">
        <f t="shared" si="166"/>
        <v>0</v>
      </c>
      <c r="T756" s="51">
        <f t="shared" si="167"/>
        <v>0</v>
      </c>
      <c r="U756" s="51">
        <f t="shared" si="168"/>
        <v>0</v>
      </c>
      <c r="V756" s="52">
        <f t="shared" si="169"/>
        <v>0</v>
      </c>
      <c r="W756" s="50" t="str">
        <f>IFERROR(IF(AND(VLOOKUP(F756,'Master Info'!$A$14:$Q$113,17,FALSE)="UNREGISTERED",$P756="IGST",O756&gt;=250000),"IGST &gt; 2.5 Lakhs",IF(VLOOKUP($F756,'Master Info'!$A$14:$Q$113,17,FALSE)="UNREGISTERED","Unregistered",$P756)),"")</f>
        <v/>
      </c>
      <c r="X756" s="96" t="str">
        <f t="shared" si="170"/>
        <v/>
      </c>
      <c r="Y756" s="50" t="str">
        <f t="shared" si="161"/>
        <v/>
      </c>
    </row>
    <row r="757" spans="1:25" x14ac:dyDescent="0.25">
      <c r="A757" s="49" t="str">
        <f t="shared" si="158"/>
        <v>-</v>
      </c>
      <c r="B757" s="49">
        <f t="shared" si="171"/>
        <v>756</v>
      </c>
      <c r="C757" s="78"/>
      <c r="D757" s="78"/>
      <c r="E757" s="70"/>
      <c r="F757" s="83"/>
      <c r="G757" s="94"/>
      <c r="H757" s="84"/>
      <c r="I757" s="95" t="str">
        <f t="shared" si="162"/>
        <v/>
      </c>
      <c r="J757" s="84"/>
      <c r="K757" s="52" t="str">
        <f t="shared" si="163"/>
        <v/>
      </c>
      <c r="L757" s="84"/>
      <c r="M757" s="51">
        <f t="shared" si="164"/>
        <v>0</v>
      </c>
      <c r="N757" s="51">
        <f t="shared" si="159"/>
        <v>0</v>
      </c>
      <c r="O757" s="51">
        <f t="shared" si="165"/>
        <v>0</v>
      </c>
      <c r="P757" s="51" t="str">
        <f>IFERROR(IF((VLOOKUP(F757,'Master Info'!$A$14:$C$113,2,FALSE)&amp;VLOOKUP(F757,'Master Info'!$A$14:$C$113,3,FALSE))='Master Info'!$B$2&amp;'Master Info'!$C$2,"SGST","IGST"),"")</f>
        <v/>
      </c>
      <c r="Q757" s="67" t="str">
        <f t="shared" si="160"/>
        <v/>
      </c>
      <c r="R757" s="51">
        <f t="shared" si="166"/>
        <v>0</v>
      </c>
      <c r="S757" s="51">
        <f t="shared" si="166"/>
        <v>0</v>
      </c>
      <c r="T757" s="51">
        <f t="shared" si="167"/>
        <v>0</v>
      </c>
      <c r="U757" s="51">
        <f t="shared" si="168"/>
        <v>0</v>
      </c>
      <c r="V757" s="52">
        <f t="shared" si="169"/>
        <v>0</v>
      </c>
      <c r="W757" s="50" t="str">
        <f>IFERROR(IF(AND(VLOOKUP(F757,'Master Info'!$A$14:$Q$113,17,FALSE)="UNREGISTERED",$P757="IGST",O757&gt;=250000),"IGST &gt; 2.5 Lakhs",IF(VLOOKUP($F757,'Master Info'!$A$14:$Q$113,17,FALSE)="UNREGISTERED","Unregistered",$P757)),"")</f>
        <v/>
      </c>
      <c r="X757" s="96" t="str">
        <f t="shared" si="170"/>
        <v/>
      </c>
      <c r="Y757" s="50" t="str">
        <f t="shared" si="161"/>
        <v/>
      </c>
    </row>
    <row r="758" spans="1:25" x14ac:dyDescent="0.25">
      <c r="A758" s="49" t="str">
        <f t="shared" si="158"/>
        <v>-</v>
      </c>
      <c r="B758" s="49">
        <f t="shared" si="171"/>
        <v>757</v>
      </c>
      <c r="C758" s="78"/>
      <c r="D758" s="78"/>
      <c r="E758" s="70"/>
      <c r="F758" s="83"/>
      <c r="G758" s="94"/>
      <c r="H758" s="84"/>
      <c r="I758" s="95" t="str">
        <f t="shared" si="162"/>
        <v/>
      </c>
      <c r="J758" s="84"/>
      <c r="K758" s="52" t="str">
        <f t="shared" si="163"/>
        <v/>
      </c>
      <c r="L758" s="84"/>
      <c r="M758" s="51">
        <f t="shared" si="164"/>
        <v>0</v>
      </c>
      <c r="N758" s="51">
        <f t="shared" si="159"/>
        <v>0</v>
      </c>
      <c r="O758" s="51">
        <f t="shared" si="165"/>
        <v>0</v>
      </c>
      <c r="P758" s="51" t="str">
        <f>IFERROR(IF((VLOOKUP(F758,'Master Info'!$A$14:$C$113,2,FALSE)&amp;VLOOKUP(F758,'Master Info'!$A$14:$C$113,3,FALSE))='Master Info'!$B$2&amp;'Master Info'!$C$2,"SGST","IGST"),"")</f>
        <v/>
      </c>
      <c r="Q758" s="67" t="str">
        <f t="shared" si="160"/>
        <v/>
      </c>
      <c r="R758" s="51">
        <f t="shared" si="166"/>
        <v>0</v>
      </c>
      <c r="S758" s="51">
        <f t="shared" si="166"/>
        <v>0</v>
      </c>
      <c r="T758" s="51">
        <f t="shared" si="167"/>
        <v>0</v>
      </c>
      <c r="U758" s="51">
        <f t="shared" si="168"/>
        <v>0</v>
      </c>
      <c r="V758" s="52">
        <f t="shared" si="169"/>
        <v>0</v>
      </c>
      <c r="W758" s="50" t="str">
        <f>IFERROR(IF(AND(VLOOKUP(F758,'Master Info'!$A$14:$Q$113,17,FALSE)="UNREGISTERED",$P758="IGST",O758&gt;=250000),"IGST &gt; 2.5 Lakhs",IF(VLOOKUP($F758,'Master Info'!$A$14:$Q$113,17,FALSE)="UNREGISTERED","Unregistered",$P758)),"")</f>
        <v/>
      </c>
      <c r="X758" s="96" t="str">
        <f t="shared" si="170"/>
        <v/>
      </c>
      <c r="Y758" s="50" t="str">
        <f t="shared" si="161"/>
        <v/>
      </c>
    </row>
    <row r="759" spans="1:25" x14ac:dyDescent="0.25">
      <c r="A759" s="49" t="str">
        <f t="shared" si="158"/>
        <v>-</v>
      </c>
      <c r="B759" s="49">
        <f t="shared" si="171"/>
        <v>758</v>
      </c>
      <c r="C759" s="78"/>
      <c r="D759" s="78"/>
      <c r="E759" s="70"/>
      <c r="F759" s="83"/>
      <c r="G759" s="94"/>
      <c r="H759" s="84"/>
      <c r="I759" s="95" t="str">
        <f t="shared" si="162"/>
        <v/>
      </c>
      <c r="J759" s="84"/>
      <c r="K759" s="52" t="str">
        <f t="shared" si="163"/>
        <v/>
      </c>
      <c r="L759" s="84"/>
      <c r="M759" s="51">
        <f t="shared" si="164"/>
        <v>0</v>
      </c>
      <c r="N759" s="51">
        <f t="shared" si="159"/>
        <v>0</v>
      </c>
      <c r="O759" s="51">
        <f t="shared" si="165"/>
        <v>0</v>
      </c>
      <c r="P759" s="51" t="str">
        <f>IFERROR(IF((VLOOKUP(F759,'Master Info'!$A$14:$C$113,2,FALSE)&amp;VLOOKUP(F759,'Master Info'!$A$14:$C$113,3,FALSE))='Master Info'!$B$2&amp;'Master Info'!$C$2,"SGST","IGST"),"")</f>
        <v/>
      </c>
      <c r="Q759" s="67" t="str">
        <f t="shared" si="160"/>
        <v/>
      </c>
      <c r="R759" s="51">
        <f t="shared" si="166"/>
        <v>0</v>
      </c>
      <c r="S759" s="51">
        <f t="shared" si="166"/>
        <v>0</v>
      </c>
      <c r="T759" s="51">
        <f t="shared" si="167"/>
        <v>0</v>
      </c>
      <c r="U759" s="51">
        <f t="shared" si="168"/>
        <v>0</v>
      </c>
      <c r="V759" s="52">
        <f t="shared" si="169"/>
        <v>0</v>
      </c>
      <c r="W759" s="50" t="str">
        <f>IFERROR(IF(AND(VLOOKUP(F759,'Master Info'!$A$14:$Q$113,17,FALSE)="UNREGISTERED",$P759="IGST",O759&gt;=250000),"IGST &gt; 2.5 Lakhs",IF(VLOOKUP($F759,'Master Info'!$A$14:$Q$113,17,FALSE)="UNREGISTERED","Unregistered",$P759)),"")</f>
        <v/>
      </c>
      <c r="X759" s="96" t="str">
        <f t="shared" si="170"/>
        <v/>
      </c>
      <c r="Y759" s="50" t="str">
        <f t="shared" si="161"/>
        <v/>
      </c>
    </row>
    <row r="760" spans="1:25" x14ac:dyDescent="0.25">
      <c r="A760" s="49" t="str">
        <f t="shared" si="158"/>
        <v>-</v>
      </c>
      <c r="B760" s="49">
        <f t="shared" si="171"/>
        <v>759</v>
      </c>
      <c r="C760" s="78"/>
      <c r="D760" s="78"/>
      <c r="E760" s="70"/>
      <c r="F760" s="83"/>
      <c r="G760" s="94"/>
      <c r="H760" s="84"/>
      <c r="I760" s="95" t="str">
        <f t="shared" si="162"/>
        <v/>
      </c>
      <c r="J760" s="84"/>
      <c r="K760" s="52" t="str">
        <f t="shared" si="163"/>
        <v/>
      </c>
      <c r="L760" s="84"/>
      <c r="M760" s="51">
        <f t="shared" si="164"/>
        <v>0</v>
      </c>
      <c r="N760" s="51">
        <f t="shared" si="159"/>
        <v>0</v>
      </c>
      <c r="O760" s="51">
        <f t="shared" si="165"/>
        <v>0</v>
      </c>
      <c r="P760" s="51" t="str">
        <f>IFERROR(IF((VLOOKUP(F760,'Master Info'!$A$14:$C$113,2,FALSE)&amp;VLOOKUP(F760,'Master Info'!$A$14:$C$113,3,FALSE))='Master Info'!$B$2&amp;'Master Info'!$C$2,"SGST","IGST"),"")</f>
        <v/>
      </c>
      <c r="Q760" s="67" t="str">
        <f t="shared" si="160"/>
        <v/>
      </c>
      <c r="R760" s="51">
        <f t="shared" si="166"/>
        <v>0</v>
      </c>
      <c r="S760" s="51">
        <f t="shared" si="166"/>
        <v>0</v>
      </c>
      <c r="T760" s="51">
        <f t="shared" si="167"/>
        <v>0</v>
      </c>
      <c r="U760" s="51">
        <f t="shared" si="168"/>
        <v>0</v>
      </c>
      <c r="V760" s="52">
        <f t="shared" si="169"/>
        <v>0</v>
      </c>
      <c r="W760" s="50" t="str">
        <f>IFERROR(IF(AND(VLOOKUP(F760,'Master Info'!$A$14:$Q$113,17,FALSE)="UNREGISTERED",$P760="IGST",O760&gt;=250000),"IGST &gt; 2.5 Lakhs",IF(VLOOKUP($F760,'Master Info'!$A$14:$Q$113,17,FALSE)="UNREGISTERED","Unregistered",$P760)),"")</f>
        <v/>
      </c>
      <c r="X760" s="96" t="str">
        <f t="shared" si="170"/>
        <v/>
      </c>
      <c r="Y760" s="50" t="str">
        <f t="shared" si="161"/>
        <v/>
      </c>
    </row>
    <row r="761" spans="1:25" x14ac:dyDescent="0.25">
      <c r="A761" s="49" t="str">
        <f t="shared" si="158"/>
        <v>-</v>
      </c>
      <c r="B761" s="49">
        <f t="shared" si="171"/>
        <v>760</v>
      </c>
      <c r="C761" s="78"/>
      <c r="D761" s="78"/>
      <c r="E761" s="70"/>
      <c r="F761" s="83"/>
      <c r="G761" s="94"/>
      <c r="H761" s="84"/>
      <c r="I761" s="95" t="str">
        <f t="shared" si="162"/>
        <v/>
      </c>
      <c r="J761" s="84"/>
      <c r="K761" s="52" t="str">
        <f t="shared" si="163"/>
        <v/>
      </c>
      <c r="L761" s="84"/>
      <c r="M761" s="51">
        <f t="shared" si="164"/>
        <v>0</v>
      </c>
      <c r="N761" s="51">
        <f t="shared" si="159"/>
        <v>0</v>
      </c>
      <c r="O761" s="51">
        <f t="shared" si="165"/>
        <v>0</v>
      </c>
      <c r="P761" s="51" t="str">
        <f>IFERROR(IF((VLOOKUP(F761,'Master Info'!$A$14:$C$113,2,FALSE)&amp;VLOOKUP(F761,'Master Info'!$A$14:$C$113,3,FALSE))='Master Info'!$B$2&amp;'Master Info'!$C$2,"SGST","IGST"),"")</f>
        <v/>
      </c>
      <c r="Q761" s="67" t="str">
        <f t="shared" si="160"/>
        <v/>
      </c>
      <c r="R761" s="51">
        <f t="shared" si="166"/>
        <v>0</v>
      </c>
      <c r="S761" s="51">
        <f t="shared" si="166"/>
        <v>0</v>
      </c>
      <c r="T761" s="51">
        <f t="shared" si="167"/>
        <v>0</v>
      </c>
      <c r="U761" s="51">
        <f t="shared" si="168"/>
        <v>0</v>
      </c>
      <c r="V761" s="52">
        <f t="shared" si="169"/>
        <v>0</v>
      </c>
      <c r="W761" s="50" t="str">
        <f>IFERROR(IF(AND(VLOOKUP(F761,'Master Info'!$A$14:$Q$113,17,FALSE)="UNREGISTERED",$P761="IGST",O761&gt;=250000),"IGST &gt; 2.5 Lakhs",IF(VLOOKUP($F761,'Master Info'!$A$14:$Q$113,17,FALSE)="UNREGISTERED","Unregistered",$P761)),"")</f>
        <v/>
      </c>
      <c r="X761" s="96" t="str">
        <f t="shared" si="170"/>
        <v/>
      </c>
      <c r="Y761" s="50" t="str">
        <f t="shared" si="161"/>
        <v/>
      </c>
    </row>
    <row r="762" spans="1:25" x14ac:dyDescent="0.25">
      <c r="A762" s="49" t="str">
        <f t="shared" si="158"/>
        <v>-</v>
      </c>
      <c r="B762" s="49">
        <f t="shared" si="171"/>
        <v>761</v>
      </c>
      <c r="C762" s="78"/>
      <c r="D762" s="78"/>
      <c r="E762" s="70"/>
      <c r="F762" s="83"/>
      <c r="G762" s="94"/>
      <c r="H762" s="84"/>
      <c r="I762" s="95" t="str">
        <f t="shared" si="162"/>
        <v/>
      </c>
      <c r="J762" s="84"/>
      <c r="K762" s="52" t="str">
        <f t="shared" si="163"/>
        <v/>
      </c>
      <c r="L762" s="84"/>
      <c r="M762" s="51">
        <f t="shared" si="164"/>
        <v>0</v>
      </c>
      <c r="N762" s="51">
        <f t="shared" si="159"/>
        <v>0</v>
      </c>
      <c r="O762" s="51">
        <f t="shared" si="165"/>
        <v>0</v>
      </c>
      <c r="P762" s="51" t="str">
        <f>IFERROR(IF((VLOOKUP(F762,'Master Info'!$A$14:$C$113,2,FALSE)&amp;VLOOKUP(F762,'Master Info'!$A$14:$C$113,3,FALSE))='Master Info'!$B$2&amp;'Master Info'!$C$2,"SGST","IGST"),"")</f>
        <v/>
      </c>
      <c r="Q762" s="67" t="str">
        <f t="shared" si="160"/>
        <v/>
      </c>
      <c r="R762" s="51">
        <f t="shared" si="166"/>
        <v>0</v>
      </c>
      <c r="S762" s="51">
        <f t="shared" si="166"/>
        <v>0</v>
      </c>
      <c r="T762" s="51">
        <f t="shared" si="167"/>
        <v>0</v>
      </c>
      <c r="U762" s="51">
        <f t="shared" si="168"/>
        <v>0</v>
      </c>
      <c r="V762" s="52">
        <f t="shared" si="169"/>
        <v>0</v>
      </c>
      <c r="W762" s="50" t="str">
        <f>IFERROR(IF(AND(VLOOKUP(F762,'Master Info'!$A$14:$Q$113,17,FALSE)="UNREGISTERED",$P762="IGST",O762&gt;=250000),"IGST &gt; 2.5 Lakhs",IF(VLOOKUP($F762,'Master Info'!$A$14:$Q$113,17,FALSE)="UNREGISTERED","Unregistered",$P762)),"")</f>
        <v/>
      </c>
      <c r="X762" s="96" t="str">
        <f t="shared" si="170"/>
        <v/>
      </c>
      <c r="Y762" s="50" t="str">
        <f t="shared" si="161"/>
        <v/>
      </c>
    </row>
    <row r="763" spans="1:25" x14ac:dyDescent="0.25">
      <c r="A763" s="49" t="str">
        <f t="shared" si="158"/>
        <v>-</v>
      </c>
      <c r="B763" s="49">
        <f t="shared" si="171"/>
        <v>762</v>
      </c>
      <c r="C763" s="78"/>
      <c r="D763" s="78"/>
      <c r="E763" s="70"/>
      <c r="F763" s="83"/>
      <c r="G763" s="94"/>
      <c r="H763" s="84"/>
      <c r="I763" s="95" t="str">
        <f t="shared" si="162"/>
        <v/>
      </c>
      <c r="J763" s="84"/>
      <c r="K763" s="52" t="str">
        <f t="shared" si="163"/>
        <v/>
      </c>
      <c r="L763" s="84"/>
      <c r="M763" s="51">
        <f t="shared" si="164"/>
        <v>0</v>
      </c>
      <c r="N763" s="51">
        <f t="shared" si="159"/>
        <v>0</v>
      </c>
      <c r="O763" s="51">
        <f t="shared" si="165"/>
        <v>0</v>
      </c>
      <c r="P763" s="51" t="str">
        <f>IFERROR(IF((VLOOKUP(F763,'Master Info'!$A$14:$C$113,2,FALSE)&amp;VLOOKUP(F763,'Master Info'!$A$14:$C$113,3,FALSE))='Master Info'!$B$2&amp;'Master Info'!$C$2,"SGST","IGST"),"")</f>
        <v/>
      </c>
      <c r="Q763" s="67" t="str">
        <f t="shared" si="160"/>
        <v/>
      </c>
      <c r="R763" s="51">
        <f t="shared" si="166"/>
        <v>0</v>
      </c>
      <c r="S763" s="51">
        <f t="shared" si="166"/>
        <v>0</v>
      </c>
      <c r="T763" s="51">
        <f t="shared" si="167"/>
        <v>0</v>
      </c>
      <c r="U763" s="51">
        <f t="shared" si="168"/>
        <v>0</v>
      </c>
      <c r="V763" s="52">
        <f t="shared" si="169"/>
        <v>0</v>
      </c>
      <c r="W763" s="50" t="str">
        <f>IFERROR(IF(AND(VLOOKUP(F763,'Master Info'!$A$14:$Q$113,17,FALSE)="UNREGISTERED",$P763="IGST",O763&gt;=250000),"IGST &gt; 2.5 Lakhs",IF(VLOOKUP($F763,'Master Info'!$A$14:$Q$113,17,FALSE)="UNREGISTERED","Unregistered",$P763)),"")</f>
        <v/>
      </c>
      <c r="X763" s="96" t="str">
        <f t="shared" si="170"/>
        <v/>
      </c>
      <c r="Y763" s="50" t="str">
        <f t="shared" si="161"/>
        <v/>
      </c>
    </row>
    <row r="764" spans="1:25" x14ac:dyDescent="0.25">
      <c r="A764" s="49" t="str">
        <f t="shared" si="158"/>
        <v>-</v>
      </c>
      <c r="B764" s="49">
        <f t="shared" si="171"/>
        <v>763</v>
      </c>
      <c r="C764" s="78"/>
      <c r="D764" s="78"/>
      <c r="E764" s="70"/>
      <c r="F764" s="83"/>
      <c r="G764" s="94"/>
      <c r="H764" s="84"/>
      <c r="I764" s="95" t="str">
        <f t="shared" si="162"/>
        <v/>
      </c>
      <c r="J764" s="84"/>
      <c r="K764" s="52" t="str">
        <f t="shared" si="163"/>
        <v/>
      </c>
      <c r="L764" s="84"/>
      <c r="M764" s="51">
        <f t="shared" si="164"/>
        <v>0</v>
      </c>
      <c r="N764" s="51">
        <f t="shared" si="159"/>
        <v>0</v>
      </c>
      <c r="O764" s="51">
        <f t="shared" si="165"/>
        <v>0</v>
      </c>
      <c r="P764" s="51" t="str">
        <f>IFERROR(IF((VLOOKUP(F764,'Master Info'!$A$14:$C$113,2,FALSE)&amp;VLOOKUP(F764,'Master Info'!$A$14:$C$113,3,FALSE))='Master Info'!$B$2&amp;'Master Info'!$C$2,"SGST","IGST"),"")</f>
        <v/>
      </c>
      <c r="Q764" s="67" t="str">
        <f t="shared" si="160"/>
        <v/>
      </c>
      <c r="R764" s="51">
        <f t="shared" si="166"/>
        <v>0</v>
      </c>
      <c r="S764" s="51">
        <f t="shared" si="166"/>
        <v>0</v>
      </c>
      <c r="T764" s="51">
        <f t="shared" si="167"/>
        <v>0</v>
      </c>
      <c r="U764" s="51">
        <f t="shared" si="168"/>
        <v>0</v>
      </c>
      <c r="V764" s="52">
        <f t="shared" si="169"/>
        <v>0</v>
      </c>
      <c r="W764" s="50" t="str">
        <f>IFERROR(IF(AND(VLOOKUP(F764,'Master Info'!$A$14:$Q$113,17,FALSE)="UNREGISTERED",$P764="IGST",O764&gt;=250000),"IGST &gt; 2.5 Lakhs",IF(VLOOKUP($F764,'Master Info'!$A$14:$Q$113,17,FALSE)="UNREGISTERED","Unregistered",$P764)),"")</f>
        <v/>
      </c>
      <c r="X764" s="96" t="str">
        <f t="shared" si="170"/>
        <v/>
      </c>
      <c r="Y764" s="50" t="str">
        <f t="shared" si="161"/>
        <v/>
      </c>
    </row>
    <row r="765" spans="1:25" x14ac:dyDescent="0.25">
      <c r="A765" s="49" t="str">
        <f t="shared" si="158"/>
        <v>-</v>
      </c>
      <c r="B765" s="49">
        <f t="shared" si="171"/>
        <v>764</v>
      </c>
      <c r="C765" s="78"/>
      <c r="D765" s="78"/>
      <c r="E765" s="70"/>
      <c r="F765" s="83"/>
      <c r="G765" s="94"/>
      <c r="H765" s="84"/>
      <c r="I765" s="95" t="str">
        <f t="shared" si="162"/>
        <v/>
      </c>
      <c r="J765" s="84"/>
      <c r="K765" s="52" t="str">
        <f t="shared" si="163"/>
        <v/>
      </c>
      <c r="L765" s="84"/>
      <c r="M765" s="51">
        <f t="shared" si="164"/>
        <v>0</v>
      </c>
      <c r="N765" s="51">
        <f t="shared" si="159"/>
        <v>0</v>
      </c>
      <c r="O765" s="51">
        <f t="shared" si="165"/>
        <v>0</v>
      </c>
      <c r="P765" s="51" t="str">
        <f>IFERROR(IF((VLOOKUP(F765,'Master Info'!$A$14:$C$113,2,FALSE)&amp;VLOOKUP(F765,'Master Info'!$A$14:$C$113,3,FALSE))='Master Info'!$B$2&amp;'Master Info'!$C$2,"SGST","IGST"),"")</f>
        <v/>
      </c>
      <c r="Q765" s="67" t="str">
        <f t="shared" si="160"/>
        <v/>
      </c>
      <c r="R765" s="51">
        <f t="shared" si="166"/>
        <v>0</v>
      </c>
      <c r="S765" s="51">
        <f t="shared" si="166"/>
        <v>0</v>
      </c>
      <c r="T765" s="51">
        <f t="shared" si="167"/>
        <v>0</v>
      </c>
      <c r="U765" s="51">
        <f t="shared" si="168"/>
        <v>0</v>
      </c>
      <c r="V765" s="52">
        <f t="shared" si="169"/>
        <v>0</v>
      </c>
      <c r="W765" s="50" t="str">
        <f>IFERROR(IF(AND(VLOOKUP(F765,'Master Info'!$A$14:$Q$113,17,FALSE)="UNREGISTERED",$P765="IGST",O765&gt;=250000),"IGST &gt; 2.5 Lakhs",IF(VLOOKUP($F765,'Master Info'!$A$14:$Q$113,17,FALSE)="UNREGISTERED","Unregistered",$P765)),"")</f>
        <v/>
      </c>
      <c r="X765" s="96" t="str">
        <f t="shared" si="170"/>
        <v/>
      </c>
      <c r="Y765" s="50" t="str">
        <f t="shared" si="161"/>
        <v/>
      </c>
    </row>
    <row r="766" spans="1:25" x14ac:dyDescent="0.25">
      <c r="A766" s="49" t="str">
        <f t="shared" si="158"/>
        <v>-</v>
      </c>
      <c r="B766" s="49">
        <f t="shared" si="171"/>
        <v>765</v>
      </c>
      <c r="C766" s="78"/>
      <c r="D766" s="78"/>
      <c r="E766" s="70"/>
      <c r="F766" s="83"/>
      <c r="G766" s="94"/>
      <c r="H766" s="84"/>
      <c r="I766" s="95" t="str">
        <f t="shared" si="162"/>
        <v/>
      </c>
      <c r="J766" s="84"/>
      <c r="K766" s="52" t="str">
        <f t="shared" si="163"/>
        <v/>
      </c>
      <c r="L766" s="84"/>
      <c r="M766" s="51">
        <f t="shared" si="164"/>
        <v>0</v>
      </c>
      <c r="N766" s="51">
        <f t="shared" si="159"/>
        <v>0</v>
      </c>
      <c r="O766" s="51">
        <f t="shared" si="165"/>
        <v>0</v>
      </c>
      <c r="P766" s="51" t="str">
        <f>IFERROR(IF((VLOOKUP(F766,'Master Info'!$A$14:$C$113,2,FALSE)&amp;VLOOKUP(F766,'Master Info'!$A$14:$C$113,3,FALSE))='Master Info'!$B$2&amp;'Master Info'!$C$2,"SGST","IGST"),"")</f>
        <v/>
      </c>
      <c r="Q766" s="67" t="str">
        <f t="shared" si="160"/>
        <v/>
      </c>
      <c r="R766" s="51">
        <f t="shared" si="166"/>
        <v>0</v>
      </c>
      <c r="S766" s="51">
        <f t="shared" si="166"/>
        <v>0</v>
      </c>
      <c r="T766" s="51">
        <f t="shared" si="167"/>
        <v>0</v>
      </c>
      <c r="U766" s="51">
        <f t="shared" si="168"/>
        <v>0</v>
      </c>
      <c r="V766" s="52">
        <f t="shared" si="169"/>
        <v>0</v>
      </c>
      <c r="W766" s="50" t="str">
        <f>IFERROR(IF(AND(VLOOKUP(F766,'Master Info'!$A$14:$Q$113,17,FALSE)="UNREGISTERED",$P766="IGST",O766&gt;=250000),"IGST &gt; 2.5 Lakhs",IF(VLOOKUP($F766,'Master Info'!$A$14:$Q$113,17,FALSE)="UNREGISTERED","Unregistered",$P766)),"")</f>
        <v/>
      </c>
      <c r="X766" s="96" t="str">
        <f t="shared" si="170"/>
        <v/>
      </c>
      <c r="Y766" s="50" t="str">
        <f t="shared" si="161"/>
        <v/>
      </c>
    </row>
    <row r="767" spans="1:25" x14ac:dyDescent="0.25">
      <c r="A767" s="49" t="str">
        <f t="shared" si="158"/>
        <v>-</v>
      </c>
      <c r="B767" s="49">
        <f t="shared" si="171"/>
        <v>766</v>
      </c>
      <c r="C767" s="78"/>
      <c r="D767" s="78"/>
      <c r="E767" s="70"/>
      <c r="F767" s="83"/>
      <c r="G767" s="94"/>
      <c r="H767" s="84"/>
      <c r="I767" s="95" t="str">
        <f t="shared" si="162"/>
        <v/>
      </c>
      <c r="J767" s="84"/>
      <c r="K767" s="52" t="str">
        <f t="shared" si="163"/>
        <v/>
      </c>
      <c r="L767" s="84"/>
      <c r="M767" s="51">
        <f t="shared" si="164"/>
        <v>0</v>
      </c>
      <c r="N767" s="51">
        <f t="shared" si="159"/>
        <v>0</v>
      </c>
      <c r="O767" s="51">
        <f t="shared" si="165"/>
        <v>0</v>
      </c>
      <c r="P767" s="51" t="str">
        <f>IFERROR(IF((VLOOKUP(F767,'Master Info'!$A$14:$C$113,2,FALSE)&amp;VLOOKUP(F767,'Master Info'!$A$14:$C$113,3,FALSE))='Master Info'!$B$2&amp;'Master Info'!$C$2,"SGST","IGST"),"")</f>
        <v/>
      </c>
      <c r="Q767" s="67" t="str">
        <f t="shared" si="160"/>
        <v/>
      </c>
      <c r="R767" s="51">
        <f t="shared" si="166"/>
        <v>0</v>
      </c>
      <c r="S767" s="51">
        <f t="shared" si="166"/>
        <v>0</v>
      </c>
      <c r="T767" s="51">
        <f t="shared" si="167"/>
        <v>0</v>
      </c>
      <c r="U767" s="51">
        <f t="shared" si="168"/>
        <v>0</v>
      </c>
      <c r="V767" s="52">
        <f t="shared" si="169"/>
        <v>0</v>
      </c>
      <c r="W767" s="50" t="str">
        <f>IFERROR(IF(AND(VLOOKUP(F767,'Master Info'!$A$14:$Q$113,17,FALSE)="UNREGISTERED",$P767="IGST",O767&gt;=250000),"IGST &gt; 2.5 Lakhs",IF(VLOOKUP($F767,'Master Info'!$A$14:$Q$113,17,FALSE)="UNREGISTERED","Unregistered",$P767)),"")</f>
        <v/>
      </c>
      <c r="X767" s="96" t="str">
        <f t="shared" si="170"/>
        <v/>
      </c>
      <c r="Y767" s="50" t="str">
        <f t="shared" si="161"/>
        <v/>
      </c>
    </row>
    <row r="768" spans="1:25" x14ac:dyDescent="0.25">
      <c r="A768" s="49" t="str">
        <f t="shared" si="158"/>
        <v>-</v>
      </c>
      <c r="B768" s="49">
        <f t="shared" si="171"/>
        <v>767</v>
      </c>
      <c r="C768" s="78"/>
      <c r="D768" s="78"/>
      <c r="E768" s="70"/>
      <c r="F768" s="83"/>
      <c r="G768" s="94"/>
      <c r="H768" s="84"/>
      <c r="I768" s="95" t="str">
        <f t="shared" si="162"/>
        <v/>
      </c>
      <c r="J768" s="84"/>
      <c r="K768" s="52" t="str">
        <f t="shared" si="163"/>
        <v/>
      </c>
      <c r="L768" s="84"/>
      <c r="M768" s="51">
        <f t="shared" si="164"/>
        <v>0</v>
      </c>
      <c r="N768" s="51">
        <f t="shared" si="159"/>
        <v>0</v>
      </c>
      <c r="O768" s="51">
        <f t="shared" si="165"/>
        <v>0</v>
      </c>
      <c r="P768" s="51" t="str">
        <f>IFERROR(IF((VLOOKUP(F768,'Master Info'!$A$14:$C$113,2,FALSE)&amp;VLOOKUP(F768,'Master Info'!$A$14:$C$113,3,FALSE))='Master Info'!$B$2&amp;'Master Info'!$C$2,"SGST","IGST"),"")</f>
        <v/>
      </c>
      <c r="Q768" s="67" t="str">
        <f t="shared" si="160"/>
        <v/>
      </c>
      <c r="R768" s="51">
        <f t="shared" si="166"/>
        <v>0</v>
      </c>
      <c r="S768" s="51">
        <f t="shared" si="166"/>
        <v>0</v>
      </c>
      <c r="T768" s="51">
        <f t="shared" si="167"/>
        <v>0</v>
      </c>
      <c r="U768" s="51">
        <f t="shared" si="168"/>
        <v>0</v>
      </c>
      <c r="V768" s="52">
        <f t="shared" si="169"/>
        <v>0</v>
      </c>
      <c r="W768" s="50" t="str">
        <f>IFERROR(IF(AND(VLOOKUP(F768,'Master Info'!$A$14:$Q$113,17,FALSE)="UNREGISTERED",$P768="IGST",O768&gt;=250000),"IGST &gt; 2.5 Lakhs",IF(VLOOKUP($F768,'Master Info'!$A$14:$Q$113,17,FALSE)="UNREGISTERED","Unregistered",$P768)),"")</f>
        <v/>
      </c>
      <c r="X768" s="96" t="str">
        <f t="shared" si="170"/>
        <v/>
      </c>
      <c r="Y768" s="50" t="str">
        <f t="shared" si="161"/>
        <v/>
      </c>
    </row>
    <row r="769" spans="1:25" x14ac:dyDescent="0.25">
      <c r="A769" s="49" t="str">
        <f t="shared" si="158"/>
        <v>-</v>
      </c>
      <c r="B769" s="49">
        <f t="shared" si="171"/>
        <v>768</v>
      </c>
      <c r="C769" s="78"/>
      <c r="D769" s="78"/>
      <c r="E769" s="70"/>
      <c r="F769" s="83"/>
      <c r="G769" s="94"/>
      <c r="H769" s="84"/>
      <c r="I769" s="95" t="str">
        <f t="shared" si="162"/>
        <v/>
      </c>
      <c r="J769" s="84"/>
      <c r="K769" s="52" t="str">
        <f t="shared" si="163"/>
        <v/>
      </c>
      <c r="L769" s="84"/>
      <c r="M769" s="51">
        <f t="shared" si="164"/>
        <v>0</v>
      </c>
      <c r="N769" s="51">
        <f t="shared" si="159"/>
        <v>0</v>
      </c>
      <c r="O769" s="51">
        <f t="shared" si="165"/>
        <v>0</v>
      </c>
      <c r="P769" s="51" t="str">
        <f>IFERROR(IF((VLOOKUP(F769,'Master Info'!$A$14:$C$113,2,FALSE)&amp;VLOOKUP(F769,'Master Info'!$A$14:$C$113,3,FALSE))='Master Info'!$B$2&amp;'Master Info'!$C$2,"SGST","IGST"),"")</f>
        <v/>
      </c>
      <c r="Q769" s="67" t="str">
        <f t="shared" si="160"/>
        <v/>
      </c>
      <c r="R769" s="51">
        <f t="shared" si="166"/>
        <v>0</v>
      </c>
      <c r="S769" s="51">
        <f t="shared" si="166"/>
        <v>0</v>
      </c>
      <c r="T769" s="51">
        <f t="shared" si="167"/>
        <v>0</v>
      </c>
      <c r="U769" s="51">
        <f t="shared" si="168"/>
        <v>0</v>
      </c>
      <c r="V769" s="52">
        <f t="shared" si="169"/>
        <v>0</v>
      </c>
      <c r="W769" s="50" t="str">
        <f>IFERROR(IF(AND(VLOOKUP(F769,'Master Info'!$A$14:$Q$113,17,FALSE)="UNREGISTERED",$P769="IGST",O769&gt;=250000),"IGST &gt; 2.5 Lakhs",IF(VLOOKUP($F769,'Master Info'!$A$14:$Q$113,17,FALSE)="UNREGISTERED","Unregistered",$P769)),"")</f>
        <v/>
      </c>
      <c r="X769" s="96" t="str">
        <f t="shared" si="170"/>
        <v/>
      </c>
      <c r="Y769" s="50" t="str">
        <f t="shared" si="161"/>
        <v/>
      </c>
    </row>
    <row r="770" spans="1:25" x14ac:dyDescent="0.25">
      <c r="A770" s="49" t="str">
        <f t="shared" ref="A770:A833" si="172">C770&amp;"-"&amp;D770</f>
        <v>-</v>
      </c>
      <c r="B770" s="49">
        <f t="shared" si="171"/>
        <v>769</v>
      </c>
      <c r="C770" s="78"/>
      <c r="D770" s="78"/>
      <c r="E770" s="70"/>
      <c r="F770" s="83"/>
      <c r="G770" s="94"/>
      <c r="H770" s="84"/>
      <c r="I770" s="95" t="str">
        <f t="shared" si="162"/>
        <v/>
      </c>
      <c r="J770" s="84"/>
      <c r="K770" s="52" t="str">
        <f t="shared" si="163"/>
        <v/>
      </c>
      <c r="L770" s="84"/>
      <c r="M770" s="51">
        <f t="shared" si="164"/>
        <v>0</v>
      </c>
      <c r="N770" s="51">
        <f t="shared" ref="N770:N833" si="173">IFERROR(ROUND($J770*$L770,0),0)</f>
        <v>0</v>
      </c>
      <c r="O770" s="51">
        <f t="shared" si="165"/>
        <v>0</v>
      </c>
      <c r="P770" s="51" t="str">
        <f>IFERROR(IF((VLOOKUP(F770,'Master Info'!$A$14:$C$113,2,FALSE)&amp;VLOOKUP(F770,'Master Info'!$A$14:$C$113,3,FALSE))='Master Info'!$B$2&amp;'Master Info'!$C$2,"SGST","IGST"),"")</f>
        <v/>
      </c>
      <c r="Q770" s="67" t="str">
        <f t="shared" ref="Q770:Q833" si="174">IFERROR(VLOOKUP($G770,Products,IF(P770="SGST",5,6),FALSE),"")</f>
        <v/>
      </c>
      <c r="R770" s="51">
        <f t="shared" si="166"/>
        <v>0</v>
      </c>
      <c r="S770" s="51">
        <f t="shared" si="166"/>
        <v>0</v>
      </c>
      <c r="T770" s="51">
        <f t="shared" si="167"/>
        <v>0</v>
      </c>
      <c r="U770" s="51">
        <f t="shared" si="168"/>
        <v>0</v>
      </c>
      <c r="V770" s="52">
        <f t="shared" si="169"/>
        <v>0</v>
      </c>
      <c r="W770" s="50" t="str">
        <f>IFERROR(IF(AND(VLOOKUP(F770,'Master Info'!$A$14:$Q$113,17,FALSE)="UNREGISTERED",$P770="IGST",O770&gt;=250000),"IGST &gt; 2.5 Lakhs",IF(VLOOKUP($F770,'Master Info'!$A$14:$Q$113,17,FALSE)="UNREGISTERED","Unregistered",$P770)),"")</f>
        <v/>
      </c>
      <c r="X770" s="96" t="str">
        <f t="shared" si="170"/>
        <v/>
      </c>
      <c r="Y770" s="50" t="str">
        <f t="shared" ref="Y770:Y833" si="175">IFERROR(VLOOKUP(G770,Products,2,FALSE),"")</f>
        <v/>
      </c>
    </row>
    <row r="771" spans="1:25" x14ac:dyDescent="0.25">
      <c r="A771" s="49" t="str">
        <f t="shared" si="172"/>
        <v>-</v>
      </c>
      <c r="B771" s="49">
        <f t="shared" si="171"/>
        <v>770</v>
      </c>
      <c r="C771" s="78"/>
      <c r="D771" s="78"/>
      <c r="E771" s="70"/>
      <c r="F771" s="83"/>
      <c r="G771" s="94"/>
      <c r="H771" s="84"/>
      <c r="I771" s="95" t="str">
        <f t="shared" ref="I771:I834" si="176">IFERROR(ROUND(J771/H771,2),"")</f>
        <v/>
      </c>
      <c r="J771" s="84"/>
      <c r="K771" s="52" t="str">
        <f t="shared" ref="K771:K834" si="177">IFERROR(MIN(H771*(1-I771),(H771-J771)),"")</f>
        <v/>
      </c>
      <c r="L771" s="84"/>
      <c r="M771" s="51">
        <f t="shared" ref="M771:M834" si="178">IFERROR(ROUND($H771*$L771,0),0)</f>
        <v>0</v>
      </c>
      <c r="N771" s="51">
        <f t="shared" si="173"/>
        <v>0</v>
      </c>
      <c r="O771" s="51">
        <f t="shared" ref="O771:O834" si="179">M771-N771</f>
        <v>0</v>
      </c>
      <c r="P771" s="51" t="str">
        <f>IFERROR(IF((VLOOKUP(F771,'Master Info'!$A$14:$C$113,2,FALSE)&amp;VLOOKUP(F771,'Master Info'!$A$14:$C$113,3,FALSE))='Master Info'!$B$2&amp;'Master Info'!$C$2,"SGST","IGST"),"")</f>
        <v/>
      </c>
      <c r="Q771" s="67" t="str">
        <f t="shared" si="174"/>
        <v/>
      </c>
      <c r="R771" s="51">
        <f t="shared" ref="R771:S834" si="180">IFERROR(IF($P771="SGST",ROUND($O771*$Q771,2),0),0)</f>
        <v>0</v>
      </c>
      <c r="S771" s="51">
        <f t="shared" si="180"/>
        <v>0</v>
      </c>
      <c r="T771" s="51">
        <f t="shared" ref="T771:T834" si="181">IFERROR(IF($P771&lt;&gt;"SGST",ROUND($O771*$Q771,2),0),0)</f>
        <v>0</v>
      </c>
      <c r="U771" s="51">
        <f t="shared" ref="U771:U834" si="182">SUM(R771:T771)</f>
        <v>0</v>
      </c>
      <c r="V771" s="52">
        <f t="shared" ref="V771:V834" si="183">SUM(O771,U771)</f>
        <v>0</v>
      </c>
      <c r="W771" s="50" t="str">
        <f>IFERROR(IF(AND(VLOOKUP(F771,'Master Info'!$A$14:$Q$113,17,FALSE)="UNREGISTERED",$P771="IGST",O771&gt;=250000),"IGST &gt; 2.5 Lakhs",IF(VLOOKUP($F771,'Master Info'!$A$14:$Q$113,17,FALSE)="UNREGISTERED","Unregistered",$P771)),"")</f>
        <v/>
      </c>
      <c r="X771" s="96" t="str">
        <f t="shared" ref="X771:X834" si="184">IFERROR(IF(E771=0,"",TEXT(E771,"MMMm")),"")</f>
        <v/>
      </c>
      <c r="Y771" s="50" t="str">
        <f t="shared" si="175"/>
        <v/>
      </c>
    </row>
    <row r="772" spans="1:25" x14ac:dyDescent="0.25">
      <c r="A772" s="49" t="str">
        <f t="shared" si="172"/>
        <v>-</v>
      </c>
      <c r="B772" s="49">
        <f t="shared" si="171"/>
        <v>771</v>
      </c>
      <c r="C772" s="78"/>
      <c r="D772" s="78"/>
      <c r="E772" s="70"/>
      <c r="F772" s="83"/>
      <c r="G772" s="94"/>
      <c r="H772" s="84"/>
      <c r="I772" s="95" t="str">
        <f t="shared" si="176"/>
        <v/>
      </c>
      <c r="J772" s="84"/>
      <c r="K772" s="52" t="str">
        <f t="shared" si="177"/>
        <v/>
      </c>
      <c r="L772" s="84"/>
      <c r="M772" s="51">
        <f t="shared" si="178"/>
        <v>0</v>
      </c>
      <c r="N772" s="51">
        <f t="shared" si="173"/>
        <v>0</v>
      </c>
      <c r="O772" s="51">
        <f t="shared" si="179"/>
        <v>0</v>
      </c>
      <c r="P772" s="51" t="str">
        <f>IFERROR(IF((VLOOKUP(F772,'Master Info'!$A$14:$C$113,2,FALSE)&amp;VLOOKUP(F772,'Master Info'!$A$14:$C$113,3,FALSE))='Master Info'!$B$2&amp;'Master Info'!$C$2,"SGST","IGST"),"")</f>
        <v/>
      </c>
      <c r="Q772" s="67" t="str">
        <f t="shared" si="174"/>
        <v/>
      </c>
      <c r="R772" s="51">
        <f t="shared" si="180"/>
        <v>0</v>
      </c>
      <c r="S772" s="51">
        <f t="shared" si="180"/>
        <v>0</v>
      </c>
      <c r="T772" s="51">
        <f t="shared" si="181"/>
        <v>0</v>
      </c>
      <c r="U772" s="51">
        <f t="shared" si="182"/>
        <v>0</v>
      </c>
      <c r="V772" s="52">
        <f t="shared" si="183"/>
        <v>0</v>
      </c>
      <c r="W772" s="50" t="str">
        <f>IFERROR(IF(AND(VLOOKUP(F772,'Master Info'!$A$14:$Q$113,17,FALSE)="UNREGISTERED",$P772="IGST",O772&gt;=250000),"IGST &gt; 2.5 Lakhs",IF(VLOOKUP($F772,'Master Info'!$A$14:$Q$113,17,FALSE)="UNREGISTERED","Unregistered",$P772)),"")</f>
        <v/>
      </c>
      <c r="X772" s="96" t="str">
        <f t="shared" si="184"/>
        <v/>
      </c>
      <c r="Y772" s="50" t="str">
        <f t="shared" si="175"/>
        <v/>
      </c>
    </row>
    <row r="773" spans="1:25" x14ac:dyDescent="0.25">
      <c r="A773" s="49" t="str">
        <f t="shared" si="172"/>
        <v>-</v>
      </c>
      <c r="B773" s="49">
        <f t="shared" si="171"/>
        <v>772</v>
      </c>
      <c r="C773" s="78"/>
      <c r="D773" s="78"/>
      <c r="E773" s="70"/>
      <c r="F773" s="83"/>
      <c r="G773" s="94"/>
      <c r="H773" s="84"/>
      <c r="I773" s="95" t="str">
        <f t="shared" si="176"/>
        <v/>
      </c>
      <c r="J773" s="84"/>
      <c r="K773" s="52" t="str">
        <f t="shared" si="177"/>
        <v/>
      </c>
      <c r="L773" s="84"/>
      <c r="M773" s="51">
        <f t="shared" si="178"/>
        <v>0</v>
      </c>
      <c r="N773" s="51">
        <f t="shared" si="173"/>
        <v>0</v>
      </c>
      <c r="O773" s="51">
        <f t="shared" si="179"/>
        <v>0</v>
      </c>
      <c r="P773" s="51" t="str">
        <f>IFERROR(IF((VLOOKUP(F773,'Master Info'!$A$14:$C$113,2,FALSE)&amp;VLOOKUP(F773,'Master Info'!$A$14:$C$113,3,FALSE))='Master Info'!$B$2&amp;'Master Info'!$C$2,"SGST","IGST"),"")</f>
        <v/>
      </c>
      <c r="Q773" s="67" t="str">
        <f t="shared" si="174"/>
        <v/>
      </c>
      <c r="R773" s="51">
        <f t="shared" si="180"/>
        <v>0</v>
      </c>
      <c r="S773" s="51">
        <f t="shared" si="180"/>
        <v>0</v>
      </c>
      <c r="T773" s="51">
        <f t="shared" si="181"/>
        <v>0</v>
      </c>
      <c r="U773" s="51">
        <f t="shared" si="182"/>
        <v>0</v>
      </c>
      <c r="V773" s="52">
        <f t="shared" si="183"/>
        <v>0</v>
      </c>
      <c r="W773" s="50" t="str">
        <f>IFERROR(IF(AND(VLOOKUP(F773,'Master Info'!$A$14:$Q$113,17,FALSE)="UNREGISTERED",$P773="IGST",O773&gt;=250000),"IGST &gt; 2.5 Lakhs",IF(VLOOKUP($F773,'Master Info'!$A$14:$Q$113,17,FALSE)="UNREGISTERED","Unregistered",$P773)),"")</f>
        <v/>
      </c>
      <c r="X773" s="96" t="str">
        <f t="shared" si="184"/>
        <v/>
      </c>
      <c r="Y773" s="50" t="str">
        <f t="shared" si="175"/>
        <v/>
      </c>
    </row>
    <row r="774" spans="1:25" x14ac:dyDescent="0.25">
      <c r="A774" s="49" t="str">
        <f t="shared" si="172"/>
        <v>-</v>
      </c>
      <c r="B774" s="49">
        <f t="shared" si="171"/>
        <v>773</v>
      </c>
      <c r="C774" s="78"/>
      <c r="D774" s="78"/>
      <c r="E774" s="70"/>
      <c r="F774" s="83"/>
      <c r="G774" s="94"/>
      <c r="H774" s="84"/>
      <c r="I774" s="95" t="str">
        <f t="shared" si="176"/>
        <v/>
      </c>
      <c r="J774" s="84"/>
      <c r="K774" s="52" t="str">
        <f t="shared" si="177"/>
        <v/>
      </c>
      <c r="L774" s="84"/>
      <c r="M774" s="51">
        <f t="shared" si="178"/>
        <v>0</v>
      </c>
      <c r="N774" s="51">
        <f t="shared" si="173"/>
        <v>0</v>
      </c>
      <c r="O774" s="51">
        <f t="shared" si="179"/>
        <v>0</v>
      </c>
      <c r="P774" s="51" t="str">
        <f>IFERROR(IF((VLOOKUP(F774,'Master Info'!$A$14:$C$113,2,FALSE)&amp;VLOOKUP(F774,'Master Info'!$A$14:$C$113,3,FALSE))='Master Info'!$B$2&amp;'Master Info'!$C$2,"SGST","IGST"),"")</f>
        <v/>
      </c>
      <c r="Q774" s="67" t="str">
        <f t="shared" si="174"/>
        <v/>
      </c>
      <c r="R774" s="51">
        <f t="shared" si="180"/>
        <v>0</v>
      </c>
      <c r="S774" s="51">
        <f t="shared" si="180"/>
        <v>0</v>
      </c>
      <c r="T774" s="51">
        <f t="shared" si="181"/>
        <v>0</v>
      </c>
      <c r="U774" s="51">
        <f t="shared" si="182"/>
        <v>0</v>
      </c>
      <c r="V774" s="52">
        <f t="shared" si="183"/>
        <v>0</v>
      </c>
      <c r="W774" s="50" t="str">
        <f>IFERROR(IF(AND(VLOOKUP(F774,'Master Info'!$A$14:$Q$113,17,FALSE)="UNREGISTERED",$P774="IGST",O774&gt;=250000),"IGST &gt; 2.5 Lakhs",IF(VLOOKUP($F774,'Master Info'!$A$14:$Q$113,17,FALSE)="UNREGISTERED","Unregistered",$P774)),"")</f>
        <v/>
      </c>
      <c r="X774" s="96" t="str">
        <f t="shared" si="184"/>
        <v/>
      </c>
      <c r="Y774" s="50" t="str">
        <f t="shared" si="175"/>
        <v/>
      </c>
    </row>
    <row r="775" spans="1:25" x14ac:dyDescent="0.25">
      <c r="A775" s="49" t="str">
        <f t="shared" si="172"/>
        <v>-</v>
      </c>
      <c r="B775" s="49">
        <f t="shared" si="171"/>
        <v>774</v>
      </c>
      <c r="C775" s="78"/>
      <c r="D775" s="78"/>
      <c r="E775" s="70"/>
      <c r="F775" s="83"/>
      <c r="G775" s="94"/>
      <c r="H775" s="84"/>
      <c r="I775" s="95" t="str">
        <f t="shared" si="176"/>
        <v/>
      </c>
      <c r="J775" s="84"/>
      <c r="K775" s="52" t="str">
        <f t="shared" si="177"/>
        <v/>
      </c>
      <c r="L775" s="84"/>
      <c r="M775" s="51">
        <f t="shared" si="178"/>
        <v>0</v>
      </c>
      <c r="N775" s="51">
        <f t="shared" si="173"/>
        <v>0</v>
      </c>
      <c r="O775" s="51">
        <f t="shared" si="179"/>
        <v>0</v>
      </c>
      <c r="P775" s="51" t="str">
        <f>IFERROR(IF((VLOOKUP(F775,'Master Info'!$A$14:$C$113,2,FALSE)&amp;VLOOKUP(F775,'Master Info'!$A$14:$C$113,3,FALSE))='Master Info'!$B$2&amp;'Master Info'!$C$2,"SGST","IGST"),"")</f>
        <v/>
      </c>
      <c r="Q775" s="67" t="str">
        <f t="shared" si="174"/>
        <v/>
      </c>
      <c r="R775" s="51">
        <f t="shared" si="180"/>
        <v>0</v>
      </c>
      <c r="S775" s="51">
        <f t="shared" si="180"/>
        <v>0</v>
      </c>
      <c r="T775" s="51">
        <f t="shared" si="181"/>
        <v>0</v>
      </c>
      <c r="U775" s="51">
        <f t="shared" si="182"/>
        <v>0</v>
      </c>
      <c r="V775" s="52">
        <f t="shared" si="183"/>
        <v>0</v>
      </c>
      <c r="W775" s="50" t="str">
        <f>IFERROR(IF(AND(VLOOKUP(F775,'Master Info'!$A$14:$Q$113,17,FALSE)="UNREGISTERED",$P775="IGST",O775&gt;=250000),"IGST &gt; 2.5 Lakhs",IF(VLOOKUP($F775,'Master Info'!$A$14:$Q$113,17,FALSE)="UNREGISTERED","Unregistered",$P775)),"")</f>
        <v/>
      </c>
      <c r="X775" s="96" t="str">
        <f t="shared" si="184"/>
        <v/>
      </c>
      <c r="Y775" s="50" t="str">
        <f t="shared" si="175"/>
        <v/>
      </c>
    </row>
    <row r="776" spans="1:25" x14ac:dyDescent="0.25">
      <c r="A776" s="49" t="str">
        <f t="shared" si="172"/>
        <v>-</v>
      </c>
      <c r="B776" s="49">
        <f t="shared" si="171"/>
        <v>775</v>
      </c>
      <c r="C776" s="78"/>
      <c r="D776" s="78"/>
      <c r="E776" s="70"/>
      <c r="F776" s="83"/>
      <c r="G776" s="94"/>
      <c r="H776" s="84"/>
      <c r="I776" s="95" t="str">
        <f t="shared" si="176"/>
        <v/>
      </c>
      <c r="J776" s="84"/>
      <c r="K776" s="52" t="str">
        <f t="shared" si="177"/>
        <v/>
      </c>
      <c r="L776" s="84"/>
      <c r="M776" s="51">
        <f t="shared" si="178"/>
        <v>0</v>
      </c>
      <c r="N776" s="51">
        <f t="shared" si="173"/>
        <v>0</v>
      </c>
      <c r="O776" s="51">
        <f t="shared" si="179"/>
        <v>0</v>
      </c>
      <c r="P776" s="51" t="str">
        <f>IFERROR(IF((VLOOKUP(F776,'Master Info'!$A$14:$C$113,2,FALSE)&amp;VLOOKUP(F776,'Master Info'!$A$14:$C$113,3,FALSE))='Master Info'!$B$2&amp;'Master Info'!$C$2,"SGST","IGST"),"")</f>
        <v/>
      </c>
      <c r="Q776" s="67" t="str">
        <f t="shared" si="174"/>
        <v/>
      </c>
      <c r="R776" s="51">
        <f t="shared" si="180"/>
        <v>0</v>
      </c>
      <c r="S776" s="51">
        <f t="shared" si="180"/>
        <v>0</v>
      </c>
      <c r="T776" s="51">
        <f t="shared" si="181"/>
        <v>0</v>
      </c>
      <c r="U776" s="51">
        <f t="shared" si="182"/>
        <v>0</v>
      </c>
      <c r="V776" s="52">
        <f t="shared" si="183"/>
        <v>0</v>
      </c>
      <c r="W776" s="50" t="str">
        <f>IFERROR(IF(AND(VLOOKUP(F776,'Master Info'!$A$14:$Q$113,17,FALSE)="UNREGISTERED",$P776="IGST",O776&gt;=250000),"IGST &gt; 2.5 Lakhs",IF(VLOOKUP($F776,'Master Info'!$A$14:$Q$113,17,FALSE)="UNREGISTERED","Unregistered",$P776)),"")</f>
        <v/>
      </c>
      <c r="X776" s="96" t="str">
        <f t="shared" si="184"/>
        <v/>
      </c>
      <c r="Y776" s="50" t="str">
        <f t="shared" si="175"/>
        <v/>
      </c>
    </row>
    <row r="777" spans="1:25" x14ac:dyDescent="0.25">
      <c r="A777" s="49" t="str">
        <f t="shared" si="172"/>
        <v>-</v>
      </c>
      <c r="B777" s="49">
        <f t="shared" si="171"/>
        <v>776</v>
      </c>
      <c r="C777" s="78"/>
      <c r="D777" s="78"/>
      <c r="E777" s="70"/>
      <c r="F777" s="83"/>
      <c r="G777" s="94"/>
      <c r="H777" s="84"/>
      <c r="I777" s="95" t="str">
        <f t="shared" si="176"/>
        <v/>
      </c>
      <c r="J777" s="84"/>
      <c r="K777" s="52" t="str">
        <f t="shared" si="177"/>
        <v/>
      </c>
      <c r="L777" s="84"/>
      <c r="M777" s="51">
        <f t="shared" si="178"/>
        <v>0</v>
      </c>
      <c r="N777" s="51">
        <f t="shared" si="173"/>
        <v>0</v>
      </c>
      <c r="O777" s="51">
        <f t="shared" si="179"/>
        <v>0</v>
      </c>
      <c r="P777" s="51" t="str">
        <f>IFERROR(IF((VLOOKUP(F777,'Master Info'!$A$14:$C$113,2,FALSE)&amp;VLOOKUP(F777,'Master Info'!$A$14:$C$113,3,FALSE))='Master Info'!$B$2&amp;'Master Info'!$C$2,"SGST","IGST"),"")</f>
        <v/>
      </c>
      <c r="Q777" s="67" t="str">
        <f t="shared" si="174"/>
        <v/>
      </c>
      <c r="R777" s="51">
        <f t="shared" si="180"/>
        <v>0</v>
      </c>
      <c r="S777" s="51">
        <f t="shared" si="180"/>
        <v>0</v>
      </c>
      <c r="T777" s="51">
        <f t="shared" si="181"/>
        <v>0</v>
      </c>
      <c r="U777" s="51">
        <f t="shared" si="182"/>
        <v>0</v>
      </c>
      <c r="V777" s="52">
        <f t="shared" si="183"/>
        <v>0</v>
      </c>
      <c r="W777" s="50" t="str">
        <f>IFERROR(IF(AND(VLOOKUP(F777,'Master Info'!$A$14:$Q$113,17,FALSE)="UNREGISTERED",$P777="IGST",O777&gt;=250000),"IGST &gt; 2.5 Lakhs",IF(VLOOKUP($F777,'Master Info'!$A$14:$Q$113,17,FALSE)="UNREGISTERED","Unregistered",$P777)),"")</f>
        <v/>
      </c>
      <c r="X777" s="96" t="str">
        <f t="shared" si="184"/>
        <v/>
      </c>
      <c r="Y777" s="50" t="str">
        <f t="shared" si="175"/>
        <v/>
      </c>
    </row>
    <row r="778" spans="1:25" x14ac:dyDescent="0.25">
      <c r="A778" s="49" t="str">
        <f t="shared" si="172"/>
        <v>-</v>
      </c>
      <c r="B778" s="49">
        <f t="shared" si="171"/>
        <v>777</v>
      </c>
      <c r="C778" s="78"/>
      <c r="D778" s="78"/>
      <c r="E778" s="70"/>
      <c r="F778" s="83"/>
      <c r="G778" s="94"/>
      <c r="H778" s="84"/>
      <c r="I778" s="95" t="str">
        <f t="shared" si="176"/>
        <v/>
      </c>
      <c r="J778" s="84"/>
      <c r="K778" s="52" t="str">
        <f t="shared" si="177"/>
        <v/>
      </c>
      <c r="L778" s="84"/>
      <c r="M778" s="51">
        <f t="shared" si="178"/>
        <v>0</v>
      </c>
      <c r="N778" s="51">
        <f t="shared" si="173"/>
        <v>0</v>
      </c>
      <c r="O778" s="51">
        <f t="shared" si="179"/>
        <v>0</v>
      </c>
      <c r="P778" s="51" t="str">
        <f>IFERROR(IF((VLOOKUP(F778,'Master Info'!$A$14:$C$113,2,FALSE)&amp;VLOOKUP(F778,'Master Info'!$A$14:$C$113,3,FALSE))='Master Info'!$B$2&amp;'Master Info'!$C$2,"SGST","IGST"),"")</f>
        <v/>
      </c>
      <c r="Q778" s="67" t="str">
        <f t="shared" si="174"/>
        <v/>
      </c>
      <c r="R778" s="51">
        <f t="shared" si="180"/>
        <v>0</v>
      </c>
      <c r="S778" s="51">
        <f t="shared" si="180"/>
        <v>0</v>
      </c>
      <c r="T778" s="51">
        <f t="shared" si="181"/>
        <v>0</v>
      </c>
      <c r="U778" s="51">
        <f t="shared" si="182"/>
        <v>0</v>
      </c>
      <c r="V778" s="52">
        <f t="shared" si="183"/>
        <v>0</v>
      </c>
      <c r="W778" s="50" t="str">
        <f>IFERROR(IF(AND(VLOOKUP(F778,'Master Info'!$A$14:$Q$113,17,FALSE)="UNREGISTERED",$P778="IGST",O778&gt;=250000),"IGST &gt; 2.5 Lakhs",IF(VLOOKUP($F778,'Master Info'!$A$14:$Q$113,17,FALSE)="UNREGISTERED","Unregistered",$P778)),"")</f>
        <v/>
      </c>
      <c r="X778" s="96" t="str">
        <f t="shared" si="184"/>
        <v/>
      </c>
      <c r="Y778" s="50" t="str">
        <f t="shared" si="175"/>
        <v/>
      </c>
    </row>
    <row r="779" spans="1:25" x14ac:dyDescent="0.25">
      <c r="A779" s="49" t="str">
        <f t="shared" si="172"/>
        <v>-</v>
      </c>
      <c r="B779" s="49">
        <f t="shared" si="171"/>
        <v>778</v>
      </c>
      <c r="C779" s="78"/>
      <c r="D779" s="78"/>
      <c r="E779" s="70"/>
      <c r="F779" s="83"/>
      <c r="G779" s="94"/>
      <c r="H779" s="84"/>
      <c r="I779" s="95" t="str">
        <f t="shared" si="176"/>
        <v/>
      </c>
      <c r="J779" s="84"/>
      <c r="K779" s="52" t="str">
        <f t="shared" si="177"/>
        <v/>
      </c>
      <c r="L779" s="84"/>
      <c r="M779" s="51">
        <f t="shared" si="178"/>
        <v>0</v>
      </c>
      <c r="N779" s="51">
        <f t="shared" si="173"/>
        <v>0</v>
      </c>
      <c r="O779" s="51">
        <f t="shared" si="179"/>
        <v>0</v>
      </c>
      <c r="P779" s="51" t="str">
        <f>IFERROR(IF((VLOOKUP(F779,'Master Info'!$A$14:$C$113,2,FALSE)&amp;VLOOKUP(F779,'Master Info'!$A$14:$C$113,3,FALSE))='Master Info'!$B$2&amp;'Master Info'!$C$2,"SGST","IGST"),"")</f>
        <v/>
      </c>
      <c r="Q779" s="67" t="str">
        <f t="shared" si="174"/>
        <v/>
      </c>
      <c r="R779" s="51">
        <f t="shared" si="180"/>
        <v>0</v>
      </c>
      <c r="S779" s="51">
        <f t="shared" si="180"/>
        <v>0</v>
      </c>
      <c r="T779" s="51">
        <f t="shared" si="181"/>
        <v>0</v>
      </c>
      <c r="U779" s="51">
        <f t="shared" si="182"/>
        <v>0</v>
      </c>
      <c r="V779" s="52">
        <f t="shared" si="183"/>
        <v>0</v>
      </c>
      <c r="W779" s="50" t="str">
        <f>IFERROR(IF(AND(VLOOKUP(F779,'Master Info'!$A$14:$Q$113,17,FALSE)="UNREGISTERED",$P779="IGST",O779&gt;=250000),"IGST &gt; 2.5 Lakhs",IF(VLOOKUP($F779,'Master Info'!$A$14:$Q$113,17,FALSE)="UNREGISTERED","Unregistered",$P779)),"")</f>
        <v/>
      </c>
      <c r="X779" s="96" t="str">
        <f t="shared" si="184"/>
        <v/>
      </c>
      <c r="Y779" s="50" t="str">
        <f t="shared" si="175"/>
        <v/>
      </c>
    </row>
    <row r="780" spans="1:25" x14ac:dyDescent="0.25">
      <c r="A780" s="49" t="str">
        <f t="shared" si="172"/>
        <v>-</v>
      </c>
      <c r="B780" s="49">
        <f t="shared" si="171"/>
        <v>779</v>
      </c>
      <c r="C780" s="78"/>
      <c r="D780" s="78"/>
      <c r="E780" s="70"/>
      <c r="F780" s="83"/>
      <c r="G780" s="94"/>
      <c r="H780" s="84"/>
      <c r="I780" s="95" t="str">
        <f t="shared" si="176"/>
        <v/>
      </c>
      <c r="J780" s="84"/>
      <c r="K780" s="52" t="str">
        <f t="shared" si="177"/>
        <v/>
      </c>
      <c r="L780" s="84"/>
      <c r="M780" s="51">
        <f t="shared" si="178"/>
        <v>0</v>
      </c>
      <c r="N780" s="51">
        <f t="shared" si="173"/>
        <v>0</v>
      </c>
      <c r="O780" s="51">
        <f t="shared" si="179"/>
        <v>0</v>
      </c>
      <c r="P780" s="51" t="str">
        <f>IFERROR(IF((VLOOKUP(F780,'Master Info'!$A$14:$C$113,2,FALSE)&amp;VLOOKUP(F780,'Master Info'!$A$14:$C$113,3,FALSE))='Master Info'!$B$2&amp;'Master Info'!$C$2,"SGST","IGST"),"")</f>
        <v/>
      </c>
      <c r="Q780" s="67" t="str">
        <f t="shared" si="174"/>
        <v/>
      </c>
      <c r="R780" s="51">
        <f t="shared" si="180"/>
        <v>0</v>
      </c>
      <c r="S780" s="51">
        <f t="shared" si="180"/>
        <v>0</v>
      </c>
      <c r="T780" s="51">
        <f t="shared" si="181"/>
        <v>0</v>
      </c>
      <c r="U780" s="51">
        <f t="shared" si="182"/>
        <v>0</v>
      </c>
      <c r="V780" s="52">
        <f t="shared" si="183"/>
        <v>0</v>
      </c>
      <c r="W780" s="50" t="str">
        <f>IFERROR(IF(AND(VLOOKUP(F780,'Master Info'!$A$14:$Q$113,17,FALSE)="UNREGISTERED",$P780="IGST",O780&gt;=250000),"IGST &gt; 2.5 Lakhs",IF(VLOOKUP($F780,'Master Info'!$A$14:$Q$113,17,FALSE)="UNREGISTERED","Unregistered",$P780)),"")</f>
        <v/>
      </c>
      <c r="X780" s="96" t="str">
        <f t="shared" si="184"/>
        <v/>
      </c>
      <c r="Y780" s="50" t="str">
        <f t="shared" si="175"/>
        <v/>
      </c>
    </row>
    <row r="781" spans="1:25" x14ac:dyDescent="0.25">
      <c r="A781" s="49" t="str">
        <f t="shared" si="172"/>
        <v>-</v>
      </c>
      <c r="B781" s="49">
        <f t="shared" si="171"/>
        <v>780</v>
      </c>
      <c r="C781" s="78"/>
      <c r="D781" s="78"/>
      <c r="E781" s="70"/>
      <c r="F781" s="83"/>
      <c r="G781" s="94"/>
      <c r="H781" s="84"/>
      <c r="I781" s="95" t="str">
        <f t="shared" si="176"/>
        <v/>
      </c>
      <c r="J781" s="84"/>
      <c r="K781" s="52" t="str">
        <f t="shared" si="177"/>
        <v/>
      </c>
      <c r="L781" s="84"/>
      <c r="M781" s="51">
        <f t="shared" si="178"/>
        <v>0</v>
      </c>
      <c r="N781" s="51">
        <f t="shared" si="173"/>
        <v>0</v>
      </c>
      <c r="O781" s="51">
        <f t="shared" si="179"/>
        <v>0</v>
      </c>
      <c r="P781" s="51" t="str">
        <f>IFERROR(IF((VLOOKUP(F781,'Master Info'!$A$14:$C$113,2,FALSE)&amp;VLOOKUP(F781,'Master Info'!$A$14:$C$113,3,FALSE))='Master Info'!$B$2&amp;'Master Info'!$C$2,"SGST","IGST"),"")</f>
        <v/>
      </c>
      <c r="Q781" s="67" t="str">
        <f t="shared" si="174"/>
        <v/>
      </c>
      <c r="R781" s="51">
        <f t="shared" si="180"/>
        <v>0</v>
      </c>
      <c r="S781" s="51">
        <f t="shared" si="180"/>
        <v>0</v>
      </c>
      <c r="T781" s="51">
        <f t="shared" si="181"/>
        <v>0</v>
      </c>
      <c r="U781" s="51">
        <f t="shared" si="182"/>
        <v>0</v>
      </c>
      <c r="V781" s="52">
        <f t="shared" si="183"/>
        <v>0</v>
      </c>
      <c r="W781" s="50" t="str">
        <f>IFERROR(IF(AND(VLOOKUP(F781,'Master Info'!$A$14:$Q$113,17,FALSE)="UNREGISTERED",$P781="IGST",O781&gt;=250000),"IGST &gt; 2.5 Lakhs",IF(VLOOKUP($F781,'Master Info'!$A$14:$Q$113,17,FALSE)="UNREGISTERED","Unregistered",$P781)),"")</f>
        <v/>
      </c>
      <c r="X781" s="96" t="str">
        <f t="shared" si="184"/>
        <v/>
      </c>
      <c r="Y781" s="50" t="str">
        <f t="shared" si="175"/>
        <v/>
      </c>
    </row>
    <row r="782" spans="1:25" x14ac:dyDescent="0.25">
      <c r="A782" s="49" t="str">
        <f t="shared" si="172"/>
        <v>-</v>
      </c>
      <c r="B782" s="49">
        <f t="shared" si="171"/>
        <v>781</v>
      </c>
      <c r="C782" s="78"/>
      <c r="D782" s="78"/>
      <c r="E782" s="70"/>
      <c r="F782" s="83"/>
      <c r="G782" s="94"/>
      <c r="H782" s="84"/>
      <c r="I782" s="95" t="str">
        <f t="shared" si="176"/>
        <v/>
      </c>
      <c r="J782" s="84"/>
      <c r="K782" s="52" t="str">
        <f t="shared" si="177"/>
        <v/>
      </c>
      <c r="L782" s="84"/>
      <c r="M782" s="51">
        <f t="shared" si="178"/>
        <v>0</v>
      </c>
      <c r="N782" s="51">
        <f t="shared" si="173"/>
        <v>0</v>
      </c>
      <c r="O782" s="51">
        <f t="shared" si="179"/>
        <v>0</v>
      </c>
      <c r="P782" s="51" t="str">
        <f>IFERROR(IF((VLOOKUP(F782,'Master Info'!$A$14:$C$113,2,FALSE)&amp;VLOOKUP(F782,'Master Info'!$A$14:$C$113,3,FALSE))='Master Info'!$B$2&amp;'Master Info'!$C$2,"SGST","IGST"),"")</f>
        <v/>
      </c>
      <c r="Q782" s="67" t="str">
        <f t="shared" si="174"/>
        <v/>
      </c>
      <c r="R782" s="51">
        <f t="shared" si="180"/>
        <v>0</v>
      </c>
      <c r="S782" s="51">
        <f t="shared" si="180"/>
        <v>0</v>
      </c>
      <c r="T782" s="51">
        <f t="shared" si="181"/>
        <v>0</v>
      </c>
      <c r="U782" s="51">
        <f t="shared" si="182"/>
        <v>0</v>
      </c>
      <c r="V782" s="52">
        <f t="shared" si="183"/>
        <v>0</v>
      </c>
      <c r="W782" s="50" t="str">
        <f>IFERROR(IF(AND(VLOOKUP(F782,'Master Info'!$A$14:$Q$113,17,FALSE)="UNREGISTERED",$P782="IGST",O782&gt;=250000),"IGST &gt; 2.5 Lakhs",IF(VLOOKUP($F782,'Master Info'!$A$14:$Q$113,17,FALSE)="UNREGISTERED","Unregistered",$P782)),"")</f>
        <v/>
      </c>
      <c r="X782" s="96" t="str">
        <f t="shared" si="184"/>
        <v/>
      </c>
      <c r="Y782" s="50" t="str">
        <f t="shared" si="175"/>
        <v/>
      </c>
    </row>
    <row r="783" spans="1:25" x14ac:dyDescent="0.25">
      <c r="A783" s="49" t="str">
        <f t="shared" si="172"/>
        <v>-</v>
      </c>
      <c r="B783" s="49">
        <f t="shared" si="171"/>
        <v>782</v>
      </c>
      <c r="C783" s="78"/>
      <c r="D783" s="78"/>
      <c r="E783" s="70"/>
      <c r="F783" s="83"/>
      <c r="G783" s="94"/>
      <c r="H783" s="84"/>
      <c r="I783" s="95" t="str">
        <f t="shared" si="176"/>
        <v/>
      </c>
      <c r="J783" s="84"/>
      <c r="K783" s="52" t="str">
        <f t="shared" si="177"/>
        <v/>
      </c>
      <c r="L783" s="84"/>
      <c r="M783" s="51">
        <f t="shared" si="178"/>
        <v>0</v>
      </c>
      <c r="N783" s="51">
        <f t="shared" si="173"/>
        <v>0</v>
      </c>
      <c r="O783" s="51">
        <f t="shared" si="179"/>
        <v>0</v>
      </c>
      <c r="P783" s="51" t="str">
        <f>IFERROR(IF((VLOOKUP(F783,'Master Info'!$A$14:$C$113,2,FALSE)&amp;VLOOKUP(F783,'Master Info'!$A$14:$C$113,3,FALSE))='Master Info'!$B$2&amp;'Master Info'!$C$2,"SGST","IGST"),"")</f>
        <v/>
      </c>
      <c r="Q783" s="67" t="str">
        <f t="shared" si="174"/>
        <v/>
      </c>
      <c r="R783" s="51">
        <f t="shared" si="180"/>
        <v>0</v>
      </c>
      <c r="S783" s="51">
        <f t="shared" si="180"/>
        <v>0</v>
      </c>
      <c r="T783" s="51">
        <f t="shared" si="181"/>
        <v>0</v>
      </c>
      <c r="U783" s="51">
        <f t="shared" si="182"/>
        <v>0</v>
      </c>
      <c r="V783" s="52">
        <f t="shared" si="183"/>
        <v>0</v>
      </c>
      <c r="W783" s="50" t="str">
        <f>IFERROR(IF(AND(VLOOKUP(F783,'Master Info'!$A$14:$Q$113,17,FALSE)="UNREGISTERED",$P783="IGST",O783&gt;=250000),"IGST &gt; 2.5 Lakhs",IF(VLOOKUP($F783,'Master Info'!$A$14:$Q$113,17,FALSE)="UNREGISTERED","Unregistered",$P783)),"")</f>
        <v/>
      </c>
      <c r="X783" s="96" t="str">
        <f t="shared" si="184"/>
        <v/>
      </c>
      <c r="Y783" s="50" t="str">
        <f t="shared" si="175"/>
        <v/>
      </c>
    </row>
    <row r="784" spans="1:25" x14ac:dyDescent="0.25">
      <c r="A784" s="49" t="str">
        <f t="shared" si="172"/>
        <v>-</v>
      </c>
      <c r="B784" s="49">
        <f t="shared" si="171"/>
        <v>783</v>
      </c>
      <c r="C784" s="78"/>
      <c r="D784" s="78"/>
      <c r="E784" s="70"/>
      <c r="F784" s="83"/>
      <c r="G784" s="94"/>
      <c r="H784" s="84"/>
      <c r="I784" s="95" t="str">
        <f t="shared" si="176"/>
        <v/>
      </c>
      <c r="J784" s="84"/>
      <c r="K784" s="52" t="str">
        <f t="shared" si="177"/>
        <v/>
      </c>
      <c r="L784" s="84"/>
      <c r="M784" s="51">
        <f t="shared" si="178"/>
        <v>0</v>
      </c>
      <c r="N784" s="51">
        <f t="shared" si="173"/>
        <v>0</v>
      </c>
      <c r="O784" s="51">
        <f t="shared" si="179"/>
        <v>0</v>
      </c>
      <c r="P784" s="51" t="str">
        <f>IFERROR(IF((VLOOKUP(F784,'Master Info'!$A$14:$C$113,2,FALSE)&amp;VLOOKUP(F784,'Master Info'!$A$14:$C$113,3,FALSE))='Master Info'!$B$2&amp;'Master Info'!$C$2,"SGST","IGST"),"")</f>
        <v/>
      </c>
      <c r="Q784" s="67" t="str">
        <f t="shared" si="174"/>
        <v/>
      </c>
      <c r="R784" s="51">
        <f t="shared" si="180"/>
        <v>0</v>
      </c>
      <c r="S784" s="51">
        <f t="shared" si="180"/>
        <v>0</v>
      </c>
      <c r="T784" s="51">
        <f t="shared" si="181"/>
        <v>0</v>
      </c>
      <c r="U784" s="51">
        <f t="shared" si="182"/>
        <v>0</v>
      </c>
      <c r="V784" s="52">
        <f t="shared" si="183"/>
        <v>0</v>
      </c>
      <c r="W784" s="50" t="str">
        <f>IFERROR(IF(AND(VLOOKUP(F784,'Master Info'!$A$14:$Q$113,17,FALSE)="UNREGISTERED",$P784="IGST",O784&gt;=250000),"IGST &gt; 2.5 Lakhs",IF(VLOOKUP($F784,'Master Info'!$A$14:$Q$113,17,FALSE)="UNREGISTERED","Unregistered",$P784)),"")</f>
        <v/>
      </c>
      <c r="X784" s="96" t="str">
        <f t="shared" si="184"/>
        <v/>
      </c>
      <c r="Y784" s="50" t="str">
        <f t="shared" si="175"/>
        <v/>
      </c>
    </row>
    <row r="785" spans="1:25" x14ac:dyDescent="0.25">
      <c r="A785" s="49" t="str">
        <f t="shared" si="172"/>
        <v>-</v>
      </c>
      <c r="B785" s="49">
        <f t="shared" si="171"/>
        <v>784</v>
      </c>
      <c r="C785" s="78"/>
      <c r="D785" s="78"/>
      <c r="E785" s="70"/>
      <c r="F785" s="83"/>
      <c r="G785" s="94"/>
      <c r="H785" s="84"/>
      <c r="I785" s="95" t="str">
        <f t="shared" si="176"/>
        <v/>
      </c>
      <c r="J785" s="84"/>
      <c r="K785" s="52" t="str">
        <f t="shared" si="177"/>
        <v/>
      </c>
      <c r="L785" s="84"/>
      <c r="M785" s="51">
        <f t="shared" si="178"/>
        <v>0</v>
      </c>
      <c r="N785" s="51">
        <f t="shared" si="173"/>
        <v>0</v>
      </c>
      <c r="O785" s="51">
        <f t="shared" si="179"/>
        <v>0</v>
      </c>
      <c r="P785" s="51" t="str">
        <f>IFERROR(IF((VLOOKUP(F785,'Master Info'!$A$14:$C$113,2,FALSE)&amp;VLOOKUP(F785,'Master Info'!$A$14:$C$113,3,FALSE))='Master Info'!$B$2&amp;'Master Info'!$C$2,"SGST","IGST"),"")</f>
        <v/>
      </c>
      <c r="Q785" s="67" t="str">
        <f t="shared" si="174"/>
        <v/>
      </c>
      <c r="R785" s="51">
        <f t="shared" si="180"/>
        <v>0</v>
      </c>
      <c r="S785" s="51">
        <f t="shared" si="180"/>
        <v>0</v>
      </c>
      <c r="T785" s="51">
        <f t="shared" si="181"/>
        <v>0</v>
      </c>
      <c r="U785" s="51">
        <f t="shared" si="182"/>
        <v>0</v>
      </c>
      <c r="V785" s="52">
        <f t="shared" si="183"/>
        <v>0</v>
      </c>
      <c r="W785" s="50" t="str">
        <f>IFERROR(IF(AND(VLOOKUP(F785,'Master Info'!$A$14:$Q$113,17,FALSE)="UNREGISTERED",$P785="IGST",O785&gt;=250000),"IGST &gt; 2.5 Lakhs",IF(VLOOKUP($F785,'Master Info'!$A$14:$Q$113,17,FALSE)="UNREGISTERED","Unregistered",$P785)),"")</f>
        <v/>
      </c>
      <c r="X785" s="96" t="str">
        <f t="shared" si="184"/>
        <v/>
      </c>
      <c r="Y785" s="50" t="str">
        <f t="shared" si="175"/>
        <v/>
      </c>
    </row>
    <row r="786" spans="1:25" x14ac:dyDescent="0.25">
      <c r="A786" s="49" t="str">
        <f t="shared" si="172"/>
        <v>-</v>
      </c>
      <c r="B786" s="49">
        <f t="shared" si="171"/>
        <v>785</v>
      </c>
      <c r="C786" s="78"/>
      <c r="D786" s="78"/>
      <c r="E786" s="70"/>
      <c r="F786" s="83"/>
      <c r="G786" s="94"/>
      <c r="H786" s="84"/>
      <c r="I786" s="95" t="str">
        <f t="shared" si="176"/>
        <v/>
      </c>
      <c r="J786" s="84"/>
      <c r="K786" s="52" t="str">
        <f t="shared" si="177"/>
        <v/>
      </c>
      <c r="L786" s="84"/>
      <c r="M786" s="51">
        <f t="shared" si="178"/>
        <v>0</v>
      </c>
      <c r="N786" s="51">
        <f t="shared" si="173"/>
        <v>0</v>
      </c>
      <c r="O786" s="51">
        <f t="shared" si="179"/>
        <v>0</v>
      </c>
      <c r="P786" s="51" t="str">
        <f>IFERROR(IF((VLOOKUP(F786,'Master Info'!$A$14:$C$113,2,FALSE)&amp;VLOOKUP(F786,'Master Info'!$A$14:$C$113,3,FALSE))='Master Info'!$B$2&amp;'Master Info'!$C$2,"SGST","IGST"),"")</f>
        <v/>
      </c>
      <c r="Q786" s="67" t="str">
        <f t="shared" si="174"/>
        <v/>
      </c>
      <c r="R786" s="51">
        <f t="shared" si="180"/>
        <v>0</v>
      </c>
      <c r="S786" s="51">
        <f t="shared" si="180"/>
        <v>0</v>
      </c>
      <c r="T786" s="51">
        <f t="shared" si="181"/>
        <v>0</v>
      </c>
      <c r="U786" s="51">
        <f t="shared" si="182"/>
        <v>0</v>
      </c>
      <c r="V786" s="52">
        <f t="shared" si="183"/>
        <v>0</v>
      </c>
      <c r="W786" s="50" t="str">
        <f>IFERROR(IF(AND(VLOOKUP(F786,'Master Info'!$A$14:$Q$113,17,FALSE)="UNREGISTERED",$P786="IGST",O786&gt;=250000),"IGST &gt; 2.5 Lakhs",IF(VLOOKUP($F786,'Master Info'!$A$14:$Q$113,17,FALSE)="UNREGISTERED","Unregistered",$P786)),"")</f>
        <v/>
      </c>
      <c r="X786" s="96" t="str">
        <f t="shared" si="184"/>
        <v/>
      </c>
      <c r="Y786" s="50" t="str">
        <f t="shared" si="175"/>
        <v/>
      </c>
    </row>
    <row r="787" spans="1:25" x14ac:dyDescent="0.25">
      <c r="A787" s="49" t="str">
        <f t="shared" si="172"/>
        <v>-</v>
      </c>
      <c r="B787" s="49">
        <f t="shared" si="171"/>
        <v>786</v>
      </c>
      <c r="C787" s="78"/>
      <c r="D787" s="78"/>
      <c r="E787" s="70"/>
      <c r="F787" s="83"/>
      <c r="G787" s="94"/>
      <c r="H787" s="84"/>
      <c r="I787" s="95" t="str">
        <f t="shared" si="176"/>
        <v/>
      </c>
      <c r="J787" s="84"/>
      <c r="K787" s="52" t="str">
        <f t="shared" si="177"/>
        <v/>
      </c>
      <c r="L787" s="84"/>
      <c r="M787" s="51">
        <f t="shared" si="178"/>
        <v>0</v>
      </c>
      <c r="N787" s="51">
        <f t="shared" si="173"/>
        <v>0</v>
      </c>
      <c r="O787" s="51">
        <f t="shared" si="179"/>
        <v>0</v>
      </c>
      <c r="P787" s="51" t="str">
        <f>IFERROR(IF((VLOOKUP(F787,'Master Info'!$A$14:$C$113,2,FALSE)&amp;VLOOKUP(F787,'Master Info'!$A$14:$C$113,3,FALSE))='Master Info'!$B$2&amp;'Master Info'!$C$2,"SGST","IGST"),"")</f>
        <v/>
      </c>
      <c r="Q787" s="67" t="str">
        <f t="shared" si="174"/>
        <v/>
      </c>
      <c r="R787" s="51">
        <f t="shared" si="180"/>
        <v>0</v>
      </c>
      <c r="S787" s="51">
        <f t="shared" si="180"/>
        <v>0</v>
      </c>
      <c r="T787" s="51">
        <f t="shared" si="181"/>
        <v>0</v>
      </c>
      <c r="U787" s="51">
        <f t="shared" si="182"/>
        <v>0</v>
      </c>
      <c r="V787" s="52">
        <f t="shared" si="183"/>
        <v>0</v>
      </c>
      <c r="W787" s="50" t="str">
        <f>IFERROR(IF(AND(VLOOKUP(F787,'Master Info'!$A$14:$Q$113,17,FALSE)="UNREGISTERED",$P787="IGST",O787&gt;=250000),"IGST &gt; 2.5 Lakhs",IF(VLOOKUP($F787,'Master Info'!$A$14:$Q$113,17,FALSE)="UNREGISTERED","Unregistered",$P787)),"")</f>
        <v/>
      </c>
      <c r="X787" s="96" t="str">
        <f t="shared" si="184"/>
        <v/>
      </c>
      <c r="Y787" s="50" t="str">
        <f t="shared" si="175"/>
        <v/>
      </c>
    </row>
    <row r="788" spans="1:25" x14ac:dyDescent="0.25">
      <c r="A788" s="49" t="str">
        <f t="shared" si="172"/>
        <v>-</v>
      </c>
      <c r="B788" s="49">
        <f t="shared" si="171"/>
        <v>787</v>
      </c>
      <c r="C788" s="78"/>
      <c r="D788" s="78"/>
      <c r="E788" s="70"/>
      <c r="F788" s="83"/>
      <c r="G788" s="94"/>
      <c r="H788" s="84"/>
      <c r="I788" s="95" t="str">
        <f t="shared" si="176"/>
        <v/>
      </c>
      <c r="J788" s="84"/>
      <c r="K788" s="52" t="str">
        <f t="shared" si="177"/>
        <v/>
      </c>
      <c r="L788" s="84"/>
      <c r="M788" s="51">
        <f t="shared" si="178"/>
        <v>0</v>
      </c>
      <c r="N788" s="51">
        <f t="shared" si="173"/>
        <v>0</v>
      </c>
      <c r="O788" s="51">
        <f t="shared" si="179"/>
        <v>0</v>
      </c>
      <c r="P788" s="51" t="str">
        <f>IFERROR(IF((VLOOKUP(F788,'Master Info'!$A$14:$C$113,2,FALSE)&amp;VLOOKUP(F788,'Master Info'!$A$14:$C$113,3,FALSE))='Master Info'!$B$2&amp;'Master Info'!$C$2,"SGST","IGST"),"")</f>
        <v/>
      </c>
      <c r="Q788" s="67" t="str">
        <f t="shared" si="174"/>
        <v/>
      </c>
      <c r="R788" s="51">
        <f t="shared" si="180"/>
        <v>0</v>
      </c>
      <c r="S788" s="51">
        <f t="shared" si="180"/>
        <v>0</v>
      </c>
      <c r="T788" s="51">
        <f t="shared" si="181"/>
        <v>0</v>
      </c>
      <c r="U788" s="51">
        <f t="shared" si="182"/>
        <v>0</v>
      </c>
      <c r="V788" s="52">
        <f t="shared" si="183"/>
        <v>0</v>
      </c>
      <c r="W788" s="50" t="str">
        <f>IFERROR(IF(AND(VLOOKUP(F788,'Master Info'!$A$14:$Q$113,17,FALSE)="UNREGISTERED",$P788="IGST",O788&gt;=250000),"IGST &gt; 2.5 Lakhs",IF(VLOOKUP($F788,'Master Info'!$A$14:$Q$113,17,FALSE)="UNREGISTERED","Unregistered",$P788)),"")</f>
        <v/>
      </c>
      <c r="X788" s="96" t="str">
        <f t="shared" si="184"/>
        <v/>
      </c>
      <c r="Y788" s="50" t="str">
        <f t="shared" si="175"/>
        <v/>
      </c>
    </row>
    <row r="789" spans="1:25" x14ac:dyDescent="0.25">
      <c r="A789" s="49" t="str">
        <f t="shared" si="172"/>
        <v>-</v>
      </c>
      <c r="B789" s="49">
        <f t="shared" si="171"/>
        <v>788</v>
      </c>
      <c r="C789" s="78"/>
      <c r="D789" s="78"/>
      <c r="E789" s="70"/>
      <c r="F789" s="83"/>
      <c r="G789" s="94"/>
      <c r="H789" s="84"/>
      <c r="I789" s="95" t="str">
        <f t="shared" si="176"/>
        <v/>
      </c>
      <c r="J789" s="84"/>
      <c r="K789" s="52" t="str">
        <f t="shared" si="177"/>
        <v/>
      </c>
      <c r="L789" s="84"/>
      <c r="M789" s="51">
        <f t="shared" si="178"/>
        <v>0</v>
      </c>
      <c r="N789" s="51">
        <f t="shared" si="173"/>
        <v>0</v>
      </c>
      <c r="O789" s="51">
        <f t="shared" si="179"/>
        <v>0</v>
      </c>
      <c r="P789" s="51" t="str">
        <f>IFERROR(IF((VLOOKUP(F789,'Master Info'!$A$14:$C$113,2,FALSE)&amp;VLOOKUP(F789,'Master Info'!$A$14:$C$113,3,FALSE))='Master Info'!$B$2&amp;'Master Info'!$C$2,"SGST","IGST"),"")</f>
        <v/>
      </c>
      <c r="Q789" s="67" t="str">
        <f t="shared" si="174"/>
        <v/>
      </c>
      <c r="R789" s="51">
        <f t="shared" si="180"/>
        <v>0</v>
      </c>
      <c r="S789" s="51">
        <f t="shared" si="180"/>
        <v>0</v>
      </c>
      <c r="T789" s="51">
        <f t="shared" si="181"/>
        <v>0</v>
      </c>
      <c r="U789" s="51">
        <f t="shared" si="182"/>
        <v>0</v>
      </c>
      <c r="V789" s="52">
        <f t="shared" si="183"/>
        <v>0</v>
      </c>
      <c r="W789" s="50" t="str">
        <f>IFERROR(IF(AND(VLOOKUP(F789,'Master Info'!$A$14:$Q$113,17,FALSE)="UNREGISTERED",$P789="IGST",O789&gt;=250000),"IGST &gt; 2.5 Lakhs",IF(VLOOKUP($F789,'Master Info'!$A$14:$Q$113,17,FALSE)="UNREGISTERED","Unregistered",$P789)),"")</f>
        <v/>
      </c>
      <c r="X789" s="96" t="str">
        <f t="shared" si="184"/>
        <v/>
      </c>
      <c r="Y789" s="50" t="str">
        <f t="shared" si="175"/>
        <v/>
      </c>
    </row>
    <row r="790" spans="1:25" x14ac:dyDescent="0.25">
      <c r="A790" s="49" t="str">
        <f t="shared" si="172"/>
        <v>-</v>
      </c>
      <c r="B790" s="49">
        <f t="shared" si="171"/>
        <v>789</v>
      </c>
      <c r="C790" s="78"/>
      <c r="D790" s="78"/>
      <c r="E790" s="70"/>
      <c r="F790" s="83"/>
      <c r="G790" s="94"/>
      <c r="H790" s="84"/>
      <c r="I790" s="95" t="str">
        <f t="shared" si="176"/>
        <v/>
      </c>
      <c r="J790" s="84"/>
      <c r="K790" s="52" t="str">
        <f t="shared" si="177"/>
        <v/>
      </c>
      <c r="L790" s="84"/>
      <c r="M790" s="51">
        <f t="shared" si="178"/>
        <v>0</v>
      </c>
      <c r="N790" s="51">
        <f t="shared" si="173"/>
        <v>0</v>
      </c>
      <c r="O790" s="51">
        <f t="shared" si="179"/>
        <v>0</v>
      </c>
      <c r="P790" s="51" t="str">
        <f>IFERROR(IF((VLOOKUP(F790,'Master Info'!$A$14:$C$113,2,FALSE)&amp;VLOOKUP(F790,'Master Info'!$A$14:$C$113,3,FALSE))='Master Info'!$B$2&amp;'Master Info'!$C$2,"SGST","IGST"),"")</f>
        <v/>
      </c>
      <c r="Q790" s="67" t="str">
        <f t="shared" si="174"/>
        <v/>
      </c>
      <c r="R790" s="51">
        <f t="shared" si="180"/>
        <v>0</v>
      </c>
      <c r="S790" s="51">
        <f t="shared" si="180"/>
        <v>0</v>
      </c>
      <c r="T790" s="51">
        <f t="shared" si="181"/>
        <v>0</v>
      </c>
      <c r="U790" s="51">
        <f t="shared" si="182"/>
        <v>0</v>
      </c>
      <c r="V790" s="52">
        <f t="shared" si="183"/>
        <v>0</v>
      </c>
      <c r="W790" s="50" t="str">
        <f>IFERROR(IF(AND(VLOOKUP(F790,'Master Info'!$A$14:$Q$113,17,FALSE)="UNREGISTERED",$P790="IGST",O790&gt;=250000),"IGST &gt; 2.5 Lakhs",IF(VLOOKUP($F790,'Master Info'!$A$14:$Q$113,17,FALSE)="UNREGISTERED","Unregistered",$P790)),"")</f>
        <v/>
      </c>
      <c r="X790" s="96" t="str">
        <f t="shared" si="184"/>
        <v/>
      </c>
      <c r="Y790" s="50" t="str">
        <f t="shared" si="175"/>
        <v/>
      </c>
    </row>
    <row r="791" spans="1:25" x14ac:dyDescent="0.25">
      <c r="A791" s="49" t="str">
        <f t="shared" si="172"/>
        <v>-</v>
      </c>
      <c r="B791" s="49">
        <f t="shared" si="171"/>
        <v>790</v>
      </c>
      <c r="C791" s="78"/>
      <c r="D791" s="78"/>
      <c r="E791" s="70"/>
      <c r="F791" s="83"/>
      <c r="G791" s="94"/>
      <c r="H791" s="84"/>
      <c r="I791" s="95" t="str">
        <f t="shared" si="176"/>
        <v/>
      </c>
      <c r="J791" s="84"/>
      <c r="K791" s="52" t="str">
        <f t="shared" si="177"/>
        <v/>
      </c>
      <c r="L791" s="84"/>
      <c r="M791" s="51">
        <f t="shared" si="178"/>
        <v>0</v>
      </c>
      <c r="N791" s="51">
        <f t="shared" si="173"/>
        <v>0</v>
      </c>
      <c r="O791" s="51">
        <f t="shared" si="179"/>
        <v>0</v>
      </c>
      <c r="P791" s="51" t="str">
        <f>IFERROR(IF((VLOOKUP(F791,'Master Info'!$A$14:$C$113,2,FALSE)&amp;VLOOKUP(F791,'Master Info'!$A$14:$C$113,3,FALSE))='Master Info'!$B$2&amp;'Master Info'!$C$2,"SGST","IGST"),"")</f>
        <v/>
      </c>
      <c r="Q791" s="67" t="str">
        <f t="shared" si="174"/>
        <v/>
      </c>
      <c r="R791" s="51">
        <f t="shared" si="180"/>
        <v>0</v>
      </c>
      <c r="S791" s="51">
        <f t="shared" si="180"/>
        <v>0</v>
      </c>
      <c r="T791" s="51">
        <f t="shared" si="181"/>
        <v>0</v>
      </c>
      <c r="U791" s="51">
        <f t="shared" si="182"/>
        <v>0</v>
      </c>
      <c r="V791" s="52">
        <f t="shared" si="183"/>
        <v>0</v>
      </c>
      <c r="W791" s="50" t="str">
        <f>IFERROR(IF(AND(VLOOKUP(F791,'Master Info'!$A$14:$Q$113,17,FALSE)="UNREGISTERED",$P791="IGST",O791&gt;=250000),"IGST &gt; 2.5 Lakhs",IF(VLOOKUP($F791,'Master Info'!$A$14:$Q$113,17,FALSE)="UNREGISTERED","Unregistered",$P791)),"")</f>
        <v/>
      </c>
      <c r="X791" s="96" t="str">
        <f t="shared" si="184"/>
        <v/>
      </c>
      <c r="Y791" s="50" t="str">
        <f t="shared" si="175"/>
        <v/>
      </c>
    </row>
    <row r="792" spans="1:25" x14ac:dyDescent="0.25">
      <c r="A792" s="49" t="str">
        <f t="shared" si="172"/>
        <v>-</v>
      </c>
      <c r="B792" s="49">
        <f t="shared" ref="B792:B855" si="185">B791+1</f>
        <v>791</v>
      </c>
      <c r="C792" s="78"/>
      <c r="D792" s="78"/>
      <c r="E792" s="70"/>
      <c r="F792" s="83"/>
      <c r="G792" s="94"/>
      <c r="H792" s="84"/>
      <c r="I792" s="95" t="str">
        <f t="shared" si="176"/>
        <v/>
      </c>
      <c r="J792" s="84"/>
      <c r="K792" s="52" t="str">
        <f t="shared" si="177"/>
        <v/>
      </c>
      <c r="L792" s="84"/>
      <c r="M792" s="51">
        <f t="shared" si="178"/>
        <v>0</v>
      </c>
      <c r="N792" s="51">
        <f t="shared" si="173"/>
        <v>0</v>
      </c>
      <c r="O792" s="51">
        <f t="shared" si="179"/>
        <v>0</v>
      </c>
      <c r="P792" s="51" t="str">
        <f>IFERROR(IF((VLOOKUP(F792,'Master Info'!$A$14:$C$113,2,FALSE)&amp;VLOOKUP(F792,'Master Info'!$A$14:$C$113,3,FALSE))='Master Info'!$B$2&amp;'Master Info'!$C$2,"SGST","IGST"),"")</f>
        <v/>
      </c>
      <c r="Q792" s="67" t="str">
        <f t="shared" si="174"/>
        <v/>
      </c>
      <c r="R792" s="51">
        <f t="shared" si="180"/>
        <v>0</v>
      </c>
      <c r="S792" s="51">
        <f t="shared" si="180"/>
        <v>0</v>
      </c>
      <c r="T792" s="51">
        <f t="shared" si="181"/>
        <v>0</v>
      </c>
      <c r="U792" s="51">
        <f t="shared" si="182"/>
        <v>0</v>
      </c>
      <c r="V792" s="52">
        <f t="shared" si="183"/>
        <v>0</v>
      </c>
      <c r="W792" s="50" t="str">
        <f>IFERROR(IF(AND(VLOOKUP(F792,'Master Info'!$A$14:$Q$113,17,FALSE)="UNREGISTERED",$P792="IGST",O792&gt;=250000),"IGST &gt; 2.5 Lakhs",IF(VLOOKUP($F792,'Master Info'!$A$14:$Q$113,17,FALSE)="UNREGISTERED","Unregistered",$P792)),"")</f>
        <v/>
      </c>
      <c r="X792" s="96" t="str">
        <f t="shared" si="184"/>
        <v/>
      </c>
      <c r="Y792" s="50" t="str">
        <f t="shared" si="175"/>
        <v/>
      </c>
    </row>
    <row r="793" spans="1:25" x14ac:dyDescent="0.25">
      <c r="A793" s="49" t="str">
        <f t="shared" si="172"/>
        <v>-</v>
      </c>
      <c r="B793" s="49">
        <f t="shared" si="185"/>
        <v>792</v>
      </c>
      <c r="C793" s="78"/>
      <c r="D793" s="78"/>
      <c r="E793" s="70"/>
      <c r="F793" s="83"/>
      <c r="G793" s="94"/>
      <c r="H793" s="84"/>
      <c r="I793" s="95" t="str">
        <f t="shared" si="176"/>
        <v/>
      </c>
      <c r="J793" s="84"/>
      <c r="K793" s="52" t="str">
        <f t="shared" si="177"/>
        <v/>
      </c>
      <c r="L793" s="84"/>
      <c r="M793" s="51">
        <f t="shared" si="178"/>
        <v>0</v>
      </c>
      <c r="N793" s="51">
        <f t="shared" si="173"/>
        <v>0</v>
      </c>
      <c r="O793" s="51">
        <f t="shared" si="179"/>
        <v>0</v>
      </c>
      <c r="P793" s="51" t="str">
        <f>IFERROR(IF((VLOOKUP(F793,'Master Info'!$A$14:$C$113,2,FALSE)&amp;VLOOKUP(F793,'Master Info'!$A$14:$C$113,3,FALSE))='Master Info'!$B$2&amp;'Master Info'!$C$2,"SGST","IGST"),"")</f>
        <v/>
      </c>
      <c r="Q793" s="67" t="str">
        <f t="shared" si="174"/>
        <v/>
      </c>
      <c r="R793" s="51">
        <f t="shared" si="180"/>
        <v>0</v>
      </c>
      <c r="S793" s="51">
        <f t="shared" si="180"/>
        <v>0</v>
      </c>
      <c r="T793" s="51">
        <f t="shared" si="181"/>
        <v>0</v>
      </c>
      <c r="U793" s="51">
        <f t="shared" si="182"/>
        <v>0</v>
      </c>
      <c r="V793" s="52">
        <f t="shared" si="183"/>
        <v>0</v>
      </c>
      <c r="W793" s="50" t="str">
        <f>IFERROR(IF(AND(VLOOKUP(F793,'Master Info'!$A$14:$Q$113,17,FALSE)="UNREGISTERED",$P793="IGST",O793&gt;=250000),"IGST &gt; 2.5 Lakhs",IF(VLOOKUP($F793,'Master Info'!$A$14:$Q$113,17,FALSE)="UNREGISTERED","Unregistered",$P793)),"")</f>
        <v/>
      </c>
      <c r="X793" s="96" t="str">
        <f t="shared" si="184"/>
        <v/>
      </c>
      <c r="Y793" s="50" t="str">
        <f t="shared" si="175"/>
        <v/>
      </c>
    </row>
    <row r="794" spans="1:25" x14ac:dyDescent="0.25">
      <c r="A794" s="49" t="str">
        <f t="shared" si="172"/>
        <v>-</v>
      </c>
      <c r="B794" s="49">
        <f t="shared" si="185"/>
        <v>793</v>
      </c>
      <c r="C794" s="78"/>
      <c r="D794" s="78"/>
      <c r="E794" s="70"/>
      <c r="F794" s="83"/>
      <c r="G794" s="94"/>
      <c r="H794" s="84"/>
      <c r="I794" s="95" t="str">
        <f t="shared" si="176"/>
        <v/>
      </c>
      <c r="J794" s="84"/>
      <c r="K794" s="52" t="str">
        <f t="shared" si="177"/>
        <v/>
      </c>
      <c r="L794" s="84"/>
      <c r="M794" s="51">
        <f t="shared" si="178"/>
        <v>0</v>
      </c>
      <c r="N794" s="51">
        <f t="shared" si="173"/>
        <v>0</v>
      </c>
      <c r="O794" s="51">
        <f t="shared" si="179"/>
        <v>0</v>
      </c>
      <c r="P794" s="51" t="str">
        <f>IFERROR(IF((VLOOKUP(F794,'Master Info'!$A$14:$C$113,2,FALSE)&amp;VLOOKUP(F794,'Master Info'!$A$14:$C$113,3,FALSE))='Master Info'!$B$2&amp;'Master Info'!$C$2,"SGST","IGST"),"")</f>
        <v/>
      </c>
      <c r="Q794" s="67" t="str">
        <f t="shared" si="174"/>
        <v/>
      </c>
      <c r="R794" s="51">
        <f t="shared" si="180"/>
        <v>0</v>
      </c>
      <c r="S794" s="51">
        <f t="shared" si="180"/>
        <v>0</v>
      </c>
      <c r="T794" s="51">
        <f t="shared" si="181"/>
        <v>0</v>
      </c>
      <c r="U794" s="51">
        <f t="shared" si="182"/>
        <v>0</v>
      </c>
      <c r="V794" s="52">
        <f t="shared" si="183"/>
        <v>0</v>
      </c>
      <c r="W794" s="50" t="str">
        <f>IFERROR(IF(AND(VLOOKUP(F794,'Master Info'!$A$14:$Q$113,17,FALSE)="UNREGISTERED",$P794="IGST",O794&gt;=250000),"IGST &gt; 2.5 Lakhs",IF(VLOOKUP($F794,'Master Info'!$A$14:$Q$113,17,FALSE)="UNREGISTERED","Unregistered",$P794)),"")</f>
        <v/>
      </c>
      <c r="X794" s="96" t="str">
        <f t="shared" si="184"/>
        <v/>
      </c>
      <c r="Y794" s="50" t="str">
        <f t="shared" si="175"/>
        <v/>
      </c>
    </row>
    <row r="795" spans="1:25" x14ac:dyDescent="0.25">
      <c r="A795" s="49" t="str">
        <f t="shared" si="172"/>
        <v>-</v>
      </c>
      <c r="B795" s="49">
        <f t="shared" si="185"/>
        <v>794</v>
      </c>
      <c r="C795" s="78"/>
      <c r="D795" s="78"/>
      <c r="E795" s="70"/>
      <c r="F795" s="83"/>
      <c r="G795" s="94"/>
      <c r="H795" s="84"/>
      <c r="I795" s="95" t="str">
        <f t="shared" si="176"/>
        <v/>
      </c>
      <c r="J795" s="84"/>
      <c r="K795" s="52" t="str">
        <f t="shared" si="177"/>
        <v/>
      </c>
      <c r="L795" s="84"/>
      <c r="M795" s="51">
        <f t="shared" si="178"/>
        <v>0</v>
      </c>
      <c r="N795" s="51">
        <f t="shared" si="173"/>
        <v>0</v>
      </c>
      <c r="O795" s="51">
        <f t="shared" si="179"/>
        <v>0</v>
      </c>
      <c r="P795" s="51" t="str">
        <f>IFERROR(IF((VLOOKUP(F795,'Master Info'!$A$14:$C$113,2,FALSE)&amp;VLOOKUP(F795,'Master Info'!$A$14:$C$113,3,FALSE))='Master Info'!$B$2&amp;'Master Info'!$C$2,"SGST","IGST"),"")</f>
        <v/>
      </c>
      <c r="Q795" s="67" t="str">
        <f t="shared" si="174"/>
        <v/>
      </c>
      <c r="R795" s="51">
        <f t="shared" si="180"/>
        <v>0</v>
      </c>
      <c r="S795" s="51">
        <f t="shared" si="180"/>
        <v>0</v>
      </c>
      <c r="T795" s="51">
        <f t="shared" si="181"/>
        <v>0</v>
      </c>
      <c r="U795" s="51">
        <f t="shared" si="182"/>
        <v>0</v>
      </c>
      <c r="V795" s="52">
        <f t="shared" si="183"/>
        <v>0</v>
      </c>
      <c r="W795" s="50" t="str">
        <f>IFERROR(IF(AND(VLOOKUP(F795,'Master Info'!$A$14:$Q$113,17,FALSE)="UNREGISTERED",$P795="IGST",O795&gt;=250000),"IGST &gt; 2.5 Lakhs",IF(VLOOKUP($F795,'Master Info'!$A$14:$Q$113,17,FALSE)="UNREGISTERED","Unregistered",$P795)),"")</f>
        <v/>
      </c>
      <c r="X795" s="96" t="str">
        <f t="shared" si="184"/>
        <v/>
      </c>
      <c r="Y795" s="50" t="str">
        <f t="shared" si="175"/>
        <v/>
      </c>
    </row>
    <row r="796" spans="1:25" x14ac:dyDescent="0.25">
      <c r="A796" s="49" t="str">
        <f t="shared" si="172"/>
        <v>-</v>
      </c>
      <c r="B796" s="49">
        <f t="shared" si="185"/>
        <v>795</v>
      </c>
      <c r="C796" s="78"/>
      <c r="D796" s="78"/>
      <c r="E796" s="70"/>
      <c r="F796" s="83"/>
      <c r="G796" s="94"/>
      <c r="H796" s="84"/>
      <c r="I796" s="95" t="str">
        <f t="shared" si="176"/>
        <v/>
      </c>
      <c r="J796" s="84"/>
      <c r="K796" s="52" t="str">
        <f t="shared" si="177"/>
        <v/>
      </c>
      <c r="L796" s="84"/>
      <c r="M796" s="51">
        <f t="shared" si="178"/>
        <v>0</v>
      </c>
      <c r="N796" s="51">
        <f t="shared" si="173"/>
        <v>0</v>
      </c>
      <c r="O796" s="51">
        <f t="shared" si="179"/>
        <v>0</v>
      </c>
      <c r="P796" s="51" t="str">
        <f>IFERROR(IF((VLOOKUP(F796,'Master Info'!$A$14:$C$113,2,FALSE)&amp;VLOOKUP(F796,'Master Info'!$A$14:$C$113,3,FALSE))='Master Info'!$B$2&amp;'Master Info'!$C$2,"SGST","IGST"),"")</f>
        <v/>
      </c>
      <c r="Q796" s="67" t="str">
        <f t="shared" si="174"/>
        <v/>
      </c>
      <c r="R796" s="51">
        <f t="shared" si="180"/>
        <v>0</v>
      </c>
      <c r="S796" s="51">
        <f t="shared" si="180"/>
        <v>0</v>
      </c>
      <c r="T796" s="51">
        <f t="shared" si="181"/>
        <v>0</v>
      </c>
      <c r="U796" s="51">
        <f t="shared" si="182"/>
        <v>0</v>
      </c>
      <c r="V796" s="52">
        <f t="shared" si="183"/>
        <v>0</v>
      </c>
      <c r="W796" s="50" t="str">
        <f>IFERROR(IF(AND(VLOOKUP(F796,'Master Info'!$A$14:$Q$113,17,FALSE)="UNREGISTERED",$P796="IGST",O796&gt;=250000),"IGST &gt; 2.5 Lakhs",IF(VLOOKUP($F796,'Master Info'!$A$14:$Q$113,17,FALSE)="UNREGISTERED","Unregistered",$P796)),"")</f>
        <v/>
      </c>
      <c r="X796" s="96" t="str">
        <f t="shared" si="184"/>
        <v/>
      </c>
      <c r="Y796" s="50" t="str">
        <f t="shared" si="175"/>
        <v/>
      </c>
    </row>
    <row r="797" spans="1:25" x14ac:dyDescent="0.25">
      <c r="A797" s="49" t="str">
        <f t="shared" si="172"/>
        <v>-</v>
      </c>
      <c r="B797" s="49">
        <f t="shared" si="185"/>
        <v>796</v>
      </c>
      <c r="C797" s="78"/>
      <c r="D797" s="78"/>
      <c r="E797" s="70"/>
      <c r="F797" s="83"/>
      <c r="G797" s="94"/>
      <c r="H797" s="84"/>
      <c r="I797" s="95" t="str">
        <f t="shared" si="176"/>
        <v/>
      </c>
      <c r="J797" s="84"/>
      <c r="K797" s="52" t="str">
        <f t="shared" si="177"/>
        <v/>
      </c>
      <c r="L797" s="84"/>
      <c r="M797" s="51">
        <f t="shared" si="178"/>
        <v>0</v>
      </c>
      <c r="N797" s="51">
        <f t="shared" si="173"/>
        <v>0</v>
      </c>
      <c r="O797" s="51">
        <f t="shared" si="179"/>
        <v>0</v>
      </c>
      <c r="P797" s="51" t="str">
        <f>IFERROR(IF((VLOOKUP(F797,'Master Info'!$A$14:$C$113,2,FALSE)&amp;VLOOKUP(F797,'Master Info'!$A$14:$C$113,3,FALSE))='Master Info'!$B$2&amp;'Master Info'!$C$2,"SGST","IGST"),"")</f>
        <v/>
      </c>
      <c r="Q797" s="67" t="str">
        <f t="shared" si="174"/>
        <v/>
      </c>
      <c r="R797" s="51">
        <f t="shared" si="180"/>
        <v>0</v>
      </c>
      <c r="S797" s="51">
        <f t="shared" si="180"/>
        <v>0</v>
      </c>
      <c r="T797" s="51">
        <f t="shared" si="181"/>
        <v>0</v>
      </c>
      <c r="U797" s="51">
        <f t="shared" si="182"/>
        <v>0</v>
      </c>
      <c r="V797" s="52">
        <f t="shared" si="183"/>
        <v>0</v>
      </c>
      <c r="W797" s="50" t="str">
        <f>IFERROR(IF(AND(VLOOKUP(F797,'Master Info'!$A$14:$Q$113,17,FALSE)="UNREGISTERED",$P797="IGST",O797&gt;=250000),"IGST &gt; 2.5 Lakhs",IF(VLOOKUP($F797,'Master Info'!$A$14:$Q$113,17,FALSE)="UNREGISTERED","Unregistered",$P797)),"")</f>
        <v/>
      </c>
      <c r="X797" s="96" t="str">
        <f t="shared" si="184"/>
        <v/>
      </c>
      <c r="Y797" s="50" t="str">
        <f t="shared" si="175"/>
        <v/>
      </c>
    </row>
    <row r="798" spans="1:25" x14ac:dyDescent="0.25">
      <c r="A798" s="49" t="str">
        <f t="shared" si="172"/>
        <v>-</v>
      </c>
      <c r="B798" s="49">
        <f t="shared" si="185"/>
        <v>797</v>
      </c>
      <c r="C798" s="78"/>
      <c r="D798" s="78"/>
      <c r="E798" s="70"/>
      <c r="F798" s="83"/>
      <c r="G798" s="94"/>
      <c r="H798" s="84"/>
      <c r="I798" s="95" t="str">
        <f t="shared" si="176"/>
        <v/>
      </c>
      <c r="J798" s="84"/>
      <c r="K798" s="52" t="str">
        <f t="shared" si="177"/>
        <v/>
      </c>
      <c r="L798" s="84"/>
      <c r="M798" s="51">
        <f t="shared" si="178"/>
        <v>0</v>
      </c>
      <c r="N798" s="51">
        <f t="shared" si="173"/>
        <v>0</v>
      </c>
      <c r="O798" s="51">
        <f t="shared" si="179"/>
        <v>0</v>
      </c>
      <c r="P798" s="51" t="str">
        <f>IFERROR(IF((VLOOKUP(F798,'Master Info'!$A$14:$C$113,2,FALSE)&amp;VLOOKUP(F798,'Master Info'!$A$14:$C$113,3,FALSE))='Master Info'!$B$2&amp;'Master Info'!$C$2,"SGST","IGST"),"")</f>
        <v/>
      </c>
      <c r="Q798" s="67" t="str">
        <f t="shared" si="174"/>
        <v/>
      </c>
      <c r="R798" s="51">
        <f t="shared" si="180"/>
        <v>0</v>
      </c>
      <c r="S798" s="51">
        <f t="shared" si="180"/>
        <v>0</v>
      </c>
      <c r="T798" s="51">
        <f t="shared" si="181"/>
        <v>0</v>
      </c>
      <c r="U798" s="51">
        <f t="shared" si="182"/>
        <v>0</v>
      </c>
      <c r="V798" s="52">
        <f t="shared" si="183"/>
        <v>0</v>
      </c>
      <c r="W798" s="50" t="str">
        <f>IFERROR(IF(AND(VLOOKUP(F798,'Master Info'!$A$14:$Q$113,17,FALSE)="UNREGISTERED",$P798="IGST",O798&gt;=250000),"IGST &gt; 2.5 Lakhs",IF(VLOOKUP($F798,'Master Info'!$A$14:$Q$113,17,FALSE)="UNREGISTERED","Unregistered",$P798)),"")</f>
        <v/>
      </c>
      <c r="X798" s="96" t="str">
        <f t="shared" si="184"/>
        <v/>
      </c>
      <c r="Y798" s="50" t="str">
        <f t="shared" si="175"/>
        <v/>
      </c>
    </row>
    <row r="799" spans="1:25" x14ac:dyDescent="0.25">
      <c r="A799" s="49" t="str">
        <f t="shared" si="172"/>
        <v>-</v>
      </c>
      <c r="B799" s="49">
        <f t="shared" si="185"/>
        <v>798</v>
      </c>
      <c r="C799" s="78"/>
      <c r="D799" s="78"/>
      <c r="E799" s="70"/>
      <c r="F799" s="83"/>
      <c r="G799" s="94"/>
      <c r="H799" s="84"/>
      <c r="I799" s="95" t="str">
        <f t="shared" si="176"/>
        <v/>
      </c>
      <c r="J799" s="84"/>
      <c r="K799" s="52" t="str">
        <f t="shared" si="177"/>
        <v/>
      </c>
      <c r="L799" s="84"/>
      <c r="M799" s="51">
        <f t="shared" si="178"/>
        <v>0</v>
      </c>
      <c r="N799" s="51">
        <f t="shared" si="173"/>
        <v>0</v>
      </c>
      <c r="O799" s="51">
        <f t="shared" si="179"/>
        <v>0</v>
      </c>
      <c r="P799" s="51" t="str">
        <f>IFERROR(IF((VLOOKUP(F799,'Master Info'!$A$14:$C$113,2,FALSE)&amp;VLOOKUP(F799,'Master Info'!$A$14:$C$113,3,FALSE))='Master Info'!$B$2&amp;'Master Info'!$C$2,"SGST","IGST"),"")</f>
        <v/>
      </c>
      <c r="Q799" s="67" t="str">
        <f t="shared" si="174"/>
        <v/>
      </c>
      <c r="R799" s="51">
        <f t="shared" si="180"/>
        <v>0</v>
      </c>
      <c r="S799" s="51">
        <f t="shared" si="180"/>
        <v>0</v>
      </c>
      <c r="T799" s="51">
        <f t="shared" si="181"/>
        <v>0</v>
      </c>
      <c r="U799" s="51">
        <f t="shared" si="182"/>
        <v>0</v>
      </c>
      <c r="V799" s="52">
        <f t="shared" si="183"/>
        <v>0</v>
      </c>
      <c r="W799" s="50" t="str">
        <f>IFERROR(IF(AND(VLOOKUP(F799,'Master Info'!$A$14:$Q$113,17,FALSE)="UNREGISTERED",$P799="IGST",O799&gt;=250000),"IGST &gt; 2.5 Lakhs",IF(VLOOKUP($F799,'Master Info'!$A$14:$Q$113,17,FALSE)="UNREGISTERED","Unregistered",$P799)),"")</f>
        <v/>
      </c>
      <c r="X799" s="96" t="str">
        <f t="shared" si="184"/>
        <v/>
      </c>
      <c r="Y799" s="50" t="str">
        <f t="shared" si="175"/>
        <v/>
      </c>
    </row>
    <row r="800" spans="1:25" x14ac:dyDescent="0.25">
      <c r="A800" s="49" t="str">
        <f t="shared" si="172"/>
        <v>-</v>
      </c>
      <c r="B800" s="49">
        <f t="shared" si="185"/>
        <v>799</v>
      </c>
      <c r="C800" s="78"/>
      <c r="D800" s="78"/>
      <c r="E800" s="70"/>
      <c r="F800" s="83"/>
      <c r="G800" s="94"/>
      <c r="H800" s="84"/>
      <c r="I800" s="95" t="str">
        <f t="shared" si="176"/>
        <v/>
      </c>
      <c r="J800" s="84"/>
      <c r="K800" s="52" t="str">
        <f t="shared" si="177"/>
        <v/>
      </c>
      <c r="L800" s="84"/>
      <c r="M800" s="51">
        <f t="shared" si="178"/>
        <v>0</v>
      </c>
      <c r="N800" s="51">
        <f t="shared" si="173"/>
        <v>0</v>
      </c>
      <c r="O800" s="51">
        <f t="shared" si="179"/>
        <v>0</v>
      </c>
      <c r="P800" s="51" t="str">
        <f>IFERROR(IF((VLOOKUP(F800,'Master Info'!$A$14:$C$113,2,FALSE)&amp;VLOOKUP(F800,'Master Info'!$A$14:$C$113,3,FALSE))='Master Info'!$B$2&amp;'Master Info'!$C$2,"SGST","IGST"),"")</f>
        <v/>
      </c>
      <c r="Q800" s="67" t="str">
        <f t="shared" si="174"/>
        <v/>
      </c>
      <c r="R800" s="51">
        <f t="shared" si="180"/>
        <v>0</v>
      </c>
      <c r="S800" s="51">
        <f t="shared" si="180"/>
        <v>0</v>
      </c>
      <c r="T800" s="51">
        <f t="shared" si="181"/>
        <v>0</v>
      </c>
      <c r="U800" s="51">
        <f t="shared" si="182"/>
        <v>0</v>
      </c>
      <c r="V800" s="52">
        <f t="shared" si="183"/>
        <v>0</v>
      </c>
      <c r="W800" s="50" t="str">
        <f>IFERROR(IF(AND(VLOOKUP(F800,'Master Info'!$A$14:$Q$113,17,FALSE)="UNREGISTERED",$P800="IGST",O800&gt;=250000),"IGST &gt; 2.5 Lakhs",IF(VLOOKUP($F800,'Master Info'!$A$14:$Q$113,17,FALSE)="UNREGISTERED","Unregistered",$P800)),"")</f>
        <v/>
      </c>
      <c r="X800" s="96" t="str">
        <f t="shared" si="184"/>
        <v/>
      </c>
      <c r="Y800" s="50" t="str">
        <f t="shared" si="175"/>
        <v/>
      </c>
    </row>
    <row r="801" spans="1:25" x14ac:dyDescent="0.25">
      <c r="A801" s="49" t="str">
        <f t="shared" si="172"/>
        <v>-</v>
      </c>
      <c r="B801" s="49">
        <f t="shared" si="185"/>
        <v>800</v>
      </c>
      <c r="C801" s="78"/>
      <c r="D801" s="78"/>
      <c r="E801" s="70"/>
      <c r="F801" s="83"/>
      <c r="G801" s="94"/>
      <c r="H801" s="84"/>
      <c r="I801" s="95" t="str">
        <f t="shared" si="176"/>
        <v/>
      </c>
      <c r="J801" s="84"/>
      <c r="K801" s="52" t="str">
        <f t="shared" si="177"/>
        <v/>
      </c>
      <c r="L801" s="84"/>
      <c r="M801" s="51">
        <f t="shared" si="178"/>
        <v>0</v>
      </c>
      <c r="N801" s="51">
        <f t="shared" si="173"/>
        <v>0</v>
      </c>
      <c r="O801" s="51">
        <f t="shared" si="179"/>
        <v>0</v>
      </c>
      <c r="P801" s="51" t="str">
        <f>IFERROR(IF((VLOOKUP(F801,'Master Info'!$A$14:$C$113,2,FALSE)&amp;VLOOKUP(F801,'Master Info'!$A$14:$C$113,3,FALSE))='Master Info'!$B$2&amp;'Master Info'!$C$2,"SGST","IGST"),"")</f>
        <v/>
      </c>
      <c r="Q801" s="67" t="str">
        <f t="shared" si="174"/>
        <v/>
      </c>
      <c r="R801" s="51">
        <f t="shared" si="180"/>
        <v>0</v>
      </c>
      <c r="S801" s="51">
        <f t="shared" si="180"/>
        <v>0</v>
      </c>
      <c r="T801" s="51">
        <f t="shared" si="181"/>
        <v>0</v>
      </c>
      <c r="U801" s="51">
        <f t="shared" si="182"/>
        <v>0</v>
      </c>
      <c r="V801" s="52">
        <f t="shared" si="183"/>
        <v>0</v>
      </c>
      <c r="W801" s="50" t="str">
        <f>IFERROR(IF(AND(VLOOKUP(F801,'Master Info'!$A$14:$Q$113,17,FALSE)="UNREGISTERED",$P801="IGST",O801&gt;=250000),"IGST &gt; 2.5 Lakhs",IF(VLOOKUP($F801,'Master Info'!$A$14:$Q$113,17,FALSE)="UNREGISTERED","Unregistered",$P801)),"")</f>
        <v/>
      </c>
      <c r="X801" s="96" t="str">
        <f t="shared" si="184"/>
        <v/>
      </c>
      <c r="Y801" s="50" t="str">
        <f t="shared" si="175"/>
        <v/>
      </c>
    </row>
    <row r="802" spans="1:25" x14ac:dyDescent="0.25">
      <c r="A802" s="49" t="str">
        <f t="shared" si="172"/>
        <v>-</v>
      </c>
      <c r="B802" s="49">
        <f t="shared" si="185"/>
        <v>801</v>
      </c>
      <c r="C802" s="78"/>
      <c r="D802" s="78"/>
      <c r="E802" s="70"/>
      <c r="F802" s="83"/>
      <c r="G802" s="94"/>
      <c r="H802" s="84"/>
      <c r="I802" s="95" t="str">
        <f t="shared" si="176"/>
        <v/>
      </c>
      <c r="J802" s="84"/>
      <c r="K802" s="52" t="str">
        <f t="shared" si="177"/>
        <v/>
      </c>
      <c r="L802" s="84"/>
      <c r="M802" s="51">
        <f t="shared" si="178"/>
        <v>0</v>
      </c>
      <c r="N802" s="51">
        <f t="shared" si="173"/>
        <v>0</v>
      </c>
      <c r="O802" s="51">
        <f t="shared" si="179"/>
        <v>0</v>
      </c>
      <c r="P802" s="51" t="str">
        <f>IFERROR(IF((VLOOKUP(F802,'Master Info'!$A$14:$C$113,2,FALSE)&amp;VLOOKUP(F802,'Master Info'!$A$14:$C$113,3,FALSE))='Master Info'!$B$2&amp;'Master Info'!$C$2,"SGST","IGST"),"")</f>
        <v/>
      </c>
      <c r="Q802" s="67" t="str">
        <f t="shared" si="174"/>
        <v/>
      </c>
      <c r="R802" s="51">
        <f t="shared" si="180"/>
        <v>0</v>
      </c>
      <c r="S802" s="51">
        <f t="shared" si="180"/>
        <v>0</v>
      </c>
      <c r="T802" s="51">
        <f t="shared" si="181"/>
        <v>0</v>
      </c>
      <c r="U802" s="51">
        <f t="shared" si="182"/>
        <v>0</v>
      </c>
      <c r="V802" s="52">
        <f t="shared" si="183"/>
        <v>0</v>
      </c>
      <c r="W802" s="50" t="str">
        <f>IFERROR(IF(AND(VLOOKUP(F802,'Master Info'!$A$14:$Q$113,17,FALSE)="UNREGISTERED",$P802="IGST",O802&gt;=250000),"IGST &gt; 2.5 Lakhs",IF(VLOOKUP($F802,'Master Info'!$A$14:$Q$113,17,FALSE)="UNREGISTERED","Unregistered",$P802)),"")</f>
        <v/>
      </c>
      <c r="X802" s="96" t="str">
        <f t="shared" si="184"/>
        <v/>
      </c>
      <c r="Y802" s="50" t="str">
        <f t="shared" si="175"/>
        <v/>
      </c>
    </row>
    <row r="803" spans="1:25" x14ac:dyDescent="0.25">
      <c r="A803" s="49" t="str">
        <f t="shared" si="172"/>
        <v>-</v>
      </c>
      <c r="B803" s="49">
        <f t="shared" si="185"/>
        <v>802</v>
      </c>
      <c r="C803" s="78"/>
      <c r="D803" s="78"/>
      <c r="E803" s="70"/>
      <c r="F803" s="83"/>
      <c r="G803" s="94"/>
      <c r="H803" s="84"/>
      <c r="I803" s="95" t="str">
        <f t="shared" si="176"/>
        <v/>
      </c>
      <c r="J803" s="84"/>
      <c r="K803" s="52" t="str">
        <f t="shared" si="177"/>
        <v/>
      </c>
      <c r="L803" s="84"/>
      <c r="M803" s="51">
        <f t="shared" si="178"/>
        <v>0</v>
      </c>
      <c r="N803" s="51">
        <f t="shared" si="173"/>
        <v>0</v>
      </c>
      <c r="O803" s="51">
        <f t="shared" si="179"/>
        <v>0</v>
      </c>
      <c r="P803" s="51" t="str">
        <f>IFERROR(IF((VLOOKUP(F803,'Master Info'!$A$14:$C$113,2,FALSE)&amp;VLOOKUP(F803,'Master Info'!$A$14:$C$113,3,FALSE))='Master Info'!$B$2&amp;'Master Info'!$C$2,"SGST","IGST"),"")</f>
        <v/>
      </c>
      <c r="Q803" s="67" t="str">
        <f t="shared" si="174"/>
        <v/>
      </c>
      <c r="R803" s="51">
        <f t="shared" si="180"/>
        <v>0</v>
      </c>
      <c r="S803" s="51">
        <f t="shared" si="180"/>
        <v>0</v>
      </c>
      <c r="T803" s="51">
        <f t="shared" si="181"/>
        <v>0</v>
      </c>
      <c r="U803" s="51">
        <f t="shared" si="182"/>
        <v>0</v>
      </c>
      <c r="V803" s="52">
        <f t="shared" si="183"/>
        <v>0</v>
      </c>
      <c r="W803" s="50" t="str">
        <f>IFERROR(IF(AND(VLOOKUP(F803,'Master Info'!$A$14:$Q$113,17,FALSE)="UNREGISTERED",$P803="IGST",O803&gt;=250000),"IGST &gt; 2.5 Lakhs",IF(VLOOKUP($F803,'Master Info'!$A$14:$Q$113,17,FALSE)="UNREGISTERED","Unregistered",$P803)),"")</f>
        <v/>
      </c>
      <c r="X803" s="96" t="str">
        <f t="shared" si="184"/>
        <v/>
      </c>
      <c r="Y803" s="50" t="str">
        <f t="shared" si="175"/>
        <v/>
      </c>
    </row>
    <row r="804" spans="1:25" x14ac:dyDescent="0.25">
      <c r="A804" s="49" t="str">
        <f t="shared" si="172"/>
        <v>-</v>
      </c>
      <c r="B804" s="49">
        <f t="shared" si="185"/>
        <v>803</v>
      </c>
      <c r="C804" s="78"/>
      <c r="D804" s="78"/>
      <c r="E804" s="70"/>
      <c r="F804" s="83"/>
      <c r="G804" s="94"/>
      <c r="H804" s="84"/>
      <c r="I804" s="95" t="str">
        <f t="shared" si="176"/>
        <v/>
      </c>
      <c r="J804" s="84"/>
      <c r="K804" s="52" t="str">
        <f t="shared" si="177"/>
        <v/>
      </c>
      <c r="L804" s="84"/>
      <c r="M804" s="51">
        <f t="shared" si="178"/>
        <v>0</v>
      </c>
      <c r="N804" s="51">
        <f t="shared" si="173"/>
        <v>0</v>
      </c>
      <c r="O804" s="51">
        <f t="shared" si="179"/>
        <v>0</v>
      </c>
      <c r="P804" s="51" t="str">
        <f>IFERROR(IF((VLOOKUP(F804,'Master Info'!$A$14:$C$113,2,FALSE)&amp;VLOOKUP(F804,'Master Info'!$A$14:$C$113,3,FALSE))='Master Info'!$B$2&amp;'Master Info'!$C$2,"SGST","IGST"),"")</f>
        <v/>
      </c>
      <c r="Q804" s="67" t="str">
        <f t="shared" si="174"/>
        <v/>
      </c>
      <c r="R804" s="51">
        <f t="shared" si="180"/>
        <v>0</v>
      </c>
      <c r="S804" s="51">
        <f t="shared" si="180"/>
        <v>0</v>
      </c>
      <c r="T804" s="51">
        <f t="shared" si="181"/>
        <v>0</v>
      </c>
      <c r="U804" s="51">
        <f t="shared" si="182"/>
        <v>0</v>
      </c>
      <c r="V804" s="52">
        <f t="shared" si="183"/>
        <v>0</v>
      </c>
      <c r="W804" s="50" t="str">
        <f>IFERROR(IF(AND(VLOOKUP(F804,'Master Info'!$A$14:$Q$113,17,FALSE)="UNREGISTERED",$P804="IGST",O804&gt;=250000),"IGST &gt; 2.5 Lakhs",IF(VLOOKUP($F804,'Master Info'!$A$14:$Q$113,17,FALSE)="UNREGISTERED","Unregistered",$P804)),"")</f>
        <v/>
      </c>
      <c r="X804" s="96" t="str">
        <f t="shared" si="184"/>
        <v/>
      </c>
      <c r="Y804" s="50" t="str">
        <f t="shared" si="175"/>
        <v/>
      </c>
    </row>
    <row r="805" spans="1:25" x14ac:dyDescent="0.25">
      <c r="A805" s="49" t="str">
        <f t="shared" si="172"/>
        <v>-</v>
      </c>
      <c r="B805" s="49">
        <f t="shared" si="185"/>
        <v>804</v>
      </c>
      <c r="C805" s="78"/>
      <c r="D805" s="78"/>
      <c r="E805" s="70"/>
      <c r="F805" s="83"/>
      <c r="G805" s="94"/>
      <c r="H805" s="84"/>
      <c r="I805" s="95" t="str">
        <f t="shared" si="176"/>
        <v/>
      </c>
      <c r="J805" s="84"/>
      <c r="K805" s="52" t="str">
        <f t="shared" si="177"/>
        <v/>
      </c>
      <c r="L805" s="84"/>
      <c r="M805" s="51">
        <f t="shared" si="178"/>
        <v>0</v>
      </c>
      <c r="N805" s="51">
        <f t="shared" si="173"/>
        <v>0</v>
      </c>
      <c r="O805" s="51">
        <f t="shared" si="179"/>
        <v>0</v>
      </c>
      <c r="P805" s="51" t="str">
        <f>IFERROR(IF((VLOOKUP(F805,'Master Info'!$A$14:$C$113,2,FALSE)&amp;VLOOKUP(F805,'Master Info'!$A$14:$C$113,3,FALSE))='Master Info'!$B$2&amp;'Master Info'!$C$2,"SGST","IGST"),"")</f>
        <v/>
      </c>
      <c r="Q805" s="67" t="str">
        <f t="shared" si="174"/>
        <v/>
      </c>
      <c r="R805" s="51">
        <f t="shared" si="180"/>
        <v>0</v>
      </c>
      <c r="S805" s="51">
        <f t="shared" si="180"/>
        <v>0</v>
      </c>
      <c r="T805" s="51">
        <f t="shared" si="181"/>
        <v>0</v>
      </c>
      <c r="U805" s="51">
        <f t="shared" si="182"/>
        <v>0</v>
      </c>
      <c r="V805" s="52">
        <f t="shared" si="183"/>
        <v>0</v>
      </c>
      <c r="W805" s="50" t="str">
        <f>IFERROR(IF(AND(VLOOKUP(F805,'Master Info'!$A$14:$Q$113,17,FALSE)="UNREGISTERED",$P805="IGST",O805&gt;=250000),"IGST &gt; 2.5 Lakhs",IF(VLOOKUP($F805,'Master Info'!$A$14:$Q$113,17,FALSE)="UNREGISTERED","Unregistered",$P805)),"")</f>
        <v/>
      </c>
      <c r="X805" s="96" t="str">
        <f t="shared" si="184"/>
        <v/>
      </c>
      <c r="Y805" s="50" t="str">
        <f t="shared" si="175"/>
        <v/>
      </c>
    </row>
    <row r="806" spans="1:25" x14ac:dyDescent="0.25">
      <c r="A806" s="49" t="str">
        <f t="shared" si="172"/>
        <v>-</v>
      </c>
      <c r="B806" s="49">
        <f t="shared" si="185"/>
        <v>805</v>
      </c>
      <c r="C806" s="78"/>
      <c r="D806" s="78"/>
      <c r="E806" s="70"/>
      <c r="F806" s="83"/>
      <c r="G806" s="94"/>
      <c r="H806" s="84"/>
      <c r="I806" s="95" t="str">
        <f t="shared" si="176"/>
        <v/>
      </c>
      <c r="J806" s="84"/>
      <c r="K806" s="52" t="str">
        <f t="shared" si="177"/>
        <v/>
      </c>
      <c r="L806" s="84"/>
      <c r="M806" s="51">
        <f t="shared" si="178"/>
        <v>0</v>
      </c>
      <c r="N806" s="51">
        <f t="shared" si="173"/>
        <v>0</v>
      </c>
      <c r="O806" s="51">
        <f t="shared" si="179"/>
        <v>0</v>
      </c>
      <c r="P806" s="51" t="str">
        <f>IFERROR(IF((VLOOKUP(F806,'Master Info'!$A$14:$C$113,2,FALSE)&amp;VLOOKUP(F806,'Master Info'!$A$14:$C$113,3,FALSE))='Master Info'!$B$2&amp;'Master Info'!$C$2,"SGST","IGST"),"")</f>
        <v/>
      </c>
      <c r="Q806" s="67" t="str">
        <f t="shared" si="174"/>
        <v/>
      </c>
      <c r="R806" s="51">
        <f t="shared" si="180"/>
        <v>0</v>
      </c>
      <c r="S806" s="51">
        <f t="shared" si="180"/>
        <v>0</v>
      </c>
      <c r="T806" s="51">
        <f t="shared" si="181"/>
        <v>0</v>
      </c>
      <c r="U806" s="51">
        <f t="shared" si="182"/>
        <v>0</v>
      </c>
      <c r="V806" s="52">
        <f t="shared" si="183"/>
        <v>0</v>
      </c>
      <c r="W806" s="50" t="str">
        <f>IFERROR(IF(AND(VLOOKUP(F806,'Master Info'!$A$14:$Q$113,17,FALSE)="UNREGISTERED",$P806="IGST",O806&gt;=250000),"IGST &gt; 2.5 Lakhs",IF(VLOOKUP($F806,'Master Info'!$A$14:$Q$113,17,FALSE)="UNREGISTERED","Unregistered",$P806)),"")</f>
        <v/>
      </c>
      <c r="X806" s="96" t="str">
        <f t="shared" si="184"/>
        <v/>
      </c>
      <c r="Y806" s="50" t="str">
        <f t="shared" si="175"/>
        <v/>
      </c>
    </row>
    <row r="807" spans="1:25" x14ac:dyDescent="0.25">
      <c r="A807" s="49" t="str">
        <f t="shared" si="172"/>
        <v>-</v>
      </c>
      <c r="B807" s="49">
        <f t="shared" si="185"/>
        <v>806</v>
      </c>
      <c r="C807" s="78"/>
      <c r="D807" s="78"/>
      <c r="E807" s="70"/>
      <c r="F807" s="83"/>
      <c r="G807" s="94"/>
      <c r="H807" s="84"/>
      <c r="I807" s="95" t="str">
        <f t="shared" si="176"/>
        <v/>
      </c>
      <c r="J807" s="84"/>
      <c r="K807" s="52" t="str">
        <f t="shared" si="177"/>
        <v/>
      </c>
      <c r="L807" s="84"/>
      <c r="M807" s="51">
        <f t="shared" si="178"/>
        <v>0</v>
      </c>
      <c r="N807" s="51">
        <f t="shared" si="173"/>
        <v>0</v>
      </c>
      <c r="O807" s="51">
        <f t="shared" si="179"/>
        <v>0</v>
      </c>
      <c r="P807" s="51" t="str">
        <f>IFERROR(IF((VLOOKUP(F807,'Master Info'!$A$14:$C$113,2,FALSE)&amp;VLOOKUP(F807,'Master Info'!$A$14:$C$113,3,FALSE))='Master Info'!$B$2&amp;'Master Info'!$C$2,"SGST","IGST"),"")</f>
        <v/>
      </c>
      <c r="Q807" s="67" t="str">
        <f t="shared" si="174"/>
        <v/>
      </c>
      <c r="R807" s="51">
        <f t="shared" si="180"/>
        <v>0</v>
      </c>
      <c r="S807" s="51">
        <f t="shared" si="180"/>
        <v>0</v>
      </c>
      <c r="T807" s="51">
        <f t="shared" si="181"/>
        <v>0</v>
      </c>
      <c r="U807" s="51">
        <f t="shared" si="182"/>
        <v>0</v>
      </c>
      <c r="V807" s="52">
        <f t="shared" si="183"/>
        <v>0</v>
      </c>
      <c r="W807" s="50" t="str">
        <f>IFERROR(IF(AND(VLOOKUP(F807,'Master Info'!$A$14:$Q$113,17,FALSE)="UNREGISTERED",$P807="IGST",O807&gt;=250000),"IGST &gt; 2.5 Lakhs",IF(VLOOKUP($F807,'Master Info'!$A$14:$Q$113,17,FALSE)="UNREGISTERED","Unregistered",$P807)),"")</f>
        <v/>
      </c>
      <c r="X807" s="96" t="str">
        <f t="shared" si="184"/>
        <v/>
      </c>
      <c r="Y807" s="50" t="str">
        <f t="shared" si="175"/>
        <v/>
      </c>
    </row>
    <row r="808" spans="1:25" x14ac:dyDescent="0.25">
      <c r="A808" s="49" t="str">
        <f t="shared" si="172"/>
        <v>-</v>
      </c>
      <c r="B808" s="49">
        <f t="shared" si="185"/>
        <v>807</v>
      </c>
      <c r="C808" s="78"/>
      <c r="D808" s="78"/>
      <c r="E808" s="70"/>
      <c r="F808" s="83"/>
      <c r="G808" s="94"/>
      <c r="H808" s="84"/>
      <c r="I808" s="95" t="str">
        <f t="shared" si="176"/>
        <v/>
      </c>
      <c r="J808" s="84"/>
      <c r="K808" s="52" t="str">
        <f t="shared" si="177"/>
        <v/>
      </c>
      <c r="L808" s="84"/>
      <c r="M808" s="51">
        <f t="shared" si="178"/>
        <v>0</v>
      </c>
      <c r="N808" s="51">
        <f t="shared" si="173"/>
        <v>0</v>
      </c>
      <c r="O808" s="51">
        <f t="shared" si="179"/>
        <v>0</v>
      </c>
      <c r="P808" s="51" t="str">
        <f>IFERROR(IF((VLOOKUP(F808,'Master Info'!$A$14:$C$113,2,FALSE)&amp;VLOOKUP(F808,'Master Info'!$A$14:$C$113,3,FALSE))='Master Info'!$B$2&amp;'Master Info'!$C$2,"SGST","IGST"),"")</f>
        <v/>
      </c>
      <c r="Q808" s="67" t="str">
        <f t="shared" si="174"/>
        <v/>
      </c>
      <c r="R808" s="51">
        <f t="shared" si="180"/>
        <v>0</v>
      </c>
      <c r="S808" s="51">
        <f t="shared" si="180"/>
        <v>0</v>
      </c>
      <c r="T808" s="51">
        <f t="shared" si="181"/>
        <v>0</v>
      </c>
      <c r="U808" s="51">
        <f t="shared" si="182"/>
        <v>0</v>
      </c>
      <c r="V808" s="52">
        <f t="shared" si="183"/>
        <v>0</v>
      </c>
      <c r="W808" s="50" t="str">
        <f>IFERROR(IF(AND(VLOOKUP(F808,'Master Info'!$A$14:$Q$113,17,FALSE)="UNREGISTERED",$P808="IGST",O808&gt;=250000),"IGST &gt; 2.5 Lakhs",IF(VLOOKUP($F808,'Master Info'!$A$14:$Q$113,17,FALSE)="UNREGISTERED","Unregistered",$P808)),"")</f>
        <v/>
      </c>
      <c r="X808" s="96" t="str">
        <f t="shared" si="184"/>
        <v/>
      </c>
      <c r="Y808" s="50" t="str">
        <f t="shared" si="175"/>
        <v/>
      </c>
    </row>
    <row r="809" spans="1:25" x14ac:dyDescent="0.25">
      <c r="A809" s="49" t="str">
        <f t="shared" si="172"/>
        <v>-</v>
      </c>
      <c r="B809" s="49">
        <f t="shared" si="185"/>
        <v>808</v>
      </c>
      <c r="C809" s="78"/>
      <c r="D809" s="78"/>
      <c r="E809" s="70"/>
      <c r="F809" s="83"/>
      <c r="G809" s="94"/>
      <c r="H809" s="84"/>
      <c r="I809" s="95" t="str">
        <f t="shared" si="176"/>
        <v/>
      </c>
      <c r="J809" s="84"/>
      <c r="K809" s="52" t="str">
        <f t="shared" si="177"/>
        <v/>
      </c>
      <c r="L809" s="84"/>
      <c r="M809" s="51">
        <f t="shared" si="178"/>
        <v>0</v>
      </c>
      <c r="N809" s="51">
        <f t="shared" si="173"/>
        <v>0</v>
      </c>
      <c r="O809" s="51">
        <f t="shared" si="179"/>
        <v>0</v>
      </c>
      <c r="P809" s="51" t="str">
        <f>IFERROR(IF((VLOOKUP(F809,'Master Info'!$A$14:$C$113,2,FALSE)&amp;VLOOKUP(F809,'Master Info'!$A$14:$C$113,3,FALSE))='Master Info'!$B$2&amp;'Master Info'!$C$2,"SGST","IGST"),"")</f>
        <v/>
      </c>
      <c r="Q809" s="67" t="str">
        <f t="shared" si="174"/>
        <v/>
      </c>
      <c r="R809" s="51">
        <f t="shared" si="180"/>
        <v>0</v>
      </c>
      <c r="S809" s="51">
        <f t="shared" si="180"/>
        <v>0</v>
      </c>
      <c r="T809" s="51">
        <f t="shared" si="181"/>
        <v>0</v>
      </c>
      <c r="U809" s="51">
        <f t="shared" si="182"/>
        <v>0</v>
      </c>
      <c r="V809" s="52">
        <f t="shared" si="183"/>
        <v>0</v>
      </c>
      <c r="W809" s="50" t="str">
        <f>IFERROR(IF(AND(VLOOKUP(F809,'Master Info'!$A$14:$Q$113,17,FALSE)="UNREGISTERED",$P809="IGST",O809&gt;=250000),"IGST &gt; 2.5 Lakhs",IF(VLOOKUP($F809,'Master Info'!$A$14:$Q$113,17,FALSE)="UNREGISTERED","Unregistered",$P809)),"")</f>
        <v/>
      </c>
      <c r="X809" s="96" t="str">
        <f t="shared" si="184"/>
        <v/>
      </c>
      <c r="Y809" s="50" t="str">
        <f t="shared" si="175"/>
        <v/>
      </c>
    </row>
    <row r="810" spans="1:25" x14ac:dyDescent="0.25">
      <c r="A810" s="49" t="str">
        <f t="shared" si="172"/>
        <v>-</v>
      </c>
      <c r="B810" s="49">
        <f t="shared" si="185"/>
        <v>809</v>
      </c>
      <c r="C810" s="78"/>
      <c r="D810" s="78"/>
      <c r="E810" s="70"/>
      <c r="F810" s="83"/>
      <c r="G810" s="94"/>
      <c r="H810" s="84"/>
      <c r="I810" s="95" t="str">
        <f t="shared" si="176"/>
        <v/>
      </c>
      <c r="J810" s="84"/>
      <c r="K810" s="52" t="str">
        <f t="shared" si="177"/>
        <v/>
      </c>
      <c r="L810" s="84"/>
      <c r="M810" s="51">
        <f t="shared" si="178"/>
        <v>0</v>
      </c>
      <c r="N810" s="51">
        <f t="shared" si="173"/>
        <v>0</v>
      </c>
      <c r="O810" s="51">
        <f t="shared" si="179"/>
        <v>0</v>
      </c>
      <c r="P810" s="51" t="str">
        <f>IFERROR(IF((VLOOKUP(F810,'Master Info'!$A$14:$C$113,2,FALSE)&amp;VLOOKUP(F810,'Master Info'!$A$14:$C$113,3,FALSE))='Master Info'!$B$2&amp;'Master Info'!$C$2,"SGST","IGST"),"")</f>
        <v/>
      </c>
      <c r="Q810" s="67" t="str">
        <f t="shared" si="174"/>
        <v/>
      </c>
      <c r="R810" s="51">
        <f t="shared" si="180"/>
        <v>0</v>
      </c>
      <c r="S810" s="51">
        <f t="shared" si="180"/>
        <v>0</v>
      </c>
      <c r="T810" s="51">
        <f t="shared" si="181"/>
        <v>0</v>
      </c>
      <c r="U810" s="51">
        <f t="shared" si="182"/>
        <v>0</v>
      </c>
      <c r="V810" s="52">
        <f t="shared" si="183"/>
        <v>0</v>
      </c>
      <c r="W810" s="50" t="str">
        <f>IFERROR(IF(AND(VLOOKUP(F810,'Master Info'!$A$14:$Q$113,17,FALSE)="UNREGISTERED",$P810="IGST",O810&gt;=250000),"IGST &gt; 2.5 Lakhs",IF(VLOOKUP($F810,'Master Info'!$A$14:$Q$113,17,FALSE)="UNREGISTERED","Unregistered",$P810)),"")</f>
        <v/>
      </c>
      <c r="X810" s="96" t="str">
        <f t="shared" si="184"/>
        <v/>
      </c>
      <c r="Y810" s="50" t="str">
        <f t="shared" si="175"/>
        <v/>
      </c>
    </row>
    <row r="811" spans="1:25" x14ac:dyDescent="0.25">
      <c r="A811" s="49" t="str">
        <f t="shared" si="172"/>
        <v>-</v>
      </c>
      <c r="B811" s="49">
        <f t="shared" si="185"/>
        <v>810</v>
      </c>
      <c r="C811" s="78"/>
      <c r="D811" s="78"/>
      <c r="E811" s="70"/>
      <c r="F811" s="83"/>
      <c r="G811" s="94"/>
      <c r="H811" s="84"/>
      <c r="I811" s="95" t="str">
        <f t="shared" si="176"/>
        <v/>
      </c>
      <c r="J811" s="84"/>
      <c r="K811" s="52" t="str">
        <f t="shared" si="177"/>
        <v/>
      </c>
      <c r="L811" s="84"/>
      <c r="M811" s="51">
        <f t="shared" si="178"/>
        <v>0</v>
      </c>
      <c r="N811" s="51">
        <f t="shared" si="173"/>
        <v>0</v>
      </c>
      <c r="O811" s="51">
        <f t="shared" si="179"/>
        <v>0</v>
      </c>
      <c r="P811" s="51" t="str">
        <f>IFERROR(IF((VLOOKUP(F811,'Master Info'!$A$14:$C$113,2,FALSE)&amp;VLOOKUP(F811,'Master Info'!$A$14:$C$113,3,FALSE))='Master Info'!$B$2&amp;'Master Info'!$C$2,"SGST","IGST"),"")</f>
        <v/>
      </c>
      <c r="Q811" s="67" t="str">
        <f t="shared" si="174"/>
        <v/>
      </c>
      <c r="R811" s="51">
        <f t="shared" si="180"/>
        <v>0</v>
      </c>
      <c r="S811" s="51">
        <f t="shared" si="180"/>
        <v>0</v>
      </c>
      <c r="T811" s="51">
        <f t="shared" si="181"/>
        <v>0</v>
      </c>
      <c r="U811" s="51">
        <f t="shared" si="182"/>
        <v>0</v>
      </c>
      <c r="V811" s="52">
        <f t="shared" si="183"/>
        <v>0</v>
      </c>
      <c r="W811" s="50" t="str">
        <f>IFERROR(IF(AND(VLOOKUP(F811,'Master Info'!$A$14:$Q$113,17,FALSE)="UNREGISTERED",$P811="IGST",O811&gt;=250000),"IGST &gt; 2.5 Lakhs",IF(VLOOKUP($F811,'Master Info'!$A$14:$Q$113,17,FALSE)="UNREGISTERED","Unregistered",$P811)),"")</f>
        <v/>
      </c>
      <c r="X811" s="96" t="str">
        <f t="shared" si="184"/>
        <v/>
      </c>
      <c r="Y811" s="50" t="str">
        <f t="shared" si="175"/>
        <v/>
      </c>
    </row>
    <row r="812" spans="1:25" x14ac:dyDescent="0.25">
      <c r="A812" s="49" t="str">
        <f t="shared" si="172"/>
        <v>-</v>
      </c>
      <c r="B812" s="49">
        <f t="shared" si="185"/>
        <v>811</v>
      </c>
      <c r="C812" s="78"/>
      <c r="D812" s="78"/>
      <c r="E812" s="70"/>
      <c r="F812" s="83"/>
      <c r="G812" s="94"/>
      <c r="H812" s="84"/>
      <c r="I812" s="95" t="str">
        <f t="shared" si="176"/>
        <v/>
      </c>
      <c r="J812" s="84"/>
      <c r="K812" s="52" t="str">
        <f t="shared" si="177"/>
        <v/>
      </c>
      <c r="L812" s="84"/>
      <c r="M812" s="51">
        <f t="shared" si="178"/>
        <v>0</v>
      </c>
      <c r="N812" s="51">
        <f t="shared" si="173"/>
        <v>0</v>
      </c>
      <c r="O812" s="51">
        <f t="shared" si="179"/>
        <v>0</v>
      </c>
      <c r="P812" s="51" t="str">
        <f>IFERROR(IF((VLOOKUP(F812,'Master Info'!$A$14:$C$113,2,FALSE)&amp;VLOOKUP(F812,'Master Info'!$A$14:$C$113,3,FALSE))='Master Info'!$B$2&amp;'Master Info'!$C$2,"SGST","IGST"),"")</f>
        <v/>
      </c>
      <c r="Q812" s="67" t="str">
        <f t="shared" si="174"/>
        <v/>
      </c>
      <c r="R812" s="51">
        <f t="shared" si="180"/>
        <v>0</v>
      </c>
      <c r="S812" s="51">
        <f t="shared" si="180"/>
        <v>0</v>
      </c>
      <c r="T812" s="51">
        <f t="shared" si="181"/>
        <v>0</v>
      </c>
      <c r="U812" s="51">
        <f t="shared" si="182"/>
        <v>0</v>
      </c>
      <c r="V812" s="52">
        <f t="shared" si="183"/>
        <v>0</v>
      </c>
      <c r="W812" s="50" t="str">
        <f>IFERROR(IF(AND(VLOOKUP(F812,'Master Info'!$A$14:$Q$113,17,FALSE)="UNREGISTERED",$P812="IGST",O812&gt;=250000),"IGST &gt; 2.5 Lakhs",IF(VLOOKUP($F812,'Master Info'!$A$14:$Q$113,17,FALSE)="UNREGISTERED","Unregistered",$P812)),"")</f>
        <v/>
      </c>
      <c r="X812" s="96" t="str">
        <f t="shared" si="184"/>
        <v/>
      </c>
      <c r="Y812" s="50" t="str">
        <f t="shared" si="175"/>
        <v/>
      </c>
    </row>
    <row r="813" spans="1:25" x14ac:dyDescent="0.25">
      <c r="A813" s="49" t="str">
        <f t="shared" si="172"/>
        <v>-</v>
      </c>
      <c r="B813" s="49">
        <f t="shared" si="185"/>
        <v>812</v>
      </c>
      <c r="C813" s="78"/>
      <c r="D813" s="78"/>
      <c r="E813" s="70"/>
      <c r="F813" s="83"/>
      <c r="G813" s="94"/>
      <c r="H813" s="84"/>
      <c r="I813" s="95" t="str">
        <f t="shared" si="176"/>
        <v/>
      </c>
      <c r="J813" s="84"/>
      <c r="K813" s="52" t="str">
        <f t="shared" si="177"/>
        <v/>
      </c>
      <c r="L813" s="84"/>
      <c r="M813" s="51">
        <f t="shared" si="178"/>
        <v>0</v>
      </c>
      <c r="N813" s="51">
        <f t="shared" si="173"/>
        <v>0</v>
      </c>
      <c r="O813" s="51">
        <f t="shared" si="179"/>
        <v>0</v>
      </c>
      <c r="P813" s="51" t="str">
        <f>IFERROR(IF((VLOOKUP(F813,'Master Info'!$A$14:$C$113,2,FALSE)&amp;VLOOKUP(F813,'Master Info'!$A$14:$C$113,3,FALSE))='Master Info'!$B$2&amp;'Master Info'!$C$2,"SGST","IGST"),"")</f>
        <v/>
      </c>
      <c r="Q813" s="67" t="str">
        <f t="shared" si="174"/>
        <v/>
      </c>
      <c r="R813" s="51">
        <f t="shared" si="180"/>
        <v>0</v>
      </c>
      <c r="S813" s="51">
        <f t="shared" si="180"/>
        <v>0</v>
      </c>
      <c r="T813" s="51">
        <f t="shared" si="181"/>
        <v>0</v>
      </c>
      <c r="U813" s="51">
        <f t="shared" si="182"/>
        <v>0</v>
      </c>
      <c r="V813" s="52">
        <f t="shared" si="183"/>
        <v>0</v>
      </c>
      <c r="W813" s="50" t="str">
        <f>IFERROR(IF(AND(VLOOKUP(F813,'Master Info'!$A$14:$Q$113,17,FALSE)="UNREGISTERED",$P813="IGST",O813&gt;=250000),"IGST &gt; 2.5 Lakhs",IF(VLOOKUP($F813,'Master Info'!$A$14:$Q$113,17,FALSE)="UNREGISTERED","Unregistered",$P813)),"")</f>
        <v/>
      </c>
      <c r="X813" s="96" t="str">
        <f t="shared" si="184"/>
        <v/>
      </c>
      <c r="Y813" s="50" t="str">
        <f t="shared" si="175"/>
        <v/>
      </c>
    </row>
    <row r="814" spans="1:25" x14ac:dyDescent="0.25">
      <c r="A814" s="49" t="str">
        <f t="shared" si="172"/>
        <v>-</v>
      </c>
      <c r="B814" s="49">
        <f t="shared" si="185"/>
        <v>813</v>
      </c>
      <c r="C814" s="78"/>
      <c r="D814" s="78"/>
      <c r="E814" s="70"/>
      <c r="F814" s="83"/>
      <c r="G814" s="94"/>
      <c r="H814" s="84"/>
      <c r="I814" s="95" t="str">
        <f t="shared" si="176"/>
        <v/>
      </c>
      <c r="J814" s="84"/>
      <c r="K814" s="52" t="str">
        <f t="shared" si="177"/>
        <v/>
      </c>
      <c r="L814" s="84"/>
      <c r="M814" s="51">
        <f t="shared" si="178"/>
        <v>0</v>
      </c>
      <c r="N814" s="51">
        <f t="shared" si="173"/>
        <v>0</v>
      </c>
      <c r="O814" s="51">
        <f t="shared" si="179"/>
        <v>0</v>
      </c>
      <c r="P814" s="51" t="str">
        <f>IFERROR(IF((VLOOKUP(F814,'Master Info'!$A$14:$C$113,2,FALSE)&amp;VLOOKUP(F814,'Master Info'!$A$14:$C$113,3,FALSE))='Master Info'!$B$2&amp;'Master Info'!$C$2,"SGST","IGST"),"")</f>
        <v/>
      </c>
      <c r="Q814" s="67" t="str">
        <f t="shared" si="174"/>
        <v/>
      </c>
      <c r="R814" s="51">
        <f t="shared" si="180"/>
        <v>0</v>
      </c>
      <c r="S814" s="51">
        <f t="shared" si="180"/>
        <v>0</v>
      </c>
      <c r="T814" s="51">
        <f t="shared" si="181"/>
        <v>0</v>
      </c>
      <c r="U814" s="51">
        <f t="shared" si="182"/>
        <v>0</v>
      </c>
      <c r="V814" s="52">
        <f t="shared" si="183"/>
        <v>0</v>
      </c>
      <c r="W814" s="50" t="str">
        <f>IFERROR(IF(AND(VLOOKUP(F814,'Master Info'!$A$14:$Q$113,17,FALSE)="UNREGISTERED",$P814="IGST",O814&gt;=250000),"IGST &gt; 2.5 Lakhs",IF(VLOOKUP($F814,'Master Info'!$A$14:$Q$113,17,FALSE)="UNREGISTERED","Unregistered",$P814)),"")</f>
        <v/>
      </c>
      <c r="X814" s="96" t="str">
        <f t="shared" si="184"/>
        <v/>
      </c>
      <c r="Y814" s="50" t="str">
        <f t="shared" si="175"/>
        <v/>
      </c>
    </row>
    <row r="815" spans="1:25" x14ac:dyDescent="0.25">
      <c r="A815" s="49" t="str">
        <f t="shared" si="172"/>
        <v>-</v>
      </c>
      <c r="B815" s="49">
        <f t="shared" si="185"/>
        <v>814</v>
      </c>
      <c r="C815" s="78"/>
      <c r="D815" s="78"/>
      <c r="E815" s="70"/>
      <c r="F815" s="83"/>
      <c r="G815" s="94"/>
      <c r="H815" s="84"/>
      <c r="I815" s="95" t="str">
        <f t="shared" si="176"/>
        <v/>
      </c>
      <c r="J815" s="84"/>
      <c r="K815" s="52" t="str">
        <f t="shared" si="177"/>
        <v/>
      </c>
      <c r="L815" s="84"/>
      <c r="M815" s="51">
        <f t="shared" si="178"/>
        <v>0</v>
      </c>
      <c r="N815" s="51">
        <f t="shared" si="173"/>
        <v>0</v>
      </c>
      <c r="O815" s="51">
        <f t="shared" si="179"/>
        <v>0</v>
      </c>
      <c r="P815" s="51" t="str">
        <f>IFERROR(IF((VLOOKUP(F815,'Master Info'!$A$14:$C$113,2,FALSE)&amp;VLOOKUP(F815,'Master Info'!$A$14:$C$113,3,FALSE))='Master Info'!$B$2&amp;'Master Info'!$C$2,"SGST","IGST"),"")</f>
        <v/>
      </c>
      <c r="Q815" s="67" t="str">
        <f t="shared" si="174"/>
        <v/>
      </c>
      <c r="R815" s="51">
        <f t="shared" si="180"/>
        <v>0</v>
      </c>
      <c r="S815" s="51">
        <f t="shared" si="180"/>
        <v>0</v>
      </c>
      <c r="T815" s="51">
        <f t="shared" si="181"/>
        <v>0</v>
      </c>
      <c r="U815" s="51">
        <f t="shared" si="182"/>
        <v>0</v>
      </c>
      <c r="V815" s="52">
        <f t="shared" si="183"/>
        <v>0</v>
      </c>
      <c r="W815" s="50" t="str">
        <f>IFERROR(IF(AND(VLOOKUP(F815,'Master Info'!$A$14:$Q$113,17,FALSE)="UNREGISTERED",$P815="IGST",O815&gt;=250000),"IGST &gt; 2.5 Lakhs",IF(VLOOKUP($F815,'Master Info'!$A$14:$Q$113,17,FALSE)="UNREGISTERED","Unregistered",$P815)),"")</f>
        <v/>
      </c>
      <c r="X815" s="96" t="str">
        <f t="shared" si="184"/>
        <v/>
      </c>
      <c r="Y815" s="50" t="str">
        <f t="shared" si="175"/>
        <v/>
      </c>
    </row>
    <row r="816" spans="1:25" x14ac:dyDescent="0.25">
      <c r="A816" s="49" t="str">
        <f t="shared" si="172"/>
        <v>-</v>
      </c>
      <c r="B816" s="49">
        <f t="shared" si="185"/>
        <v>815</v>
      </c>
      <c r="C816" s="78"/>
      <c r="D816" s="78"/>
      <c r="E816" s="70"/>
      <c r="F816" s="83"/>
      <c r="G816" s="94"/>
      <c r="H816" s="84"/>
      <c r="I816" s="95" t="str">
        <f t="shared" si="176"/>
        <v/>
      </c>
      <c r="J816" s="84"/>
      <c r="K816" s="52" t="str">
        <f t="shared" si="177"/>
        <v/>
      </c>
      <c r="L816" s="84"/>
      <c r="M816" s="51">
        <f t="shared" si="178"/>
        <v>0</v>
      </c>
      <c r="N816" s="51">
        <f t="shared" si="173"/>
        <v>0</v>
      </c>
      <c r="O816" s="51">
        <f t="shared" si="179"/>
        <v>0</v>
      </c>
      <c r="P816" s="51" t="str">
        <f>IFERROR(IF((VLOOKUP(F816,'Master Info'!$A$14:$C$113,2,FALSE)&amp;VLOOKUP(F816,'Master Info'!$A$14:$C$113,3,FALSE))='Master Info'!$B$2&amp;'Master Info'!$C$2,"SGST","IGST"),"")</f>
        <v/>
      </c>
      <c r="Q816" s="67" t="str">
        <f t="shared" si="174"/>
        <v/>
      </c>
      <c r="R816" s="51">
        <f t="shared" si="180"/>
        <v>0</v>
      </c>
      <c r="S816" s="51">
        <f t="shared" si="180"/>
        <v>0</v>
      </c>
      <c r="T816" s="51">
        <f t="shared" si="181"/>
        <v>0</v>
      </c>
      <c r="U816" s="51">
        <f t="shared" si="182"/>
        <v>0</v>
      </c>
      <c r="V816" s="52">
        <f t="shared" si="183"/>
        <v>0</v>
      </c>
      <c r="W816" s="50" t="str">
        <f>IFERROR(IF(AND(VLOOKUP(F816,'Master Info'!$A$14:$Q$113,17,FALSE)="UNREGISTERED",$P816="IGST",O816&gt;=250000),"IGST &gt; 2.5 Lakhs",IF(VLOOKUP($F816,'Master Info'!$A$14:$Q$113,17,FALSE)="UNREGISTERED","Unregistered",$P816)),"")</f>
        <v/>
      </c>
      <c r="X816" s="96" t="str">
        <f t="shared" si="184"/>
        <v/>
      </c>
      <c r="Y816" s="50" t="str">
        <f t="shared" si="175"/>
        <v/>
      </c>
    </row>
    <row r="817" spans="1:25" x14ac:dyDescent="0.25">
      <c r="A817" s="49" t="str">
        <f t="shared" si="172"/>
        <v>-</v>
      </c>
      <c r="B817" s="49">
        <f t="shared" si="185"/>
        <v>816</v>
      </c>
      <c r="C817" s="78"/>
      <c r="D817" s="78"/>
      <c r="E817" s="70"/>
      <c r="F817" s="83"/>
      <c r="G817" s="94"/>
      <c r="H817" s="84"/>
      <c r="I817" s="95" t="str">
        <f t="shared" si="176"/>
        <v/>
      </c>
      <c r="J817" s="84"/>
      <c r="K817" s="52" t="str">
        <f t="shared" si="177"/>
        <v/>
      </c>
      <c r="L817" s="84"/>
      <c r="M817" s="51">
        <f t="shared" si="178"/>
        <v>0</v>
      </c>
      <c r="N817" s="51">
        <f t="shared" si="173"/>
        <v>0</v>
      </c>
      <c r="O817" s="51">
        <f t="shared" si="179"/>
        <v>0</v>
      </c>
      <c r="P817" s="51" t="str">
        <f>IFERROR(IF((VLOOKUP(F817,'Master Info'!$A$14:$C$113,2,FALSE)&amp;VLOOKUP(F817,'Master Info'!$A$14:$C$113,3,FALSE))='Master Info'!$B$2&amp;'Master Info'!$C$2,"SGST","IGST"),"")</f>
        <v/>
      </c>
      <c r="Q817" s="67" t="str">
        <f t="shared" si="174"/>
        <v/>
      </c>
      <c r="R817" s="51">
        <f t="shared" si="180"/>
        <v>0</v>
      </c>
      <c r="S817" s="51">
        <f t="shared" si="180"/>
        <v>0</v>
      </c>
      <c r="T817" s="51">
        <f t="shared" si="181"/>
        <v>0</v>
      </c>
      <c r="U817" s="51">
        <f t="shared" si="182"/>
        <v>0</v>
      </c>
      <c r="V817" s="52">
        <f t="shared" si="183"/>
        <v>0</v>
      </c>
      <c r="W817" s="50" t="str">
        <f>IFERROR(IF(AND(VLOOKUP(F817,'Master Info'!$A$14:$Q$113,17,FALSE)="UNREGISTERED",$P817="IGST",O817&gt;=250000),"IGST &gt; 2.5 Lakhs",IF(VLOOKUP($F817,'Master Info'!$A$14:$Q$113,17,FALSE)="UNREGISTERED","Unregistered",$P817)),"")</f>
        <v/>
      </c>
      <c r="X817" s="96" t="str">
        <f t="shared" si="184"/>
        <v/>
      </c>
      <c r="Y817" s="50" t="str">
        <f t="shared" si="175"/>
        <v/>
      </c>
    </row>
    <row r="818" spans="1:25" x14ac:dyDescent="0.25">
      <c r="A818" s="49" t="str">
        <f t="shared" si="172"/>
        <v>-</v>
      </c>
      <c r="B818" s="49">
        <f t="shared" si="185"/>
        <v>817</v>
      </c>
      <c r="C818" s="78"/>
      <c r="D818" s="78"/>
      <c r="E818" s="70"/>
      <c r="F818" s="83"/>
      <c r="G818" s="94"/>
      <c r="H818" s="84"/>
      <c r="I818" s="95" t="str">
        <f t="shared" si="176"/>
        <v/>
      </c>
      <c r="J818" s="84"/>
      <c r="K818" s="52" t="str">
        <f t="shared" si="177"/>
        <v/>
      </c>
      <c r="L818" s="84"/>
      <c r="M818" s="51">
        <f t="shared" si="178"/>
        <v>0</v>
      </c>
      <c r="N818" s="51">
        <f t="shared" si="173"/>
        <v>0</v>
      </c>
      <c r="O818" s="51">
        <f t="shared" si="179"/>
        <v>0</v>
      </c>
      <c r="P818" s="51" t="str">
        <f>IFERROR(IF((VLOOKUP(F818,'Master Info'!$A$14:$C$113,2,FALSE)&amp;VLOOKUP(F818,'Master Info'!$A$14:$C$113,3,FALSE))='Master Info'!$B$2&amp;'Master Info'!$C$2,"SGST","IGST"),"")</f>
        <v/>
      </c>
      <c r="Q818" s="67" t="str">
        <f t="shared" si="174"/>
        <v/>
      </c>
      <c r="R818" s="51">
        <f t="shared" si="180"/>
        <v>0</v>
      </c>
      <c r="S818" s="51">
        <f t="shared" si="180"/>
        <v>0</v>
      </c>
      <c r="T818" s="51">
        <f t="shared" si="181"/>
        <v>0</v>
      </c>
      <c r="U818" s="51">
        <f t="shared" si="182"/>
        <v>0</v>
      </c>
      <c r="V818" s="52">
        <f t="shared" si="183"/>
        <v>0</v>
      </c>
      <c r="W818" s="50" t="str">
        <f>IFERROR(IF(AND(VLOOKUP(F818,'Master Info'!$A$14:$Q$113,17,FALSE)="UNREGISTERED",$P818="IGST",O818&gt;=250000),"IGST &gt; 2.5 Lakhs",IF(VLOOKUP($F818,'Master Info'!$A$14:$Q$113,17,FALSE)="UNREGISTERED","Unregistered",$P818)),"")</f>
        <v/>
      </c>
      <c r="X818" s="96" t="str">
        <f t="shared" si="184"/>
        <v/>
      </c>
      <c r="Y818" s="50" t="str">
        <f t="shared" si="175"/>
        <v/>
      </c>
    </row>
    <row r="819" spans="1:25" x14ac:dyDescent="0.25">
      <c r="A819" s="49" t="str">
        <f t="shared" si="172"/>
        <v>-</v>
      </c>
      <c r="B819" s="49">
        <f t="shared" si="185"/>
        <v>818</v>
      </c>
      <c r="C819" s="78"/>
      <c r="D819" s="78"/>
      <c r="E819" s="70"/>
      <c r="F819" s="83"/>
      <c r="G819" s="94"/>
      <c r="H819" s="84"/>
      <c r="I819" s="95" t="str">
        <f t="shared" si="176"/>
        <v/>
      </c>
      <c r="J819" s="84"/>
      <c r="K819" s="52" t="str">
        <f t="shared" si="177"/>
        <v/>
      </c>
      <c r="L819" s="84"/>
      <c r="M819" s="51">
        <f t="shared" si="178"/>
        <v>0</v>
      </c>
      <c r="N819" s="51">
        <f t="shared" si="173"/>
        <v>0</v>
      </c>
      <c r="O819" s="51">
        <f t="shared" si="179"/>
        <v>0</v>
      </c>
      <c r="P819" s="51" t="str">
        <f>IFERROR(IF((VLOOKUP(F819,'Master Info'!$A$14:$C$113,2,FALSE)&amp;VLOOKUP(F819,'Master Info'!$A$14:$C$113,3,FALSE))='Master Info'!$B$2&amp;'Master Info'!$C$2,"SGST","IGST"),"")</f>
        <v/>
      </c>
      <c r="Q819" s="67" t="str">
        <f t="shared" si="174"/>
        <v/>
      </c>
      <c r="R819" s="51">
        <f t="shared" si="180"/>
        <v>0</v>
      </c>
      <c r="S819" s="51">
        <f t="shared" si="180"/>
        <v>0</v>
      </c>
      <c r="T819" s="51">
        <f t="shared" si="181"/>
        <v>0</v>
      </c>
      <c r="U819" s="51">
        <f t="shared" si="182"/>
        <v>0</v>
      </c>
      <c r="V819" s="52">
        <f t="shared" si="183"/>
        <v>0</v>
      </c>
      <c r="W819" s="50" t="str">
        <f>IFERROR(IF(AND(VLOOKUP(F819,'Master Info'!$A$14:$Q$113,17,FALSE)="UNREGISTERED",$P819="IGST",O819&gt;=250000),"IGST &gt; 2.5 Lakhs",IF(VLOOKUP($F819,'Master Info'!$A$14:$Q$113,17,FALSE)="UNREGISTERED","Unregistered",$P819)),"")</f>
        <v/>
      </c>
      <c r="X819" s="96" t="str">
        <f t="shared" si="184"/>
        <v/>
      </c>
      <c r="Y819" s="50" t="str">
        <f t="shared" si="175"/>
        <v/>
      </c>
    </row>
    <row r="820" spans="1:25" x14ac:dyDescent="0.25">
      <c r="A820" s="49" t="str">
        <f t="shared" si="172"/>
        <v>-</v>
      </c>
      <c r="B820" s="49">
        <f t="shared" si="185"/>
        <v>819</v>
      </c>
      <c r="C820" s="78"/>
      <c r="D820" s="78"/>
      <c r="E820" s="70"/>
      <c r="F820" s="83"/>
      <c r="G820" s="94"/>
      <c r="H820" s="84"/>
      <c r="I820" s="95" t="str">
        <f t="shared" si="176"/>
        <v/>
      </c>
      <c r="J820" s="84"/>
      <c r="K820" s="52" t="str">
        <f t="shared" si="177"/>
        <v/>
      </c>
      <c r="L820" s="84"/>
      <c r="M820" s="51">
        <f t="shared" si="178"/>
        <v>0</v>
      </c>
      <c r="N820" s="51">
        <f t="shared" si="173"/>
        <v>0</v>
      </c>
      <c r="O820" s="51">
        <f t="shared" si="179"/>
        <v>0</v>
      </c>
      <c r="P820" s="51" t="str">
        <f>IFERROR(IF((VLOOKUP(F820,'Master Info'!$A$14:$C$113,2,FALSE)&amp;VLOOKUP(F820,'Master Info'!$A$14:$C$113,3,FALSE))='Master Info'!$B$2&amp;'Master Info'!$C$2,"SGST","IGST"),"")</f>
        <v/>
      </c>
      <c r="Q820" s="67" t="str">
        <f t="shared" si="174"/>
        <v/>
      </c>
      <c r="R820" s="51">
        <f t="shared" si="180"/>
        <v>0</v>
      </c>
      <c r="S820" s="51">
        <f t="shared" si="180"/>
        <v>0</v>
      </c>
      <c r="T820" s="51">
        <f t="shared" si="181"/>
        <v>0</v>
      </c>
      <c r="U820" s="51">
        <f t="shared" si="182"/>
        <v>0</v>
      </c>
      <c r="V820" s="52">
        <f t="shared" si="183"/>
        <v>0</v>
      </c>
      <c r="W820" s="50" t="str">
        <f>IFERROR(IF(AND(VLOOKUP(F820,'Master Info'!$A$14:$Q$113,17,FALSE)="UNREGISTERED",$P820="IGST",O820&gt;=250000),"IGST &gt; 2.5 Lakhs",IF(VLOOKUP($F820,'Master Info'!$A$14:$Q$113,17,FALSE)="UNREGISTERED","Unregistered",$P820)),"")</f>
        <v/>
      </c>
      <c r="X820" s="96" t="str">
        <f t="shared" si="184"/>
        <v/>
      </c>
      <c r="Y820" s="50" t="str">
        <f t="shared" si="175"/>
        <v/>
      </c>
    </row>
    <row r="821" spans="1:25" x14ac:dyDescent="0.25">
      <c r="A821" s="49" t="str">
        <f t="shared" si="172"/>
        <v>-</v>
      </c>
      <c r="B821" s="49">
        <f t="shared" si="185"/>
        <v>820</v>
      </c>
      <c r="C821" s="78"/>
      <c r="D821" s="78"/>
      <c r="E821" s="70"/>
      <c r="F821" s="83"/>
      <c r="G821" s="94"/>
      <c r="H821" s="84"/>
      <c r="I821" s="95" t="str">
        <f t="shared" si="176"/>
        <v/>
      </c>
      <c r="J821" s="84"/>
      <c r="K821" s="52" t="str">
        <f t="shared" si="177"/>
        <v/>
      </c>
      <c r="L821" s="84"/>
      <c r="M821" s="51">
        <f t="shared" si="178"/>
        <v>0</v>
      </c>
      <c r="N821" s="51">
        <f t="shared" si="173"/>
        <v>0</v>
      </c>
      <c r="O821" s="51">
        <f t="shared" si="179"/>
        <v>0</v>
      </c>
      <c r="P821" s="51" t="str">
        <f>IFERROR(IF((VLOOKUP(F821,'Master Info'!$A$14:$C$113,2,FALSE)&amp;VLOOKUP(F821,'Master Info'!$A$14:$C$113,3,FALSE))='Master Info'!$B$2&amp;'Master Info'!$C$2,"SGST","IGST"),"")</f>
        <v/>
      </c>
      <c r="Q821" s="67" t="str">
        <f t="shared" si="174"/>
        <v/>
      </c>
      <c r="R821" s="51">
        <f t="shared" si="180"/>
        <v>0</v>
      </c>
      <c r="S821" s="51">
        <f t="shared" si="180"/>
        <v>0</v>
      </c>
      <c r="T821" s="51">
        <f t="shared" si="181"/>
        <v>0</v>
      </c>
      <c r="U821" s="51">
        <f t="shared" si="182"/>
        <v>0</v>
      </c>
      <c r="V821" s="52">
        <f t="shared" si="183"/>
        <v>0</v>
      </c>
      <c r="W821" s="50" t="str">
        <f>IFERROR(IF(AND(VLOOKUP(F821,'Master Info'!$A$14:$Q$113,17,FALSE)="UNREGISTERED",$P821="IGST",O821&gt;=250000),"IGST &gt; 2.5 Lakhs",IF(VLOOKUP($F821,'Master Info'!$A$14:$Q$113,17,FALSE)="UNREGISTERED","Unregistered",$P821)),"")</f>
        <v/>
      </c>
      <c r="X821" s="96" t="str">
        <f t="shared" si="184"/>
        <v/>
      </c>
      <c r="Y821" s="50" t="str">
        <f t="shared" si="175"/>
        <v/>
      </c>
    </row>
    <row r="822" spans="1:25" x14ac:dyDescent="0.25">
      <c r="A822" s="49" t="str">
        <f t="shared" si="172"/>
        <v>-</v>
      </c>
      <c r="B822" s="49">
        <f t="shared" si="185"/>
        <v>821</v>
      </c>
      <c r="C822" s="78"/>
      <c r="D822" s="78"/>
      <c r="E822" s="70"/>
      <c r="F822" s="83"/>
      <c r="G822" s="94"/>
      <c r="H822" s="84"/>
      <c r="I822" s="95" t="str">
        <f t="shared" si="176"/>
        <v/>
      </c>
      <c r="J822" s="84"/>
      <c r="K822" s="52" t="str">
        <f t="shared" si="177"/>
        <v/>
      </c>
      <c r="L822" s="84"/>
      <c r="M822" s="51">
        <f t="shared" si="178"/>
        <v>0</v>
      </c>
      <c r="N822" s="51">
        <f t="shared" si="173"/>
        <v>0</v>
      </c>
      <c r="O822" s="51">
        <f t="shared" si="179"/>
        <v>0</v>
      </c>
      <c r="P822" s="51" t="str">
        <f>IFERROR(IF((VLOOKUP(F822,'Master Info'!$A$14:$C$113,2,FALSE)&amp;VLOOKUP(F822,'Master Info'!$A$14:$C$113,3,FALSE))='Master Info'!$B$2&amp;'Master Info'!$C$2,"SGST","IGST"),"")</f>
        <v/>
      </c>
      <c r="Q822" s="67" t="str">
        <f t="shared" si="174"/>
        <v/>
      </c>
      <c r="R822" s="51">
        <f t="shared" si="180"/>
        <v>0</v>
      </c>
      <c r="S822" s="51">
        <f t="shared" si="180"/>
        <v>0</v>
      </c>
      <c r="T822" s="51">
        <f t="shared" si="181"/>
        <v>0</v>
      </c>
      <c r="U822" s="51">
        <f t="shared" si="182"/>
        <v>0</v>
      </c>
      <c r="V822" s="52">
        <f t="shared" si="183"/>
        <v>0</v>
      </c>
      <c r="W822" s="50" t="str">
        <f>IFERROR(IF(AND(VLOOKUP(F822,'Master Info'!$A$14:$Q$113,17,FALSE)="UNREGISTERED",$P822="IGST",O822&gt;=250000),"IGST &gt; 2.5 Lakhs",IF(VLOOKUP($F822,'Master Info'!$A$14:$Q$113,17,FALSE)="UNREGISTERED","Unregistered",$P822)),"")</f>
        <v/>
      </c>
      <c r="X822" s="96" t="str">
        <f t="shared" si="184"/>
        <v/>
      </c>
      <c r="Y822" s="50" t="str">
        <f t="shared" si="175"/>
        <v/>
      </c>
    </row>
    <row r="823" spans="1:25" x14ac:dyDescent="0.25">
      <c r="A823" s="49" t="str">
        <f t="shared" si="172"/>
        <v>-</v>
      </c>
      <c r="B823" s="49">
        <f t="shared" si="185"/>
        <v>822</v>
      </c>
      <c r="C823" s="78"/>
      <c r="D823" s="78"/>
      <c r="E823" s="70"/>
      <c r="F823" s="83"/>
      <c r="G823" s="94"/>
      <c r="H823" s="84"/>
      <c r="I823" s="95" t="str">
        <f t="shared" si="176"/>
        <v/>
      </c>
      <c r="J823" s="84"/>
      <c r="K823" s="52" t="str">
        <f t="shared" si="177"/>
        <v/>
      </c>
      <c r="L823" s="84"/>
      <c r="M823" s="51">
        <f t="shared" si="178"/>
        <v>0</v>
      </c>
      <c r="N823" s="51">
        <f t="shared" si="173"/>
        <v>0</v>
      </c>
      <c r="O823" s="51">
        <f t="shared" si="179"/>
        <v>0</v>
      </c>
      <c r="P823" s="51" t="str">
        <f>IFERROR(IF((VLOOKUP(F823,'Master Info'!$A$14:$C$113,2,FALSE)&amp;VLOOKUP(F823,'Master Info'!$A$14:$C$113,3,FALSE))='Master Info'!$B$2&amp;'Master Info'!$C$2,"SGST","IGST"),"")</f>
        <v/>
      </c>
      <c r="Q823" s="67" t="str">
        <f t="shared" si="174"/>
        <v/>
      </c>
      <c r="R823" s="51">
        <f t="shared" si="180"/>
        <v>0</v>
      </c>
      <c r="S823" s="51">
        <f t="shared" si="180"/>
        <v>0</v>
      </c>
      <c r="T823" s="51">
        <f t="shared" si="181"/>
        <v>0</v>
      </c>
      <c r="U823" s="51">
        <f t="shared" si="182"/>
        <v>0</v>
      </c>
      <c r="V823" s="52">
        <f t="shared" si="183"/>
        <v>0</v>
      </c>
      <c r="W823" s="50" t="str">
        <f>IFERROR(IF(AND(VLOOKUP(F823,'Master Info'!$A$14:$Q$113,17,FALSE)="UNREGISTERED",$P823="IGST",O823&gt;=250000),"IGST &gt; 2.5 Lakhs",IF(VLOOKUP($F823,'Master Info'!$A$14:$Q$113,17,FALSE)="UNREGISTERED","Unregistered",$P823)),"")</f>
        <v/>
      </c>
      <c r="X823" s="96" t="str">
        <f t="shared" si="184"/>
        <v/>
      </c>
      <c r="Y823" s="50" t="str">
        <f t="shared" si="175"/>
        <v/>
      </c>
    </row>
    <row r="824" spans="1:25" x14ac:dyDescent="0.25">
      <c r="A824" s="49" t="str">
        <f t="shared" si="172"/>
        <v>-</v>
      </c>
      <c r="B824" s="49">
        <f t="shared" si="185"/>
        <v>823</v>
      </c>
      <c r="C824" s="78"/>
      <c r="D824" s="78"/>
      <c r="E824" s="70"/>
      <c r="F824" s="83"/>
      <c r="G824" s="94"/>
      <c r="H824" s="84"/>
      <c r="I824" s="95" t="str">
        <f t="shared" si="176"/>
        <v/>
      </c>
      <c r="J824" s="84"/>
      <c r="K824" s="52" t="str">
        <f t="shared" si="177"/>
        <v/>
      </c>
      <c r="L824" s="84"/>
      <c r="M824" s="51">
        <f t="shared" si="178"/>
        <v>0</v>
      </c>
      <c r="N824" s="51">
        <f t="shared" si="173"/>
        <v>0</v>
      </c>
      <c r="O824" s="51">
        <f t="shared" si="179"/>
        <v>0</v>
      </c>
      <c r="P824" s="51" t="str">
        <f>IFERROR(IF((VLOOKUP(F824,'Master Info'!$A$14:$C$113,2,FALSE)&amp;VLOOKUP(F824,'Master Info'!$A$14:$C$113,3,FALSE))='Master Info'!$B$2&amp;'Master Info'!$C$2,"SGST","IGST"),"")</f>
        <v/>
      </c>
      <c r="Q824" s="67" t="str">
        <f t="shared" si="174"/>
        <v/>
      </c>
      <c r="R824" s="51">
        <f t="shared" si="180"/>
        <v>0</v>
      </c>
      <c r="S824" s="51">
        <f t="shared" si="180"/>
        <v>0</v>
      </c>
      <c r="T824" s="51">
        <f t="shared" si="181"/>
        <v>0</v>
      </c>
      <c r="U824" s="51">
        <f t="shared" si="182"/>
        <v>0</v>
      </c>
      <c r="V824" s="52">
        <f t="shared" si="183"/>
        <v>0</v>
      </c>
      <c r="W824" s="50" t="str">
        <f>IFERROR(IF(AND(VLOOKUP(F824,'Master Info'!$A$14:$Q$113,17,FALSE)="UNREGISTERED",$P824="IGST",O824&gt;=250000),"IGST &gt; 2.5 Lakhs",IF(VLOOKUP($F824,'Master Info'!$A$14:$Q$113,17,FALSE)="UNREGISTERED","Unregistered",$P824)),"")</f>
        <v/>
      </c>
      <c r="X824" s="96" t="str">
        <f t="shared" si="184"/>
        <v/>
      </c>
      <c r="Y824" s="50" t="str">
        <f t="shared" si="175"/>
        <v/>
      </c>
    </row>
    <row r="825" spans="1:25" x14ac:dyDescent="0.25">
      <c r="A825" s="49" t="str">
        <f t="shared" si="172"/>
        <v>-</v>
      </c>
      <c r="B825" s="49">
        <f t="shared" si="185"/>
        <v>824</v>
      </c>
      <c r="C825" s="78"/>
      <c r="D825" s="78"/>
      <c r="E825" s="70"/>
      <c r="F825" s="83"/>
      <c r="G825" s="94"/>
      <c r="H825" s="84"/>
      <c r="I825" s="95" t="str">
        <f t="shared" si="176"/>
        <v/>
      </c>
      <c r="J825" s="84"/>
      <c r="K825" s="52" t="str">
        <f t="shared" si="177"/>
        <v/>
      </c>
      <c r="L825" s="84"/>
      <c r="M825" s="51">
        <f t="shared" si="178"/>
        <v>0</v>
      </c>
      <c r="N825" s="51">
        <f t="shared" si="173"/>
        <v>0</v>
      </c>
      <c r="O825" s="51">
        <f t="shared" si="179"/>
        <v>0</v>
      </c>
      <c r="P825" s="51" t="str">
        <f>IFERROR(IF((VLOOKUP(F825,'Master Info'!$A$14:$C$113,2,FALSE)&amp;VLOOKUP(F825,'Master Info'!$A$14:$C$113,3,FALSE))='Master Info'!$B$2&amp;'Master Info'!$C$2,"SGST","IGST"),"")</f>
        <v/>
      </c>
      <c r="Q825" s="67" t="str">
        <f t="shared" si="174"/>
        <v/>
      </c>
      <c r="R825" s="51">
        <f t="shared" si="180"/>
        <v>0</v>
      </c>
      <c r="S825" s="51">
        <f t="shared" si="180"/>
        <v>0</v>
      </c>
      <c r="T825" s="51">
        <f t="shared" si="181"/>
        <v>0</v>
      </c>
      <c r="U825" s="51">
        <f t="shared" si="182"/>
        <v>0</v>
      </c>
      <c r="V825" s="52">
        <f t="shared" si="183"/>
        <v>0</v>
      </c>
      <c r="W825" s="50" t="str">
        <f>IFERROR(IF(AND(VLOOKUP(F825,'Master Info'!$A$14:$Q$113,17,FALSE)="UNREGISTERED",$P825="IGST",O825&gt;=250000),"IGST &gt; 2.5 Lakhs",IF(VLOOKUP($F825,'Master Info'!$A$14:$Q$113,17,FALSE)="UNREGISTERED","Unregistered",$P825)),"")</f>
        <v/>
      </c>
      <c r="X825" s="96" t="str">
        <f t="shared" si="184"/>
        <v/>
      </c>
      <c r="Y825" s="50" t="str">
        <f t="shared" si="175"/>
        <v/>
      </c>
    </row>
    <row r="826" spans="1:25" x14ac:dyDescent="0.25">
      <c r="A826" s="49" t="str">
        <f t="shared" si="172"/>
        <v>-</v>
      </c>
      <c r="B826" s="49">
        <f t="shared" si="185"/>
        <v>825</v>
      </c>
      <c r="C826" s="78"/>
      <c r="D826" s="78"/>
      <c r="E826" s="70"/>
      <c r="F826" s="83"/>
      <c r="G826" s="94"/>
      <c r="H826" s="84"/>
      <c r="I826" s="95" t="str">
        <f t="shared" si="176"/>
        <v/>
      </c>
      <c r="J826" s="84"/>
      <c r="K826" s="52" t="str">
        <f t="shared" si="177"/>
        <v/>
      </c>
      <c r="L826" s="84"/>
      <c r="M826" s="51">
        <f t="shared" si="178"/>
        <v>0</v>
      </c>
      <c r="N826" s="51">
        <f t="shared" si="173"/>
        <v>0</v>
      </c>
      <c r="O826" s="51">
        <f t="shared" si="179"/>
        <v>0</v>
      </c>
      <c r="P826" s="51" t="str">
        <f>IFERROR(IF((VLOOKUP(F826,'Master Info'!$A$14:$C$113,2,FALSE)&amp;VLOOKUP(F826,'Master Info'!$A$14:$C$113,3,FALSE))='Master Info'!$B$2&amp;'Master Info'!$C$2,"SGST","IGST"),"")</f>
        <v/>
      </c>
      <c r="Q826" s="67" t="str">
        <f t="shared" si="174"/>
        <v/>
      </c>
      <c r="R826" s="51">
        <f t="shared" si="180"/>
        <v>0</v>
      </c>
      <c r="S826" s="51">
        <f t="shared" si="180"/>
        <v>0</v>
      </c>
      <c r="T826" s="51">
        <f t="shared" si="181"/>
        <v>0</v>
      </c>
      <c r="U826" s="51">
        <f t="shared" si="182"/>
        <v>0</v>
      </c>
      <c r="V826" s="52">
        <f t="shared" si="183"/>
        <v>0</v>
      </c>
      <c r="W826" s="50" t="str">
        <f>IFERROR(IF(AND(VLOOKUP(F826,'Master Info'!$A$14:$Q$113,17,FALSE)="UNREGISTERED",$P826="IGST",O826&gt;=250000),"IGST &gt; 2.5 Lakhs",IF(VLOOKUP($F826,'Master Info'!$A$14:$Q$113,17,FALSE)="UNREGISTERED","Unregistered",$P826)),"")</f>
        <v/>
      </c>
      <c r="X826" s="96" t="str">
        <f t="shared" si="184"/>
        <v/>
      </c>
      <c r="Y826" s="50" t="str">
        <f t="shared" si="175"/>
        <v/>
      </c>
    </row>
    <row r="827" spans="1:25" x14ac:dyDescent="0.25">
      <c r="A827" s="49" t="str">
        <f t="shared" si="172"/>
        <v>-</v>
      </c>
      <c r="B827" s="49">
        <f t="shared" si="185"/>
        <v>826</v>
      </c>
      <c r="C827" s="78"/>
      <c r="D827" s="78"/>
      <c r="E827" s="70"/>
      <c r="F827" s="83"/>
      <c r="G827" s="94"/>
      <c r="H827" s="84"/>
      <c r="I827" s="95" t="str">
        <f t="shared" si="176"/>
        <v/>
      </c>
      <c r="J827" s="84"/>
      <c r="K827" s="52" t="str">
        <f t="shared" si="177"/>
        <v/>
      </c>
      <c r="L827" s="84"/>
      <c r="M827" s="51">
        <f t="shared" si="178"/>
        <v>0</v>
      </c>
      <c r="N827" s="51">
        <f t="shared" si="173"/>
        <v>0</v>
      </c>
      <c r="O827" s="51">
        <f t="shared" si="179"/>
        <v>0</v>
      </c>
      <c r="P827" s="51" t="str">
        <f>IFERROR(IF((VLOOKUP(F827,'Master Info'!$A$14:$C$113,2,FALSE)&amp;VLOOKUP(F827,'Master Info'!$A$14:$C$113,3,FALSE))='Master Info'!$B$2&amp;'Master Info'!$C$2,"SGST","IGST"),"")</f>
        <v/>
      </c>
      <c r="Q827" s="67" t="str">
        <f t="shared" si="174"/>
        <v/>
      </c>
      <c r="R827" s="51">
        <f t="shared" si="180"/>
        <v>0</v>
      </c>
      <c r="S827" s="51">
        <f t="shared" si="180"/>
        <v>0</v>
      </c>
      <c r="T827" s="51">
        <f t="shared" si="181"/>
        <v>0</v>
      </c>
      <c r="U827" s="51">
        <f t="shared" si="182"/>
        <v>0</v>
      </c>
      <c r="V827" s="52">
        <f t="shared" si="183"/>
        <v>0</v>
      </c>
      <c r="W827" s="50" t="str">
        <f>IFERROR(IF(AND(VLOOKUP(F827,'Master Info'!$A$14:$Q$113,17,FALSE)="UNREGISTERED",$P827="IGST",O827&gt;=250000),"IGST &gt; 2.5 Lakhs",IF(VLOOKUP($F827,'Master Info'!$A$14:$Q$113,17,FALSE)="UNREGISTERED","Unregistered",$P827)),"")</f>
        <v/>
      </c>
      <c r="X827" s="96" t="str">
        <f t="shared" si="184"/>
        <v/>
      </c>
      <c r="Y827" s="50" t="str">
        <f t="shared" si="175"/>
        <v/>
      </c>
    </row>
    <row r="828" spans="1:25" x14ac:dyDescent="0.25">
      <c r="A828" s="49" t="str">
        <f t="shared" si="172"/>
        <v>-</v>
      </c>
      <c r="B828" s="49">
        <f t="shared" si="185"/>
        <v>827</v>
      </c>
      <c r="C828" s="78"/>
      <c r="D828" s="78"/>
      <c r="E828" s="70"/>
      <c r="F828" s="83"/>
      <c r="G828" s="94"/>
      <c r="H828" s="84"/>
      <c r="I828" s="95" t="str">
        <f t="shared" si="176"/>
        <v/>
      </c>
      <c r="J828" s="84"/>
      <c r="K828" s="52" t="str">
        <f t="shared" si="177"/>
        <v/>
      </c>
      <c r="L828" s="84"/>
      <c r="M828" s="51">
        <f t="shared" si="178"/>
        <v>0</v>
      </c>
      <c r="N828" s="51">
        <f t="shared" si="173"/>
        <v>0</v>
      </c>
      <c r="O828" s="51">
        <f t="shared" si="179"/>
        <v>0</v>
      </c>
      <c r="P828" s="51" t="str">
        <f>IFERROR(IF((VLOOKUP(F828,'Master Info'!$A$14:$C$113,2,FALSE)&amp;VLOOKUP(F828,'Master Info'!$A$14:$C$113,3,FALSE))='Master Info'!$B$2&amp;'Master Info'!$C$2,"SGST","IGST"),"")</f>
        <v/>
      </c>
      <c r="Q828" s="67" t="str">
        <f t="shared" si="174"/>
        <v/>
      </c>
      <c r="R828" s="51">
        <f t="shared" si="180"/>
        <v>0</v>
      </c>
      <c r="S828" s="51">
        <f t="shared" si="180"/>
        <v>0</v>
      </c>
      <c r="T828" s="51">
        <f t="shared" si="181"/>
        <v>0</v>
      </c>
      <c r="U828" s="51">
        <f t="shared" si="182"/>
        <v>0</v>
      </c>
      <c r="V828" s="52">
        <f t="shared" si="183"/>
        <v>0</v>
      </c>
      <c r="W828" s="50" t="str">
        <f>IFERROR(IF(AND(VLOOKUP(F828,'Master Info'!$A$14:$Q$113,17,FALSE)="UNREGISTERED",$P828="IGST",O828&gt;=250000),"IGST &gt; 2.5 Lakhs",IF(VLOOKUP($F828,'Master Info'!$A$14:$Q$113,17,FALSE)="UNREGISTERED","Unregistered",$P828)),"")</f>
        <v/>
      </c>
      <c r="X828" s="96" t="str">
        <f t="shared" si="184"/>
        <v/>
      </c>
      <c r="Y828" s="50" t="str">
        <f t="shared" si="175"/>
        <v/>
      </c>
    </row>
    <row r="829" spans="1:25" x14ac:dyDescent="0.25">
      <c r="A829" s="49" t="str">
        <f t="shared" si="172"/>
        <v>-</v>
      </c>
      <c r="B829" s="49">
        <f t="shared" si="185"/>
        <v>828</v>
      </c>
      <c r="C829" s="78"/>
      <c r="D829" s="78"/>
      <c r="E829" s="70"/>
      <c r="F829" s="83"/>
      <c r="G829" s="94"/>
      <c r="H829" s="84"/>
      <c r="I829" s="95" t="str">
        <f t="shared" si="176"/>
        <v/>
      </c>
      <c r="J829" s="84"/>
      <c r="K829" s="52" t="str">
        <f t="shared" si="177"/>
        <v/>
      </c>
      <c r="L829" s="84"/>
      <c r="M829" s="51">
        <f t="shared" si="178"/>
        <v>0</v>
      </c>
      <c r="N829" s="51">
        <f t="shared" si="173"/>
        <v>0</v>
      </c>
      <c r="O829" s="51">
        <f t="shared" si="179"/>
        <v>0</v>
      </c>
      <c r="P829" s="51" t="str">
        <f>IFERROR(IF((VLOOKUP(F829,'Master Info'!$A$14:$C$113,2,FALSE)&amp;VLOOKUP(F829,'Master Info'!$A$14:$C$113,3,FALSE))='Master Info'!$B$2&amp;'Master Info'!$C$2,"SGST","IGST"),"")</f>
        <v/>
      </c>
      <c r="Q829" s="67" t="str">
        <f t="shared" si="174"/>
        <v/>
      </c>
      <c r="R829" s="51">
        <f t="shared" si="180"/>
        <v>0</v>
      </c>
      <c r="S829" s="51">
        <f t="shared" si="180"/>
        <v>0</v>
      </c>
      <c r="T829" s="51">
        <f t="shared" si="181"/>
        <v>0</v>
      </c>
      <c r="U829" s="51">
        <f t="shared" si="182"/>
        <v>0</v>
      </c>
      <c r="V829" s="52">
        <f t="shared" si="183"/>
        <v>0</v>
      </c>
      <c r="W829" s="50" t="str">
        <f>IFERROR(IF(AND(VLOOKUP(F829,'Master Info'!$A$14:$Q$113,17,FALSE)="UNREGISTERED",$P829="IGST",O829&gt;=250000),"IGST &gt; 2.5 Lakhs",IF(VLOOKUP($F829,'Master Info'!$A$14:$Q$113,17,FALSE)="UNREGISTERED","Unregistered",$P829)),"")</f>
        <v/>
      </c>
      <c r="X829" s="96" t="str">
        <f t="shared" si="184"/>
        <v/>
      </c>
      <c r="Y829" s="50" t="str">
        <f t="shared" si="175"/>
        <v/>
      </c>
    </row>
    <row r="830" spans="1:25" x14ac:dyDescent="0.25">
      <c r="A830" s="49" t="str">
        <f t="shared" si="172"/>
        <v>-</v>
      </c>
      <c r="B830" s="49">
        <f t="shared" si="185"/>
        <v>829</v>
      </c>
      <c r="C830" s="78"/>
      <c r="D830" s="78"/>
      <c r="E830" s="70"/>
      <c r="F830" s="83"/>
      <c r="G830" s="94"/>
      <c r="H830" s="84"/>
      <c r="I830" s="95" t="str">
        <f t="shared" si="176"/>
        <v/>
      </c>
      <c r="J830" s="84"/>
      <c r="K830" s="52" t="str">
        <f t="shared" si="177"/>
        <v/>
      </c>
      <c r="L830" s="84"/>
      <c r="M830" s="51">
        <f t="shared" si="178"/>
        <v>0</v>
      </c>
      <c r="N830" s="51">
        <f t="shared" si="173"/>
        <v>0</v>
      </c>
      <c r="O830" s="51">
        <f t="shared" si="179"/>
        <v>0</v>
      </c>
      <c r="P830" s="51" t="str">
        <f>IFERROR(IF((VLOOKUP(F830,'Master Info'!$A$14:$C$113,2,FALSE)&amp;VLOOKUP(F830,'Master Info'!$A$14:$C$113,3,FALSE))='Master Info'!$B$2&amp;'Master Info'!$C$2,"SGST","IGST"),"")</f>
        <v/>
      </c>
      <c r="Q830" s="67" t="str">
        <f t="shared" si="174"/>
        <v/>
      </c>
      <c r="R830" s="51">
        <f t="shared" si="180"/>
        <v>0</v>
      </c>
      <c r="S830" s="51">
        <f t="shared" si="180"/>
        <v>0</v>
      </c>
      <c r="T830" s="51">
        <f t="shared" si="181"/>
        <v>0</v>
      </c>
      <c r="U830" s="51">
        <f t="shared" si="182"/>
        <v>0</v>
      </c>
      <c r="V830" s="52">
        <f t="shared" si="183"/>
        <v>0</v>
      </c>
      <c r="W830" s="50" t="str">
        <f>IFERROR(IF(AND(VLOOKUP(F830,'Master Info'!$A$14:$Q$113,17,FALSE)="UNREGISTERED",$P830="IGST",O830&gt;=250000),"IGST &gt; 2.5 Lakhs",IF(VLOOKUP($F830,'Master Info'!$A$14:$Q$113,17,FALSE)="UNREGISTERED","Unregistered",$P830)),"")</f>
        <v/>
      </c>
      <c r="X830" s="96" t="str">
        <f t="shared" si="184"/>
        <v/>
      </c>
      <c r="Y830" s="50" t="str">
        <f t="shared" si="175"/>
        <v/>
      </c>
    </row>
    <row r="831" spans="1:25" x14ac:dyDescent="0.25">
      <c r="A831" s="49" t="str">
        <f t="shared" si="172"/>
        <v>-</v>
      </c>
      <c r="B831" s="49">
        <f t="shared" si="185"/>
        <v>830</v>
      </c>
      <c r="C831" s="78"/>
      <c r="D831" s="78"/>
      <c r="E831" s="70"/>
      <c r="F831" s="83"/>
      <c r="G831" s="94"/>
      <c r="H831" s="84"/>
      <c r="I831" s="95" t="str">
        <f t="shared" si="176"/>
        <v/>
      </c>
      <c r="J831" s="84"/>
      <c r="K831" s="52" t="str">
        <f t="shared" si="177"/>
        <v/>
      </c>
      <c r="L831" s="84"/>
      <c r="M831" s="51">
        <f t="shared" si="178"/>
        <v>0</v>
      </c>
      <c r="N831" s="51">
        <f t="shared" si="173"/>
        <v>0</v>
      </c>
      <c r="O831" s="51">
        <f t="shared" si="179"/>
        <v>0</v>
      </c>
      <c r="P831" s="51" t="str">
        <f>IFERROR(IF((VLOOKUP(F831,'Master Info'!$A$14:$C$113,2,FALSE)&amp;VLOOKUP(F831,'Master Info'!$A$14:$C$113,3,FALSE))='Master Info'!$B$2&amp;'Master Info'!$C$2,"SGST","IGST"),"")</f>
        <v/>
      </c>
      <c r="Q831" s="67" t="str">
        <f t="shared" si="174"/>
        <v/>
      </c>
      <c r="R831" s="51">
        <f t="shared" si="180"/>
        <v>0</v>
      </c>
      <c r="S831" s="51">
        <f t="shared" si="180"/>
        <v>0</v>
      </c>
      <c r="T831" s="51">
        <f t="shared" si="181"/>
        <v>0</v>
      </c>
      <c r="U831" s="51">
        <f t="shared" si="182"/>
        <v>0</v>
      </c>
      <c r="V831" s="52">
        <f t="shared" si="183"/>
        <v>0</v>
      </c>
      <c r="W831" s="50" t="str">
        <f>IFERROR(IF(AND(VLOOKUP(F831,'Master Info'!$A$14:$Q$113,17,FALSE)="UNREGISTERED",$P831="IGST",O831&gt;=250000),"IGST &gt; 2.5 Lakhs",IF(VLOOKUP($F831,'Master Info'!$A$14:$Q$113,17,FALSE)="UNREGISTERED","Unregistered",$P831)),"")</f>
        <v/>
      </c>
      <c r="X831" s="96" t="str">
        <f t="shared" si="184"/>
        <v/>
      </c>
      <c r="Y831" s="50" t="str">
        <f t="shared" si="175"/>
        <v/>
      </c>
    </row>
    <row r="832" spans="1:25" x14ac:dyDescent="0.25">
      <c r="A832" s="49" t="str">
        <f t="shared" si="172"/>
        <v>-</v>
      </c>
      <c r="B832" s="49">
        <f t="shared" si="185"/>
        <v>831</v>
      </c>
      <c r="C832" s="78"/>
      <c r="D832" s="78"/>
      <c r="E832" s="70"/>
      <c r="F832" s="83"/>
      <c r="G832" s="94"/>
      <c r="H832" s="84"/>
      <c r="I832" s="95" t="str">
        <f t="shared" si="176"/>
        <v/>
      </c>
      <c r="J832" s="84"/>
      <c r="K832" s="52" t="str">
        <f t="shared" si="177"/>
        <v/>
      </c>
      <c r="L832" s="84"/>
      <c r="M832" s="51">
        <f t="shared" si="178"/>
        <v>0</v>
      </c>
      <c r="N832" s="51">
        <f t="shared" si="173"/>
        <v>0</v>
      </c>
      <c r="O832" s="51">
        <f t="shared" si="179"/>
        <v>0</v>
      </c>
      <c r="P832" s="51" t="str">
        <f>IFERROR(IF((VLOOKUP(F832,'Master Info'!$A$14:$C$113,2,FALSE)&amp;VLOOKUP(F832,'Master Info'!$A$14:$C$113,3,FALSE))='Master Info'!$B$2&amp;'Master Info'!$C$2,"SGST","IGST"),"")</f>
        <v/>
      </c>
      <c r="Q832" s="67" t="str">
        <f t="shared" si="174"/>
        <v/>
      </c>
      <c r="R832" s="51">
        <f t="shared" si="180"/>
        <v>0</v>
      </c>
      <c r="S832" s="51">
        <f t="shared" si="180"/>
        <v>0</v>
      </c>
      <c r="T832" s="51">
        <f t="shared" si="181"/>
        <v>0</v>
      </c>
      <c r="U832" s="51">
        <f t="shared" si="182"/>
        <v>0</v>
      </c>
      <c r="V832" s="52">
        <f t="shared" si="183"/>
        <v>0</v>
      </c>
      <c r="W832" s="50" t="str">
        <f>IFERROR(IF(AND(VLOOKUP(F832,'Master Info'!$A$14:$Q$113,17,FALSE)="UNREGISTERED",$P832="IGST",O832&gt;=250000),"IGST &gt; 2.5 Lakhs",IF(VLOOKUP($F832,'Master Info'!$A$14:$Q$113,17,FALSE)="UNREGISTERED","Unregistered",$P832)),"")</f>
        <v/>
      </c>
      <c r="X832" s="96" t="str">
        <f t="shared" si="184"/>
        <v/>
      </c>
      <c r="Y832" s="50" t="str">
        <f t="shared" si="175"/>
        <v/>
      </c>
    </row>
    <row r="833" spans="1:25" x14ac:dyDescent="0.25">
      <c r="A833" s="49" t="str">
        <f t="shared" si="172"/>
        <v>-</v>
      </c>
      <c r="B833" s="49">
        <f t="shared" si="185"/>
        <v>832</v>
      </c>
      <c r="C833" s="78"/>
      <c r="D833" s="78"/>
      <c r="E833" s="70"/>
      <c r="F833" s="83"/>
      <c r="G833" s="94"/>
      <c r="H833" s="84"/>
      <c r="I833" s="95" t="str">
        <f t="shared" si="176"/>
        <v/>
      </c>
      <c r="J833" s="84"/>
      <c r="K833" s="52" t="str">
        <f t="shared" si="177"/>
        <v/>
      </c>
      <c r="L833" s="84"/>
      <c r="M833" s="51">
        <f t="shared" si="178"/>
        <v>0</v>
      </c>
      <c r="N833" s="51">
        <f t="shared" si="173"/>
        <v>0</v>
      </c>
      <c r="O833" s="51">
        <f t="shared" si="179"/>
        <v>0</v>
      </c>
      <c r="P833" s="51" t="str">
        <f>IFERROR(IF((VLOOKUP(F833,'Master Info'!$A$14:$C$113,2,FALSE)&amp;VLOOKUP(F833,'Master Info'!$A$14:$C$113,3,FALSE))='Master Info'!$B$2&amp;'Master Info'!$C$2,"SGST","IGST"),"")</f>
        <v/>
      </c>
      <c r="Q833" s="67" t="str">
        <f t="shared" si="174"/>
        <v/>
      </c>
      <c r="R833" s="51">
        <f t="shared" si="180"/>
        <v>0</v>
      </c>
      <c r="S833" s="51">
        <f t="shared" si="180"/>
        <v>0</v>
      </c>
      <c r="T833" s="51">
        <f t="shared" si="181"/>
        <v>0</v>
      </c>
      <c r="U833" s="51">
        <f t="shared" si="182"/>
        <v>0</v>
      </c>
      <c r="V833" s="52">
        <f t="shared" si="183"/>
        <v>0</v>
      </c>
      <c r="W833" s="50" t="str">
        <f>IFERROR(IF(AND(VLOOKUP(F833,'Master Info'!$A$14:$Q$113,17,FALSE)="UNREGISTERED",$P833="IGST",O833&gt;=250000),"IGST &gt; 2.5 Lakhs",IF(VLOOKUP($F833,'Master Info'!$A$14:$Q$113,17,FALSE)="UNREGISTERED","Unregistered",$P833)),"")</f>
        <v/>
      </c>
      <c r="X833" s="96" t="str">
        <f t="shared" si="184"/>
        <v/>
      </c>
      <c r="Y833" s="50" t="str">
        <f t="shared" si="175"/>
        <v/>
      </c>
    </row>
    <row r="834" spans="1:25" x14ac:dyDescent="0.25">
      <c r="A834" s="49" t="str">
        <f t="shared" ref="A834:A897" si="186">C834&amp;"-"&amp;D834</f>
        <v>-</v>
      </c>
      <c r="B834" s="49">
        <f t="shared" si="185"/>
        <v>833</v>
      </c>
      <c r="C834" s="78"/>
      <c r="D834" s="78"/>
      <c r="E834" s="70"/>
      <c r="F834" s="83"/>
      <c r="G834" s="94"/>
      <c r="H834" s="84"/>
      <c r="I834" s="95" t="str">
        <f t="shared" si="176"/>
        <v/>
      </c>
      <c r="J834" s="84"/>
      <c r="K834" s="52" t="str">
        <f t="shared" si="177"/>
        <v/>
      </c>
      <c r="L834" s="84"/>
      <c r="M834" s="51">
        <f t="shared" si="178"/>
        <v>0</v>
      </c>
      <c r="N834" s="51">
        <f t="shared" ref="N834:N897" si="187">IFERROR(ROUND($J834*$L834,0),0)</f>
        <v>0</v>
      </c>
      <c r="O834" s="51">
        <f t="shared" si="179"/>
        <v>0</v>
      </c>
      <c r="P834" s="51" t="str">
        <f>IFERROR(IF((VLOOKUP(F834,'Master Info'!$A$14:$C$113,2,FALSE)&amp;VLOOKUP(F834,'Master Info'!$A$14:$C$113,3,FALSE))='Master Info'!$B$2&amp;'Master Info'!$C$2,"SGST","IGST"),"")</f>
        <v/>
      </c>
      <c r="Q834" s="67" t="str">
        <f t="shared" ref="Q834:Q897" si="188">IFERROR(VLOOKUP($G834,Products,IF(P834="SGST",5,6),FALSE),"")</f>
        <v/>
      </c>
      <c r="R834" s="51">
        <f t="shared" si="180"/>
        <v>0</v>
      </c>
      <c r="S834" s="51">
        <f t="shared" si="180"/>
        <v>0</v>
      </c>
      <c r="T834" s="51">
        <f t="shared" si="181"/>
        <v>0</v>
      </c>
      <c r="U834" s="51">
        <f t="shared" si="182"/>
        <v>0</v>
      </c>
      <c r="V834" s="52">
        <f t="shared" si="183"/>
        <v>0</v>
      </c>
      <c r="W834" s="50" t="str">
        <f>IFERROR(IF(AND(VLOOKUP(F834,'Master Info'!$A$14:$Q$113,17,FALSE)="UNREGISTERED",$P834="IGST",O834&gt;=250000),"IGST &gt; 2.5 Lakhs",IF(VLOOKUP($F834,'Master Info'!$A$14:$Q$113,17,FALSE)="UNREGISTERED","Unregistered",$P834)),"")</f>
        <v/>
      </c>
      <c r="X834" s="96" t="str">
        <f t="shared" si="184"/>
        <v/>
      </c>
      <c r="Y834" s="50" t="str">
        <f t="shared" ref="Y834:Y897" si="189">IFERROR(VLOOKUP(G834,Products,2,FALSE),"")</f>
        <v/>
      </c>
    </row>
    <row r="835" spans="1:25" x14ac:dyDescent="0.25">
      <c r="A835" s="49" t="str">
        <f t="shared" si="186"/>
        <v>-</v>
      </c>
      <c r="B835" s="49">
        <f t="shared" si="185"/>
        <v>834</v>
      </c>
      <c r="C835" s="78"/>
      <c r="D835" s="78"/>
      <c r="E835" s="70"/>
      <c r="F835" s="83"/>
      <c r="G835" s="94"/>
      <c r="H835" s="84"/>
      <c r="I835" s="95" t="str">
        <f t="shared" ref="I835:I898" si="190">IFERROR(ROUND(J835/H835,2),"")</f>
        <v/>
      </c>
      <c r="J835" s="84"/>
      <c r="K835" s="52" t="str">
        <f t="shared" ref="K835:K898" si="191">IFERROR(MIN(H835*(1-I835),(H835-J835)),"")</f>
        <v/>
      </c>
      <c r="L835" s="84"/>
      <c r="M835" s="51">
        <f t="shared" ref="M835:M898" si="192">IFERROR(ROUND($H835*$L835,0),0)</f>
        <v>0</v>
      </c>
      <c r="N835" s="51">
        <f t="shared" si="187"/>
        <v>0</v>
      </c>
      <c r="O835" s="51">
        <f t="shared" ref="O835:O898" si="193">M835-N835</f>
        <v>0</v>
      </c>
      <c r="P835" s="51" t="str">
        <f>IFERROR(IF((VLOOKUP(F835,'Master Info'!$A$14:$C$113,2,FALSE)&amp;VLOOKUP(F835,'Master Info'!$A$14:$C$113,3,FALSE))='Master Info'!$B$2&amp;'Master Info'!$C$2,"SGST","IGST"),"")</f>
        <v/>
      </c>
      <c r="Q835" s="67" t="str">
        <f t="shared" si="188"/>
        <v/>
      </c>
      <c r="R835" s="51">
        <f t="shared" ref="R835:S866" si="194">IFERROR(IF($P835="SGST",ROUND($O835*$Q835,2),0),0)</f>
        <v>0</v>
      </c>
      <c r="S835" s="51">
        <f t="shared" si="194"/>
        <v>0</v>
      </c>
      <c r="T835" s="51">
        <f t="shared" ref="T835:T898" si="195">IFERROR(IF($P835&lt;&gt;"SGST",ROUND($O835*$Q835,2),0),0)</f>
        <v>0</v>
      </c>
      <c r="U835" s="51">
        <f t="shared" ref="U835:U898" si="196">SUM(R835:T835)</f>
        <v>0</v>
      </c>
      <c r="V835" s="52">
        <f t="shared" ref="V835:V898" si="197">SUM(O835,U835)</f>
        <v>0</v>
      </c>
      <c r="W835" s="50" t="str">
        <f>IFERROR(IF(AND(VLOOKUP(F835,'Master Info'!$A$14:$Q$113,17,FALSE)="UNREGISTERED",$P835="IGST",O835&gt;=250000),"IGST &gt; 2.5 Lakhs",IF(VLOOKUP($F835,'Master Info'!$A$14:$Q$113,17,FALSE)="UNREGISTERED","Unregistered",$P835)),"")</f>
        <v/>
      </c>
      <c r="X835" s="96" t="str">
        <f t="shared" ref="X835:X898" si="198">IFERROR(IF(E835=0,"",TEXT(E835,"MMMm")),"")</f>
        <v/>
      </c>
      <c r="Y835" s="50" t="str">
        <f t="shared" si="189"/>
        <v/>
      </c>
    </row>
    <row r="836" spans="1:25" x14ac:dyDescent="0.25">
      <c r="A836" s="49" t="str">
        <f t="shared" si="186"/>
        <v>-</v>
      </c>
      <c r="B836" s="49">
        <f t="shared" si="185"/>
        <v>835</v>
      </c>
      <c r="C836" s="78"/>
      <c r="D836" s="78"/>
      <c r="E836" s="70"/>
      <c r="F836" s="83"/>
      <c r="G836" s="94"/>
      <c r="H836" s="84"/>
      <c r="I836" s="95" t="str">
        <f t="shared" si="190"/>
        <v/>
      </c>
      <c r="J836" s="84"/>
      <c r="K836" s="52" t="str">
        <f t="shared" si="191"/>
        <v/>
      </c>
      <c r="L836" s="84"/>
      <c r="M836" s="51">
        <f t="shared" si="192"/>
        <v>0</v>
      </c>
      <c r="N836" s="51">
        <f t="shared" si="187"/>
        <v>0</v>
      </c>
      <c r="O836" s="51">
        <f t="shared" si="193"/>
        <v>0</v>
      </c>
      <c r="P836" s="51" t="str">
        <f>IFERROR(IF((VLOOKUP(F836,'Master Info'!$A$14:$C$113,2,FALSE)&amp;VLOOKUP(F836,'Master Info'!$A$14:$C$113,3,FALSE))='Master Info'!$B$2&amp;'Master Info'!$C$2,"SGST","IGST"),"")</f>
        <v/>
      </c>
      <c r="Q836" s="67" t="str">
        <f t="shared" si="188"/>
        <v/>
      </c>
      <c r="R836" s="51">
        <f t="shared" si="194"/>
        <v>0</v>
      </c>
      <c r="S836" s="51">
        <f t="shared" si="194"/>
        <v>0</v>
      </c>
      <c r="T836" s="51">
        <f t="shared" si="195"/>
        <v>0</v>
      </c>
      <c r="U836" s="51">
        <f t="shared" si="196"/>
        <v>0</v>
      </c>
      <c r="V836" s="52">
        <f t="shared" si="197"/>
        <v>0</v>
      </c>
      <c r="W836" s="50" t="str">
        <f>IFERROR(IF(AND(VLOOKUP(F836,'Master Info'!$A$14:$Q$113,17,FALSE)="UNREGISTERED",$P836="IGST",O836&gt;=250000),"IGST &gt; 2.5 Lakhs",IF(VLOOKUP($F836,'Master Info'!$A$14:$Q$113,17,FALSE)="UNREGISTERED","Unregistered",$P836)),"")</f>
        <v/>
      </c>
      <c r="X836" s="96" t="str">
        <f t="shared" si="198"/>
        <v/>
      </c>
      <c r="Y836" s="50" t="str">
        <f t="shared" si="189"/>
        <v/>
      </c>
    </row>
    <row r="837" spans="1:25" x14ac:dyDescent="0.25">
      <c r="A837" s="49" t="str">
        <f t="shared" si="186"/>
        <v>-</v>
      </c>
      <c r="B837" s="49">
        <f t="shared" si="185"/>
        <v>836</v>
      </c>
      <c r="C837" s="78"/>
      <c r="D837" s="78"/>
      <c r="E837" s="70"/>
      <c r="F837" s="83"/>
      <c r="G837" s="94"/>
      <c r="H837" s="84"/>
      <c r="I837" s="95" t="str">
        <f t="shared" si="190"/>
        <v/>
      </c>
      <c r="J837" s="84"/>
      <c r="K837" s="52" t="str">
        <f t="shared" si="191"/>
        <v/>
      </c>
      <c r="L837" s="84"/>
      <c r="M837" s="51">
        <f t="shared" si="192"/>
        <v>0</v>
      </c>
      <c r="N837" s="51">
        <f t="shared" si="187"/>
        <v>0</v>
      </c>
      <c r="O837" s="51">
        <f t="shared" si="193"/>
        <v>0</v>
      </c>
      <c r="P837" s="51" t="str">
        <f>IFERROR(IF((VLOOKUP(F837,'Master Info'!$A$14:$C$113,2,FALSE)&amp;VLOOKUP(F837,'Master Info'!$A$14:$C$113,3,FALSE))='Master Info'!$B$2&amp;'Master Info'!$C$2,"SGST","IGST"),"")</f>
        <v/>
      </c>
      <c r="Q837" s="67" t="str">
        <f t="shared" si="188"/>
        <v/>
      </c>
      <c r="R837" s="51">
        <f t="shared" si="194"/>
        <v>0</v>
      </c>
      <c r="S837" s="51">
        <f t="shared" si="194"/>
        <v>0</v>
      </c>
      <c r="T837" s="51">
        <f t="shared" si="195"/>
        <v>0</v>
      </c>
      <c r="U837" s="51">
        <f t="shared" si="196"/>
        <v>0</v>
      </c>
      <c r="V837" s="52">
        <f t="shared" si="197"/>
        <v>0</v>
      </c>
      <c r="W837" s="50" t="str">
        <f>IFERROR(IF(AND(VLOOKUP(F837,'Master Info'!$A$14:$Q$113,17,FALSE)="UNREGISTERED",$P837="IGST",O837&gt;=250000),"IGST &gt; 2.5 Lakhs",IF(VLOOKUP($F837,'Master Info'!$A$14:$Q$113,17,FALSE)="UNREGISTERED","Unregistered",$P837)),"")</f>
        <v/>
      </c>
      <c r="X837" s="96" t="str">
        <f t="shared" si="198"/>
        <v/>
      </c>
      <c r="Y837" s="50" t="str">
        <f t="shared" si="189"/>
        <v/>
      </c>
    </row>
    <row r="838" spans="1:25" x14ac:dyDescent="0.25">
      <c r="A838" s="49" t="str">
        <f t="shared" si="186"/>
        <v>-</v>
      </c>
      <c r="B838" s="49">
        <f t="shared" si="185"/>
        <v>837</v>
      </c>
      <c r="C838" s="78"/>
      <c r="D838" s="78"/>
      <c r="E838" s="70"/>
      <c r="F838" s="83"/>
      <c r="G838" s="94"/>
      <c r="H838" s="84"/>
      <c r="I838" s="95" t="str">
        <f t="shared" si="190"/>
        <v/>
      </c>
      <c r="J838" s="84"/>
      <c r="K838" s="52" t="str">
        <f t="shared" si="191"/>
        <v/>
      </c>
      <c r="L838" s="84"/>
      <c r="M838" s="51">
        <f t="shared" si="192"/>
        <v>0</v>
      </c>
      <c r="N838" s="51">
        <f t="shared" si="187"/>
        <v>0</v>
      </c>
      <c r="O838" s="51">
        <f t="shared" si="193"/>
        <v>0</v>
      </c>
      <c r="P838" s="51" t="str">
        <f>IFERROR(IF((VLOOKUP(F838,'Master Info'!$A$14:$C$113,2,FALSE)&amp;VLOOKUP(F838,'Master Info'!$A$14:$C$113,3,FALSE))='Master Info'!$B$2&amp;'Master Info'!$C$2,"SGST","IGST"),"")</f>
        <v/>
      </c>
      <c r="Q838" s="67" t="str">
        <f t="shared" si="188"/>
        <v/>
      </c>
      <c r="R838" s="51">
        <f t="shared" si="194"/>
        <v>0</v>
      </c>
      <c r="S838" s="51">
        <f t="shared" si="194"/>
        <v>0</v>
      </c>
      <c r="T838" s="51">
        <f t="shared" si="195"/>
        <v>0</v>
      </c>
      <c r="U838" s="51">
        <f t="shared" si="196"/>
        <v>0</v>
      </c>
      <c r="V838" s="52">
        <f t="shared" si="197"/>
        <v>0</v>
      </c>
      <c r="W838" s="50" t="str">
        <f>IFERROR(IF(AND(VLOOKUP(F838,'Master Info'!$A$14:$Q$113,17,FALSE)="UNREGISTERED",$P838="IGST",O838&gt;=250000),"IGST &gt; 2.5 Lakhs",IF(VLOOKUP($F838,'Master Info'!$A$14:$Q$113,17,FALSE)="UNREGISTERED","Unregistered",$P838)),"")</f>
        <v/>
      </c>
      <c r="X838" s="96" t="str">
        <f t="shared" si="198"/>
        <v/>
      </c>
      <c r="Y838" s="50" t="str">
        <f t="shared" si="189"/>
        <v/>
      </c>
    </row>
    <row r="839" spans="1:25" x14ac:dyDescent="0.25">
      <c r="A839" s="49" t="str">
        <f t="shared" si="186"/>
        <v>-</v>
      </c>
      <c r="B839" s="49">
        <f t="shared" si="185"/>
        <v>838</v>
      </c>
      <c r="C839" s="78"/>
      <c r="D839" s="78"/>
      <c r="E839" s="70"/>
      <c r="F839" s="83"/>
      <c r="G839" s="94"/>
      <c r="H839" s="84"/>
      <c r="I839" s="95" t="str">
        <f t="shared" si="190"/>
        <v/>
      </c>
      <c r="J839" s="84"/>
      <c r="K839" s="52" t="str">
        <f t="shared" si="191"/>
        <v/>
      </c>
      <c r="L839" s="84"/>
      <c r="M839" s="51">
        <f t="shared" si="192"/>
        <v>0</v>
      </c>
      <c r="N839" s="51">
        <f t="shared" si="187"/>
        <v>0</v>
      </c>
      <c r="O839" s="51">
        <f t="shared" si="193"/>
        <v>0</v>
      </c>
      <c r="P839" s="51" t="str">
        <f>IFERROR(IF((VLOOKUP(F839,'Master Info'!$A$14:$C$113,2,FALSE)&amp;VLOOKUP(F839,'Master Info'!$A$14:$C$113,3,FALSE))='Master Info'!$B$2&amp;'Master Info'!$C$2,"SGST","IGST"),"")</f>
        <v/>
      </c>
      <c r="Q839" s="67" t="str">
        <f t="shared" si="188"/>
        <v/>
      </c>
      <c r="R839" s="51">
        <f t="shared" si="194"/>
        <v>0</v>
      </c>
      <c r="S839" s="51">
        <f t="shared" si="194"/>
        <v>0</v>
      </c>
      <c r="T839" s="51">
        <f t="shared" si="195"/>
        <v>0</v>
      </c>
      <c r="U839" s="51">
        <f t="shared" si="196"/>
        <v>0</v>
      </c>
      <c r="V839" s="52">
        <f t="shared" si="197"/>
        <v>0</v>
      </c>
      <c r="W839" s="50" t="str">
        <f>IFERROR(IF(AND(VLOOKUP(F839,'Master Info'!$A$14:$Q$113,17,FALSE)="UNREGISTERED",$P839="IGST",O839&gt;=250000),"IGST &gt; 2.5 Lakhs",IF(VLOOKUP($F839,'Master Info'!$A$14:$Q$113,17,FALSE)="UNREGISTERED","Unregistered",$P839)),"")</f>
        <v/>
      </c>
      <c r="X839" s="96" t="str">
        <f t="shared" si="198"/>
        <v/>
      </c>
      <c r="Y839" s="50" t="str">
        <f t="shared" si="189"/>
        <v/>
      </c>
    </row>
    <row r="840" spans="1:25" x14ac:dyDescent="0.25">
      <c r="A840" s="49" t="str">
        <f t="shared" si="186"/>
        <v>-</v>
      </c>
      <c r="B840" s="49">
        <f t="shared" si="185"/>
        <v>839</v>
      </c>
      <c r="C840" s="78"/>
      <c r="D840" s="78"/>
      <c r="E840" s="70"/>
      <c r="F840" s="83"/>
      <c r="G840" s="94"/>
      <c r="H840" s="84"/>
      <c r="I840" s="95" t="str">
        <f t="shared" si="190"/>
        <v/>
      </c>
      <c r="J840" s="84"/>
      <c r="K840" s="52" t="str">
        <f t="shared" si="191"/>
        <v/>
      </c>
      <c r="L840" s="84"/>
      <c r="M840" s="51">
        <f t="shared" si="192"/>
        <v>0</v>
      </c>
      <c r="N840" s="51">
        <f t="shared" si="187"/>
        <v>0</v>
      </c>
      <c r="O840" s="51">
        <f t="shared" si="193"/>
        <v>0</v>
      </c>
      <c r="P840" s="51" t="str">
        <f>IFERROR(IF((VLOOKUP(F840,'Master Info'!$A$14:$C$113,2,FALSE)&amp;VLOOKUP(F840,'Master Info'!$A$14:$C$113,3,FALSE))='Master Info'!$B$2&amp;'Master Info'!$C$2,"SGST","IGST"),"")</f>
        <v/>
      </c>
      <c r="Q840" s="67" t="str">
        <f t="shared" si="188"/>
        <v/>
      </c>
      <c r="R840" s="51">
        <f t="shared" si="194"/>
        <v>0</v>
      </c>
      <c r="S840" s="51">
        <f t="shared" si="194"/>
        <v>0</v>
      </c>
      <c r="T840" s="51">
        <f t="shared" si="195"/>
        <v>0</v>
      </c>
      <c r="U840" s="51">
        <f t="shared" si="196"/>
        <v>0</v>
      </c>
      <c r="V840" s="52">
        <f t="shared" si="197"/>
        <v>0</v>
      </c>
      <c r="W840" s="50" t="str">
        <f>IFERROR(IF(AND(VLOOKUP(F840,'Master Info'!$A$14:$Q$113,17,FALSE)="UNREGISTERED",$P840="IGST",O840&gt;=250000),"IGST &gt; 2.5 Lakhs",IF(VLOOKUP($F840,'Master Info'!$A$14:$Q$113,17,FALSE)="UNREGISTERED","Unregistered",$P840)),"")</f>
        <v/>
      </c>
      <c r="X840" s="96" t="str">
        <f t="shared" si="198"/>
        <v/>
      </c>
      <c r="Y840" s="50" t="str">
        <f t="shared" si="189"/>
        <v/>
      </c>
    </row>
    <row r="841" spans="1:25" x14ac:dyDescent="0.25">
      <c r="A841" s="49" t="str">
        <f t="shared" si="186"/>
        <v>-</v>
      </c>
      <c r="B841" s="49">
        <f t="shared" si="185"/>
        <v>840</v>
      </c>
      <c r="C841" s="78"/>
      <c r="D841" s="78"/>
      <c r="E841" s="70"/>
      <c r="F841" s="83"/>
      <c r="G841" s="94"/>
      <c r="H841" s="84"/>
      <c r="I841" s="95" t="str">
        <f t="shared" si="190"/>
        <v/>
      </c>
      <c r="J841" s="84"/>
      <c r="K841" s="52" t="str">
        <f t="shared" si="191"/>
        <v/>
      </c>
      <c r="L841" s="84"/>
      <c r="M841" s="51">
        <f t="shared" si="192"/>
        <v>0</v>
      </c>
      <c r="N841" s="51">
        <f t="shared" si="187"/>
        <v>0</v>
      </c>
      <c r="O841" s="51">
        <f t="shared" si="193"/>
        <v>0</v>
      </c>
      <c r="P841" s="51" t="str">
        <f>IFERROR(IF((VLOOKUP(F841,'Master Info'!$A$14:$C$113,2,FALSE)&amp;VLOOKUP(F841,'Master Info'!$A$14:$C$113,3,FALSE))='Master Info'!$B$2&amp;'Master Info'!$C$2,"SGST","IGST"),"")</f>
        <v/>
      </c>
      <c r="Q841" s="67" t="str">
        <f t="shared" si="188"/>
        <v/>
      </c>
      <c r="R841" s="51">
        <f t="shared" si="194"/>
        <v>0</v>
      </c>
      <c r="S841" s="51">
        <f t="shared" si="194"/>
        <v>0</v>
      </c>
      <c r="T841" s="51">
        <f t="shared" si="195"/>
        <v>0</v>
      </c>
      <c r="U841" s="51">
        <f t="shared" si="196"/>
        <v>0</v>
      </c>
      <c r="V841" s="52">
        <f t="shared" si="197"/>
        <v>0</v>
      </c>
      <c r="W841" s="50" t="str">
        <f>IFERROR(IF(AND(VLOOKUP(F841,'Master Info'!$A$14:$Q$113,17,FALSE)="UNREGISTERED",$P841="IGST",O841&gt;=250000),"IGST &gt; 2.5 Lakhs",IF(VLOOKUP($F841,'Master Info'!$A$14:$Q$113,17,FALSE)="UNREGISTERED","Unregistered",$P841)),"")</f>
        <v/>
      </c>
      <c r="X841" s="96" t="str">
        <f t="shared" si="198"/>
        <v/>
      </c>
      <c r="Y841" s="50" t="str">
        <f t="shared" si="189"/>
        <v/>
      </c>
    </row>
    <row r="842" spans="1:25" x14ac:dyDescent="0.25">
      <c r="A842" s="49" t="str">
        <f t="shared" si="186"/>
        <v>-</v>
      </c>
      <c r="B842" s="49">
        <f t="shared" si="185"/>
        <v>841</v>
      </c>
      <c r="C842" s="78"/>
      <c r="D842" s="78"/>
      <c r="E842" s="70"/>
      <c r="F842" s="83"/>
      <c r="G842" s="94"/>
      <c r="H842" s="84"/>
      <c r="I842" s="95" t="str">
        <f t="shared" si="190"/>
        <v/>
      </c>
      <c r="J842" s="84"/>
      <c r="K842" s="52" t="str">
        <f t="shared" si="191"/>
        <v/>
      </c>
      <c r="L842" s="84"/>
      <c r="M842" s="51">
        <f t="shared" si="192"/>
        <v>0</v>
      </c>
      <c r="N842" s="51">
        <f t="shared" si="187"/>
        <v>0</v>
      </c>
      <c r="O842" s="51">
        <f t="shared" si="193"/>
        <v>0</v>
      </c>
      <c r="P842" s="51" t="str">
        <f>IFERROR(IF((VLOOKUP(F842,'Master Info'!$A$14:$C$113,2,FALSE)&amp;VLOOKUP(F842,'Master Info'!$A$14:$C$113,3,FALSE))='Master Info'!$B$2&amp;'Master Info'!$C$2,"SGST","IGST"),"")</f>
        <v/>
      </c>
      <c r="Q842" s="67" t="str">
        <f t="shared" si="188"/>
        <v/>
      </c>
      <c r="R842" s="51">
        <f t="shared" si="194"/>
        <v>0</v>
      </c>
      <c r="S842" s="51">
        <f t="shared" si="194"/>
        <v>0</v>
      </c>
      <c r="T842" s="51">
        <f t="shared" si="195"/>
        <v>0</v>
      </c>
      <c r="U842" s="51">
        <f t="shared" si="196"/>
        <v>0</v>
      </c>
      <c r="V842" s="52">
        <f t="shared" si="197"/>
        <v>0</v>
      </c>
      <c r="W842" s="50" t="str">
        <f>IFERROR(IF(AND(VLOOKUP(F842,'Master Info'!$A$14:$Q$113,17,FALSE)="UNREGISTERED",$P842="IGST",O842&gt;=250000),"IGST &gt; 2.5 Lakhs",IF(VLOOKUP($F842,'Master Info'!$A$14:$Q$113,17,FALSE)="UNREGISTERED","Unregistered",$P842)),"")</f>
        <v/>
      </c>
      <c r="X842" s="96" t="str">
        <f t="shared" si="198"/>
        <v/>
      </c>
      <c r="Y842" s="50" t="str">
        <f t="shared" si="189"/>
        <v/>
      </c>
    </row>
    <row r="843" spans="1:25" x14ac:dyDescent="0.25">
      <c r="A843" s="49" t="str">
        <f t="shared" si="186"/>
        <v>-</v>
      </c>
      <c r="B843" s="49">
        <f t="shared" si="185"/>
        <v>842</v>
      </c>
      <c r="C843" s="78"/>
      <c r="D843" s="78"/>
      <c r="E843" s="70"/>
      <c r="F843" s="83"/>
      <c r="G843" s="94"/>
      <c r="H843" s="84"/>
      <c r="I843" s="95" t="str">
        <f t="shared" si="190"/>
        <v/>
      </c>
      <c r="J843" s="84"/>
      <c r="K843" s="52" t="str">
        <f t="shared" si="191"/>
        <v/>
      </c>
      <c r="L843" s="84"/>
      <c r="M843" s="51">
        <f t="shared" si="192"/>
        <v>0</v>
      </c>
      <c r="N843" s="51">
        <f t="shared" si="187"/>
        <v>0</v>
      </c>
      <c r="O843" s="51">
        <f t="shared" si="193"/>
        <v>0</v>
      </c>
      <c r="P843" s="51" t="str">
        <f>IFERROR(IF((VLOOKUP(F843,'Master Info'!$A$14:$C$113,2,FALSE)&amp;VLOOKUP(F843,'Master Info'!$A$14:$C$113,3,FALSE))='Master Info'!$B$2&amp;'Master Info'!$C$2,"SGST","IGST"),"")</f>
        <v/>
      </c>
      <c r="Q843" s="67" t="str">
        <f t="shared" si="188"/>
        <v/>
      </c>
      <c r="R843" s="51">
        <f t="shared" si="194"/>
        <v>0</v>
      </c>
      <c r="S843" s="51">
        <f t="shared" si="194"/>
        <v>0</v>
      </c>
      <c r="T843" s="51">
        <f t="shared" si="195"/>
        <v>0</v>
      </c>
      <c r="U843" s="51">
        <f t="shared" si="196"/>
        <v>0</v>
      </c>
      <c r="V843" s="52">
        <f t="shared" si="197"/>
        <v>0</v>
      </c>
      <c r="W843" s="50" t="str">
        <f>IFERROR(IF(AND(VLOOKUP(F843,'Master Info'!$A$14:$Q$113,17,FALSE)="UNREGISTERED",$P843="IGST",O843&gt;=250000),"IGST &gt; 2.5 Lakhs",IF(VLOOKUP($F843,'Master Info'!$A$14:$Q$113,17,FALSE)="UNREGISTERED","Unregistered",$P843)),"")</f>
        <v/>
      </c>
      <c r="X843" s="96" t="str">
        <f t="shared" si="198"/>
        <v/>
      </c>
      <c r="Y843" s="50" t="str">
        <f t="shared" si="189"/>
        <v/>
      </c>
    </row>
    <row r="844" spans="1:25" x14ac:dyDescent="0.25">
      <c r="A844" s="49" t="str">
        <f t="shared" si="186"/>
        <v>-</v>
      </c>
      <c r="B844" s="49">
        <f t="shared" si="185"/>
        <v>843</v>
      </c>
      <c r="C844" s="78"/>
      <c r="D844" s="78"/>
      <c r="E844" s="70"/>
      <c r="F844" s="83"/>
      <c r="G844" s="94"/>
      <c r="H844" s="84"/>
      <c r="I844" s="95" t="str">
        <f t="shared" si="190"/>
        <v/>
      </c>
      <c r="J844" s="84"/>
      <c r="K844" s="52" t="str">
        <f t="shared" si="191"/>
        <v/>
      </c>
      <c r="L844" s="84"/>
      <c r="M844" s="51">
        <f t="shared" si="192"/>
        <v>0</v>
      </c>
      <c r="N844" s="51">
        <f t="shared" si="187"/>
        <v>0</v>
      </c>
      <c r="O844" s="51">
        <f t="shared" si="193"/>
        <v>0</v>
      </c>
      <c r="P844" s="51" t="str">
        <f>IFERROR(IF((VLOOKUP(F844,'Master Info'!$A$14:$C$113,2,FALSE)&amp;VLOOKUP(F844,'Master Info'!$A$14:$C$113,3,FALSE))='Master Info'!$B$2&amp;'Master Info'!$C$2,"SGST","IGST"),"")</f>
        <v/>
      </c>
      <c r="Q844" s="67" t="str">
        <f t="shared" si="188"/>
        <v/>
      </c>
      <c r="R844" s="51">
        <f t="shared" si="194"/>
        <v>0</v>
      </c>
      <c r="S844" s="51">
        <f t="shared" si="194"/>
        <v>0</v>
      </c>
      <c r="T844" s="51">
        <f t="shared" si="195"/>
        <v>0</v>
      </c>
      <c r="U844" s="51">
        <f t="shared" si="196"/>
        <v>0</v>
      </c>
      <c r="V844" s="52">
        <f t="shared" si="197"/>
        <v>0</v>
      </c>
      <c r="W844" s="50" t="str">
        <f>IFERROR(IF(AND(VLOOKUP(F844,'Master Info'!$A$14:$Q$113,17,FALSE)="UNREGISTERED",$P844="IGST",O844&gt;=250000),"IGST &gt; 2.5 Lakhs",IF(VLOOKUP($F844,'Master Info'!$A$14:$Q$113,17,FALSE)="UNREGISTERED","Unregistered",$P844)),"")</f>
        <v/>
      </c>
      <c r="X844" s="96" t="str">
        <f t="shared" si="198"/>
        <v/>
      </c>
      <c r="Y844" s="50" t="str">
        <f t="shared" si="189"/>
        <v/>
      </c>
    </row>
    <row r="845" spans="1:25" x14ac:dyDescent="0.25">
      <c r="A845" s="49" t="str">
        <f t="shared" si="186"/>
        <v>-</v>
      </c>
      <c r="B845" s="49">
        <f t="shared" si="185"/>
        <v>844</v>
      </c>
      <c r="C845" s="78"/>
      <c r="D845" s="78"/>
      <c r="E845" s="70"/>
      <c r="F845" s="83"/>
      <c r="G845" s="94"/>
      <c r="H845" s="84"/>
      <c r="I845" s="95" t="str">
        <f t="shared" si="190"/>
        <v/>
      </c>
      <c r="J845" s="84"/>
      <c r="K845" s="52" t="str">
        <f t="shared" si="191"/>
        <v/>
      </c>
      <c r="L845" s="84"/>
      <c r="M845" s="51">
        <f t="shared" si="192"/>
        <v>0</v>
      </c>
      <c r="N845" s="51">
        <f t="shared" si="187"/>
        <v>0</v>
      </c>
      <c r="O845" s="51">
        <f t="shared" si="193"/>
        <v>0</v>
      </c>
      <c r="P845" s="51" t="str">
        <f>IFERROR(IF((VLOOKUP(F845,'Master Info'!$A$14:$C$113,2,FALSE)&amp;VLOOKUP(F845,'Master Info'!$A$14:$C$113,3,FALSE))='Master Info'!$B$2&amp;'Master Info'!$C$2,"SGST","IGST"),"")</f>
        <v/>
      </c>
      <c r="Q845" s="67" t="str">
        <f t="shared" si="188"/>
        <v/>
      </c>
      <c r="R845" s="51">
        <f t="shared" si="194"/>
        <v>0</v>
      </c>
      <c r="S845" s="51">
        <f t="shared" si="194"/>
        <v>0</v>
      </c>
      <c r="T845" s="51">
        <f t="shared" si="195"/>
        <v>0</v>
      </c>
      <c r="U845" s="51">
        <f t="shared" si="196"/>
        <v>0</v>
      </c>
      <c r="V845" s="52">
        <f t="shared" si="197"/>
        <v>0</v>
      </c>
      <c r="W845" s="50" t="str">
        <f>IFERROR(IF(AND(VLOOKUP(F845,'Master Info'!$A$14:$Q$113,17,FALSE)="UNREGISTERED",$P845="IGST",O845&gt;=250000),"IGST &gt; 2.5 Lakhs",IF(VLOOKUP($F845,'Master Info'!$A$14:$Q$113,17,FALSE)="UNREGISTERED","Unregistered",$P845)),"")</f>
        <v/>
      </c>
      <c r="X845" s="96" t="str">
        <f t="shared" si="198"/>
        <v/>
      </c>
      <c r="Y845" s="50" t="str">
        <f t="shared" si="189"/>
        <v/>
      </c>
    </row>
    <row r="846" spans="1:25" x14ac:dyDescent="0.25">
      <c r="A846" s="49" t="str">
        <f t="shared" si="186"/>
        <v>-</v>
      </c>
      <c r="B846" s="49">
        <f t="shared" si="185"/>
        <v>845</v>
      </c>
      <c r="C846" s="78"/>
      <c r="D846" s="78"/>
      <c r="E846" s="70"/>
      <c r="F846" s="83"/>
      <c r="G846" s="94"/>
      <c r="H846" s="84"/>
      <c r="I846" s="95" t="str">
        <f t="shared" si="190"/>
        <v/>
      </c>
      <c r="J846" s="84"/>
      <c r="K846" s="52" t="str">
        <f t="shared" si="191"/>
        <v/>
      </c>
      <c r="L846" s="84"/>
      <c r="M846" s="51">
        <f t="shared" si="192"/>
        <v>0</v>
      </c>
      <c r="N846" s="51">
        <f t="shared" si="187"/>
        <v>0</v>
      </c>
      <c r="O846" s="51">
        <f t="shared" si="193"/>
        <v>0</v>
      </c>
      <c r="P846" s="51" t="str">
        <f>IFERROR(IF((VLOOKUP(F846,'Master Info'!$A$14:$C$113,2,FALSE)&amp;VLOOKUP(F846,'Master Info'!$A$14:$C$113,3,FALSE))='Master Info'!$B$2&amp;'Master Info'!$C$2,"SGST","IGST"),"")</f>
        <v/>
      </c>
      <c r="Q846" s="67" t="str">
        <f t="shared" si="188"/>
        <v/>
      </c>
      <c r="R846" s="51">
        <f t="shared" si="194"/>
        <v>0</v>
      </c>
      <c r="S846" s="51">
        <f t="shared" si="194"/>
        <v>0</v>
      </c>
      <c r="T846" s="51">
        <f t="shared" si="195"/>
        <v>0</v>
      </c>
      <c r="U846" s="51">
        <f t="shared" si="196"/>
        <v>0</v>
      </c>
      <c r="V846" s="52">
        <f t="shared" si="197"/>
        <v>0</v>
      </c>
      <c r="W846" s="50" t="str">
        <f>IFERROR(IF(AND(VLOOKUP(F846,'Master Info'!$A$14:$Q$113,17,FALSE)="UNREGISTERED",$P846="IGST",O846&gt;=250000),"IGST &gt; 2.5 Lakhs",IF(VLOOKUP($F846,'Master Info'!$A$14:$Q$113,17,FALSE)="UNREGISTERED","Unregistered",$P846)),"")</f>
        <v/>
      </c>
      <c r="X846" s="96" t="str">
        <f t="shared" si="198"/>
        <v/>
      </c>
      <c r="Y846" s="50" t="str">
        <f t="shared" si="189"/>
        <v/>
      </c>
    </row>
    <row r="847" spans="1:25" x14ac:dyDescent="0.25">
      <c r="A847" s="49" t="str">
        <f t="shared" si="186"/>
        <v>-</v>
      </c>
      <c r="B847" s="49">
        <f t="shared" si="185"/>
        <v>846</v>
      </c>
      <c r="C847" s="78"/>
      <c r="D847" s="78"/>
      <c r="E847" s="70"/>
      <c r="F847" s="83"/>
      <c r="G847" s="94"/>
      <c r="H847" s="84"/>
      <c r="I847" s="95" t="str">
        <f t="shared" si="190"/>
        <v/>
      </c>
      <c r="J847" s="84"/>
      <c r="K847" s="52" t="str">
        <f t="shared" si="191"/>
        <v/>
      </c>
      <c r="L847" s="84"/>
      <c r="M847" s="51">
        <f t="shared" si="192"/>
        <v>0</v>
      </c>
      <c r="N847" s="51">
        <f t="shared" si="187"/>
        <v>0</v>
      </c>
      <c r="O847" s="51">
        <f t="shared" si="193"/>
        <v>0</v>
      </c>
      <c r="P847" s="51" t="str">
        <f>IFERROR(IF((VLOOKUP(F847,'Master Info'!$A$14:$C$113,2,FALSE)&amp;VLOOKUP(F847,'Master Info'!$A$14:$C$113,3,FALSE))='Master Info'!$B$2&amp;'Master Info'!$C$2,"SGST","IGST"),"")</f>
        <v/>
      </c>
      <c r="Q847" s="67" t="str">
        <f t="shared" si="188"/>
        <v/>
      </c>
      <c r="R847" s="51">
        <f t="shared" si="194"/>
        <v>0</v>
      </c>
      <c r="S847" s="51">
        <f t="shared" si="194"/>
        <v>0</v>
      </c>
      <c r="T847" s="51">
        <f t="shared" si="195"/>
        <v>0</v>
      </c>
      <c r="U847" s="51">
        <f t="shared" si="196"/>
        <v>0</v>
      </c>
      <c r="V847" s="52">
        <f t="shared" si="197"/>
        <v>0</v>
      </c>
      <c r="W847" s="50" t="str">
        <f>IFERROR(IF(AND(VLOOKUP(F847,'Master Info'!$A$14:$Q$113,17,FALSE)="UNREGISTERED",$P847="IGST",O847&gt;=250000),"IGST &gt; 2.5 Lakhs",IF(VLOOKUP($F847,'Master Info'!$A$14:$Q$113,17,FALSE)="UNREGISTERED","Unregistered",$P847)),"")</f>
        <v/>
      </c>
      <c r="X847" s="96" t="str">
        <f t="shared" si="198"/>
        <v/>
      </c>
      <c r="Y847" s="50" t="str">
        <f t="shared" si="189"/>
        <v/>
      </c>
    </row>
    <row r="848" spans="1:25" x14ac:dyDescent="0.25">
      <c r="A848" s="49" t="str">
        <f t="shared" si="186"/>
        <v>-</v>
      </c>
      <c r="B848" s="49">
        <f t="shared" si="185"/>
        <v>847</v>
      </c>
      <c r="C848" s="78"/>
      <c r="D848" s="78"/>
      <c r="E848" s="70"/>
      <c r="F848" s="83"/>
      <c r="G848" s="94"/>
      <c r="H848" s="84"/>
      <c r="I848" s="95" t="str">
        <f t="shared" si="190"/>
        <v/>
      </c>
      <c r="J848" s="84"/>
      <c r="K848" s="52" t="str">
        <f t="shared" si="191"/>
        <v/>
      </c>
      <c r="L848" s="84"/>
      <c r="M848" s="51">
        <f t="shared" si="192"/>
        <v>0</v>
      </c>
      <c r="N848" s="51">
        <f t="shared" si="187"/>
        <v>0</v>
      </c>
      <c r="O848" s="51">
        <f t="shared" si="193"/>
        <v>0</v>
      </c>
      <c r="P848" s="51" t="str">
        <f>IFERROR(IF((VLOOKUP(F848,'Master Info'!$A$14:$C$113,2,FALSE)&amp;VLOOKUP(F848,'Master Info'!$A$14:$C$113,3,FALSE))='Master Info'!$B$2&amp;'Master Info'!$C$2,"SGST","IGST"),"")</f>
        <v/>
      </c>
      <c r="Q848" s="67" t="str">
        <f t="shared" si="188"/>
        <v/>
      </c>
      <c r="R848" s="51">
        <f t="shared" si="194"/>
        <v>0</v>
      </c>
      <c r="S848" s="51">
        <f t="shared" si="194"/>
        <v>0</v>
      </c>
      <c r="T848" s="51">
        <f t="shared" si="195"/>
        <v>0</v>
      </c>
      <c r="U848" s="51">
        <f t="shared" si="196"/>
        <v>0</v>
      </c>
      <c r="V848" s="52">
        <f t="shared" si="197"/>
        <v>0</v>
      </c>
      <c r="W848" s="50" t="str">
        <f>IFERROR(IF(AND(VLOOKUP(F848,'Master Info'!$A$14:$Q$113,17,FALSE)="UNREGISTERED",$P848="IGST",O848&gt;=250000),"IGST &gt; 2.5 Lakhs",IF(VLOOKUP($F848,'Master Info'!$A$14:$Q$113,17,FALSE)="UNREGISTERED","Unregistered",$P848)),"")</f>
        <v/>
      </c>
      <c r="X848" s="96" t="str">
        <f t="shared" si="198"/>
        <v/>
      </c>
      <c r="Y848" s="50" t="str">
        <f t="shared" si="189"/>
        <v/>
      </c>
    </row>
    <row r="849" spans="1:25" x14ac:dyDescent="0.25">
      <c r="A849" s="49" t="str">
        <f t="shared" si="186"/>
        <v>-</v>
      </c>
      <c r="B849" s="49">
        <f t="shared" si="185"/>
        <v>848</v>
      </c>
      <c r="C849" s="78"/>
      <c r="D849" s="78"/>
      <c r="E849" s="70"/>
      <c r="F849" s="83"/>
      <c r="G849" s="94"/>
      <c r="H849" s="84"/>
      <c r="I849" s="95" t="str">
        <f t="shared" si="190"/>
        <v/>
      </c>
      <c r="J849" s="84"/>
      <c r="K849" s="52" t="str">
        <f t="shared" si="191"/>
        <v/>
      </c>
      <c r="L849" s="84"/>
      <c r="M849" s="51">
        <f t="shared" si="192"/>
        <v>0</v>
      </c>
      <c r="N849" s="51">
        <f t="shared" si="187"/>
        <v>0</v>
      </c>
      <c r="O849" s="51">
        <f t="shared" si="193"/>
        <v>0</v>
      </c>
      <c r="P849" s="51" t="str">
        <f>IFERROR(IF((VLOOKUP(F849,'Master Info'!$A$14:$C$113,2,FALSE)&amp;VLOOKUP(F849,'Master Info'!$A$14:$C$113,3,FALSE))='Master Info'!$B$2&amp;'Master Info'!$C$2,"SGST","IGST"),"")</f>
        <v/>
      </c>
      <c r="Q849" s="67" t="str">
        <f t="shared" si="188"/>
        <v/>
      </c>
      <c r="R849" s="51">
        <f t="shared" si="194"/>
        <v>0</v>
      </c>
      <c r="S849" s="51">
        <f t="shared" si="194"/>
        <v>0</v>
      </c>
      <c r="T849" s="51">
        <f t="shared" si="195"/>
        <v>0</v>
      </c>
      <c r="U849" s="51">
        <f t="shared" si="196"/>
        <v>0</v>
      </c>
      <c r="V849" s="52">
        <f t="shared" si="197"/>
        <v>0</v>
      </c>
      <c r="W849" s="50" t="str">
        <f>IFERROR(IF(AND(VLOOKUP(F849,'Master Info'!$A$14:$Q$113,17,FALSE)="UNREGISTERED",$P849="IGST",O849&gt;=250000),"IGST &gt; 2.5 Lakhs",IF(VLOOKUP($F849,'Master Info'!$A$14:$Q$113,17,FALSE)="UNREGISTERED","Unregistered",$P849)),"")</f>
        <v/>
      </c>
      <c r="X849" s="96" t="str">
        <f t="shared" si="198"/>
        <v/>
      </c>
      <c r="Y849" s="50" t="str">
        <f t="shared" si="189"/>
        <v/>
      </c>
    </row>
    <row r="850" spans="1:25" x14ac:dyDescent="0.25">
      <c r="A850" s="49" t="str">
        <f t="shared" si="186"/>
        <v>-</v>
      </c>
      <c r="B850" s="49">
        <f t="shared" si="185"/>
        <v>849</v>
      </c>
      <c r="C850" s="78"/>
      <c r="D850" s="78"/>
      <c r="E850" s="70"/>
      <c r="F850" s="83"/>
      <c r="G850" s="94"/>
      <c r="H850" s="84"/>
      <c r="I850" s="95" t="str">
        <f t="shared" si="190"/>
        <v/>
      </c>
      <c r="J850" s="84"/>
      <c r="K850" s="52" t="str">
        <f t="shared" si="191"/>
        <v/>
      </c>
      <c r="L850" s="84"/>
      <c r="M850" s="51">
        <f t="shared" si="192"/>
        <v>0</v>
      </c>
      <c r="N850" s="51">
        <f t="shared" si="187"/>
        <v>0</v>
      </c>
      <c r="O850" s="51">
        <f t="shared" si="193"/>
        <v>0</v>
      </c>
      <c r="P850" s="51" t="str">
        <f>IFERROR(IF((VLOOKUP(F850,'Master Info'!$A$14:$C$113,2,FALSE)&amp;VLOOKUP(F850,'Master Info'!$A$14:$C$113,3,FALSE))='Master Info'!$B$2&amp;'Master Info'!$C$2,"SGST","IGST"),"")</f>
        <v/>
      </c>
      <c r="Q850" s="67" t="str">
        <f t="shared" si="188"/>
        <v/>
      </c>
      <c r="R850" s="51">
        <f t="shared" si="194"/>
        <v>0</v>
      </c>
      <c r="S850" s="51">
        <f t="shared" si="194"/>
        <v>0</v>
      </c>
      <c r="T850" s="51">
        <f t="shared" si="195"/>
        <v>0</v>
      </c>
      <c r="U850" s="51">
        <f t="shared" si="196"/>
        <v>0</v>
      </c>
      <c r="V850" s="52">
        <f t="shared" si="197"/>
        <v>0</v>
      </c>
      <c r="W850" s="50" t="str">
        <f>IFERROR(IF(AND(VLOOKUP(F850,'Master Info'!$A$14:$Q$113,17,FALSE)="UNREGISTERED",$P850="IGST",O850&gt;=250000),"IGST &gt; 2.5 Lakhs",IF(VLOOKUP($F850,'Master Info'!$A$14:$Q$113,17,FALSE)="UNREGISTERED","Unregistered",$P850)),"")</f>
        <v/>
      </c>
      <c r="X850" s="96" t="str">
        <f t="shared" si="198"/>
        <v/>
      </c>
      <c r="Y850" s="50" t="str">
        <f t="shared" si="189"/>
        <v/>
      </c>
    </row>
    <row r="851" spans="1:25" x14ac:dyDescent="0.25">
      <c r="A851" s="49" t="str">
        <f t="shared" si="186"/>
        <v>-</v>
      </c>
      <c r="B851" s="49">
        <f t="shared" si="185"/>
        <v>850</v>
      </c>
      <c r="C851" s="78"/>
      <c r="D851" s="78"/>
      <c r="E851" s="70"/>
      <c r="F851" s="83"/>
      <c r="G851" s="94"/>
      <c r="H851" s="84"/>
      <c r="I851" s="95" t="str">
        <f t="shared" si="190"/>
        <v/>
      </c>
      <c r="J851" s="84"/>
      <c r="K851" s="52" t="str">
        <f t="shared" si="191"/>
        <v/>
      </c>
      <c r="L851" s="84"/>
      <c r="M851" s="51">
        <f t="shared" si="192"/>
        <v>0</v>
      </c>
      <c r="N851" s="51">
        <f t="shared" si="187"/>
        <v>0</v>
      </c>
      <c r="O851" s="51">
        <f t="shared" si="193"/>
        <v>0</v>
      </c>
      <c r="P851" s="51" t="str">
        <f>IFERROR(IF((VLOOKUP(F851,'Master Info'!$A$14:$C$113,2,FALSE)&amp;VLOOKUP(F851,'Master Info'!$A$14:$C$113,3,FALSE))='Master Info'!$B$2&amp;'Master Info'!$C$2,"SGST","IGST"),"")</f>
        <v/>
      </c>
      <c r="Q851" s="67" t="str">
        <f t="shared" si="188"/>
        <v/>
      </c>
      <c r="R851" s="51">
        <f t="shared" si="194"/>
        <v>0</v>
      </c>
      <c r="S851" s="51">
        <f t="shared" si="194"/>
        <v>0</v>
      </c>
      <c r="T851" s="51">
        <f t="shared" si="195"/>
        <v>0</v>
      </c>
      <c r="U851" s="51">
        <f t="shared" si="196"/>
        <v>0</v>
      </c>
      <c r="V851" s="52">
        <f t="shared" si="197"/>
        <v>0</v>
      </c>
      <c r="W851" s="50" t="str">
        <f>IFERROR(IF(AND(VLOOKUP(F851,'Master Info'!$A$14:$Q$113,17,FALSE)="UNREGISTERED",$P851="IGST",O851&gt;=250000),"IGST &gt; 2.5 Lakhs",IF(VLOOKUP($F851,'Master Info'!$A$14:$Q$113,17,FALSE)="UNREGISTERED","Unregistered",$P851)),"")</f>
        <v/>
      </c>
      <c r="X851" s="96" t="str">
        <f t="shared" si="198"/>
        <v/>
      </c>
      <c r="Y851" s="50" t="str">
        <f t="shared" si="189"/>
        <v/>
      </c>
    </row>
    <row r="852" spans="1:25" x14ac:dyDescent="0.25">
      <c r="A852" s="49" t="str">
        <f t="shared" si="186"/>
        <v>-</v>
      </c>
      <c r="B852" s="49">
        <f t="shared" si="185"/>
        <v>851</v>
      </c>
      <c r="C852" s="78"/>
      <c r="D852" s="78"/>
      <c r="E852" s="70"/>
      <c r="F852" s="83"/>
      <c r="G852" s="94"/>
      <c r="H852" s="84"/>
      <c r="I852" s="95" t="str">
        <f t="shared" si="190"/>
        <v/>
      </c>
      <c r="J852" s="84"/>
      <c r="K852" s="52" t="str">
        <f t="shared" si="191"/>
        <v/>
      </c>
      <c r="L852" s="84"/>
      <c r="M852" s="51">
        <f t="shared" si="192"/>
        <v>0</v>
      </c>
      <c r="N852" s="51">
        <f t="shared" si="187"/>
        <v>0</v>
      </c>
      <c r="O852" s="51">
        <f t="shared" si="193"/>
        <v>0</v>
      </c>
      <c r="P852" s="51" t="str">
        <f>IFERROR(IF((VLOOKUP(F852,'Master Info'!$A$14:$C$113,2,FALSE)&amp;VLOOKUP(F852,'Master Info'!$A$14:$C$113,3,FALSE))='Master Info'!$B$2&amp;'Master Info'!$C$2,"SGST","IGST"),"")</f>
        <v/>
      </c>
      <c r="Q852" s="67" t="str">
        <f t="shared" si="188"/>
        <v/>
      </c>
      <c r="R852" s="51">
        <f t="shared" si="194"/>
        <v>0</v>
      </c>
      <c r="S852" s="51">
        <f t="shared" si="194"/>
        <v>0</v>
      </c>
      <c r="T852" s="51">
        <f t="shared" si="195"/>
        <v>0</v>
      </c>
      <c r="U852" s="51">
        <f t="shared" si="196"/>
        <v>0</v>
      </c>
      <c r="V852" s="52">
        <f t="shared" si="197"/>
        <v>0</v>
      </c>
      <c r="W852" s="50" t="str">
        <f>IFERROR(IF(AND(VLOOKUP(F852,'Master Info'!$A$14:$Q$113,17,FALSE)="UNREGISTERED",$P852="IGST",O852&gt;=250000),"IGST &gt; 2.5 Lakhs",IF(VLOOKUP($F852,'Master Info'!$A$14:$Q$113,17,FALSE)="UNREGISTERED","Unregistered",$P852)),"")</f>
        <v/>
      </c>
      <c r="X852" s="96" t="str">
        <f t="shared" si="198"/>
        <v/>
      </c>
      <c r="Y852" s="50" t="str">
        <f t="shared" si="189"/>
        <v/>
      </c>
    </row>
    <row r="853" spans="1:25" x14ac:dyDescent="0.25">
      <c r="A853" s="49" t="str">
        <f t="shared" si="186"/>
        <v>-</v>
      </c>
      <c r="B853" s="49">
        <f t="shared" si="185"/>
        <v>852</v>
      </c>
      <c r="C853" s="78"/>
      <c r="D853" s="78"/>
      <c r="E853" s="70"/>
      <c r="F853" s="83"/>
      <c r="G853" s="94"/>
      <c r="H853" s="84"/>
      <c r="I853" s="95" t="str">
        <f t="shared" si="190"/>
        <v/>
      </c>
      <c r="J853" s="84"/>
      <c r="K853" s="52" t="str">
        <f t="shared" si="191"/>
        <v/>
      </c>
      <c r="L853" s="84"/>
      <c r="M853" s="51">
        <f t="shared" si="192"/>
        <v>0</v>
      </c>
      <c r="N853" s="51">
        <f t="shared" si="187"/>
        <v>0</v>
      </c>
      <c r="O853" s="51">
        <f t="shared" si="193"/>
        <v>0</v>
      </c>
      <c r="P853" s="51" t="str">
        <f>IFERROR(IF((VLOOKUP(F853,'Master Info'!$A$14:$C$113,2,FALSE)&amp;VLOOKUP(F853,'Master Info'!$A$14:$C$113,3,FALSE))='Master Info'!$B$2&amp;'Master Info'!$C$2,"SGST","IGST"),"")</f>
        <v/>
      </c>
      <c r="Q853" s="67" t="str">
        <f t="shared" si="188"/>
        <v/>
      </c>
      <c r="R853" s="51">
        <f t="shared" si="194"/>
        <v>0</v>
      </c>
      <c r="S853" s="51">
        <f t="shared" si="194"/>
        <v>0</v>
      </c>
      <c r="T853" s="51">
        <f t="shared" si="195"/>
        <v>0</v>
      </c>
      <c r="U853" s="51">
        <f t="shared" si="196"/>
        <v>0</v>
      </c>
      <c r="V853" s="52">
        <f t="shared" si="197"/>
        <v>0</v>
      </c>
      <c r="W853" s="50" t="str">
        <f>IFERROR(IF(AND(VLOOKUP(F853,'Master Info'!$A$14:$Q$113,17,FALSE)="UNREGISTERED",$P853="IGST",O853&gt;=250000),"IGST &gt; 2.5 Lakhs",IF(VLOOKUP($F853,'Master Info'!$A$14:$Q$113,17,FALSE)="UNREGISTERED","Unregistered",$P853)),"")</f>
        <v/>
      </c>
      <c r="X853" s="96" t="str">
        <f t="shared" si="198"/>
        <v/>
      </c>
      <c r="Y853" s="50" t="str">
        <f t="shared" si="189"/>
        <v/>
      </c>
    </row>
    <row r="854" spans="1:25" x14ac:dyDescent="0.25">
      <c r="A854" s="49" t="str">
        <f t="shared" si="186"/>
        <v>-</v>
      </c>
      <c r="B854" s="49">
        <f t="shared" si="185"/>
        <v>853</v>
      </c>
      <c r="C854" s="78"/>
      <c r="D854" s="78"/>
      <c r="E854" s="70"/>
      <c r="F854" s="83"/>
      <c r="G854" s="94"/>
      <c r="H854" s="84"/>
      <c r="I854" s="95" t="str">
        <f t="shared" si="190"/>
        <v/>
      </c>
      <c r="J854" s="84"/>
      <c r="K854" s="52" t="str">
        <f t="shared" si="191"/>
        <v/>
      </c>
      <c r="L854" s="84"/>
      <c r="M854" s="51">
        <f t="shared" si="192"/>
        <v>0</v>
      </c>
      <c r="N854" s="51">
        <f t="shared" si="187"/>
        <v>0</v>
      </c>
      <c r="O854" s="51">
        <f t="shared" si="193"/>
        <v>0</v>
      </c>
      <c r="P854" s="51" t="str">
        <f>IFERROR(IF((VLOOKUP(F854,'Master Info'!$A$14:$C$113,2,FALSE)&amp;VLOOKUP(F854,'Master Info'!$A$14:$C$113,3,FALSE))='Master Info'!$B$2&amp;'Master Info'!$C$2,"SGST","IGST"),"")</f>
        <v/>
      </c>
      <c r="Q854" s="67" t="str">
        <f t="shared" si="188"/>
        <v/>
      </c>
      <c r="R854" s="51">
        <f t="shared" si="194"/>
        <v>0</v>
      </c>
      <c r="S854" s="51">
        <f t="shared" si="194"/>
        <v>0</v>
      </c>
      <c r="T854" s="51">
        <f t="shared" si="195"/>
        <v>0</v>
      </c>
      <c r="U854" s="51">
        <f t="shared" si="196"/>
        <v>0</v>
      </c>
      <c r="V854" s="52">
        <f t="shared" si="197"/>
        <v>0</v>
      </c>
      <c r="W854" s="50" t="str">
        <f>IFERROR(IF(AND(VLOOKUP(F854,'Master Info'!$A$14:$Q$113,17,FALSE)="UNREGISTERED",$P854="IGST",O854&gt;=250000),"IGST &gt; 2.5 Lakhs",IF(VLOOKUP($F854,'Master Info'!$A$14:$Q$113,17,FALSE)="UNREGISTERED","Unregistered",$P854)),"")</f>
        <v/>
      </c>
      <c r="X854" s="96" t="str">
        <f t="shared" si="198"/>
        <v/>
      </c>
      <c r="Y854" s="50" t="str">
        <f t="shared" si="189"/>
        <v/>
      </c>
    </row>
    <row r="855" spans="1:25" x14ac:dyDescent="0.25">
      <c r="A855" s="49" t="str">
        <f t="shared" si="186"/>
        <v>-</v>
      </c>
      <c r="B855" s="49">
        <f t="shared" si="185"/>
        <v>854</v>
      </c>
      <c r="C855" s="78"/>
      <c r="D855" s="78"/>
      <c r="E855" s="70"/>
      <c r="F855" s="83"/>
      <c r="G855" s="94"/>
      <c r="H855" s="84"/>
      <c r="I855" s="95" t="str">
        <f t="shared" si="190"/>
        <v/>
      </c>
      <c r="J855" s="84"/>
      <c r="K855" s="52" t="str">
        <f t="shared" si="191"/>
        <v/>
      </c>
      <c r="L855" s="84"/>
      <c r="M855" s="51">
        <f t="shared" si="192"/>
        <v>0</v>
      </c>
      <c r="N855" s="51">
        <f t="shared" si="187"/>
        <v>0</v>
      </c>
      <c r="O855" s="51">
        <f t="shared" si="193"/>
        <v>0</v>
      </c>
      <c r="P855" s="51" t="str">
        <f>IFERROR(IF((VLOOKUP(F855,'Master Info'!$A$14:$C$113,2,FALSE)&amp;VLOOKUP(F855,'Master Info'!$A$14:$C$113,3,FALSE))='Master Info'!$B$2&amp;'Master Info'!$C$2,"SGST","IGST"),"")</f>
        <v/>
      </c>
      <c r="Q855" s="67" t="str">
        <f t="shared" si="188"/>
        <v/>
      </c>
      <c r="R855" s="51">
        <f t="shared" si="194"/>
        <v>0</v>
      </c>
      <c r="S855" s="51">
        <f t="shared" si="194"/>
        <v>0</v>
      </c>
      <c r="T855" s="51">
        <f t="shared" si="195"/>
        <v>0</v>
      </c>
      <c r="U855" s="51">
        <f t="shared" si="196"/>
        <v>0</v>
      </c>
      <c r="V855" s="52">
        <f t="shared" si="197"/>
        <v>0</v>
      </c>
      <c r="W855" s="50" t="str">
        <f>IFERROR(IF(AND(VLOOKUP(F855,'Master Info'!$A$14:$Q$113,17,FALSE)="UNREGISTERED",$P855="IGST",O855&gt;=250000),"IGST &gt; 2.5 Lakhs",IF(VLOOKUP($F855,'Master Info'!$A$14:$Q$113,17,FALSE)="UNREGISTERED","Unregistered",$P855)),"")</f>
        <v/>
      </c>
      <c r="X855" s="96" t="str">
        <f t="shared" si="198"/>
        <v/>
      </c>
      <c r="Y855" s="50" t="str">
        <f t="shared" si="189"/>
        <v/>
      </c>
    </row>
    <row r="856" spans="1:25" x14ac:dyDescent="0.25">
      <c r="A856" s="49" t="str">
        <f t="shared" si="186"/>
        <v>-</v>
      </c>
      <c r="B856" s="49">
        <f t="shared" ref="B856:B919" si="199">B855+1</f>
        <v>855</v>
      </c>
      <c r="C856" s="78"/>
      <c r="D856" s="78"/>
      <c r="E856" s="70"/>
      <c r="F856" s="83"/>
      <c r="G856" s="94"/>
      <c r="H856" s="84"/>
      <c r="I856" s="95" t="str">
        <f t="shared" si="190"/>
        <v/>
      </c>
      <c r="J856" s="84"/>
      <c r="K856" s="52" t="str">
        <f t="shared" si="191"/>
        <v/>
      </c>
      <c r="L856" s="84"/>
      <c r="M856" s="51">
        <f t="shared" si="192"/>
        <v>0</v>
      </c>
      <c r="N856" s="51">
        <f t="shared" si="187"/>
        <v>0</v>
      </c>
      <c r="O856" s="51">
        <f t="shared" si="193"/>
        <v>0</v>
      </c>
      <c r="P856" s="51" t="str">
        <f>IFERROR(IF((VLOOKUP(F856,'Master Info'!$A$14:$C$113,2,FALSE)&amp;VLOOKUP(F856,'Master Info'!$A$14:$C$113,3,FALSE))='Master Info'!$B$2&amp;'Master Info'!$C$2,"SGST","IGST"),"")</f>
        <v/>
      </c>
      <c r="Q856" s="67" t="str">
        <f t="shared" si="188"/>
        <v/>
      </c>
      <c r="R856" s="51">
        <f t="shared" si="194"/>
        <v>0</v>
      </c>
      <c r="S856" s="51">
        <f t="shared" si="194"/>
        <v>0</v>
      </c>
      <c r="T856" s="51">
        <f t="shared" si="195"/>
        <v>0</v>
      </c>
      <c r="U856" s="51">
        <f t="shared" si="196"/>
        <v>0</v>
      </c>
      <c r="V856" s="52">
        <f t="shared" si="197"/>
        <v>0</v>
      </c>
      <c r="W856" s="50" t="str">
        <f>IFERROR(IF(AND(VLOOKUP(F856,'Master Info'!$A$14:$Q$113,17,FALSE)="UNREGISTERED",$P856="IGST",O856&gt;=250000),"IGST &gt; 2.5 Lakhs",IF(VLOOKUP($F856,'Master Info'!$A$14:$Q$113,17,FALSE)="UNREGISTERED","Unregistered",$P856)),"")</f>
        <v/>
      </c>
      <c r="X856" s="96" t="str">
        <f t="shared" si="198"/>
        <v/>
      </c>
      <c r="Y856" s="50" t="str">
        <f t="shared" si="189"/>
        <v/>
      </c>
    </row>
    <row r="857" spans="1:25" x14ac:dyDescent="0.25">
      <c r="A857" s="49" t="str">
        <f t="shared" si="186"/>
        <v>-</v>
      </c>
      <c r="B857" s="49">
        <f t="shared" si="199"/>
        <v>856</v>
      </c>
      <c r="C857" s="78"/>
      <c r="D857" s="78"/>
      <c r="E857" s="70"/>
      <c r="F857" s="83"/>
      <c r="G857" s="94"/>
      <c r="H857" s="84"/>
      <c r="I857" s="95" t="str">
        <f t="shared" si="190"/>
        <v/>
      </c>
      <c r="J857" s="84"/>
      <c r="K857" s="52" t="str">
        <f t="shared" si="191"/>
        <v/>
      </c>
      <c r="L857" s="84"/>
      <c r="M857" s="51">
        <f t="shared" si="192"/>
        <v>0</v>
      </c>
      <c r="N857" s="51">
        <f t="shared" si="187"/>
        <v>0</v>
      </c>
      <c r="O857" s="51">
        <f t="shared" si="193"/>
        <v>0</v>
      </c>
      <c r="P857" s="51" t="str">
        <f>IFERROR(IF((VLOOKUP(F857,'Master Info'!$A$14:$C$113,2,FALSE)&amp;VLOOKUP(F857,'Master Info'!$A$14:$C$113,3,FALSE))='Master Info'!$B$2&amp;'Master Info'!$C$2,"SGST","IGST"),"")</f>
        <v/>
      </c>
      <c r="Q857" s="67" t="str">
        <f t="shared" si="188"/>
        <v/>
      </c>
      <c r="R857" s="51">
        <f t="shared" si="194"/>
        <v>0</v>
      </c>
      <c r="S857" s="51">
        <f t="shared" si="194"/>
        <v>0</v>
      </c>
      <c r="T857" s="51">
        <f t="shared" si="195"/>
        <v>0</v>
      </c>
      <c r="U857" s="51">
        <f t="shared" si="196"/>
        <v>0</v>
      </c>
      <c r="V857" s="52">
        <f t="shared" si="197"/>
        <v>0</v>
      </c>
      <c r="W857" s="50" t="str">
        <f>IFERROR(IF(AND(VLOOKUP(F857,'Master Info'!$A$14:$Q$113,17,FALSE)="UNREGISTERED",$P857="IGST",O857&gt;=250000),"IGST &gt; 2.5 Lakhs",IF(VLOOKUP($F857,'Master Info'!$A$14:$Q$113,17,FALSE)="UNREGISTERED","Unregistered",$P857)),"")</f>
        <v/>
      </c>
      <c r="X857" s="96" t="str">
        <f t="shared" si="198"/>
        <v/>
      </c>
      <c r="Y857" s="50" t="str">
        <f t="shared" si="189"/>
        <v/>
      </c>
    </row>
    <row r="858" spans="1:25" x14ac:dyDescent="0.25">
      <c r="A858" s="49" t="str">
        <f t="shared" si="186"/>
        <v>-</v>
      </c>
      <c r="B858" s="49">
        <f t="shared" si="199"/>
        <v>857</v>
      </c>
      <c r="C858" s="78"/>
      <c r="D858" s="78"/>
      <c r="E858" s="70"/>
      <c r="F858" s="83"/>
      <c r="G858" s="94"/>
      <c r="H858" s="84"/>
      <c r="I858" s="95" t="str">
        <f t="shared" si="190"/>
        <v/>
      </c>
      <c r="J858" s="84"/>
      <c r="K858" s="52" t="str">
        <f t="shared" si="191"/>
        <v/>
      </c>
      <c r="L858" s="84"/>
      <c r="M858" s="51">
        <f t="shared" si="192"/>
        <v>0</v>
      </c>
      <c r="N858" s="51">
        <f t="shared" si="187"/>
        <v>0</v>
      </c>
      <c r="O858" s="51">
        <f t="shared" si="193"/>
        <v>0</v>
      </c>
      <c r="P858" s="51" t="str">
        <f>IFERROR(IF((VLOOKUP(F858,'Master Info'!$A$14:$C$113,2,FALSE)&amp;VLOOKUP(F858,'Master Info'!$A$14:$C$113,3,FALSE))='Master Info'!$B$2&amp;'Master Info'!$C$2,"SGST","IGST"),"")</f>
        <v/>
      </c>
      <c r="Q858" s="67" t="str">
        <f t="shared" si="188"/>
        <v/>
      </c>
      <c r="R858" s="51">
        <f t="shared" si="194"/>
        <v>0</v>
      </c>
      <c r="S858" s="51">
        <f t="shared" si="194"/>
        <v>0</v>
      </c>
      <c r="T858" s="51">
        <f t="shared" si="195"/>
        <v>0</v>
      </c>
      <c r="U858" s="51">
        <f t="shared" si="196"/>
        <v>0</v>
      </c>
      <c r="V858" s="52">
        <f t="shared" si="197"/>
        <v>0</v>
      </c>
      <c r="W858" s="50" t="str">
        <f>IFERROR(IF(AND(VLOOKUP(F858,'Master Info'!$A$14:$Q$113,17,FALSE)="UNREGISTERED",$P858="IGST",O858&gt;=250000),"IGST &gt; 2.5 Lakhs",IF(VLOOKUP($F858,'Master Info'!$A$14:$Q$113,17,FALSE)="UNREGISTERED","Unregistered",$P858)),"")</f>
        <v/>
      </c>
      <c r="X858" s="96" t="str">
        <f t="shared" si="198"/>
        <v/>
      </c>
      <c r="Y858" s="50" t="str">
        <f t="shared" si="189"/>
        <v/>
      </c>
    </row>
    <row r="859" spans="1:25" x14ac:dyDescent="0.25">
      <c r="A859" s="49" t="str">
        <f t="shared" si="186"/>
        <v>-</v>
      </c>
      <c r="B859" s="49">
        <f t="shared" si="199"/>
        <v>858</v>
      </c>
      <c r="C859" s="78"/>
      <c r="D859" s="78"/>
      <c r="E859" s="70"/>
      <c r="F859" s="83"/>
      <c r="G859" s="94"/>
      <c r="H859" s="84"/>
      <c r="I859" s="95" t="str">
        <f t="shared" si="190"/>
        <v/>
      </c>
      <c r="J859" s="84"/>
      <c r="K859" s="52" t="str">
        <f t="shared" si="191"/>
        <v/>
      </c>
      <c r="L859" s="84"/>
      <c r="M859" s="51">
        <f t="shared" si="192"/>
        <v>0</v>
      </c>
      <c r="N859" s="51">
        <f t="shared" si="187"/>
        <v>0</v>
      </c>
      <c r="O859" s="51">
        <f t="shared" si="193"/>
        <v>0</v>
      </c>
      <c r="P859" s="51" t="str">
        <f>IFERROR(IF((VLOOKUP(F859,'Master Info'!$A$14:$C$113,2,FALSE)&amp;VLOOKUP(F859,'Master Info'!$A$14:$C$113,3,FALSE))='Master Info'!$B$2&amp;'Master Info'!$C$2,"SGST","IGST"),"")</f>
        <v/>
      </c>
      <c r="Q859" s="67" t="str">
        <f t="shared" si="188"/>
        <v/>
      </c>
      <c r="R859" s="51">
        <f t="shared" si="194"/>
        <v>0</v>
      </c>
      <c r="S859" s="51">
        <f t="shared" si="194"/>
        <v>0</v>
      </c>
      <c r="T859" s="51">
        <f t="shared" si="195"/>
        <v>0</v>
      </c>
      <c r="U859" s="51">
        <f t="shared" si="196"/>
        <v>0</v>
      </c>
      <c r="V859" s="52">
        <f t="shared" si="197"/>
        <v>0</v>
      </c>
      <c r="W859" s="50" t="str">
        <f>IFERROR(IF(AND(VLOOKUP(F859,'Master Info'!$A$14:$Q$113,17,FALSE)="UNREGISTERED",$P859="IGST",O859&gt;=250000),"IGST &gt; 2.5 Lakhs",IF(VLOOKUP($F859,'Master Info'!$A$14:$Q$113,17,FALSE)="UNREGISTERED","Unregistered",$P859)),"")</f>
        <v/>
      </c>
      <c r="X859" s="96" t="str">
        <f t="shared" si="198"/>
        <v/>
      </c>
      <c r="Y859" s="50" t="str">
        <f t="shared" si="189"/>
        <v/>
      </c>
    </row>
    <row r="860" spans="1:25" x14ac:dyDescent="0.25">
      <c r="A860" s="49" t="str">
        <f t="shared" si="186"/>
        <v>-</v>
      </c>
      <c r="B860" s="49">
        <f t="shared" si="199"/>
        <v>859</v>
      </c>
      <c r="C860" s="78"/>
      <c r="D860" s="78"/>
      <c r="E860" s="70"/>
      <c r="F860" s="83"/>
      <c r="G860" s="94"/>
      <c r="H860" s="84"/>
      <c r="I860" s="95" t="str">
        <f t="shared" si="190"/>
        <v/>
      </c>
      <c r="J860" s="84"/>
      <c r="K860" s="52" t="str">
        <f t="shared" si="191"/>
        <v/>
      </c>
      <c r="L860" s="84"/>
      <c r="M860" s="51">
        <f t="shared" si="192"/>
        <v>0</v>
      </c>
      <c r="N860" s="51">
        <f t="shared" si="187"/>
        <v>0</v>
      </c>
      <c r="O860" s="51">
        <f t="shared" si="193"/>
        <v>0</v>
      </c>
      <c r="P860" s="51" t="str">
        <f>IFERROR(IF((VLOOKUP(F860,'Master Info'!$A$14:$C$113,2,FALSE)&amp;VLOOKUP(F860,'Master Info'!$A$14:$C$113,3,FALSE))='Master Info'!$B$2&amp;'Master Info'!$C$2,"SGST","IGST"),"")</f>
        <v/>
      </c>
      <c r="Q860" s="67" t="str">
        <f t="shared" si="188"/>
        <v/>
      </c>
      <c r="R860" s="51">
        <f t="shared" si="194"/>
        <v>0</v>
      </c>
      <c r="S860" s="51">
        <f t="shared" si="194"/>
        <v>0</v>
      </c>
      <c r="T860" s="51">
        <f t="shared" si="195"/>
        <v>0</v>
      </c>
      <c r="U860" s="51">
        <f t="shared" si="196"/>
        <v>0</v>
      </c>
      <c r="V860" s="52">
        <f t="shared" si="197"/>
        <v>0</v>
      </c>
      <c r="W860" s="50" t="str">
        <f>IFERROR(IF(AND(VLOOKUP(F860,'Master Info'!$A$14:$Q$113,17,FALSE)="UNREGISTERED",$P860="IGST",O860&gt;=250000),"IGST &gt; 2.5 Lakhs",IF(VLOOKUP($F860,'Master Info'!$A$14:$Q$113,17,FALSE)="UNREGISTERED","Unregistered",$P860)),"")</f>
        <v/>
      </c>
      <c r="X860" s="96" t="str">
        <f t="shared" si="198"/>
        <v/>
      </c>
      <c r="Y860" s="50" t="str">
        <f t="shared" si="189"/>
        <v/>
      </c>
    </row>
    <row r="861" spans="1:25" x14ac:dyDescent="0.25">
      <c r="A861" s="49" t="str">
        <f t="shared" si="186"/>
        <v>-</v>
      </c>
      <c r="B861" s="49">
        <f t="shared" si="199"/>
        <v>860</v>
      </c>
      <c r="C861" s="78"/>
      <c r="D861" s="78"/>
      <c r="E861" s="70"/>
      <c r="F861" s="83"/>
      <c r="G861" s="94"/>
      <c r="H861" s="84"/>
      <c r="I861" s="95" t="str">
        <f t="shared" si="190"/>
        <v/>
      </c>
      <c r="J861" s="84"/>
      <c r="K861" s="52" t="str">
        <f t="shared" si="191"/>
        <v/>
      </c>
      <c r="L861" s="84"/>
      <c r="M861" s="51">
        <f t="shared" si="192"/>
        <v>0</v>
      </c>
      <c r="N861" s="51">
        <f t="shared" si="187"/>
        <v>0</v>
      </c>
      <c r="O861" s="51">
        <f t="shared" si="193"/>
        <v>0</v>
      </c>
      <c r="P861" s="51" t="str">
        <f>IFERROR(IF((VLOOKUP(F861,'Master Info'!$A$14:$C$113,2,FALSE)&amp;VLOOKUP(F861,'Master Info'!$A$14:$C$113,3,FALSE))='Master Info'!$B$2&amp;'Master Info'!$C$2,"SGST","IGST"),"")</f>
        <v/>
      </c>
      <c r="Q861" s="67" t="str">
        <f t="shared" si="188"/>
        <v/>
      </c>
      <c r="R861" s="51">
        <f t="shared" si="194"/>
        <v>0</v>
      </c>
      <c r="S861" s="51">
        <f t="shared" si="194"/>
        <v>0</v>
      </c>
      <c r="T861" s="51">
        <f t="shared" si="195"/>
        <v>0</v>
      </c>
      <c r="U861" s="51">
        <f t="shared" si="196"/>
        <v>0</v>
      </c>
      <c r="V861" s="52">
        <f t="shared" si="197"/>
        <v>0</v>
      </c>
      <c r="W861" s="50" t="str">
        <f>IFERROR(IF(AND(VLOOKUP(F861,'Master Info'!$A$14:$Q$113,17,FALSE)="UNREGISTERED",$P861="IGST",O861&gt;=250000),"IGST &gt; 2.5 Lakhs",IF(VLOOKUP($F861,'Master Info'!$A$14:$Q$113,17,FALSE)="UNREGISTERED","Unregistered",$P861)),"")</f>
        <v/>
      </c>
      <c r="X861" s="96" t="str">
        <f t="shared" si="198"/>
        <v/>
      </c>
      <c r="Y861" s="50" t="str">
        <f t="shared" si="189"/>
        <v/>
      </c>
    </row>
    <row r="862" spans="1:25" x14ac:dyDescent="0.25">
      <c r="A862" s="49" t="str">
        <f t="shared" si="186"/>
        <v>-</v>
      </c>
      <c r="B862" s="49">
        <f t="shared" si="199"/>
        <v>861</v>
      </c>
      <c r="C862" s="78"/>
      <c r="D862" s="78"/>
      <c r="E862" s="70"/>
      <c r="F862" s="83"/>
      <c r="G862" s="94"/>
      <c r="H862" s="84"/>
      <c r="I862" s="95" t="str">
        <f t="shared" si="190"/>
        <v/>
      </c>
      <c r="J862" s="84"/>
      <c r="K862" s="52" t="str">
        <f t="shared" si="191"/>
        <v/>
      </c>
      <c r="L862" s="84"/>
      <c r="M862" s="51">
        <f t="shared" si="192"/>
        <v>0</v>
      </c>
      <c r="N862" s="51">
        <f t="shared" si="187"/>
        <v>0</v>
      </c>
      <c r="O862" s="51">
        <f t="shared" si="193"/>
        <v>0</v>
      </c>
      <c r="P862" s="51" t="str">
        <f>IFERROR(IF((VLOOKUP(F862,'Master Info'!$A$14:$C$113,2,FALSE)&amp;VLOOKUP(F862,'Master Info'!$A$14:$C$113,3,FALSE))='Master Info'!$B$2&amp;'Master Info'!$C$2,"SGST","IGST"),"")</f>
        <v/>
      </c>
      <c r="Q862" s="67" t="str">
        <f t="shared" si="188"/>
        <v/>
      </c>
      <c r="R862" s="51">
        <f t="shared" si="194"/>
        <v>0</v>
      </c>
      <c r="S862" s="51">
        <f t="shared" si="194"/>
        <v>0</v>
      </c>
      <c r="T862" s="51">
        <f t="shared" si="195"/>
        <v>0</v>
      </c>
      <c r="U862" s="51">
        <f t="shared" si="196"/>
        <v>0</v>
      </c>
      <c r="V862" s="52">
        <f t="shared" si="197"/>
        <v>0</v>
      </c>
      <c r="W862" s="50" t="str">
        <f>IFERROR(IF(AND(VLOOKUP(F862,'Master Info'!$A$14:$Q$113,17,FALSE)="UNREGISTERED",$P862="IGST",O862&gt;=250000),"IGST &gt; 2.5 Lakhs",IF(VLOOKUP($F862,'Master Info'!$A$14:$Q$113,17,FALSE)="UNREGISTERED","Unregistered",$P862)),"")</f>
        <v/>
      </c>
      <c r="X862" s="96" t="str">
        <f t="shared" si="198"/>
        <v/>
      </c>
      <c r="Y862" s="50" t="str">
        <f t="shared" si="189"/>
        <v/>
      </c>
    </row>
    <row r="863" spans="1:25" x14ac:dyDescent="0.25">
      <c r="A863" s="49" t="str">
        <f t="shared" si="186"/>
        <v>-</v>
      </c>
      <c r="B863" s="49">
        <f t="shared" si="199"/>
        <v>862</v>
      </c>
      <c r="C863" s="78"/>
      <c r="D863" s="78"/>
      <c r="E863" s="70"/>
      <c r="F863" s="83"/>
      <c r="G863" s="94"/>
      <c r="H863" s="84"/>
      <c r="I863" s="95" t="str">
        <f t="shared" si="190"/>
        <v/>
      </c>
      <c r="J863" s="84"/>
      <c r="K863" s="52" t="str">
        <f t="shared" si="191"/>
        <v/>
      </c>
      <c r="L863" s="84"/>
      <c r="M863" s="51">
        <f t="shared" si="192"/>
        <v>0</v>
      </c>
      <c r="N863" s="51">
        <f t="shared" si="187"/>
        <v>0</v>
      </c>
      <c r="O863" s="51">
        <f t="shared" si="193"/>
        <v>0</v>
      </c>
      <c r="P863" s="51" t="str">
        <f>IFERROR(IF((VLOOKUP(F863,'Master Info'!$A$14:$C$113,2,FALSE)&amp;VLOOKUP(F863,'Master Info'!$A$14:$C$113,3,FALSE))='Master Info'!$B$2&amp;'Master Info'!$C$2,"SGST","IGST"),"")</f>
        <v/>
      </c>
      <c r="Q863" s="67" t="str">
        <f t="shared" si="188"/>
        <v/>
      </c>
      <c r="R863" s="51">
        <f t="shared" si="194"/>
        <v>0</v>
      </c>
      <c r="S863" s="51">
        <f t="shared" si="194"/>
        <v>0</v>
      </c>
      <c r="T863" s="51">
        <f t="shared" si="195"/>
        <v>0</v>
      </c>
      <c r="U863" s="51">
        <f t="shared" si="196"/>
        <v>0</v>
      </c>
      <c r="V863" s="52">
        <f t="shared" si="197"/>
        <v>0</v>
      </c>
      <c r="W863" s="50" t="str">
        <f>IFERROR(IF(AND(VLOOKUP(F863,'Master Info'!$A$14:$Q$113,17,FALSE)="UNREGISTERED",$P863="IGST",O863&gt;=250000),"IGST &gt; 2.5 Lakhs",IF(VLOOKUP($F863,'Master Info'!$A$14:$Q$113,17,FALSE)="UNREGISTERED","Unregistered",$P863)),"")</f>
        <v/>
      </c>
      <c r="X863" s="96" t="str">
        <f t="shared" si="198"/>
        <v/>
      </c>
      <c r="Y863" s="50" t="str">
        <f t="shared" si="189"/>
        <v/>
      </c>
    </row>
    <row r="864" spans="1:25" x14ac:dyDescent="0.25">
      <c r="A864" s="49" t="str">
        <f t="shared" si="186"/>
        <v>-</v>
      </c>
      <c r="B864" s="49">
        <f t="shared" si="199"/>
        <v>863</v>
      </c>
      <c r="C864" s="78"/>
      <c r="D864" s="78"/>
      <c r="E864" s="70"/>
      <c r="F864" s="83"/>
      <c r="G864" s="94"/>
      <c r="H864" s="84"/>
      <c r="I864" s="95" t="str">
        <f t="shared" si="190"/>
        <v/>
      </c>
      <c r="J864" s="84"/>
      <c r="K864" s="52" t="str">
        <f t="shared" si="191"/>
        <v/>
      </c>
      <c r="L864" s="84"/>
      <c r="M864" s="51">
        <f t="shared" si="192"/>
        <v>0</v>
      </c>
      <c r="N864" s="51">
        <f t="shared" si="187"/>
        <v>0</v>
      </c>
      <c r="O864" s="51">
        <f t="shared" si="193"/>
        <v>0</v>
      </c>
      <c r="P864" s="51" t="str">
        <f>IFERROR(IF((VLOOKUP(F864,'Master Info'!$A$14:$C$113,2,FALSE)&amp;VLOOKUP(F864,'Master Info'!$A$14:$C$113,3,FALSE))='Master Info'!$B$2&amp;'Master Info'!$C$2,"SGST","IGST"),"")</f>
        <v/>
      </c>
      <c r="Q864" s="67" t="str">
        <f t="shared" si="188"/>
        <v/>
      </c>
      <c r="R864" s="51">
        <f t="shared" si="194"/>
        <v>0</v>
      </c>
      <c r="S864" s="51">
        <f t="shared" si="194"/>
        <v>0</v>
      </c>
      <c r="T864" s="51">
        <f t="shared" si="195"/>
        <v>0</v>
      </c>
      <c r="U864" s="51">
        <f t="shared" si="196"/>
        <v>0</v>
      </c>
      <c r="V864" s="52">
        <f t="shared" si="197"/>
        <v>0</v>
      </c>
      <c r="W864" s="50" t="str">
        <f>IFERROR(IF(AND(VLOOKUP(F864,'Master Info'!$A$14:$Q$113,17,FALSE)="UNREGISTERED",$P864="IGST",O864&gt;=250000),"IGST &gt; 2.5 Lakhs",IF(VLOOKUP($F864,'Master Info'!$A$14:$Q$113,17,FALSE)="UNREGISTERED","Unregistered",$P864)),"")</f>
        <v/>
      </c>
      <c r="X864" s="96" t="str">
        <f t="shared" si="198"/>
        <v/>
      </c>
      <c r="Y864" s="50" t="str">
        <f t="shared" si="189"/>
        <v/>
      </c>
    </row>
    <row r="865" spans="1:25" x14ac:dyDescent="0.25">
      <c r="A865" s="49" t="str">
        <f t="shared" si="186"/>
        <v>-</v>
      </c>
      <c r="B865" s="49">
        <f t="shared" si="199"/>
        <v>864</v>
      </c>
      <c r="C865" s="78"/>
      <c r="D865" s="78"/>
      <c r="E865" s="70"/>
      <c r="F865" s="83"/>
      <c r="G865" s="94"/>
      <c r="H865" s="84"/>
      <c r="I865" s="95" t="str">
        <f t="shared" si="190"/>
        <v/>
      </c>
      <c r="J865" s="84"/>
      <c r="K865" s="52" t="str">
        <f t="shared" si="191"/>
        <v/>
      </c>
      <c r="L865" s="84"/>
      <c r="M865" s="51">
        <f t="shared" si="192"/>
        <v>0</v>
      </c>
      <c r="N865" s="51">
        <f t="shared" si="187"/>
        <v>0</v>
      </c>
      <c r="O865" s="51">
        <f t="shared" si="193"/>
        <v>0</v>
      </c>
      <c r="P865" s="51" t="str">
        <f>IFERROR(IF((VLOOKUP(F865,'Master Info'!$A$14:$C$113,2,FALSE)&amp;VLOOKUP(F865,'Master Info'!$A$14:$C$113,3,FALSE))='Master Info'!$B$2&amp;'Master Info'!$C$2,"SGST","IGST"),"")</f>
        <v/>
      </c>
      <c r="Q865" s="67" t="str">
        <f t="shared" si="188"/>
        <v/>
      </c>
      <c r="R865" s="51">
        <f t="shared" si="194"/>
        <v>0</v>
      </c>
      <c r="S865" s="51">
        <f t="shared" si="194"/>
        <v>0</v>
      </c>
      <c r="T865" s="51">
        <f t="shared" si="195"/>
        <v>0</v>
      </c>
      <c r="U865" s="51">
        <f t="shared" si="196"/>
        <v>0</v>
      </c>
      <c r="V865" s="52">
        <f t="shared" si="197"/>
        <v>0</v>
      </c>
      <c r="W865" s="50" t="str">
        <f>IFERROR(IF(AND(VLOOKUP(F865,'Master Info'!$A$14:$Q$113,17,FALSE)="UNREGISTERED",$P865="IGST",O865&gt;=250000),"IGST &gt; 2.5 Lakhs",IF(VLOOKUP($F865,'Master Info'!$A$14:$Q$113,17,FALSE)="UNREGISTERED","Unregistered",$P865)),"")</f>
        <v/>
      </c>
      <c r="X865" s="96" t="str">
        <f t="shared" si="198"/>
        <v/>
      </c>
      <c r="Y865" s="50" t="str">
        <f t="shared" si="189"/>
        <v/>
      </c>
    </row>
    <row r="866" spans="1:25" x14ac:dyDescent="0.25">
      <c r="A866" s="49" t="str">
        <f t="shared" si="186"/>
        <v>-</v>
      </c>
      <c r="B866" s="49">
        <f t="shared" si="199"/>
        <v>865</v>
      </c>
      <c r="C866" s="78"/>
      <c r="D866" s="78"/>
      <c r="E866" s="70"/>
      <c r="F866" s="83"/>
      <c r="G866" s="94"/>
      <c r="H866" s="84"/>
      <c r="I866" s="95" t="str">
        <f t="shared" si="190"/>
        <v/>
      </c>
      <c r="J866" s="84"/>
      <c r="K866" s="52" t="str">
        <f t="shared" si="191"/>
        <v/>
      </c>
      <c r="L866" s="84"/>
      <c r="M866" s="51">
        <f t="shared" si="192"/>
        <v>0</v>
      </c>
      <c r="N866" s="51">
        <f t="shared" si="187"/>
        <v>0</v>
      </c>
      <c r="O866" s="51">
        <f t="shared" si="193"/>
        <v>0</v>
      </c>
      <c r="P866" s="51" t="str">
        <f>IFERROR(IF((VLOOKUP(F866,'Master Info'!$A$14:$C$113,2,FALSE)&amp;VLOOKUP(F866,'Master Info'!$A$14:$C$113,3,FALSE))='Master Info'!$B$2&amp;'Master Info'!$C$2,"SGST","IGST"),"")</f>
        <v/>
      </c>
      <c r="Q866" s="67" t="str">
        <f t="shared" si="188"/>
        <v/>
      </c>
      <c r="R866" s="51">
        <f t="shared" si="194"/>
        <v>0</v>
      </c>
      <c r="S866" s="51">
        <f t="shared" si="194"/>
        <v>0</v>
      </c>
      <c r="T866" s="51">
        <f t="shared" si="195"/>
        <v>0</v>
      </c>
      <c r="U866" s="51">
        <f t="shared" si="196"/>
        <v>0</v>
      </c>
      <c r="V866" s="52">
        <f t="shared" si="197"/>
        <v>0</v>
      </c>
      <c r="W866" s="50" t="str">
        <f>IFERROR(IF(AND(VLOOKUP(F866,'Master Info'!$A$14:$Q$113,17,FALSE)="UNREGISTERED",$P866="IGST",O866&gt;=250000),"IGST &gt; 2.5 Lakhs",IF(VLOOKUP($F866,'Master Info'!$A$14:$Q$113,17,FALSE)="UNREGISTERED","Unregistered",$P866)),"")</f>
        <v/>
      </c>
      <c r="X866" s="96" t="str">
        <f t="shared" si="198"/>
        <v/>
      </c>
      <c r="Y866" s="50" t="str">
        <f t="shared" si="189"/>
        <v/>
      </c>
    </row>
    <row r="867" spans="1:25" x14ac:dyDescent="0.25">
      <c r="A867" s="49" t="str">
        <f t="shared" si="186"/>
        <v>-</v>
      </c>
      <c r="B867" s="49">
        <f t="shared" si="199"/>
        <v>866</v>
      </c>
      <c r="C867" s="78"/>
      <c r="D867" s="78"/>
      <c r="E867" s="70"/>
      <c r="F867" s="83"/>
      <c r="G867" s="94"/>
      <c r="H867" s="84"/>
      <c r="I867" s="95" t="str">
        <f t="shared" si="190"/>
        <v/>
      </c>
      <c r="J867" s="84"/>
      <c r="K867" s="52" t="str">
        <f t="shared" si="191"/>
        <v/>
      </c>
      <c r="L867" s="84"/>
      <c r="M867" s="51">
        <f t="shared" si="192"/>
        <v>0</v>
      </c>
      <c r="N867" s="51">
        <f t="shared" si="187"/>
        <v>0</v>
      </c>
      <c r="O867" s="51">
        <f t="shared" si="193"/>
        <v>0</v>
      </c>
      <c r="P867" s="51" t="str">
        <f>IFERROR(IF((VLOOKUP(F867,'Master Info'!$A$14:$C$113,2,FALSE)&amp;VLOOKUP(F867,'Master Info'!$A$14:$C$113,3,FALSE))='Master Info'!$B$2&amp;'Master Info'!$C$2,"SGST","IGST"),"")</f>
        <v/>
      </c>
      <c r="Q867" s="67" t="str">
        <f t="shared" si="188"/>
        <v/>
      </c>
      <c r="R867" s="51">
        <f t="shared" ref="R867:S898" si="200">IFERROR(IF($P867="SGST",ROUND($O867*$Q867,2),0),0)</f>
        <v>0</v>
      </c>
      <c r="S867" s="51">
        <f t="shared" si="200"/>
        <v>0</v>
      </c>
      <c r="T867" s="51">
        <f t="shared" si="195"/>
        <v>0</v>
      </c>
      <c r="U867" s="51">
        <f t="shared" si="196"/>
        <v>0</v>
      </c>
      <c r="V867" s="52">
        <f t="shared" si="197"/>
        <v>0</v>
      </c>
      <c r="W867" s="50" t="str">
        <f>IFERROR(IF(AND(VLOOKUP(F867,'Master Info'!$A$14:$Q$113,17,FALSE)="UNREGISTERED",$P867="IGST",O867&gt;=250000),"IGST &gt; 2.5 Lakhs",IF(VLOOKUP($F867,'Master Info'!$A$14:$Q$113,17,FALSE)="UNREGISTERED","Unregistered",$P867)),"")</f>
        <v/>
      </c>
      <c r="X867" s="96" t="str">
        <f t="shared" si="198"/>
        <v/>
      </c>
      <c r="Y867" s="50" t="str">
        <f t="shared" si="189"/>
        <v/>
      </c>
    </row>
    <row r="868" spans="1:25" x14ac:dyDescent="0.25">
      <c r="A868" s="49" t="str">
        <f t="shared" si="186"/>
        <v>-</v>
      </c>
      <c r="B868" s="49">
        <f t="shared" si="199"/>
        <v>867</v>
      </c>
      <c r="C868" s="78"/>
      <c r="D868" s="78"/>
      <c r="E868" s="70"/>
      <c r="F868" s="83"/>
      <c r="G868" s="94"/>
      <c r="H868" s="84"/>
      <c r="I868" s="95" t="str">
        <f t="shared" si="190"/>
        <v/>
      </c>
      <c r="J868" s="84"/>
      <c r="K868" s="52" t="str">
        <f t="shared" si="191"/>
        <v/>
      </c>
      <c r="L868" s="84"/>
      <c r="M868" s="51">
        <f t="shared" si="192"/>
        <v>0</v>
      </c>
      <c r="N868" s="51">
        <f t="shared" si="187"/>
        <v>0</v>
      </c>
      <c r="O868" s="51">
        <f t="shared" si="193"/>
        <v>0</v>
      </c>
      <c r="P868" s="51" t="str">
        <f>IFERROR(IF((VLOOKUP(F868,'Master Info'!$A$14:$C$113,2,FALSE)&amp;VLOOKUP(F868,'Master Info'!$A$14:$C$113,3,FALSE))='Master Info'!$B$2&amp;'Master Info'!$C$2,"SGST","IGST"),"")</f>
        <v/>
      </c>
      <c r="Q868" s="67" t="str">
        <f t="shared" si="188"/>
        <v/>
      </c>
      <c r="R868" s="51">
        <f t="shared" si="200"/>
        <v>0</v>
      </c>
      <c r="S868" s="51">
        <f t="shared" si="200"/>
        <v>0</v>
      </c>
      <c r="T868" s="51">
        <f t="shared" si="195"/>
        <v>0</v>
      </c>
      <c r="U868" s="51">
        <f t="shared" si="196"/>
        <v>0</v>
      </c>
      <c r="V868" s="52">
        <f t="shared" si="197"/>
        <v>0</v>
      </c>
      <c r="W868" s="50" t="str">
        <f>IFERROR(IF(AND(VLOOKUP(F868,'Master Info'!$A$14:$Q$113,17,FALSE)="UNREGISTERED",$P868="IGST",O868&gt;=250000),"IGST &gt; 2.5 Lakhs",IF(VLOOKUP($F868,'Master Info'!$A$14:$Q$113,17,FALSE)="UNREGISTERED","Unregistered",$P868)),"")</f>
        <v/>
      </c>
      <c r="X868" s="96" t="str">
        <f t="shared" si="198"/>
        <v/>
      </c>
      <c r="Y868" s="50" t="str">
        <f t="shared" si="189"/>
        <v/>
      </c>
    </row>
    <row r="869" spans="1:25" x14ac:dyDescent="0.25">
      <c r="A869" s="49" t="str">
        <f t="shared" si="186"/>
        <v>-</v>
      </c>
      <c r="B869" s="49">
        <f t="shared" si="199"/>
        <v>868</v>
      </c>
      <c r="C869" s="78"/>
      <c r="D869" s="78"/>
      <c r="E869" s="70"/>
      <c r="F869" s="83"/>
      <c r="G869" s="94"/>
      <c r="H869" s="84"/>
      <c r="I869" s="95" t="str">
        <f t="shared" si="190"/>
        <v/>
      </c>
      <c r="J869" s="84"/>
      <c r="K869" s="52" t="str">
        <f t="shared" si="191"/>
        <v/>
      </c>
      <c r="L869" s="84"/>
      <c r="M869" s="51">
        <f t="shared" si="192"/>
        <v>0</v>
      </c>
      <c r="N869" s="51">
        <f t="shared" si="187"/>
        <v>0</v>
      </c>
      <c r="O869" s="51">
        <f t="shared" si="193"/>
        <v>0</v>
      </c>
      <c r="P869" s="51" t="str">
        <f>IFERROR(IF((VLOOKUP(F869,'Master Info'!$A$14:$C$113,2,FALSE)&amp;VLOOKUP(F869,'Master Info'!$A$14:$C$113,3,FALSE))='Master Info'!$B$2&amp;'Master Info'!$C$2,"SGST","IGST"),"")</f>
        <v/>
      </c>
      <c r="Q869" s="67" t="str">
        <f t="shared" si="188"/>
        <v/>
      </c>
      <c r="R869" s="51">
        <f t="shared" si="200"/>
        <v>0</v>
      </c>
      <c r="S869" s="51">
        <f t="shared" si="200"/>
        <v>0</v>
      </c>
      <c r="T869" s="51">
        <f t="shared" si="195"/>
        <v>0</v>
      </c>
      <c r="U869" s="51">
        <f t="shared" si="196"/>
        <v>0</v>
      </c>
      <c r="V869" s="52">
        <f t="shared" si="197"/>
        <v>0</v>
      </c>
      <c r="W869" s="50" t="str">
        <f>IFERROR(IF(AND(VLOOKUP(F869,'Master Info'!$A$14:$Q$113,17,FALSE)="UNREGISTERED",$P869="IGST",O869&gt;=250000),"IGST &gt; 2.5 Lakhs",IF(VLOOKUP($F869,'Master Info'!$A$14:$Q$113,17,FALSE)="UNREGISTERED","Unregistered",$P869)),"")</f>
        <v/>
      </c>
      <c r="X869" s="96" t="str">
        <f t="shared" si="198"/>
        <v/>
      </c>
      <c r="Y869" s="50" t="str">
        <f t="shared" si="189"/>
        <v/>
      </c>
    </row>
    <row r="870" spans="1:25" x14ac:dyDescent="0.25">
      <c r="A870" s="49" t="str">
        <f t="shared" si="186"/>
        <v>-</v>
      </c>
      <c r="B870" s="49">
        <f t="shared" si="199"/>
        <v>869</v>
      </c>
      <c r="C870" s="78"/>
      <c r="D870" s="78"/>
      <c r="E870" s="70"/>
      <c r="F870" s="83"/>
      <c r="G870" s="94"/>
      <c r="H870" s="84"/>
      <c r="I870" s="95" t="str">
        <f t="shared" si="190"/>
        <v/>
      </c>
      <c r="J870" s="84"/>
      <c r="K870" s="52" t="str">
        <f t="shared" si="191"/>
        <v/>
      </c>
      <c r="L870" s="84"/>
      <c r="M870" s="51">
        <f t="shared" si="192"/>
        <v>0</v>
      </c>
      <c r="N870" s="51">
        <f t="shared" si="187"/>
        <v>0</v>
      </c>
      <c r="O870" s="51">
        <f t="shared" si="193"/>
        <v>0</v>
      </c>
      <c r="P870" s="51" t="str">
        <f>IFERROR(IF((VLOOKUP(F870,'Master Info'!$A$14:$C$113,2,FALSE)&amp;VLOOKUP(F870,'Master Info'!$A$14:$C$113,3,FALSE))='Master Info'!$B$2&amp;'Master Info'!$C$2,"SGST","IGST"),"")</f>
        <v/>
      </c>
      <c r="Q870" s="67" t="str">
        <f t="shared" si="188"/>
        <v/>
      </c>
      <c r="R870" s="51">
        <f t="shared" si="200"/>
        <v>0</v>
      </c>
      <c r="S870" s="51">
        <f t="shared" si="200"/>
        <v>0</v>
      </c>
      <c r="T870" s="51">
        <f t="shared" si="195"/>
        <v>0</v>
      </c>
      <c r="U870" s="51">
        <f t="shared" si="196"/>
        <v>0</v>
      </c>
      <c r="V870" s="52">
        <f t="shared" si="197"/>
        <v>0</v>
      </c>
      <c r="W870" s="50" t="str">
        <f>IFERROR(IF(AND(VLOOKUP(F870,'Master Info'!$A$14:$Q$113,17,FALSE)="UNREGISTERED",$P870="IGST",O870&gt;=250000),"IGST &gt; 2.5 Lakhs",IF(VLOOKUP($F870,'Master Info'!$A$14:$Q$113,17,FALSE)="UNREGISTERED","Unregistered",$P870)),"")</f>
        <v/>
      </c>
      <c r="X870" s="96" t="str">
        <f t="shared" si="198"/>
        <v/>
      </c>
      <c r="Y870" s="50" t="str">
        <f t="shared" si="189"/>
        <v/>
      </c>
    </row>
    <row r="871" spans="1:25" x14ac:dyDescent="0.25">
      <c r="A871" s="49" t="str">
        <f t="shared" si="186"/>
        <v>-</v>
      </c>
      <c r="B871" s="49">
        <f t="shared" si="199"/>
        <v>870</v>
      </c>
      <c r="C871" s="78"/>
      <c r="D871" s="78"/>
      <c r="E871" s="70"/>
      <c r="F871" s="83"/>
      <c r="G871" s="94"/>
      <c r="H871" s="84"/>
      <c r="I871" s="95" t="str">
        <f t="shared" si="190"/>
        <v/>
      </c>
      <c r="J871" s="84"/>
      <c r="K871" s="52" t="str">
        <f t="shared" si="191"/>
        <v/>
      </c>
      <c r="L871" s="84"/>
      <c r="M871" s="51">
        <f t="shared" si="192"/>
        <v>0</v>
      </c>
      <c r="N871" s="51">
        <f t="shared" si="187"/>
        <v>0</v>
      </c>
      <c r="O871" s="51">
        <f t="shared" si="193"/>
        <v>0</v>
      </c>
      <c r="P871" s="51" t="str">
        <f>IFERROR(IF((VLOOKUP(F871,'Master Info'!$A$14:$C$113,2,FALSE)&amp;VLOOKUP(F871,'Master Info'!$A$14:$C$113,3,FALSE))='Master Info'!$B$2&amp;'Master Info'!$C$2,"SGST","IGST"),"")</f>
        <v/>
      </c>
      <c r="Q871" s="67" t="str">
        <f t="shared" si="188"/>
        <v/>
      </c>
      <c r="R871" s="51">
        <f t="shared" si="200"/>
        <v>0</v>
      </c>
      <c r="S871" s="51">
        <f t="shared" si="200"/>
        <v>0</v>
      </c>
      <c r="T871" s="51">
        <f t="shared" si="195"/>
        <v>0</v>
      </c>
      <c r="U871" s="51">
        <f t="shared" si="196"/>
        <v>0</v>
      </c>
      <c r="V871" s="52">
        <f t="shared" si="197"/>
        <v>0</v>
      </c>
      <c r="W871" s="50" t="str">
        <f>IFERROR(IF(AND(VLOOKUP(F871,'Master Info'!$A$14:$Q$113,17,FALSE)="UNREGISTERED",$P871="IGST",O871&gt;=250000),"IGST &gt; 2.5 Lakhs",IF(VLOOKUP($F871,'Master Info'!$A$14:$Q$113,17,FALSE)="UNREGISTERED","Unregistered",$P871)),"")</f>
        <v/>
      </c>
      <c r="X871" s="96" t="str">
        <f t="shared" si="198"/>
        <v/>
      </c>
      <c r="Y871" s="50" t="str">
        <f t="shared" si="189"/>
        <v/>
      </c>
    </row>
    <row r="872" spans="1:25" x14ac:dyDescent="0.25">
      <c r="A872" s="49" t="str">
        <f t="shared" si="186"/>
        <v>-</v>
      </c>
      <c r="B872" s="49">
        <f t="shared" si="199"/>
        <v>871</v>
      </c>
      <c r="C872" s="78"/>
      <c r="D872" s="78"/>
      <c r="E872" s="70"/>
      <c r="F872" s="83"/>
      <c r="G872" s="94"/>
      <c r="H872" s="84"/>
      <c r="I872" s="95" t="str">
        <f t="shared" si="190"/>
        <v/>
      </c>
      <c r="J872" s="84"/>
      <c r="K872" s="52" t="str">
        <f t="shared" si="191"/>
        <v/>
      </c>
      <c r="L872" s="84"/>
      <c r="M872" s="51">
        <f t="shared" si="192"/>
        <v>0</v>
      </c>
      <c r="N872" s="51">
        <f t="shared" si="187"/>
        <v>0</v>
      </c>
      <c r="O872" s="51">
        <f t="shared" si="193"/>
        <v>0</v>
      </c>
      <c r="P872" s="51" t="str">
        <f>IFERROR(IF((VLOOKUP(F872,'Master Info'!$A$14:$C$113,2,FALSE)&amp;VLOOKUP(F872,'Master Info'!$A$14:$C$113,3,FALSE))='Master Info'!$B$2&amp;'Master Info'!$C$2,"SGST","IGST"),"")</f>
        <v/>
      </c>
      <c r="Q872" s="67" t="str">
        <f t="shared" si="188"/>
        <v/>
      </c>
      <c r="R872" s="51">
        <f t="shared" si="200"/>
        <v>0</v>
      </c>
      <c r="S872" s="51">
        <f t="shared" si="200"/>
        <v>0</v>
      </c>
      <c r="T872" s="51">
        <f t="shared" si="195"/>
        <v>0</v>
      </c>
      <c r="U872" s="51">
        <f t="shared" si="196"/>
        <v>0</v>
      </c>
      <c r="V872" s="52">
        <f t="shared" si="197"/>
        <v>0</v>
      </c>
      <c r="W872" s="50" t="str">
        <f>IFERROR(IF(AND(VLOOKUP(F872,'Master Info'!$A$14:$Q$113,17,FALSE)="UNREGISTERED",$P872="IGST",O872&gt;=250000),"IGST &gt; 2.5 Lakhs",IF(VLOOKUP($F872,'Master Info'!$A$14:$Q$113,17,FALSE)="UNREGISTERED","Unregistered",$P872)),"")</f>
        <v/>
      </c>
      <c r="X872" s="96" t="str">
        <f t="shared" si="198"/>
        <v/>
      </c>
      <c r="Y872" s="50" t="str">
        <f t="shared" si="189"/>
        <v/>
      </c>
    </row>
    <row r="873" spans="1:25" x14ac:dyDescent="0.25">
      <c r="A873" s="49" t="str">
        <f t="shared" si="186"/>
        <v>-</v>
      </c>
      <c r="B873" s="49">
        <f t="shared" si="199"/>
        <v>872</v>
      </c>
      <c r="C873" s="78"/>
      <c r="D873" s="78"/>
      <c r="E873" s="70"/>
      <c r="F873" s="83"/>
      <c r="G873" s="94"/>
      <c r="H873" s="84"/>
      <c r="I873" s="95" t="str">
        <f t="shared" si="190"/>
        <v/>
      </c>
      <c r="J873" s="84"/>
      <c r="K873" s="52" t="str">
        <f t="shared" si="191"/>
        <v/>
      </c>
      <c r="L873" s="84"/>
      <c r="M873" s="51">
        <f t="shared" si="192"/>
        <v>0</v>
      </c>
      <c r="N873" s="51">
        <f t="shared" si="187"/>
        <v>0</v>
      </c>
      <c r="O873" s="51">
        <f t="shared" si="193"/>
        <v>0</v>
      </c>
      <c r="P873" s="51" t="str">
        <f>IFERROR(IF((VLOOKUP(F873,'Master Info'!$A$14:$C$113,2,FALSE)&amp;VLOOKUP(F873,'Master Info'!$A$14:$C$113,3,FALSE))='Master Info'!$B$2&amp;'Master Info'!$C$2,"SGST","IGST"),"")</f>
        <v/>
      </c>
      <c r="Q873" s="67" t="str">
        <f t="shared" si="188"/>
        <v/>
      </c>
      <c r="R873" s="51">
        <f t="shared" si="200"/>
        <v>0</v>
      </c>
      <c r="S873" s="51">
        <f t="shared" si="200"/>
        <v>0</v>
      </c>
      <c r="T873" s="51">
        <f t="shared" si="195"/>
        <v>0</v>
      </c>
      <c r="U873" s="51">
        <f t="shared" si="196"/>
        <v>0</v>
      </c>
      <c r="V873" s="52">
        <f t="shared" si="197"/>
        <v>0</v>
      </c>
      <c r="W873" s="50" t="str">
        <f>IFERROR(IF(AND(VLOOKUP(F873,'Master Info'!$A$14:$Q$113,17,FALSE)="UNREGISTERED",$P873="IGST",O873&gt;=250000),"IGST &gt; 2.5 Lakhs",IF(VLOOKUP($F873,'Master Info'!$A$14:$Q$113,17,FALSE)="UNREGISTERED","Unregistered",$P873)),"")</f>
        <v/>
      </c>
      <c r="X873" s="96" t="str">
        <f t="shared" si="198"/>
        <v/>
      </c>
      <c r="Y873" s="50" t="str">
        <f t="shared" si="189"/>
        <v/>
      </c>
    </row>
    <row r="874" spans="1:25" x14ac:dyDescent="0.25">
      <c r="A874" s="49" t="str">
        <f t="shared" si="186"/>
        <v>-</v>
      </c>
      <c r="B874" s="49">
        <f t="shared" si="199"/>
        <v>873</v>
      </c>
      <c r="C874" s="78"/>
      <c r="D874" s="78"/>
      <c r="E874" s="70"/>
      <c r="F874" s="83"/>
      <c r="G874" s="94"/>
      <c r="H874" s="84"/>
      <c r="I874" s="95" t="str">
        <f t="shared" si="190"/>
        <v/>
      </c>
      <c r="J874" s="84"/>
      <c r="K874" s="52" t="str">
        <f t="shared" si="191"/>
        <v/>
      </c>
      <c r="L874" s="84"/>
      <c r="M874" s="51">
        <f t="shared" si="192"/>
        <v>0</v>
      </c>
      <c r="N874" s="51">
        <f t="shared" si="187"/>
        <v>0</v>
      </c>
      <c r="O874" s="51">
        <f t="shared" si="193"/>
        <v>0</v>
      </c>
      <c r="P874" s="51" t="str">
        <f>IFERROR(IF((VLOOKUP(F874,'Master Info'!$A$14:$C$113,2,FALSE)&amp;VLOOKUP(F874,'Master Info'!$A$14:$C$113,3,FALSE))='Master Info'!$B$2&amp;'Master Info'!$C$2,"SGST","IGST"),"")</f>
        <v/>
      </c>
      <c r="Q874" s="67" t="str">
        <f t="shared" si="188"/>
        <v/>
      </c>
      <c r="R874" s="51">
        <f t="shared" si="200"/>
        <v>0</v>
      </c>
      <c r="S874" s="51">
        <f t="shared" si="200"/>
        <v>0</v>
      </c>
      <c r="T874" s="51">
        <f t="shared" si="195"/>
        <v>0</v>
      </c>
      <c r="U874" s="51">
        <f t="shared" si="196"/>
        <v>0</v>
      </c>
      <c r="V874" s="52">
        <f t="shared" si="197"/>
        <v>0</v>
      </c>
      <c r="W874" s="50" t="str">
        <f>IFERROR(IF(AND(VLOOKUP(F874,'Master Info'!$A$14:$Q$113,17,FALSE)="UNREGISTERED",$P874="IGST",O874&gt;=250000),"IGST &gt; 2.5 Lakhs",IF(VLOOKUP($F874,'Master Info'!$A$14:$Q$113,17,FALSE)="UNREGISTERED","Unregistered",$P874)),"")</f>
        <v/>
      </c>
      <c r="X874" s="96" t="str">
        <f t="shared" si="198"/>
        <v/>
      </c>
      <c r="Y874" s="50" t="str">
        <f t="shared" si="189"/>
        <v/>
      </c>
    </row>
    <row r="875" spans="1:25" x14ac:dyDescent="0.25">
      <c r="A875" s="49" t="str">
        <f t="shared" si="186"/>
        <v>-</v>
      </c>
      <c r="B875" s="49">
        <f t="shared" si="199"/>
        <v>874</v>
      </c>
      <c r="C875" s="78"/>
      <c r="D875" s="78"/>
      <c r="E875" s="70"/>
      <c r="F875" s="83"/>
      <c r="G875" s="94"/>
      <c r="H875" s="84"/>
      <c r="I875" s="95" t="str">
        <f t="shared" si="190"/>
        <v/>
      </c>
      <c r="J875" s="84"/>
      <c r="K875" s="52" t="str">
        <f t="shared" si="191"/>
        <v/>
      </c>
      <c r="L875" s="84"/>
      <c r="M875" s="51">
        <f t="shared" si="192"/>
        <v>0</v>
      </c>
      <c r="N875" s="51">
        <f t="shared" si="187"/>
        <v>0</v>
      </c>
      <c r="O875" s="51">
        <f t="shared" si="193"/>
        <v>0</v>
      </c>
      <c r="P875" s="51" t="str">
        <f>IFERROR(IF((VLOOKUP(F875,'Master Info'!$A$14:$C$113,2,FALSE)&amp;VLOOKUP(F875,'Master Info'!$A$14:$C$113,3,FALSE))='Master Info'!$B$2&amp;'Master Info'!$C$2,"SGST","IGST"),"")</f>
        <v/>
      </c>
      <c r="Q875" s="67" t="str">
        <f t="shared" si="188"/>
        <v/>
      </c>
      <c r="R875" s="51">
        <f t="shared" si="200"/>
        <v>0</v>
      </c>
      <c r="S875" s="51">
        <f t="shared" si="200"/>
        <v>0</v>
      </c>
      <c r="T875" s="51">
        <f t="shared" si="195"/>
        <v>0</v>
      </c>
      <c r="U875" s="51">
        <f t="shared" si="196"/>
        <v>0</v>
      </c>
      <c r="V875" s="52">
        <f t="shared" si="197"/>
        <v>0</v>
      </c>
      <c r="W875" s="50" t="str">
        <f>IFERROR(IF(AND(VLOOKUP(F875,'Master Info'!$A$14:$Q$113,17,FALSE)="UNREGISTERED",$P875="IGST",O875&gt;=250000),"IGST &gt; 2.5 Lakhs",IF(VLOOKUP($F875,'Master Info'!$A$14:$Q$113,17,FALSE)="UNREGISTERED","Unregistered",$P875)),"")</f>
        <v/>
      </c>
      <c r="X875" s="96" t="str">
        <f t="shared" si="198"/>
        <v/>
      </c>
      <c r="Y875" s="50" t="str">
        <f t="shared" si="189"/>
        <v/>
      </c>
    </row>
    <row r="876" spans="1:25" x14ac:dyDescent="0.25">
      <c r="A876" s="49" t="str">
        <f t="shared" si="186"/>
        <v>-</v>
      </c>
      <c r="B876" s="49">
        <f t="shared" si="199"/>
        <v>875</v>
      </c>
      <c r="C876" s="78"/>
      <c r="D876" s="78"/>
      <c r="E876" s="70"/>
      <c r="F876" s="83"/>
      <c r="G876" s="94"/>
      <c r="H876" s="84"/>
      <c r="I876" s="95" t="str">
        <f t="shared" si="190"/>
        <v/>
      </c>
      <c r="J876" s="84"/>
      <c r="K876" s="52" t="str">
        <f t="shared" si="191"/>
        <v/>
      </c>
      <c r="L876" s="84"/>
      <c r="M876" s="51">
        <f t="shared" si="192"/>
        <v>0</v>
      </c>
      <c r="N876" s="51">
        <f t="shared" si="187"/>
        <v>0</v>
      </c>
      <c r="O876" s="51">
        <f t="shared" si="193"/>
        <v>0</v>
      </c>
      <c r="P876" s="51" t="str">
        <f>IFERROR(IF((VLOOKUP(F876,'Master Info'!$A$14:$C$113,2,FALSE)&amp;VLOOKUP(F876,'Master Info'!$A$14:$C$113,3,FALSE))='Master Info'!$B$2&amp;'Master Info'!$C$2,"SGST","IGST"),"")</f>
        <v/>
      </c>
      <c r="Q876" s="67" t="str">
        <f t="shared" si="188"/>
        <v/>
      </c>
      <c r="R876" s="51">
        <f t="shared" si="200"/>
        <v>0</v>
      </c>
      <c r="S876" s="51">
        <f t="shared" si="200"/>
        <v>0</v>
      </c>
      <c r="T876" s="51">
        <f t="shared" si="195"/>
        <v>0</v>
      </c>
      <c r="U876" s="51">
        <f t="shared" si="196"/>
        <v>0</v>
      </c>
      <c r="V876" s="52">
        <f t="shared" si="197"/>
        <v>0</v>
      </c>
      <c r="W876" s="50" t="str">
        <f>IFERROR(IF(AND(VLOOKUP(F876,'Master Info'!$A$14:$Q$113,17,FALSE)="UNREGISTERED",$P876="IGST",O876&gt;=250000),"IGST &gt; 2.5 Lakhs",IF(VLOOKUP($F876,'Master Info'!$A$14:$Q$113,17,FALSE)="UNREGISTERED","Unregistered",$P876)),"")</f>
        <v/>
      </c>
      <c r="X876" s="96" t="str">
        <f t="shared" si="198"/>
        <v/>
      </c>
      <c r="Y876" s="50" t="str">
        <f t="shared" si="189"/>
        <v/>
      </c>
    </row>
    <row r="877" spans="1:25" x14ac:dyDescent="0.25">
      <c r="A877" s="49" t="str">
        <f t="shared" si="186"/>
        <v>-</v>
      </c>
      <c r="B877" s="49">
        <f t="shared" si="199"/>
        <v>876</v>
      </c>
      <c r="C877" s="78"/>
      <c r="D877" s="78"/>
      <c r="E877" s="70"/>
      <c r="F877" s="83"/>
      <c r="G877" s="94"/>
      <c r="H877" s="84"/>
      <c r="I877" s="95" t="str">
        <f t="shared" si="190"/>
        <v/>
      </c>
      <c r="J877" s="84"/>
      <c r="K877" s="52" t="str">
        <f t="shared" si="191"/>
        <v/>
      </c>
      <c r="L877" s="84"/>
      <c r="M877" s="51">
        <f t="shared" si="192"/>
        <v>0</v>
      </c>
      <c r="N877" s="51">
        <f t="shared" si="187"/>
        <v>0</v>
      </c>
      <c r="O877" s="51">
        <f t="shared" si="193"/>
        <v>0</v>
      </c>
      <c r="P877" s="51" t="str">
        <f>IFERROR(IF((VLOOKUP(F877,'Master Info'!$A$14:$C$113,2,FALSE)&amp;VLOOKUP(F877,'Master Info'!$A$14:$C$113,3,FALSE))='Master Info'!$B$2&amp;'Master Info'!$C$2,"SGST","IGST"),"")</f>
        <v/>
      </c>
      <c r="Q877" s="67" t="str">
        <f t="shared" si="188"/>
        <v/>
      </c>
      <c r="R877" s="51">
        <f t="shared" si="200"/>
        <v>0</v>
      </c>
      <c r="S877" s="51">
        <f t="shared" si="200"/>
        <v>0</v>
      </c>
      <c r="T877" s="51">
        <f t="shared" si="195"/>
        <v>0</v>
      </c>
      <c r="U877" s="51">
        <f t="shared" si="196"/>
        <v>0</v>
      </c>
      <c r="V877" s="52">
        <f t="shared" si="197"/>
        <v>0</v>
      </c>
      <c r="W877" s="50" t="str">
        <f>IFERROR(IF(AND(VLOOKUP(F877,'Master Info'!$A$14:$Q$113,17,FALSE)="UNREGISTERED",$P877="IGST",O877&gt;=250000),"IGST &gt; 2.5 Lakhs",IF(VLOOKUP($F877,'Master Info'!$A$14:$Q$113,17,FALSE)="UNREGISTERED","Unregistered",$P877)),"")</f>
        <v/>
      </c>
      <c r="X877" s="96" t="str">
        <f t="shared" si="198"/>
        <v/>
      </c>
      <c r="Y877" s="50" t="str">
        <f t="shared" si="189"/>
        <v/>
      </c>
    </row>
    <row r="878" spans="1:25" x14ac:dyDescent="0.25">
      <c r="A878" s="49" t="str">
        <f t="shared" si="186"/>
        <v>-</v>
      </c>
      <c r="B878" s="49">
        <f t="shared" si="199"/>
        <v>877</v>
      </c>
      <c r="C878" s="78"/>
      <c r="D878" s="78"/>
      <c r="E878" s="70"/>
      <c r="F878" s="83"/>
      <c r="G878" s="94"/>
      <c r="H878" s="84"/>
      <c r="I878" s="95" t="str">
        <f t="shared" si="190"/>
        <v/>
      </c>
      <c r="J878" s="84"/>
      <c r="K878" s="52" t="str">
        <f t="shared" si="191"/>
        <v/>
      </c>
      <c r="L878" s="84"/>
      <c r="M878" s="51">
        <f t="shared" si="192"/>
        <v>0</v>
      </c>
      <c r="N878" s="51">
        <f t="shared" si="187"/>
        <v>0</v>
      </c>
      <c r="O878" s="51">
        <f t="shared" si="193"/>
        <v>0</v>
      </c>
      <c r="P878" s="51" t="str">
        <f>IFERROR(IF((VLOOKUP(F878,'Master Info'!$A$14:$C$113,2,FALSE)&amp;VLOOKUP(F878,'Master Info'!$A$14:$C$113,3,FALSE))='Master Info'!$B$2&amp;'Master Info'!$C$2,"SGST","IGST"),"")</f>
        <v/>
      </c>
      <c r="Q878" s="67" t="str">
        <f t="shared" si="188"/>
        <v/>
      </c>
      <c r="R878" s="51">
        <f t="shared" si="200"/>
        <v>0</v>
      </c>
      <c r="S878" s="51">
        <f t="shared" si="200"/>
        <v>0</v>
      </c>
      <c r="T878" s="51">
        <f t="shared" si="195"/>
        <v>0</v>
      </c>
      <c r="U878" s="51">
        <f t="shared" si="196"/>
        <v>0</v>
      </c>
      <c r="V878" s="52">
        <f t="shared" si="197"/>
        <v>0</v>
      </c>
      <c r="W878" s="50" t="str">
        <f>IFERROR(IF(AND(VLOOKUP(F878,'Master Info'!$A$14:$Q$113,17,FALSE)="UNREGISTERED",$P878="IGST",O878&gt;=250000),"IGST &gt; 2.5 Lakhs",IF(VLOOKUP($F878,'Master Info'!$A$14:$Q$113,17,FALSE)="UNREGISTERED","Unregistered",$P878)),"")</f>
        <v/>
      </c>
      <c r="X878" s="96" t="str">
        <f t="shared" si="198"/>
        <v/>
      </c>
      <c r="Y878" s="50" t="str">
        <f t="shared" si="189"/>
        <v/>
      </c>
    </row>
    <row r="879" spans="1:25" x14ac:dyDescent="0.25">
      <c r="A879" s="49" t="str">
        <f t="shared" si="186"/>
        <v>-</v>
      </c>
      <c r="B879" s="49">
        <f t="shared" si="199"/>
        <v>878</v>
      </c>
      <c r="C879" s="78"/>
      <c r="D879" s="78"/>
      <c r="E879" s="70"/>
      <c r="F879" s="83"/>
      <c r="G879" s="94"/>
      <c r="H879" s="84"/>
      <c r="I879" s="95" t="str">
        <f t="shared" si="190"/>
        <v/>
      </c>
      <c r="J879" s="84"/>
      <c r="K879" s="52" t="str">
        <f t="shared" si="191"/>
        <v/>
      </c>
      <c r="L879" s="84"/>
      <c r="M879" s="51">
        <f t="shared" si="192"/>
        <v>0</v>
      </c>
      <c r="N879" s="51">
        <f t="shared" si="187"/>
        <v>0</v>
      </c>
      <c r="O879" s="51">
        <f t="shared" si="193"/>
        <v>0</v>
      </c>
      <c r="P879" s="51" t="str">
        <f>IFERROR(IF((VLOOKUP(F879,'Master Info'!$A$14:$C$113,2,FALSE)&amp;VLOOKUP(F879,'Master Info'!$A$14:$C$113,3,FALSE))='Master Info'!$B$2&amp;'Master Info'!$C$2,"SGST","IGST"),"")</f>
        <v/>
      </c>
      <c r="Q879" s="67" t="str">
        <f t="shared" si="188"/>
        <v/>
      </c>
      <c r="R879" s="51">
        <f t="shared" si="200"/>
        <v>0</v>
      </c>
      <c r="S879" s="51">
        <f t="shared" si="200"/>
        <v>0</v>
      </c>
      <c r="T879" s="51">
        <f t="shared" si="195"/>
        <v>0</v>
      </c>
      <c r="U879" s="51">
        <f t="shared" si="196"/>
        <v>0</v>
      </c>
      <c r="V879" s="52">
        <f t="shared" si="197"/>
        <v>0</v>
      </c>
      <c r="W879" s="50" t="str">
        <f>IFERROR(IF(AND(VLOOKUP(F879,'Master Info'!$A$14:$Q$113,17,FALSE)="UNREGISTERED",$P879="IGST",O879&gt;=250000),"IGST &gt; 2.5 Lakhs",IF(VLOOKUP($F879,'Master Info'!$A$14:$Q$113,17,FALSE)="UNREGISTERED","Unregistered",$P879)),"")</f>
        <v/>
      </c>
      <c r="X879" s="96" t="str">
        <f t="shared" si="198"/>
        <v/>
      </c>
      <c r="Y879" s="50" t="str">
        <f t="shared" si="189"/>
        <v/>
      </c>
    </row>
    <row r="880" spans="1:25" x14ac:dyDescent="0.25">
      <c r="A880" s="49" t="str">
        <f t="shared" si="186"/>
        <v>-</v>
      </c>
      <c r="B880" s="49">
        <f t="shared" si="199"/>
        <v>879</v>
      </c>
      <c r="C880" s="78"/>
      <c r="D880" s="78"/>
      <c r="E880" s="70"/>
      <c r="F880" s="83"/>
      <c r="G880" s="94"/>
      <c r="H880" s="84"/>
      <c r="I880" s="95" t="str">
        <f t="shared" si="190"/>
        <v/>
      </c>
      <c r="J880" s="84"/>
      <c r="K880" s="52" t="str">
        <f t="shared" si="191"/>
        <v/>
      </c>
      <c r="L880" s="84"/>
      <c r="M880" s="51">
        <f t="shared" si="192"/>
        <v>0</v>
      </c>
      <c r="N880" s="51">
        <f t="shared" si="187"/>
        <v>0</v>
      </c>
      <c r="O880" s="51">
        <f t="shared" si="193"/>
        <v>0</v>
      </c>
      <c r="P880" s="51" t="str">
        <f>IFERROR(IF((VLOOKUP(F880,'Master Info'!$A$14:$C$113,2,FALSE)&amp;VLOOKUP(F880,'Master Info'!$A$14:$C$113,3,FALSE))='Master Info'!$B$2&amp;'Master Info'!$C$2,"SGST","IGST"),"")</f>
        <v/>
      </c>
      <c r="Q880" s="67" t="str">
        <f t="shared" si="188"/>
        <v/>
      </c>
      <c r="R880" s="51">
        <f t="shared" si="200"/>
        <v>0</v>
      </c>
      <c r="S880" s="51">
        <f t="shared" si="200"/>
        <v>0</v>
      </c>
      <c r="T880" s="51">
        <f t="shared" si="195"/>
        <v>0</v>
      </c>
      <c r="U880" s="51">
        <f t="shared" si="196"/>
        <v>0</v>
      </c>
      <c r="V880" s="52">
        <f t="shared" si="197"/>
        <v>0</v>
      </c>
      <c r="W880" s="50" t="str">
        <f>IFERROR(IF(AND(VLOOKUP(F880,'Master Info'!$A$14:$Q$113,17,FALSE)="UNREGISTERED",$P880="IGST",O880&gt;=250000),"IGST &gt; 2.5 Lakhs",IF(VLOOKUP($F880,'Master Info'!$A$14:$Q$113,17,FALSE)="UNREGISTERED","Unregistered",$P880)),"")</f>
        <v/>
      </c>
      <c r="X880" s="96" t="str">
        <f t="shared" si="198"/>
        <v/>
      </c>
      <c r="Y880" s="50" t="str">
        <f t="shared" si="189"/>
        <v/>
      </c>
    </row>
    <row r="881" spans="1:25" x14ac:dyDescent="0.25">
      <c r="A881" s="49" t="str">
        <f t="shared" si="186"/>
        <v>-</v>
      </c>
      <c r="B881" s="49">
        <f t="shared" si="199"/>
        <v>880</v>
      </c>
      <c r="C881" s="78"/>
      <c r="D881" s="78"/>
      <c r="E881" s="70"/>
      <c r="F881" s="83"/>
      <c r="G881" s="94"/>
      <c r="H881" s="84"/>
      <c r="I881" s="95" t="str">
        <f t="shared" si="190"/>
        <v/>
      </c>
      <c r="J881" s="84"/>
      <c r="K881" s="52" t="str">
        <f t="shared" si="191"/>
        <v/>
      </c>
      <c r="L881" s="84"/>
      <c r="M881" s="51">
        <f t="shared" si="192"/>
        <v>0</v>
      </c>
      <c r="N881" s="51">
        <f t="shared" si="187"/>
        <v>0</v>
      </c>
      <c r="O881" s="51">
        <f t="shared" si="193"/>
        <v>0</v>
      </c>
      <c r="P881" s="51" t="str">
        <f>IFERROR(IF((VLOOKUP(F881,'Master Info'!$A$14:$C$113,2,FALSE)&amp;VLOOKUP(F881,'Master Info'!$A$14:$C$113,3,FALSE))='Master Info'!$B$2&amp;'Master Info'!$C$2,"SGST","IGST"),"")</f>
        <v/>
      </c>
      <c r="Q881" s="67" t="str">
        <f t="shared" si="188"/>
        <v/>
      </c>
      <c r="R881" s="51">
        <f t="shared" si="200"/>
        <v>0</v>
      </c>
      <c r="S881" s="51">
        <f t="shared" si="200"/>
        <v>0</v>
      </c>
      <c r="T881" s="51">
        <f t="shared" si="195"/>
        <v>0</v>
      </c>
      <c r="U881" s="51">
        <f t="shared" si="196"/>
        <v>0</v>
      </c>
      <c r="V881" s="52">
        <f t="shared" si="197"/>
        <v>0</v>
      </c>
      <c r="W881" s="50" t="str">
        <f>IFERROR(IF(AND(VLOOKUP(F881,'Master Info'!$A$14:$Q$113,17,FALSE)="UNREGISTERED",$P881="IGST",O881&gt;=250000),"IGST &gt; 2.5 Lakhs",IF(VLOOKUP($F881,'Master Info'!$A$14:$Q$113,17,FALSE)="UNREGISTERED","Unregistered",$P881)),"")</f>
        <v/>
      </c>
      <c r="X881" s="96" t="str">
        <f t="shared" si="198"/>
        <v/>
      </c>
      <c r="Y881" s="50" t="str">
        <f t="shared" si="189"/>
        <v/>
      </c>
    </row>
    <row r="882" spans="1:25" x14ac:dyDescent="0.25">
      <c r="A882" s="49" t="str">
        <f t="shared" si="186"/>
        <v>-</v>
      </c>
      <c r="B882" s="49">
        <f t="shared" si="199"/>
        <v>881</v>
      </c>
      <c r="C882" s="78"/>
      <c r="D882" s="78"/>
      <c r="E882" s="70"/>
      <c r="F882" s="83"/>
      <c r="G882" s="94"/>
      <c r="H882" s="84"/>
      <c r="I882" s="95" t="str">
        <f t="shared" si="190"/>
        <v/>
      </c>
      <c r="J882" s="84"/>
      <c r="K882" s="52" t="str">
        <f t="shared" si="191"/>
        <v/>
      </c>
      <c r="L882" s="84"/>
      <c r="M882" s="51">
        <f t="shared" si="192"/>
        <v>0</v>
      </c>
      <c r="N882" s="51">
        <f t="shared" si="187"/>
        <v>0</v>
      </c>
      <c r="O882" s="51">
        <f t="shared" si="193"/>
        <v>0</v>
      </c>
      <c r="P882" s="51" t="str">
        <f>IFERROR(IF((VLOOKUP(F882,'Master Info'!$A$14:$C$113,2,FALSE)&amp;VLOOKUP(F882,'Master Info'!$A$14:$C$113,3,FALSE))='Master Info'!$B$2&amp;'Master Info'!$C$2,"SGST","IGST"),"")</f>
        <v/>
      </c>
      <c r="Q882" s="67" t="str">
        <f t="shared" si="188"/>
        <v/>
      </c>
      <c r="R882" s="51">
        <f t="shared" si="200"/>
        <v>0</v>
      </c>
      <c r="S882" s="51">
        <f t="shared" si="200"/>
        <v>0</v>
      </c>
      <c r="T882" s="51">
        <f t="shared" si="195"/>
        <v>0</v>
      </c>
      <c r="U882" s="51">
        <f t="shared" si="196"/>
        <v>0</v>
      </c>
      <c r="V882" s="52">
        <f t="shared" si="197"/>
        <v>0</v>
      </c>
      <c r="W882" s="50" t="str">
        <f>IFERROR(IF(AND(VLOOKUP(F882,'Master Info'!$A$14:$Q$113,17,FALSE)="UNREGISTERED",$P882="IGST",O882&gt;=250000),"IGST &gt; 2.5 Lakhs",IF(VLOOKUP($F882,'Master Info'!$A$14:$Q$113,17,FALSE)="UNREGISTERED","Unregistered",$P882)),"")</f>
        <v/>
      </c>
      <c r="X882" s="96" t="str">
        <f t="shared" si="198"/>
        <v/>
      </c>
      <c r="Y882" s="50" t="str">
        <f t="shared" si="189"/>
        <v/>
      </c>
    </row>
    <row r="883" spans="1:25" x14ac:dyDescent="0.25">
      <c r="A883" s="49" t="str">
        <f t="shared" si="186"/>
        <v>-</v>
      </c>
      <c r="B883" s="49">
        <f t="shared" si="199"/>
        <v>882</v>
      </c>
      <c r="C883" s="78"/>
      <c r="D883" s="78"/>
      <c r="E883" s="70"/>
      <c r="F883" s="83"/>
      <c r="G883" s="94"/>
      <c r="H883" s="84"/>
      <c r="I883" s="95" t="str">
        <f t="shared" si="190"/>
        <v/>
      </c>
      <c r="J883" s="84"/>
      <c r="K883" s="52" t="str">
        <f t="shared" si="191"/>
        <v/>
      </c>
      <c r="L883" s="84"/>
      <c r="M883" s="51">
        <f t="shared" si="192"/>
        <v>0</v>
      </c>
      <c r="N883" s="51">
        <f t="shared" si="187"/>
        <v>0</v>
      </c>
      <c r="O883" s="51">
        <f t="shared" si="193"/>
        <v>0</v>
      </c>
      <c r="P883" s="51" t="str">
        <f>IFERROR(IF((VLOOKUP(F883,'Master Info'!$A$14:$C$113,2,FALSE)&amp;VLOOKUP(F883,'Master Info'!$A$14:$C$113,3,FALSE))='Master Info'!$B$2&amp;'Master Info'!$C$2,"SGST","IGST"),"")</f>
        <v/>
      </c>
      <c r="Q883" s="67" t="str">
        <f t="shared" si="188"/>
        <v/>
      </c>
      <c r="R883" s="51">
        <f t="shared" si="200"/>
        <v>0</v>
      </c>
      <c r="S883" s="51">
        <f t="shared" si="200"/>
        <v>0</v>
      </c>
      <c r="T883" s="51">
        <f t="shared" si="195"/>
        <v>0</v>
      </c>
      <c r="U883" s="51">
        <f t="shared" si="196"/>
        <v>0</v>
      </c>
      <c r="V883" s="52">
        <f t="shared" si="197"/>
        <v>0</v>
      </c>
      <c r="W883" s="50" t="str">
        <f>IFERROR(IF(AND(VLOOKUP(F883,'Master Info'!$A$14:$Q$113,17,FALSE)="UNREGISTERED",$P883="IGST",O883&gt;=250000),"IGST &gt; 2.5 Lakhs",IF(VLOOKUP($F883,'Master Info'!$A$14:$Q$113,17,FALSE)="UNREGISTERED","Unregistered",$P883)),"")</f>
        <v/>
      </c>
      <c r="X883" s="96" t="str">
        <f t="shared" si="198"/>
        <v/>
      </c>
      <c r="Y883" s="50" t="str">
        <f t="shared" si="189"/>
        <v/>
      </c>
    </row>
    <row r="884" spans="1:25" x14ac:dyDescent="0.25">
      <c r="A884" s="49" t="str">
        <f t="shared" si="186"/>
        <v>-</v>
      </c>
      <c r="B884" s="49">
        <f t="shared" si="199"/>
        <v>883</v>
      </c>
      <c r="C884" s="78"/>
      <c r="D884" s="78"/>
      <c r="E884" s="70"/>
      <c r="F884" s="83"/>
      <c r="G884" s="94"/>
      <c r="H884" s="84"/>
      <c r="I884" s="95" t="str">
        <f t="shared" si="190"/>
        <v/>
      </c>
      <c r="J884" s="84"/>
      <c r="K884" s="52" t="str">
        <f t="shared" si="191"/>
        <v/>
      </c>
      <c r="L884" s="84"/>
      <c r="M884" s="51">
        <f t="shared" si="192"/>
        <v>0</v>
      </c>
      <c r="N884" s="51">
        <f t="shared" si="187"/>
        <v>0</v>
      </c>
      <c r="O884" s="51">
        <f t="shared" si="193"/>
        <v>0</v>
      </c>
      <c r="P884" s="51" t="str">
        <f>IFERROR(IF((VLOOKUP(F884,'Master Info'!$A$14:$C$113,2,FALSE)&amp;VLOOKUP(F884,'Master Info'!$A$14:$C$113,3,FALSE))='Master Info'!$B$2&amp;'Master Info'!$C$2,"SGST","IGST"),"")</f>
        <v/>
      </c>
      <c r="Q884" s="67" t="str">
        <f t="shared" si="188"/>
        <v/>
      </c>
      <c r="R884" s="51">
        <f t="shared" si="200"/>
        <v>0</v>
      </c>
      <c r="S884" s="51">
        <f t="shared" si="200"/>
        <v>0</v>
      </c>
      <c r="T884" s="51">
        <f t="shared" si="195"/>
        <v>0</v>
      </c>
      <c r="U884" s="51">
        <f t="shared" si="196"/>
        <v>0</v>
      </c>
      <c r="V884" s="52">
        <f t="shared" si="197"/>
        <v>0</v>
      </c>
      <c r="W884" s="50" t="str">
        <f>IFERROR(IF(AND(VLOOKUP(F884,'Master Info'!$A$14:$Q$113,17,FALSE)="UNREGISTERED",$P884="IGST",O884&gt;=250000),"IGST &gt; 2.5 Lakhs",IF(VLOOKUP($F884,'Master Info'!$A$14:$Q$113,17,FALSE)="UNREGISTERED","Unregistered",$P884)),"")</f>
        <v/>
      </c>
      <c r="X884" s="96" t="str">
        <f t="shared" si="198"/>
        <v/>
      </c>
      <c r="Y884" s="50" t="str">
        <f t="shared" si="189"/>
        <v/>
      </c>
    </row>
    <row r="885" spans="1:25" x14ac:dyDescent="0.25">
      <c r="A885" s="49" t="str">
        <f t="shared" si="186"/>
        <v>-</v>
      </c>
      <c r="B885" s="49">
        <f t="shared" si="199"/>
        <v>884</v>
      </c>
      <c r="C885" s="78"/>
      <c r="D885" s="78"/>
      <c r="E885" s="70"/>
      <c r="F885" s="83"/>
      <c r="G885" s="94"/>
      <c r="H885" s="84"/>
      <c r="I885" s="95" t="str">
        <f t="shared" si="190"/>
        <v/>
      </c>
      <c r="J885" s="84"/>
      <c r="K885" s="52" t="str">
        <f t="shared" si="191"/>
        <v/>
      </c>
      <c r="L885" s="84"/>
      <c r="M885" s="51">
        <f t="shared" si="192"/>
        <v>0</v>
      </c>
      <c r="N885" s="51">
        <f t="shared" si="187"/>
        <v>0</v>
      </c>
      <c r="O885" s="51">
        <f t="shared" si="193"/>
        <v>0</v>
      </c>
      <c r="P885" s="51" t="str">
        <f>IFERROR(IF((VLOOKUP(F885,'Master Info'!$A$14:$C$113,2,FALSE)&amp;VLOOKUP(F885,'Master Info'!$A$14:$C$113,3,FALSE))='Master Info'!$B$2&amp;'Master Info'!$C$2,"SGST","IGST"),"")</f>
        <v/>
      </c>
      <c r="Q885" s="67" t="str">
        <f t="shared" si="188"/>
        <v/>
      </c>
      <c r="R885" s="51">
        <f t="shared" si="200"/>
        <v>0</v>
      </c>
      <c r="S885" s="51">
        <f t="shared" si="200"/>
        <v>0</v>
      </c>
      <c r="T885" s="51">
        <f t="shared" si="195"/>
        <v>0</v>
      </c>
      <c r="U885" s="51">
        <f t="shared" si="196"/>
        <v>0</v>
      </c>
      <c r="V885" s="52">
        <f t="shared" si="197"/>
        <v>0</v>
      </c>
      <c r="W885" s="50" t="str">
        <f>IFERROR(IF(AND(VLOOKUP(F885,'Master Info'!$A$14:$Q$113,17,FALSE)="UNREGISTERED",$P885="IGST",O885&gt;=250000),"IGST &gt; 2.5 Lakhs",IF(VLOOKUP($F885,'Master Info'!$A$14:$Q$113,17,FALSE)="UNREGISTERED","Unregistered",$P885)),"")</f>
        <v/>
      </c>
      <c r="X885" s="96" t="str">
        <f t="shared" si="198"/>
        <v/>
      </c>
      <c r="Y885" s="50" t="str">
        <f t="shared" si="189"/>
        <v/>
      </c>
    </row>
    <row r="886" spans="1:25" x14ac:dyDescent="0.25">
      <c r="A886" s="49" t="str">
        <f t="shared" si="186"/>
        <v>-</v>
      </c>
      <c r="B886" s="49">
        <f t="shared" si="199"/>
        <v>885</v>
      </c>
      <c r="C886" s="78"/>
      <c r="D886" s="78"/>
      <c r="E886" s="70"/>
      <c r="F886" s="83"/>
      <c r="G886" s="94"/>
      <c r="H886" s="84"/>
      <c r="I886" s="95" t="str">
        <f t="shared" si="190"/>
        <v/>
      </c>
      <c r="J886" s="84"/>
      <c r="K886" s="52" t="str">
        <f t="shared" si="191"/>
        <v/>
      </c>
      <c r="L886" s="84"/>
      <c r="M886" s="51">
        <f t="shared" si="192"/>
        <v>0</v>
      </c>
      <c r="N886" s="51">
        <f t="shared" si="187"/>
        <v>0</v>
      </c>
      <c r="O886" s="51">
        <f t="shared" si="193"/>
        <v>0</v>
      </c>
      <c r="P886" s="51" t="str">
        <f>IFERROR(IF((VLOOKUP(F886,'Master Info'!$A$14:$C$113,2,FALSE)&amp;VLOOKUP(F886,'Master Info'!$A$14:$C$113,3,FALSE))='Master Info'!$B$2&amp;'Master Info'!$C$2,"SGST","IGST"),"")</f>
        <v/>
      </c>
      <c r="Q886" s="67" t="str">
        <f t="shared" si="188"/>
        <v/>
      </c>
      <c r="R886" s="51">
        <f t="shared" si="200"/>
        <v>0</v>
      </c>
      <c r="S886" s="51">
        <f t="shared" si="200"/>
        <v>0</v>
      </c>
      <c r="T886" s="51">
        <f t="shared" si="195"/>
        <v>0</v>
      </c>
      <c r="U886" s="51">
        <f t="shared" si="196"/>
        <v>0</v>
      </c>
      <c r="V886" s="52">
        <f t="shared" si="197"/>
        <v>0</v>
      </c>
      <c r="W886" s="50" t="str">
        <f>IFERROR(IF(AND(VLOOKUP(F886,'Master Info'!$A$14:$Q$113,17,FALSE)="UNREGISTERED",$P886="IGST",O886&gt;=250000),"IGST &gt; 2.5 Lakhs",IF(VLOOKUP($F886,'Master Info'!$A$14:$Q$113,17,FALSE)="UNREGISTERED","Unregistered",$P886)),"")</f>
        <v/>
      </c>
      <c r="X886" s="96" t="str">
        <f t="shared" si="198"/>
        <v/>
      </c>
      <c r="Y886" s="50" t="str">
        <f t="shared" si="189"/>
        <v/>
      </c>
    </row>
    <row r="887" spans="1:25" x14ac:dyDescent="0.25">
      <c r="A887" s="49" t="str">
        <f t="shared" si="186"/>
        <v>-</v>
      </c>
      <c r="B887" s="49">
        <f t="shared" si="199"/>
        <v>886</v>
      </c>
      <c r="C887" s="78"/>
      <c r="D887" s="78"/>
      <c r="E887" s="70"/>
      <c r="F887" s="83"/>
      <c r="G887" s="94"/>
      <c r="H887" s="84"/>
      <c r="I887" s="95" t="str">
        <f t="shared" si="190"/>
        <v/>
      </c>
      <c r="J887" s="84"/>
      <c r="K887" s="52" t="str">
        <f t="shared" si="191"/>
        <v/>
      </c>
      <c r="L887" s="84"/>
      <c r="M887" s="51">
        <f t="shared" si="192"/>
        <v>0</v>
      </c>
      <c r="N887" s="51">
        <f t="shared" si="187"/>
        <v>0</v>
      </c>
      <c r="O887" s="51">
        <f t="shared" si="193"/>
        <v>0</v>
      </c>
      <c r="P887" s="51" t="str">
        <f>IFERROR(IF((VLOOKUP(F887,'Master Info'!$A$14:$C$113,2,FALSE)&amp;VLOOKUP(F887,'Master Info'!$A$14:$C$113,3,FALSE))='Master Info'!$B$2&amp;'Master Info'!$C$2,"SGST","IGST"),"")</f>
        <v/>
      </c>
      <c r="Q887" s="67" t="str">
        <f t="shared" si="188"/>
        <v/>
      </c>
      <c r="R887" s="51">
        <f t="shared" si="200"/>
        <v>0</v>
      </c>
      <c r="S887" s="51">
        <f t="shared" si="200"/>
        <v>0</v>
      </c>
      <c r="T887" s="51">
        <f t="shared" si="195"/>
        <v>0</v>
      </c>
      <c r="U887" s="51">
        <f t="shared" si="196"/>
        <v>0</v>
      </c>
      <c r="V887" s="52">
        <f t="shared" si="197"/>
        <v>0</v>
      </c>
      <c r="W887" s="50" t="str">
        <f>IFERROR(IF(AND(VLOOKUP(F887,'Master Info'!$A$14:$Q$113,17,FALSE)="UNREGISTERED",$P887="IGST",O887&gt;=250000),"IGST &gt; 2.5 Lakhs",IF(VLOOKUP($F887,'Master Info'!$A$14:$Q$113,17,FALSE)="UNREGISTERED","Unregistered",$P887)),"")</f>
        <v/>
      </c>
      <c r="X887" s="96" t="str">
        <f t="shared" si="198"/>
        <v/>
      </c>
      <c r="Y887" s="50" t="str">
        <f t="shared" si="189"/>
        <v/>
      </c>
    </row>
    <row r="888" spans="1:25" x14ac:dyDescent="0.25">
      <c r="A888" s="49" t="str">
        <f t="shared" si="186"/>
        <v>-</v>
      </c>
      <c r="B888" s="49">
        <f t="shared" si="199"/>
        <v>887</v>
      </c>
      <c r="C888" s="78"/>
      <c r="D888" s="78"/>
      <c r="E888" s="70"/>
      <c r="F888" s="83"/>
      <c r="G888" s="94"/>
      <c r="H888" s="84"/>
      <c r="I888" s="95" t="str">
        <f t="shared" si="190"/>
        <v/>
      </c>
      <c r="J888" s="84"/>
      <c r="K888" s="52" t="str">
        <f t="shared" si="191"/>
        <v/>
      </c>
      <c r="L888" s="84"/>
      <c r="M888" s="51">
        <f t="shared" si="192"/>
        <v>0</v>
      </c>
      <c r="N888" s="51">
        <f t="shared" si="187"/>
        <v>0</v>
      </c>
      <c r="O888" s="51">
        <f t="shared" si="193"/>
        <v>0</v>
      </c>
      <c r="P888" s="51" t="str">
        <f>IFERROR(IF((VLOOKUP(F888,'Master Info'!$A$14:$C$113,2,FALSE)&amp;VLOOKUP(F888,'Master Info'!$A$14:$C$113,3,FALSE))='Master Info'!$B$2&amp;'Master Info'!$C$2,"SGST","IGST"),"")</f>
        <v/>
      </c>
      <c r="Q888" s="67" t="str">
        <f t="shared" si="188"/>
        <v/>
      </c>
      <c r="R888" s="51">
        <f t="shared" si="200"/>
        <v>0</v>
      </c>
      <c r="S888" s="51">
        <f t="shared" si="200"/>
        <v>0</v>
      </c>
      <c r="T888" s="51">
        <f t="shared" si="195"/>
        <v>0</v>
      </c>
      <c r="U888" s="51">
        <f t="shared" si="196"/>
        <v>0</v>
      </c>
      <c r="V888" s="52">
        <f t="shared" si="197"/>
        <v>0</v>
      </c>
      <c r="W888" s="50" t="str">
        <f>IFERROR(IF(AND(VLOOKUP(F888,'Master Info'!$A$14:$Q$113,17,FALSE)="UNREGISTERED",$P888="IGST",O888&gt;=250000),"IGST &gt; 2.5 Lakhs",IF(VLOOKUP($F888,'Master Info'!$A$14:$Q$113,17,FALSE)="UNREGISTERED","Unregistered",$P888)),"")</f>
        <v/>
      </c>
      <c r="X888" s="96" t="str">
        <f t="shared" si="198"/>
        <v/>
      </c>
      <c r="Y888" s="50" t="str">
        <f t="shared" si="189"/>
        <v/>
      </c>
    </row>
    <row r="889" spans="1:25" x14ac:dyDescent="0.25">
      <c r="A889" s="49" t="str">
        <f t="shared" si="186"/>
        <v>-</v>
      </c>
      <c r="B889" s="49">
        <f t="shared" si="199"/>
        <v>888</v>
      </c>
      <c r="C889" s="78"/>
      <c r="D889" s="78"/>
      <c r="E889" s="70"/>
      <c r="F889" s="83"/>
      <c r="G889" s="94"/>
      <c r="H889" s="84"/>
      <c r="I889" s="95" t="str">
        <f t="shared" si="190"/>
        <v/>
      </c>
      <c r="J889" s="84"/>
      <c r="K889" s="52" t="str">
        <f t="shared" si="191"/>
        <v/>
      </c>
      <c r="L889" s="84"/>
      <c r="M889" s="51">
        <f t="shared" si="192"/>
        <v>0</v>
      </c>
      <c r="N889" s="51">
        <f t="shared" si="187"/>
        <v>0</v>
      </c>
      <c r="O889" s="51">
        <f t="shared" si="193"/>
        <v>0</v>
      </c>
      <c r="P889" s="51" t="str">
        <f>IFERROR(IF((VLOOKUP(F889,'Master Info'!$A$14:$C$113,2,FALSE)&amp;VLOOKUP(F889,'Master Info'!$A$14:$C$113,3,FALSE))='Master Info'!$B$2&amp;'Master Info'!$C$2,"SGST","IGST"),"")</f>
        <v/>
      </c>
      <c r="Q889" s="67" t="str">
        <f t="shared" si="188"/>
        <v/>
      </c>
      <c r="R889" s="51">
        <f t="shared" si="200"/>
        <v>0</v>
      </c>
      <c r="S889" s="51">
        <f t="shared" si="200"/>
        <v>0</v>
      </c>
      <c r="T889" s="51">
        <f t="shared" si="195"/>
        <v>0</v>
      </c>
      <c r="U889" s="51">
        <f t="shared" si="196"/>
        <v>0</v>
      </c>
      <c r="V889" s="52">
        <f t="shared" si="197"/>
        <v>0</v>
      </c>
      <c r="W889" s="50" t="str">
        <f>IFERROR(IF(AND(VLOOKUP(F889,'Master Info'!$A$14:$Q$113,17,FALSE)="UNREGISTERED",$P889="IGST",O889&gt;=250000),"IGST &gt; 2.5 Lakhs",IF(VLOOKUP($F889,'Master Info'!$A$14:$Q$113,17,FALSE)="UNREGISTERED","Unregistered",$P889)),"")</f>
        <v/>
      </c>
      <c r="X889" s="96" t="str">
        <f t="shared" si="198"/>
        <v/>
      </c>
      <c r="Y889" s="50" t="str">
        <f t="shared" si="189"/>
        <v/>
      </c>
    </row>
    <row r="890" spans="1:25" x14ac:dyDescent="0.25">
      <c r="A890" s="49" t="str">
        <f t="shared" si="186"/>
        <v>-</v>
      </c>
      <c r="B890" s="49">
        <f t="shared" si="199"/>
        <v>889</v>
      </c>
      <c r="C890" s="78"/>
      <c r="D890" s="78"/>
      <c r="E890" s="70"/>
      <c r="F890" s="83"/>
      <c r="G890" s="94"/>
      <c r="H890" s="84"/>
      <c r="I890" s="95" t="str">
        <f t="shared" si="190"/>
        <v/>
      </c>
      <c r="J890" s="84"/>
      <c r="K890" s="52" t="str">
        <f t="shared" si="191"/>
        <v/>
      </c>
      <c r="L890" s="84"/>
      <c r="M890" s="51">
        <f t="shared" si="192"/>
        <v>0</v>
      </c>
      <c r="N890" s="51">
        <f t="shared" si="187"/>
        <v>0</v>
      </c>
      <c r="O890" s="51">
        <f t="shared" si="193"/>
        <v>0</v>
      </c>
      <c r="P890" s="51" t="str">
        <f>IFERROR(IF((VLOOKUP(F890,'Master Info'!$A$14:$C$113,2,FALSE)&amp;VLOOKUP(F890,'Master Info'!$A$14:$C$113,3,FALSE))='Master Info'!$B$2&amp;'Master Info'!$C$2,"SGST","IGST"),"")</f>
        <v/>
      </c>
      <c r="Q890" s="67" t="str">
        <f t="shared" si="188"/>
        <v/>
      </c>
      <c r="R890" s="51">
        <f t="shared" si="200"/>
        <v>0</v>
      </c>
      <c r="S890" s="51">
        <f t="shared" si="200"/>
        <v>0</v>
      </c>
      <c r="T890" s="51">
        <f t="shared" si="195"/>
        <v>0</v>
      </c>
      <c r="U890" s="51">
        <f t="shared" si="196"/>
        <v>0</v>
      </c>
      <c r="V890" s="52">
        <f t="shared" si="197"/>
        <v>0</v>
      </c>
      <c r="W890" s="50" t="str">
        <f>IFERROR(IF(AND(VLOOKUP(F890,'Master Info'!$A$14:$Q$113,17,FALSE)="UNREGISTERED",$P890="IGST",O890&gt;=250000),"IGST &gt; 2.5 Lakhs",IF(VLOOKUP($F890,'Master Info'!$A$14:$Q$113,17,FALSE)="UNREGISTERED","Unregistered",$P890)),"")</f>
        <v/>
      </c>
      <c r="X890" s="96" t="str">
        <f t="shared" si="198"/>
        <v/>
      </c>
      <c r="Y890" s="50" t="str">
        <f t="shared" si="189"/>
        <v/>
      </c>
    </row>
    <row r="891" spans="1:25" x14ac:dyDescent="0.25">
      <c r="A891" s="49" t="str">
        <f t="shared" si="186"/>
        <v>-</v>
      </c>
      <c r="B891" s="49">
        <f t="shared" si="199"/>
        <v>890</v>
      </c>
      <c r="C891" s="78"/>
      <c r="D891" s="78"/>
      <c r="E891" s="70"/>
      <c r="F891" s="83"/>
      <c r="G891" s="94"/>
      <c r="H891" s="84"/>
      <c r="I891" s="95" t="str">
        <f t="shared" si="190"/>
        <v/>
      </c>
      <c r="J891" s="84"/>
      <c r="K891" s="52" t="str">
        <f t="shared" si="191"/>
        <v/>
      </c>
      <c r="L891" s="84"/>
      <c r="M891" s="51">
        <f t="shared" si="192"/>
        <v>0</v>
      </c>
      <c r="N891" s="51">
        <f t="shared" si="187"/>
        <v>0</v>
      </c>
      <c r="O891" s="51">
        <f t="shared" si="193"/>
        <v>0</v>
      </c>
      <c r="P891" s="51" t="str">
        <f>IFERROR(IF((VLOOKUP(F891,'Master Info'!$A$14:$C$113,2,FALSE)&amp;VLOOKUP(F891,'Master Info'!$A$14:$C$113,3,FALSE))='Master Info'!$B$2&amp;'Master Info'!$C$2,"SGST","IGST"),"")</f>
        <v/>
      </c>
      <c r="Q891" s="67" t="str">
        <f t="shared" si="188"/>
        <v/>
      </c>
      <c r="R891" s="51">
        <f t="shared" si="200"/>
        <v>0</v>
      </c>
      <c r="S891" s="51">
        <f t="shared" si="200"/>
        <v>0</v>
      </c>
      <c r="T891" s="51">
        <f t="shared" si="195"/>
        <v>0</v>
      </c>
      <c r="U891" s="51">
        <f t="shared" si="196"/>
        <v>0</v>
      </c>
      <c r="V891" s="52">
        <f t="shared" si="197"/>
        <v>0</v>
      </c>
      <c r="W891" s="50" t="str">
        <f>IFERROR(IF(AND(VLOOKUP(F891,'Master Info'!$A$14:$Q$113,17,FALSE)="UNREGISTERED",$P891="IGST",O891&gt;=250000),"IGST &gt; 2.5 Lakhs",IF(VLOOKUP($F891,'Master Info'!$A$14:$Q$113,17,FALSE)="UNREGISTERED","Unregistered",$P891)),"")</f>
        <v/>
      </c>
      <c r="X891" s="96" t="str">
        <f t="shared" si="198"/>
        <v/>
      </c>
      <c r="Y891" s="50" t="str">
        <f t="shared" si="189"/>
        <v/>
      </c>
    </row>
    <row r="892" spans="1:25" x14ac:dyDescent="0.25">
      <c r="A892" s="49" t="str">
        <f t="shared" si="186"/>
        <v>-</v>
      </c>
      <c r="B892" s="49">
        <f t="shared" si="199"/>
        <v>891</v>
      </c>
      <c r="C892" s="78"/>
      <c r="D892" s="78"/>
      <c r="E892" s="70"/>
      <c r="F892" s="83"/>
      <c r="G892" s="94"/>
      <c r="H892" s="84"/>
      <c r="I892" s="95" t="str">
        <f t="shared" si="190"/>
        <v/>
      </c>
      <c r="J892" s="84"/>
      <c r="K892" s="52" t="str">
        <f t="shared" si="191"/>
        <v/>
      </c>
      <c r="L892" s="84"/>
      <c r="M892" s="51">
        <f t="shared" si="192"/>
        <v>0</v>
      </c>
      <c r="N892" s="51">
        <f t="shared" si="187"/>
        <v>0</v>
      </c>
      <c r="O892" s="51">
        <f t="shared" si="193"/>
        <v>0</v>
      </c>
      <c r="P892" s="51" t="str">
        <f>IFERROR(IF((VLOOKUP(F892,'Master Info'!$A$14:$C$113,2,FALSE)&amp;VLOOKUP(F892,'Master Info'!$A$14:$C$113,3,FALSE))='Master Info'!$B$2&amp;'Master Info'!$C$2,"SGST","IGST"),"")</f>
        <v/>
      </c>
      <c r="Q892" s="67" t="str">
        <f t="shared" si="188"/>
        <v/>
      </c>
      <c r="R892" s="51">
        <f t="shared" si="200"/>
        <v>0</v>
      </c>
      <c r="S892" s="51">
        <f t="shared" si="200"/>
        <v>0</v>
      </c>
      <c r="T892" s="51">
        <f t="shared" si="195"/>
        <v>0</v>
      </c>
      <c r="U892" s="51">
        <f t="shared" si="196"/>
        <v>0</v>
      </c>
      <c r="V892" s="52">
        <f t="shared" si="197"/>
        <v>0</v>
      </c>
      <c r="W892" s="50" t="str">
        <f>IFERROR(IF(AND(VLOOKUP(F892,'Master Info'!$A$14:$Q$113,17,FALSE)="UNREGISTERED",$P892="IGST",O892&gt;=250000),"IGST &gt; 2.5 Lakhs",IF(VLOOKUP($F892,'Master Info'!$A$14:$Q$113,17,FALSE)="UNREGISTERED","Unregistered",$P892)),"")</f>
        <v/>
      </c>
      <c r="X892" s="96" t="str">
        <f t="shared" si="198"/>
        <v/>
      </c>
      <c r="Y892" s="50" t="str">
        <f t="shared" si="189"/>
        <v/>
      </c>
    </row>
    <row r="893" spans="1:25" x14ac:dyDescent="0.25">
      <c r="A893" s="49" t="str">
        <f t="shared" si="186"/>
        <v>-</v>
      </c>
      <c r="B893" s="49">
        <f t="shared" si="199"/>
        <v>892</v>
      </c>
      <c r="C893" s="78"/>
      <c r="D893" s="78"/>
      <c r="E893" s="70"/>
      <c r="F893" s="83"/>
      <c r="G893" s="94"/>
      <c r="H893" s="84"/>
      <c r="I893" s="95" t="str">
        <f t="shared" si="190"/>
        <v/>
      </c>
      <c r="J893" s="84"/>
      <c r="K893" s="52" t="str">
        <f t="shared" si="191"/>
        <v/>
      </c>
      <c r="L893" s="84"/>
      <c r="M893" s="51">
        <f t="shared" si="192"/>
        <v>0</v>
      </c>
      <c r="N893" s="51">
        <f t="shared" si="187"/>
        <v>0</v>
      </c>
      <c r="O893" s="51">
        <f t="shared" si="193"/>
        <v>0</v>
      </c>
      <c r="P893" s="51" t="str">
        <f>IFERROR(IF((VLOOKUP(F893,'Master Info'!$A$14:$C$113,2,FALSE)&amp;VLOOKUP(F893,'Master Info'!$A$14:$C$113,3,FALSE))='Master Info'!$B$2&amp;'Master Info'!$C$2,"SGST","IGST"),"")</f>
        <v/>
      </c>
      <c r="Q893" s="67" t="str">
        <f t="shared" si="188"/>
        <v/>
      </c>
      <c r="R893" s="51">
        <f t="shared" si="200"/>
        <v>0</v>
      </c>
      <c r="S893" s="51">
        <f t="shared" si="200"/>
        <v>0</v>
      </c>
      <c r="T893" s="51">
        <f t="shared" si="195"/>
        <v>0</v>
      </c>
      <c r="U893" s="51">
        <f t="shared" si="196"/>
        <v>0</v>
      </c>
      <c r="V893" s="52">
        <f t="shared" si="197"/>
        <v>0</v>
      </c>
      <c r="W893" s="50" t="str">
        <f>IFERROR(IF(AND(VLOOKUP(F893,'Master Info'!$A$14:$Q$113,17,FALSE)="UNREGISTERED",$P893="IGST",O893&gt;=250000),"IGST &gt; 2.5 Lakhs",IF(VLOOKUP($F893,'Master Info'!$A$14:$Q$113,17,FALSE)="UNREGISTERED","Unregistered",$P893)),"")</f>
        <v/>
      </c>
      <c r="X893" s="96" t="str">
        <f t="shared" si="198"/>
        <v/>
      </c>
      <c r="Y893" s="50" t="str">
        <f t="shared" si="189"/>
        <v/>
      </c>
    </row>
    <row r="894" spans="1:25" x14ac:dyDescent="0.25">
      <c r="A894" s="49" t="str">
        <f t="shared" si="186"/>
        <v>-</v>
      </c>
      <c r="B894" s="49">
        <f t="shared" si="199"/>
        <v>893</v>
      </c>
      <c r="C894" s="78"/>
      <c r="D894" s="78"/>
      <c r="E894" s="70"/>
      <c r="F894" s="83"/>
      <c r="G894" s="94"/>
      <c r="H894" s="84"/>
      <c r="I894" s="95" t="str">
        <f t="shared" si="190"/>
        <v/>
      </c>
      <c r="J894" s="84"/>
      <c r="K894" s="52" t="str">
        <f t="shared" si="191"/>
        <v/>
      </c>
      <c r="L894" s="84"/>
      <c r="M894" s="51">
        <f t="shared" si="192"/>
        <v>0</v>
      </c>
      <c r="N894" s="51">
        <f t="shared" si="187"/>
        <v>0</v>
      </c>
      <c r="O894" s="51">
        <f t="shared" si="193"/>
        <v>0</v>
      </c>
      <c r="P894" s="51" t="str">
        <f>IFERROR(IF((VLOOKUP(F894,'Master Info'!$A$14:$C$113,2,FALSE)&amp;VLOOKUP(F894,'Master Info'!$A$14:$C$113,3,FALSE))='Master Info'!$B$2&amp;'Master Info'!$C$2,"SGST","IGST"),"")</f>
        <v/>
      </c>
      <c r="Q894" s="67" t="str">
        <f t="shared" si="188"/>
        <v/>
      </c>
      <c r="R894" s="51">
        <f t="shared" si="200"/>
        <v>0</v>
      </c>
      <c r="S894" s="51">
        <f t="shared" si="200"/>
        <v>0</v>
      </c>
      <c r="T894" s="51">
        <f t="shared" si="195"/>
        <v>0</v>
      </c>
      <c r="U894" s="51">
        <f t="shared" si="196"/>
        <v>0</v>
      </c>
      <c r="V894" s="52">
        <f t="shared" si="197"/>
        <v>0</v>
      </c>
      <c r="W894" s="50" t="str">
        <f>IFERROR(IF(AND(VLOOKUP(F894,'Master Info'!$A$14:$Q$113,17,FALSE)="UNREGISTERED",$P894="IGST",O894&gt;=250000),"IGST &gt; 2.5 Lakhs",IF(VLOOKUP($F894,'Master Info'!$A$14:$Q$113,17,FALSE)="UNREGISTERED","Unregistered",$P894)),"")</f>
        <v/>
      </c>
      <c r="X894" s="96" t="str">
        <f t="shared" si="198"/>
        <v/>
      </c>
      <c r="Y894" s="50" t="str">
        <f t="shared" si="189"/>
        <v/>
      </c>
    </row>
    <row r="895" spans="1:25" x14ac:dyDescent="0.25">
      <c r="A895" s="49" t="str">
        <f t="shared" si="186"/>
        <v>-</v>
      </c>
      <c r="B895" s="49">
        <f t="shared" si="199"/>
        <v>894</v>
      </c>
      <c r="C895" s="78"/>
      <c r="D895" s="78"/>
      <c r="E895" s="70"/>
      <c r="F895" s="83"/>
      <c r="G895" s="94"/>
      <c r="H895" s="84"/>
      <c r="I895" s="95" t="str">
        <f t="shared" si="190"/>
        <v/>
      </c>
      <c r="J895" s="84"/>
      <c r="K895" s="52" t="str">
        <f t="shared" si="191"/>
        <v/>
      </c>
      <c r="L895" s="84"/>
      <c r="M895" s="51">
        <f t="shared" si="192"/>
        <v>0</v>
      </c>
      <c r="N895" s="51">
        <f t="shared" si="187"/>
        <v>0</v>
      </c>
      <c r="O895" s="51">
        <f t="shared" si="193"/>
        <v>0</v>
      </c>
      <c r="P895" s="51" t="str">
        <f>IFERROR(IF((VLOOKUP(F895,'Master Info'!$A$14:$C$113,2,FALSE)&amp;VLOOKUP(F895,'Master Info'!$A$14:$C$113,3,FALSE))='Master Info'!$B$2&amp;'Master Info'!$C$2,"SGST","IGST"),"")</f>
        <v/>
      </c>
      <c r="Q895" s="67" t="str">
        <f t="shared" si="188"/>
        <v/>
      </c>
      <c r="R895" s="51">
        <f t="shared" si="200"/>
        <v>0</v>
      </c>
      <c r="S895" s="51">
        <f t="shared" si="200"/>
        <v>0</v>
      </c>
      <c r="T895" s="51">
        <f t="shared" si="195"/>
        <v>0</v>
      </c>
      <c r="U895" s="51">
        <f t="shared" si="196"/>
        <v>0</v>
      </c>
      <c r="V895" s="52">
        <f t="shared" si="197"/>
        <v>0</v>
      </c>
      <c r="W895" s="50" t="str">
        <f>IFERROR(IF(AND(VLOOKUP(F895,'Master Info'!$A$14:$Q$113,17,FALSE)="UNREGISTERED",$P895="IGST",O895&gt;=250000),"IGST &gt; 2.5 Lakhs",IF(VLOOKUP($F895,'Master Info'!$A$14:$Q$113,17,FALSE)="UNREGISTERED","Unregistered",$P895)),"")</f>
        <v/>
      </c>
      <c r="X895" s="96" t="str">
        <f t="shared" si="198"/>
        <v/>
      </c>
      <c r="Y895" s="50" t="str">
        <f t="shared" si="189"/>
        <v/>
      </c>
    </row>
    <row r="896" spans="1:25" x14ac:dyDescent="0.25">
      <c r="A896" s="49" t="str">
        <f t="shared" si="186"/>
        <v>-</v>
      </c>
      <c r="B896" s="49">
        <f t="shared" si="199"/>
        <v>895</v>
      </c>
      <c r="C896" s="78"/>
      <c r="D896" s="78"/>
      <c r="E896" s="70"/>
      <c r="F896" s="83"/>
      <c r="G896" s="94"/>
      <c r="H896" s="84"/>
      <c r="I896" s="95" t="str">
        <f t="shared" si="190"/>
        <v/>
      </c>
      <c r="J896" s="84"/>
      <c r="K896" s="52" t="str">
        <f t="shared" si="191"/>
        <v/>
      </c>
      <c r="L896" s="84"/>
      <c r="M896" s="51">
        <f t="shared" si="192"/>
        <v>0</v>
      </c>
      <c r="N896" s="51">
        <f t="shared" si="187"/>
        <v>0</v>
      </c>
      <c r="O896" s="51">
        <f t="shared" si="193"/>
        <v>0</v>
      </c>
      <c r="P896" s="51" t="str">
        <f>IFERROR(IF((VLOOKUP(F896,'Master Info'!$A$14:$C$113,2,FALSE)&amp;VLOOKUP(F896,'Master Info'!$A$14:$C$113,3,FALSE))='Master Info'!$B$2&amp;'Master Info'!$C$2,"SGST","IGST"),"")</f>
        <v/>
      </c>
      <c r="Q896" s="67" t="str">
        <f t="shared" si="188"/>
        <v/>
      </c>
      <c r="R896" s="51">
        <f t="shared" si="200"/>
        <v>0</v>
      </c>
      <c r="S896" s="51">
        <f t="shared" si="200"/>
        <v>0</v>
      </c>
      <c r="T896" s="51">
        <f t="shared" si="195"/>
        <v>0</v>
      </c>
      <c r="U896" s="51">
        <f t="shared" si="196"/>
        <v>0</v>
      </c>
      <c r="V896" s="52">
        <f t="shared" si="197"/>
        <v>0</v>
      </c>
      <c r="W896" s="50" t="str">
        <f>IFERROR(IF(AND(VLOOKUP(F896,'Master Info'!$A$14:$Q$113,17,FALSE)="UNREGISTERED",$P896="IGST",O896&gt;=250000),"IGST &gt; 2.5 Lakhs",IF(VLOOKUP($F896,'Master Info'!$A$14:$Q$113,17,FALSE)="UNREGISTERED","Unregistered",$P896)),"")</f>
        <v/>
      </c>
      <c r="X896" s="96" t="str">
        <f t="shared" si="198"/>
        <v/>
      </c>
      <c r="Y896" s="50" t="str">
        <f t="shared" si="189"/>
        <v/>
      </c>
    </row>
    <row r="897" spans="1:25" x14ac:dyDescent="0.25">
      <c r="A897" s="49" t="str">
        <f t="shared" si="186"/>
        <v>-</v>
      </c>
      <c r="B897" s="49">
        <f t="shared" si="199"/>
        <v>896</v>
      </c>
      <c r="C897" s="78"/>
      <c r="D897" s="78"/>
      <c r="E897" s="70"/>
      <c r="F897" s="83"/>
      <c r="G897" s="94"/>
      <c r="H897" s="84"/>
      <c r="I897" s="95" t="str">
        <f t="shared" si="190"/>
        <v/>
      </c>
      <c r="J897" s="84"/>
      <c r="K897" s="52" t="str">
        <f t="shared" si="191"/>
        <v/>
      </c>
      <c r="L897" s="84"/>
      <c r="M897" s="51">
        <f t="shared" si="192"/>
        <v>0</v>
      </c>
      <c r="N897" s="51">
        <f t="shared" si="187"/>
        <v>0</v>
      </c>
      <c r="O897" s="51">
        <f t="shared" si="193"/>
        <v>0</v>
      </c>
      <c r="P897" s="51" t="str">
        <f>IFERROR(IF((VLOOKUP(F897,'Master Info'!$A$14:$C$113,2,FALSE)&amp;VLOOKUP(F897,'Master Info'!$A$14:$C$113,3,FALSE))='Master Info'!$B$2&amp;'Master Info'!$C$2,"SGST","IGST"),"")</f>
        <v/>
      </c>
      <c r="Q897" s="67" t="str">
        <f t="shared" si="188"/>
        <v/>
      </c>
      <c r="R897" s="51">
        <f t="shared" si="200"/>
        <v>0</v>
      </c>
      <c r="S897" s="51">
        <f t="shared" si="200"/>
        <v>0</v>
      </c>
      <c r="T897" s="51">
        <f t="shared" si="195"/>
        <v>0</v>
      </c>
      <c r="U897" s="51">
        <f t="shared" si="196"/>
        <v>0</v>
      </c>
      <c r="V897" s="52">
        <f t="shared" si="197"/>
        <v>0</v>
      </c>
      <c r="W897" s="50" t="str">
        <f>IFERROR(IF(AND(VLOOKUP(F897,'Master Info'!$A$14:$Q$113,17,FALSE)="UNREGISTERED",$P897="IGST",O897&gt;=250000),"IGST &gt; 2.5 Lakhs",IF(VLOOKUP($F897,'Master Info'!$A$14:$Q$113,17,FALSE)="UNREGISTERED","Unregistered",$P897)),"")</f>
        <v/>
      </c>
      <c r="X897" s="96" t="str">
        <f t="shared" si="198"/>
        <v/>
      </c>
      <c r="Y897" s="50" t="str">
        <f t="shared" si="189"/>
        <v/>
      </c>
    </row>
    <row r="898" spans="1:25" x14ac:dyDescent="0.25">
      <c r="A898" s="49" t="str">
        <f t="shared" ref="A898:A961" si="201">C898&amp;"-"&amp;D898</f>
        <v>-</v>
      </c>
      <c r="B898" s="49">
        <f t="shared" si="199"/>
        <v>897</v>
      </c>
      <c r="C898" s="78"/>
      <c r="D898" s="78"/>
      <c r="E898" s="70"/>
      <c r="F898" s="83"/>
      <c r="G898" s="94"/>
      <c r="H898" s="84"/>
      <c r="I898" s="95" t="str">
        <f t="shared" si="190"/>
        <v/>
      </c>
      <c r="J898" s="84"/>
      <c r="K898" s="52" t="str">
        <f t="shared" si="191"/>
        <v/>
      </c>
      <c r="L898" s="84"/>
      <c r="M898" s="51">
        <f t="shared" si="192"/>
        <v>0</v>
      </c>
      <c r="N898" s="51">
        <f t="shared" ref="N898:N961" si="202">IFERROR(ROUND($J898*$L898,0),0)</f>
        <v>0</v>
      </c>
      <c r="O898" s="51">
        <f t="shared" si="193"/>
        <v>0</v>
      </c>
      <c r="P898" s="51" t="str">
        <f>IFERROR(IF((VLOOKUP(F898,'Master Info'!$A$14:$C$113,2,FALSE)&amp;VLOOKUP(F898,'Master Info'!$A$14:$C$113,3,FALSE))='Master Info'!$B$2&amp;'Master Info'!$C$2,"SGST","IGST"),"")</f>
        <v/>
      </c>
      <c r="Q898" s="67" t="str">
        <f t="shared" ref="Q898:Q961" si="203">IFERROR(VLOOKUP($G898,Products,IF(P898="SGST",5,6),FALSE),"")</f>
        <v/>
      </c>
      <c r="R898" s="51">
        <f t="shared" si="200"/>
        <v>0</v>
      </c>
      <c r="S898" s="51">
        <f t="shared" si="200"/>
        <v>0</v>
      </c>
      <c r="T898" s="51">
        <f t="shared" si="195"/>
        <v>0</v>
      </c>
      <c r="U898" s="51">
        <f t="shared" si="196"/>
        <v>0</v>
      </c>
      <c r="V898" s="52">
        <f t="shared" si="197"/>
        <v>0</v>
      </c>
      <c r="W898" s="50" t="str">
        <f>IFERROR(IF(AND(VLOOKUP(F898,'Master Info'!$A$14:$Q$113,17,FALSE)="UNREGISTERED",$P898="IGST",O898&gt;=250000),"IGST &gt; 2.5 Lakhs",IF(VLOOKUP($F898,'Master Info'!$A$14:$Q$113,17,FALSE)="UNREGISTERED","Unregistered",$P898)),"")</f>
        <v/>
      </c>
      <c r="X898" s="96" t="str">
        <f t="shared" si="198"/>
        <v/>
      </c>
      <c r="Y898" s="50" t="str">
        <f t="shared" ref="Y898:Y961" si="204">IFERROR(VLOOKUP(G898,Products,2,FALSE),"")</f>
        <v/>
      </c>
    </row>
    <row r="899" spans="1:25" x14ac:dyDescent="0.25">
      <c r="A899" s="49" t="str">
        <f t="shared" si="201"/>
        <v>-</v>
      </c>
      <c r="B899" s="49">
        <f t="shared" si="199"/>
        <v>898</v>
      </c>
      <c r="C899" s="78"/>
      <c r="D899" s="78"/>
      <c r="E899" s="70"/>
      <c r="F899" s="83"/>
      <c r="G899" s="94"/>
      <c r="H899" s="84"/>
      <c r="I899" s="95" t="str">
        <f t="shared" ref="I899:I962" si="205">IFERROR(ROUND(J899/H899,2),"")</f>
        <v/>
      </c>
      <c r="J899" s="84"/>
      <c r="K899" s="52" t="str">
        <f t="shared" ref="K899:K962" si="206">IFERROR(MIN(H899*(1-I899),(H899-J899)),"")</f>
        <v/>
      </c>
      <c r="L899" s="84"/>
      <c r="M899" s="51">
        <f t="shared" ref="M899:M962" si="207">IFERROR(ROUND($H899*$L899,0),0)</f>
        <v>0</v>
      </c>
      <c r="N899" s="51">
        <f t="shared" si="202"/>
        <v>0</v>
      </c>
      <c r="O899" s="51">
        <f t="shared" ref="O899:O962" si="208">M899-N899</f>
        <v>0</v>
      </c>
      <c r="P899" s="51" t="str">
        <f>IFERROR(IF((VLOOKUP(F899,'Master Info'!$A$14:$C$113,2,FALSE)&amp;VLOOKUP(F899,'Master Info'!$A$14:$C$113,3,FALSE))='Master Info'!$B$2&amp;'Master Info'!$C$2,"SGST","IGST"),"")</f>
        <v/>
      </c>
      <c r="Q899" s="67" t="str">
        <f t="shared" si="203"/>
        <v/>
      </c>
      <c r="R899" s="51">
        <f t="shared" ref="R899:S930" si="209">IFERROR(IF($P899="SGST",ROUND($O899*$Q899,2),0),0)</f>
        <v>0</v>
      </c>
      <c r="S899" s="51">
        <f t="shared" si="209"/>
        <v>0</v>
      </c>
      <c r="T899" s="51">
        <f t="shared" ref="T899:T962" si="210">IFERROR(IF($P899&lt;&gt;"SGST",ROUND($O899*$Q899,2),0),0)</f>
        <v>0</v>
      </c>
      <c r="U899" s="51">
        <f t="shared" ref="U899:U962" si="211">SUM(R899:T899)</f>
        <v>0</v>
      </c>
      <c r="V899" s="52">
        <f t="shared" ref="V899:V962" si="212">SUM(O899,U899)</f>
        <v>0</v>
      </c>
      <c r="W899" s="50" t="str">
        <f>IFERROR(IF(AND(VLOOKUP(F899,'Master Info'!$A$14:$Q$113,17,FALSE)="UNREGISTERED",$P899="IGST",O899&gt;=250000),"IGST &gt; 2.5 Lakhs",IF(VLOOKUP($F899,'Master Info'!$A$14:$Q$113,17,FALSE)="UNREGISTERED","Unregistered",$P899)),"")</f>
        <v/>
      </c>
      <c r="X899" s="96" t="str">
        <f t="shared" ref="X899:X962" si="213">IFERROR(IF(E899=0,"",TEXT(E899,"MMMm")),"")</f>
        <v/>
      </c>
      <c r="Y899" s="50" t="str">
        <f t="shared" si="204"/>
        <v/>
      </c>
    </row>
    <row r="900" spans="1:25" x14ac:dyDescent="0.25">
      <c r="A900" s="49" t="str">
        <f t="shared" si="201"/>
        <v>-</v>
      </c>
      <c r="B900" s="49">
        <f t="shared" si="199"/>
        <v>899</v>
      </c>
      <c r="C900" s="78"/>
      <c r="D900" s="78"/>
      <c r="E900" s="70"/>
      <c r="F900" s="83"/>
      <c r="G900" s="94"/>
      <c r="H900" s="84"/>
      <c r="I900" s="95" t="str">
        <f t="shared" si="205"/>
        <v/>
      </c>
      <c r="J900" s="84"/>
      <c r="K900" s="52" t="str">
        <f t="shared" si="206"/>
        <v/>
      </c>
      <c r="L900" s="84"/>
      <c r="M900" s="51">
        <f t="shared" si="207"/>
        <v>0</v>
      </c>
      <c r="N900" s="51">
        <f t="shared" si="202"/>
        <v>0</v>
      </c>
      <c r="O900" s="51">
        <f t="shared" si="208"/>
        <v>0</v>
      </c>
      <c r="P900" s="51" t="str">
        <f>IFERROR(IF((VLOOKUP(F900,'Master Info'!$A$14:$C$113,2,FALSE)&amp;VLOOKUP(F900,'Master Info'!$A$14:$C$113,3,FALSE))='Master Info'!$B$2&amp;'Master Info'!$C$2,"SGST","IGST"),"")</f>
        <v/>
      </c>
      <c r="Q900" s="67" t="str">
        <f t="shared" si="203"/>
        <v/>
      </c>
      <c r="R900" s="51">
        <f t="shared" si="209"/>
        <v>0</v>
      </c>
      <c r="S900" s="51">
        <f t="shared" si="209"/>
        <v>0</v>
      </c>
      <c r="T900" s="51">
        <f t="shared" si="210"/>
        <v>0</v>
      </c>
      <c r="U900" s="51">
        <f t="shared" si="211"/>
        <v>0</v>
      </c>
      <c r="V900" s="52">
        <f t="shared" si="212"/>
        <v>0</v>
      </c>
      <c r="W900" s="50" t="str">
        <f>IFERROR(IF(AND(VLOOKUP(F900,'Master Info'!$A$14:$Q$113,17,FALSE)="UNREGISTERED",$P900="IGST",O900&gt;=250000),"IGST &gt; 2.5 Lakhs",IF(VLOOKUP($F900,'Master Info'!$A$14:$Q$113,17,FALSE)="UNREGISTERED","Unregistered",$P900)),"")</f>
        <v/>
      </c>
      <c r="X900" s="96" t="str">
        <f t="shared" si="213"/>
        <v/>
      </c>
      <c r="Y900" s="50" t="str">
        <f t="shared" si="204"/>
        <v/>
      </c>
    </row>
    <row r="901" spans="1:25" x14ac:dyDescent="0.25">
      <c r="A901" s="49" t="str">
        <f t="shared" si="201"/>
        <v>-</v>
      </c>
      <c r="B901" s="49">
        <f t="shared" si="199"/>
        <v>900</v>
      </c>
      <c r="C901" s="78"/>
      <c r="D901" s="78"/>
      <c r="E901" s="70"/>
      <c r="F901" s="83"/>
      <c r="G901" s="94"/>
      <c r="H901" s="84"/>
      <c r="I901" s="95" t="str">
        <f t="shared" si="205"/>
        <v/>
      </c>
      <c r="J901" s="84"/>
      <c r="K901" s="52" t="str">
        <f t="shared" si="206"/>
        <v/>
      </c>
      <c r="L901" s="84"/>
      <c r="M901" s="51">
        <f t="shared" si="207"/>
        <v>0</v>
      </c>
      <c r="N901" s="51">
        <f t="shared" si="202"/>
        <v>0</v>
      </c>
      <c r="O901" s="51">
        <f t="shared" si="208"/>
        <v>0</v>
      </c>
      <c r="P901" s="51" t="str">
        <f>IFERROR(IF((VLOOKUP(F901,'Master Info'!$A$14:$C$113,2,FALSE)&amp;VLOOKUP(F901,'Master Info'!$A$14:$C$113,3,FALSE))='Master Info'!$B$2&amp;'Master Info'!$C$2,"SGST","IGST"),"")</f>
        <v/>
      </c>
      <c r="Q901" s="67" t="str">
        <f t="shared" si="203"/>
        <v/>
      </c>
      <c r="R901" s="51">
        <f t="shared" si="209"/>
        <v>0</v>
      </c>
      <c r="S901" s="51">
        <f t="shared" si="209"/>
        <v>0</v>
      </c>
      <c r="T901" s="51">
        <f t="shared" si="210"/>
        <v>0</v>
      </c>
      <c r="U901" s="51">
        <f t="shared" si="211"/>
        <v>0</v>
      </c>
      <c r="V901" s="52">
        <f t="shared" si="212"/>
        <v>0</v>
      </c>
      <c r="W901" s="50" t="str">
        <f>IFERROR(IF(AND(VLOOKUP(F901,'Master Info'!$A$14:$Q$113,17,FALSE)="UNREGISTERED",$P901="IGST",O901&gt;=250000),"IGST &gt; 2.5 Lakhs",IF(VLOOKUP($F901,'Master Info'!$A$14:$Q$113,17,FALSE)="UNREGISTERED","Unregistered",$P901)),"")</f>
        <v/>
      </c>
      <c r="X901" s="96" t="str">
        <f t="shared" si="213"/>
        <v/>
      </c>
      <c r="Y901" s="50" t="str">
        <f t="shared" si="204"/>
        <v/>
      </c>
    </row>
    <row r="902" spans="1:25" x14ac:dyDescent="0.25">
      <c r="A902" s="49" t="str">
        <f t="shared" si="201"/>
        <v>-</v>
      </c>
      <c r="B902" s="49">
        <f t="shared" si="199"/>
        <v>901</v>
      </c>
      <c r="C902" s="78"/>
      <c r="D902" s="78"/>
      <c r="E902" s="70"/>
      <c r="F902" s="83"/>
      <c r="G902" s="94"/>
      <c r="H902" s="84"/>
      <c r="I902" s="95" t="str">
        <f t="shared" si="205"/>
        <v/>
      </c>
      <c r="J902" s="84"/>
      <c r="K902" s="52" t="str">
        <f t="shared" si="206"/>
        <v/>
      </c>
      <c r="L902" s="84"/>
      <c r="M902" s="51">
        <f t="shared" si="207"/>
        <v>0</v>
      </c>
      <c r="N902" s="51">
        <f t="shared" si="202"/>
        <v>0</v>
      </c>
      <c r="O902" s="51">
        <f t="shared" si="208"/>
        <v>0</v>
      </c>
      <c r="P902" s="51" t="str">
        <f>IFERROR(IF((VLOOKUP(F902,'Master Info'!$A$14:$C$113,2,FALSE)&amp;VLOOKUP(F902,'Master Info'!$A$14:$C$113,3,FALSE))='Master Info'!$B$2&amp;'Master Info'!$C$2,"SGST","IGST"),"")</f>
        <v/>
      </c>
      <c r="Q902" s="67" t="str">
        <f t="shared" si="203"/>
        <v/>
      </c>
      <c r="R902" s="51">
        <f t="shared" si="209"/>
        <v>0</v>
      </c>
      <c r="S902" s="51">
        <f t="shared" si="209"/>
        <v>0</v>
      </c>
      <c r="T902" s="51">
        <f t="shared" si="210"/>
        <v>0</v>
      </c>
      <c r="U902" s="51">
        <f t="shared" si="211"/>
        <v>0</v>
      </c>
      <c r="V902" s="52">
        <f t="shared" si="212"/>
        <v>0</v>
      </c>
      <c r="W902" s="50" t="str">
        <f>IFERROR(IF(AND(VLOOKUP(F902,'Master Info'!$A$14:$Q$113,17,FALSE)="UNREGISTERED",$P902="IGST",O902&gt;=250000),"IGST &gt; 2.5 Lakhs",IF(VLOOKUP($F902,'Master Info'!$A$14:$Q$113,17,FALSE)="UNREGISTERED","Unregistered",$P902)),"")</f>
        <v/>
      </c>
      <c r="X902" s="96" t="str">
        <f t="shared" si="213"/>
        <v/>
      </c>
      <c r="Y902" s="50" t="str">
        <f t="shared" si="204"/>
        <v/>
      </c>
    </row>
    <row r="903" spans="1:25" x14ac:dyDescent="0.25">
      <c r="A903" s="49" t="str">
        <f t="shared" si="201"/>
        <v>-</v>
      </c>
      <c r="B903" s="49">
        <f t="shared" si="199"/>
        <v>902</v>
      </c>
      <c r="C903" s="78"/>
      <c r="D903" s="78"/>
      <c r="E903" s="70"/>
      <c r="F903" s="83"/>
      <c r="G903" s="94"/>
      <c r="H903" s="84"/>
      <c r="I903" s="95" t="str">
        <f t="shared" si="205"/>
        <v/>
      </c>
      <c r="J903" s="84"/>
      <c r="K903" s="52" t="str">
        <f t="shared" si="206"/>
        <v/>
      </c>
      <c r="L903" s="84"/>
      <c r="M903" s="51">
        <f t="shared" si="207"/>
        <v>0</v>
      </c>
      <c r="N903" s="51">
        <f t="shared" si="202"/>
        <v>0</v>
      </c>
      <c r="O903" s="51">
        <f t="shared" si="208"/>
        <v>0</v>
      </c>
      <c r="P903" s="51" t="str">
        <f>IFERROR(IF((VLOOKUP(F903,'Master Info'!$A$14:$C$113,2,FALSE)&amp;VLOOKUP(F903,'Master Info'!$A$14:$C$113,3,FALSE))='Master Info'!$B$2&amp;'Master Info'!$C$2,"SGST","IGST"),"")</f>
        <v/>
      </c>
      <c r="Q903" s="67" t="str">
        <f t="shared" si="203"/>
        <v/>
      </c>
      <c r="R903" s="51">
        <f t="shared" si="209"/>
        <v>0</v>
      </c>
      <c r="S903" s="51">
        <f t="shared" si="209"/>
        <v>0</v>
      </c>
      <c r="T903" s="51">
        <f t="shared" si="210"/>
        <v>0</v>
      </c>
      <c r="U903" s="51">
        <f t="shared" si="211"/>
        <v>0</v>
      </c>
      <c r="V903" s="52">
        <f t="shared" si="212"/>
        <v>0</v>
      </c>
      <c r="W903" s="50" t="str">
        <f>IFERROR(IF(AND(VLOOKUP(F903,'Master Info'!$A$14:$Q$113,17,FALSE)="UNREGISTERED",$P903="IGST",O903&gt;=250000),"IGST &gt; 2.5 Lakhs",IF(VLOOKUP($F903,'Master Info'!$A$14:$Q$113,17,FALSE)="UNREGISTERED","Unregistered",$P903)),"")</f>
        <v/>
      </c>
      <c r="X903" s="96" t="str">
        <f t="shared" si="213"/>
        <v/>
      </c>
      <c r="Y903" s="50" t="str">
        <f t="shared" si="204"/>
        <v/>
      </c>
    </row>
    <row r="904" spans="1:25" x14ac:dyDescent="0.25">
      <c r="A904" s="49" t="str">
        <f t="shared" si="201"/>
        <v>-</v>
      </c>
      <c r="B904" s="49">
        <f t="shared" si="199"/>
        <v>903</v>
      </c>
      <c r="C904" s="78"/>
      <c r="D904" s="78"/>
      <c r="E904" s="70"/>
      <c r="F904" s="83"/>
      <c r="G904" s="94"/>
      <c r="H904" s="84"/>
      <c r="I904" s="95" t="str">
        <f t="shared" si="205"/>
        <v/>
      </c>
      <c r="J904" s="84"/>
      <c r="K904" s="52" t="str">
        <f t="shared" si="206"/>
        <v/>
      </c>
      <c r="L904" s="84"/>
      <c r="M904" s="51">
        <f t="shared" si="207"/>
        <v>0</v>
      </c>
      <c r="N904" s="51">
        <f t="shared" si="202"/>
        <v>0</v>
      </c>
      <c r="O904" s="51">
        <f t="shared" si="208"/>
        <v>0</v>
      </c>
      <c r="P904" s="51" t="str">
        <f>IFERROR(IF((VLOOKUP(F904,'Master Info'!$A$14:$C$113,2,FALSE)&amp;VLOOKUP(F904,'Master Info'!$A$14:$C$113,3,FALSE))='Master Info'!$B$2&amp;'Master Info'!$C$2,"SGST","IGST"),"")</f>
        <v/>
      </c>
      <c r="Q904" s="67" t="str">
        <f t="shared" si="203"/>
        <v/>
      </c>
      <c r="R904" s="51">
        <f t="shared" si="209"/>
        <v>0</v>
      </c>
      <c r="S904" s="51">
        <f t="shared" si="209"/>
        <v>0</v>
      </c>
      <c r="T904" s="51">
        <f t="shared" si="210"/>
        <v>0</v>
      </c>
      <c r="U904" s="51">
        <f t="shared" si="211"/>
        <v>0</v>
      </c>
      <c r="V904" s="52">
        <f t="shared" si="212"/>
        <v>0</v>
      </c>
      <c r="W904" s="50" t="str">
        <f>IFERROR(IF(AND(VLOOKUP(F904,'Master Info'!$A$14:$Q$113,17,FALSE)="UNREGISTERED",$P904="IGST",O904&gt;=250000),"IGST &gt; 2.5 Lakhs",IF(VLOOKUP($F904,'Master Info'!$A$14:$Q$113,17,FALSE)="UNREGISTERED","Unregistered",$P904)),"")</f>
        <v/>
      </c>
      <c r="X904" s="96" t="str">
        <f t="shared" si="213"/>
        <v/>
      </c>
      <c r="Y904" s="50" t="str">
        <f t="shared" si="204"/>
        <v/>
      </c>
    </row>
    <row r="905" spans="1:25" x14ac:dyDescent="0.25">
      <c r="A905" s="49" t="str">
        <f t="shared" si="201"/>
        <v>-</v>
      </c>
      <c r="B905" s="49">
        <f t="shared" si="199"/>
        <v>904</v>
      </c>
      <c r="C905" s="78"/>
      <c r="D905" s="78"/>
      <c r="E905" s="70"/>
      <c r="F905" s="83"/>
      <c r="G905" s="94"/>
      <c r="H905" s="84"/>
      <c r="I905" s="95" t="str">
        <f t="shared" si="205"/>
        <v/>
      </c>
      <c r="J905" s="84"/>
      <c r="K905" s="52" t="str">
        <f t="shared" si="206"/>
        <v/>
      </c>
      <c r="L905" s="84"/>
      <c r="M905" s="51">
        <f t="shared" si="207"/>
        <v>0</v>
      </c>
      <c r="N905" s="51">
        <f t="shared" si="202"/>
        <v>0</v>
      </c>
      <c r="O905" s="51">
        <f t="shared" si="208"/>
        <v>0</v>
      </c>
      <c r="P905" s="51" t="str">
        <f>IFERROR(IF((VLOOKUP(F905,'Master Info'!$A$14:$C$113,2,FALSE)&amp;VLOOKUP(F905,'Master Info'!$A$14:$C$113,3,FALSE))='Master Info'!$B$2&amp;'Master Info'!$C$2,"SGST","IGST"),"")</f>
        <v/>
      </c>
      <c r="Q905" s="67" t="str">
        <f t="shared" si="203"/>
        <v/>
      </c>
      <c r="R905" s="51">
        <f t="shared" si="209"/>
        <v>0</v>
      </c>
      <c r="S905" s="51">
        <f t="shared" si="209"/>
        <v>0</v>
      </c>
      <c r="T905" s="51">
        <f t="shared" si="210"/>
        <v>0</v>
      </c>
      <c r="U905" s="51">
        <f t="shared" si="211"/>
        <v>0</v>
      </c>
      <c r="V905" s="52">
        <f t="shared" si="212"/>
        <v>0</v>
      </c>
      <c r="W905" s="50" t="str">
        <f>IFERROR(IF(AND(VLOOKUP(F905,'Master Info'!$A$14:$Q$113,17,FALSE)="UNREGISTERED",$P905="IGST",O905&gt;=250000),"IGST &gt; 2.5 Lakhs",IF(VLOOKUP($F905,'Master Info'!$A$14:$Q$113,17,FALSE)="UNREGISTERED","Unregistered",$P905)),"")</f>
        <v/>
      </c>
      <c r="X905" s="96" t="str">
        <f t="shared" si="213"/>
        <v/>
      </c>
      <c r="Y905" s="50" t="str">
        <f t="shared" si="204"/>
        <v/>
      </c>
    </row>
    <row r="906" spans="1:25" x14ac:dyDescent="0.25">
      <c r="A906" s="49" t="str">
        <f t="shared" si="201"/>
        <v>-</v>
      </c>
      <c r="B906" s="49">
        <f t="shared" si="199"/>
        <v>905</v>
      </c>
      <c r="C906" s="78"/>
      <c r="D906" s="78"/>
      <c r="E906" s="70"/>
      <c r="F906" s="83"/>
      <c r="G906" s="94"/>
      <c r="H906" s="84"/>
      <c r="I906" s="95" t="str">
        <f t="shared" si="205"/>
        <v/>
      </c>
      <c r="J906" s="84"/>
      <c r="K906" s="52" t="str">
        <f t="shared" si="206"/>
        <v/>
      </c>
      <c r="L906" s="84"/>
      <c r="M906" s="51">
        <f t="shared" si="207"/>
        <v>0</v>
      </c>
      <c r="N906" s="51">
        <f t="shared" si="202"/>
        <v>0</v>
      </c>
      <c r="O906" s="51">
        <f t="shared" si="208"/>
        <v>0</v>
      </c>
      <c r="P906" s="51" t="str">
        <f>IFERROR(IF((VLOOKUP(F906,'Master Info'!$A$14:$C$113,2,FALSE)&amp;VLOOKUP(F906,'Master Info'!$A$14:$C$113,3,FALSE))='Master Info'!$B$2&amp;'Master Info'!$C$2,"SGST","IGST"),"")</f>
        <v/>
      </c>
      <c r="Q906" s="67" t="str">
        <f t="shared" si="203"/>
        <v/>
      </c>
      <c r="R906" s="51">
        <f t="shared" si="209"/>
        <v>0</v>
      </c>
      <c r="S906" s="51">
        <f t="shared" si="209"/>
        <v>0</v>
      </c>
      <c r="T906" s="51">
        <f t="shared" si="210"/>
        <v>0</v>
      </c>
      <c r="U906" s="51">
        <f t="shared" si="211"/>
        <v>0</v>
      </c>
      <c r="V906" s="52">
        <f t="shared" si="212"/>
        <v>0</v>
      </c>
      <c r="W906" s="50" t="str">
        <f>IFERROR(IF(AND(VLOOKUP(F906,'Master Info'!$A$14:$Q$113,17,FALSE)="UNREGISTERED",$P906="IGST",O906&gt;=250000),"IGST &gt; 2.5 Lakhs",IF(VLOOKUP($F906,'Master Info'!$A$14:$Q$113,17,FALSE)="UNREGISTERED","Unregistered",$P906)),"")</f>
        <v/>
      </c>
      <c r="X906" s="96" t="str">
        <f t="shared" si="213"/>
        <v/>
      </c>
      <c r="Y906" s="50" t="str">
        <f t="shared" si="204"/>
        <v/>
      </c>
    </row>
    <row r="907" spans="1:25" x14ac:dyDescent="0.25">
      <c r="A907" s="49" t="str">
        <f t="shared" si="201"/>
        <v>-</v>
      </c>
      <c r="B907" s="49">
        <f t="shared" si="199"/>
        <v>906</v>
      </c>
      <c r="C907" s="78"/>
      <c r="D907" s="78"/>
      <c r="E907" s="70"/>
      <c r="F907" s="83"/>
      <c r="G907" s="94"/>
      <c r="H907" s="84"/>
      <c r="I907" s="95" t="str">
        <f t="shared" si="205"/>
        <v/>
      </c>
      <c r="J907" s="84"/>
      <c r="K907" s="52" t="str">
        <f t="shared" si="206"/>
        <v/>
      </c>
      <c r="L907" s="84"/>
      <c r="M907" s="51">
        <f t="shared" si="207"/>
        <v>0</v>
      </c>
      <c r="N907" s="51">
        <f t="shared" si="202"/>
        <v>0</v>
      </c>
      <c r="O907" s="51">
        <f t="shared" si="208"/>
        <v>0</v>
      </c>
      <c r="P907" s="51" t="str">
        <f>IFERROR(IF((VLOOKUP(F907,'Master Info'!$A$14:$C$113,2,FALSE)&amp;VLOOKUP(F907,'Master Info'!$A$14:$C$113,3,FALSE))='Master Info'!$B$2&amp;'Master Info'!$C$2,"SGST","IGST"),"")</f>
        <v/>
      </c>
      <c r="Q907" s="67" t="str">
        <f t="shared" si="203"/>
        <v/>
      </c>
      <c r="R907" s="51">
        <f t="shared" si="209"/>
        <v>0</v>
      </c>
      <c r="S907" s="51">
        <f t="shared" si="209"/>
        <v>0</v>
      </c>
      <c r="T907" s="51">
        <f t="shared" si="210"/>
        <v>0</v>
      </c>
      <c r="U907" s="51">
        <f t="shared" si="211"/>
        <v>0</v>
      </c>
      <c r="V907" s="52">
        <f t="shared" si="212"/>
        <v>0</v>
      </c>
      <c r="W907" s="50" t="str">
        <f>IFERROR(IF(AND(VLOOKUP(F907,'Master Info'!$A$14:$Q$113,17,FALSE)="UNREGISTERED",$P907="IGST",O907&gt;=250000),"IGST &gt; 2.5 Lakhs",IF(VLOOKUP($F907,'Master Info'!$A$14:$Q$113,17,FALSE)="UNREGISTERED","Unregistered",$P907)),"")</f>
        <v/>
      </c>
      <c r="X907" s="96" t="str">
        <f t="shared" si="213"/>
        <v/>
      </c>
      <c r="Y907" s="50" t="str">
        <f t="shared" si="204"/>
        <v/>
      </c>
    </row>
    <row r="908" spans="1:25" x14ac:dyDescent="0.25">
      <c r="A908" s="49" t="str">
        <f t="shared" si="201"/>
        <v>-</v>
      </c>
      <c r="B908" s="49">
        <f t="shared" si="199"/>
        <v>907</v>
      </c>
      <c r="C908" s="78"/>
      <c r="D908" s="78"/>
      <c r="E908" s="70"/>
      <c r="F908" s="83"/>
      <c r="G908" s="94"/>
      <c r="H908" s="84"/>
      <c r="I908" s="95" t="str">
        <f t="shared" si="205"/>
        <v/>
      </c>
      <c r="J908" s="84"/>
      <c r="K908" s="52" t="str">
        <f t="shared" si="206"/>
        <v/>
      </c>
      <c r="L908" s="84"/>
      <c r="M908" s="51">
        <f t="shared" si="207"/>
        <v>0</v>
      </c>
      <c r="N908" s="51">
        <f t="shared" si="202"/>
        <v>0</v>
      </c>
      <c r="O908" s="51">
        <f t="shared" si="208"/>
        <v>0</v>
      </c>
      <c r="P908" s="51" t="str">
        <f>IFERROR(IF((VLOOKUP(F908,'Master Info'!$A$14:$C$113,2,FALSE)&amp;VLOOKUP(F908,'Master Info'!$A$14:$C$113,3,FALSE))='Master Info'!$B$2&amp;'Master Info'!$C$2,"SGST","IGST"),"")</f>
        <v/>
      </c>
      <c r="Q908" s="67" t="str">
        <f t="shared" si="203"/>
        <v/>
      </c>
      <c r="R908" s="51">
        <f t="shared" si="209"/>
        <v>0</v>
      </c>
      <c r="S908" s="51">
        <f t="shared" si="209"/>
        <v>0</v>
      </c>
      <c r="T908" s="51">
        <f t="shared" si="210"/>
        <v>0</v>
      </c>
      <c r="U908" s="51">
        <f t="shared" si="211"/>
        <v>0</v>
      </c>
      <c r="V908" s="52">
        <f t="shared" si="212"/>
        <v>0</v>
      </c>
      <c r="W908" s="50" t="str">
        <f>IFERROR(IF(AND(VLOOKUP(F908,'Master Info'!$A$14:$Q$113,17,FALSE)="UNREGISTERED",$P908="IGST",O908&gt;=250000),"IGST &gt; 2.5 Lakhs",IF(VLOOKUP($F908,'Master Info'!$A$14:$Q$113,17,FALSE)="UNREGISTERED","Unregistered",$P908)),"")</f>
        <v/>
      </c>
      <c r="X908" s="96" t="str">
        <f t="shared" si="213"/>
        <v/>
      </c>
      <c r="Y908" s="50" t="str">
        <f t="shared" si="204"/>
        <v/>
      </c>
    </row>
    <row r="909" spans="1:25" x14ac:dyDescent="0.25">
      <c r="A909" s="49" t="str">
        <f t="shared" si="201"/>
        <v>-</v>
      </c>
      <c r="B909" s="49">
        <f t="shared" si="199"/>
        <v>908</v>
      </c>
      <c r="C909" s="78"/>
      <c r="D909" s="78"/>
      <c r="E909" s="70"/>
      <c r="F909" s="83"/>
      <c r="G909" s="94"/>
      <c r="H909" s="84"/>
      <c r="I909" s="95" t="str">
        <f t="shared" si="205"/>
        <v/>
      </c>
      <c r="J909" s="84"/>
      <c r="K909" s="52" t="str">
        <f t="shared" si="206"/>
        <v/>
      </c>
      <c r="L909" s="84"/>
      <c r="M909" s="51">
        <f t="shared" si="207"/>
        <v>0</v>
      </c>
      <c r="N909" s="51">
        <f t="shared" si="202"/>
        <v>0</v>
      </c>
      <c r="O909" s="51">
        <f t="shared" si="208"/>
        <v>0</v>
      </c>
      <c r="P909" s="51" t="str">
        <f>IFERROR(IF((VLOOKUP(F909,'Master Info'!$A$14:$C$113,2,FALSE)&amp;VLOOKUP(F909,'Master Info'!$A$14:$C$113,3,FALSE))='Master Info'!$B$2&amp;'Master Info'!$C$2,"SGST","IGST"),"")</f>
        <v/>
      </c>
      <c r="Q909" s="67" t="str">
        <f t="shared" si="203"/>
        <v/>
      </c>
      <c r="R909" s="51">
        <f t="shared" si="209"/>
        <v>0</v>
      </c>
      <c r="S909" s="51">
        <f t="shared" si="209"/>
        <v>0</v>
      </c>
      <c r="T909" s="51">
        <f t="shared" si="210"/>
        <v>0</v>
      </c>
      <c r="U909" s="51">
        <f t="shared" si="211"/>
        <v>0</v>
      </c>
      <c r="V909" s="52">
        <f t="shared" si="212"/>
        <v>0</v>
      </c>
      <c r="W909" s="50" t="str">
        <f>IFERROR(IF(AND(VLOOKUP(F909,'Master Info'!$A$14:$Q$113,17,FALSE)="UNREGISTERED",$P909="IGST",O909&gt;=250000),"IGST &gt; 2.5 Lakhs",IF(VLOOKUP($F909,'Master Info'!$A$14:$Q$113,17,FALSE)="UNREGISTERED","Unregistered",$P909)),"")</f>
        <v/>
      </c>
      <c r="X909" s="96" t="str">
        <f t="shared" si="213"/>
        <v/>
      </c>
      <c r="Y909" s="50" t="str">
        <f t="shared" si="204"/>
        <v/>
      </c>
    </row>
    <row r="910" spans="1:25" x14ac:dyDescent="0.25">
      <c r="A910" s="49" t="str">
        <f t="shared" si="201"/>
        <v>-</v>
      </c>
      <c r="B910" s="49">
        <f t="shared" si="199"/>
        <v>909</v>
      </c>
      <c r="C910" s="78"/>
      <c r="D910" s="78"/>
      <c r="E910" s="70"/>
      <c r="F910" s="83"/>
      <c r="G910" s="94"/>
      <c r="H910" s="84"/>
      <c r="I910" s="95" t="str">
        <f t="shared" si="205"/>
        <v/>
      </c>
      <c r="J910" s="84"/>
      <c r="K910" s="52" t="str">
        <f t="shared" si="206"/>
        <v/>
      </c>
      <c r="L910" s="84"/>
      <c r="M910" s="51">
        <f t="shared" si="207"/>
        <v>0</v>
      </c>
      <c r="N910" s="51">
        <f t="shared" si="202"/>
        <v>0</v>
      </c>
      <c r="O910" s="51">
        <f t="shared" si="208"/>
        <v>0</v>
      </c>
      <c r="P910" s="51" t="str">
        <f>IFERROR(IF((VLOOKUP(F910,'Master Info'!$A$14:$C$113,2,FALSE)&amp;VLOOKUP(F910,'Master Info'!$A$14:$C$113,3,FALSE))='Master Info'!$B$2&amp;'Master Info'!$C$2,"SGST","IGST"),"")</f>
        <v/>
      </c>
      <c r="Q910" s="67" t="str">
        <f t="shared" si="203"/>
        <v/>
      </c>
      <c r="R910" s="51">
        <f t="shared" si="209"/>
        <v>0</v>
      </c>
      <c r="S910" s="51">
        <f t="shared" si="209"/>
        <v>0</v>
      </c>
      <c r="T910" s="51">
        <f t="shared" si="210"/>
        <v>0</v>
      </c>
      <c r="U910" s="51">
        <f t="shared" si="211"/>
        <v>0</v>
      </c>
      <c r="V910" s="52">
        <f t="shared" si="212"/>
        <v>0</v>
      </c>
      <c r="W910" s="50" t="str">
        <f>IFERROR(IF(AND(VLOOKUP(F910,'Master Info'!$A$14:$Q$113,17,FALSE)="UNREGISTERED",$P910="IGST",O910&gt;=250000),"IGST &gt; 2.5 Lakhs",IF(VLOOKUP($F910,'Master Info'!$A$14:$Q$113,17,FALSE)="UNREGISTERED","Unregistered",$P910)),"")</f>
        <v/>
      </c>
      <c r="X910" s="96" t="str">
        <f t="shared" si="213"/>
        <v/>
      </c>
      <c r="Y910" s="50" t="str">
        <f t="shared" si="204"/>
        <v/>
      </c>
    </row>
    <row r="911" spans="1:25" x14ac:dyDescent="0.25">
      <c r="A911" s="49" t="str">
        <f t="shared" si="201"/>
        <v>-</v>
      </c>
      <c r="B911" s="49">
        <f t="shared" si="199"/>
        <v>910</v>
      </c>
      <c r="C911" s="78"/>
      <c r="D911" s="78"/>
      <c r="E911" s="70"/>
      <c r="F911" s="83"/>
      <c r="G911" s="94"/>
      <c r="H911" s="84"/>
      <c r="I911" s="95" t="str">
        <f t="shared" si="205"/>
        <v/>
      </c>
      <c r="J911" s="84"/>
      <c r="K911" s="52" t="str">
        <f t="shared" si="206"/>
        <v/>
      </c>
      <c r="L911" s="84"/>
      <c r="M911" s="51">
        <f t="shared" si="207"/>
        <v>0</v>
      </c>
      <c r="N911" s="51">
        <f t="shared" si="202"/>
        <v>0</v>
      </c>
      <c r="O911" s="51">
        <f t="shared" si="208"/>
        <v>0</v>
      </c>
      <c r="P911" s="51" t="str">
        <f>IFERROR(IF((VLOOKUP(F911,'Master Info'!$A$14:$C$113,2,FALSE)&amp;VLOOKUP(F911,'Master Info'!$A$14:$C$113,3,FALSE))='Master Info'!$B$2&amp;'Master Info'!$C$2,"SGST","IGST"),"")</f>
        <v/>
      </c>
      <c r="Q911" s="67" t="str">
        <f t="shared" si="203"/>
        <v/>
      </c>
      <c r="R911" s="51">
        <f t="shared" si="209"/>
        <v>0</v>
      </c>
      <c r="S911" s="51">
        <f t="shared" si="209"/>
        <v>0</v>
      </c>
      <c r="T911" s="51">
        <f t="shared" si="210"/>
        <v>0</v>
      </c>
      <c r="U911" s="51">
        <f t="shared" si="211"/>
        <v>0</v>
      </c>
      <c r="V911" s="52">
        <f t="shared" si="212"/>
        <v>0</v>
      </c>
      <c r="W911" s="50" t="str">
        <f>IFERROR(IF(AND(VLOOKUP(F911,'Master Info'!$A$14:$Q$113,17,FALSE)="UNREGISTERED",$P911="IGST",O911&gt;=250000),"IGST &gt; 2.5 Lakhs",IF(VLOOKUP($F911,'Master Info'!$A$14:$Q$113,17,FALSE)="UNREGISTERED","Unregistered",$P911)),"")</f>
        <v/>
      </c>
      <c r="X911" s="96" t="str">
        <f t="shared" si="213"/>
        <v/>
      </c>
      <c r="Y911" s="50" t="str">
        <f t="shared" si="204"/>
        <v/>
      </c>
    </row>
    <row r="912" spans="1:25" x14ac:dyDescent="0.25">
      <c r="A912" s="49" t="str">
        <f t="shared" si="201"/>
        <v>-</v>
      </c>
      <c r="B912" s="49">
        <f t="shared" si="199"/>
        <v>911</v>
      </c>
      <c r="C912" s="78"/>
      <c r="D912" s="78"/>
      <c r="E912" s="70"/>
      <c r="F912" s="83"/>
      <c r="G912" s="94"/>
      <c r="H912" s="84"/>
      <c r="I912" s="95" t="str">
        <f t="shared" si="205"/>
        <v/>
      </c>
      <c r="J912" s="84"/>
      <c r="K912" s="52" t="str">
        <f t="shared" si="206"/>
        <v/>
      </c>
      <c r="L912" s="84"/>
      <c r="M912" s="51">
        <f t="shared" si="207"/>
        <v>0</v>
      </c>
      <c r="N912" s="51">
        <f t="shared" si="202"/>
        <v>0</v>
      </c>
      <c r="O912" s="51">
        <f t="shared" si="208"/>
        <v>0</v>
      </c>
      <c r="P912" s="51" t="str">
        <f>IFERROR(IF((VLOOKUP(F912,'Master Info'!$A$14:$C$113,2,FALSE)&amp;VLOOKUP(F912,'Master Info'!$A$14:$C$113,3,FALSE))='Master Info'!$B$2&amp;'Master Info'!$C$2,"SGST","IGST"),"")</f>
        <v/>
      </c>
      <c r="Q912" s="67" t="str">
        <f t="shared" si="203"/>
        <v/>
      </c>
      <c r="R912" s="51">
        <f t="shared" si="209"/>
        <v>0</v>
      </c>
      <c r="S912" s="51">
        <f t="shared" si="209"/>
        <v>0</v>
      </c>
      <c r="T912" s="51">
        <f t="shared" si="210"/>
        <v>0</v>
      </c>
      <c r="U912" s="51">
        <f t="shared" si="211"/>
        <v>0</v>
      </c>
      <c r="V912" s="52">
        <f t="shared" si="212"/>
        <v>0</v>
      </c>
      <c r="W912" s="50" t="str">
        <f>IFERROR(IF(AND(VLOOKUP(F912,'Master Info'!$A$14:$Q$113,17,FALSE)="UNREGISTERED",$P912="IGST",O912&gt;=250000),"IGST &gt; 2.5 Lakhs",IF(VLOOKUP($F912,'Master Info'!$A$14:$Q$113,17,FALSE)="UNREGISTERED","Unregistered",$P912)),"")</f>
        <v/>
      </c>
      <c r="X912" s="96" t="str">
        <f t="shared" si="213"/>
        <v/>
      </c>
      <c r="Y912" s="50" t="str">
        <f t="shared" si="204"/>
        <v/>
      </c>
    </row>
    <row r="913" spans="1:25" x14ac:dyDescent="0.25">
      <c r="A913" s="49" t="str">
        <f t="shared" si="201"/>
        <v>-</v>
      </c>
      <c r="B913" s="49">
        <f t="shared" si="199"/>
        <v>912</v>
      </c>
      <c r="C913" s="78"/>
      <c r="D913" s="78"/>
      <c r="E913" s="70"/>
      <c r="F913" s="83"/>
      <c r="G913" s="94"/>
      <c r="H913" s="84"/>
      <c r="I913" s="95" t="str">
        <f t="shared" si="205"/>
        <v/>
      </c>
      <c r="J913" s="84"/>
      <c r="K913" s="52" t="str">
        <f t="shared" si="206"/>
        <v/>
      </c>
      <c r="L913" s="84"/>
      <c r="M913" s="51">
        <f t="shared" si="207"/>
        <v>0</v>
      </c>
      <c r="N913" s="51">
        <f t="shared" si="202"/>
        <v>0</v>
      </c>
      <c r="O913" s="51">
        <f t="shared" si="208"/>
        <v>0</v>
      </c>
      <c r="P913" s="51" t="str">
        <f>IFERROR(IF((VLOOKUP(F913,'Master Info'!$A$14:$C$113,2,FALSE)&amp;VLOOKUP(F913,'Master Info'!$A$14:$C$113,3,FALSE))='Master Info'!$B$2&amp;'Master Info'!$C$2,"SGST","IGST"),"")</f>
        <v/>
      </c>
      <c r="Q913" s="67" t="str">
        <f t="shared" si="203"/>
        <v/>
      </c>
      <c r="R913" s="51">
        <f t="shared" si="209"/>
        <v>0</v>
      </c>
      <c r="S913" s="51">
        <f t="shared" si="209"/>
        <v>0</v>
      </c>
      <c r="T913" s="51">
        <f t="shared" si="210"/>
        <v>0</v>
      </c>
      <c r="U913" s="51">
        <f t="shared" si="211"/>
        <v>0</v>
      </c>
      <c r="V913" s="52">
        <f t="shared" si="212"/>
        <v>0</v>
      </c>
      <c r="W913" s="50" t="str">
        <f>IFERROR(IF(AND(VLOOKUP(F913,'Master Info'!$A$14:$Q$113,17,FALSE)="UNREGISTERED",$P913="IGST",O913&gt;=250000),"IGST &gt; 2.5 Lakhs",IF(VLOOKUP($F913,'Master Info'!$A$14:$Q$113,17,FALSE)="UNREGISTERED","Unregistered",$P913)),"")</f>
        <v/>
      </c>
      <c r="X913" s="96" t="str">
        <f t="shared" si="213"/>
        <v/>
      </c>
      <c r="Y913" s="50" t="str">
        <f t="shared" si="204"/>
        <v/>
      </c>
    </row>
    <row r="914" spans="1:25" x14ac:dyDescent="0.25">
      <c r="A914" s="49" t="str">
        <f t="shared" si="201"/>
        <v>-</v>
      </c>
      <c r="B914" s="49">
        <f t="shared" si="199"/>
        <v>913</v>
      </c>
      <c r="C914" s="78"/>
      <c r="D914" s="78"/>
      <c r="E914" s="70"/>
      <c r="F914" s="83"/>
      <c r="G914" s="94"/>
      <c r="H914" s="84"/>
      <c r="I914" s="95" t="str">
        <f t="shared" si="205"/>
        <v/>
      </c>
      <c r="J914" s="84"/>
      <c r="K914" s="52" t="str">
        <f t="shared" si="206"/>
        <v/>
      </c>
      <c r="L914" s="84"/>
      <c r="M914" s="51">
        <f t="shared" si="207"/>
        <v>0</v>
      </c>
      <c r="N914" s="51">
        <f t="shared" si="202"/>
        <v>0</v>
      </c>
      <c r="O914" s="51">
        <f t="shared" si="208"/>
        <v>0</v>
      </c>
      <c r="P914" s="51" t="str">
        <f>IFERROR(IF((VLOOKUP(F914,'Master Info'!$A$14:$C$113,2,FALSE)&amp;VLOOKUP(F914,'Master Info'!$A$14:$C$113,3,FALSE))='Master Info'!$B$2&amp;'Master Info'!$C$2,"SGST","IGST"),"")</f>
        <v/>
      </c>
      <c r="Q914" s="67" t="str">
        <f t="shared" si="203"/>
        <v/>
      </c>
      <c r="R914" s="51">
        <f t="shared" si="209"/>
        <v>0</v>
      </c>
      <c r="S914" s="51">
        <f t="shared" si="209"/>
        <v>0</v>
      </c>
      <c r="T914" s="51">
        <f t="shared" si="210"/>
        <v>0</v>
      </c>
      <c r="U914" s="51">
        <f t="shared" si="211"/>
        <v>0</v>
      </c>
      <c r="V914" s="52">
        <f t="shared" si="212"/>
        <v>0</v>
      </c>
      <c r="W914" s="50" t="str">
        <f>IFERROR(IF(AND(VLOOKUP(F914,'Master Info'!$A$14:$Q$113,17,FALSE)="UNREGISTERED",$P914="IGST",O914&gt;=250000),"IGST &gt; 2.5 Lakhs",IF(VLOOKUP($F914,'Master Info'!$A$14:$Q$113,17,FALSE)="UNREGISTERED","Unregistered",$P914)),"")</f>
        <v/>
      </c>
      <c r="X914" s="96" t="str">
        <f t="shared" si="213"/>
        <v/>
      </c>
      <c r="Y914" s="50" t="str">
        <f t="shared" si="204"/>
        <v/>
      </c>
    </row>
    <row r="915" spans="1:25" x14ac:dyDescent="0.25">
      <c r="A915" s="49" t="str">
        <f t="shared" si="201"/>
        <v>-</v>
      </c>
      <c r="B915" s="49">
        <f t="shared" si="199"/>
        <v>914</v>
      </c>
      <c r="C915" s="78"/>
      <c r="D915" s="78"/>
      <c r="E915" s="70"/>
      <c r="F915" s="83"/>
      <c r="G915" s="94"/>
      <c r="H915" s="84"/>
      <c r="I915" s="95" t="str">
        <f t="shared" si="205"/>
        <v/>
      </c>
      <c r="J915" s="84"/>
      <c r="K915" s="52" t="str">
        <f t="shared" si="206"/>
        <v/>
      </c>
      <c r="L915" s="84"/>
      <c r="M915" s="51">
        <f t="shared" si="207"/>
        <v>0</v>
      </c>
      <c r="N915" s="51">
        <f t="shared" si="202"/>
        <v>0</v>
      </c>
      <c r="O915" s="51">
        <f t="shared" si="208"/>
        <v>0</v>
      </c>
      <c r="P915" s="51" t="str">
        <f>IFERROR(IF((VLOOKUP(F915,'Master Info'!$A$14:$C$113,2,FALSE)&amp;VLOOKUP(F915,'Master Info'!$A$14:$C$113,3,FALSE))='Master Info'!$B$2&amp;'Master Info'!$C$2,"SGST","IGST"),"")</f>
        <v/>
      </c>
      <c r="Q915" s="67" t="str">
        <f t="shared" si="203"/>
        <v/>
      </c>
      <c r="R915" s="51">
        <f t="shared" si="209"/>
        <v>0</v>
      </c>
      <c r="S915" s="51">
        <f t="shared" si="209"/>
        <v>0</v>
      </c>
      <c r="T915" s="51">
        <f t="shared" si="210"/>
        <v>0</v>
      </c>
      <c r="U915" s="51">
        <f t="shared" si="211"/>
        <v>0</v>
      </c>
      <c r="V915" s="52">
        <f t="shared" si="212"/>
        <v>0</v>
      </c>
      <c r="W915" s="50" t="str">
        <f>IFERROR(IF(AND(VLOOKUP(F915,'Master Info'!$A$14:$Q$113,17,FALSE)="UNREGISTERED",$P915="IGST",O915&gt;=250000),"IGST &gt; 2.5 Lakhs",IF(VLOOKUP($F915,'Master Info'!$A$14:$Q$113,17,FALSE)="UNREGISTERED","Unregistered",$P915)),"")</f>
        <v/>
      </c>
      <c r="X915" s="96" t="str">
        <f t="shared" si="213"/>
        <v/>
      </c>
      <c r="Y915" s="50" t="str">
        <f t="shared" si="204"/>
        <v/>
      </c>
    </row>
    <row r="916" spans="1:25" x14ac:dyDescent="0.25">
      <c r="A916" s="49" t="str">
        <f t="shared" si="201"/>
        <v>-</v>
      </c>
      <c r="B916" s="49">
        <f t="shared" si="199"/>
        <v>915</v>
      </c>
      <c r="C916" s="78"/>
      <c r="D916" s="78"/>
      <c r="E916" s="70"/>
      <c r="F916" s="83"/>
      <c r="G916" s="94"/>
      <c r="H916" s="84"/>
      <c r="I916" s="95" t="str">
        <f t="shared" si="205"/>
        <v/>
      </c>
      <c r="J916" s="84"/>
      <c r="K916" s="52" t="str">
        <f t="shared" si="206"/>
        <v/>
      </c>
      <c r="L916" s="84"/>
      <c r="M916" s="51">
        <f t="shared" si="207"/>
        <v>0</v>
      </c>
      <c r="N916" s="51">
        <f t="shared" si="202"/>
        <v>0</v>
      </c>
      <c r="O916" s="51">
        <f t="shared" si="208"/>
        <v>0</v>
      </c>
      <c r="P916" s="51" t="str">
        <f>IFERROR(IF((VLOOKUP(F916,'Master Info'!$A$14:$C$113,2,FALSE)&amp;VLOOKUP(F916,'Master Info'!$A$14:$C$113,3,FALSE))='Master Info'!$B$2&amp;'Master Info'!$C$2,"SGST","IGST"),"")</f>
        <v/>
      </c>
      <c r="Q916" s="67" t="str">
        <f t="shared" si="203"/>
        <v/>
      </c>
      <c r="R916" s="51">
        <f t="shared" si="209"/>
        <v>0</v>
      </c>
      <c r="S916" s="51">
        <f t="shared" si="209"/>
        <v>0</v>
      </c>
      <c r="T916" s="51">
        <f t="shared" si="210"/>
        <v>0</v>
      </c>
      <c r="U916" s="51">
        <f t="shared" si="211"/>
        <v>0</v>
      </c>
      <c r="V916" s="52">
        <f t="shared" si="212"/>
        <v>0</v>
      </c>
      <c r="W916" s="50" t="str">
        <f>IFERROR(IF(AND(VLOOKUP(F916,'Master Info'!$A$14:$Q$113,17,FALSE)="UNREGISTERED",$P916="IGST",O916&gt;=250000),"IGST &gt; 2.5 Lakhs",IF(VLOOKUP($F916,'Master Info'!$A$14:$Q$113,17,FALSE)="UNREGISTERED","Unregistered",$P916)),"")</f>
        <v/>
      </c>
      <c r="X916" s="96" t="str">
        <f t="shared" si="213"/>
        <v/>
      </c>
      <c r="Y916" s="50" t="str">
        <f t="shared" si="204"/>
        <v/>
      </c>
    </row>
    <row r="917" spans="1:25" x14ac:dyDescent="0.25">
      <c r="A917" s="49" t="str">
        <f t="shared" si="201"/>
        <v>-</v>
      </c>
      <c r="B917" s="49">
        <f t="shared" si="199"/>
        <v>916</v>
      </c>
      <c r="C917" s="78"/>
      <c r="D917" s="78"/>
      <c r="E917" s="70"/>
      <c r="F917" s="83"/>
      <c r="G917" s="94"/>
      <c r="H917" s="84"/>
      <c r="I917" s="95" t="str">
        <f t="shared" si="205"/>
        <v/>
      </c>
      <c r="J917" s="84"/>
      <c r="K917" s="52" t="str">
        <f t="shared" si="206"/>
        <v/>
      </c>
      <c r="L917" s="84"/>
      <c r="M917" s="51">
        <f t="shared" si="207"/>
        <v>0</v>
      </c>
      <c r="N917" s="51">
        <f t="shared" si="202"/>
        <v>0</v>
      </c>
      <c r="O917" s="51">
        <f t="shared" si="208"/>
        <v>0</v>
      </c>
      <c r="P917" s="51" t="str">
        <f>IFERROR(IF((VLOOKUP(F917,'Master Info'!$A$14:$C$113,2,FALSE)&amp;VLOOKUP(F917,'Master Info'!$A$14:$C$113,3,FALSE))='Master Info'!$B$2&amp;'Master Info'!$C$2,"SGST","IGST"),"")</f>
        <v/>
      </c>
      <c r="Q917" s="67" t="str">
        <f t="shared" si="203"/>
        <v/>
      </c>
      <c r="R917" s="51">
        <f t="shared" si="209"/>
        <v>0</v>
      </c>
      <c r="S917" s="51">
        <f t="shared" si="209"/>
        <v>0</v>
      </c>
      <c r="T917" s="51">
        <f t="shared" si="210"/>
        <v>0</v>
      </c>
      <c r="U917" s="51">
        <f t="shared" si="211"/>
        <v>0</v>
      </c>
      <c r="V917" s="52">
        <f t="shared" si="212"/>
        <v>0</v>
      </c>
      <c r="W917" s="50" t="str">
        <f>IFERROR(IF(AND(VLOOKUP(F917,'Master Info'!$A$14:$Q$113,17,FALSE)="UNREGISTERED",$P917="IGST",O917&gt;=250000),"IGST &gt; 2.5 Lakhs",IF(VLOOKUP($F917,'Master Info'!$A$14:$Q$113,17,FALSE)="UNREGISTERED","Unregistered",$P917)),"")</f>
        <v/>
      </c>
      <c r="X917" s="96" t="str">
        <f t="shared" si="213"/>
        <v/>
      </c>
      <c r="Y917" s="50" t="str">
        <f t="shared" si="204"/>
        <v/>
      </c>
    </row>
    <row r="918" spans="1:25" x14ac:dyDescent="0.25">
      <c r="A918" s="49" t="str">
        <f t="shared" si="201"/>
        <v>-</v>
      </c>
      <c r="B918" s="49">
        <f t="shared" si="199"/>
        <v>917</v>
      </c>
      <c r="C918" s="78"/>
      <c r="D918" s="78"/>
      <c r="E918" s="70"/>
      <c r="F918" s="83"/>
      <c r="G918" s="94"/>
      <c r="H918" s="84"/>
      <c r="I918" s="95" t="str">
        <f t="shared" si="205"/>
        <v/>
      </c>
      <c r="J918" s="84"/>
      <c r="K918" s="52" t="str">
        <f t="shared" si="206"/>
        <v/>
      </c>
      <c r="L918" s="84"/>
      <c r="M918" s="51">
        <f t="shared" si="207"/>
        <v>0</v>
      </c>
      <c r="N918" s="51">
        <f t="shared" si="202"/>
        <v>0</v>
      </c>
      <c r="O918" s="51">
        <f t="shared" si="208"/>
        <v>0</v>
      </c>
      <c r="P918" s="51" t="str">
        <f>IFERROR(IF((VLOOKUP(F918,'Master Info'!$A$14:$C$113,2,FALSE)&amp;VLOOKUP(F918,'Master Info'!$A$14:$C$113,3,FALSE))='Master Info'!$B$2&amp;'Master Info'!$C$2,"SGST","IGST"),"")</f>
        <v/>
      </c>
      <c r="Q918" s="67" t="str">
        <f t="shared" si="203"/>
        <v/>
      </c>
      <c r="R918" s="51">
        <f t="shared" si="209"/>
        <v>0</v>
      </c>
      <c r="S918" s="51">
        <f t="shared" si="209"/>
        <v>0</v>
      </c>
      <c r="T918" s="51">
        <f t="shared" si="210"/>
        <v>0</v>
      </c>
      <c r="U918" s="51">
        <f t="shared" si="211"/>
        <v>0</v>
      </c>
      <c r="V918" s="52">
        <f t="shared" si="212"/>
        <v>0</v>
      </c>
      <c r="W918" s="50" t="str">
        <f>IFERROR(IF(AND(VLOOKUP(F918,'Master Info'!$A$14:$Q$113,17,FALSE)="UNREGISTERED",$P918="IGST",O918&gt;=250000),"IGST &gt; 2.5 Lakhs",IF(VLOOKUP($F918,'Master Info'!$A$14:$Q$113,17,FALSE)="UNREGISTERED","Unregistered",$P918)),"")</f>
        <v/>
      </c>
      <c r="X918" s="96" t="str">
        <f t="shared" si="213"/>
        <v/>
      </c>
      <c r="Y918" s="50" t="str">
        <f t="shared" si="204"/>
        <v/>
      </c>
    </row>
    <row r="919" spans="1:25" x14ac:dyDescent="0.25">
      <c r="A919" s="49" t="str">
        <f t="shared" si="201"/>
        <v>-</v>
      </c>
      <c r="B919" s="49">
        <f t="shared" si="199"/>
        <v>918</v>
      </c>
      <c r="C919" s="78"/>
      <c r="D919" s="78"/>
      <c r="E919" s="70"/>
      <c r="F919" s="83"/>
      <c r="G919" s="94"/>
      <c r="H919" s="84"/>
      <c r="I919" s="95" t="str">
        <f t="shared" si="205"/>
        <v/>
      </c>
      <c r="J919" s="84"/>
      <c r="K919" s="52" t="str">
        <f t="shared" si="206"/>
        <v/>
      </c>
      <c r="L919" s="84"/>
      <c r="M919" s="51">
        <f t="shared" si="207"/>
        <v>0</v>
      </c>
      <c r="N919" s="51">
        <f t="shared" si="202"/>
        <v>0</v>
      </c>
      <c r="O919" s="51">
        <f t="shared" si="208"/>
        <v>0</v>
      </c>
      <c r="P919" s="51" t="str">
        <f>IFERROR(IF((VLOOKUP(F919,'Master Info'!$A$14:$C$113,2,FALSE)&amp;VLOOKUP(F919,'Master Info'!$A$14:$C$113,3,FALSE))='Master Info'!$B$2&amp;'Master Info'!$C$2,"SGST","IGST"),"")</f>
        <v/>
      </c>
      <c r="Q919" s="67" t="str">
        <f t="shared" si="203"/>
        <v/>
      </c>
      <c r="R919" s="51">
        <f t="shared" si="209"/>
        <v>0</v>
      </c>
      <c r="S919" s="51">
        <f t="shared" si="209"/>
        <v>0</v>
      </c>
      <c r="T919" s="51">
        <f t="shared" si="210"/>
        <v>0</v>
      </c>
      <c r="U919" s="51">
        <f t="shared" si="211"/>
        <v>0</v>
      </c>
      <c r="V919" s="52">
        <f t="shared" si="212"/>
        <v>0</v>
      </c>
      <c r="W919" s="50" t="str">
        <f>IFERROR(IF(AND(VLOOKUP(F919,'Master Info'!$A$14:$Q$113,17,FALSE)="UNREGISTERED",$P919="IGST",O919&gt;=250000),"IGST &gt; 2.5 Lakhs",IF(VLOOKUP($F919,'Master Info'!$A$14:$Q$113,17,FALSE)="UNREGISTERED","Unregistered",$P919)),"")</f>
        <v/>
      </c>
      <c r="X919" s="96" t="str">
        <f t="shared" si="213"/>
        <v/>
      </c>
      <c r="Y919" s="50" t="str">
        <f t="shared" si="204"/>
        <v/>
      </c>
    </row>
    <row r="920" spans="1:25" x14ac:dyDescent="0.25">
      <c r="A920" s="49" t="str">
        <f t="shared" si="201"/>
        <v>-</v>
      </c>
      <c r="B920" s="49">
        <f t="shared" ref="B920:B983" si="214">B919+1</f>
        <v>919</v>
      </c>
      <c r="C920" s="78"/>
      <c r="D920" s="78"/>
      <c r="E920" s="70"/>
      <c r="F920" s="83"/>
      <c r="G920" s="94"/>
      <c r="H920" s="84"/>
      <c r="I920" s="95" t="str">
        <f t="shared" si="205"/>
        <v/>
      </c>
      <c r="J920" s="84"/>
      <c r="K920" s="52" t="str">
        <f t="shared" si="206"/>
        <v/>
      </c>
      <c r="L920" s="84"/>
      <c r="M920" s="51">
        <f t="shared" si="207"/>
        <v>0</v>
      </c>
      <c r="N920" s="51">
        <f t="shared" si="202"/>
        <v>0</v>
      </c>
      <c r="O920" s="51">
        <f t="shared" si="208"/>
        <v>0</v>
      </c>
      <c r="P920" s="51" t="str">
        <f>IFERROR(IF((VLOOKUP(F920,'Master Info'!$A$14:$C$113,2,FALSE)&amp;VLOOKUP(F920,'Master Info'!$A$14:$C$113,3,FALSE))='Master Info'!$B$2&amp;'Master Info'!$C$2,"SGST","IGST"),"")</f>
        <v/>
      </c>
      <c r="Q920" s="67" t="str">
        <f t="shared" si="203"/>
        <v/>
      </c>
      <c r="R920" s="51">
        <f t="shared" si="209"/>
        <v>0</v>
      </c>
      <c r="S920" s="51">
        <f t="shared" si="209"/>
        <v>0</v>
      </c>
      <c r="T920" s="51">
        <f t="shared" si="210"/>
        <v>0</v>
      </c>
      <c r="U920" s="51">
        <f t="shared" si="211"/>
        <v>0</v>
      </c>
      <c r="V920" s="52">
        <f t="shared" si="212"/>
        <v>0</v>
      </c>
      <c r="W920" s="50" t="str">
        <f>IFERROR(IF(AND(VLOOKUP(F920,'Master Info'!$A$14:$Q$113,17,FALSE)="UNREGISTERED",$P920="IGST",O920&gt;=250000),"IGST &gt; 2.5 Lakhs",IF(VLOOKUP($F920,'Master Info'!$A$14:$Q$113,17,FALSE)="UNREGISTERED","Unregistered",$P920)),"")</f>
        <v/>
      </c>
      <c r="X920" s="96" t="str">
        <f t="shared" si="213"/>
        <v/>
      </c>
      <c r="Y920" s="50" t="str">
        <f t="shared" si="204"/>
        <v/>
      </c>
    </row>
    <row r="921" spans="1:25" x14ac:dyDescent="0.25">
      <c r="A921" s="49" t="str">
        <f t="shared" si="201"/>
        <v>-</v>
      </c>
      <c r="B921" s="49">
        <f t="shared" si="214"/>
        <v>920</v>
      </c>
      <c r="C921" s="78"/>
      <c r="D921" s="78"/>
      <c r="E921" s="70"/>
      <c r="F921" s="83"/>
      <c r="G921" s="94"/>
      <c r="H921" s="84"/>
      <c r="I921" s="95" t="str">
        <f t="shared" si="205"/>
        <v/>
      </c>
      <c r="J921" s="84"/>
      <c r="K921" s="52" t="str">
        <f t="shared" si="206"/>
        <v/>
      </c>
      <c r="L921" s="84"/>
      <c r="M921" s="51">
        <f t="shared" si="207"/>
        <v>0</v>
      </c>
      <c r="N921" s="51">
        <f t="shared" si="202"/>
        <v>0</v>
      </c>
      <c r="O921" s="51">
        <f t="shared" si="208"/>
        <v>0</v>
      </c>
      <c r="P921" s="51" t="str">
        <f>IFERROR(IF((VLOOKUP(F921,'Master Info'!$A$14:$C$113,2,FALSE)&amp;VLOOKUP(F921,'Master Info'!$A$14:$C$113,3,FALSE))='Master Info'!$B$2&amp;'Master Info'!$C$2,"SGST","IGST"),"")</f>
        <v/>
      </c>
      <c r="Q921" s="67" t="str">
        <f t="shared" si="203"/>
        <v/>
      </c>
      <c r="R921" s="51">
        <f t="shared" si="209"/>
        <v>0</v>
      </c>
      <c r="S921" s="51">
        <f t="shared" si="209"/>
        <v>0</v>
      </c>
      <c r="T921" s="51">
        <f t="shared" si="210"/>
        <v>0</v>
      </c>
      <c r="U921" s="51">
        <f t="shared" si="211"/>
        <v>0</v>
      </c>
      <c r="V921" s="52">
        <f t="shared" si="212"/>
        <v>0</v>
      </c>
      <c r="W921" s="50" t="str">
        <f>IFERROR(IF(AND(VLOOKUP(F921,'Master Info'!$A$14:$Q$113,17,FALSE)="UNREGISTERED",$P921="IGST",O921&gt;=250000),"IGST &gt; 2.5 Lakhs",IF(VLOOKUP($F921,'Master Info'!$A$14:$Q$113,17,FALSE)="UNREGISTERED","Unregistered",$P921)),"")</f>
        <v/>
      </c>
      <c r="X921" s="96" t="str">
        <f t="shared" si="213"/>
        <v/>
      </c>
      <c r="Y921" s="50" t="str">
        <f t="shared" si="204"/>
        <v/>
      </c>
    </row>
    <row r="922" spans="1:25" x14ac:dyDescent="0.25">
      <c r="A922" s="49" t="str">
        <f t="shared" si="201"/>
        <v>-</v>
      </c>
      <c r="B922" s="49">
        <f t="shared" si="214"/>
        <v>921</v>
      </c>
      <c r="C922" s="78"/>
      <c r="D922" s="78"/>
      <c r="E922" s="70"/>
      <c r="F922" s="83"/>
      <c r="G922" s="94"/>
      <c r="H922" s="84"/>
      <c r="I922" s="95" t="str">
        <f t="shared" si="205"/>
        <v/>
      </c>
      <c r="J922" s="84"/>
      <c r="K922" s="52" t="str">
        <f t="shared" si="206"/>
        <v/>
      </c>
      <c r="L922" s="84"/>
      <c r="M922" s="51">
        <f t="shared" si="207"/>
        <v>0</v>
      </c>
      <c r="N922" s="51">
        <f t="shared" si="202"/>
        <v>0</v>
      </c>
      <c r="O922" s="51">
        <f t="shared" si="208"/>
        <v>0</v>
      </c>
      <c r="P922" s="51" t="str">
        <f>IFERROR(IF((VLOOKUP(F922,'Master Info'!$A$14:$C$113,2,FALSE)&amp;VLOOKUP(F922,'Master Info'!$A$14:$C$113,3,FALSE))='Master Info'!$B$2&amp;'Master Info'!$C$2,"SGST","IGST"),"")</f>
        <v/>
      </c>
      <c r="Q922" s="67" t="str">
        <f t="shared" si="203"/>
        <v/>
      </c>
      <c r="R922" s="51">
        <f t="shared" si="209"/>
        <v>0</v>
      </c>
      <c r="S922" s="51">
        <f t="shared" si="209"/>
        <v>0</v>
      </c>
      <c r="T922" s="51">
        <f t="shared" si="210"/>
        <v>0</v>
      </c>
      <c r="U922" s="51">
        <f t="shared" si="211"/>
        <v>0</v>
      </c>
      <c r="V922" s="52">
        <f t="shared" si="212"/>
        <v>0</v>
      </c>
      <c r="W922" s="50" t="str">
        <f>IFERROR(IF(AND(VLOOKUP(F922,'Master Info'!$A$14:$Q$113,17,FALSE)="UNREGISTERED",$P922="IGST",O922&gt;=250000),"IGST &gt; 2.5 Lakhs",IF(VLOOKUP($F922,'Master Info'!$A$14:$Q$113,17,FALSE)="UNREGISTERED","Unregistered",$P922)),"")</f>
        <v/>
      </c>
      <c r="X922" s="96" t="str">
        <f t="shared" si="213"/>
        <v/>
      </c>
      <c r="Y922" s="50" t="str">
        <f t="shared" si="204"/>
        <v/>
      </c>
    </row>
    <row r="923" spans="1:25" x14ac:dyDescent="0.25">
      <c r="A923" s="49" t="str">
        <f t="shared" si="201"/>
        <v>-</v>
      </c>
      <c r="B923" s="49">
        <f t="shared" si="214"/>
        <v>922</v>
      </c>
      <c r="C923" s="78"/>
      <c r="D923" s="78"/>
      <c r="E923" s="70"/>
      <c r="F923" s="83"/>
      <c r="G923" s="94"/>
      <c r="H923" s="84"/>
      <c r="I923" s="95" t="str">
        <f t="shared" si="205"/>
        <v/>
      </c>
      <c r="J923" s="84"/>
      <c r="K923" s="52" t="str">
        <f t="shared" si="206"/>
        <v/>
      </c>
      <c r="L923" s="84"/>
      <c r="M923" s="51">
        <f t="shared" si="207"/>
        <v>0</v>
      </c>
      <c r="N923" s="51">
        <f t="shared" si="202"/>
        <v>0</v>
      </c>
      <c r="O923" s="51">
        <f t="shared" si="208"/>
        <v>0</v>
      </c>
      <c r="P923" s="51" t="str">
        <f>IFERROR(IF((VLOOKUP(F923,'Master Info'!$A$14:$C$113,2,FALSE)&amp;VLOOKUP(F923,'Master Info'!$A$14:$C$113,3,FALSE))='Master Info'!$B$2&amp;'Master Info'!$C$2,"SGST","IGST"),"")</f>
        <v/>
      </c>
      <c r="Q923" s="67" t="str">
        <f t="shared" si="203"/>
        <v/>
      </c>
      <c r="R923" s="51">
        <f t="shared" si="209"/>
        <v>0</v>
      </c>
      <c r="S923" s="51">
        <f t="shared" si="209"/>
        <v>0</v>
      </c>
      <c r="T923" s="51">
        <f t="shared" si="210"/>
        <v>0</v>
      </c>
      <c r="U923" s="51">
        <f t="shared" si="211"/>
        <v>0</v>
      </c>
      <c r="V923" s="52">
        <f t="shared" si="212"/>
        <v>0</v>
      </c>
      <c r="W923" s="50" t="str">
        <f>IFERROR(IF(AND(VLOOKUP(F923,'Master Info'!$A$14:$Q$113,17,FALSE)="UNREGISTERED",$P923="IGST",O923&gt;=250000),"IGST &gt; 2.5 Lakhs",IF(VLOOKUP($F923,'Master Info'!$A$14:$Q$113,17,FALSE)="UNREGISTERED","Unregistered",$P923)),"")</f>
        <v/>
      </c>
      <c r="X923" s="96" t="str">
        <f t="shared" si="213"/>
        <v/>
      </c>
      <c r="Y923" s="50" t="str">
        <f t="shared" si="204"/>
        <v/>
      </c>
    </row>
    <row r="924" spans="1:25" x14ac:dyDescent="0.25">
      <c r="A924" s="49" t="str">
        <f t="shared" si="201"/>
        <v>-</v>
      </c>
      <c r="B924" s="49">
        <f t="shared" si="214"/>
        <v>923</v>
      </c>
      <c r="C924" s="78"/>
      <c r="D924" s="78"/>
      <c r="E924" s="70"/>
      <c r="F924" s="83"/>
      <c r="G924" s="94"/>
      <c r="H924" s="84"/>
      <c r="I924" s="95" t="str">
        <f t="shared" si="205"/>
        <v/>
      </c>
      <c r="J924" s="84"/>
      <c r="K924" s="52" t="str">
        <f t="shared" si="206"/>
        <v/>
      </c>
      <c r="L924" s="84"/>
      <c r="M924" s="51">
        <f t="shared" si="207"/>
        <v>0</v>
      </c>
      <c r="N924" s="51">
        <f t="shared" si="202"/>
        <v>0</v>
      </c>
      <c r="O924" s="51">
        <f t="shared" si="208"/>
        <v>0</v>
      </c>
      <c r="P924" s="51" t="str">
        <f>IFERROR(IF((VLOOKUP(F924,'Master Info'!$A$14:$C$113,2,FALSE)&amp;VLOOKUP(F924,'Master Info'!$A$14:$C$113,3,FALSE))='Master Info'!$B$2&amp;'Master Info'!$C$2,"SGST","IGST"),"")</f>
        <v/>
      </c>
      <c r="Q924" s="67" t="str">
        <f t="shared" si="203"/>
        <v/>
      </c>
      <c r="R924" s="51">
        <f t="shared" si="209"/>
        <v>0</v>
      </c>
      <c r="S924" s="51">
        <f t="shared" si="209"/>
        <v>0</v>
      </c>
      <c r="T924" s="51">
        <f t="shared" si="210"/>
        <v>0</v>
      </c>
      <c r="U924" s="51">
        <f t="shared" si="211"/>
        <v>0</v>
      </c>
      <c r="V924" s="52">
        <f t="shared" si="212"/>
        <v>0</v>
      </c>
      <c r="W924" s="50" t="str">
        <f>IFERROR(IF(AND(VLOOKUP(F924,'Master Info'!$A$14:$Q$113,17,FALSE)="UNREGISTERED",$P924="IGST",O924&gt;=250000),"IGST &gt; 2.5 Lakhs",IF(VLOOKUP($F924,'Master Info'!$A$14:$Q$113,17,FALSE)="UNREGISTERED","Unregistered",$P924)),"")</f>
        <v/>
      </c>
      <c r="X924" s="96" t="str">
        <f t="shared" si="213"/>
        <v/>
      </c>
      <c r="Y924" s="50" t="str">
        <f t="shared" si="204"/>
        <v/>
      </c>
    </row>
    <row r="925" spans="1:25" x14ac:dyDescent="0.25">
      <c r="A925" s="49" t="str">
        <f t="shared" si="201"/>
        <v>-</v>
      </c>
      <c r="B925" s="49">
        <f t="shared" si="214"/>
        <v>924</v>
      </c>
      <c r="C925" s="78"/>
      <c r="D925" s="78"/>
      <c r="E925" s="70"/>
      <c r="F925" s="83"/>
      <c r="G925" s="94"/>
      <c r="H925" s="84"/>
      <c r="I925" s="95" t="str">
        <f t="shared" si="205"/>
        <v/>
      </c>
      <c r="J925" s="84"/>
      <c r="K925" s="52" t="str">
        <f t="shared" si="206"/>
        <v/>
      </c>
      <c r="L925" s="84"/>
      <c r="M925" s="51">
        <f t="shared" si="207"/>
        <v>0</v>
      </c>
      <c r="N925" s="51">
        <f t="shared" si="202"/>
        <v>0</v>
      </c>
      <c r="O925" s="51">
        <f t="shared" si="208"/>
        <v>0</v>
      </c>
      <c r="P925" s="51" t="str">
        <f>IFERROR(IF((VLOOKUP(F925,'Master Info'!$A$14:$C$113,2,FALSE)&amp;VLOOKUP(F925,'Master Info'!$A$14:$C$113,3,FALSE))='Master Info'!$B$2&amp;'Master Info'!$C$2,"SGST","IGST"),"")</f>
        <v/>
      </c>
      <c r="Q925" s="67" t="str">
        <f t="shared" si="203"/>
        <v/>
      </c>
      <c r="R925" s="51">
        <f t="shared" si="209"/>
        <v>0</v>
      </c>
      <c r="S925" s="51">
        <f t="shared" si="209"/>
        <v>0</v>
      </c>
      <c r="T925" s="51">
        <f t="shared" si="210"/>
        <v>0</v>
      </c>
      <c r="U925" s="51">
        <f t="shared" si="211"/>
        <v>0</v>
      </c>
      <c r="V925" s="52">
        <f t="shared" si="212"/>
        <v>0</v>
      </c>
      <c r="W925" s="50" t="str">
        <f>IFERROR(IF(AND(VLOOKUP(F925,'Master Info'!$A$14:$Q$113,17,FALSE)="UNREGISTERED",$P925="IGST",O925&gt;=250000),"IGST &gt; 2.5 Lakhs",IF(VLOOKUP($F925,'Master Info'!$A$14:$Q$113,17,FALSE)="UNREGISTERED","Unregistered",$P925)),"")</f>
        <v/>
      </c>
      <c r="X925" s="96" t="str">
        <f t="shared" si="213"/>
        <v/>
      </c>
      <c r="Y925" s="50" t="str">
        <f t="shared" si="204"/>
        <v/>
      </c>
    </row>
    <row r="926" spans="1:25" x14ac:dyDescent="0.25">
      <c r="A926" s="49" t="str">
        <f t="shared" si="201"/>
        <v>-</v>
      </c>
      <c r="B926" s="49">
        <f t="shared" si="214"/>
        <v>925</v>
      </c>
      <c r="C926" s="78"/>
      <c r="D926" s="78"/>
      <c r="E926" s="70"/>
      <c r="F926" s="83"/>
      <c r="G926" s="94"/>
      <c r="H926" s="84"/>
      <c r="I926" s="95" t="str">
        <f t="shared" si="205"/>
        <v/>
      </c>
      <c r="J926" s="84"/>
      <c r="K926" s="52" t="str">
        <f t="shared" si="206"/>
        <v/>
      </c>
      <c r="L926" s="84"/>
      <c r="M926" s="51">
        <f t="shared" si="207"/>
        <v>0</v>
      </c>
      <c r="N926" s="51">
        <f t="shared" si="202"/>
        <v>0</v>
      </c>
      <c r="O926" s="51">
        <f t="shared" si="208"/>
        <v>0</v>
      </c>
      <c r="P926" s="51" t="str">
        <f>IFERROR(IF((VLOOKUP(F926,'Master Info'!$A$14:$C$113,2,FALSE)&amp;VLOOKUP(F926,'Master Info'!$A$14:$C$113,3,FALSE))='Master Info'!$B$2&amp;'Master Info'!$C$2,"SGST","IGST"),"")</f>
        <v/>
      </c>
      <c r="Q926" s="67" t="str">
        <f t="shared" si="203"/>
        <v/>
      </c>
      <c r="R926" s="51">
        <f t="shared" si="209"/>
        <v>0</v>
      </c>
      <c r="S926" s="51">
        <f t="shared" si="209"/>
        <v>0</v>
      </c>
      <c r="T926" s="51">
        <f t="shared" si="210"/>
        <v>0</v>
      </c>
      <c r="U926" s="51">
        <f t="shared" si="211"/>
        <v>0</v>
      </c>
      <c r="V926" s="52">
        <f t="shared" si="212"/>
        <v>0</v>
      </c>
      <c r="W926" s="50" t="str">
        <f>IFERROR(IF(AND(VLOOKUP(F926,'Master Info'!$A$14:$Q$113,17,FALSE)="UNREGISTERED",$P926="IGST",O926&gt;=250000),"IGST &gt; 2.5 Lakhs",IF(VLOOKUP($F926,'Master Info'!$A$14:$Q$113,17,FALSE)="UNREGISTERED","Unregistered",$P926)),"")</f>
        <v/>
      </c>
      <c r="X926" s="96" t="str">
        <f t="shared" si="213"/>
        <v/>
      </c>
      <c r="Y926" s="50" t="str">
        <f t="shared" si="204"/>
        <v/>
      </c>
    </row>
    <row r="927" spans="1:25" x14ac:dyDescent="0.25">
      <c r="A927" s="49" t="str">
        <f t="shared" si="201"/>
        <v>-</v>
      </c>
      <c r="B927" s="49">
        <f t="shared" si="214"/>
        <v>926</v>
      </c>
      <c r="C927" s="78"/>
      <c r="D927" s="78"/>
      <c r="E927" s="70"/>
      <c r="F927" s="83"/>
      <c r="G927" s="94"/>
      <c r="H927" s="84"/>
      <c r="I927" s="95" t="str">
        <f t="shared" si="205"/>
        <v/>
      </c>
      <c r="J927" s="84"/>
      <c r="K927" s="52" t="str">
        <f t="shared" si="206"/>
        <v/>
      </c>
      <c r="L927" s="84"/>
      <c r="M927" s="51">
        <f t="shared" si="207"/>
        <v>0</v>
      </c>
      <c r="N927" s="51">
        <f t="shared" si="202"/>
        <v>0</v>
      </c>
      <c r="O927" s="51">
        <f t="shared" si="208"/>
        <v>0</v>
      </c>
      <c r="P927" s="51" t="str">
        <f>IFERROR(IF((VLOOKUP(F927,'Master Info'!$A$14:$C$113,2,FALSE)&amp;VLOOKUP(F927,'Master Info'!$A$14:$C$113,3,FALSE))='Master Info'!$B$2&amp;'Master Info'!$C$2,"SGST","IGST"),"")</f>
        <v/>
      </c>
      <c r="Q927" s="67" t="str">
        <f t="shared" si="203"/>
        <v/>
      </c>
      <c r="R927" s="51">
        <f t="shared" si="209"/>
        <v>0</v>
      </c>
      <c r="S927" s="51">
        <f t="shared" si="209"/>
        <v>0</v>
      </c>
      <c r="T927" s="51">
        <f t="shared" si="210"/>
        <v>0</v>
      </c>
      <c r="U927" s="51">
        <f t="shared" si="211"/>
        <v>0</v>
      </c>
      <c r="V927" s="52">
        <f t="shared" si="212"/>
        <v>0</v>
      </c>
      <c r="W927" s="50" t="str">
        <f>IFERROR(IF(AND(VLOOKUP(F927,'Master Info'!$A$14:$Q$113,17,FALSE)="UNREGISTERED",$P927="IGST",O927&gt;=250000),"IGST &gt; 2.5 Lakhs",IF(VLOOKUP($F927,'Master Info'!$A$14:$Q$113,17,FALSE)="UNREGISTERED","Unregistered",$P927)),"")</f>
        <v/>
      </c>
      <c r="X927" s="96" t="str">
        <f t="shared" si="213"/>
        <v/>
      </c>
      <c r="Y927" s="50" t="str">
        <f t="shared" si="204"/>
        <v/>
      </c>
    </row>
    <row r="928" spans="1:25" x14ac:dyDescent="0.25">
      <c r="A928" s="49" t="str">
        <f t="shared" si="201"/>
        <v>-</v>
      </c>
      <c r="B928" s="49">
        <f t="shared" si="214"/>
        <v>927</v>
      </c>
      <c r="C928" s="78"/>
      <c r="D928" s="78"/>
      <c r="E928" s="70"/>
      <c r="F928" s="83"/>
      <c r="G928" s="94"/>
      <c r="H928" s="84"/>
      <c r="I928" s="95" t="str">
        <f t="shared" si="205"/>
        <v/>
      </c>
      <c r="J928" s="84"/>
      <c r="K928" s="52" t="str">
        <f t="shared" si="206"/>
        <v/>
      </c>
      <c r="L928" s="84"/>
      <c r="M928" s="51">
        <f t="shared" si="207"/>
        <v>0</v>
      </c>
      <c r="N928" s="51">
        <f t="shared" si="202"/>
        <v>0</v>
      </c>
      <c r="O928" s="51">
        <f t="shared" si="208"/>
        <v>0</v>
      </c>
      <c r="P928" s="51" t="str">
        <f>IFERROR(IF((VLOOKUP(F928,'Master Info'!$A$14:$C$113,2,FALSE)&amp;VLOOKUP(F928,'Master Info'!$A$14:$C$113,3,FALSE))='Master Info'!$B$2&amp;'Master Info'!$C$2,"SGST","IGST"),"")</f>
        <v/>
      </c>
      <c r="Q928" s="67" t="str">
        <f t="shared" si="203"/>
        <v/>
      </c>
      <c r="R928" s="51">
        <f t="shared" si="209"/>
        <v>0</v>
      </c>
      <c r="S928" s="51">
        <f t="shared" si="209"/>
        <v>0</v>
      </c>
      <c r="T928" s="51">
        <f t="shared" si="210"/>
        <v>0</v>
      </c>
      <c r="U928" s="51">
        <f t="shared" si="211"/>
        <v>0</v>
      </c>
      <c r="V928" s="52">
        <f t="shared" si="212"/>
        <v>0</v>
      </c>
      <c r="W928" s="50" t="str">
        <f>IFERROR(IF(AND(VLOOKUP(F928,'Master Info'!$A$14:$Q$113,17,FALSE)="UNREGISTERED",$P928="IGST",O928&gt;=250000),"IGST &gt; 2.5 Lakhs",IF(VLOOKUP($F928,'Master Info'!$A$14:$Q$113,17,FALSE)="UNREGISTERED","Unregistered",$P928)),"")</f>
        <v/>
      </c>
      <c r="X928" s="96" t="str">
        <f t="shared" si="213"/>
        <v/>
      </c>
      <c r="Y928" s="50" t="str">
        <f t="shared" si="204"/>
        <v/>
      </c>
    </row>
    <row r="929" spans="1:25" x14ac:dyDescent="0.25">
      <c r="A929" s="49" t="str">
        <f t="shared" si="201"/>
        <v>-</v>
      </c>
      <c r="B929" s="49">
        <f t="shared" si="214"/>
        <v>928</v>
      </c>
      <c r="C929" s="78"/>
      <c r="D929" s="78"/>
      <c r="E929" s="70"/>
      <c r="F929" s="83"/>
      <c r="G929" s="94"/>
      <c r="H929" s="84"/>
      <c r="I929" s="95" t="str">
        <f t="shared" si="205"/>
        <v/>
      </c>
      <c r="J929" s="84"/>
      <c r="K929" s="52" t="str">
        <f t="shared" si="206"/>
        <v/>
      </c>
      <c r="L929" s="84"/>
      <c r="M929" s="51">
        <f t="shared" si="207"/>
        <v>0</v>
      </c>
      <c r="N929" s="51">
        <f t="shared" si="202"/>
        <v>0</v>
      </c>
      <c r="O929" s="51">
        <f t="shared" si="208"/>
        <v>0</v>
      </c>
      <c r="P929" s="51" t="str">
        <f>IFERROR(IF((VLOOKUP(F929,'Master Info'!$A$14:$C$113,2,FALSE)&amp;VLOOKUP(F929,'Master Info'!$A$14:$C$113,3,FALSE))='Master Info'!$B$2&amp;'Master Info'!$C$2,"SGST","IGST"),"")</f>
        <v/>
      </c>
      <c r="Q929" s="67" t="str">
        <f t="shared" si="203"/>
        <v/>
      </c>
      <c r="R929" s="51">
        <f t="shared" si="209"/>
        <v>0</v>
      </c>
      <c r="S929" s="51">
        <f t="shared" si="209"/>
        <v>0</v>
      </c>
      <c r="T929" s="51">
        <f t="shared" si="210"/>
        <v>0</v>
      </c>
      <c r="U929" s="51">
        <f t="shared" si="211"/>
        <v>0</v>
      </c>
      <c r="V929" s="52">
        <f t="shared" si="212"/>
        <v>0</v>
      </c>
      <c r="W929" s="50" t="str">
        <f>IFERROR(IF(AND(VLOOKUP(F929,'Master Info'!$A$14:$Q$113,17,FALSE)="UNREGISTERED",$P929="IGST",O929&gt;=250000),"IGST &gt; 2.5 Lakhs",IF(VLOOKUP($F929,'Master Info'!$A$14:$Q$113,17,FALSE)="UNREGISTERED","Unregistered",$P929)),"")</f>
        <v/>
      </c>
      <c r="X929" s="96" t="str">
        <f t="shared" si="213"/>
        <v/>
      </c>
      <c r="Y929" s="50" t="str">
        <f t="shared" si="204"/>
        <v/>
      </c>
    </row>
    <row r="930" spans="1:25" x14ac:dyDescent="0.25">
      <c r="A930" s="49" t="str">
        <f t="shared" si="201"/>
        <v>-</v>
      </c>
      <c r="B930" s="49">
        <f t="shared" si="214"/>
        <v>929</v>
      </c>
      <c r="C930" s="78"/>
      <c r="D930" s="78"/>
      <c r="E930" s="70"/>
      <c r="F930" s="83"/>
      <c r="G930" s="94"/>
      <c r="H930" s="84"/>
      <c r="I930" s="95" t="str">
        <f t="shared" si="205"/>
        <v/>
      </c>
      <c r="J930" s="84"/>
      <c r="K930" s="52" t="str">
        <f t="shared" si="206"/>
        <v/>
      </c>
      <c r="L930" s="84"/>
      <c r="M930" s="51">
        <f t="shared" si="207"/>
        <v>0</v>
      </c>
      <c r="N930" s="51">
        <f t="shared" si="202"/>
        <v>0</v>
      </c>
      <c r="O930" s="51">
        <f t="shared" si="208"/>
        <v>0</v>
      </c>
      <c r="P930" s="51" t="str">
        <f>IFERROR(IF((VLOOKUP(F930,'Master Info'!$A$14:$C$113,2,FALSE)&amp;VLOOKUP(F930,'Master Info'!$A$14:$C$113,3,FALSE))='Master Info'!$B$2&amp;'Master Info'!$C$2,"SGST","IGST"),"")</f>
        <v/>
      </c>
      <c r="Q930" s="67" t="str">
        <f t="shared" si="203"/>
        <v/>
      </c>
      <c r="R930" s="51">
        <f t="shared" si="209"/>
        <v>0</v>
      </c>
      <c r="S930" s="51">
        <f t="shared" si="209"/>
        <v>0</v>
      </c>
      <c r="T930" s="51">
        <f t="shared" si="210"/>
        <v>0</v>
      </c>
      <c r="U930" s="51">
        <f t="shared" si="211"/>
        <v>0</v>
      </c>
      <c r="V930" s="52">
        <f t="shared" si="212"/>
        <v>0</v>
      </c>
      <c r="W930" s="50" t="str">
        <f>IFERROR(IF(AND(VLOOKUP(F930,'Master Info'!$A$14:$Q$113,17,FALSE)="UNREGISTERED",$P930="IGST",O930&gt;=250000),"IGST &gt; 2.5 Lakhs",IF(VLOOKUP($F930,'Master Info'!$A$14:$Q$113,17,FALSE)="UNREGISTERED","Unregistered",$P930)),"")</f>
        <v/>
      </c>
      <c r="X930" s="96" t="str">
        <f t="shared" si="213"/>
        <v/>
      </c>
      <c r="Y930" s="50" t="str">
        <f t="shared" si="204"/>
        <v/>
      </c>
    </row>
    <row r="931" spans="1:25" x14ac:dyDescent="0.25">
      <c r="A931" s="49" t="str">
        <f t="shared" si="201"/>
        <v>-</v>
      </c>
      <c r="B931" s="49">
        <f t="shared" si="214"/>
        <v>930</v>
      </c>
      <c r="C931" s="78"/>
      <c r="D931" s="78"/>
      <c r="E931" s="70"/>
      <c r="F931" s="83"/>
      <c r="G931" s="94"/>
      <c r="H931" s="84"/>
      <c r="I931" s="95" t="str">
        <f t="shared" si="205"/>
        <v/>
      </c>
      <c r="J931" s="84"/>
      <c r="K931" s="52" t="str">
        <f t="shared" si="206"/>
        <v/>
      </c>
      <c r="L931" s="84"/>
      <c r="M931" s="51">
        <f t="shared" si="207"/>
        <v>0</v>
      </c>
      <c r="N931" s="51">
        <f t="shared" si="202"/>
        <v>0</v>
      </c>
      <c r="O931" s="51">
        <f t="shared" si="208"/>
        <v>0</v>
      </c>
      <c r="P931" s="51" t="str">
        <f>IFERROR(IF((VLOOKUP(F931,'Master Info'!$A$14:$C$113,2,FALSE)&amp;VLOOKUP(F931,'Master Info'!$A$14:$C$113,3,FALSE))='Master Info'!$B$2&amp;'Master Info'!$C$2,"SGST","IGST"),"")</f>
        <v/>
      </c>
      <c r="Q931" s="67" t="str">
        <f t="shared" si="203"/>
        <v/>
      </c>
      <c r="R931" s="51">
        <f t="shared" ref="R931:S962" si="215">IFERROR(IF($P931="SGST",ROUND($O931*$Q931,2),0),0)</f>
        <v>0</v>
      </c>
      <c r="S931" s="51">
        <f t="shared" si="215"/>
        <v>0</v>
      </c>
      <c r="T931" s="51">
        <f t="shared" si="210"/>
        <v>0</v>
      </c>
      <c r="U931" s="51">
        <f t="shared" si="211"/>
        <v>0</v>
      </c>
      <c r="V931" s="52">
        <f t="shared" si="212"/>
        <v>0</v>
      </c>
      <c r="W931" s="50" t="str">
        <f>IFERROR(IF(AND(VLOOKUP(F931,'Master Info'!$A$14:$Q$113,17,FALSE)="UNREGISTERED",$P931="IGST",O931&gt;=250000),"IGST &gt; 2.5 Lakhs",IF(VLOOKUP($F931,'Master Info'!$A$14:$Q$113,17,FALSE)="UNREGISTERED","Unregistered",$P931)),"")</f>
        <v/>
      </c>
      <c r="X931" s="96" t="str">
        <f t="shared" si="213"/>
        <v/>
      </c>
      <c r="Y931" s="50" t="str">
        <f t="shared" si="204"/>
        <v/>
      </c>
    </row>
    <row r="932" spans="1:25" x14ac:dyDescent="0.25">
      <c r="A932" s="49" t="str">
        <f t="shared" si="201"/>
        <v>-</v>
      </c>
      <c r="B932" s="49">
        <f t="shared" si="214"/>
        <v>931</v>
      </c>
      <c r="C932" s="78"/>
      <c r="D932" s="78"/>
      <c r="E932" s="70"/>
      <c r="F932" s="83"/>
      <c r="G932" s="94"/>
      <c r="H932" s="84"/>
      <c r="I932" s="95" t="str">
        <f t="shared" si="205"/>
        <v/>
      </c>
      <c r="J932" s="84"/>
      <c r="K932" s="52" t="str">
        <f t="shared" si="206"/>
        <v/>
      </c>
      <c r="L932" s="84"/>
      <c r="M932" s="51">
        <f t="shared" si="207"/>
        <v>0</v>
      </c>
      <c r="N932" s="51">
        <f t="shared" si="202"/>
        <v>0</v>
      </c>
      <c r="O932" s="51">
        <f t="shared" si="208"/>
        <v>0</v>
      </c>
      <c r="P932" s="51" t="str">
        <f>IFERROR(IF((VLOOKUP(F932,'Master Info'!$A$14:$C$113,2,FALSE)&amp;VLOOKUP(F932,'Master Info'!$A$14:$C$113,3,FALSE))='Master Info'!$B$2&amp;'Master Info'!$C$2,"SGST","IGST"),"")</f>
        <v/>
      </c>
      <c r="Q932" s="67" t="str">
        <f t="shared" si="203"/>
        <v/>
      </c>
      <c r="R932" s="51">
        <f t="shared" si="215"/>
        <v>0</v>
      </c>
      <c r="S932" s="51">
        <f t="shared" si="215"/>
        <v>0</v>
      </c>
      <c r="T932" s="51">
        <f t="shared" si="210"/>
        <v>0</v>
      </c>
      <c r="U932" s="51">
        <f t="shared" si="211"/>
        <v>0</v>
      </c>
      <c r="V932" s="52">
        <f t="shared" si="212"/>
        <v>0</v>
      </c>
      <c r="W932" s="50" t="str">
        <f>IFERROR(IF(AND(VLOOKUP(F932,'Master Info'!$A$14:$Q$113,17,FALSE)="UNREGISTERED",$P932="IGST",O932&gt;=250000),"IGST &gt; 2.5 Lakhs",IF(VLOOKUP($F932,'Master Info'!$A$14:$Q$113,17,FALSE)="UNREGISTERED","Unregistered",$P932)),"")</f>
        <v/>
      </c>
      <c r="X932" s="96" t="str">
        <f t="shared" si="213"/>
        <v/>
      </c>
      <c r="Y932" s="50" t="str">
        <f t="shared" si="204"/>
        <v/>
      </c>
    </row>
    <row r="933" spans="1:25" x14ac:dyDescent="0.25">
      <c r="A933" s="49" t="str">
        <f t="shared" si="201"/>
        <v>-</v>
      </c>
      <c r="B933" s="49">
        <f t="shared" si="214"/>
        <v>932</v>
      </c>
      <c r="C933" s="78"/>
      <c r="D933" s="78"/>
      <c r="E933" s="70"/>
      <c r="F933" s="83"/>
      <c r="G933" s="94"/>
      <c r="H933" s="84"/>
      <c r="I933" s="95" t="str">
        <f t="shared" si="205"/>
        <v/>
      </c>
      <c r="J933" s="84"/>
      <c r="K933" s="52" t="str">
        <f t="shared" si="206"/>
        <v/>
      </c>
      <c r="L933" s="84"/>
      <c r="M933" s="51">
        <f t="shared" si="207"/>
        <v>0</v>
      </c>
      <c r="N933" s="51">
        <f t="shared" si="202"/>
        <v>0</v>
      </c>
      <c r="O933" s="51">
        <f t="shared" si="208"/>
        <v>0</v>
      </c>
      <c r="P933" s="51" t="str">
        <f>IFERROR(IF((VLOOKUP(F933,'Master Info'!$A$14:$C$113,2,FALSE)&amp;VLOOKUP(F933,'Master Info'!$A$14:$C$113,3,FALSE))='Master Info'!$B$2&amp;'Master Info'!$C$2,"SGST","IGST"),"")</f>
        <v/>
      </c>
      <c r="Q933" s="67" t="str">
        <f t="shared" si="203"/>
        <v/>
      </c>
      <c r="R933" s="51">
        <f t="shared" si="215"/>
        <v>0</v>
      </c>
      <c r="S933" s="51">
        <f t="shared" si="215"/>
        <v>0</v>
      </c>
      <c r="T933" s="51">
        <f t="shared" si="210"/>
        <v>0</v>
      </c>
      <c r="U933" s="51">
        <f t="shared" si="211"/>
        <v>0</v>
      </c>
      <c r="V933" s="52">
        <f t="shared" si="212"/>
        <v>0</v>
      </c>
      <c r="W933" s="50" t="str">
        <f>IFERROR(IF(AND(VLOOKUP(F933,'Master Info'!$A$14:$Q$113,17,FALSE)="UNREGISTERED",$P933="IGST",O933&gt;=250000),"IGST &gt; 2.5 Lakhs",IF(VLOOKUP($F933,'Master Info'!$A$14:$Q$113,17,FALSE)="UNREGISTERED","Unregistered",$P933)),"")</f>
        <v/>
      </c>
      <c r="X933" s="96" t="str">
        <f t="shared" si="213"/>
        <v/>
      </c>
      <c r="Y933" s="50" t="str">
        <f t="shared" si="204"/>
        <v/>
      </c>
    </row>
    <row r="934" spans="1:25" x14ac:dyDescent="0.25">
      <c r="A934" s="49" t="str">
        <f t="shared" si="201"/>
        <v>-</v>
      </c>
      <c r="B934" s="49">
        <f t="shared" si="214"/>
        <v>933</v>
      </c>
      <c r="C934" s="78"/>
      <c r="D934" s="78"/>
      <c r="E934" s="70"/>
      <c r="F934" s="83"/>
      <c r="G934" s="94"/>
      <c r="H934" s="84"/>
      <c r="I934" s="95" t="str">
        <f t="shared" si="205"/>
        <v/>
      </c>
      <c r="J934" s="84"/>
      <c r="K934" s="52" t="str">
        <f t="shared" si="206"/>
        <v/>
      </c>
      <c r="L934" s="84"/>
      <c r="M934" s="51">
        <f t="shared" si="207"/>
        <v>0</v>
      </c>
      <c r="N934" s="51">
        <f t="shared" si="202"/>
        <v>0</v>
      </c>
      <c r="O934" s="51">
        <f t="shared" si="208"/>
        <v>0</v>
      </c>
      <c r="P934" s="51" t="str">
        <f>IFERROR(IF((VLOOKUP(F934,'Master Info'!$A$14:$C$113,2,FALSE)&amp;VLOOKUP(F934,'Master Info'!$A$14:$C$113,3,FALSE))='Master Info'!$B$2&amp;'Master Info'!$C$2,"SGST","IGST"),"")</f>
        <v/>
      </c>
      <c r="Q934" s="67" t="str">
        <f t="shared" si="203"/>
        <v/>
      </c>
      <c r="R934" s="51">
        <f t="shared" si="215"/>
        <v>0</v>
      </c>
      <c r="S934" s="51">
        <f t="shared" si="215"/>
        <v>0</v>
      </c>
      <c r="T934" s="51">
        <f t="shared" si="210"/>
        <v>0</v>
      </c>
      <c r="U934" s="51">
        <f t="shared" si="211"/>
        <v>0</v>
      </c>
      <c r="V934" s="52">
        <f t="shared" si="212"/>
        <v>0</v>
      </c>
      <c r="W934" s="50" t="str">
        <f>IFERROR(IF(AND(VLOOKUP(F934,'Master Info'!$A$14:$Q$113,17,FALSE)="UNREGISTERED",$P934="IGST",O934&gt;=250000),"IGST &gt; 2.5 Lakhs",IF(VLOOKUP($F934,'Master Info'!$A$14:$Q$113,17,FALSE)="UNREGISTERED","Unregistered",$P934)),"")</f>
        <v/>
      </c>
      <c r="X934" s="96" t="str">
        <f t="shared" si="213"/>
        <v/>
      </c>
      <c r="Y934" s="50" t="str">
        <f t="shared" si="204"/>
        <v/>
      </c>
    </row>
    <row r="935" spans="1:25" x14ac:dyDescent="0.25">
      <c r="A935" s="49" t="str">
        <f t="shared" si="201"/>
        <v>-</v>
      </c>
      <c r="B935" s="49">
        <f t="shared" si="214"/>
        <v>934</v>
      </c>
      <c r="C935" s="78"/>
      <c r="D935" s="78"/>
      <c r="E935" s="70"/>
      <c r="F935" s="83"/>
      <c r="G935" s="94"/>
      <c r="H935" s="84"/>
      <c r="I935" s="95" t="str">
        <f t="shared" si="205"/>
        <v/>
      </c>
      <c r="J935" s="84"/>
      <c r="K935" s="52" t="str">
        <f t="shared" si="206"/>
        <v/>
      </c>
      <c r="L935" s="84"/>
      <c r="M935" s="51">
        <f t="shared" si="207"/>
        <v>0</v>
      </c>
      <c r="N935" s="51">
        <f t="shared" si="202"/>
        <v>0</v>
      </c>
      <c r="O935" s="51">
        <f t="shared" si="208"/>
        <v>0</v>
      </c>
      <c r="P935" s="51" t="str">
        <f>IFERROR(IF((VLOOKUP(F935,'Master Info'!$A$14:$C$113,2,FALSE)&amp;VLOOKUP(F935,'Master Info'!$A$14:$C$113,3,FALSE))='Master Info'!$B$2&amp;'Master Info'!$C$2,"SGST","IGST"),"")</f>
        <v/>
      </c>
      <c r="Q935" s="67" t="str">
        <f t="shared" si="203"/>
        <v/>
      </c>
      <c r="R935" s="51">
        <f t="shared" si="215"/>
        <v>0</v>
      </c>
      <c r="S935" s="51">
        <f t="shared" si="215"/>
        <v>0</v>
      </c>
      <c r="T935" s="51">
        <f t="shared" si="210"/>
        <v>0</v>
      </c>
      <c r="U935" s="51">
        <f t="shared" si="211"/>
        <v>0</v>
      </c>
      <c r="V935" s="52">
        <f t="shared" si="212"/>
        <v>0</v>
      </c>
      <c r="W935" s="50" t="str">
        <f>IFERROR(IF(AND(VLOOKUP(F935,'Master Info'!$A$14:$Q$113,17,FALSE)="UNREGISTERED",$P935="IGST",O935&gt;=250000),"IGST &gt; 2.5 Lakhs",IF(VLOOKUP($F935,'Master Info'!$A$14:$Q$113,17,FALSE)="UNREGISTERED","Unregistered",$P935)),"")</f>
        <v/>
      </c>
      <c r="X935" s="96" t="str">
        <f t="shared" si="213"/>
        <v/>
      </c>
      <c r="Y935" s="50" t="str">
        <f t="shared" si="204"/>
        <v/>
      </c>
    </row>
    <row r="936" spans="1:25" x14ac:dyDescent="0.25">
      <c r="A936" s="49" t="str">
        <f t="shared" si="201"/>
        <v>-</v>
      </c>
      <c r="B936" s="49">
        <f t="shared" si="214"/>
        <v>935</v>
      </c>
      <c r="C936" s="78"/>
      <c r="D936" s="78"/>
      <c r="E936" s="70"/>
      <c r="F936" s="83"/>
      <c r="G936" s="94"/>
      <c r="H936" s="84"/>
      <c r="I936" s="95" t="str">
        <f t="shared" si="205"/>
        <v/>
      </c>
      <c r="J936" s="84"/>
      <c r="K936" s="52" t="str">
        <f t="shared" si="206"/>
        <v/>
      </c>
      <c r="L936" s="84"/>
      <c r="M936" s="51">
        <f t="shared" si="207"/>
        <v>0</v>
      </c>
      <c r="N936" s="51">
        <f t="shared" si="202"/>
        <v>0</v>
      </c>
      <c r="O936" s="51">
        <f t="shared" si="208"/>
        <v>0</v>
      </c>
      <c r="P936" s="51" t="str">
        <f>IFERROR(IF((VLOOKUP(F936,'Master Info'!$A$14:$C$113,2,FALSE)&amp;VLOOKUP(F936,'Master Info'!$A$14:$C$113,3,FALSE))='Master Info'!$B$2&amp;'Master Info'!$C$2,"SGST","IGST"),"")</f>
        <v/>
      </c>
      <c r="Q936" s="67" t="str">
        <f t="shared" si="203"/>
        <v/>
      </c>
      <c r="R936" s="51">
        <f t="shared" si="215"/>
        <v>0</v>
      </c>
      <c r="S936" s="51">
        <f t="shared" si="215"/>
        <v>0</v>
      </c>
      <c r="T936" s="51">
        <f t="shared" si="210"/>
        <v>0</v>
      </c>
      <c r="U936" s="51">
        <f t="shared" si="211"/>
        <v>0</v>
      </c>
      <c r="V936" s="52">
        <f t="shared" si="212"/>
        <v>0</v>
      </c>
      <c r="W936" s="50" t="str">
        <f>IFERROR(IF(AND(VLOOKUP(F936,'Master Info'!$A$14:$Q$113,17,FALSE)="UNREGISTERED",$P936="IGST",O936&gt;=250000),"IGST &gt; 2.5 Lakhs",IF(VLOOKUP($F936,'Master Info'!$A$14:$Q$113,17,FALSE)="UNREGISTERED","Unregistered",$P936)),"")</f>
        <v/>
      </c>
      <c r="X936" s="96" t="str">
        <f t="shared" si="213"/>
        <v/>
      </c>
      <c r="Y936" s="50" t="str">
        <f t="shared" si="204"/>
        <v/>
      </c>
    </row>
    <row r="937" spans="1:25" x14ac:dyDescent="0.25">
      <c r="A937" s="49" t="str">
        <f t="shared" si="201"/>
        <v>-</v>
      </c>
      <c r="B937" s="49">
        <f t="shared" si="214"/>
        <v>936</v>
      </c>
      <c r="C937" s="78"/>
      <c r="D937" s="78"/>
      <c r="E937" s="70"/>
      <c r="F937" s="83"/>
      <c r="G937" s="94"/>
      <c r="H937" s="84"/>
      <c r="I937" s="95" t="str">
        <f t="shared" si="205"/>
        <v/>
      </c>
      <c r="J937" s="84"/>
      <c r="K937" s="52" t="str">
        <f t="shared" si="206"/>
        <v/>
      </c>
      <c r="L937" s="84"/>
      <c r="M937" s="51">
        <f t="shared" si="207"/>
        <v>0</v>
      </c>
      <c r="N937" s="51">
        <f t="shared" si="202"/>
        <v>0</v>
      </c>
      <c r="O937" s="51">
        <f t="shared" si="208"/>
        <v>0</v>
      </c>
      <c r="P937" s="51" t="str">
        <f>IFERROR(IF((VLOOKUP(F937,'Master Info'!$A$14:$C$113,2,FALSE)&amp;VLOOKUP(F937,'Master Info'!$A$14:$C$113,3,FALSE))='Master Info'!$B$2&amp;'Master Info'!$C$2,"SGST","IGST"),"")</f>
        <v/>
      </c>
      <c r="Q937" s="67" t="str">
        <f t="shared" si="203"/>
        <v/>
      </c>
      <c r="R937" s="51">
        <f t="shared" si="215"/>
        <v>0</v>
      </c>
      <c r="S937" s="51">
        <f t="shared" si="215"/>
        <v>0</v>
      </c>
      <c r="T937" s="51">
        <f t="shared" si="210"/>
        <v>0</v>
      </c>
      <c r="U937" s="51">
        <f t="shared" si="211"/>
        <v>0</v>
      </c>
      <c r="V937" s="52">
        <f t="shared" si="212"/>
        <v>0</v>
      </c>
      <c r="W937" s="50" t="str">
        <f>IFERROR(IF(AND(VLOOKUP(F937,'Master Info'!$A$14:$Q$113,17,FALSE)="UNREGISTERED",$P937="IGST",O937&gt;=250000),"IGST &gt; 2.5 Lakhs",IF(VLOOKUP($F937,'Master Info'!$A$14:$Q$113,17,FALSE)="UNREGISTERED","Unregistered",$P937)),"")</f>
        <v/>
      </c>
      <c r="X937" s="96" t="str">
        <f t="shared" si="213"/>
        <v/>
      </c>
      <c r="Y937" s="50" t="str">
        <f t="shared" si="204"/>
        <v/>
      </c>
    </row>
    <row r="938" spans="1:25" x14ac:dyDescent="0.25">
      <c r="A938" s="49" t="str">
        <f t="shared" si="201"/>
        <v>-</v>
      </c>
      <c r="B938" s="49">
        <f t="shared" si="214"/>
        <v>937</v>
      </c>
      <c r="C938" s="78"/>
      <c r="D938" s="78"/>
      <c r="E938" s="70"/>
      <c r="F938" s="83"/>
      <c r="G938" s="94"/>
      <c r="H938" s="84"/>
      <c r="I938" s="95" t="str">
        <f t="shared" si="205"/>
        <v/>
      </c>
      <c r="J938" s="84"/>
      <c r="K938" s="52" t="str">
        <f t="shared" si="206"/>
        <v/>
      </c>
      <c r="L938" s="84"/>
      <c r="M938" s="51">
        <f t="shared" si="207"/>
        <v>0</v>
      </c>
      <c r="N938" s="51">
        <f t="shared" si="202"/>
        <v>0</v>
      </c>
      <c r="O938" s="51">
        <f t="shared" si="208"/>
        <v>0</v>
      </c>
      <c r="P938" s="51" t="str">
        <f>IFERROR(IF((VLOOKUP(F938,'Master Info'!$A$14:$C$113,2,FALSE)&amp;VLOOKUP(F938,'Master Info'!$A$14:$C$113,3,FALSE))='Master Info'!$B$2&amp;'Master Info'!$C$2,"SGST","IGST"),"")</f>
        <v/>
      </c>
      <c r="Q938" s="67" t="str">
        <f t="shared" si="203"/>
        <v/>
      </c>
      <c r="R938" s="51">
        <f t="shared" si="215"/>
        <v>0</v>
      </c>
      <c r="S938" s="51">
        <f t="shared" si="215"/>
        <v>0</v>
      </c>
      <c r="T938" s="51">
        <f t="shared" si="210"/>
        <v>0</v>
      </c>
      <c r="U938" s="51">
        <f t="shared" si="211"/>
        <v>0</v>
      </c>
      <c r="V938" s="52">
        <f t="shared" si="212"/>
        <v>0</v>
      </c>
      <c r="W938" s="50" t="str">
        <f>IFERROR(IF(AND(VLOOKUP(F938,'Master Info'!$A$14:$Q$113,17,FALSE)="UNREGISTERED",$P938="IGST",O938&gt;=250000),"IGST &gt; 2.5 Lakhs",IF(VLOOKUP($F938,'Master Info'!$A$14:$Q$113,17,FALSE)="UNREGISTERED","Unregistered",$P938)),"")</f>
        <v/>
      </c>
      <c r="X938" s="96" t="str">
        <f t="shared" si="213"/>
        <v/>
      </c>
      <c r="Y938" s="50" t="str">
        <f t="shared" si="204"/>
        <v/>
      </c>
    </row>
    <row r="939" spans="1:25" x14ac:dyDescent="0.25">
      <c r="A939" s="49" t="str">
        <f t="shared" si="201"/>
        <v>-</v>
      </c>
      <c r="B939" s="49">
        <f t="shared" si="214"/>
        <v>938</v>
      </c>
      <c r="C939" s="78"/>
      <c r="D939" s="78"/>
      <c r="E939" s="70"/>
      <c r="F939" s="83"/>
      <c r="G939" s="94"/>
      <c r="H939" s="84"/>
      <c r="I939" s="95" t="str">
        <f t="shared" si="205"/>
        <v/>
      </c>
      <c r="J939" s="84"/>
      <c r="K939" s="52" t="str">
        <f t="shared" si="206"/>
        <v/>
      </c>
      <c r="L939" s="84"/>
      <c r="M939" s="51">
        <f t="shared" si="207"/>
        <v>0</v>
      </c>
      <c r="N939" s="51">
        <f t="shared" si="202"/>
        <v>0</v>
      </c>
      <c r="O939" s="51">
        <f t="shared" si="208"/>
        <v>0</v>
      </c>
      <c r="P939" s="51" t="str">
        <f>IFERROR(IF((VLOOKUP(F939,'Master Info'!$A$14:$C$113,2,FALSE)&amp;VLOOKUP(F939,'Master Info'!$A$14:$C$113,3,FALSE))='Master Info'!$B$2&amp;'Master Info'!$C$2,"SGST","IGST"),"")</f>
        <v/>
      </c>
      <c r="Q939" s="67" t="str">
        <f t="shared" si="203"/>
        <v/>
      </c>
      <c r="R939" s="51">
        <f t="shared" si="215"/>
        <v>0</v>
      </c>
      <c r="S939" s="51">
        <f t="shared" si="215"/>
        <v>0</v>
      </c>
      <c r="T939" s="51">
        <f t="shared" si="210"/>
        <v>0</v>
      </c>
      <c r="U939" s="51">
        <f t="shared" si="211"/>
        <v>0</v>
      </c>
      <c r="V939" s="52">
        <f t="shared" si="212"/>
        <v>0</v>
      </c>
      <c r="W939" s="50" t="str">
        <f>IFERROR(IF(AND(VLOOKUP(F939,'Master Info'!$A$14:$Q$113,17,FALSE)="UNREGISTERED",$P939="IGST",O939&gt;=250000),"IGST &gt; 2.5 Lakhs",IF(VLOOKUP($F939,'Master Info'!$A$14:$Q$113,17,FALSE)="UNREGISTERED","Unregistered",$P939)),"")</f>
        <v/>
      </c>
      <c r="X939" s="96" t="str">
        <f t="shared" si="213"/>
        <v/>
      </c>
      <c r="Y939" s="50" t="str">
        <f t="shared" si="204"/>
        <v/>
      </c>
    </row>
    <row r="940" spans="1:25" x14ac:dyDescent="0.25">
      <c r="A940" s="49" t="str">
        <f t="shared" si="201"/>
        <v>-</v>
      </c>
      <c r="B940" s="49">
        <f t="shared" si="214"/>
        <v>939</v>
      </c>
      <c r="C940" s="78"/>
      <c r="D940" s="78"/>
      <c r="E940" s="70"/>
      <c r="F940" s="83"/>
      <c r="G940" s="94"/>
      <c r="H940" s="84"/>
      <c r="I940" s="95" t="str">
        <f t="shared" si="205"/>
        <v/>
      </c>
      <c r="J940" s="84"/>
      <c r="K940" s="52" t="str">
        <f t="shared" si="206"/>
        <v/>
      </c>
      <c r="L940" s="84"/>
      <c r="M940" s="51">
        <f t="shared" si="207"/>
        <v>0</v>
      </c>
      <c r="N940" s="51">
        <f t="shared" si="202"/>
        <v>0</v>
      </c>
      <c r="O940" s="51">
        <f t="shared" si="208"/>
        <v>0</v>
      </c>
      <c r="P940" s="51" t="str">
        <f>IFERROR(IF((VLOOKUP(F940,'Master Info'!$A$14:$C$113,2,FALSE)&amp;VLOOKUP(F940,'Master Info'!$A$14:$C$113,3,FALSE))='Master Info'!$B$2&amp;'Master Info'!$C$2,"SGST","IGST"),"")</f>
        <v/>
      </c>
      <c r="Q940" s="67" t="str">
        <f t="shared" si="203"/>
        <v/>
      </c>
      <c r="R940" s="51">
        <f t="shared" si="215"/>
        <v>0</v>
      </c>
      <c r="S940" s="51">
        <f t="shared" si="215"/>
        <v>0</v>
      </c>
      <c r="T940" s="51">
        <f t="shared" si="210"/>
        <v>0</v>
      </c>
      <c r="U940" s="51">
        <f t="shared" si="211"/>
        <v>0</v>
      </c>
      <c r="V940" s="52">
        <f t="shared" si="212"/>
        <v>0</v>
      </c>
      <c r="W940" s="50" t="str">
        <f>IFERROR(IF(AND(VLOOKUP(F940,'Master Info'!$A$14:$Q$113,17,FALSE)="UNREGISTERED",$P940="IGST",O940&gt;=250000),"IGST &gt; 2.5 Lakhs",IF(VLOOKUP($F940,'Master Info'!$A$14:$Q$113,17,FALSE)="UNREGISTERED","Unregistered",$P940)),"")</f>
        <v/>
      </c>
      <c r="X940" s="96" t="str">
        <f t="shared" si="213"/>
        <v/>
      </c>
      <c r="Y940" s="50" t="str">
        <f t="shared" si="204"/>
        <v/>
      </c>
    </row>
    <row r="941" spans="1:25" x14ac:dyDescent="0.25">
      <c r="A941" s="49" t="str">
        <f t="shared" si="201"/>
        <v>-</v>
      </c>
      <c r="B941" s="49">
        <f t="shared" si="214"/>
        <v>940</v>
      </c>
      <c r="C941" s="78"/>
      <c r="D941" s="78"/>
      <c r="E941" s="70"/>
      <c r="F941" s="83"/>
      <c r="G941" s="94"/>
      <c r="H941" s="84"/>
      <c r="I941" s="95" t="str">
        <f t="shared" si="205"/>
        <v/>
      </c>
      <c r="J941" s="84"/>
      <c r="K941" s="52" t="str">
        <f t="shared" si="206"/>
        <v/>
      </c>
      <c r="L941" s="84"/>
      <c r="M941" s="51">
        <f t="shared" si="207"/>
        <v>0</v>
      </c>
      <c r="N941" s="51">
        <f t="shared" si="202"/>
        <v>0</v>
      </c>
      <c r="O941" s="51">
        <f t="shared" si="208"/>
        <v>0</v>
      </c>
      <c r="P941" s="51" t="str">
        <f>IFERROR(IF((VLOOKUP(F941,'Master Info'!$A$14:$C$113,2,FALSE)&amp;VLOOKUP(F941,'Master Info'!$A$14:$C$113,3,FALSE))='Master Info'!$B$2&amp;'Master Info'!$C$2,"SGST","IGST"),"")</f>
        <v/>
      </c>
      <c r="Q941" s="67" t="str">
        <f t="shared" si="203"/>
        <v/>
      </c>
      <c r="R941" s="51">
        <f t="shared" si="215"/>
        <v>0</v>
      </c>
      <c r="S941" s="51">
        <f t="shared" si="215"/>
        <v>0</v>
      </c>
      <c r="T941" s="51">
        <f t="shared" si="210"/>
        <v>0</v>
      </c>
      <c r="U941" s="51">
        <f t="shared" si="211"/>
        <v>0</v>
      </c>
      <c r="V941" s="52">
        <f t="shared" si="212"/>
        <v>0</v>
      </c>
      <c r="W941" s="50" t="str">
        <f>IFERROR(IF(AND(VLOOKUP(F941,'Master Info'!$A$14:$Q$113,17,FALSE)="UNREGISTERED",$P941="IGST",O941&gt;=250000),"IGST &gt; 2.5 Lakhs",IF(VLOOKUP($F941,'Master Info'!$A$14:$Q$113,17,FALSE)="UNREGISTERED","Unregistered",$P941)),"")</f>
        <v/>
      </c>
      <c r="X941" s="96" t="str">
        <f t="shared" si="213"/>
        <v/>
      </c>
      <c r="Y941" s="50" t="str">
        <f t="shared" si="204"/>
        <v/>
      </c>
    </row>
    <row r="942" spans="1:25" x14ac:dyDescent="0.25">
      <c r="A942" s="49" t="str">
        <f t="shared" si="201"/>
        <v>-</v>
      </c>
      <c r="B942" s="49">
        <f t="shared" si="214"/>
        <v>941</v>
      </c>
      <c r="C942" s="78"/>
      <c r="D942" s="78"/>
      <c r="E942" s="70"/>
      <c r="F942" s="83"/>
      <c r="G942" s="94"/>
      <c r="H942" s="84"/>
      <c r="I942" s="95" t="str">
        <f t="shared" si="205"/>
        <v/>
      </c>
      <c r="J942" s="84"/>
      <c r="K942" s="52" t="str">
        <f t="shared" si="206"/>
        <v/>
      </c>
      <c r="L942" s="84"/>
      <c r="M942" s="51">
        <f t="shared" si="207"/>
        <v>0</v>
      </c>
      <c r="N942" s="51">
        <f t="shared" si="202"/>
        <v>0</v>
      </c>
      <c r="O942" s="51">
        <f t="shared" si="208"/>
        <v>0</v>
      </c>
      <c r="P942" s="51" t="str">
        <f>IFERROR(IF((VLOOKUP(F942,'Master Info'!$A$14:$C$113,2,FALSE)&amp;VLOOKUP(F942,'Master Info'!$A$14:$C$113,3,FALSE))='Master Info'!$B$2&amp;'Master Info'!$C$2,"SGST","IGST"),"")</f>
        <v/>
      </c>
      <c r="Q942" s="67" t="str">
        <f t="shared" si="203"/>
        <v/>
      </c>
      <c r="R942" s="51">
        <f t="shared" si="215"/>
        <v>0</v>
      </c>
      <c r="S942" s="51">
        <f t="shared" si="215"/>
        <v>0</v>
      </c>
      <c r="T942" s="51">
        <f t="shared" si="210"/>
        <v>0</v>
      </c>
      <c r="U942" s="51">
        <f t="shared" si="211"/>
        <v>0</v>
      </c>
      <c r="V942" s="52">
        <f t="shared" si="212"/>
        <v>0</v>
      </c>
      <c r="W942" s="50" t="str">
        <f>IFERROR(IF(AND(VLOOKUP(F942,'Master Info'!$A$14:$Q$113,17,FALSE)="UNREGISTERED",$P942="IGST",O942&gt;=250000),"IGST &gt; 2.5 Lakhs",IF(VLOOKUP($F942,'Master Info'!$A$14:$Q$113,17,FALSE)="UNREGISTERED","Unregistered",$P942)),"")</f>
        <v/>
      </c>
      <c r="X942" s="96" t="str">
        <f t="shared" si="213"/>
        <v/>
      </c>
      <c r="Y942" s="50" t="str">
        <f t="shared" si="204"/>
        <v/>
      </c>
    </row>
    <row r="943" spans="1:25" x14ac:dyDescent="0.25">
      <c r="A943" s="49" t="str">
        <f t="shared" si="201"/>
        <v>-</v>
      </c>
      <c r="B943" s="49">
        <f t="shared" si="214"/>
        <v>942</v>
      </c>
      <c r="C943" s="78"/>
      <c r="D943" s="78"/>
      <c r="E943" s="70"/>
      <c r="F943" s="83"/>
      <c r="G943" s="94"/>
      <c r="H943" s="84"/>
      <c r="I943" s="95" t="str">
        <f t="shared" si="205"/>
        <v/>
      </c>
      <c r="J943" s="84"/>
      <c r="K943" s="52" t="str">
        <f t="shared" si="206"/>
        <v/>
      </c>
      <c r="L943" s="84"/>
      <c r="M943" s="51">
        <f t="shared" si="207"/>
        <v>0</v>
      </c>
      <c r="N943" s="51">
        <f t="shared" si="202"/>
        <v>0</v>
      </c>
      <c r="O943" s="51">
        <f t="shared" si="208"/>
        <v>0</v>
      </c>
      <c r="P943" s="51" t="str">
        <f>IFERROR(IF((VLOOKUP(F943,'Master Info'!$A$14:$C$113,2,FALSE)&amp;VLOOKUP(F943,'Master Info'!$A$14:$C$113,3,FALSE))='Master Info'!$B$2&amp;'Master Info'!$C$2,"SGST","IGST"),"")</f>
        <v/>
      </c>
      <c r="Q943" s="67" t="str">
        <f t="shared" si="203"/>
        <v/>
      </c>
      <c r="R943" s="51">
        <f t="shared" si="215"/>
        <v>0</v>
      </c>
      <c r="S943" s="51">
        <f t="shared" si="215"/>
        <v>0</v>
      </c>
      <c r="T943" s="51">
        <f t="shared" si="210"/>
        <v>0</v>
      </c>
      <c r="U943" s="51">
        <f t="shared" si="211"/>
        <v>0</v>
      </c>
      <c r="V943" s="52">
        <f t="shared" si="212"/>
        <v>0</v>
      </c>
      <c r="W943" s="50" t="str">
        <f>IFERROR(IF(AND(VLOOKUP(F943,'Master Info'!$A$14:$Q$113,17,FALSE)="UNREGISTERED",$P943="IGST",O943&gt;=250000),"IGST &gt; 2.5 Lakhs",IF(VLOOKUP($F943,'Master Info'!$A$14:$Q$113,17,FALSE)="UNREGISTERED","Unregistered",$P943)),"")</f>
        <v/>
      </c>
      <c r="X943" s="96" t="str">
        <f t="shared" si="213"/>
        <v/>
      </c>
      <c r="Y943" s="50" t="str">
        <f t="shared" si="204"/>
        <v/>
      </c>
    </row>
    <row r="944" spans="1:25" x14ac:dyDescent="0.25">
      <c r="A944" s="49" t="str">
        <f t="shared" si="201"/>
        <v>-</v>
      </c>
      <c r="B944" s="49">
        <f t="shared" si="214"/>
        <v>943</v>
      </c>
      <c r="C944" s="78"/>
      <c r="D944" s="78"/>
      <c r="E944" s="70"/>
      <c r="F944" s="83"/>
      <c r="G944" s="94"/>
      <c r="H944" s="84"/>
      <c r="I944" s="95" t="str">
        <f t="shared" si="205"/>
        <v/>
      </c>
      <c r="J944" s="84"/>
      <c r="K944" s="52" t="str">
        <f t="shared" si="206"/>
        <v/>
      </c>
      <c r="L944" s="84"/>
      <c r="M944" s="51">
        <f t="shared" si="207"/>
        <v>0</v>
      </c>
      <c r="N944" s="51">
        <f t="shared" si="202"/>
        <v>0</v>
      </c>
      <c r="O944" s="51">
        <f t="shared" si="208"/>
        <v>0</v>
      </c>
      <c r="P944" s="51" t="str">
        <f>IFERROR(IF((VLOOKUP(F944,'Master Info'!$A$14:$C$113,2,FALSE)&amp;VLOOKUP(F944,'Master Info'!$A$14:$C$113,3,FALSE))='Master Info'!$B$2&amp;'Master Info'!$C$2,"SGST","IGST"),"")</f>
        <v/>
      </c>
      <c r="Q944" s="67" t="str">
        <f t="shared" si="203"/>
        <v/>
      </c>
      <c r="R944" s="51">
        <f t="shared" si="215"/>
        <v>0</v>
      </c>
      <c r="S944" s="51">
        <f t="shared" si="215"/>
        <v>0</v>
      </c>
      <c r="T944" s="51">
        <f t="shared" si="210"/>
        <v>0</v>
      </c>
      <c r="U944" s="51">
        <f t="shared" si="211"/>
        <v>0</v>
      </c>
      <c r="V944" s="52">
        <f t="shared" si="212"/>
        <v>0</v>
      </c>
      <c r="W944" s="50" t="str">
        <f>IFERROR(IF(AND(VLOOKUP(F944,'Master Info'!$A$14:$Q$113,17,FALSE)="UNREGISTERED",$P944="IGST",O944&gt;=250000),"IGST &gt; 2.5 Lakhs",IF(VLOOKUP($F944,'Master Info'!$A$14:$Q$113,17,FALSE)="UNREGISTERED","Unregistered",$P944)),"")</f>
        <v/>
      </c>
      <c r="X944" s="96" t="str">
        <f t="shared" si="213"/>
        <v/>
      </c>
      <c r="Y944" s="50" t="str">
        <f t="shared" si="204"/>
        <v/>
      </c>
    </row>
    <row r="945" spans="1:25" x14ac:dyDescent="0.25">
      <c r="A945" s="49" t="str">
        <f t="shared" si="201"/>
        <v>-</v>
      </c>
      <c r="B945" s="49">
        <f t="shared" si="214"/>
        <v>944</v>
      </c>
      <c r="C945" s="78"/>
      <c r="D945" s="78"/>
      <c r="E945" s="70"/>
      <c r="F945" s="83"/>
      <c r="G945" s="94"/>
      <c r="H945" s="84"/>
      <c r="I945" s="95" t="str">
        <f t="shared" si="205"/>
        <v/>
      </c>
      <c r="J945" s="84"/>
      <c r="K945" s="52" t="str">
        <f t="shared" si="206"/>
        <v/>
      </c>
      <c r="L945" s="84"/>
      <c r="M945" s="51">
        <f t="shared" si="207"/>
        <v>0</v>
      </c>
      <c r="N945" s="51">
        <f t="shared" si="202"/>
        <v>0</v>
      </c>
      <c r="O945" s="51">
        <f t="shared" si="208"/>
        <v>0</v>
      </c>
      <c r="P945" s="51" t="str">
        <f>IFERROR(IF((VLOOKUP(F945,'Master Info'!$A$14:$C$113,2,FALSE)&amp;VLOOKUP(F945,'Master Info'!$A$14:$C$113,3,FALSE))='Master Info'!$B$2&amp;'Master Info'!$C$2,"SGST","IGST"),"")</f>
        <v/>
      </c>
      <c r="Q945" s="67" t="str">
        <f t="shared" si="203"/>
        <v/>
      </c>
      <c r="R945" s="51">
        <f t="shared" si="215"/>
        <v>0</v>
      </c>
      <c r="S945" s="51">
        <f t="shared" si="215"/>
        <v>0</v>
      </c>
      <c r="T945" s="51">
        <f t="shared" si="210"/>
        <v>0</v>
      </c>
      <c r="U945" s="51">
        <f t="shared" si="211"/>
        <v>0</v>
      </c>
      <c r="V945" s="52">
        <f t="shared" si="212"/>
        <v>0</v>
      </c>
      <c r="W945" s="50" t="str">
        <f>IFERROR(IF(AND(VLOOKUP(F945,'Master Info'!$A$14:$Q$113,17,FALSE)="UNREGISTERED",$P945="IGST",O945&gt;=250000),"IGST &gt; 2.5 Lakhs",IF(VLOOKUP($F945,'Master Info'!$A$14:$Q$113,17,FALSE)="UNREGISTERED","Unregistered",$P945)),"")</f>
        <v/>
      </c>
      <c r="X945" s="96" t="str">
        <f t="shared" si="213"/>
        <v/>
      </c>
      <c r="Y945" s="50" t="str">
        <f t="shared" si="204"/>
        <v/>
      </c>
    </row>
    <row r="946" spans="1:25" x14ac:dyDescent="0.25">
      <c r="A946" s="49" t="str">
        <f t="shared" si="201"/>
        <v>-</v>
      </c>
      <c r="B946" s="49">
        <f t="shared" si="214"/>
        <v>945</v>
      </c>
      <c r="C946" s="78"/>
      <c r="D946" s="78"/>
      <c r="E946" s="70"/>
      <c r="F946" s="83"/>
      <c r="G946" s="94"/>
      <c r="H946" s="84"/>
      <c r="I946" s="95" t="str">
        <f t="shared" si="205"/>
        <v/>
      </c>
      <c r="J946" s="84"/>
      <c r="K946" s="52" t="str">
        <f t="shared" si="206"/>
        <v/>
      </c>
      <c r="L946" s="84"/>
      <c r="M946" s="51">
        <f t="shared" si="207"/>
        <v>0</v>
      </c>
      <c r="N946" s="51">
        <f t="shared" si="202"/>
        <v>0</v>
      </c>
      <c r="O946" s="51">
        <f t="shared" si="208"/>
        <v>0</v>
      </c>
      <c r="P946" s="51" t="str">
        <f>IFERROR(IF((VLOOKUP(F946,'Master Info'!$A$14:$C$113,2,FALSE)&amp;VLOOKUP(F946,'Master Info'!$A$14:$C$113,3,FALSE))='Master Info'!$B$2&amp;'Master Info'!$C$2,"SGST","IGST"),"")</f>
        <v/>
      </c>
      <c r="Q946" s="67" t="str">
        <f t="shared" si="203"/>
        <v/>
      </c>
      <c r="R946" s="51">
        <f t="shared" si="215"/>
        <v>0</v>
      </c>
      <c r="S946" s="51">
        <f t="shared" si="215"/>
        <v>0</v>
      </c>
      <c r="T946" s="51">
        <f t="shared" si="210"/>
        <v>0</v>
      </c>
      <c r="U946" s="51">
        <f t="shared" si="211"/>
        <v>0</v>
      </c>
      <c r="V946" s="52">
        <f t="shared" si="212"/>
        <v>0</v>
      </c>
      <c r="W946" s="50" t="str">
        <f>IFERROR(IF(AND(VLOOKUP(F946,'Master Info'!$A$14:$Q$113,17,FALSE)="UNREGISTERED",$P946="IGST",O946&gt;=250000),"IGST &gt; 2.5 Lakhs",IF(VLOOKUP($F946,'Master Info'!$A$14:$Q$113,17,FALSE)="UNREGISTERED","Unregistered",$P946)),"")</f>
        <v/>
      </c>
      <c r="X946" s="96" t="str">
        <f t="shared" si="213"/>
        <v/>
      </c>
      <c r="Y946" s="50" t="str">
        <f t="shared" si="204"/>
        <v/>
      </c>
    </row>
    <row r="947" spans="1:25" x14ac:dyDescent="0.25">
      <c r="A947" s="49" t="str">
        <f t="shared" si="201"/>
        <v>-</v>
      </c>
      <c r="B947" s="49">
        <f t="shared" si="214"/>
        <v>946</v>
      </c>
      <c r="C947" s="78"/>
      <c r="D947" s="78"/>
      <c r="E947" s="70"/>
      <c r="F947" s="83"/>
      <c r="G947" s="94"/>
      <c r="H947" s="84"/>
      <c r="I947" s="95" t="str">
        <f t="shared" si="205"/>
        <v/>
      </c>
      <c r="J947" s="84"/>
      <c r="K947" s="52" t="str">
        <f t="shared" si="206"/>
        <v/>
      </c>
      <c r="L947" s="84"/>
      <c r="M947" s="51">
        <f t="shared" si="207"/>
        <v>0</v>
      </c>
      <c r="N947" s="51">
        <f t="shared" si="202"/>
        <v>0</v>
      </c>
      <c r="O947" s="51">
        <f t="shared" si="208"/>
        <v>0</v>
      </c>
      <c r="P947" s="51" t="str">
        <f>IFERROR(IF((VLOOKUP(F947,'Master Info'!$A$14:$C$113,2,FALSE)&amp;VLOOKUP(F947,'Master Info'!$A$14:$C$113,3,FALSE))='Master Info'!$B$2&amp;'Master Info'!$C$2,"SGST","IGST"),"")</f>
        <v/>
      </c>
      <c r="Q947" s="67" t="str">
        <f t="shared" si="203"/>
        <v/>
      </c>
      <c r="R947" s="51">
        <f t="shared" si="215"/>
        <v>0</v>
      </c>
      <c r="S947" s="51">
        <f t="shared" si="215"/>
        <v>0</v>
      </c>
      <c r="T947" s="51">
        <f t="shared" si="210"/>
        <v>0</v>
      </c>
      <c r="U947" s="51">
        <f t="shared" si="211"/>
        <v>0</v>
      </c>
      <c r="V947" s="52">
        <f t="shared" si="212"/>
        <v>0</v>
      </c>
      <c r="W947" s="50" t="str">
        <f>IFERROR(IF(AND(VLOOKUP(F947,'Master Info'!$A$14:$Q$113,17,FALSE)="UNREGISTERED",$P947="IGST",O947&gt;=250000),"IGST &gt; 2.5 Lakhs",IF(VLOOKUP($F947,'Master Info'!$A$14:$Q$113,17,FALSE)="UNREGISTERED","Unregistered",$P947)),"")</f>
        <v/>
      </c>
      <c r="X947" s="96" t="str">
        <f t="shared" si="213"/>
        <v/>
      </c>
      <c r="Y947" s="50" t="str">
        <f t="shared" si="204"/>
        <v/>
      </c>
    </row>
    <row r="948" spans="1:25" x14ac:dyDescent="0.25">
      <c r="A948" s="49" t="str">
        <f t="shared" si="201"/>
        <v>-</v>
      </c>
      <c r="B948" s="49">
        <f t="shared" si="214"/>
        <v>947</v>
      </c>
      <c r="C948" s="78"/>
      <c r="D948" s="78"/>
      <c r="E948" s="70"/>
      <c r="F948" s="83"/>
      <c r="G948" s="94"/>
      <c r="H948" s="84"/>
      <c r="I948" s="95" t="str">
        <f t="shared" si="205"/>
        <v/>
      </c>
      <c r="J948" s="84"/>
      <c r="K948" s="52" t="str">
        <f t="shared" si="206"/>
        <v/>
      </c>
      <c r="L948" s="84"/>
      <c r="M948" s="51">
        <f t="shared" si="207"/>
        <v>0</v>
      </c>
      <c r="N948" s="51">
        <f t="shared" si="202"/>
        <v>0</v>
      </c>
      <c r="O948" s="51">
        <f t="shared" si="208"/>
        <v>0</v>
      </c>
      <c r="P948" s="51" t="str">
        <f>IFERROR(IF((VLOOKUP(F948,'Master Info'!$A$14:$C$113,2,FALSE)&amp;VLOOKUP(F948,'Master Info'!$A$14:$C$113,3,FALSE))='Master Info'!$B$2&amp;'Master Info'!$C$2,"SGST","IGST"),"")</f>
        <v/>
      </c>
      <c r="Q948" s="67" t="str">
        <f t="shared" si="203"/>
        <v/>
      </c>
      <c r="R948" s="51">
        <f t="shared" si="215"/>
        <v>0</v>
      </c>
      <c r="S948" s="51">
        <f t="shared" si="215"/>
        <v>0</v>
      </c>
      <c r="T948" s="51">
        <f t="shared" si="210"/>
        <v>0</v>
      </c>
      <c r="U948" s="51">
        <f t="shared" si="211"/>
        <v>0</v>
      </c>
      <c r="V948" s="52">
        <f t="shared" si="212"/>
        <v>0</v>
      </c>
      <c r="W948" s="50" t="str">
        <f>IFERROR(IF(AND(VLOOKUP(F948,'Master Info'!$A$14:$Q$113,17,FALSE)="UNREGISTERED",$P948="IGST",O948&gt;=250000),"IGST &gt; 2.5 Lakhs",IF(VLOOKUP($F948,'Master Info'!$A$14:$Q$113,17,FALSE)="UNREGISTERED","Unregistered",$P948)),"")</f>
        <v/>
      </c>
      <c r="X948" s="96" t="str">
        <f t="shared" si="213"/>
        <v/>
      </c>
      <c r="Y948" s="50" t="str">
        <f t="shared" si="204"/>
        <v/>
      </c>
    </row>
    <row r="949" spans="1:25" x14ac:dyDescent="0.25">
      <c r="A949" s="49" t="str">
        <f t="shared" si="201"/>
        <v>-</v>
      </c>
      <c r="B949" s="49">
        <f t="shared" si="214"/>
        <v>948</v>
      </c>
      <c r="C949" s="78"/>
      <c r="D949" s="78"/>
      <c r="E949" s="70"/>
      <c r="F949" s="83"/>
      <c r="G949" s="94"/>
      <c r="H949" s="84"/>
      <c r="I949" s="95" t="str">
        <f t="shared" si="205"/>
        <v/>
      </c>
      <c r="J949" s="84"/>
      <c r="K949" s="52" t="str">
        <f t="shared" si="206"/>
        <v/>
      </c>
      <c r="L949" s="84"/>
      <c r="M949" s="51">
        <f t="shared" si="207"/>
        <v>0</v>
      </c>
      <c r="N949" s="51">
        <f t="shared" si="202"/>
        <v>0</v>
      </c>
      <c r="O949" s="51">
        <f t="shared" si="208"/>
        <v>0</v>
      </c>
      <c r="P949" s="51" t="str">
        <f>IFERROR(IF((VLOOKUP(F949,'Master Info'!$A$14:$C$113,2,FALSE)&amp;VLOOKUP(F949,'Master Info'!$A$14:$C$113,3,FALSE))='Master Info'!$B$2&amp;'Master Info'!$C$2,"SGST","IGST"),"")</f>
        <v/>
      </c>
      <c r="Q949" s="67" t="str">
        <f t="shared" si="203"/>
        <v/>
      </c>
      <c r="R949" s="51">
        <f t="shared" si="215"/>
        <v>0</v>
      </c>
      <c r="S949" s="51">
        <f t="shared" si="215"/>
        <v>0</v>
      </c>
      <c r="T949" s="51">
        <f t="shared" si="210"/>
        <v>0</v>
      </c>
      <c r="U949" s="51">
        <f t="shared" si="211"/>
        <v>0</v>
      </c>
      <c r="V949" s="52">
        <f t="shared" si="212"/>
        <v>0</v>
      </c>
      <c r="W949" s="50" t="str">
        <f>IFERROR(IF(AND(VLOOKUP(F949,'Master Info'!$A$14:$Q$113,17,FALSE)="UNREGISTERED",$P949="IGST",O949&gt;=250000),"IGST &gt; 2.5 Lakhs",IF(VLOOKUP($F949,'Master Info'!$A$14:$Q$113,17,FALSE)="UNREGISTERED","Unregistered",$P949)),"")</f>
        <v/>
      </c>
      <c r="X949" s="96" t="str">
        <f t="shared" si="213"/>
        <v/>
      </c>
      <c r="Y949" s="50" t="str">
        <f t="shared" si="204"/>
        <v/>
      </c>
    </row>
    <row r="950" spans="1:25" x14ac:dyDescent="0.25">
      <c r="A950" s="49" t="str">
        <f t="shared" si="201"/>
        <v>-</v>
      </c>
      <c r="B950" s="49">
        <f t="shared" si="214"/>
        <v>949</v>
      </c>
      <c r="C950" s="78"/>
      <c r="D950" s="78"/>
      <c r="E950" s="70"/>
      <c r="F950" s="83"/>
      <c r="G950" s="94"/>
      <c r="H950" s="84"/>
      <c r="I950" s="95" t="str">
        <f t="shared" si="205"/>
        <v/>
      </c>
      <c r="J950" s="84"/>
      <c r="K950" s="52" t="str">
        <f t="shared" si="206"/>
        <v/>
      </c>
      <c r="L950" s="84"/>
      <c r="M950" s="51">
        <f t="shared" si="207"/>
        <v>0</v>
      </c>
      <c r="N950" s="51">
        <f t="shared" si="202"/>
        <v>0</v>
      </c>
      <c r="O950" s="51">
        <f t="shared" si="208"/>
        <v>0</v>
      </c>
      <c r="P950" s="51" t="str">
        <f>IFERROR(IF((VLOOKUP(F950,'Master Info'!$A$14:$C$113,2,FALSE)&amp;VLOOKUP(F950,'Master Info'!$A$14:$C$113,3,FALSE))='Master Info'!$B$2&amp;'Master Info'!$C$2,"SGST","IGST"),"")</f>
        <v/>
      </c>
      <c r="Q950" s="67" t="str">
        <f t="shared" si="203"/>
        <v/>
      </c>
      <c r="R950" s="51">
        <f t="shared" si="215"/>
        <v>0</v>
      </c>
      <c r="S950" s="51">
        <f t="shared" si="215"/>
        <v>0</v>
      </c>
      <c r="T950" s="51">
        <f t="shared" si="210"/>
        <v>0</v>
      </c>
      <c r="U950" s="51">
        <f t="shared" si="211"/>
        <v>0</v>
      </c>
      <c r="V950" s="52">
        <f t="shared" si="212"/>
        <v>0</v>
      </c>
      <c r="W950" s="50" t="str">
        <f>IFERROR(IF(AND(VLOOKUP(F950,'Master Info'!$A$14:$Q$113,17,FALSE)="UNREGISTERED",$P950="IGST",O950&gt;=250000),"IGST &gt; 2.5 Lakhs",IF(VLOOKUP($F950,'Master Info'!$A$14:$Q$113,17,FALSE)="UNREGISTERED","Unregistered",$P950)),"")</f>
        <v/>
      </c>
      <c r="X950" s="96" t="str">
        <f t="shared" si="213"/>
        <v/>
      </c>
      <c r="Y950" s="50" t="str">
        <f t="shared" si="204"/>
        <v/>
      </c>
    </row>
    <row r="951" spans="1:25" x14ac:dyDescent="0.25">
      <c r="A951" s="49" t="str">
        <f t="shared" si="201"/>
        <v>-</v>
      </c>
      <c r="B951" s="49">
        <f t="shared" si="214"/>
        <v>950</v>
      </c>
      <c r="C951" s="78"/>
      <c r="D951" s="78"/>
      <c r="E951" s="70"/>
      <c r="F951" s="83"/>
      <c r="G951" s="94"/>
      <c r="H951" s="84"/>
      <c r="I951" s="95" t="str">
        <f t="shared" si="205"/>
        <v/>
      </c>
      <c r="J951" s="84"/>
      <c r="K951" s="52" t="str">
        <f t="shared" si="206"/>
        <v/>
      </c>
      <c r="L951" s="84"/>
      <c r="M951" s="51">
        <f t="shared" si="207"/>
        <v>0</v>
      </c>
      <c r="N951" s="51">
        <f t="shared" si="202"/>
        <v>0</v>
      </c>
      <c r="O951" s="51">
        <f t="shared" si="208"/>
        <v>0</v>
      </c>
      <c r="P951" s="51" t="str">
        <f>IFERROR(IF((VLOOKUP(F951,'Master Info'!$A$14:$C$113,2,FALSE)&amp;VLOOKUP(F951,'Master Info'!$A$14:$C$113,3,FALSE))='Master Info'!$B$2&amp;'Master Info'!$C$2,"SGST","IGST"),"")</f>
        <v/>
      </c>
      <c r="Q951" s="67" t="str">
        <f t="shared" si="203"/>
        <v/>
      </c>
      <c r="R951" s="51">
        <f t="shared" si="215"/>
        <v>0</v>
      </c>
      <c r="S951" s="51">
        <f t="shared" si="215"/>
        <v>0</v>
      </c>
      <c r="T951" s="51">
        <f t="shared" si="210"/>
        <v>0</v>
      </c>
      <c r="U951" s="51">
        <f t="shared" si="211"/>
        <v>0</v>
      </c>
      <c r="V951" s="52">
        <f t="shared" si="212"/>
        <v>0</v>
      </c>
      <c r="W951" s="50" t="str">
        <f>IFERROR(IF(AND(VLOOKUP(F951,'Master Info'!$A$14:$Q$113,17,FALSE)="UNREGISTERED",$P951="IGST",O951&gt;=250000),"IGST &gt; 2.5 Lakhs",IF(VLOOKUP($F951,'Master Info'!$A$14:$Q$113,17,FALSE)="UNREGISTERED","Unregistered",$P951)),"")</f>
        <v/>
      </c>
      <c r="X951" s="96" t="str">
        <f t="shared" si="213"/>
        <v/>
      </c>
      <c r="Y951" s="50" t="str">
        <f t="shared" si="204"/>
        <v/>
      </c>
    </row>
    <row r="952" spans="1:25" x14ac:dyDescent="0.25">
      <c r="A952" s="49" t="str">
        <f t="shared" si="201"/>
        <v>-</v>
      </c>
      <c r="B952" s="49">
        <f t="shared" si="214"/>
        <v>951</v>
      </c>
      <c r="C952" s="78"/>
      <c r="D952" s="78"/>
      <c r="E952" s="70"/>
      <c r="F952" s="83"/>
      <c r="G952" s="94"/>
      <c r="H952" s="84"/>
      <c r="I952" s="95" t="str">
        <f t="shared" si="205"/>
        <v/>
      </c>
      <c r="J952" s="84"/>
      <c r="K952" s="52" t="str">
        <f t="shared" si="206"/>
        <v/>
      </c>
      <c r="L952" s="84"/>
      <c r="M952" s="51">
        <f t="shared" si="207"/>
        <v>0</v>
      </c>
      <c r="N952" s="51">
        <f t="shared" si="202"/>
        <v>0</v>
      </c>
      <c r="O952" s="51">
        <f t="shared" si="208"/>
        <v>0</v>
      </c>
      <c r="P952" s="51" t="str">
        <f>IFERROR(IF((VLOOKUP(F952,'Master Info'!$A$14:$C$113,2,FALSE)&amp;VLOOKUP(F952,'Master Info'!$A$14:$C$113,3,FALSE))='Master Info'!$B$2&amp;'Master Info'!$C$2,"SGST","IGST"),"")</f>
        <v/>
      </c>
      <c r="Q952" s="67" t="str">
        <f t="shared" si="203"/>
        <v/>
      </c>
      <c r="R952" s="51">
        <f t="shared" si="215"/>
        <v>0</v>
      </c>
      <c r="S952" s="51">
        <f t="shared" si="215"/>
        <v>0</v>
      </c>
      <c r="T952" s="51">
        <f t="shared" si="210"/>
        <v>0</v>
      </c>
      <c r="U952" s="51">
        <f t="shared" si="211"/>
        <v>0</v>
      </c>
      <c r="V952" s="52">
        <f t="shared" si="212"/>
        <v>0</v>
      </c>
      <c r="W952" s="50" t="str">
        <f>IFERROR(IF(AND(VLOOKUP(F952,'Master Info'!$A$14:$Q$113,17,FALSE)="UNREGISTERED",$P952="IGST",O952&gt;=250000),"IGST &gt; 2.5 Lakhs",IF(VLOOKUP($F952,'Master Info'!$A$14:$Q$113,17,FALSE)="UNREGISTERED","Unregistered",$P952)),"")</f>
        <v/>
      </c>
      <c r="X952" s="96" t="str">
        <f t="shared" si="213"/>
        <v/>
      </c>
      <c r="Y952" s="50" t="str">
        <f t="shared" si="204"/>
        <v/>
      </c>
    </row>
    <row r="953" spans="1:25" x14ac:dyDescent="0.25">
      <c r="A953" s="49" t="str">
        <f t="shared" si="201"/>
        <v>-</v>
      </c>
      <c r="B953" s="49">
        <f t="shared" si="214"/>
        <v>952</v>
      </c>
      <c r="C953" s="78"/>
      <c r="D953" s="78"/>
      <c r="E953" s="70"/>
      <c r="F953" s="83"/>
      <c r="G953" s="94"/>
      <c r="H953" s="84"/>
      <c r="I953" s="95" t="str">
        <f t="shared" si="205"/>
        <v/>
      </c>
      <c r="J953" s="84"/>
      <c r="K953" s="52" t="str">
        <f t="shared" si="206"/>
        <v/>
      </c>
      <c r="L953" s="84"/>
      <c r="M953" s="51">
        <f t="shared" si="207"/>
        <v>0</v>
      </c>
      <c r="N953" s="51">
        <f t="shared" si="202"/>
        <v>0</v>
      </c>
      <c r="O953" s="51">
        <f t="shared" si="208"/>
        <v>0</v>
      </c>
      <c r="P953" s="51" t="str">
        <f>IFERROR(IF((VLOOKUP(F953,'Master Info'!$A$14:$C$113,2,FALSE)&amp;VLOOKUP(F953,'Master Info'!$A$14:$C$113,3,FALSE))='Master Info'!$B$2&amp;'Master Info'!$C$2,"SGST","IGST"),"")</f>
        <v/>
      </c>
      <c r="Q953" s="67" t="str">
        <f t="shared" si="203"/>
        <v/>
      </c>
      <c r="R953" s="51">
        <f t="shared" si="215"/>
        <v>0</v>
      </c>
      <c r="S953" s="51">
        <f t="shared" si="215"/>
        <v>0</v>
      </c>
      <c r="T953" s="51">
        <f t="shared" si="210"/>
        <v>0</v>
      </c>
      <c r="U953" s="51">
        <f t="shared" si="211"/>
        <v>0</v>
      </c>
      <c r="V953" s="52">
        <f t="shared" si="212"/>
        <v>0</v>
      </c>
      <c r="W953" s="50" t="str">
        <f>IFERROR(IF(AND(VLOOKUP(F953,'Master Info'!$A$14:$Q$113,17,FALSE)="UNREGISTERED",$P953="IGST",O953&gt;=250000),"IGST &gt; 2.5 Lakhs",IF(VLOOKUP($F953,'Master Info'!$A$14:$Q$113,17,FALSE)="UNREGISTERED","Unregistered",$P953)),"")</f>
        <v/>
      </c>
      <c r="X953" s="96" t="str">
        <f t="shared" si="213"/>
        <v/>
      </c>
      <c r="Y953" s="50" t="str">
        <f t="shared" si="204"/>
        <v/>
      </c>
    </row>
    <row r="954" spans="1:25" x14ac:dyDescent="0.25">
      <c r="A954" s="49" t="str">
        <f t="shared" si="201"/>
        <v>-</v>
      </c>
      <c r="B954" s="49">
        <f t="shared" si="214"/>
        <v>953</v>
      </c>
      <c r="C954" s="78"/>
      <c r="D954" s="78"/>
      <c r="E954" s="70"/>
      <c r="F954" s="83"/>
      <c r="G954" s="94"/>
      <c r="H954" s="84"/>
      <c r="I954" s="95" t="str">
        <f t="shared" si="205"/>
        <v/>
      </c>
      <c r="J954" s="84"/>
      <c r="K954" s="52" t="str">
        <f t="shared" si="206"/>
        <v/>
      </c>
      <c r="L954" s="84"/>
      <c r="M954" s="51">
        <f t="shared" si="207"/>
        <v>0</v>
      </c>
      <c r="N954" s="51">
        <f t="shared" si="202"/>
        <v>0</v>
      </c>
      <c r="O954" s="51">
        <f t="shared" si="208"/>
        <v>0</v>
      </c>
      <c r="P954" s="51" t="str">
        <f>IFERROR(IF((VLOOKUP(F954,'Master Info'!$A$14:$C$113,2,FALSE)&amp;VLOOKUP(F954,'Master Info'!$A$14:$C$113,3,FALSE))='Master Info'!$B$2&amp;'Master Info'!$C$2,"SGST","IGST"),"")</f>
        <v/>
      </c>
      <c r="Q954" s="67" t="str">
        <f t="shared" si="203"/>
        <v/>
      </c>
      <c r="R954" s="51">
        <f t="shared" si="215"/>
        <v>0</v>
      </c>
      <c r="S954" s="51">
        <f t="shared" si="215"/>
        <v>0</v>
      </c>
      <c r="T954" s="51">
        <f t="shared" si="210"/>
        <v>0</v>
      </c>
      <c r="U954" s="51">
        <f t="shared" si="211"/>
        <v>0</v>
      </c>
      <c r="V954" s="52">
        <f t="shared" si="212"/>
        <v>0</v>
      </c>
      <c r="W954" s="50" t="str">
        <f>IFERROR(IF(AND(VLOOKUP(F954,'Master Info'!$A$14:$Q$113,17,FALSE)="UNREGISTERED",$P954="IGST",O954&gt;=250000),"IGST &gt; 2.5 Lakhs",IF(VLOOKUP($F954,'Master Info'!$A$14:$Q$113,17,FALSE)="UNREGISTERED","Unregistered",$P954)),"")</f>
        <v/>
      </c>
      <c r="X954" s="96" t="str">
        <f t="shared" si="213"/>
        <v/>
      </c>
      <c r="Y954" s="50" t="str">
        <f t="shared" si="204"/>
        <v/>
      </c>
    </row>
    <row r="955" spans="1:25" x14ac:dyDescent="0.25">
      <c r="A955" s="49" t="str">
        <f t="shared" si="201"/>
        <v>-</v>
      </c>
      <c r="B955" s="49">
        <f t="shared" si="214"/>
        <v>954</v>
      </c>
      <c r="C955" s="78"/>
      <c r="D955" s="78"/>
      <c r="E955" s="70"/>
      <c r="F955" s="83"/>
      <c r="G955" s="94"/>
      <c r="H955" s="84"/>
      <c r="I955" s="95" t="str">
        <f t="shared" si="205"/>
        <v/>
      </c>
      <c r="J955" s="84"/>
      <c r="K955" s="52" t="str">
        <f t="shared" si="206"/>
        <v/>
      </c>
      <c r="L955" s="84"/>
      <c r="M955" s="51">
        <f t="shared" si="207"/>
        <v>0</v>
      </c>
      <c r="N955" s="51">
        <f t="shared" si="202"/>
        <v>0</v>
      </c>
      <c r="O955" s="51">
        <f t="shared" si="208"/>
        <v>0</v>
      </c>
      <c r="P955" s="51" t="str">
        <f>IFERROR(IF((VLOOKUP(F955,'Master Info'!$A$14:$C$113,2,FALSE)&amp;VLOOKUP(F955,'Master Info'!$A$14:$C$113,3,FALSE))='Master Info'!$B$2&amp;'Master Info'!$C$2,"SGST","IGST"),"")</f>
        <v/>
      </c>
      <c r="Q955" s="67" t="str">
        <f t="shared" si="203"/>
        <v/>
      </c>
      <c r="R955" s="51">
        <f t="shared" si="215"/>
        <v>0</v>
      </c>
      <c r="S955" s="51">
        <f t="shared" si="215"/>
        <v>0</v>
      </c>
      <c r="T955" s="51">
        <f t="shared" si="210"/>
        <v>0</v>
      </c>
      <c r="U955" s="51">
        <f t="shared" si="211"/>
        <v>0</v>
      </c>
      <c r="V955" s="52">
        <f t="shared" si="212"/>
        <v>0</v>
      </c>
      <c r="W955" s="50" t="str">
        <f>IFERROR(IF(AND(VLOOKUP(F955,'Master Info'!$A$14:$Q$113,17,FALSE)="UNREGISTERED",$P955="IGST",O955&gt;=250000),"IGST &gt; 2.5 Lakhs",IF(VLOOKUP($F955,'Master Info'!$A$14:$Q$113,17,FALSE)="UNREGISTERED","Unregistered",$P955)),"")</f>
        <v/>
      </c>
      <c r="X955" s="96" t="str">
        <f t="shared" si="213"/>
        <v/>
      </c>
      <c r="Y955" s="50" t="str">
        <f t="shared" si="204"/>
        <v/>
      </c>
    </row>
    <row r="956" spans="1:25" x14ac:dyDescent="0.25">
      <c r="A956" s="49" t="str">
        <f t="shared" si="201"/>
        <v>-</v>
      </c>
      <c r="B956" s="49">
        <f t="shared" si="214"/>
        <v>955</v>
      </c>
      <c r="C956" s="78"/>
      <c r="D956" s="78"/>
      <c r="E956" s="70"/>
      <c r="F956" s="83"/>
      <c r="G956" s="94"/>
      <c r="H956" s="84"/>
      <c r="I956" s="95" t="str">
        <f t="shared" si="205"/>
        <v/>
      </c>
      <c r="J956" s="84"/>
      <c r="K956" s="52" t="str">
        <f t="shared" si="206"/>
        <v/>
      </c>
      <c r="L956" s="84"/>
      <c r="M956" s="51">
        <f t="shared" si="207"/>
        <v>0</v>
      </c>
      <c r="N956" s="51">
        <f t="shared" si="202"/>
        <v>0</v>
      </c>
      <c r="O956" s="51">
        <f t="shared" si="208"/>
        <v>0</v>
      </c>
      <c r="P956" s="51" t="str">
        <f>IFERROR(IF((VLOOKUP(F956,'Master Info'!$A$14:$C$113,2,FALSE)&amp;VLOOKUP(F956,'Master Info'!$A$14:$C$113,3,FALSE))='Master Info'!$B$2&amp;'Master Info'!$C$2,"SGST","IGST"),"")</f>
        <v/>
      </c>
      <c r="Q956" s="67" t="str">
        <f t="shared" si="203"/>
        <v/>
      </c>
      <c r="R956" s="51">
        <f t="shared" si="215"/>
        <v>0</v>
      </c>
      <c r="S956" s="51">
        <f t="shared" si="215"/>
        <v>0</v>
      </c>
      <c r="T956" s="51">
        <f t="shared" si="210"/>
        <v>0</v>
      </c>
      <c r="U956" s="51">
        <f t="shared" si="211"/>
        <v>0</v>
      </c>
      <c r="V956" s="52">
        <f t="shared" si="212"/>
        <v>0</v>
      </c>
      <c r="W956" s="50" t="str">
        <f>IFERROR(IF(AND(VLOOKUP(F956,'Master Info'!$A$14:$Q$113,17,FALSE)="UNREGISTERED",$P956="IGST",O956&gt;=250000),"IGST &gt; 2.5 Lakhs",IF(VLOOKUP($F956,'Master Info'!$A$14:$Q$113,17,FALSE)="UNREGISTERED","Unregistered",$P956)),"")</f>
        <v/>
      </c>
      <c r="X956" s="96" t="str">
        <f t="shared" si="213"/>
        <v/>
      </c>
      <c r="Y956" s="50" t="str">
        <f t="shared" si="204"/>
        <v/>
      </c>
    </row>
    <row r="957" spans="1:25" x14ac:dyDescent="0.25">
      <c r="A957" s="49" t="str">
        <f t="shared" si="201"/>
        <v>-</v>
      </c>
      <c r="B957" s="49">
        <f t="shared" si="214"/>
        <v>956</v>
      </c>
      <c r="C957" s="78"/>
      <c r="D957" s="78"/>
      <c r="E957" s="70"/>
      <c r="F957" s="83"/>
      <c r="G957" s="94"/>
      <c r="H957" s="84"/>
      <c r="I957" s="95" t="str">
        <f t="shared" si="205"/>
        <v/>
      </c>
      <c r="J957" s="84"/>
      <c r="K957" s="52" t="str">
        <f t="shared" si="206"/>
        <v/>
      </c>
      <c r="L957" s="84"/>
      <c r="M957" s="51">
        <f t="shared" si="207"/>
        <v>0</v>
      </c>
      <c r="N957" s="51">
        <f t="shared" si="202"/>
        <v>0</v>
      </c>
      <c r="O957" s="51">
        <f t="shared" si="208"/>
        <v>0</v>
      </c>
      <c r="P957" s="51" t="str">
        <f>IFERROR(IF((VLOOKUP(F957,'Master Info'!$A$14:$C$113,2,FALSE)&amp;VLOOKUP(F957,'Master Info'!$A$14:$C$113,3,FALSE))='Master Info'!$B$2&amp;'Master Info'!$C$2,"SGST","IGST"),"")</f>
        <v/>
      </c>
      <c r="Q957" s="67" t="str">
        <f t="shared" si="203"/>
        <v/>
      </c>
      <c r="R957" s="51">
        <f t="shared" si="215"/>
        <v>0</v>
      </c>
      <c r="S957" s="51">
        <f t="shared" si="215"/>
        <v>0</v>
      </c>
      <c r="T957" s="51">
        <f t="shared" si="210"/>
        <v>0</v>
      </c>
      <c r="U957" s="51">
        <f t="shared" si="211"/>
        <v>0</v>
      </c>
      <c r="V957" s="52">
        <f t="shared" si="212"/>
        <v>0</v>
      </c>
      <c r="W957" s="50" t="str">
        <f>IFERROR(IF(AND(VLOOKUP(F957,'Master Info'!$A$14:$Q$113,17,FALSE)="UNREGISTERED",$P957="IGST",O957&gt;=250000),"IGST &gt; 2.5 Lakhs",IF(VLOOKUP($F957,'Master Info'!$A$14:$Q$113,17,FALSE)="UNREGISTERED","Unregistered",$P957)),"")</f>
        <v/>
      </c>
      <c r="X957" s="96" t="str">
        <f t="shared" si="213"/>
        <v/>
      </c>
      <c r="Y957" s="50" t="str">
        <f t="shared" si="204"/>
        <v/>
      </c>
    </row>
    <row r="958" spans="1:25" x14ac:dyDescent="0.25">
      <c r="A958" s="49" t="str">
        <f t="shared" si="201"/>
        <v>-</v>
      </c>
      <c r="B958" s="49">
        <f t="shared" si="214"/>
        <v>957</v>
      </c>
      <c r="C958" s="78"/>
      <c r="D958" s="78"/>
      <c r="E958" s="70"/>
      <c r="F958" s="83"/>
      <c r="G958" s="94"/>
      <c r="H958" s="84"/>
      <c r="I958" s="95" t="str">
        <f t="shared" si="205"/>
        <v/>
      </c>
      <c r="J958" s="84"/>
      <c r="K958" s="52" t="str">
        <f t="shared" si="206"/>
        <v/>
      </c>
      <c r="L958" s="84"/>
      <c r="M958" s="51">
        <f t="shared" si="207"/>
        <v>0</v>
      </c>
      <c r="N958" s="51">
        <f t="shared" si="202"/>
        <v>0</v>
      </c>
      <c r="O958" s="51">
        <f t="shared" si="208"/>
        <v>0</v>
      </c>
      <c r="P958" s="51" t="str">
        <f>IFERROR(IF((VLOOKUP(F958,'Master Info'!$A$14:$C$113,2,FALSE)&amp;VLOOKUP(F958,'Master Info'!$A$14:$C$113,3,FALSE))='Master Info'!$B$2&amp;'Master Info'!$C$2,"SGST","IGST"),"")</f>
        <v/>
      </c>
      <c r="Q958" s="67" t="str">
        <f t="shared" si="203"/>
        <v/>
      </c>
      <c r="R958" s="51">
        <f t="shared" si="215"/>
        <v>0</v>
      </c>
      <c r="S958" s="51">
        <f t="shared" si="215"/>
        <v>0</v>
      </c>
      <c r="T958" s="51">
        <f t="shared" si="210"/>
        <v>0</v>
      </c>
      <c r="U958" s="51">
        <f t="shared" si="211"/>
        <v>0</v>
      </c>
      <c r="V958" s="52">
        <f t="shared" si="212"/>
        <v>0</v>
      </c>
      <c r="W958" s="50" t="str">
        <f>IFERROR(IF(AND(VLOOKUP(F958,'Master Info'!$A$14:$Q$113,17,FALSE)="UNREGISTERED",$P958="IGST",O958&gt;=250000),"IGST &gt; 2.5 Lakhs",IF(VLOOKUP($F958,'Master Info'!$A$14:$Q$113,17,FALSE)="UNREGISTERED","Unregistered",$P958)),"")</f>
        <v/>
      </c>
      <c r="X958" s="96" t="str">
        <f t="shared" si="213"/>
        <v/>
      </c>
      <c r="Y958" s="50" t="str">
        <f t="shared" si="204"/>
        <v/>
      </c>
    </row>
    <row r="959" spans="1:25" x14ac:dyDescent="0.25">
      <c r="A959" s="49" t="str">
        <f t="shared" si="201"/>
        <v>-</v>
      </c>
      <c r="B959" s="49">
        <f t="shared" si="214"/>
        <v>958</v>
      </c>
      <c r="C959" s="78"/>
      <c r="D959" s="78"/>
      <c r="E959" s="70"/>
      <c r="F959" s="83"/>
      <c r="G959" s="94"/>
      <c r="H959" s="84"/>
      <c r="I959" s="95" t="str">
        <f t="shared" si="205"/>
        <v/>
      </c>
      <c r="J959" s="84"/>
      <c r="K959" s="52" t="str">
        <f t="shared" si="206"/>
        <v/>
      </c>
      <c r="L959" s="84"/>
      <c r="M959" s="51">
        <f t="shared" si="207"/>
        <v>0</v>
      </c>
      <c r="N959" s="51">
        <f t="shared" si="202"/>
        <v>0</v>
      </c>
      <c r="O959" s="51">
        <f t="shared" si="208"/>
        <v>0</v>
      </c>
      <c r="P959" s="51" t="str">
        <f>IFERROR(IF((VLOOKUP(F959,'Master Info'!$A$14:$C$113,2,FALSE)&amp;VLOOKUP(F959,'Master Info'!$A$14:$C$113,3,FALSE))='Master Info'!$B$2&amp;'Master Info'!$C$2,"SGST","IGST"),"")</f>
        <v/>
      </c>
      <c r="Q959" s="67" t="str">
        <f t="shared" si="203"/>
        <v/>
      </c>
      <c r="R959" s="51">
        <f t="shared" si="215"/>
        <v>0</v>
      </c>
      <c r="S959" s="51">
        <f t="shared" si="215"/>
        <v>0</v>
      </c>
      <c r="T959" s="51">
        <f t="shared" si="210"/>
        <v>0</v>
      </c>
      <c r="U959" s="51">
        <f t="shared" si="211"/>
        <v>0</v>
      </c>
      <c r="V959" s="52">
        <f t="shared" si="212"/>
        <v>0</v>
      </c>
      <c r="W959" s="50" t="str">
        <f>IFERROR(IF(AND(VLOOKUP(F959,'Master Info'!$A$14:$Q$113,17,FALSE)="UNREGISTERED",$P959="IGST",O959&gt;=250000),"IGST &gt; 2.5 Lakhs",IF(VLOOKUP($F959,'Master Info'!$A$14:$Q$113,17,FALSE)="UNREGISTERED","Unregistered",$P959)),"")</f>
        <v/>
      </c>
      <c r="X959" s="96" t="str">
        <f t="shared" si="213"/>
        <v/>
      </c>
      <c r="Y959" s="50" t="str">
        <f t="shared" si="204"/>
        <v/>
      </c>
    </row>
    <row r="960" spans="1:25" x14ac:dyDescent="0.25">
      <c r="A960" s="49" t="str">
        <f t="shared" si="201"/>
        <v>-</v>
      </c>
      <c r="B960" s="49">
        <f t="shared" si="214"/>
        <v>959</v>
      </c>
      <c r="C960" s="78"/>
      <c r="D960" s="78"/>
      <c r="E960" s="70"/>
      <c r="F960" s="83"/>
      <c r="G960" s="94"/>
      <c r="H960" s="84"/>
      <c r="I960" s="95" t="str">
        <f t="shared" si="205"/>
        <v/>
      </c>
      <c r="J960" s="84"/>
      <c r="K960" s="52" t="str">
        <f t="shared" si="206"/>
        <v/>
      </c>
      <c r="L960" s="84"/>
      <c r="M960" s="51">
        <f t="shared" si="207"/>
        <v>0</v>
      </c>
      <c r="N960" s="51">
        <f t="shared" si="202"/>
        <v>0</v>
      </c>
      <c r="O960" s="51">
        <f t="shared" si="208"/>
        <v>0</v>
      </c>
      <c r="P960" s="51" t="str">
        <f>IFERROR(IF((VLOOKUP(F960,'Master Info'!$A$14:$C$113,2,FALSE)&amp;VLOOKUP(F960,'Master Info'!$A$14:$C$113,3,FALSE))='Master Info'!$B$2&amp;'Master Info'!$C$2,"SGST","IGST"),"")</f>
        <v/>
      </c>
      <c r="Q960" s="67" t="str">
        <f t="shared" si="203"/>
        <v/>
      </c>
      <c r="R960" s="51">
        <f t="shared" si="215"/>
        <v>0</v>
      </c>
      <c r="S960" s="51">
        <f t="shared" si="215"/>
        <v>0</v>
      </c>
      <c r="T960" s="51">
        <f t="shared" si="210"/>
        <v>0</v>
      </c>
      <c r="U960" s="51">
        <f t="shared" si="211"/>
        <v>0</v>
      </c>
      <c r="V960" s="52">
        <f t="shared" si="212"/>
        <v>0</v>
      </c>
      <c r="W960" s="50" t="str">
        <f>IFERROR(IF(AND(VLOOKUP(F960,'Master Info'!$A$14:$Q$113,17,FALSE)="UNREGISTERED",$P960="IGST",O960&gt;=250000),"IGST &gt; 2.5 Lakhs",IF(VLOOKUP($F960,'Master Info'!$A$14:$Q$113,17,FALSE)="UNREGISTERED","Unregistered",$P960)),"")</f>
        <v/>
      </c>
      <c r="X960" s="96" t="str">
        <f t="shared" si="213"/>
        <v/>
      </c>
      <c r="Y960" s="50" t="str">
        <f t="shared" si="204"/>
        <v/>
      </c>
    </row>
    <row r="961" spans="1:25" x14ac:dyDescent="0.25">
      <c r="A961" s="49" t="str">
        <f t="shared" si="201"/>
        <v>-</v>
      </c>
      <c r="B961" s="49">
        <f t="shared" si="214"/>
        <v>960</v>
      </c>
      <c r="C961" s="78"/>
      <c r="D961" s="78"/>
      <c r="E961" s="70"/>
      <c r="F961" s="83"/>
      <c r="G961" s="94"/>
      <c r="H961" s="84"/>
      <c r="I961" s="95" t="str">
        <f t="shared" si="205"/>
        <v/>
      </c>
      <c r="J961" s="84"/>
      <c r="K961" s="52" t="str">
        <f t="shared" si="206"/>
        <v/>
      </c>
      <c r="L961" s="84"/>
      <c r="M961" s="51">
        <f t="shared" si="207"/>
        <v>0</v>
      </c>
      <c r="N961" s="51">
        <f t="shared" si="202"/>
        <v>0</v>
      </c>
      <c r="O961" s="51">
        <f t="shared" si="208"/>
        <v>0</v>
      </c>
      <c r="P961" s="51" t="str">
        <f>IFERROR(IF((VLOOKUP(F961,'Master Info'!$A$14:$C$113,2,FALSE)&amp;VLOOKUP(F961,'Master Info'!$A$14:$C$113,3,FALSE))='Master Info'!$B$2&amp;'Master Info'!$C$2,"SGST","IGST"),"")</f>
        <v/>
      </c>
      <c r="Q961" s="67" t="str">
        <f t="shared" si="203"/>
        <v/>
      </c>
      <c r="R961" s="51">
        <f t="shared" si="215"/>
        <v>0</v>
      </c>
      <c r="S961" s="51">
        <f t="shared" si="215"/>
        <v>0</v>
      </c>
      <c r="T961" s="51">
        <f t="shared" si="210"/>
        <v>0</v>
      </c>
      <c r="U961" s="51">
        <f t="shared" si="211"/>
        <v>0</v>
      </c>
      <c r="V961" s="52">
        <f t="shared" si="212"/>
        <v>0</v>
      </c>
      <c r="W961" s="50" t="str">
        <f>IFERROR(IF(AND(VLOOKUP(F961,'Master Info'!$A$14:$Q$113,17,FALSE)="UNREGISTERED",$P961="IGST",O961&gt;=250000),"IGST &gt; 2.5 Lakhs",IF(VLOOKUP($F961,'Master Info'!$A$14:$Q$113,17,FALSE)="UNREGISTERED","Unregistered",$P961)),"")</f>
        <v/>
      </c>
      <c r="X961" s="96" t="str">
        <f t="shared" si="213"/>
        <v/>
      </c>
      <c r="Y961" s="50" t="str">
        <f t="shared" si="204"/>
        <v/>
      </c>
    </row>
    <row r="962" spans="1:25" x14ac:dyDescent="0.25">
      <c r="A962" s="49" t="str">
        <f t="shared" ref="A962:A1001" si="216">C962&amp;"-"&amp;D962</f>
        <v>-</v>
      </c>
      <c r="B962" s="49">
        <f t="shared" si="214"/>
        <v>961</v>
      </c>
      <c r="C962" s="78"/>
      <c r="D962" s="78"/>
      <c r="E962" s="70"/>
      <c r="F962" s="83"/>
      <c r="G962" s="94"/>
      <c r="H962" s="84"/>
      <c r="I962" s="95" t="str">
        <f t="shared" si="205"/>
        <v/>
      </c>
      <c r="J962" s="84"/>
      <c r="K962" s="52" t="str">
        <f t="shared" si="206"/>
        <v/>
      </c>
      <c r="L962" s="84"/>
      <c r="M962" s="51">
        <f t="shared" si="207"/>
        <v>0</v>
      </c>
      <c r="N962" s="51">
        <f t="shared" ref="N962:N1001" si="217">IFERROR(ROUND($J962*$L962,0),0)</f>
        <v>0</v>
      </c>
      <c r="O962" s="51">
        <f t="shared" si="208"/>
        <v>0</v>
      </c>
      <c r="P962" s="51" t="str">
        <f>IFERROR(IF((VLOOKUP(F962,'Master Info'!$A$14:$C$113,2,FALSE)&amp;VLOOKUP(F962,'Master Info'!$A$14:$C$113,3,FALSE))='Master Info'!$B$2&amp;'Master Info'!$C$2,"SGST","IGST"),"")</f>
        <v/>
      </c>
      <c r="Q962" s="67" t="str">
        <f t="shared" ref="Q962:Q1001" si="218">IFERROR(VLOOKUP($G962,Products,IF(P962="SGST",5,6),FALSE),"")</f>
        <v/>
      </c>
      <c r="R962" s="51">
        <f t="shared" si="215"/>
        <v>0</v>
      </c>
      <c r="S962" s="51">
        <f t="shared" si="215"/>
        <v>0</v>
      </c>
      <c r="T962" s="51">
        <f t="shared" si="210"/>
        <v>0</v>
      </c>
      <c r="U962" s="51">
        <f t="shared" si="211"/>
        <v>0</v>
      </c>
      <c r="V962" s="52">
        <f t="shared" si="212"/>
        <v>0</v>
      </c>
      <c r="W962" s="50" t="str">
        <f>IFERROR(IF(AND(VLOOKUP(F962,'Master Info'!$A$14:$Q$113,17,FALSE)="UNREGISTERED",$P962="IGST",O962&gt;=250000),"IGST &gt; 2.5 Lakhs",IF(VLOOKUP($F962,'Master Info'!$A$14:$Q$113,17,FALSE)="UNREGISTERED","Unregistered",$P962)),"")</f>
        <v/>
      </c>
      <c r="X962" s="96" t="str">
        <f t="shared" si="213"/>
        <v/>
      </c>
      <c r="Y962" s="50" t="str">
        <f t="shared" ref="Y962:Y1001" si="219">IFERROR(VLOOKUP(G962,Products,2,FALSE),"")</f>
        <v/>
      </c>
    </row>
    <row r="963" spans="1:25" x14ac:dyDescent="0.25">
      <c r="A963" s="49" t="str">
        <f t="shared" si="216"/>
        <v>-</v>
      </c>
      <c r="B963" s="49">
        <f t="shared" si="214"/>
        <v>962</v>
      </c>
      <c r="C963" s="78"/>
      <c r="D963" s="78"/>
      <c r="E963" s="70"/>
      <c r="F963" s="83"/>
      <c r="G963" s="94"/>
      <c r="H963" s="84"/>
      <c r="I963" s="95" t="str">
        <f t="shared" ref="I963:I1001" si="220">IFERROR(ROUND(J963/H963,2),"")</f>
        <v/>
      </c>
      <c r="J963" s="84"/>
      <c r="K963" s="52" t="str">
        <f t="shared" ref="K963:K1001" si="221">IFERROR(MIN(H963*(1-I963),(H963-J963)),"")</f>
        <v/>
      </c>
      <c r="L963" s="84"/>
      <c r="M963" s="51">
        <f t="shared" ref="M963:M1001" si="222">IFERROR(ROUND($H963*$L963,0),0)</f>
        <v>0</v>
      </c>
      <c r="N963" s="51">
        <f t="shared" si="217"/>
        <v>0</v>
      </c>
      <c r="O963" s="51">
        <f t="shared" ref="O963:O1001" si="223">M963-N963</f>
        <v>0</v>
      </c>
      <c r="P963" s="51" t="str">
        <f>IFERROR(IF((VLOOKUP(F963,'Master Info'!$A$14:$C$113,2,FALSE)&amp;VLOOKUP(F963,'Master Info'!$A$14:$C$113,3,FALSE))='Master Info'!$B$2&amp;'Master Info'!$C$2,"SGST","IGST"),"")</f>
        <v/>
      </c>
      <c r="Q963" s="67" t="str">
        <f t="shared" si="218"/>
        <v/>
      </c>
      <c r="R963" s="51">
        <f t="shared" ref="R963:S1001" si="224">IFERROR(IF($P963="SGST",ROUND($O963*$Q963,2),0),0)</f>
        <v>0</v>
      </c>
      <c r="S963" s="51">
        <f t="shared" si="224"/>
        <v>0</v>
      </c>
      <c r="T963" s="51">
        <f t="shared" ref="T963:T1001" si="225">IFERROR(IF($P963&lt;&gt;"SGST",ROUND($O963*$Q963,2),0),0)</f>
        <v>0</v>
      </c>
      <c r="U963" s="51">
        <f t="shared" ref="U963:U1001" si="226">SUM(R963:T963)</f>
        <v>0</v>
      </c>
      <c r="V963" s="52">
        <f t="shared" ref="V963:V1001" si="227">SUM(O963,U963)</f>
        <v>0</v>
      </c>
      <c r="W963" s="50" t="str">
        <f>IFERROR(IF(AND(VLOOKUP(F963,'Master Info'!$A$14:$Q$113,17,FALSE)="UNREGISTERED",$P963="IGST",O963&gt;=250000),"IGST &gt; 2.5 Lakhs",IF(VLOOKUP($F963,'Master Info'!$A$14:$Q$113,17,FALSE)="UNREGISTERED","Unregistered",$P963)),"")</f>
        <v/>
      </c>
      <c r="X963" s="96" t="str">
        <f t="shared" ref="X963:X1001" si="228">IFERROR(IF(E963=0,"",TEXT(E963,"MMMm")),"")</f>
        <v/>
      </c>
      <c r="Y963" s="50" t="str">
        <f t="shared" si="219"/>
        <v/>
      </c>
    </row>
    <row r="964" spans="1:25" x14ac:dyDescent="0.25">
      <c r="A964" s="49" t="str">
        <f t="shared" si="216"/>
        <v>-</v>
      </c>
      <c r="B964" s="49">
        <f t="shared" si="214"/>
        <v>963</v>
      </c>
      <c r="C964" s="78"/>
      <c r="D964" s="78"/>
      <c r="E964" s="70"/>
      <c r="F964" s="83"/>
      <c r="G964" s="94"/>
      <c r="H964" s="84"/>
      <c r="I964" s="95" t="str">
        <f t="shared" si="220"/>
        <v/>
      </c>
      <c r="J964" s="84"/>
      <c r="K964" s="52" t="str">
        <f t="shared" si="221"/>
        <v/>
      </c>
      <c r="L964" s="84"/>
      <c r="M964" s="51">
        <f t="shared" si="222"/>
        <v>0</v>
      </c>
      <c r="N964" s="51">
        <f t="shared" si="217"/>
        <v>0</v>
      </c>
      <c r="O964" s="51">
        <f t="shared" si="223"/>
        <v>0</v>
      </c>
      <c r="P964" s="51" t="str">
        <f>IFERROR(IF((VLOOKUP(F964,'Master Info'!$A$14:$C$113,2,FALSE)&amp;VLOOKUP(F964,'Master Info'!$A$14:$C$113,3,FALSE))='Master Info'!$B$2&amp;'Master Info'!$C$2,"SGST","IGST"),"")</f>
        <v/>
      </c>
      <c r="Q964" s="67" t="str">
        <f t="shared" si="218"/>
        <v/>
      </c>
      <c r="R964" s="51">
        <f t="shared" si="224"/>
        <v>0</v>
      </c>
      <c r="S964" s="51">
        <f t="shared" si="224"/>
        <v>0</v>
      </c>
      <c r="T964" s="51">
        <f t="shared" si="225"/>
        <v>0</v>
      </c>
      <c r="U964" s="51">
        <f t="shared" si="226"/>
        <v>0</v>
      </c>
      <c r="V964" s="52">
        <f t="shared" si="227"/>
        <v>0</v>
      </c>
      <c r="W964" s="50" t="str">
        <f>IFERROR(IF(AND(VLOOKUP(F964,'Master Info'!$A$14:$Q$113,17,FALSE)="UNREGISTERED",$P964="IGST",O964&gt;=250000),"IGST &gt; 2.5 Lakhs",IF(VLOOKUP($F964,'Master Info'!$A$14:$Q$113,17,FALSE)="UNREGISTERED","Unregistered",$P964)),"")</f>
        <v/>
      </c>
      <c r="X964" s="96" t="str">
        <f t="shared" si="228"/>
        <v/>
      </c>
      <c r="Y964" s="50" t="str">
        <f t="shared" si="219"/>
        <v/>
      </c>
    </row>
    <row r="965" spans="1:25" x14ac:dyDescent="0.25">
      <c r="A965" s="49" t="str">
        <f t="shared" si="216"/>
        <v>-</v>
      </c>
      <c r="B965" s="49">
        <f t="shared" si="214"/>
        <v>964</v>
      </c>
      <c r="C965" s="78"/>
      <c r="D965" s="78"/>
      <c r="E965" s="70"/>
      <c r="F965" s="83"/>
      <c r="G965" s="94"/>
      <c r="H965" s="84"/>
      <c r="I965" s="95" t="str">
        <f t="shared" si="220"/>
        <v/>
      </c>
      <c r="J965" s="84"/>
      <c r="K965" s="52" t="str">
        <f t="shared" si="221"/>
        <v/>
      </c>
      <c r="L965" s="84"/>
      <c r="M965" s="51">
        <f t="shared" si="222"/>
        <v>0</v>
      </c>
      <c r="N965" s="51">
        <f t="shared" si="217"/>
        <v>0</v>
      </c>
      <c r="O965" s="51">
        <f t="shared" si="223"/>
        <v>0</v>
      </c>
      <c r="P965" s="51" t="str">
        <f>IFERROR(IF((VLOOKUP(F965,'Master Info'!$A$14:$C$113,2,FALSE)&amp;VLOOKUP(F965,'Master Info'!$A$14:$C$113,3,FALSE))='Master Info'!$B$2&amp;'Master Info'!$C$2,"SGST","IGST"),"")</f>
        <v/>
      </c>
      <c r="Q965" s="67" t="str">
        <f t="shared" si="218"/>
        <v/>
      </c>
      <c r="R965" s="51">
        <f t="shared" si="224"/>
        <v>0</v>
      </c>
      <c r="S965" s="51">
        <f t="shared" si="224"/>
        <v>0</v>
      </c>
      <c r="T965" s="51">
        <f t="shared" si="225"/>
        <v>0</v>
      </c>
      <c r="U965" s="51">
        <f t="shared" si="226"/>
        <v>0</v>
      </c>
      <c r="V965" s="52">
        <f t="shared" si="227"/>
        <v>0</v>
      </c>
      <c r="W965" s="50" t="str">
        <f>IFERROR(IF(AND(VLOOKUP(F965,'Master Info'!$A$14:$Q$113,17,FALSE)="UNREGISTERED",$P965="IGST",O965&gt;=250000),"IGST &gt; 2.5 Lakhs",IF(VLOOKUP($F965,'Master Info'!$A$14:$Q$113,17,FALSE)="UNREGISTERED","Unregistered",$P965)),"")</f>
        <v/>
      </c>
      <c r="X965" s="96" t="str">
        <f t="shared" si="228"/>
        <v/>
      </c>
      <c r="Y965" s="50" t="str">
        <f t="shared" si="219"/>
        <v/>
      </c>
    </row>
    <row r="966" spans="1:25" x14ac:dyDescent="0.25">
      <c r="A966" s="49" t="str">
        <f t="shared" si="216"/>
        <v>-</v>
      </c>
      <c r="B966" s="49">
        <f t="shared" si="214"/>
        <v>965</v>
      </c>
      <c r="C966" s="78"/>
      <c r="D966" s="78"/>
      <c r="E966" s="70"/>
      <c r="F966" s="83"/>
      <c r="G966" s="94"/>
      <c r="H966" s="84"/>
      <c r="I966" s="95" t="str">
        <f t="shared" si="220"/>
        <v/>
      </c>
      <c r="J966" s="84"/>
      <c r="K966" s="52" t="str">
        <f t="shared" si="221"/>
        <v/>
      </c>
      <c r="L966" s="84"/>
      <c r="M966" s="51">
        <f t="shared" si="222"/>
        <v>0</v>
      </c>
      <c r="N966" s="51">
        <f t="shared" si="217"/>
        <v>0</v>
      </c>
      <c r="O966" s="51">
        <f t="shared" si="223"/>
        <v>0</v>
      </c>
      <c r="P966" s="51" t="str">
        <f>IFERROR(IF((VLOOKUP(F966,'Master Info'!$A$14:$C$113,2,FALSE)&amp;VLOOKUP(F966,'Master Info'!$A$14:$C$113,3,FALSE))='Master Info'!$B$2&amp;'Master Info'!$C$2,"SGST","IGST"),"")</f>
        <v/>
      </c>
      <c r="Q966" s="67" t="str">
        <f t="shared" si="218"/>
        <v/>
      </c>
      <c r="R966" s="51">
        <f t="shared" si="224"/>
        <v>0</v>
      </c>
      <c r="S966" s="51">
        <f t="shared" si="224"/>
        <v>0</v>
      </c>
      <c r="T966" s="51">
        <f t="shared" si="225"/>
        <v>0</v>
      </c>
      <c r="U966" s="51">
        <f t="shared" si="226"/>
        <v>0</v>
      </c>
      <c r="V966" s="52">
        <f t="shared" si="227"/>
        <v>0</v>
      </c>
      <c r="W966" s="50" t="str">
        <f>IFERROR(IF(AND(VLOOKUP(F966,'Master Info'!$A$14:$Q$113,17,FALSE)="UNREGISTERED",$P966="IGST",O966&gt;=250000),"IGST &gt; 2.5 Lakhs",IF(VLOOKUP($F966,'Master Info'!$A$14:$Q$113,17,FALSE)="UNREGISTERED","Unregistered",$P966)),"")</f>
        <v/>
      </c>
      <c r="X966" s="96" t="str">
        <f t="shared" si="228"/>
        <v/>
      </c>
      <c r="Y966" s="50" t="str">
        <f t="shared" si="219"/>
        <v/>
      </c>
    </row>
    <row r="967" spans="1:25" x14ac:dyDescent="0.25">
      <c r="A967" s="49" t="str">
        <f t="shared" si="216"/>
        <v>-</v>
      </c>
      <c r="B967" s="49">
        <f t="shared" si="214"/>
        <v>966</v>
      </c>
      <c r="C967" s="78"/>
      <c r="D967" s="78"/>
      <c r="E967" s="70"/>
      <c r="F967" s="83"/>
      <c r="G967" s="94"/>
      <c r="H967" s="84"/>
      <c r="I967" s="95" t="str">
        <f t="shared" si="220"/>
        <v/>
      </c>
      <c r="J967" s="84"/>
      <c r="K967" s="52" t="str">
        <f t="shared" si="221"/>
        <v/>
      </c>
      <c r="L967" s="84"/>
      <c r="M967" s="51">
        <f t="shared" si="222"/>
        <v>0</v>
      </c>
      <c r="N967" s="51">
        <f t="shared" si="217"/>
        <v>0</v>
      </c>
      <c r="O967" s="51">
        <f t="shared" si="223"/>
        <v>0</v>
      </c>
      <c r="P967" s="51" t="str">
        <f>IFERROR(IF((VLOOKUP(F967,'Master Info'!$A$14:$C$113,2,FALSE)&amp;VLOOKUP(F967,'Master Info'!$A$14:$C$113,3,FALSE))='Master Info'!$B$2&amp;'Master Info'!$C$2,"SGST","IGST"),"")</f>
        <v/>
      </c>
      <c r="Q967" s="67" t="str">
        <f t="shared" si="218"/>
        <v/>
      </c>
      <c r="R967" s="51">
        <f t="shared" si="224"/>
        <v>0</v>
      </c>
      <c r="S967" s="51">
        <f t="shared" si="224"/>
        <v>0</v>
      </c>
      <c r="T967" s="51">
        <f t="shared" si="225"/>
        <v>0</v>
      </c>
      <c r="U967" s="51">
        <f t="shared" si="226"/>
        <v>0</v>
      </c>
      <c r="V967" s="52">
        <f t="shared" si="227"/>
        <v>0</v>
      </c>
      <c r="W967" s="50" t="str">
        <f>IFERROR(IF(AND(VLOOKUP(F967,'Master Info'!$A$14:$Q$113,17,FALSE)="UNREGISTERED",$P967="IGST",O967&gt;=250000),"IGST &gt; 2.5 Lakhs",IF(VLOOKUP($F967,'Master Info'!$A$14:$Q$113,17,FALSE)="UNREGISTERED","Unregistered",$P967)),"")</f>
        <v/>
      </c>
      <c r="X967" s="96" t="str">
        <f t="shared" si="228"/>
        <v/>
      </c>
      <c r="Y967" s="50" t="str">
        <f t="shared" si="219"/>
        <v/>
      </c>
    </row>
    <row r="968" spans="1:25" x14ac:dyDescent="0.25">
      <c r="A968" s="49" t="str">
        <f t="shared" si="216"/>
        <v>-</v>
      </c>
      <c r="B968" s="49">
        <f t="shared" si="214"/>
        <v>967</v>
      </c>
      <c r="C968" s="78"/>
      <c r="D968" s="78"/>
      <c r="E968" s="70"/>
      <c r="F968" s="83"/>
      <c r="G968" s="94"/>
      <c r="H968" s="84"/>
      <c r="I968" s="95" t="str">
        <f t="shared" si="220"/>
        <v/>
      </c>
      <c r="J968" s="84"/>
      <c r="K968" s="52" t="str">
        <f t="shared" si="221"/>
        <v/>
      </c>
      <c r="L968" s="84"/>
      <c r="M968" s="51">
        <f t="shared" si="222"/>
        <v>0</v>
      </c>
      <c r="N968" s="51">
        <f t="shared" si="217"/>
        <v>0</v>
      </c>
      <c r="O968" s="51">
        <f t="shared" si="223"/>
        <v>0</v>
      </c>
      <c r="P968" s="51" t="str">
        <f>IFERROR(IF((VLOOKUP(F968,'Master Info'!$A$14:$C$113,2,FALSE)&amp;VLOOKUP(F968,'Master Info'!$A$14:$C$113,3,FALSE))='Master Info'!$B$2&amp;'Master Info'!$C$2,"SGST","IGST"),"")</f>
        <v/>
      </c>
      <c r="Q968" s="67" t="str">
        <f t="shared" si="218"/>
        <v/>
      </c>
      <c r="R968" s="51">
        <f t="shared" si="224"/>
        <v>0</v>
      </c>
      <c r="S968" s="51">
        <f t="shared" si="224"/>
        <v>0</v>
      </c>
      <c r="T968" s="51">
        <f t="shared" si="225"/>
        <v>0</v>
      </c>
      <c r="U968" s="51">
        <f t="shared" si="226"/>
        <v>0</v>
      </c>
      <c r="V968" s="52">
        <f t="shared" si="227"/>
        <v>0</v>
      </c>
      <c r="W968" s="50" t="str">
        <f>IFERROR(IF(AND(VLOOKUP(F968,'Master Info'!$A$14:$Q$113,17,FALSE)="UNREGISTERED",$P968="IGST",O968&gt;=250000),"IGST &gt; 2.5 Lakhs",IF(VLOOKUP($F968,'Master Info'!$A$14:$Q$113,17,FALSE)="UNREGISTERED","Unregistered",$P968)),"")</f>
        <v/>
      </c>
      <c r="X968" s="96" t="str">
        <f t="shared" si="228"/>
        <v/>
      </c>
      <c r="Y968" s="50" t="str">
        <f t="shared" si="219"/>
        <v/>
      </c>
    </row>
    <row r="969" spans="1:25" x14ac:dyDescent="0.25">
      <c r="A969" s="49" t="str">
        <f t="shared" si="216"/>
        <v>-</v>
      </c>
      <c r="B969" s="49">
        <f t="shared" si="214"/>
        <v>968</v>
      </c>
      <c r="C969" s="78"/>
      <c r="D969" s="78"/>
      <c r="E969" s="70"/>
      <c r="F969" s="83"/>
      <c r="G969" s="94"/>
      <c r="H969" s="84"/>
      <c r="I969" s="95" t="str">
        <f t="shared" si="220"/>
        <v/>
      </c>
      <c r="J969" s="84"/>
      <c r="K969" s="52" t="str">
        <f t="shared" si="221"/>
        <v/>
      </c>
      <c r="L969" s="84"/>
      <c r="M969" s="51">
        <f t="shared" si="222"/>
        <v>0</v>
      </c>
      <c r="N969" s="51">
        <f t="shared" si="217"/>
        <v>0</v>
      </c>
      <c r="O969" s="51">
        <f t="shared" si="223"/>
        <v>0</v>
      </c>
      <c r="P969" s="51" t="str">
        <f>IFERROR(IF((VLOOKUP(F969,'Master Info'!$A$14:$C$113,2,FALSE)&amp;VLOOKUP(F969,'Master Info'!$A$14:$C$113,3,FALSE))='Master Info'!$B$2&amp;'Master Info'!$C$2,"SGST","IGST"),"")</f>
        <v/>
      </c>
      <c r="Q969" s="67" t="str">
        <f t="shared" si="218"/>
        <v/>
      </c>
      <c r="R969" s="51">
        <f t="shared" si="224"/>
        <v>0</v>
      </c>
      <c r="S969" s="51">
        <f t="shared" si="224"/>
        <v>0</v>
      </c>
      <c r="T969" s="51">
        <f t="shared" si="225"/>
        <v>0</v>
      </c>
      <c r="U969" s="51">
        <f t="shared" si="226"/>
        <v>0</v>
      </c>
      <c r="V969" s="52">
        <f t="shared" si="227"/>
        <v>0</v>
      </c>
      <c r="W969" s="50" t="str">
        <f>IFERROR(IF(AND(VLOOKUP(F969,'Master Info'!$A$14:$Q$113,17,FALSE)="UNREGISTERED",$P969="IGST",O969&gt;=250000),"IGST &gt; 2.5 Lakhs",IF(VLOOKUP($F969,'Master Info'!$A$14:$Q$113,17,FALSE)="UNREGISTERED","Unregistered",$P969)),"")</f>
        <v/>
      </c>
      <c r="X969" s="96" t="str">
        <f t="shared" si="228"/>
        <v/>
      </c>
      <c r="Y969" s="50" t="str">
        <f t="shared" si="219"/>
        <v/>
      </c>
    </row>
    <row r="970" spans="1:25" x14ac:dyDescent="0.25">
      <c r="A970" s="49" t="str">
        <f t="shared" si="216"/>
        <v>-</v>
      </c>
      <c r="B970" s="49">
        <f t="shared" si="214"/>
        <v>969</v>
      </c>
      <c r="C970" s="78"/>
      <c r="D970" s="78"/>
      <c r="E970" s="70"/>
      <c r="F970" s="83"/>
      <c r="G970" s="94"/>
      <c r="H970" s="84"/>
      <c r="I970" s="95" t="str">
        <f t="shared" si="220"/>
        <v/>
      </c>
      <c r="J970" s="84"/>
      <c r="K970" s="52" t="str">
        <f t="shared" si="221"/>
        <v/>
      </c>
      <c r="L970" s="84"/>
      <c r="M970" s="51">
        <f t="shared" si="222"/>
        <v>0</v>
      </c>
      <c r="N970" s="51">
        <f t="shared" si="217"/>
        <v>0</v>
      </c>
      <c r="O970" s="51">
        <f t="shared" si="223"/>
        <v>0</v>
      </c>
      <c r="P970" s="51" t="str">
        <f>IFERROR(IF((VLOOKUP(F970,'Master Info'!$A$14:$C$113,2,FALSE)&amp;VLOOKUP(F970,'Master Info'!$A$14:$C$113,3,FALSE))='Master Info'!$B$2&amp;'Master Info'!$C$2,"SGST","IGST"),"")</f>
        <v/>
      </c>
      <c r="Q970" s="67" t="str">
        <f t="shared" si="218"/>
        <v/>
      </c>
      <c r="R970" s="51">
        <f t="shared" si="224"/>
        <v>0</v>
      </c>
      <c r="S970" s="51">
        <f t="shared" si="224"/>
        <v>0</v>
      </c>
      <c r="T970" s="51">
        <f t="shared" si="225"/>
        <v>0</v>
      </c>
      <c r="U970" s="51">
        <f t="shared" si="226"/>
        <v>0</v>
      </c>
      <c r="V970" s="52">
        <f t="shared" si="227"/>
        <v>0</v>
      </c>
      <c r="W970" s="50" t="str">
        <f>IFERROR(IF(AND(VLOOKUP(F970,'Master Info'!$A$14:$Q$113,17,FALSE)="UNREGISTERED",$P970="IGST",O970&gt;=250000),"IGST &gt; 2.5 Lakhs",IF(VLOOKUP($F970,'Master Info'!$A$14:$Q$113,17,FALSE)="UNREGISTERED","Unregistered",$P970)),"")</f>
        <v/>
      </c>
      <c r="X970" s="96" t="str">
        <f t="shared" si="228"/>
        <v/>
      </c>
      <c r="Y970" s="50" t="str">
        <f t="shared" si="219"/>
        <v/>
      </c>
    </row>
    <row r="971" spans="1:25" x14ac:dyDescent="0.25">
      <c r="A971" s="49" t="str">
        <f t="shared" si="216"/>
        <v>-</v>
      </c>
      <c r="B971" s="49">
        <f t="shared" si="214"/>
        <v>970</v>
      </c>
      <c r="C971" s="78"/>
      <c r="D971" s="78"/>
      <c r="E971" s="70"/>
      <c r="F971" s="83"/>
      <c r="G971" s="94"/>
      <c r="H971" s="84"/>
      <c r="I971" s="95" t="str">
        <f t="shared" si="220"/>
        <v/>
      </c>
      <c r="J971" s="84"/>
      <c r="K971" s="52" t="str">
        <f t="shared" si="221"/>
        <v/>
      </c>
      <c r="L971" s="84"/>
      <c r="M971" s="51">
        <f t="shared" si="222"/>
        <v>0</v>
      </c>
      <c r="N971" s="51">
        <f t="shared" si="217"/>
        <v>0</v>
      </c>
      <c r="O971" s="51">
        <f t="shared" si="223"/>
        <v>0</v>
      </c>
      <c r="P971" s="51" t="str">
        <f>IFERROR(IF((VLOOKUP(F971,'Master Info'!$A$14:$C$113,2,FALSE)&amp;VLOOKUP(F971,'Master Info'!$A$14:$C$113,3,FALSE))='Master Info'!$B$2&amp;'Master Info'!$C$2,"SGST","IGST"),"")</f>
        <v/>
      </c>
      <c r="Q971" s="67" t="str">
        <f t="shared" si="218"/>
        <v/>
      </c>
      <c r="R971" s="51">
        <f t="shared" si="224"/>
        <v>0</v>
      </c>
      <c r="S971" s="51">
        <f t="shared" si="224"/>
        <v>0</v>
      </c>
      <c r="T971" s="51">
        <f t="shared" si="225"/>
        <v>0</v>
      </c>
      <c r="U971" s="51">
        <f t="shared" si="226"/>
        <v>0</v>
      </c>
      <c r="V971" s="52">
        <f t="shared" si="227"/>
        <v>0</v>
      </c>
      <c r="W971" s="50" t="str">
        <f>IFERROR(IF(AND(VLOOKUP(F971,'Master Info'!$A$14:$Q$113,17,FALSE)="UNREGISTERED",$P971="IGST",O971&gt;=250000),"IGST &gt; 2.5 Lakhs",IF(VLOOKUP($F971,'Master Info'!$A$14:$Q$113,17,FALSE)="UNREGISTERED","Unregistered",$P971)),"")</f>
        <v/>
      </c>
      <c r="X971" s="96" t="str">
        <f t="shared" si="228"/>
        <v/>
      </c>
      <c r="Y971" s="50" t="str">
        <f t="shared" si="219"/>
        <v/>
      </c>
    </row>
    <row r="972" spans="1:25" x14ac:dyDescent="0.25">
      <c r="A972" s="49" t="str">
        <f t="shared" si="216"/>
        <v>-</v>
      </c>
      <c r="B972" s="49">
        <f t="shared" si="214"/>
        <v>971</v>
      </c>
      <c r="C972" s="78"/>
      <c r="D972" s="78"/>
      <c r="E972" s="70"/>
      <c r="F972" s="83"/>
      <c r="G972" s="94"/>
      <c r="H972" s="84"/>
      <c r="I972" s="95" t="str">
        <f t="shared" si="220"/>
        <v/>
      </c>
      <c r="J972" s="84"/>
      <c r="K972" s="52" t="str">
        <f t="shared" si="221"/>
        <v/>
      </c>
      <c r="L972" s="84"/>
      <c r="M972" s="51">
        <f t="shared" si="222"/>
        <v>0</v>
      </c>
      <c r="N972" s="51">
        <f t="shared" si="217"/>
        <v>0</v>
      </c>
      <c r="O972" s="51">
        <f t="shared" si="223"/>
        <v>0</v>
      </c>
      <c r="P972" s="51" t="str">
        <f>IFERROR(IF((VLOOKUP(F972,'Master Info'!$A$14:$C$113,2,FALSE)&amp;VLOOKUP(F972,'Master Info'!$A$14:$C$113,3,FALSE))='Master Info'!$B$2&amp;'Master Info'!$C$2,"SGST","IGST"),"")</f>
        <v/>
      </c>
      <c r="Q972" s="67" t="str">
        <f t="shared" si="218"/>
        <v/>
      </c>
      <c r="R972" s="51">
        <f t="shared" si="224"/>
        <v>0</v>
      </c>
      <c r="S972" s="51">
        <f t="shared" si="224"/>
        <v>0</v>
      </c>
      <c r="T972" s="51">
        <f t="shared" si="225"/>
        <v>0</v>
      </c>
      <c r="U972" s="51">
        <f t="shared" si="226"/>
        <v>0</v>
      </c>
      <c r="V972" s="52">
        <f t="shared" si="227"/>
        <v>0</v>
      </c>
      <c r="W972" s="50" t="str">
        <f>IFERROR(IF(AND(VLOOKUP(F972,'Master Info'!$A$14:$Q$113,17,FALSE)="UNREGISTERED",$P972="IGST",O972&gt;=250000),"IGST &gt; 2.5 Lakhs",IF(VLOOKUP($F972,'Master Info'!$A$14:$Q$113,17,FALSE)="UNREGISTERED","Unregistered",$P972)),"")</f>
        <v/>
      </c>
      <c r="X972" s="96" t="str">
        <f t="shared" si="228"/>
        <v/>
      </c>
      <c r="Y972" s="50" t="str">
        <f t="shared" si="219"/>
        <v/>
      </c>
    </row>
    <row r="973" spans="1:25" x14ac:dyDescent="0.25">
      <c r="A973" s="49" t="str">
        <f t="shared" si="216"/>
        <v>-</v>
      </c>
      <c r="B973" s="49">
        <f t="shared" si="214"/>
        <v>972</v>
      </c>
      <c r="C973" s="78"/>
      <c r="D973" s="78"/>
      <c r="E973" s="70"/>
      <c r="F973" s="83"/>
      <c r="G973" s="94"/>
      <c r="H973" s="84"/>
      <c r="I973" s="95" t="str">
        <f t="shared" si="220"/>
        <v/>
      </c>
      <c r="J973" s="84"/>
      <c r="K973" s="52" t="str">
        <f t="shared" si="221"/>
        <v/>
      </c>
      <c r="L973" s="84"/>
      <c r="M973" s="51">
        <f t="shared" si="222"/>
        <v>0</v>
      </c>
      <c r="N973" s="51">
        <f t="shared" si="217"/>
        <v>0</v>
      </c>
      <c r="O973" s="51">
        <f t="shared" si="223"/>
        <v>0</v>
      </c>
      <c r="P973" s="51" t="str">
        <f>IFERROR(IF((VLOOKUP(F973,'Master Info'!$A$14:$C$113,2,FALSE)&amp;VLOOKUP(F973,'Master Info'!$A$14:$C$113,3,FALSE))='Master Info'!$B$2&amp;'Master Info'!$C$2,"SGST","IGST"),"")</f>
        <v/>
      </c>
      <c r="Q973" s="67" t="str">
        <f t="shared" si="218"/>
        <v/>
      </c>
      <c r="R973" s="51">
        <f t="shared" si="224"/>
        <v>0</v>
      </c>
      <c r="S973" s="51">
        <f t="shared" si="224"/>
        <v>0</v>
      </c>
      <c r="T973" s="51">
        <f t="shared" si="225"/>
        <v>0</v>
      </c>
      <c r="U973" s="51">
        <f t="shared" si="226"/>
        <v>0</v>
      </c>
      <c r="V973" s="52">
        <f t="shared" si="227"/>
        <v>0</v>
      </c>
      <c r="W973" s="50" t="str">
        <f>IFERROR(IF(AND(VLOOKUP(F973,'Master Info'!$A$14:$Q$113,17,FALSE)="UNREGISTERED",$P973="IGST",O973&gt;=250000),"IGST &gt; 2.5 Lakhs",IF(VLOOKUP($F973,'Master Info'!$A$14:$Q$113,17,FALSE)="UNREGISTERED","Unregistered",$P973)),"")</f>
        <v/>
      </c>
      <c r="X973" s="96" t="str">
        <f t="shared" si="228"/>
        <v/>
      </c>
      <c r="Y973" s="50" t="str">
        <f t="shared" si="219"/>
        <v/>
      </c>
    </row>
    <row r="974" spans="1:25" x14ac:dyDescent="0.25">
      <c r="A974" s="49" t="str">
        <f t="shared" si="216"/>
        <v>-</v>
      </c>
      <c r="B974" s="49">
        <f t="shared" si="214"/>
        <v>973</v>
      </c>
      <c r="C974" s="78"/>
      <c r="D974" s="78"/>
      <c r="E974" s="70"/>
      <c r="F974" s="83"/>
      <c r="G974" s="94"/>
      <c r="H974" s="84"/>
      <c r="I974" s="95" t="str">
        <f t="shared" si="220"/>
        <v/>
      </c>
      <c r="J974" s="84"/>
      <c r="K974" s="52" t="str">
        <f t="shared" si="221"/>
        <v/>
      </c>
      <c r="L974" s="84"/>
      <c r="M974" s="51">
        <f t="shared" si="222"/>
        <v>0</v>
      </c>
      <c r="N974" s="51">
        <f t="shared" si="217"/>
        <v>0</v>
      </c>
      <c r="O974" s="51">
        <f t="shared" si="223"/>
        <v>0</v>
      </c>
      <c r="P974" s="51" t="str">
        <f>IFERROR(IF((VLOOKUP(F974,'Master Info'!$A$14:$C$113,2,FALSE)&amp;VLOOKUP(F974,'Master Info'!$A$14:$C$113,3,FALSE))='Master Info'!$B$2&amp;'Master Info'!$C$2,"SGST","IGST"),"")</f>
        <v/>
      </c>
      <c r="Q974" s="67" t="str">
        <f t="shared" si="218"/>
        <v/>
      </c>
      <c r="R974" s="51">
        <f t="shared" si="224"/>
        <v>0</v>
      </c>
      <c r="S974" s="51">
        <f t="shared" si="224"/>
        <v>0</v>
      </c>
      <c r="T974" s="51">
        <f t="shared" si="225"/>
        <v>0</v>
      </c>
      <c r="U974" s="51">
        <f t="shared" si="226"/>
        <v>0</v>
      </c>
      <c r="V974" s="52">
        <f t="shared" si="227"/>
        <v>0</v>
      </c>
      <c r="W974" s="50" t="str">
        <f>IFERROR(IF(AND(VLOOKUP(F974,'Master Info'!$A$14:$Q$113,17,FALSE)="UNREGISTERED",$P974="IGST",O974&gt;=250000),"IGST &gt; 2.5 Lakhs",IF(VLOOKUP($F974,'Master Info'!$A$14:$Q$113,17,FALSE)="UNREGISTERED","Unregistered",$P974)),"")</f>
        <v/>
      </c>
      <c r="X974" s="96" t="str">
        <f t="shared" si="228"/>
        <v/>
      </c>
      <c r="Y974" s="50" t="str">
        <f t="shared" si="219"/>
        <v/>
      </c>
    </row>
    <row r="975" spans="1:25" x14ac:dyDescent="0.25">
      <c r="A975" s="49" t="str">
        <f t="shared" si="216"/>
        <v>-</v>
      </c>
      <c r="B975" s="49">
        <f t="shared" si="214"/>
        <v>974</v>
      </c>
      <c r="C975" s="78"/>
      <c r="D975" s="78"/>
      <c r="E975" s="70"/>
      <c r="F975" s="83"/>
      <c r="G975" s="94"/>
      <c r="H975" s="84"/>
      <c r="I975" s="95" t="str">
        <f t="shared" si="220"/>
        <v/>
      </c>
      <c r="J975" s="84"/>
      <c r="K975" s="52" t="str">
        <f t="shared" si="221"/>
        <v/>
      </c>
      <c r="L975" s="84"/>
      <c r="M975" s="51">
        <f t="shared" si="222"/>
        <v>0</v>
      </c>
      <c r="N975" s="51">
        <f t="shared" si="217"/>
        <v>0</v>
      </c>
      <c r="O975" s="51">
        <f t="shared" si="223"/>
        <v>0</v>
      </c>
      <c r="P975" s="51" t="str">
        <f>IFERROR(IF((VLOOKUP(F975,'Master Info'!$A$14:$C$113,2,FALSE)&amp;VLOOKUP(F975,'Master Info'!$A$14:$C$113,3,FALSE))='Master Info'!$B$2&amp;'Master Info'!$C$2,"SGST","IGST"),"")</f>
        <v/>
      </c>
      <c r="Q975" s="67" t="str">
        <f t="shared" si="218"/>
        <v/>
      </c>
      <c r="R975" s="51">
        <f t="shared" si="224"/>
        <v>0</v>
      </c>
      <c r="S975" s="51">
        <f t="shared" si="224"/>
        <v>0</v>
      </c>
      <c r="T975" s="51">
        <f t="shared" si="225"/>
        <v>0</v>
      </c>
      <c r="U975" s="51">
        <f t="shared" si="226"/>
        <v>0</v>
      </c>
      <c r="V975" s="52">
        <f t="shared" si="227"/>
        <v>0</v>
      </c>
      <c r="W975" s="50" t="str">
        <f>IFERROR(IF(AND(VLOOKUP(F975,'Master Info'!$A$14:$Q$113,17,FALSE)="UNREGISTERED",$P975="IGST",O975&gt;=250000),"IGST &gt; 2.5 Lakhs",IF(VLOOKUP($F975,'Master Info'!$A$14:$Q$113,17,FALSE)="UNREGISTERED","Unregistered",$P975)),"")</f>
        <v/>
      </c>
      <c r="X975" s="96" t="str">
        <f t="shared" si="228"/>
        <v/>
      </c>
      <c r="Y975" s="50" t="str">
        <f t="shared" si="219"/>
        <v/>
      </c>
    </row>
    <row r="976" spans="1:25" x14ac:dyDescent="0.25">
      <c r="A976" s="49" t="str">
        <f t="shared" si="216"/>
        <v>-</v>
      </c>
      <c r="B976" s="49">
        <f t="shared" si="214"/>
        <v>975</v>
      </c>
      <c r="C976" s="78"/>
      <c r="D976" s="78"/>
      <c r="E976" s="70"/>
      <c r="F976" s="83"/>
      <c r="G976" s="94"/>
      <c r="H976" s="84"/>
      <c r="I976" s="95" t="str">
        <f t="shared" si="220"/>
        <v/>
      </c>
      <c r="J976" s="84"/>
      <c r="K976" s="52" t="str">
        <f t="shared" si="221"/>
        <v/>
      </c>
      <c r="L976" s="84"/>
      <c r="M976" s="51">
        <f t="shared" si="222"/>
        <v>0</v>
      </c>
      <c r="N976" s="51">
        <f t="shared" si="217"/>
        <v>0</v>
      </c>
      <c r="O976" s="51">
        <f t="shared" si="223"/>
        <v>0</v>
      </c>
      <c r="P976" s="51" t="str">
        <f>IFERROR(IF((VLOOKUP(F976,'Master Info'!$A$14:$C$113,2,FALSE)&amp;VLOOKUP(F976,'Master Info'!$A$14:$C$113,3,FALSE))='Master Info'!$B$2&amp;'Master Info'!$C$2,"SGST","IGST"),"")</f>
        <v/>
      </c>
      <c r="Q976" s="67" t="str">
        <f t="shared" si="218"/>
        <v/>
      </c>
      <c r="R976" s="51">
        <f t="shared" si="224"/>
        <v>0</v>
      </c>
      <c r="S976" s="51">
        <f t="shared" si="224"/>
        <v>0</v>
      </c>
      <c r="T976" s="51">
        <f t="shared" si="225"/>
        <v>0</v>
      </c>
      <c r="U976" s="51">
        <f t="shared" si="226"/>
        <v>0</v>
      </c>
      <c r="V976" s="52">
        <f t="shared" si="227"/>
        <v>0</v>
      </c>
      <c r="W976" s="50" t="str">
        <f>IFERROR(IF(AND(VLOOKUP(F976,'Master Info'!$A$14:$Q$113,17,FALSE)="UNREGISTERED",$P976="IGST",O976&gt;=250000),"IGST &gt; 2.5 Lakhs",IF(VLOOKUP($F976,'Master Info'!$A$14:$Q$113,17,FALSE)="UNREGISTERED","Unregistered",$P976)),"")</f>
        <v/>
      </c>
      <c r="X976" s="96" t="str">
        <f t="shared" si="228"/>
        <v/>
      </c>
      <c r="Y976" s="50" t="str">
        <f t="shared" si="219"/>
        <v/>
      </c>
    </row>
    <row r="977" spans="1:25" x14ac:dyDescent="0.25">
      <c r="A977" s="49" t="str">
        <f t="shared" si="216"/>
        <v>-</v>
      </c>
      <c r="B977" s="49">
        <f t="shared" si="214"/>
        <v>976</v>
      </c>
      <c r="C977" s="78"/>
      <c r="D977" s="78"/>
      <c r="E977" s="70"/>
      <c r="F977" s="83"/>
      <c r="G977" s="94"/>
      <c r="H977" s="84"/>
      <c r="I977" s="95" t="str">
        <f t="shared" si="220"/>
        <v/>
      </c>
      <c r="J977" s="84"/>
      <c r="K977" s="52" t="str">
        <f t="shared" si="221"/>
        <v/>
      </c>
      <c r="L977" s="84"/>
      <c r="M977" s="51">
        <f t="shared" si="222"/>
        <v>0</v>
      </c>
      <c r="N977" s="51">
        <f t="shared" si="217"/>
        <v>0</v>
      </c>
      <c r="O977" s="51">
        <f t="shared" si="223"/>
        <v>0</v>
      </c>
      <c r="P977" s="51" t="str">
        <f>IFERROR(IF((VLOOKUP(F977,'Master Info'!$A$14:$C$113,2,FALSE)&amp;VLOOKUP(F977,'Master Info'!$A$14:$C$113,3,FALSE))='Master Info'!$B$2&amp;'Master Info'!$C$2,"SGST","IGST"),"")</f>
        <v/>
      </c>
      <c r="Q977" s="67" t="str">
        <f t="shared" si="218"/>
        <v/>
      </c>
      <c r="R977" s="51">
        <f t="shared" si="224"/>
        <v>0</v>
      </c>
      <c r="S977" s="51">
        <f t="shared" si="224"/>
        <v>0</v>
      </c>
      <c r="T977" s="51">
        <f t="shared" si="225"/>
        <v>0</v>
      </c>
      <c r="U977" s="51">
        <f t="shared" si="226"/>
        <v>0</v>
      </c>
      <c r="V977" s="52">
        <f t="shared" si="227"/>
        <v>0</v>
      </c>
      <c r="W977" s="50" t="str">
        <f>IFERROR(IF(AND(VLOOKUP(F977,'Master Info'!$A$14:$Q$113,17,FALSE)="UNREGISTERED",$P977="IGST",O977&gt;=250000),"IGST &gt; 2.5 Lakhs",IF(VLOOKUP($F977,'Master Info'!$A$14:$Q$113,17,FALSE)="UNREGISTERED","Unregistered",$P977)),"")</f>
        <v/>
      </c>
      <c r="X977" s="96" t="str">
        <f t="shared" si="228"/>
        <v/>
      </c>
      <c r="Y977" s="50" t="str">
        <f t="shared" si="219"/>
        <v/>
      </c>
    </row>
    <row r="978" spans="1:25" x14ac:dyDescent="0.25">
      <c r="A978" s="49" t="str">
        <f t="shared" si="216"/>
        <v>-</v>
      </c>
      <c r="B978" s="49">
        <f t="shared" si="214"/>
        <v>977</v>
      </c>
      <c r="C978" s="78"/>
      <c r="D978" s="78"/>
      <c r="E978" s="70"/>
      <c r="F978" s="83"/>
      <c r="G978" s="94"/>
      <c r="H978" s="84"/>
      <c r="I978" s="95" t="str">
        <f t="shared" si="220"/>
        <v/>
      </c>
      <c r="J978" s="84"/>
      <c r="K978" s="52" t="str">
        <f t="shared" si="221"/>
        <v/>
      </c>
      <c r="L978" s="84"/>
      <c r="M978" s="51">
        <f t="shared" si="222"/>
        <v>0</v>
      </c>
      <c r="N978" s="51">
        <f t="shared" si="217"/>
        <v>0</v>
      </c>
      <c r="O978" s="51">
        <f t="shared" si="223"/>
        <v>0</v>
      </c>
      <c r="P978" s="51" t="str">
        <f>IFERROR(IF((VLOOKUP(F978,'Master Info'!$A$14:$C$113,2,FALSE)&amp;VLOOKUP(F978,'Master Info'!$A$14:$C$113,3,FALSE))='Master Info'!$B$2&amp;'Master Info'!$C$2,"SGST","IGST"),"")</f>
        <v/>
      </c>
      <c r="Q978" s="67" t="str">
        <f t="shared" si="218"/>
        <v/>
      </c>
      <c r="R978" s="51">
        <f t="shared" si="224"/>
        <v>0</v>
      </c>
      <c r="S978" s="51">
        <f t="shared" si="224"/>
        <v>0</v>
      </c>
      <c r="T978" s="51">
        <f t="shared" si="225"/>
        <v>0</v>
      </c>
      <c r="U978" s="51">
        <f t="shared" si="226"/>
        <v>0</v>
      </c>
      <c r="V978" s="52">
        <f t="shared" si="227"/>
        <v>0</v>
      </c>
      <c r="W978" s="50" t="str">
        <f>IFERROR(IF(AND(VLOOKUP(F978,'Master Info'!$A$14:$Q$113,17,FALSE)="UNREGISTERED",$P978="IGST",O978&gt;=250000),"IGST &gt; 2.5 Lakhs",IF(VLOOKUP($F978,'Master Info'!$A$14:$Q$113,17,FALSE)="UNREGISTERED","Unregistered",$P978)),"")</f>
        <v/>
      </c>
      <c r="X978" s="96" t="str">
        <f t="shared" si="228"/>
        <v/>
      </c>
      <c r="Y978" s="50" t="str">
        <f t="shared" si="219"/>
        <v/>
      </c>
    </row>
    <row r="979" spans="1:25" x14ac:dyDescent="0.25">
      <c r="A979" s="49" t="str">
        <f t="shared" si="216"/>
        <v>-</v>
      </c>
      <c r="B979" s="49">
        <f t="shared" si="214"/>
        <v>978</v>
      </c>
      <c r="C979" s="78"/>
      <c r="D979" s="78"/>
      <c r="E979" s="70"/>
      <c r="F979" s="83"/>
      <c r="G979" s="94"/>
      <c r="H979" s="84"/>
      <c r="I979" s="95" t="str">
        <f t="shared" si="220"/>
        <v/>
      </c>
      <c r="J979" s="84"/>
      <c r="K979" s="52" t="str">
        <f t="shared" si="221"/>
        <v/>
      </c>
      <c r="L979" s="84"/>
      <c r="M979" s="51">
        <f t="shared" si="222"/>
        <v>0</v>
      </c>
      <c r="N979" s="51">
        <f t="shared" si="217"/>
        <v>0</v>
      </c>
      <c r="O979" s="51">
        <f t="shared" si="223"/>
        <v>0</v>
      </c>
      <c r="P979" s="51" t="str">
        <f>IFERROR(IF((VLOOKUP(F979,'Master Info'!$A$14:$C$113,2,FALSE)&amp;VLOOKUP(F979,'Master Info'!$A$14:$C$113,3,FALSE))='Master Info'!$B$2&amp;'Master Info'!$C$2,"SGST","IGST"),"")</f>
        <v/>
      </c>
      <c r="Q979" s="67" t="str">
        <f t="shared" si="218"/>
        <v/>
      </c>
      <c r="R979" s="51">
        <f t="shared" si="224"/>
        <v>0</v>
      </c>
      <c r="S979" s="51">
        <f t="shared" si="224"/>
        <v>0</v>
      </c>
      <c r="T979" s="51">
        <f t="shared" si="225"/>
        <v>0</v>
      </c>
      <c r="U979" s="51">
        <f t="shared" si="226"/>
        <v>0</v>
      </c>
      <c r="V979" s="52">
        <f t="shared" si="227"/>
        <v>0</v>
      </c>
      <c r="W979" s="50" t="str">
        <f>IFERROR(IF(AND(VLOOKUP(F979,'Master Info'!$A$14:$Q$113,17,FALSE)="UNREGISTERED",$P979="IGST",O979&gt;=250000),"IGST &gt; 2.5 Lakhs",IF(VLOOKUP($F979,'Master Info'!$A$14:$Q$113,17,FALSE)="UNREGISTERED","Unregistered",$P979)),"")</f>
        <v/>
      </c>
      <c r="X979" s="96" t="str">
        <f t="shared" si="228"/>
        <v/>
      </c>
      <c r="Y979" s="50" t="str">
        <f t="shared" si="219"/>
        <v/>
      </c>
    </row>
    <row r="980" spans="1:25" x14ac:dyDescent="0.25">
      <c r="A980" s="49" t="str">
        <f t="shared" si="216"/>
        <v>-</v>
      </c>
      <c r="B980" s="49">
        <f t="shared" si="214"/>
        <v>979</v>
      </c>
      <c r="C980" s="78"/>
      <c r="D980" s="78"/>
      <c r="E980" s="70"/>
      <c r="F980" s="83"/>
      <c r="G980" s="94"/>
      <c r="H980" s="84"/>
      <c r="I980" s="95" t="str">
        <f t="shared" si="220"/>
        <v/>
      </c>
      <c r="J980" s="84"/>
      <c r="K980" s="52" t="str">
        <f t="shared" si="221"/>
        <v/>
      </c>
      <c r="L980" s="84"/>
      <c r="M980" s="51">
        <f t="shared" si="222"/>
        <v>0</v>
      </c>
      <c r="N980" s="51">
        <f t="shared" si="217"/>
        <v>0</v>
      </c>
      <c r="O980" s="51">
        <f t="shared" si="223"/>
        <v>0</v>
      </c>
      <c r="P980" s="51" t="str">
        <f>IFERROR(IF((VLOOKUP(F980,'Master Info'!$A$14:$C$113,2,FALSE)&amp;VLOOKUP(F980,'Master Info'!$A$14:$C$113,3,FALSE))='Master Info'!$B$2&amp;'Master Info'!$C$2,"SGST","IGST"),"")</f>
        <v/>
      </c>
      <c r="Q980" s="67" t="str">
        <f t="shared" si="218"/>
        <v/>
      </c>
      <c r="R980" s="51">
        <f t="shared" si="224"/>
        <v>0</v>
      </c>
      <c r="S980" s="51">
        <f t="shared" si="224"/>
        <v>0</v>
      </c>
      <c r="T980" s="51">
        <f t="shared" si="225"/>
        <v>0</v>
      </c>
      <c r="U980" s="51">
        <f t="shared" si="226"/>
        <v>0</v>
      </c>
      <c r="V980" s="52">
        <f t="shared" si="227"/>
        <v>0</v>
      </c>
      <c r="W980" s="50" t="str">
        <f>IFERROR(IF(AND(VLOOKUP(F980,'Master Info'!$A$14:$Q$113,17,FALSE)="UNREGISTERED",$P980="IGST",O980&gt;=250000),"IGST &gt; 2.5 Lakhs",IF(VLOOKUP($F980,'Master Info'!$A$14:$Q$113,17,FALSE)="UNREGISTERED","Unregistered",$P980)),"")</f>
        <v/>
      </c>
      <c r="X980" s="96" t="str">
        <f t="shared" si="228"/>
        <v/>
      </c>
      <c r="Y980" s="50" t="str">
        <f t="shared" si="219"/>
        <v/>
      </c>
    </row>
    <row r="981" spans="1:25" x14ac:dyDescent="0.25">
      <c r="A981" s="49" t="str">
        <f t="shared" si="216"/>
        <v>-</v>
      </c>
      <c r="B981" s="49">
        <f t="shared" si="214"/>
        <v>980</v>
      </c>
      <c r="C981" s="78"/>
      <c r="D981" s="78"/>
      <c r="E981" s="70"/>
      <c r="F981" s="83"/>
      <c r="G981" s="94"/>
      <c r="H981" s="84"/>
      <c r="I981" s="95" t="str">
        <f t="shared" si="220"/>
        <v/>
      </c>
      <c r="J981" s="84"/>
      <c r="K981" s="52" t="str">
        <f t="shared" si="221"/>
        <v/>
      </c>
      <c r="L981" s="84"/>
      <c r="M981" s="51">
        <f t="shared" si="222"/>
        <v>0</v>
      </c>
      <c r="N981" s="51">
        <f t="shared" si="217"/>
        <v>0</v>
      </c>
      <c r="O981" s="51">
        <f t="shared" si="223"/>
        <v>0</v>
      </c>
      <c r="P981" s="51" t="str">
        <f>IFERROR(IF((VLOOKUP(F981,'Master Info'!$A$14:$C$113,2,FALSE)&amp;VLOOKUP(F981,'Master Info'!$A$14:$C$113,3,FALSE))='Master Info'!$B$2&amp;'Master Info'!$C$2,"SGST","IGST"),"")</f>
        <v/>
      </c>
      <c r="Q981" s="67" t="str">
        <f t="shared" si="218"/>
        <v/>
      </c>
      <c r="R981" s="51">
        <f t="shared" si="224"/>
        <v>0</v>
      </c>
      <c r="S981" s="51">
        <f t="shared" si="224"/>
        <v>0</v>
      </c>
      <c r="T981" s="51">
        <f t="shared" si="225"/>
        <v>0</v>
      </c>
      <c r="U981" s="51">
        <f t="shared" si="226"/>
        <v>0</v>
      </c>
      <c r="V981" s="52">
        <f t="shared" si="227"/>
        <v>0</v>
      </c>
      <c r="W981" s="50" t="str">
        <f>IFERROR(IF(AND(VLOOKUP(F981,'Master Info'!$A$14:$Q$113,17,FALSE)="UNREGISTERED",$P981="IGST",O981&gt;=250000),"IGST &gt; 2.5 Lakhs",IF(VLOOKUP($F981,'Master Info'!$A$14:$Q$113,17,FALSE)="UNREGISTERED","Unregistered",$P981)),"")</f>
        <v/>
      </c>
      <c r="X981" s="96" t="str">
        <f t="shared" si="228"/>
        <v/>
      </c>
      <c r="Y981" s="50" t="str">
        <f t="shared" si="219"/>
        <v/>
      </c>
    </row>
    <row r="982" spans="1:25" x14ac:dyDescent="0.25">
      <c r="A982" s="49" t="str">
        <f t="shared" si="216"/>
        <v>-</v>
      </c>
      <c r="B982" s="49">
        <f t="shared" si="214"/>
        <v>981</v>
      </c>
      <c r="C982" s="78"/>
      <c r="D982" s="78"/>
      <c r="E982" s="70"/>
      <c r="F982" s="83"/>
      <c r="G982" s="94"/>
      <c r="H982" s="84"/>
      <c r="I982" s="95" t="str">
        <f t="shared" si="220"/>
        <v/>
      </c>
      <c r="J982" s="84"/>
      <c r="K982" s="52" t="str">
        <f t="shared" si="221"/>
        <v/>
      </c>
      <c r="L982" s="84"/>
      <c r="M982" s="51">
        <f t="shared" si="222"/>
        <v>0</v>
      </c>
      <c r="N982" s="51">
        <f t="shared" si="217"/>
        <v>0</v>
      </c>
      <c r="O982" s="51">
        <f t="shared" si="223"/>
        <v>0</v>
      </c>
      <c r="P982" s="51" t="str">
        <f>IFERROR(IF((VLOOKUP(F982,'Master Info'!$A$14:$C$113,2,FALSE)&amp;VLOOKUP(F982,'Master Info'!$A$14:$C$113,3,FALSE))='Master Info'!$B$2&amp;'Master Info'!$C$2,"SGST","IGST"),"")</f>
        <v/>
      </c>
      <c r="Q982" s="67" t="str">
        <f t="shared" si="218"/>
        <v/>
      </c>
      <c r="R982" s="51">
        <f t="shared" si="224"/>
        <v>0</v>
      </c>
      <c r="S982" s="51">
        <f t="shared" si="224"/>
        <v>0</v>
      </c>
      <c r="T982" s="51">
        <f t="shared" si="225"/>
        <v>0</v>
      </c>
      <c r="U982" s="51">
        <f t="shared" si="226"/>
        <v>0</v>
      </c>
      <c r="V982" s="52">
        <f t="shared" si="227"/>
        <v>0</v>
      </c>
      <c r="W982" s="50" t="str">
        <f>IFERROR(IF(AND(VLOOKUP(F982,'Master Info'!$A$14:$Q$113,17,FALSE)="UNREGISTERED",$P982="IGST",O982&gt;=250000),"IGST &gt; 2.5 Lakhs",IF(VLOOKUP($F982,'Master Info'!$A$14:$Q$113,17,FALSE)="UNREGISTERED","Unregistered",$P982)),"")</f>
        <v/>
      </c>
      <c r="X982" s="96" t="str">
        <f t="shared" si="228"/>
        <v/>
      </c>
      <c r="Y982" s="50" t="str">
        <f t="shared" si="219"/>
        <v/>
      </c>
    </row>
    <row r="983" spans="1:25" x14ac:dyDescent="0.25">
      <c r="A983" s="49" t="str">
        <f t="shared" si="216"/>
        <v>-</v>
      </c>
      <c r="B983" s="49">
        <f t="shared" si="214"/>
        <v>982</v>
      </c>
      <c r="C983" s="78"/>
      <c r="D983" s="78"/>
      <c r="E983" s="70"/>
      <c r="F983" s="83"/>
      <c r="G983" s="94"/>
      <c r="H983" s="84"/>
      <c r="I983" s="95" t="str">
        <f t="shared" si="220"/>
        <v/>
      </c>
      <c r="J983" s="84"/>
      <c r="K983" s="52" t="str">
        <f t="shared" si="221"/>
        <v/>
      </c>
      <c r="L983" s="84"/>
      <c r="M983" s="51">
        <f t="shared" si="222"/>
        <v>0</v>
      </c>
      <c r="N983" s="51">
        <f t="shared" si="217"/>
        <v>0</v>
      </c>
      <c r="O983" s="51">
        <f t="shared" si="223"/>
        <v>0</v>
      </c>
      <c r="P983" s="51" t="str">
        <f>IFERROR(IF((VLOOKUP(F983,'Master Info'!$A$14:$C$113,2,FALSE)&amp;VLOOKUP(F983,'Master Info'!$A$14:$C$113,3,FALSE))='Master Info'!$B$2&amp;'Master Info'!$C$2,"SGST","IGST"),"")</f>
        <v/>
      </c>
      <c r="Q983" s="67" t="str">
        <f t="shared" si="218"/>
        <v/>
      </c>
      <c r="R983" s="51">
        <f t="shared" si="224"/>
        <v>0</v>
      </c>
      <c r="S983" s="51">
        <f t="shared" si="224"/>
        <v>0</v>
      </c>
      <c r="T983" s="51">
        <f t="shared" si="225"/>
        <v>0</v>
      </c>
      <c r="U983" s="51">
        <f t="shared" si="226"/>
        <v>0</v>
      </c>
      <c r="V983" s="52">
        <f t="shared" si="227"/>
        <v>0</v>
      </c>
      <c r="W983" s="50" t="str">
        <f>IFERROR(IF(AND(VLOOKUP(F983,'Master Info'!$A$14:$Q$113,17,FALSE)="UNREGISTERED",$P983="IGST",O983&gt;=250000),"IGST &gt; 2.5 Lakhs",IF(VLOOKUP($F983,'Master Info'!$A$14:$Q$113,17,FALSE)="UNREGISTERED","Unregistered",$P983)),"")</f>
        <v/>
      </c>
      <c r="X983" s="96" t="str">
        <f t="shared" si="228"/>
        <v/>
      </c>
      <c r="Y983" s="50" t="str">
        <f t="shared" si="219"/>
        <v/>
      </c>
    </row>
    <row r="984" spans="1:25" x14ac:dyDescent="0.25">
      <c r="A984" s="49" t="str">
        <f t="shared" si="216"/>
        <v>-</v>
      </c>
      <c r="B984" s="49">
        <f t="shared" ref="B984:B1001" si="229">B983+1</f>
        <v>983</v>
      </c>
      <c r="C984" s="78"/>
      <c r="D984" s="78"/>
      <c r="E984" s="70"/>
      <c r="F984" s="83"/>
      <c r="G984" s="94"/>
      <c r="H984" s="84"/>
      <c r="I984" s="95" t="str">
        <f t="shared" si="220"/>
        <v/>
      </c>
      <c r="J984" s="84"/>
      <c r="K984" s="52" t="str">
        <f t="shared" si="221"/>
        <v/>
      </c>
      <c r="L984" s="84"/>
      <c r="M984" s="51">
        <f t="shared" si="222"/>
        <v>0</v>
      </c>
      <c r="N984" s="51">
        <f t="shared" si="217"/>
        <v>0</v>
      </c>
      <c r="O984" s="51">
        <f t="shared" si="223"/>
        <v>0</v>
      </c>
      <c r="P984" s="51" t="str">
        <f>IFERROR(IF((VLOOKUP(F984,'Master Info'!$A$14:$C$113,2,FALSE)&amp;VLOOKUP(F984,'Master Info'!$A$14:$C$113,3,FALSE))='Master Info'!$B$2&amp;'Master Info'!$C$2,"SGST","IGST"),"")</f>
        <v/>
      </c>
      <c r="Q984" s="67" t="str">
        <f t="shared" si="218"/>
        <v/>
      </c>
      <c r="R984" s="51">
        <f t="shared" si="224"/>
        <v>0</v>
      </c>
      <c r="S984" s="51">
        <f t="shared" si="224"/>
        <v>0</v>
      </c>
      <c r="T984" s="51">
        <f t="shared" si="225"/>
        <v>0</v>
      </c>
      <c r="U984" s="51">
        <f t="shared" si="226"/>
        <v>0</v>
      </c>
      <c r="V984" s="52">
        <f t="shared" si="227"/>
        <v>0</v>
      </c>
      <c r="W984" s="50" t="str">
        <f>IFERROR(IF(AND(VLOOKUP(F984,'Master Info'!$A$14:$Q$113,17,FALSE)="UNREGISTERED",$P984="IGST",O984&gt;=250000),"IGST &gt; 2.5 Lakhs",IF(VLOOKUP($F984,'Master Info'!$A$14:$Q$113,17,FALSE)="UNREGISTERED","Unregistered",$P984)),"")</f>
        <v/>
      </c>
      <c r="X984" s="96" t="str">
        <f t="shared" si="228"/>
        <v/>
      </c>
      <c r="Y984" s="50" t="str">
        <f t="shared" si="219"/>
        <v/>
      </c>
    </row>
    <row r="985" spans="1:25" x14ac:dyDescent="0.25">
      <c r="A985" s="49" t="str">
        <f t="shared" si="216"/>
        <v>-</v>
      </c>
      <c r="B985" s="49">
        <f t="shared" si="229"/>
        <v>984</v>
      </c>
      <c r="C985" s="78"/>
      <c r="D985" s="78"/>
      <c r="E985" s="70"/>
      <c r="F985" s="83"/>
      <c r="G985" s="94"/>
      <c r="H985" s="84"/>
      <c r="I985" s="95" t="str">
        <f t="shared" si="220"/>
        <v/>
      </c>
      <c r="J985" s="84"/>
      <c r="K985" s="52" t="str">
        <f t="shared" si="221"/>
        <v/>
      </c>
      <c r="L985" s="84"/>
      <c r="M985" s="51">
        <f t="shared" si="222"/>
        <v>0</v>
      </c>
      <c r="N985" s="51">
        <f t="shared" si="217"/>
        <v>0</v>
      </c>
      <c r="O985" s="51">
        <f t="shared" si="223"/>
        <v>0</v>
      </c>
      <c r="P985" s="51" t="str">
        <f>IFERROR(IF((VLOOKUP(F985,'Master Info'!$A$14:$C$113,2,FALSE)&amp;VLOOKUP(F985,'Master Info'!$A$14:$C$113,3,FALSE))='Master Info'!$B$2&amp;'Master Info'!$C$2,"SGST","IGST"),"")</f>
        <v/>
      </c>
      <c r="Q985" s="67" t="str">
        <f t="shared" si="218"/>
        <v/>
      </c>
      <c r="R985" s="51">
        <f t="shared" si="224"/>
        <v>0</v>
      </c>
      <c r="S985" s="51">
        <f t="shared" si="224"/>
        <v>0</v>
      </c>
      <c r="T985" s="51">
        <f t="shared" si="225"/>
        <v>0</v>
      </c>
      <c r="U985" s="51">
        <f t="shared" si="226"/>
        <v>0</v>
      </c>
      <c r="V985" s="52">
        <f t="shared" si="227"/>
        <v>0</v>
      </c>
      <c r="W985" s="50" t="str">
        <f>IFERROR(IF(AND(VLOOKUP(F985,'Master Info'!$A$14:$Q$113,17,FALSE)="UNREGISTERED",$P985="IGST",O985&gt;=250000),"IGST &gt; 2.5 Lakhs",IF(VLOOKUP($F985,'Master Info'!$A$14:$Q$113,17,FALSE)="UNREGISTERED","Unregistered",$P985)),"")</f>
        <v/>
      </c>
      <c r="X985" s="96" t="str">
        <f t="shared" si="228"/>
        <v/>
      </c>
      <c r="Y985" s="50" t="str">
        <f t="shared" si="219"/>
        <v/>
      </c>
    </row>
    <row r="986" spans="1:25" x14ac:dyDescent="0.25">
      <c r="A986" s="49" t="str">
        <f t="shared" si="216"/>
        <v>-</v>
      </c>
      <c r="B986" s="49">
        <f t="shared" si="229"/>
        <v>985</v>
      </c>
      <c r="C986" s="78"/>
      <c r="D986" s="78"/>
      <c r="E986" s="70"/>
      <c r="F986" s="83"/>
      <c r="G986" s="94"/>
      <c r="H986" s="84"/>
      <c r="I986" s="95" t="str">
        <f t="shared" si="220"/>
        <v/>
      </c>
      <c r="J986" s="84"/>
      <c r="K986" s="52" t="str">
        <f t="shared" si="221"/>
        <v/>
      </c>
      <c r="L986" s="84"/>
      <c r="M986" s="51">
        <f t="shared" si="222"/>
        <v>0</v>
      </c>
      <c r="N986" s="51">
        <f t="shared" si="217"/>
        <v>0</v>
      </c>
      <c r="O986" s="51">
        <f t="shared" si="223"/>
        <v>0</v>
      </c>
      <c r="P986" s="51" t="str">
        <f>IFERROR(IF((VLOOKUP(F986,'Master Info'!$A$14:$C$113,2,FALSE)&amp;VLOOKUP(F986,'Master Info'!$A$14:$C$113,3,FALSE))='Master Info'!$B$2&amp;'Master Info'!$C$2,"SGST","IGST"),"")</f>
        <v/>
      </c>
      <c r="Q986" s="67" t="str">
        <f t="shared" si="218"/>
        <v/>
      </c>
      <c r="R986" s="51">
        <f t="shared" si="224"/>
        <v>0</v>
      </c>
      <c r="S986" s="51">
        <f t="shared" si="224"/>
        <v>0</v>
      </c>
      <c r="T986" s="51">
        <f t="shared" si="225"/>
        <v>0</v>
      </c>
      <c r="U986" s="51">
        <f t="shared" si="226"/>
        <v>0</v>
      </c>
      <c r="V986" s="52">
        <f t="shared" si="227"/>
        <v>0</v>
      </c>
      <c r="W986" s="50" t="str">
        <f>IFERROR(IF(AND(VLOOKUP(F986,'Master Info'!$A$14:$Q$113,17,FALSE)="UNREGISTERED",$P986="IGST",O986&gt;=250000),"IGST &gt; 2.5 Lakhs",IF(VLOOKUP($F986,'Master Info'!$A$14:$Q$113,17,FALSE)="UNREGISTERED","Unregistered",$P986)),"")</f>
        <v/>
      </c>
      <c r="X986" s="96" t="str">
        <f t="shared" si="228"/>
        <v/>
      </c>
      <c r="Y986" s="50" t="str">
        <f t="shared" si="219"/>
        <v/>
      </c>
    </row>
    <row r="987" spans="1:25" x14ac:dyDescent="0.25">
      <c r="A987" s="49" t="str">
        <f t="shared" si="216"/>
        <v>-</v>
      </c>
      <c r="B987" s="49">
        <f t="shared" si="229"/>
        <v>986</v>
      </c>
      <c r="C987" s="78"/>
      <c r="D987" s="78"/>
      <c r="E987" s="70"/>
      <c r="F987" s="83"/>
      <c r="G987" s="94"/>
      <c r="H987" s="84"/>
      <c r="I987" s="95" t="str">
        <f t="shared" si="220"/>
        <v/>
      </c>
      <c r="J987" s="84"/>
      <c r="K987" s="52" t="str">
        <f t="shared" si="221"/>
        <v/>
      </c>
      <c r="L987" s="84"/>
      <c r="M987" s="51">
        <f t="shared" si="222"/>
        <v>0</v>
      </c>
      <c r="N987" s="51">
        <f t="shared" si="217"/>
        <v>0</v>
      </c>
      <c r="O987" s="51">
        <f t="shared" si="223"/>
        <v>0</v>
      </c>
      <c r="P987" s="51" t="str">
        <f>IFERROR(IF((VLOOKUP(F987,'Master Info'!$A$14:$C$113,2,FALSE)&amp;VLOOKUP(F987,'Master Info'!$A$14:$C$113,3,FALSE))='Master Info'!$B$2&amp;'Master Info'!$C$2,"SGST","IGST"),"")</f>
        <v/>
      </c>
      <c r="Q987" s="67" t="str">
        <f t="shared" si="218"/>
        <v/>
      </c>
      <c r="R987" s="51">
        <f t="shared" si="224"/>
        <v>0</v>
      </c>
      <c r="S987" s="51">
        <f t="shared" si="224"/>
        <v>0</v>
      </c>
      <c r="T987" s="51">
        <f t="shared" si="225"/>
        <v>0</v>
      </c>
      <c r="U987" s="51">
        <f t="shared" si="226"/>
        <v>0</v>
      </c>
      <c r="V987" s="52">
        <f t="shared" si="227"/>
        <v>0</v>
      </c>
      <c r="W987" s="50" t="str">
        <f>IFERROR(IF(AND(VLOOKUP(F987,'Master Info'!$A$14:$Q$113,17,FALSE)="UNREGISTERED",$P987="IGST",O987&gt;=250000),"IGST &gt; 2.5 Lakhs",IF(VLOOKUP($F987,'Master Info'!$A$14:$Q$113,17,FALSE)="UNREGISTERED","Unregistered",$P987)),"")</f>
        <v/>
      </c>
      <c r="X987" s="96" t="str">
        <f t="shared" si="228"/>
        <v/>
      </c>
      <c r="Y987" s="50" t="str">
        <f t="shared" si="219"/>
        <v/>
      </c>
    </row>
    <row r="988" spans="1:25" x14ac:dyDescent="0.25">
      <c r="A988" s="49" t="str">
        <f t="shared" si="216"/>
        <v>-</v>
      </c>
      <c r="B988" s="49">
        <f t="shared" si="229"/>
        <v>987</v>
      </c>
      <c r="C988" s="78"/>
      <c r="D988" s="78"/>
      <c r="E988" s="70"/>
      <c r="F988" s="83"/>
      <c r="G988" s="94"/>
      <c r="H988" s="84"/>
      <c r="I988" s="95" t="str">
        <f t="shared" si="220"/>
        <v/>
      </c>
      <c r="J988" s="84"/>
      <c r="K988" s="52" t="str">
        <f t="shared" si="221"/>
        <v/>
      </c>
      <c r="L988" s="84"/>
      <c r="M988" s="51">
        <f t="shared" si="222"/>
        <v>0</v>
      </c>
      <c r="N988" s="51">
        <f t="shared" si="217"/>
        <v>0</v>
      </c>
      <c r="O988" s="51">
        <f t="shared" si="223"/>
        <v>0</v>
      </c>
      <c r="P988" s="51" t="str">
        <f>IFERROR(IF((VLOOKUP(F988,'Master Info'!$A$14:$C$113,2,FALSE)&amp;VLOOKUP(F988,'Master Info'!$A$14:$C$113,3,FALSE))='Master Info'!$B$2&amp;'Master Info'!$C$2,"SGST","IGST"),"")</f>
        <v/>
      </c>
      <c r="Q988" s="67" t="str">
        <f t="shared" si="218"/>
        <v/>
      </c>
      <c r="R988" s="51">
        <f t="shared" si="224"/>
        <v>0</v>
      </c>
      <c r="S988" s="51">
        <f t="shared" si="224"/>
        <v>0</v>
      </c>
      <c r="T988" s="51">
        <f t="shared" si="225"/>
        <v>0</v>
      </c>
      <c r="U988" s="51">
        <f t="shared" si="226"/>
        <v>0</v>
      </c>
      <c r="V988" s="52">
        <f t="shared" si="227"/>
        <v>0</v>
      </c>
      <c r="W988" s="50" t="str">
        <f>IFERROR(IF(AND(VLOOKUP(F988,'Master Info'!$A$14:$Q$113,17,FALSE)="UNREGISTERED",$P988="IGST",O988&gt;=250000),"IGST &gt; 2.5 Lakhs",IF(VLOOKUP($F988,'Master Info'!$A$14:$Q$113,17,FALSE)="UNREGISTERED","Unregistered",$P988)),"")</f>
        <v/>
      </c>
      <c r="X988" s="96" t="str">
        <f t="shared" si="228"/>
        <v/>
      </c>
      <c r="Y988" s="50" t="str">
        <f t="shared" si="219"/>
        <v/>
      </c>
    </row>
    <row r="989" spans="1:25" x14ac:dyDescent="0.25">
      <c r="A989" s="49" t="str">
        <f t="shared" si="216"/>
        <v>-</v>
      </c>
      <c r="B989" s="49">
        <f t="shared" si="229"/>
        <v>988</v>
      </c>
      <c r="C989" s="78"/>
      <c r="D989" s="78"/>
      <c r="E989" s="70"/>
      <c r="F989" s="83"/>
      <c r="G989" s="94"/>
      <c r="H989" s="84"/>
      <c r="I989" s="95" t="str">
        <f t="shared" si="220"/>
        <v/>
      </c>
      <c r="J989" s="84"/>
      <c r="K989" s="52" t="str">
        <f t="shared" si="221"/>
        <v/>
      </c>
      <c r="L989" s="84"/>
      <c r="M989" s="51">
        <f t="shared" si="222"/>
        <v>0</v>
      </c>
      <c r="N989" s="51">
        <f t="shared" si="217"/>
        <v>0</v>
      </c>
      <c r="O989" s="51">
        <f t="shared" si="223"/>
        <v>0</v>
      </c>
      <c r="P989" s="51" t="str">
        <f>IFERROR(IF((VLOOKUP(F989,'Master Info'!$A$14:$C$113,2,FALSE)&amp;VLOOKUP(F989,'Master Info'!$A$14:$C$113,3,FALSE))='Master Info'!$B$2&amp;'Master Info'!$C$2,"SGST","IGST"),"")</f>
        <v/>
      </c>
      <c r="Q989" s="67" t="str">
        <f t="shared" si="218"/>
        <v/>
      </c>
      <c r="R989" s="51">
        <f t="shared" si="224"/>
        <v>0</v>
      </c>
      <c r="S989" s="51">
        <f t="shared" si="224"/>
        <v>0</v>
      </c>
      <c r="T989" s="51">
        <f t="shared" si="225"/>
        <v>0</v>
      </c>
      <c r="U989" s="51">
        <f t="shared" si="226"/>
        <v>0</v>
      </c>
      <c r="V989" s="52">
        <f t="shared" si="227"/>
        <v>0</v>
      </c>
      <c r="W989" s="50" t="str">
        <f>IFERROR(IF(AND(VLOOKUP(F989,'Master Info'!$A$14:$Q$113,17,FALSE)="UNREGISTERED",$P989="IGST",O989&gt;=250000),"IGST &gt; 2.5 Lakhs",IF(VLOOKUP($F989,'Master Info'!$A$14:$Q$113,17,FALSE)="UNREGISTERED","Unregistered",$P989)),"")</f>
        <v/>
      </c>
      <c r="X989" s="96" t="str">
        <f t="shared" si="228"/>
        <v/>
      </c>
      <c r="Y989" s="50" t="str">
        <f t="shared" si="219"/>
        <v/>
      </c>
    </row>
    <row r="990" spans="1:25" x14ac:dyDescent="0.25">
      <c r="A990" s="49" t="str">
        <f t="shared" si="216"/>
        <v>-</v>
      </c>
      <c r="B990" s="49">
        <f t="shared" si="229"/>
        <v>989</v>
      </c>
      <c r="C990" s="78"/>
      <c r="D990" s="78"/>
      <c r="E990" s="70"/>
      <c r="F990" s="83"/>
      <c r="G990" s="94"/>
      <c r="H990" s="84"/>
      <c r="I990" s="95" t="str">
        <f t="shared" si="220"/>
        <v/>
      </c>
      <c r="J990" s="84"/>
      <c r="K990" s="52" t="str">
        <f t="shared" si="221"/>
        <v/>
      </c>
      <c r="L990" s="84"/>
      <c r="M990" s="51">
        <f t="shared" si="222"/>
        <v>0</v>
      </c>
      <c r="N990" s="51">
        <f t="shared" si="217"/>
        <v>0</v>
      </c>
      <c r="O990" s="51">
        <f t="shared" si="223"/>
        <v>0</v>
      </c>
      <c r="P990" s="51" t="str">
        <f>IFERROR(IF((VLOOKUP(F990,'Master Info'!$A$14:$C$113,2,FALSE)&amp;VLOOKUP(F990,'Master Info'!$A$14:$C$113,3,FALSE))='Master Info'!$B$2&amp;'Master Info'!$C$2,"SGST","IGST"),"")</f>
        <v/>
      </c>
      <c r="Q990" s="67" t="str">
        <f t="shared" si="218"/>
        <v/>
      </c>
      <c r="R990" s="51">
        <f t="shared" si="224"/>
        <v>0</v>
      </c>
      <c r="S990" s="51">
        <f t="shared" si="224"/>
        <v>0</v>
      </c>
      <c r="T990" s="51">
        <f t="shared" si="225"/>
        <v>0</v>
      </c>
      <c r="U990" s="51">
        <f t="shared" si="226"/>
        <v>0</v>
      </c>
      <c r="V990" s="52">
        <f t="shared" si="227"/>
        <v>0</v>
      </c>
      <c r="W990" s="50" t="str">
        <f>IFERROR(IF(AND(VLOOKUP(F990,'Master Info'!$A$14:$Q$113,17,FALSE)="UNREGISTERED",$P990="IGST",O990&gt;=250000),"IGST &gt; 2.5 Lakhs",IF(VLOOKUP($F990,'Master Info'!$A$14:$Q$113,17,FALSE)="UNREGISTERED","Unregistered",$P990)),"")</f>
        <v/>
      </c>
      <c r="X990" s="96" t="str">
        <f t="shared" si="228"/>
        <v/>
      </c>
      <c r="Y990" s="50" t="str">
        <f t="shared" si="219"/>
        <v/>
      </c>
    </row>
    <row r="991" spans="1:25" x14ac:dyDescent="0.25">
      <c r="A991" s="49" t="str">
        <f t="shared" si="216"/>
        <v>-</v>
      </c>
      <c r="B991" s="49">
        <f t="shared" si="229"/>
        <v>990</v>
      </c>
      <c r="C991" s="78"/>
      <c r="D991" s="78"/>
      <c r="E991" s="70"/>
      <c r="F991" s="83"/>
      <c r="G991" s="94"/>
      <c r="H991" s="84"/>
      <c r="I991" s="95" t="str">
        <f t="shared" si="220"/>
        <v/>
      </c>
      <c r="J991" s="84"/>
      <c r="K991" s="52" t="str">
        <f t="shared" si="221"/>
        <v/>
      </c>
      <c r="L991" s="84"/>
      <c r="M991" s="51">
        <f t="shared" si="222"/>
        <v>0</v>
      </c>
      <c r="N991" s="51">
        <f t="shared" si="217"/>
        <v>0</v>
      </c>
      <c r="O991" s="51">
        <f t="shared" si="223"/>
        <v>0</v>
      </c>
      <c r="P991" s="51" t="str">
        <f>IFERROR(IF((VLOOKUP(F991,'Master Info'!$A$14:$C$113,2,FALSE)&amp;VLOOKUP(F991,'Master Info'!$A$14:$C$113,3,FALSE))='Master Info'!$B$2&amp;'Master Info'!$C$2,"SGST","IGST"),"")</f>
        <v/>
      </c>
      <c r="Q991" s="67" t="str">
        <f t="shared" si="218"/>
        <v/>
      </c>
      <c r="R991" s="51">
        <f t="shared" si="224"/>
        <v>0</v>
      </c>
      <c r="S991" s="51">
        <f t="shared" si="224"/>
        <v>0</v>
      </c>
      <c r="T991" s="51">
        <f t="shared" si="225"/>
        <v>0</v>
      </c>
      <c r="U991" s="51">
        <f t="shared" si="226"/>
        <v>0</v>
      </c>
      <c r="V991" s="52">
        <f t="shared" si="227"/>
        <v>0</v>
      </c>
      <c r="W991" s="50" t="str">
        <f>IFERROR(IF(AND(VLOOKUP(F991,'Master Info'!$A$14:$Q$113,17,FALSE)="UNREGISTERED",$P991="IGST",O991&gt;=250000),"IGST &gt; 2.5 Lakhs",IF(VLOOKUP($F991,'Master Info'!$A$14:$Q$113,17,FALSE)="UNREGISTERED","Unregistered",$P991)),"")</f>
        <v/>
      </c>
      <c r="X991" s="96" t="str">
        <f t="shared" si="228"/>
        <v/>
      </c>
      <c r="Y991" s="50" t="str">
        <f t="shared" si="219"/>
        <v/>
      </c>
    </row>
    <row r="992" spans="1:25" x14ac:dyDescent="0.25">
      <c r="A992" s="49" t="str">
        <f t="shared" si="216"/>
        <v>-</v>
      </c>
      <c r="B992" s="49">
        <f t="shared" si="229"/>
        <v>991</v>
      </c>
      <c r="C992" s="78"/>
      <c r="D992" s="78"/>
      <c r="E992" s="70"/>
      <c r="F992" s="83"/>
      <c r="G992" s="94"/>
      <c r="H992" s="84"/>
      <c r="I992" s="95" t="str">
        <f t="shared" si="220"/>
        <v/>
      </c>
      <c r="J992" s="84"/>
      <c r="K992" s="52" t="str">
        <f t="shared" si="221"/>
        <v/>
      </c>
      <c r="L992" s="84"/>
      <c r="M992" s="51">
        <f t="shared" si="222"/>
        <v>0</v>
      </c>
      <c r="N992" s="51">
        <f t="shared" si="217"/>
        <v>0</v>
      </c>
      <c r="O992" s="51">
        <f t="shared" si="223"/>
        <v>0</v>
      </c>
      <c r="P992" s="51" t="str">
        <f>IFERROR(IF((VLOOKUP(F992,'Master Info'!$A$14:$C$113,2,FALSE)&amp;VLOOKUP(F992,'Master Info'!$A$14:$C$113,3,FALSE))='Master Info'!$B$2&amp;'Master Info'!$C$2,"SGST","IGST"),"")</f>
        <v/>
      </c>
      <c r="Q992" s="67" t="str">
        <f t="shared" si="218"/>
        <v/>
      </c>
      <c r="R992" s="51">
        <f t="shared" si="224"/>
        <v>0</v>
      </c>
      <c r="S992" s="51">
        <f t="shared" si="224"/>
        <v>0</v>
      </c>
      <c r="T992" s="51">
        <f t="shared" si="225"/>
        <v>0</v>
      </c>
      <c r="U992" s="51">
        <f t="shared" si="226"/>
        <v>0</v>
      </c>
      <c r="V992" s="52">
        <f t="shared" si="227"/>
        <v>0</v>
      </c>
      <c r="W992" s="50" t="str">
        <f>IFERROR(IF(AND(VLOOKUP(F992,'Master Info'!$A$14:$Q$113,17,FALSE)="UNREGISTERED",$P992="IGST",O992&gt;=250000),"IGST &gt; 2.5 Lakhs",IF(VLOOKUP($F992,'Master Info'!$A$14:$Q$113,17,FALSE)="UNREGISTERED","Unregistered",$P992)),"")</f>
        <v/>
      </c>
      <c r="X992" s="96" t="str">
        <f t="shared" si="228"/>
        <v/>
      </c>
      <c r="Y992" s="50" t="str">
        <f t="shared" si="219"/>
        <v/>
      </c>
    </row>
    <row r="993" spans="1:25" x14ac:dyDescent="0.25">
      <c r="A993" s="49" t="str">
        <f t="shared" si="216"/>
        <v>-</v>
      </c>
      <c r="B993" s="49">
        <f t="shared" si="229"/>
        <v>992</v>
      </c>
      <c r="C993" s="78"/>
      <c r="D993" s="78"/>
      <c r="E993" s="70"/>
      <c r="F993" s="83"/>
      <c r="G993" s="94"/>
      <c r="H993" s="84"/>
      <c r="I993" s="95" t="str">
        <f t="shared" si="220"/>
        <v/>
      </c>
      <c r="J993" s="84"/>
      <c r="K993" s="52" t="str">
        <f t="shared" si="221"/>
        <v/>
      </c>
      <c r="L993" s="84"/>
      <c r="M993" s="51">
        <f t="shared" si="222"/>
        <v>0</v>
      </c>
      <c r="N993" s="51">
        <f t="shared" si="217"/>
        <v>0</v>
      </c>
      <c r="O993" s="51">
        <f t="shared" si="223"/>
        <v>0</v>
      </c>
      <c r="P993" s="51" t="str">
        <f>IFERROR(IF((VLOOKUP(F993,'Master Info'!$A$14:$C$113,2,FALSE)&amp;VLOOKUP(F993,'Master Info'!$A$14:$C$113,3,FALSE))='Master Info'!$B$2&amp;'Master Info'!$C$2,"SGST","IGST"),"")</f>
        <v/>
      </c>
      <c r="Q993" s="67" t="str">
        <f t="shared" si="218"/>
        <v/>
      </c>
      <c r="R993" s="51">
        <f t="shared" si="224"/>
        <v>0</v>
      </c>
      <c r="S993" s="51">
        <f t="shared" si="224"/>
        <v>0</v>
      </c>
      <c r="T993" s="51">
        <f t="shared" si="225"/>
        <v>0</v>
      </c>
      <c r="U993" s="51">
        <f t="shared" si="226"/>
        <v>0</v>
      </c>
      <c r="V993" s="52">
        <f t="shared" si="227"/>
        <v>0</v>
      </c>
      <c r="W993" s="50" t="str">
        <f>IFERROR(IF(AND(VLOOKUP(F993,'Master Info'!$A$14:$Q$113,17,FALSE)="UNREGISTERED",$P993="IGST",O993&gt;=250000),"IGST &gt; 2.5 Lakhs",IF(VLOOKUP($F993,'Master Info'!$A$14:$Q$113,17,FALSE)="UNREGISTERED","Unregistered",$P993)),"")</f>
        <v/>
      </c>
      <c r="X993" s="96" t="str">
        <f t="shared" si="228"/>
        <v/>
      </c>
      <c r="Y993" s="50" t="str">
        <f t="shared" si="219"/>
        <v/>
      </c>
    </row>
    <row r="994" spans="1:25" x14ac:dyDescent="0.25">
      <c r="A994" s="49" t="str">
        <f t="shared" si="216"/>
        <v>-</v>
      </c>
      <c r="B994" s="49">
        <f t="shared" si="229"/>
        <v>993</v>
      </c>
      <c r="C994" s="78"/>
      <c r="D994" s="78"/>
      <c r="E994" s="70"/>
      <c r="F994" s="83"/>
      <c r="G994" s="94"/>
      <c r="H994" s="84"/>
      <c r="I994" s="95" t="str">
        <f t="shared" si="220"/>
        <v/>
      </c>
      <c r="J994" s="84"/>
      <c r="K994" s="52" t="str">
        <f t="shared" si="221"/>
        <v/>
      </c>
      <c r="L994" s="84"/>
      <c r="M994" s="51">
        <f t="shared" si="222"/>
        <v>0</v>
      </c>
      <c r="N994" s="51">
        <f t="shared" si="217"/>
        <v>0</v>
      </c>
      <c r="O994" s="51">
        <f t="shared" si="223"/>
        <v>0</v>
      </c>
      <c r="P994" s="51" t="str">
        <f>IFERROR(IF((VLOOKUP(F994,'Master Info'!$A$14:$C$113,2,FALSE)&amp;VLOOKUP(F994,'Master Info'!$A$14:$C$113,3,FALSE))='Master Info'!$B$2&amp;'Master Info'!$C$2,"SGST","IGST"),"")</f>
        <v/>
      </c>
      <c r="Q994" s="67" t="str">
        <f t="shared" si="218"/>
        <v/>
      </c>
      <c r="R994" s="51">
        <f t="shared" si="224"/>
        <v>0</v>
      </c>
      <c r="S994" s="51">
        <f t="shared" si="224"/>
        <v>0</v>
      </c>
      <c r="T994" s="51">
        <f t="shared" si="225"/>
        <v>0</v>
      </c>
      <c r="U994" s="51">
        <f t="shared" si="226"/>
        <v>0</v>
      </c>
      <c r="V994" s="52">
        <f t="shared" si="227"/>
        <v>0</v>
      </c>
      <c r="W994" s="50" t="str">
        <f>IFERROR(IF(AND(VLOOKUP(F994,'Master Info'!$A$14:$Q$113,17,FALSE)="UNREGISTERED",$P994="IGST",O994&gt;=250000),"IGST &gt; 2.5 Lakhs",IF(VLOOKUP($F994,'Master Info'!$A$14:$Q$113,17,FALSE)="UNREGISTERED","Unregistered",$P994)),"")</f>
        <v/>
      </c>
      <c r="X994" s="96" t="str">
        <f t="shared" si="228"/>
        <v/>
      </c>
      <c r="Y994" s="50" t="str">
        <f t="shared" si="219"/>
        <v/>
      </c>
    </row>
    <row r="995" spans="1:25" x14ac:dyDescent="0.25">
      <c r="A995" s="49" t="str">
        <f t="shared" si="216"/>
        <v>-</v>
      </c>
      <c r="B995" s="49">
        <f t="shared" si="229"/>
        <v>994</v>
      </c>
      <c r="C995" s="78"/>
      <c r="D995" s="78"/>
      <c r="E995" s="70"/>
      <c r="F995" s="83"/>
      <c r="G995" s="94"/>
      <c r="H995" s="84"/>
      <c r="I995" s="95" t="str">
        <f t="shared" si="220"/>
        <v/>
      </c>
      <c r="J995" s="84"/>
      <c r="K995" s="52" t="str">
        <f t="shared" si="221"/>
        <v/>
      </c>
      <c r="L995" s="84"/>
      <c r="M995" s="51">
        <f t="shared" si="222"/>
        <v>0</v>
      </c>
      <c r="N995" s="51">
        <f t="shared" si="217"/>
        <v>0</v>
      </c>
      <c r="O995" s="51">
        <f t="shared" si="223"/>
        <v>0</v>
      </c>
      <c r="P995" s="51" t="str">
        <f>IFERROR(IF((VLOOKUP(F995,'Master Info'!$A$14:$C$113,2,FALSE)&amp;VLOOKUP(F995,'Master Info'!$A$14:$C$113,3,FALSE))='Master Info'!$B$2&amp;'Master Info'!$C$2,"SGST","IGST"),"")</f>
        <v/>
      </c>
      <c r="Q995" s="67" t="str">
        <f t="shared" si="218"/>
        <v/>
      </c>
      <c r="R995" s="51">
        <f t="shared" si="224"/>
        <v>0</v>
      </c>
      <c r="S995" s="51">
        <f t="shared" si="224"/>
        <v>0</v>
      </c>
      <c r="T995" s="51">
        <f t="shared" si="225"/>
        <v>0</v>
      </c>
      <c r="U995" s="51">
        <f t="shared" si="226"/>
        <v>0</v>
      </c>
      <c r="V995" s="52">
        <f t="shared" si="227"/>
        <v>0</v>
      </c>
      <c r="W995" s="50" t="str">
        <f>IFERROR(IF(AND(VLOOKUP(F995,'Master Info'!$A$14:$Q$113,17,FALSE)="UNREGISTERED",$P995="IGST",O995&gt;=250000),"IGST &gt; 2.5 Lakhs",IF(VLOOKUP($F995,'Master Info'!$A$14:$Q$113,17,FALSE)="UNREGISTERED","Unregistered",$P995)),"")</f>
        <v/>
      </c>
      <c r="X995" s="96" t="str">
        <f t="shared" si="228"/>
        <v/>
      </c>
      <c r="Y995" s="50" t="str">
        <f t="shared" si="219"/>
        <v/>
      </c>
    </row>
    <row r="996" spans="1:25" x14ac:dyDescent="0.25">
      <c r="A996" s="49" t="str">
        <f t="shared" si="216"/>
        <v>-</v>
      </c>
      <c r="B996" s="49">
        <f t="shared" si="229"/>
        <v>995</v>
      </c>
      <c r="C996" s="78"/>
      <c r="D996" s="78"/>
      <c r="E996" s="70"/>
      <c r="F996" s="83"/>
      <c r="G996" s="94"/>
      <c r="H996" s="84"/>
      <c r="I996" s="95" t="str">
        <f t="shared" si="220"/>
        <v/>
      </c>
      <c r="J996" s="84"/>
      <c r="K996" s="52" t="str">
        <f t="shared" si="221"/>
        <v/>
      </c>
      <c r="L996" s="84"/>
      <c r="M996" s="51">
        <f t="shared" si="222"/>
        <v>0</v>
      </c>
      <c r="N996" s="51">
        <f t="shared" si="217"/>
        <v>0</v>
      </c>
      <c r="O996" s="51">
        <f t="shared" si="223"/>
        <v>0</v>
      </c>
      <c r="P996" s="51" t="str">
        <f>IFERROR(IF((VLOOKUP(F996,'Master Info'!$A$14:$C$113,2,FALSE)&amp;VLOOKUP(F996,'Master Info'!$A$14:$C$113,3,FALSE))='Master Info'!$B$2&amp;'Master Info'!$C$2,"SGST","IGST"),"")</f>
        <v/>
      </c>
      <c r="Q996" s="67" t="str">
        <f t="shared" si="218"/>
        <v/>
      </c>
      <c r="R996" s="51">
        <f t="shared" si="224"/>
        <v>0</v>
      </c>
      <c r="S996" s="51">
        <f t="shared" si="224"/>
        <v>0</v>
      </c>
      <c r="T996" s="51">
        <f t="shared" si="225"/>
        <v>0</v>
      </c>
      <c r="U996" s="51">
        <f t="shared" si="226"/>
        <v>0</v>
      </c>
      <c r="V996" s="52">
        <f t="shared" si="227"/>
        <v>0</v>
      </c>
      <c r="W996" s="50" t="str">
        <f>IFERROR(IF(AND(VLOOKUP(F996,'Master Info'!$A$14:$Q$113,17,FALSE)="UNREGISTERED",$P996="IGST",O996&gt;=250000),"IGST &gt; 2.5 Lakhs",IF(VLOOKUP($F996,'Master Info'!$A$14:$Q$113,17,FALSE)="UNREGISTERED","Unregistered",$P996)),"")</f>
        <v/>
      </c>
      <c r="X996" s="96" t="str">
        <f t="shared" si="228"/>
        <v/>
      </c>
      <c r="Y996" s="50" t="str">
        <f t="shared" si="219"/>
        <v/>
      </c>
    </row>
    <row r="997" spans="1:25" x14ac:dyDescent="0.25">
      <c r="A997" s="49" t="str">
        <f t="shared" si="216"/>
        <v>-</v>
      </c>
      <c r="B997" s="49">
        <f t="shared" si="229"/>
        <v>996</v>
      </c>
      <c r="C997" s="78"/>
      <c r="D997" s="78"/>
      <c r="E997" s="70"/>
      <c r="F997" s="83"/>
      <c r="G997" s="94"/>
      <c r="H997" s="84"/>
      <c r="I997" s="95" t="str">
        <f t="shared" si="220"/>
        <v/>
      </c>
      <c r="J997" s="84"/>
      <c r="K997" s="52" t="str">
        <f t="shared" si="221"/>
        <v/>
      </c>
      <c r="L997" s="84"/>
      <c r="M997" s="51">
        <f t="shared" si="222"/>
        <v>0</v>
      </c>
      <c r="N997" s="51">
        <f t="shared" si="217"/>
        <v>0</v>
      </c>
      <c r="O997" s="51">
        <f t="shared" si="223"/>
        <v>0</v>
      </c>
      <c r="P997" s="51" t="str">
        <f>IFERROR(IF((VLOOKUP(F997,'Master Info'!$A$14:$C$113,2,FALSE)&amp;VLOOKUP(F997,'Master Info'!$A$14:$C$113,3,FALSE))='Master Info'!$B$2&amp;'Master Info'!$C$2,"SGST","IGST"),"")</f>
        <v/>
      </c>
      <c r="Q997" s="67" t="str">
        <f t="shared" si="218"/>
        <v/>
      </c>
      <c r="R997" s="51">
        <f t="shared" si="224"/>
        <v>0</v>
      </c>
      <c r="S997" s="51">
        <f t="shared" si="224"/>
        <v>0</v>
      </c>
      <c r="T997" s="51">
        <f t="shared" si="225"/>
        <v>0</v>
      </c>
      <c r="U997" s="51">
        <f t="shared" si="226"/>
        <v>0</v>
      </c>
      <c r="V997" s="52">
        <f t="shared" si="227"/>
        <v>0</v>
      </c>
      <c r="W997" s="50" t="str">
        <f>IFERROR(IF(AND(VLOOKUP(F997,'Master Info'!$A$14:$Q$113,17,FALSE)="UNREGISTERED",$P997="IGST",O997&gt;=250000),"IGST &gt; 2.5 Lakhs",IF(VLOOKUP($F997,'Master Info'!$A$14:$Q$113,17,FALSE)="UNREGISTERED","Unregistered",$P997)),"")</f>
        <v/>
      </c>
      <c r="X997" s="96" t="str">
        <f t="shared" si="228"/>
        <v/>
      </c>
      <c r="Y997" s="50" t="str">
        <f t="shared" si="219"/>
        <v/>
      </c>
    </row>
    <row r="998" spans="1:25" x14ac:dyDescent="0.25">
      <c r="A998" s="49" t="str">
        <f t="shared" si="216"/>
        <v>-</v>
      </c>
      <c r="B998" s="49">
        <f t="shared" si="229"/>
        <v>997</v>
      </c>
      <c r="C998" s="78"/>
      <c r="D998" s="78"/>
      <c r="E998" s="70"/>
      <c r="F998" s="83"/>
      <c r="G998" s="94"/>
      <c r="H998" s="84"/>
      <c r="I998" s="95" t="str">
        <f t="shared" si="220"/>
        <v/>
      </c>
      <c r="J998" s="84"/>
      <c r="K998" s="52" t="str">
        <f t="shared" si="221"/>
        <v/>
      </c>
      <c r="L998" s="84"/>
      <c r="M998" s="51">
        <f t="shared" si="222"/>
        <v>0</v>
      </c>
      <c r="N998" s="51">
        <f t="shared" si="217"/>
        <v>0</v>
      </c>
      <c r="O998" s="51">
        <f t="shared" si="223"/>
        <v>0</v>
      </c>
      <c r="P998" s="51" t="str">
        <f>IFERROR(IF((VLOOKUP(F998,'Master Info'!$A$14:$C$113,2,FALSE)&amp;VLOOKUP(F998,'Master Info'!$A$14:$C$113,3,FALSE))='Master Info'!$B$2&amp;'Master Info'!$C$2,"SGST","IGST"),"")</f>
        <v/>
      </c>
      <c r="Q998" s="67" t="str">
        <f t="shared" si="218"/>
        <v/>
      </c>
      <c r="R998" s="51">
        <f t="shared" si="224"/>
        <v>0</v>
      </c>
      <c r="S998" s="51">
        <f t="shared" si="224"/>
        <v>0</v>
      </c>
      <c r="T998" s="51">
        <f t="shared" si="225"/>
        <v>0</v>
      </c>
      <c r="U998" s="51">
        <f t="shared" si="226"/>
        <v>0</v>
      </c>
      <c r="V998" s="52">
        <f t="shared" si="227"/>
        <v>0</v>
      </c>
      <c r="W998" s="50" t="str">
        <f>IFERROR(IF(AND(VLOOKUP(F998,'Master Info'!$A$14:$Q$113,17,FALSE)="UNREGISTERED",$P998="IGST",O998&gt;=250000),"IGST &gt; 2.5 Lakhs",IF(VLOOKUP($F998,'Master Info'!$A$14:$Q$113,17,FALSE)="UNREGISTERED","Unregistered",$P998)),"")</f>
        <v/>
      </c>
      <c r="X998" s="96" t="str">
        <f t="shared" si="228"/>
        <v/>
      </c>
      <c r="Y998" s="50" t="str">
        <f t="shared" si="219"/>
        <v/>
      </c>
    </row>
    <row r="999" spans="1:25" x14ac:dyDescent="0.25">
      <c r="A999" s="49" t="str">
        <f t="shared" si="216"/>
        <v>-</v>
      </c>
      <c r="B999" s="49">
        <f t="shared" si="229"/>
        <v>998</v>
      </c>
      <c r="C999" s="78"/>
      <c r="D999" s="78"/>
      <c r="E999" s="70"/>
      <c r="F999" s="83"/>
      <c r="G999" s="94"/>
      <c r="H999" s="84"/>
      <c r="I999" s="95" t="str">
        <f t="shared" si="220"/>
        <v/>
      </c>
      <c r="J999" s="84"/>
      <c r="K999" s="52" t="str">
        <f t="shared" si="221"/>
        <v/>
      </c>
      <c r="L999" s="84"/>
      <c r="M999" s="51">
        <f t="shared" si="222"/>
        <v>0</v>
      </c>
      <c r="N999" s="51">
        <f t="shared" si="217"/>
        <v>0</v>
      </c>
      <c r="O999" s="51">
        <f t="shared" si="223"/>
        <v>0</v>
      </c>
      <c r="P999" s="51" t="str">
        <f>IFERROR(IF((VLOOKUP(F999,'Master Info'!$A$14:$C$113,2,FALSE)&amp;VLOOKUP(F999,'Master Info'!$A$14:$C$113,3,FALSE))='Master Info'!$B$2&amp;'Master Info'!$C$2,"SGST","IGST"),"")</f>
        <v/>
      </c>
      <c r="Q999" s="67" t="str">
        <f t="shared" si="218"/>
        <v/>
      </c>
      <c r="R999" s="51">
        <f t="shared" si="224"/>
        <v>0</v>
      </c>
      <c r="S999" s="51">
        <f t="shared" si="224"/>
        <v>0</v>
      </c>
      <c r="T999" s="51">
        <f t="shared" si="225"/>
        <v>0</v>
      </c>
      <c r="U999" s="51">
        <f t="shared" si="226"/>
        <v>0</v>
      </c>
      <c r="V999" s="52">
        <f t="shared" si="227"/>
        <v>0</v>
      </c>
      <c r="W999" s="50" t="str">
        <f>IFERROR(IF(AND(VLOOKUP(F999,'Master Info'!$A$14:$Q$113,17,FALSE)="UNREGISTERED",$P999="IGST",O999&gt;=250000),"IGST &gt; 2.5 Lakhs",IF(VLOOKUP($F999,'Master Info'!$A$14:$Q$113,17,FALSE)="UNREGISTERED","Unregistered",$P999)),"")</f>
        <v/>
      </c>
      <c r="X999" s="96" t="str">
        <f t="shared" si="228"/>
        <v/>
      </c>
      <c r="Y999" s="50" t="str">
        <f t="shared" si="219"/>
        <v/>
      </c>
    </row>
    <row r="1000" spans="1:25" x14ac:dyDescent="0.25">
      <c r="A1000" s="49" t="str">
        <f t="shared" si="216"/>
        <v>-</v>
      </c>
      <c r="B1000" s="49">
        <f t="shared" si="229"/>
        <v>999</v>
      </c>
      <c r="C1000" s="78"/>
      <c r="D1000" s="78"/>
      <c r="E1000" s="70"/>
      <c r="F1000" s="83"/>
      <c r="G1000" s="94"/>
      <c r="H1000" s="84"/>
      <c r="I1000" s="95" t="str">
        <f t="shared" si="220"/>
        <v/>
      </c>
      <c r="J1000" s="84"/>
      <c r="K1000" s="52" t="str">
        <f t="shared" si="221"/>
        <v/>
      </c>
      <c r="L1000" s="84"/>
      <c r="M1000" s="51">
        <f t="shared" si="222"/>
        <v>0</v>
      </c>
      <c r="N1000" s="51">
        <f t="shared" si="217"/>
        <v>0</v>
      </c>
      <c r="O1000" s="51">
        <f t="shared" si="223"/>
        <v>0</v>
      </c>
      <c r="P1000" s="51" t="str">
        <f>IFERROR(IF((VLOOKUP(F1000,'Master Info'!$A$14:$C$113,2,FALSE)&amp;VLOOKUP(F1000,'Master Info'!$A$14:$C$113,3,FALSE))='Master Info'!$B$2&amp;'Master Info'!$C$2,"SGST","IGST"),"")</f>
        <v/>
      </c>
      <c r="Q1000" s="67" t="str">
        <f t="shared" si="218"/>
        <v/>
      </c>
      <c r="R1000" s="51">
        <f t="shared" si="224"/>
        <v>0</v>
      </c>
      <c r="S1000" s="51">
        <f t="shared" si="224"/>
        <v>0</v>
      </c>
      <c r="T1000" s="51">
        <f t="shared" si="225"/>
        <v>0</v>
      </c>
      <c r="U1000" s="51">
        <f t="shared" si="226"/>
        <v>0</v>
      </c>
      <c r="V1000" s="52">
        <f t="shared" si="227"/>
        <v>0</v>
      </c>
      <c r="W1000" s="50" t="str">
        <f>IFERROR(IF(AND(VLOOKUP(F1000,'Master Info'!$A$14:$Q$113,17,FALSE)="UNREGISTERED",$P1000="IGST",O1000&gt;=250000),"IGST &gt; 2.5 Lakhs",IF(VLOOKUP($F1000,'Master Info'!$A$14:$Q$113,17,FALSE)="UNREGISTERED","Unregistered",$P1000)),"")</f>
        <v/>
      </c>
      <c r="X1000" s="96" t="str">
        <f t="shared" si="228"/>
        <v/>
      </c>
      <c r="Y1000" s="50" t="str">
        <f t="shared" si="219"/>
        <v/>
      </c>
    </row>
    <row r="1001" spans="1:25" x14ac:dyDescent="0.25">
      <c r="A1001" s="49" t="str">
        <f t="shared" si="216"/>
        <v>-</v>
      </c>
      <c r="B1001" s="49">
        <f t="shared" si="229"/>
        <v>1000</v>
      </c>
      <c r="C1001" s="78"/>
      <c r="D1001" s="78"/>
      <c r="E1001" s="70"/>
      <c r="F1001" s="83"/>
      <c r="G1001" s="94"/>
      <c r="H1001" s="84"/>
      <c r="I1001" s="95" t="str">
        <f t="shared" si="220"/>
        <v/>
      </c>
      <c r="J1001" s="84"/>
      <c r="K1001" s="52" t="str">
        <f t="shared" si="221"/>
        <v/>
      </c>
      <c r="L1001" s="84"/>
      <c r="M1001" s="51">
        <f t="shared" si="222"/>
        <v>0</v>
      </c>
      <c r="N1001" s="51">
        <f t="shared" si="217"/>
        <v>0</v>
      </c>
      <c r="O1001" s="51">
        <f t="shared" si="223"/>
        <v>0</v>
      </c>
      <c r="P1001" s="51" t="str">
        <f>IFERROR(IF((VLOOKUP(F1001,'Master Info'!$A$14:$C$113,2,FALSE)&amp;VLOOKUP(F1001,'Master Info'!$A$14:$C$113,3,FALSE))='Master Info'!$B$2&amp;'Master Info'!$C$2,"SGST","IGST"),"")</f>
        <v/>
      </c>
      <c r="Q1001" s="67" t="str">
        <f t="shared" si="218"/>
        <v/>
      </c>
      <c r="R1001" s="51">
        <f t="shared" si="224"/>
        <v>0</v>
      </c>
      <c r="S1001" s="51">
        <f t="shared" si="224"/>
        <v>0</v>
      </c>
      <c r="T1001" s="51">
        <f t="shared" si="225"/>
        <v>0</v>
      </c>
      <c r="U1001" s="51">
        <f t="shared" si="226"/>
        <v>0</v>
      </c>
      <c r="V1001" s="52">
        <f t="shared" si="227"/>
        <v>0</v>
      </c>
      <c r="W1001" s="50" t="str">
        <f>IFERROR(IF(AND(VLOOKUP(F1001,'Master Info'!$A$14:$Q$113,17,FALSE)="UNREGISTERED",$P1001="IGST",O1001&gt;=250000),"IGST &gt; 2.5 Lakhs",IF(VLOOKUP($F1001,'Master Info'!$A$14:$Q$113,17,FALSE)="UNREGISTERED","Unregistered",$P1001)),"")</f>
        <v/>
      </c>
      <c r="X1001" s="96" t="str">
        <f t="shared" si="228"/>
        <v/>
      </c>
      <c r="Y1001" s="50" t="str">
        <f t="shared" si="219"/>
        <v/>
      </c>
    </row>
    <row r="1002" spans="1:25" x14ac:dyDescent="0.25"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</row>
    <row r="1003" spans="1:25" hidden="1" x14ac:dyDescent="0.25">
      <c r="C1003" s="48">
        <v>3</v>
      </c>
      <c r="D1003" s="48" t="s">
        <v>265</v>
      </c>
      <c r="E1003" s="48" t="s">
        <v>265</v>
      </c>
      <c r="F1003" s="48" t="s">
        <v>265</v>
      </c>
      <c r="G1003" s="48" t="s">
        <v>265</v>
      </c>
      <c r="H1003" s="48" t="s">
        <v>265</v>
      </c>
      <c r="I1003" s="48" t="s">
        <v>265</v>
      </c>
      <c r="J1003" s="48" t="s">
        <v>265</v>
      </c>
      <c r="K1003" s="48" t="s">
        <v>265</v>
      </c>
      <c r="L1003" s="48" t="s">
        <v>265</v>
      </c>
      <c r="M1003" s="48" t="s">
        <v>265</v>
      </c>
      <c r="N1003" s="48" t="s">
        <v>265</v>
      </c>
      <c r="O1003" s="48"/>
      <c r="P1003" s="48" t="s">
        <v>265</v>
      </c>
      <c r="Q1003" s="48" t="s">
        <v>265</v>
      </c>
      <c r="R1003" s="48" t="s">
        <v>265</v>
      </c>
      <c r="S1003" s="48" t="s">
        <v>265</v>
      </c>
      <c r="T1003" s="48" t="s">
        <v>265</v>
      </c>
      <c r="U1003" s="48"/>
      <c r="V1003" s="48" t="s">
        <v>265</v>
      </c>
      <c r="W1003" s="48" t="s">
        <v>265</v>
      </c>
    </row>
    <row r="1004" spans="1:25" hidden="1" x14ac:dyDescent="0.25">
      <c r="R1004" s="81"/>
      <c r="S1004" s="81"/>
    </row>
    <row r="1005" spans="1:25" hidden="1" x14ac:dyDescent="0.25"/>
    <row r="1006" spans="1:25" hidden="1" x14ac:dyDescent="0.25"/>
    <row r="1007" spans="1:25" hidden="1" x14ac:dyDescent="0.25"/>
    <row r="1008" spans="1:25" hidden="1" x14ac:dyDescent="0.25"/>
    <row r="1009" spans="3:47" hidden="1" x14ac:dyDescent="0.25"/>
    <row r="1010" spans="3:47" hidden="1" x14ac:dyDescent="0.25"/>
    <row r="1011" spans="3:47" hidden="1" x14ac:dyDescent="0.25"/>
    <row r="1012" spans="3:47" hidden="1" x14ac:dyDescent="0.25"/>
    <row r="1013" spans="3:47" hidden="1" x14ac:dyDescent="0.25"/>
    <row r="1014" spans="3:47" hidden="1" x14ac:dyDescent="0.25"/>
    <row r="1015" spans="3:47" hidden="1" x14ac:dyDescent="0.25"/>
    <row r="1016" spans="3:47" hidden="1" x14ac:dyDescent="0.25"/>
    <row r="1017" spans="3:47" hidden="1" x14ac:dyDescent="0.25"/>
    <row r="1018" spans="3:47" hidden="1" x14ac:dyDescent="0.25">
      <c r="Q1018" s="79"/>
      <c r="AQ1018" s="48" t="s">
        <v>266</v>
      </c>
      <c r="AR1018" s="48" t="s">
        <v>266</v>
      </c>
      <c r="AS1018" s="48" t="s">
        <v>266</v>
      </c>
      <c r="AT1018" s="48" t="s">
        <v>266</v>
      </c>
      <c r="AU1018" s="48" t="s">
        <v>266</v>
      </c>
    </row>
    <row r="1019" spans="3:47" hidden="1" x14ac:dyDescent="0.25"/>
    <row r="1020" spans="3:47" hidden="1" x14ac:dyDescent="0.25"/>
    <row r="1021" spans="3:47" hidden="1" x14ac:dyDescent="0.25">
      <c r="C1021" s="80"/>
      <c r="M1021" s="82"/>
      <c r="R1021" s="82"/>
      <c r="S1021" s="82"/>
      <c r="T1021" s="82"/>
      <c r="U1021" s="82"/>
    </row>
    <row r="1022" spans="3:47" hidden="1" x14ac:dyDescent="0.25">
      <c r="C1022" s="80"/>
    </row>
    <row r="1023" spans="3:47" hidden="1" x14ac:dyDescent="0.25">
      <c r="C1023" s="80"/>
    </row>
    <row r="1024" spans="3:47" hidden="1" x14ac:dyDescent="0.25">
      <c r="C1024" s="80"/>
    </row>
    <row r="1025" spans="3:3" hidden="1" x14ac:dyDescent="0.25">
      <c r="C1025" s="80"/>
    </row>
    <row r="1026" spans="3:3" hidden="1" x14ac:dyDescent="0.25">
      <c r="C1026" s="80"/>
    </row>
    <row r="1027" spans="3:3" hidden="1" x14ac:dyDescent="0.25">
      <c r="C1027" s="80"/>
    </row>
    <row r="1028" spans="3:3" hidden="1" x14ac:dyDescent="0.25">
      <c r="C1028" s="80"/>
    </row>
    <row r="1029" spans="3:3" hidden="1" x14ac:dyDescent="0.25">
      <c r="C1029" s="80"/>
    </row>
    <row r="1030" spans="3:3" hidden="1" x14ac:dyDescent="0.25">
      <c r="C1030" s="80"/>
    </row>
    <row r="1031" spans="3:3" hidden="1" x14ac:dyDescent="0.25">
      <c r="C1031" s="80"/>
    </row>
    <row r="1032" spans="3:3" hidden="1" x14ac:dyDescent="0.25">
      <c r="C1032" s="80"/>
    </row>
    <row r="1033" spans="3:3" hidden="1" x14ac:dyDescent="0.25">
      <c r="C1033" s="80"/>
    </row>
    <row r="1034" spans="3:3" hidden="1" x14ac:dyDescent="0.25">
      <c r="C1034" s="80"/>
    </row>
    <row r="1035" spans="3:3" hidden="1" x14ac:dyDescent="0.25">
      <c r="C1035" s="80"/>
    </row>
    <row r="1036" spans="3:3" hidden="1" x14ac:dyDescent="0.25">
      <c r="C1036" s="80"/>
    </row>
    <row r="1037" spans="3:3" hidden="1" x14ac:dyDescent="0.25">
      <c r="C1037" s="80"/>
    </row>
    <row r="1038" spans="3:3" hidden="1" x14ac:dyDescent="0.25">
      <c r="C1038" s="80"/>
    </row>
    <row r="1039" spans="3:3" hidden="1" x14ac:dyDescent="0.25">
      <c r="C1039" s="80"/>
    </row>
    <row r="1040" spans="3:3" hidden="1" x14ac:dyDescent="0.25">
      <c r="C1040" s="80"/>
    </row>
    <row r="1041" spans="3:3" hidden="1" x14ac:dyDescent="0.25">
      <c r="C1041" s="80"/>
    </row>
    <row r="1042" spans="3:3" hidden="1" x14ac:dyDescent="0.25">
      <c r="C1042" s="80"/>
    </row>
    <row r="1043" spans="3:3" hidden="1" x14ac:dyDescent="0.25">
      <c r="C1043" s="80"/>
    </row>
    <row r="1044" spans="3:3" hidden="1" x14ac:dyDescent="0.25">
      <c r="C1044" s="80"/>
    </row>
    <row r="1045" spans="3:3" hidden="1" x14ac:dyDescent="0.25">
      <c r="C1045" s="80"/>
    </row>
    <row r="1046" spans="3:3" hidden="1" x14ac:dyDescent="0.25">
      <c r="C1046" s="80"/>
    </row>
    <row r="1047" spans="3:3" hidden="1" x14ac:dyDescent="0.25">
      <c r="C1047" s="80"/>
    </row>
    <row r="1048" spans="3:3" hidden="1" x14ac:dyDescent="0.25">
      <c r="C1048" s="80"/>
    </row>
    <row r="1049" spans="3:3" hidden="1" x14ac:dyDescent="0.25">
      <c r="C1049" s="80"/>
    </row>
    <row r="1050" spans="3:3" hidden="1" x14ac:dyDescent="0.25">
      <c r="C1050" s="80"/>
    </row>
    <row r="1051" spans="3:3" hidden="1" x14ac:dyDescent="0.25">
      <c r="C1051" s="80"/>
    </row>
    <row r="1052" spans="3:3" hidden="1" x14ac:dyDescent="0.25">
      <c r="C1052" s="80"/>
    </row>
    <row r="1053" spans="3:3" hidden="1" x14ac:dyDescent="0.25">
      <c r="C1053" s="80"/>
    </row>
    <row r="1054" spans="3:3" hidden="1" x14ac:dyDescent="0.25">
      <c r="C1054" s="80"/>
    </row>
    <row r="1055" spans="3:3" hidden="1" x14ac:dyDescent="0.25">
      <c r="C1055" s="80"/>
    </row>
    <row r="1056" spans="3:3" hidden="1" x14ac:dyDescent="0.25">
      <c r="C1056" s="80"/>
    </row>
    <row r="1057" spans="3:3" hidden="1" x14ac:dyDescent="0.25">
      <c r="C1057" s="80"/>
    </row>
    <row r="1058" spans="3:3" hidden="1" x14ac:dyDescent="0.25">
      <c r="C1058" s="80"/>
    </row>
    <row r="1059" spans="3:3" hidden="1" x14ac:dyDescent="0.25">
      <c r="C1059" s="80"/>
    </row>
    <row r="1060" spans="3:3" hidden="1" x14ac:dyDescent="0.25">
      <c r="C1060" s="80"/>
    </row>
    <row r="1061" spans="3:3" hidden="1" x14ac:dyDescent="0.25">
      <c r="C1061" s="80"/>
    </row>
    <row r="1062" spans="3:3" hidden="1" x14ac:dyDescent="0.25">
      <c r="C1062" s="80"/>
    </row>
    <row r="1063" spans="3:3" hidden="1" x14ac:dyDescent="0.25">
      <c r="C1063" s="80"/>
    </row>
    <row r="1064" spans="3:3" hidden="1" x14ac:dyDescent="0.25">
      <c r="C1064" s="80"/>
    </row>
    <row r="1065" spans="3:3" hidden="1" x14ac:dyDescent="0.25">
      <c r="C1065" s="80"/>
    </row>
    <row r="1066" spans="3:3" hidden="1" x14ac:dyDescent="0.25">
      <c r="C1066" s="80"/>
    </row>
    <row r="1067" spans="3:3" hidden="1" x14ac:dyDescent="0.25">
      <c r="C1067" s="80"/>
    </row>
    <row r="1068" spans="3:3" hidden="1" x14ac:dyDescent="0.25">
      <c r="C1068" s="80"/>
    </row>
    <row r="1069" spans="3:3" hidden="1" x14ac:dyDescent="0.25">
      <c r="C1069" s="80"/>
    </row>
    <row r="1070" spans="3:3" hidden="1" x14ac:dyDescent="0.25">
      <c r="C1070" s="80"/>
    </row>
    <row r="1071" spans="3:3" hidden="1" x14ac:dyDescent="0.25">
      <c r="C1071" s="80"/>
    </row>
    <row r="1072" spans="3:3" hidden="1" x14ac:dyDescent="0.25">
      <c r="C1072" s="80"/>
    </row>
    <row r="1073" spans="3:3" hidden="1" x14ac:dyDescent="0.25">
      <c r="C1073" s="80"/>
    </row>
    <row r="1074" spans="3:3" hidden="1" x14ac:dyDescent="0.25">
      <c r="C1074" s="80"/>
    </row>
    <row r="1075" spans="3:3" hidden="1" x14ac:dyDescent="0.25">
      <c r="C1075" s="80"/>
    </row>
    <row r="1076" spans="3:3" hidden="1" x14ac:dyDescent="0.25">
      <c r="C1076" s="80"/>
    </row>
    <row r="1077" spans="3:3" hidden="1" x14ac:dyDescent="0.25">
      <c r="C1077" s="80"/>
    </row>
    <row r="1078" spans="3:3" hidden="1" x14ac:dyDescent="0.25">
      <c r="C1078" s="80"/>
    </row>
    <row r="1079" spans="3:3" hidden="1" x14ac:dyDescent="0.25">
      <c r="C1079" s="80"/>
    </row>
    <row r="1080" spans="3:3" hidden="1" x14ac:dyDescent="0.25">
      <c r="C1080" s="80"/>
    </row>
    <row r="1081" spans="3:3" hidden="1" x14ac:dyDescent="0.25">
      <c r="C1081" s="80"/>
    </row>
    <row r="1082" spans="3:3" hidden="1" x14ac:dyDescent="0.25">
      <c r="C1082" s="80"/>
    </row>
    <row r="1083" spans="3:3" hidden="1" x14ac:dyDescent="0.25">
      <c r="C1083" s="80"/>
    </row>
    <row r="1084" spans="3:3" hidden="1" x14ac:dyDescent="0.25">
      <c r="C1084" s="80"/>
    </row>
    <row r="1085" spans="3:3" hidden="1" x14ac:dyDescent="0.25">
      <c r="C1085" s="80"/>
    </row>
    <row r="1086" spans="3:3" hidden="1" x14ac:dyDescent="0.25">
      <c r="C1086" s="80"/>
    </row>
    <row r="1087" spans="3:3" hidden="1" x14ac:dyDescent="0.25">
      <c r="C1087" s="80"/>
    </row>
    <row r="1088" spans="3:3" hidden="1" x14ac:dyDescent="0.25">
      <c r="C1088" s="80"/>
    </row>
    <row r="1089" spans="3:3" hidden="1" x14ac:dyDescent="0.25">
      <c r="C1089" s="80"/>
    </row>
    <row r="1090" spans="3:3" hidden="1" x14ac:dyDescent="0.25">
      <c r="C1090" s="80"/>
    </row>
    <row r="1091" spans="3:3" hidden="1" x14ac:dyDescent="0.25">
      <c r="C1091" s="80"/>
    </row>
    <row r="1092" spans="3:3" hidden="1" x14ac:dyDescent="0.25">
      <c r="C1092" s="80"/>
    </row>
    <row r="1093" spans="3:3" hidden="1" x14ac:dyDescent="0.25">
      <c r="C1093" s="80"/>
    </row>
    <row r="1094" spans="3:3" hidden="1" x14ac:dyDescent="0.25">
      <c r="C1094" s="80"/>
    </row>
    <row r="1095" spans="3:3" hidden="1" x14ac:dyDescent="0.25">
      <c r="C1095" s="80"/>
    </row>
    <row r="1096" spans="3:3" hidden="1" x14ac:dyDescent="0.25">
      <c r="C1096" s="80"/>
    </row>
    <row r="1097" spans="3:3" hidden="1" x14ac:dyDescent="0.25">
      <c r="C1097" s="80"/>
    </row>
    <row r="1098" spans="3:3" hidden="1" x14ac:dyDescent="0.25">
      <c r="C1098" s="80"/>
    </row>
    <row r="1099" spans="3:3" hidden="1" x14ac:dyDescent="0.25">
      <c r="C1099" s="80"/>
    </row>
    <row r="1100" spans="3:3" hidden="1" x14ac:dyDescent="0.25">
      <c r="C1100" s="80"/>
    </row>
    <row r="1101" spans="3:3" hidden="1" x14ac:dyDescent="0.25">
      <c r="C1101" s="80"/>
    </row>
    <row r="1102" spans="3:3" hidden="1" x14ac:dyDescent="0.25">
      <c r="C1102" s="80"/>
    </row>
    <row r="1103" spans="3:3" hidden="1" x14ac:dyDescent="0.25">
      <c r="C1103" s="80"/>
    </row>
    <row r="1104" spans="3:3" hidden="1" x14ac:dyDescent="0.25">
      <c r="C1104" s="80"/>
    </row>
    <row r="1105" spans="3:3" hidden="1" x14ac:dyDescent="0.25">
      <c r="C1105" s="80"/>
    </row>
    <row r="1106" spans="3:3" hidden="1" x14ac:dyDescent="0.25">
      <c r="C1106" s="80"/>
    </row>
    <row r="1107" spans="3:3" hidden="1" x14ac:dyDescent="0.25">
      <c r="C1107" s="80"/>
    </row>
    <row r="1108" spans="3:3" hidden="1" x14ac:dyDescent="0.25">
      <c r="C1108" s="80"/>
    </row>
    <row r="1109" spans="3:3" hidden="1" x14ac:dyDescent="0.25">
      <c r="C1109" s="80"/>
    </row>
    <row r="1110" spans="3:3" hidden="1" x14ac:dyDescent="0.25">
      <c r="C1110" s="80"/>
    </row>
    <row r="1111" spans="3:3" hidden="1" x14ac:dyDescent="0.25">
      <c r="C1111" s="80"/>
    </row>
    <row r="1112" spans="3:3" hidden="1" x14ac:dyDescent="0.25">
      <c r="C1112" s="80"/>
    </row>
    <row r="1113" spans="3:3" hidden="1" x14ac:dyDescent="0.25">
      <c r="C1113" s="80"/>
    </row>
    <row r="1114" spans="3:3" hidden="1" x14ac:dyDescent="0.25">
      <c r="C1114" s="80"/>
    </row>
    <row r="1115" spans="3:3" hidden="1" x14ac:dyDescent="0.25">
      <c r="C1115" s="80"/>
    </row>
    <row r="1116" spans="3:3" hidden="1" x14ac:dyDescent="0.25">
      <c r="C1116" s="80"/>
    </row>
    <row r="1117" spans="3:3" hidden="1" x14ac:dyDescent="0.25">
      <c r="C1117" s="80"/>
    </row>
    <row r="1118" spans="3:3" hidden="1" x14ac:dyDescent="0.25">
      <c r="C1118" s="80"/>
    </row>
    <row r="1119" spans="3:3" hidden="1" x14ac:dyDescent="0.25">
      <c r="C1119" s="80"/>
    </row>
    <row r="1120" spans="3:3" hidden="1" x14ac:dyDescent="0.25">
      <c r="C1120" s="80"/>
    </row>
    <row r="1121" spans="3:3" hidden="1" x14ac:dyDescent="0.25">
      <c r="C1121" s="80"/>
    </row>
    <row r="1122" spans="3:3" hidden="1" x14ac:dyDescent="0.25">
      <c r="C1122" s="80"/>
    </row>
    <row r="1123" spans="3:3" hidden="1" x14ac:dyDescent="0.25">
      <c r="C1123" s="80"/>
    </row>
    <row r="1124" spans="3:3" hidden="1" x14ac:dyDescent="0.25">
      <c r="C1124" s="80"/>
    </row>
    <row r="1125" spans="3:3" hidden="1" x14ac:dyDescent="0.25">
      <c r="C1125" s="80"/>
    </row>
    <row r="1126" spans="3:3" hidden="1" x14ac:dyDescent="0.25">
      <c r="C1126" s="80"/>
    </row>
    <row r="1127" spans="3:3" hidden="1" x14ac:dyDescent="0.25">
      <c r="C1127" s="80"/>
    </row>
    <row r="1128" spans="3:3" hidden="1" x14ac:dyDescent="0.25">
      <c r="C1128" s="80"/>
    </row>
    <row r="1129" spans="3:3" hidden="1" x14ac:dyDescent="0.25">
      <c r="C1129" s="80"/>
    </row>
    <row r="1130" spans="3:3" hidden="1" x14ac:dyDescent="0.25">
      <c r="C1130" s="80"/>
    </row>
    <row r="1131" spans="3:3" hidden="1" x14ac:dyDescent="0.25">
      <c r="C1131" s="80"/>
    </row>
    <row r="1132" spans="3:3" hidden="1" x14ac:dyDescent="0.25">
      <c r="C1132" s="80"/>
    </row>
    <row r="1133" spans="3:3" hidden="1" x14ac:dyDescent="0.25">
      <c r="C1133" s="80"/>
    </row>
    <row r="1134" spans="3:3" hidden="1" x14ac:dyDescent="0.25">
      <c r="C1134" s="80"/>
    </row>
    <row r="1135" spans="3:3" hidden="1" x14ac:dyDescent="0.25">
      <c r="C1135" s="80"/>
    </row>
    <row r="1136" spans="3:3" hidden="1" x14ac:dyDescent="0.25">
      <c r="C1136" s="80"/>
    </row>
    <row r="1137" spans="3:3" hidden="1" x14ac:dyDescent="0.25">
      <c r="C1137" s="80"/>
    </row>
    <row r="1138" spans="3:3" hidden="1" x14ac:dyDescent="0.25">
      <c r="C1138" s="80"/>
    </row>
    <row r="1139" spans="3:3" hidden="1" x14ac:dyDescent="0.25">
      <c r="C1139" s="80"/>
    </row>
    <row r="1140" spans="3:3" hidden="1" x14ac:dyDescent="0.25">
      <c r="C1140" s="80"/>
    </row>
    <row r="1141" spans="3:3" hidden="1" x14ac:dyDescent="0.25">
      <c r="C1141" s="80"/>
    </row>
    <row r="1142" spans="3:3" hidden="1" x14ac:dyDescent="0.25">
      <c r="C1142" s="80"/>
    </row>
    <row r="1143" spans="3:3" hidden="1" x14ac:dyDescent="0.25">
      <c r="C1143" s="80"/>
    </row>
    <row r="1144" spans="3:3" hidden="1" x14ac:dyDescent="0.25">
      <c r="C1144" s="80"/>
    </row>
    <row r="1145" spans="3:3" hidden="1" x14ac:dyDescent="0.25">
      <c r="C1145" s="80"/>
    </row>
    <row r="1146" spans="3:3" hidden="1" x14ac:dyDescent="0.25">
      <c r="C1146" s="80"/>
    </row>
    <row r="1147" spans="3:3" hidden="1" x14ac:dyDescent="0.25">
      <c r="C1147" s="80"/>
    </row>
    <row r="1148" spans="3:3" hidden="1" x14ac:dyDescent="0.25">
      <c r="C1148" s="80"/>
    </row>
    <row r="1149" spans="3:3" hidden="1" x14ac:dyDescent="0.25">
      <c r="C1149" s="80"/>
    </row>
    <row r="1150" spans="3:3" hidden="1" x14ac:dyDescent="0.25">
      <c r="C1150" s="80"/>
    </row>
    <row r="1151" spans="3:3" hidden="1" x14ac:dyDescent="0.25">
      <c r="C1151" s="80"/>
    </row>
    <row r="1152" spans="3:3" hidden="1" x14ac:dyDescent="0.25">
      <c r="C1152" s="80"/>
    </row>
    <row r="1153" spans="3:3" hidden="1" x14ac:dyDescent="0.25">
      <c r="C1153" s="80"/>
    </row>
    <row r="1154" spans="3:3" hidden="1" x14ac:dyDescent="0.25">
      <c r="C1154" s="80"/>
    </row>
    <row r="1155" spans="3:3" hidden="1" x14ac:dyDescent="0.25">
      <c r="C1155" s="80"/>
    </row>
    <row r="1156" spans="3:3" hidden="1" x14ac:dyDescent="0.25">
      <c r="C1156" s="80"/>
    </row>
    <row r="1157" spans="3:3" hidden="1" x14ac:dyDescent="0.25">
      <c r="C1157" s="80"/>
    </row>
    <row r="1158" spans="3:3" hidden="1" x14ac:dyDescent="0.25">
      <c r="C1158" s="80"/>
    </row>
    <row r="1159" spans="3:3" hidden="1" x14ac:dyDescent="0.25">
      <c r="C1159" s="80"/>
    </row>
    <row r="1160" spans="3:3" hidden="1" x14ac:dyDescent="0.25">
      <c r="C1160" s="80"/>
    </row>
    <row r="1161" spans="3:3" hidden="1" x14ac:dyDescent="0.25">
      <c r="C1161" s="80"/>
    </row>
    <row r="1162" spans="3:3" hidden="1" x14ac:dyDescent="0.25">
      <c r="C1162" s="80"/>
    </row>
    <row r="1163" spans="3:3" hidden="1" x14ac:dyDescent="0.25">
      <c r="C1163" s="80"/>
    </row>
    <row r="1164" spans="3:3" hidden="1" x14ac:dyDescent="0.25">
      <c r="C1164" s="80"/>
    </row>
    <row r="1165" spans="3:3" hidden="1" x14ac:dyDescent="0.25">
      <c r="C1165" s="80"/>
    </row>
    <row r="1166" spans="3:3" hidden="1" x14ac:dyDescent="0.25">
      <c r="C1166" s="80"/>
    </row>
    <row r="1167" spans="3:3" hidden="1" x14ac:dyDescent="0.25">
      <c r="C1167" s="80"/>
    </row>
    <row r="1168" spans="3:3" hidden="1" x14ac:dyDescent="0.25">
      <c r="C1168" s="80"/>
    </row>
    <row r="1169" spans="3:3" hidden="1" x14ac:dyDescent="0.25">
      <c r="C1169" s="80"/>
    </row>
    <row r="1170" spans="3:3" hidden="1" x14ac:dyDescent="0.25">
      <c r="C1170" s="80"/>
    </row>
    <row r="1171" spans="3:3" hidden="1" x14ac:dyDescent="0.25">
      <c r="C1171" s="80"/>
    </row>
    <row r="1172" spans="3:3" hidden="1" x14ac:dyDescent="0.25">
      <c r="C1172" s="80"/>
    </row>
    <row r="1173" spans="3:3" hidden="1" x14ac:dyDescent="0.25">
      <c r="C1173" s="80"/>
    </row>
    <row r="1174" spans="3:3" hidden="1" x14ac:dyDescent="0.25">
      <c r="C1174" s="80"/>
    </row>
    <row r="1175" spans="3:3" hidden="1" x14ac:dyDescent="0.25">
      <c r="C1175" s="80"/>
    </row>
    <row r="1176" spans="3:3" hidden="1" x14ac:dyDescent="0.25">
      <c r="C1176" s="80"/>
    </row>
    <row r="1177" spans="3:3" hidden="1" x14ac:dyDescent="0.25">
      <c r="C1177" s="80"/>
    </row>
    <row r="1178" spans="3:3" hidden="1" x14ac:dyDescent="0.25">
      <c r="C1178" s="80"/>
    </row>
    <row r="1179" spans="3:3" hidden="1" x14ac:dyDescent="0.25">
      <c r="C1179" s="80"/>
    </row>
    <row r="1180" spans="3:3" hidden="1" x14ac:dyDescent="0.25">
      <c r="C1180" s="80"/>
    </row>
    <row r="1181" spans="3:3" hidden="1" x14ac:dyDescent="0.25">
      <c r="C1181" s="80"/>
    </row>
    <row r="1182" spans="3:3" hidden="1" x14ac:dyDescent="0.25">
      <c r="C1182" s="80"/>
    </row>
    <row r="1183" spans="3:3" hidden="1" x14ac:dyDescent="0.25">
      <c r="C1183" s="80"/>
    </row>
    <row r="1184" spans="3:3" hidden="1" x14ac:dyDescent="0.25">
      <c r="C1184" s="80"/>
    </row>
    <row r="1185" spans="3:3" hidden="1" x14ac:dyDescent="0.25">
      <c r="C1185" s="80"/>
    </row>
    <row r="1186" spans="3:3" hidden="1" x14ac:dyDescent="0.25">
      <c r="C1186" s="80"/>
    </row>
    <row r="1187" spans="3:3" hidden="1" x14ac:dyDescent="0.25">
      <c r="C1187" s="80"/>
    </row>
    <row r="1188" spans="3:3" hidden="1" x14ac:dyDescent="0.25">
      <c r="C1188" s="80"/>
    </row>
    <row r="1189" spans="3:3" hidden="1" x14ac:dyDescent="0.25">
      <c r="C1189" s="80"/>
    </row>
    <row r="1190" spans="3:3" hidden="1" x14ac:dyDescent="0.25">
      <c r="C1190" s="80"/>
    </row>
    <row r="1191" spans="3:3" hidden="1" x14ac:dyDescent="0.25">
      <c r="C1191" s="80"/>
    </row>
    <row r="1192" spans="3:3" hidden="1" x14ac:dyDescent="0.25">
      <c r="C1192" s="80"/>
    </row>
    <row r="1193" spans="3:3" hidden="1" x14ac:dyDescent="0.25">
      <c r="C1193" s="80"/>
    </row>
    <row r="1194" spans="3:3" hidden="1" x14ac:dyDescent="0.25">
      <c r="C1194" s="80"/>
    </row>
    <row r="1195" spans="3:3" hidden="1" x14ac:dyDescent="0.25">
      <c r="C1195" s="80"/>
    </row>
    <row r="1196" spans="3:3" hidden="1" x14ac:dyDescent="0.25">
      <c r="C1196" s="80"/>
    </row>
    <row r="1197" spans="3:3" hidden="1" x14ac:dyDescent="0.25">
      <c r="C1197" s="80"/>
    </row>
    <row r="1198" spans="3:3" hidden="1" x14ac:dyDescent="0.25">
      <c r="C1198" s="80"/>
    </row>
    <row r="1199" spans="3:3" hidden="1" x14ac:dyDescent="0.25">
      <c r="C1199" s="80"/>
    </row>
    <row r="1200" spans="3:3" hidden="1" x14ac:dyDescent="0.25">
      <c r="C1200" s="80"/>
    </row>
    <row r="1201" spans="3:3" hidden="1" x14ac:dyDescent="0.25">
      <c r="C1201" s="80"/>
    </row>
    <row r="1202" spans="3:3" hidden="1" x14ac:dyDescent="0.25">
      <c r="C1202" s="80"/>
    </row>
    <row r="1203" spans="3:3" hidden="1" x14ac:dyDescent="0.25">
      <c r="C1203" s="80"/>
    </row>
    <row r="1204" spans="3:3" hidden="1" x14ac:dyDescent="0.25">
      <c r="C1204" s="80"/>
    </row>
    <row r="1205" spans="3:3" hidden="1" x14ac:dyDescent="0.25">
      <c r="C1205" s="80"/>
    </row>
    <row r="1206" spans="3:3" hidden="1" x14ac:dyDescent="0.25">
      <c r="C1206" s="80"/>
    </row>
    <row r="1207" spans="3:3" hidden="1" x14ac:dyDescent="0.25">
      <c r="C1207" s="80"/>
    </row>
    <row r="1208" spans="3:3" hidden="1" x14ac:dyDescent="0.25">
      <c r="C1208" s="80"/>
    </row>
    <row r="1209" spans="3:3" hidden="1" x14ac:dyDescent="0.25">
      <c r="C1209" s="80"/>
    </row>
    <row r="1210" spans="3:3" hidden="1" x14ac:dyDescent="0.25">
      <c r="C1210" s="80"/>
    </row>
    <row r="1211" spans="3:3" hidden="1" x14ac:dyDescent="0.25">
      <c r="C1211" s="80"/>
    </row>
    <row r="1212" spans="3:3" hidden="1" x14ac:dyDescent="0.25">
      <c r="C1212" s="80"/>
    </row>
    <row r="1213" spans="3:3" hidden="1" x14ac:dyDescent="0.25">
      <c r="C1213" s="80"/>
    </row>
    <row r="1214" spans="3:3" hidden="1" x14ac:dyDescent="0.25">
      <c r="C1214" s="80"/>
    </row>
    <row r="1215" spans="3:3" hidden="1" x14ac:dyDescent="0.25">
      <c r="C1215" s="80"/>
    </row>
    <row r="1216" spans="3:3" hidden="1" x14ac:dyDescent="0.25">
      <c r="C1216" s="80"/>
    </row>
    <row r="1217" spans="3:3" hidden="1" x14ac:dyDescent="0.25">
      <c r="C1217" s="80"/>
    </row>
    <row r="1218" spans="3:3" hidden="1" x14ac:dyDescent="0.25">
      <c r="C1218" s="80"/>
    </row>
    <row r="1219" spans="3:3" hidden="1" x14ac:dyDescent="0.25">
      <c r="C1219" s="80"/>
    </row>
    <row r="1220" spans="3:3" hidden="1" x14ac:dyDescent="0.25">
      <c r="C1220" s="80"/>
    </row>
    <row r="1221" spans="3:3" hidden="1" x14ac:dyDescent="0.25">
      <c r="C1221" s="80"/>
    </row>
    <row r="1222" spans="3:3" hidden="1" x14ac:dyDescent="0.25">
      <c r="C1222" s="80"/>
    </row>
    <row r="1223" spans="3:3" hidden="1" x14ac:dyDescent="0.25">
      <c r="C1223" s="80"/>
    </row>
    <row r="1224" spans="3:3" hidden="1" x14ac:dyDescent="0.25">
      <c r="C1224" s="80"/>
    </row>
    <row r="1225" spans="3:3" hidden="1" x14ac:dyDescent="0.25">
      <c r="C1225" s="80"/>
    </row>
    <row r="1226" spans="3:3" hidden="1" x14ac:dyDescent="0.25">
      <c r="C1226" s="80"/>
    </row>
    <row r="1227" spans="3:3" hidden="1" x14ac:dyDescent="0.25">
      <c r="C1227" s="80"/>
    </row>
    <row r="1228" spans="3:3" hidden="1" x14ac:dyDescent="0.25">
      <c r="C1228" s="80"/>
    </row>
    <row r="1229" spans="3:3" hidden="1" x14ac:dyDescent="0.25">
      <c r="C1229" s="80"/>
    </row>
    <row r="1230" spans="3:3" hidden="1" x14ac:dyDescent="0.25">
      <c r="C1230" s="80"/>
    </row>
    <row r="1231" spans="3:3" hidden="1" x14ac:dyDescent="0.25">
      <c r="C1231" s="80"/>
    </row>
    <row r="1232" spans="3:3" hidden="1" x14ac:dyDescent="0.25">
      <c r="C1232" s="80"/>
    </row>
    <row r="1233" spans="3:3" hidden="1" x14ac:dyDescent="0.25">
      <c r="C1233" s="80"/>
    </row>
    <row r="1234" spans="3:3" hidden="1" x14ac:dyDescent="0.25">
      <c r="C1234" s="80"/>
    </row>
    <row r="1235" spans="3:3" hidden="1" x14ac:dyDescent="0.25">
      <c r="C1235" s="80"/>
    </row>
    <row r="1236" spans="3:3" hidden="1" x14ac:dyDescent="0.25">
      <c r="C1236" s="80"/>
    </row>
    <row r="1237" spans="3:3" hidden="1" x14ac:dyDescent="0.25">
      <c r="C1237" s="80"/>
    </row>
    <row r="1238" spans="3:3" hidden="1" x14ac:dyDescent="0.25">
      <c r="C1238" s="80"/>
    </row>
    <row r="1239" spans="3:3" hidden="1" x14ac:dyDescent="0.25">
      <c r="C1239" s="80"/>
    </row>
    <row r="1240" spans="3:3" hidden="1" x14ac:dyDescent="0.25">
      <c r="C1240" s="80"/>
    </row>
    <row r="1241" spans="3:3" hidden="1" x14ac:dyDescent="0.25">
      <c r="C1241" s="80"/>
    </row>
    <row r="1242" spans="3:3" hidden="1" x14ac:dyDescent="0.25">
      <c r="C1242" s="80"/>
    </row>
    <row r="1243" spans="3:3" hidden="1" x14ac:dyDescent="0.25">
      <c r="C1243" s="80"/>
    </row>
    <row r="1244" spans="3:3" hidden="1" x14ac:dyDescent="0.25">
      <c r="C1244" s="80"/>
    </row>
    <row r="1245" spans="3:3" hidden="1" x14ac:dyDescent="0.25">
      <c r="C1245" s="80"/>
    </row>
    <row r="1246" spans="3:3" hidden="1" x14ac:dyDescent="0.25">
      <c r="C1246" s="80"/>
    </row>
    <row r="1247" spans="3:3" hidden="1" x14ac:dyDescent="0.25">
      <c r="C1247" s="80"/>
    </row>
    <row r="1248" spans="3:3" hidden="1" x14ac:dyDescent="0.25">
      <c r="C1248" s="80"/>
    </row>
    <row r="1249" spans="3:3" hidden="1" x14ac:dyDescent="0.25">
      <c r="C1249" s="80"/>
    </row>
    <row r="1250" spans="3:3" hidden="1" x14ac:dyDescent="0.25">
      <c r="C1250" s="80"/>
    </row>
    <row r="1251" spans="3:3" hidden="1" x14ac:dyDescent="0.25">
      <c r="C1251" s="80"/>
    </row>
    <row r="1252" spans="3:3" hidden="1" x14ac:dyDescent="0.25">
      <c r="C1252" s="80"/>
    </row>
    <row r="1253" spans="3:3" hidden="1" x14ac:dyDescent="0.25">
      <c r="C1253" s="80"/>
    </row>
    <row r="1254" spans="3:3" hidden="1" x14ac:dyDescent="0.25">
      <c r="C1254" s="80"/>
    </row>
    <row r="1255" spans="3:3" hidden="1" x14ac:dyDescent="0.25">
      <c r="C1255" s="80"/>
    </row>
    <row r="1256" spans="3:3" hidden="1" x14ac:dyDescent="0.25">
      <c r="C1256" s="80"/>
    </row>
    <row r="1257" spans="3:3" hidden="1" x14ac:dyDescent="0.25">
      <c r="C1257" s="80"/>
    </row>
    <row r="1258" spans="3:3" hidden="1" x14ac:dyDescent="0.25">
      <c r="C1258" s="80"/>
    </row>
    <row r="1259" spans="3:3" hidden="1" x14ac:dyDescent="0.25">
      <c r="C1259" s="80"/>
    </row>
    <row r="1260" spans="3:3" hidden="1" x14ac:dyDescent="0.25">
      <c r="C1260" s="80"/>
    </row>
    <row r="1261" spans="3:3" hidden="1" x14ac:dyDescent="0.25">
      <c r="C1261" s="80"/>
    </row>
    <row r="1262" spans="3:3" hidden="1" x14ac:dyDescent="0.25">
      <c r="C1262" s="80"/>
    </row>
    <row r="1263" spans="3:3" hidden="1" x14ac:dyDescent="0.25">
      <c r="C1263" s="80"/>
    </row>
    <row r="1264" spans="3:3" hidden="1" x14ac:dyDescent="0.25">
      <c r="C1264" s="80"/>
    </row>
    <row r="1265" spans="3:3" hidden="1" x14ac:dyDescent="0.25">
      <c r="C1265" s="80"/>
    </row>
    <row r="1266" spans="3:3" hidden="1" x14ac:dyDescent="0.25">
      <c r="C1266" s="80"/>
    </row>
    <row r="1267" spans="3:3" hidden="1" x14ac:dyDescent="0.25">
      <c r="C1267" s="80"/>
    </row>
    <row r="1268" spans="3:3" hidden="1" x14ac:dyDescent="0.25">
      <c r="C1268" s="80"/>
    </row>
    <row r="1269" spans="3:3" hidden="1" x14ac:dyDescent="0.25">
      <c r="C1269" s="80"/>
    </row>
    <row r="1270" spans="3:3" hidden="1" x14ac:dyDescent="0.25">
      <c r="C1270" s="80"/>
    </row>
    <row r="1271" spans="3:3" hidden="1" x14ac:dyDescent="0.25">
      <c r="C1271" s="80"/>
    </row>
    <row r="1272" spans="3:3" hidden="1" x14ac:dyDescent="0.25">
      <c r="C1272" s="80"/>
    </row>
    <row r="1273" spans="3:3" hidden="1" x14ac:dyDescent="0.25">
      <c r="C1273" s="80"/>
    </row>
    <row r="1274" spans="3:3" hidden="1" x14ac:dyDescent="0.25">
      <c r="C1274" s="80"/>
    </row>
    <row r="1275" spans="3:3" hidden="1" x14ac:dyDescent="0.25">
      <c r="C1275" s="80"/>
    </row>
    <row r="1276" spans="3:3" hidden="1" x14ac:dyDescent="0.25">
      <c r="C1276" s="80"/>
    </row>
    <row r="1277" spans="3:3" hidden="1" x14ac:dyDescent="0.25">
      <c r="C1277" s="80"/>
    </row>
    <row r="1278" spans="3:3" hidden="1" x14ac:dyDescent="0.25">
      <c r="C1278" s="80"/>
    </row>
    <row r="1279" spans="3:3" hidden="1" x14ac:dyDescent="0.25">
      <c r="C1279" s="80"/>
    </row>
    <row r="1280" spans="3:3" hidden="1" x14ac:dyDescent="0.25">
      <c r="C1280" s="80"/>
    </row>
    <row r="1281" spans="3:3" hidden="1" x14ac:dyDescent="0.25">
      <c r="C1281" s="80"/>
    </row>
    <row r="1282" spans="3:3" hidden="1" x14ac:dyDescent="0.25">
      <c r="C1282" s="80"/>
    </row>
    <row r="1283" spans="3:3" hidden="1" x14ac:dyDescent="0.25">
      <c r="C1283" s="80"/>
    </row>
    <row r="1284" spans="3:3" hidden="1" x14ac:dyDescent="0.25">
      <c r="C1284" s="80"/>
    </row>
    <row r="1285" spans="3:3" hidden="1" x14ac:dyDescent="0.25">
      <c r="C1285" s="80"/>
    </row>
    <row r="1286" spans="3:3" hidden="1" x14ac:dyDescent="0.25">
      <c r="C1286" s="80"/>
    </row>
    <row r="1287" spans="3:3" hidden="1" x14ac:dyDescent="0.25">
      <c r="C1287" s="80"/>
    </row>
    <row r="1288" spans="3:3" hidden="1" x14ac:dyDescent="0.25">
      <c r="C1288" s="80"/>
    </row>
    <row r="1289" spans="3:3" hidden="1" x14ac:dyDescent="0.25">
      <c r="C1289" s="80"/>
    </row>
    <row r="1290" spans="3:3" hidden="1" x14ac:dyDescent="0.25">
      <c r="C1290" s="80"/>
    </row>
    <row r="1291" spans="3:3" hidden="1" x14ac:dyDescent="0.25">
      <c r="C1291" s="80"/>
    </row>
    <row r="1292" spans="3:3" hidden="1" x14ac:dyDescent="0.25">
      <c r="C1292" s="80"/>
    </row>
    <row r="1293" spans="3:3" hidden="1" x14ac:dyDescent="0.25">
      <c r="C1293" s="80"/>
    </row>
    <row r="1294" spans="3:3" hidden="1" x14ac:dyDescent="0.25">
      <c r="C1294" s="80"/>
    </row>
    <row r="1295" spans="3:3" hidden="1" x14ac:dyDescent="0.25">
      <c r="C1295" s="80"/>
    </row>
    <row r="1296" spans="3:3" hidden="1" x14ac:dyDescent="0.25">
      <c r="C1296" s="80"/>
    </row>
    <row r="1297" spans="3:3" hidden="1" x14ac:dyDescent="0.25">
      <c r="C1297" s="80"/>
    </row>
    <row r="1298" spans="3:3" hidden="1" x14ac:dyDescent="0.25">
      <c r="C1298" s="80"/>
    </row>
    <row r="1299" spans="3:3" hidden="1" x14ac:dyDescent="0.25">
      <c r="C1299" s="80"/>
    </row>
    <row r="1300" spans="3:3" hidden="1" x14ac:dyDescent="0.25">
      <c r="C1300" s="80"/>
    </row>
    <row r="1301" spans="3:3" hidden="1" x14ac:dyDescent="0.25">
      <c r="C1301" s="80"/>
    </row>
    <row r="1302" spans="3:3" hidden="1" x14ac:dyDescent="0.25">
      <c r="C1302" s="80"/>
    </row>
    <row r="1303" spans="3:3" hidden="1" x14ac:dyDescent="0.25">
      <c r="C1303" s="80"/>
    </row>
    <row r="1304" spans="3:3" hidden="1" x14ac:dyDescent="0.25">
      <c r="C1304" s="80"/>
    </row>
    <row r="1305" spans="3:3" hidden="1" x14ac:dyDescent="0.25">
      <c r="C1305" s="80"/>
    </row>
    <row r="1306" spans="3:3" hidden="1" x14ac:dyDescent="0.25">
      <c r="C1306" s="80"/>
    </row>
    <row r="1307" spans="3:3" hidden="1" x14ac:dyDescent="0.25">
      <c r="C1307" s="80"/>
    </row>
    <row r="1308" spans="3:3" hidden="1" x14ac:dyDescent="0.25">
      <c r="C1308" s="80"/>
    </row>
    <row r="1309" spans="3:3" hidden="1" x14ac:dyDescent="0.25">
      <c r="C1309" s="80"/>
    </row>
    <row r="1310" spans="3:3" hidden="1" x14ac:dyDescent="0.25">
      <c r="C1310" s="80"/>
    </row>
    <row r="1311" spans="3:3" hidden="1" x14ac:dyDescent="0.25">
      <c r="C1311" s="80"/>
    </row>
    <row r="1312" spans="3:3" hidden="1" x14ac:dyDescent="0.25">
      <c r="C1312" s="80"/>
    </row>
    <row r="1313" spans="3:3" hidden="1" x14ac:dyDescent="0.25">
      <c r="C1313" s="80"/>
    </row>
    <row r="1314" spans="3:3" hidden="1" x14ac:dyDescent="0.25">
      <c r="C1314" s="80"/>
    </row>
    <row r="1315" spans="3:3" hidden="1" x14ac:dyDescent="0.25">
      <c r="C1315" s="80"/>
    </row>
    <row r="1316" spans="3:3" hidden="1" x14ac:dyDescent="0.25">
      <c r="C1316" s="80"/>
    </row>
    <row r="1317" spans="3:3" hidden="1" x14ac:dyDescent="0.25">
      <c r="C1317" s="80"/>
    </row>
    <row r="1318" spans="3:3" hidden="1" x14ac:dyDescent="0.25">
      <c r="C1318" s="80"/>
    </row>
    <row r="1319" spans="3:3" hidden="1" x14ac:dyDescent="0.25">
      <c r="C1319" s="80"/>
    </row>
    <row r="1320" spans="3:3" hidden="1" x14ac:dyDescent="0.25">
      <c r="C1320" s="80"/>
    </row>
    <row r="1321" spans="3:3" hidden="1" x14ac:dyDescent="0.25">
      <c r="C1321" s="80"/>
    </row>
    <row r="1322" spans="3:3" hidden="1" x14ac:dyDescent="0.25">
      <c r="C1322" s="80"/>
    </row>
    <row r="1323" spans="3:3" hidden="1" x14ac:dyDescent="0.25">
      <c r="C1323" s="80"/>
    </row>
    <row r="1324" spans="3:3" hidden="1" x14ac:dyDescent="0.25">
      <c r="C1324" s="80"/>
    </row>
    <row r="1325" spans="3:3" hidden="1" x14ac:dyDescent="0.25">
      <c r="C1325" s="80"/>
    </row>
    <row r="1326" spans="3:3" hidden="1" x14ac:dyDescent="0.25">
      <c r="C1326" s="80"/>
    </row>
    <row r="1327" spans="3:3" hidden="1" x14ac:dyDescent="0.25">
      <c r="C1327" s="80"/>
    </row>
    <row r="1328" spans="3:3" hidden="1" x14ac:dyDescent="0.25">
      <c r="C1328" s="80"/>
    </row>
    <row r="1329" spans="3:3" hidden="1" x14ac:dyDescent="0.25">
      <c r="C1329" s="80"/>
    </row>
    <row r="1330" spans="3:3" hidden="1" x14ac:dyDescent="0.25">
      <c r="C1330" s="80"/>
    </row>
    <row r="1331" spans="3:3" hidden="1" x14ac:dyDescent="0.25">
      <c r="C1331" s="80"/>
    </row>
    <row r="1332" spans="3:3" hidden="1" x14ac:dyDescent="0.25">
      <c r="C1332" s="80"/>
    </row>
    <row r="1333" spans="3:3" hidden="1" x14ac:dyDescent="0.25">
      <c r="C1333" s="80"/>
    </row>
    <row r="1334" spans="3:3" hidden="1" x14ac:dyDescent="0.25">
      <c r="C1334" s="80"/>
    </row>
    <row r="1335" spans="3:3" hidden="1" x14ac:dyDescent="0.25">
      <c r="C1335" s="80"/>
    </row>
    <row r="1336" spans="3:3" hidden="1" x14ac:dyDescent="0.25">
      <c r="C1336" s="80"/>
    </row>
    <row r="1337" spans="3:3" hidden="1" x14ac:dyDescent="0.25">
      <c r="C1337" s="80"/>
    </row>
    <row r="1338" spans="3:3" hidden="1" x14ac:dyDescent="0.25">
      <c r="C1338" s="80"/>
    </row>
    <row r="1339" spans="3:3" hidden="1" x14ac:dyDescent="0.25">
      <c r="C1339" s="80"/>
    </row>
    <row r="1340" spans="3:3" hidden="1" x14ac:dyDescent="0.25">
      <c r="C1340" s="80"/>
    </row>
    <row r="1341" spans="3:3" hidden="1" x14ac:dyDescent="0.25">
      <c r="C1341" s="80"/>
    </row>
    <row r="1342" spans="3:3" hidden="1" x14ac:dyDescent="0.25">
      <c r="C1342" s="80"/>
    </row>
    <row r="1343" spans="3:3" hidden="1" x14ac:dyDescent="0.25">
      <c r="C1343" s="80"/>
    </row>
    <row r="1344" spans="3:3" hidden="1" x14ac:dyDescent="0.25">
      <c r="C1344" s="80"/>
    </row>
    <row r="1345" spans="3:3" hidden="1" x14ac:dyDescent="0.25">
      <c r="C1345" s="80"/>
    </row>
    <row r="1346" spans="3:3" hidden="1" x14ac:dyDescent="0.25">
      <c r="C1346" s="80"/>
    </row>
    <row r="1347" spans="3:3" hidden="1" x14ac:dyDescent="0.25">
      <c r="C1347" s="80"/>
    </row>
    <row r="1348" spans="3:3" hidden="1" x14ac:dyDescent="0.25">
      <c r="C1348" s="80"/>
    </row>
    <row r="1349" spans="3:3" hidden="1" x14ac:dyDescent="0.25">
      <c r="C1349" s="80"/>
    </row>
    <row r="1350" spans="3:3" hidden="1" x14ac:dyDescent="0.25">
      <c r="C1350" s="80"/>
    </row>
    <row r="1351" spans="3:3" hidden="1" x14ac:dyDescent="0.25">
      <c r="C1351" s="80"/>
    </row>
    <row r="1352" spans="3:3" hidden="1" x14ac:dyDescent="0.25">
      <c r="C1352" s="80"/>
    </row>
    <row r="1353" spans="3:3" hidden="1" x14ac:dyDescent="0.25">
      <c r="C1353" s="80"/>
    </row>
    <row r="1354" spans="3:3" hidden="1" x14ac:dyDescent="0.25">
      <c r="C1354" s="80"/>
    </row>
    <row r="1355" spans="3:3" hidden="1" x14ac:dyDescent="0.25">
      <c r="C1355" s="80"/>
    </row>
    <row r="1356" spans="3:3" hidden="1" x14ac:dyDescent="0.25">
      <c r="C1356" s="80"/>
    </row>
    <row r="1357" spans="3:3" hidden="1" x14ac:dyDescent="0.25">
      <c r="C1357" s="80"/>
    </row>
    <row r="1358" spans="3:3" hidden="1" x14ac:dyDescent="0.25">
      <c r="C1358" s="80"/>
    </row>
    <row r="1359" spans="3:3" hidden="1" x14ac:dyDescent="0.25">
      <c r="C1359" s="80"/>
    </row>
    <row r="1360" spans="3:3" hidden="1" x14ac:dyDescent="0.25">
      <c r="C1360" s="80"/>
    </row>
    <row r="1361" spans="3:3" hidden="1" x14ac:dyDescent="0.25">
      <c r="C1361" s="80"/>
    </row>
    <row r="1362" spans="3:3" hidden="1" x14ac:dyDescent="0.25">
      <c r="C1362" s="80"/>
    </row>
    <row r="1363" spans="3:3" hidden="1" x14ac:dyDescent="0.25">
      <c r="C1363" s="80"/>
    </row>
    <row r="1364" spans="3:3" hidden="1" x14ac:dyDescent="0.25">
      <c r="C1364" s="80"/>
    </row>
    <row r="1365" spans="3:3" hidden="1" x14ac:dyDescent="0.25">
      <c r="C1365" s="80"/>
    </row>
    <row r="1366" spans="3:3" hidden="1" x14ac:dyDescent="0.25">
      <c r="C1366" s="80"/>
    </row>
    <row r="1367" spans="3:3" hidden="1" x14ac:dyDescent="0.25">
      <c r="C1367" s="80"/>
    </row>
    <row r="1368" spans="3:3" hidden="1" x14ac:dyDescent="0.25">
      <c r="C1368" s="80"/>
    </row>
    <row r="1369" spans="3:3" hidden="1" x14ac:dyDescent="0.25">
      <c r="C1369" s="80"/>
    </row>
    <row r="1370" spans="3:3" hidden="1" x14ac:dyDescent="0.25">
      <c r="C1370" s="80"/>
    </row>
    <row r="1371" spans="3:3" hidden="1" x14ac:dyDescent="0.25">
      <c r="C1371" s="80"/>
    </row>
    <row r="1372" spans="3:3" hidden="1" x14ac:dyDescent="0.25">
      <c r="C1372" s="80"/>
    </row>
    <row r="1373" spans="3:3" hidden="1" x14ac:dyDescent="0.25">
      <c r="C1373" s="80"/>
    </row>
    <row r="1374" spans="3:3" hidden="1" x14ac:dyDescent="0.25">
      <c r="C1374" s="80"/>
    </row>
    <row r="1375" spans="3:3" hidden="1" x14ac:dyDescent="0.25">
      <c r="C1375" s="80"/>
    </row>
    <row r="1376" spans="3:3" hidden="1" x14ac:dyDescent="0.25">
      <c r="C1376" s="80"/>
    </row>
    <row r="1377" spans="3:3" hidden="1" x14ac:dyDescent="0.25">
      <c r="C1377" s="80"/>
    </row>
    <row r="1378" spans="3:3" hidden="1" x14ac:dyDescent="0.25">
      <c r="C1378" s="80"/>
    </row>
    <row r="1379" spans="3:3" hidden="1" x14ac:dyDescent="0.25">
      <c r="C1379" s="80"/>
    </row>
    <row r="1380" spans="3:3" hidden="1" x14ac:dyDescent="0.25">
      <c r="C1380" s="80"/>
    </row>
    <row r="1381" spans="3:3" hidden="1" x14ac:dyDescent="0.25">
      <c r="C1381" s="80"/>
    </row>
    <row r="1382" spans="3:3" hidden="1" x14ac:dyDescent="0.25">
      <c r="C1382" s="80"/>
    </row>
    <row r="1383" spans="3:3" hidden="1" x14ac:dyDescent="0.25">
      <c r="C1383" s="80"/>
    </row>
    <row r="1384" spans="3:3" hidden="1" x14ac:dyDescent="0.25">
      <c r="C1384" s="80"/>
    </row>
    <row r="1385" spans="3:3" hidden="1" x14ac:dyDescent="0.25">
      <c r="C1385" s="80"/>
    </row>
    <row r="1386" spans="3:3" hidden="1" x14ac:dyDescent="0.25">
      <c r="C1386" s="80"/>
    </row>
    <row r="1387" spans="3:3" hidden="1" x14ac:dyDescent="0.25">
      <c r="C1387" s="80"/>
    </row>
    <row r="1388" spans="3:3" hidden="1" x14ac:dyDescent="0.25">
      <c r="C1388" s="80"/>
    </row>
    <row r="1389" spans="3:3" hidden="1" x14ac:dyDescent="0.25">
      <c r="C1389" s="80"/>
    </row>
    <row r="1390" spans="3:3" hidden="1" x14ac:dyDescent="0.25">
      <c r="C1390" s="80"/>
    </row>
    <row r="1391" spans="3:3" hidden="1" x14ac:dyDescent="0.25">
      <c r="C1391" s="80"/>
    </row>
    <row r="1392" spans="3:3" hidden="1" x14ac:dyDescent="0.25">
      <c r="C1392" s="80"/>
    </row>
    <row r="1393" spans="3:3" hidden="1" x14ac:dyDescent="0.25">
      <c r="C1393" s="80"/>
    </row>
    <row r="1394" spans="3:3" hidden="1" x14ac:dyDescent="0.25">
      <c r="C1394" s="80"/>
    </row>
    <row r="1395" spans="3:3" hidden="1" x14ac:dyDescent="0.25">
      <c r="C1395" s="80"/>
    </row>
    <row r="1396" spans="3:3" hidden="1" x14ac:dyDescent="0.25">
      <c r="C1396" s="80"/>
    </row>
    <row r="1397" spans="3:3" hidden="1" x14ac:dyDescent="0.25">
      <c r="C1397" s="80"/>
    </row>
    <row r="1398" spans="3:3" hidden="1" x14ac:dyDescent="0.25">
      <c r="C1398" s="80"/>
    </row>
    <row r="1399" spans="3:3" hidden="1" x14ac:dyDescent="0.25">
      <c r="C1399" s="80"/>
    </row>
    <row r="1400" spans="3:3" hidden="1" x14ac:dyDescent="0.25">
      <c r="C1400" s="80"/>
    </row>
    <row r="1401" spans="3:3" hidden="1" x14ac:dyDescent="0.25">
      <c r="C1401" s="80"/>
    </row>
    <row r="1402" spans="3:3" hidden="1" x14ac:dyDescent="0.25">
      <c r="C1402" s="80"/>
    </row>
    <row r="1403" spans="3:3" hidden="1" x14ac:dyDescent="0.25">
      <c r="C1403" s="80"/>
    </row>
    <row r="1404" spans="3:3" hidden="1" x14ac:dyDescent="0.25">
      <c r="C1404" s="80"/>
    </row>
    <row r="1405" spans="3:3" hidden="1" x14ac:dyDescent="0.25">
      <c r="C1405" s="80"/>
    </row>
    <row r="1406" spans="3:3" hidden="1" x14ac:dyDescent="0.25">
      <c r="C1406" s="80"/>
    </row>
    <row r="1407" spans="3:3" hidden="1" x14ac:dyDescent="0.25">
      <c r="C1407" s="80"/>
    </row>
    <row r="1408" spans="3:3" hidden="1" x14ac:dyDescent="0.25">
      <c r="C1408" s="80"/>
    </row>
    <row r="1409" spans="3:3" hidden="1" x14ac:dyDescent="0.25">
      <c r="C1409" s="80"/>
    </row>
    <row r="1410" spans="3:3" hidden="1" x14ac:dyDescent="0.25">
      <c r="C1410" s="80"/>
    </row>
    <row r="1411" spans="3:3" hidden="1" x14ac:dyDescent="0.25">
      <c r="C1411" s="80"/>
    </row>
    <row r="1412" spans="3:3" hidden="1" x14ac:dyDescent="0.25">
      <c r="C1412" s="80"/>
    </row>
    <row r="1413" spans="3:3" hidden="1" x14ac:dyDescent="0.25">
      <c r="C1413" s="80"/>
    </row>
    <row r="1414" spans="3:3" hidden="1" x14ac:dyDescent="0.25">
      <c r="C1414" s="80"/>
    </row>
    <row r="1415" spans="3:3" hidden="1" x14ac:dyDescent="0.25">
      <c r="C1415" s="80"/>
    </row>
    <row r="1416" spans="3:3" hidden="1" x14ac:dyDescent="0.25">
      <c r="C1416" s="80"/>
    </row>
    <row r="1417" spans="3:3" hidden="1" x14ac:dyDescent="0.25">
      <c r="C1417" s="80"/>
    </row>
    <row r="1418" spans="3:3" hidden="1" x14ac:dyDescent="0.25">
      <c r="C1418" s="80"/>
    </row>
    <row r="1419" spans="3:3" hidden="1" x14ac:dyDescent="0.25">
      <c r="C1419" s="80"/>
    </row>
    <row r="1420" spans="3:3" hidden="1" x14ac:dyDescent="0.25">
      <c r="C1420" s="80"/>
    </row>
    <row r="1421" spans="3:3" hidden="1" x14ac:dyDescent="0.25">
      <c r="C1421" s="80"/>
    </row>
    <row r="1422" spans="3:3" hidden="1" x14ac:dyDescent="0.25">
      <c r="C1422" s="80"/>
    </row>
    <row r="1423" spans="3:3" hidden="1" x14ac:dyDescent="0.25">
      <c r="C1423" s="80"/>
    </row>
    <row r="1424" spans="3:3" hidden="1" x14ac:dyDescent="0.25">
      <c r="C1424" s="80"/>
    </row>
    <row r="1425" spans="3:3" hidden="1" x14ac:dyDescent="0.25">
      <c r="C1425" s="80"/>
    </row>
    <row r="1426" spans="3:3" hidden="1" x14ac:dyDescent="0.25">
      <c r="C1426" s="80"/>
    </row>
    <row r="1427" spans="3:3" hidden="1" x14ac:dyDescent="0.25">
      <c r="C1427" s="80"/>
    </row>
    <row r="1428" spans="3:3" hidden="1" x14ac:dyDescent="0.25">
      <c r="C1428" s="80"/>
    </row>
    <row r="1429" spans="3:3" hidden="1" x14ac:dyDescent="0.25">
      <c r="C1429" s="80"/>
    </row>
    <row r="1430" spans="3:3" hidden="1" x14ac:dyDescent="0.25">
      <c r="C1430" s="80"/>
    </row>
    <row r="1431" spans="3:3" hidden="1" x14ac:dyDescent="0.25">
      <c r="C1431" s="80"/>
    </row>
    <row r="1432" spans="3:3" hidden="1" x14ac:dyDescent="0.25">
      <c r="C1432" s="80"/>
    </row>
    <row r="1433" spans="3:3" hidden="1" x14ac:dyDescent="0.25">
      <c r="C1433" s="80"/>
    </row>
    <row r="1434" spans="3:3" hidden="1" x14ac:dyDescent="0.25">
      <c r="C1434" s="80"/>
    </row>
    <row r="1435" spans="3:3" hidden="1" x14ac:dyDescent="0.25">
      <c r="C1435" s="80"/>
    </row>
    <row r="1436" spans="3:3" hidden="1" x14ac:dyDescent="0.25">
      <c r="C1436" s="80"/>
    </row>
    <row r="1437" spans="3:3" hidden="1" x14ac:dyDescent="0.25">
      <c r="C1437" s="80"/>
    </row>
    <row r="1438" spans="3:3" hidden="1" x14ac:dyDescent="0.25">
      <c r="C1438" s="80"/>
    </row>
    <row r="1439" spans="3:3" hidden="1" x14ac:dyDescent="0.25">
      <c r="C1439" s="80"/>
    </row>
    <row r="1440" spans="3:3" hidden="1" x14ac:dyDescent="0.25">
      <c r="C1440" s="80"/>
    </row>
    <row r="1441" spans="3:3" hidden="1" x14ac:dyDescent="0.25">
      <c r="C1441" s="80"/>
    </row>
    <row r="1442" spans="3:3" hidden="1" x14ac:dyDescent="0.25">
      <c r="C1442" s="80"/>
    </row>
    <row r="1443" spans="3:3" hidden="1" x14ac:dyDescent="0.25">
      <c r="C1443" s="80"/>
    </row>
    <row r="1444" spans="3:3" hidden="1" x14ac:dyDescent="0.25">
      <c r="C1444" s="80"/>
    </row>
    <row r="1445" spans="3:3" hidden="1" x14ac:dyDescent="0.25">
      <c r="C1445" s="80"/>
    </row>
    <row r="1446" spans="3:3" hidden="1" x14ac:dyDescent="0.25">
      <c r="C1446" s="80"/>
    </row>
    <row r="1447" spans="3:3" hidden="1" x14ac:dyDescent="0.25">
      <c r="C1447" s="80"/>
    </row>
    <row r="1448" spans="3:3" hidden="1" x14ac:dyDescent="0.25">
      <c r="C1448" s="80"/>
    </row>
    <row r="1449" spans="3:3" hidden="1" x14ac:dyDescent="0.25">
      <c r="C1449" s="80"/>
    </row>
    <row r="1450" spans="3:3" hidden="1" x14ac:dyDescent="0.25">
      <c r="C1450" s="80"/>
    </row>
    <row r="1451" spans="3:3" hidden="1" x14ac:dyDescent="0.25">
      <c r="C1451" s="80"/>
    </row>
    <row r="1452" spans="3:3" hidden="1" x14ac:dyDescent="0.25">
      <c r="C1452" s="80"/>
    </row>
    <row r="1453" spans="3:3" hidden="1" x14ac:dyDescent="0.25">
      <c r="C1453" s="80"/>
    </row>
    <row r="1454" spans="3:3" hidden="1" x14ac:dyDescent="0.25">
      <c r="C1454" s="80"/>
    </row>
    <row r="1455" spans="3:3" hidden="1" x14ac:dyDescent="0.25">
      <c r="C1455" s="80"/>
    </row>
    <row r="1456" spans="3:3" hidden="1" x14ac:dyDescent="0.25">
      <c r="C1456" s="80"/>
    </row>
    <row r="1457" spans="3:3" hidden="1" x14ac:dyDescent="0.25">
      <c r="C1457" s="80"/>
    </row>
    <row r="1458" spans="3:3" hidden="1" x14ac:dyDescent="0.25">
      <c r="C1458" s="80"/>
    </row>
    <row r="1459" spans="3:3" hidden="1" x14ac:dyDescent="0.25">
      <c r="C1459" s="80"/>
    </row>
    <row r="1460" spans="3:3" hidden="1" x14ac:dyDescent="0.25">
      <c r="C1460" s="80"/>
    </row>
    <row r="1461" spans="3:3" hidden="1" x14ac:dyDescent="0.25">
      <c r="C1461" s="80"/>
    </row>
    <row r="1462" spans="3:3" hidden="1" x14ac:dyDescent="0.25">
      <c r="C1462" s="80"/>
    </row>
    <row r="1463" spans="3:3" hidden="1" x14ac:dyDescent="0.25">
      <c r="C1463" s="80"/>
    </row>
    <row r="1464" spans="3:3" hidden="1" x14ac:dyDescent="0.25">
      <c r="C1464" s="80"/>
    </row>
    <row r="1465" spans="3:3" hidden="1" x14ac:dyDescent="0.25">
      <c r="C1465" s="80"/>
    </row>
    <row r="1466" spans="3:3" hidden="1" x14ac:dyDescent="0.25">
      <c r="C1466" s="80"/>
    </row>
    <row r="1467" spans="3:3" hidden="1" x14ac:dyDescent="0.25">
      <c r="C1467" s="80"/>
    </row>
    <row r="1468" spans="3:3" hidden="1" x14ac:dyDescent="0.25">
      <c r="C1468" s="80"/>
    </row>
    <row r="1469" spans="3:3" hidden="1" x14ac:dyDescent="0.25">
      <c r="C1469" s="80"/>
    </row>
    <row r="1470" spans="3:3" hidden="1" x14ac:dyDescent="0.25">
      <c r="C1470" s="80"/>
    </row>
    <row r="1471" spans="3:3" hidden="1" x14ac:dyDescent="0.25">
      <c r="C1471" s="80"/>
    </row>
    <row r="1472" spans="3:3" hidden="1" x14ac:dyDescent="0.25">
      <c r="C1472" s="80"/>
    </row>
    <row r="1473" spans="3:3" hidden="1" x14ac:dyDescent="0.25">
      <c r="C1473" s="80"/>
    </row>
    <row r="1474" spans="3:3" hidden="1" x14ac:dyDescent="0.25">
      <c r="C1474" s="80"/>
    </row>
    <row r="1475" spans="3:3" hidden="1" x14ac:dyDescent="0.25">
      <c r="C1475" s="80"/>
    </row>
    <row r="1476" spans="3:3" hidden="1" x14ac:dyDescent="0.25">
      <c r="C1476" s="80"/>
    </row>
    <row r="1477" spans="3:3" hidden="1" x14ac:dyDescent="0.25">
      <c r="C1477" s="80"/>
    </row>
    <row r="1478" spans="3:3" hidden="1" x14ac:dyDescent="0.25">
      <c r="C1478" s="80"/>
    </row>
    <row r="1479" spans="3:3" hidden="1" x14ac:dyDescent="0.25">
      <c r="C1479" s="80"/>
    </row>
    <row r="1480" spans="3:3" hidden="1" x14ac:dyDescent="0.25">
      <c r="C1480" s="80"/>
    </row>
    <row r="1481" spans="3:3" hidden="1" x14ac:dyDescent="0.25">
      <c r="C1481" s="80"/>
    </row>
    <row r="1482" spans="3:3" hidden="1" x14ac:dyDescent="0.25">
      <c r="C1482" s="80"/>
    </row>
    <row r="1483" spans="3:3" hidden="1" x14ac:dyDescent="0.25">
      <c r="C1483" s="80"/>
    </row>
    <row r="1484" spans="3:3" hidden="1" x14ac:dyDescent="0.25">
      <c r="C1484" s="80"/>
    </row>
    <row r="1485" spans="3:3" hidden="1" x14ac:dyDescent="0.25">
      <c r="C1485" s="80"/>
    </row>
    <row r="1486" spans="3:3" hidden="1" x14ac:dyDescent="0.25">
      <c r="C1486" s="80"/>
    </row>
    <row r="1487" spans="3:3" hidden="1" x14ac:dyDescent="0.25">
      <c r="C1487" s="80"/>
    </row>
    <row r="1488" spans="3:3" hidden="1" x14ac:dyDescent="0.25">
      <c r="C1488" s="80"/>
    </row>
    <row r="1489" spans="3:3" hidden="1" x14ac:dyDescent="0.25">
      <c r="C1489" s="80"/>
    </row>
    <row r="1490" spans="3:3" hidden="1" x14ac:dyDescent="0.25">
      <c r="C1490" s="80"/>
    </row>
    <row r="1491" spans="3:3" hidden="1" x14ac:dyDescent="0.25">
      <c r="C1491" s="80"/>
    </row>
    <row r="1492" spans="3:3" hidden="1" x14ac:dyDescent="0.25">
      <c r="C1492" s="80"/>
    </row>
    <row r="1493" spans="3:3" hidden="1" x14ac:dyDescent="0.25">
      <c r="C1493" s="80"/>
    </row>
    <row r="1494" spans="3:3" hidden="1" x14ac:dyDescent="0.25">
      <c r="C1494" s="80"/>
    </row>
    <row r="1495" spans="3:3" hidden="1" x14ac:dyDescent="0.25">
      <c r="C1495" s="80"/>
    </row>
    <row r="1496" spans="3:3" hidden="1" x14ac:dyDescent="0.25">
      <c r="C1496" s="80"/>
    </row>
    <row r="1497" spans="3:3" hidden="1" x14ac:dyDescent="0.25">
      <c r="C1497" s="80"/>
    </row>
    <row r="1498" spans="3:3" hidden="1" x14ac:dyDescent="0.25">
      <c r="C1498" s="80"/>
    </row>
    <row r="1499" spans="3:3" hidden="1" x14ac:dyDescent="0.25">
      <c r="C1499" s="80"/>
    </row>
    <row r="1500" spans="3:3" hidden="1" x14ac:dyDescent="0.25">
      <c r="C1500" s="80"/>
    </row>
    <row r="1501" spans="3:3" hidden="1" x14ac:dyDescent="0.25">
      <c r="C1501" s="80"/>
    </row>
    <row r="1502" spans="3:3" hidden="1" x14ac:dyDescent="0.25">
      <c r="C1502" s="80"/>
    </row>
    <row r="1503" spans="3:3" hidden="1" x14ac:dyDescent="0.25">
      <c r="C1503" s="80"/>
    </row>
    <row r="1504" spans="3:3" hidden="1" x14ac:dyDescent="0.25">
      <c r="C1504" s="80"/>
    </row>
    <row r="1505" spans="3:3" hidden="1" x14ac:dyDescent="0.25">
      <c r="C1505" s="80"/>
    </row>
    <row r="1506" spans="3:3" hidden="1" x14ac:dyDescent="0.25">
      <c r="C1506" s="80"/>
    </row>
    <row r="1507" spans="3:3" hidden="1" x14ac:dyDescent="0.25">
      <c r="C1507" s="80"/>
    </row>
    <row r="1508" spans="3:3" hidden="1" x14ac:dyDescent="0.25">
      <c r="C1508" s="80"/>
    </row>
    <row r="1509" spans="3:3" hidden="1" x14ac:dyDescent="0.25">
      <c r="C1509" s="80"/>
    </row>
    <row r="1510" spans="3:3" hidden="1" x14ac:dyDescent="0.25">
      <c r="C1510" s="80"/>
    </row>
    <row r="1511" spans="3:3" hidden="1" x14ac:dyDescent="0.25">
      <c r="C1511" s="80"/>
    </row>
    <row r="1512" spans="3:3" hidden="1" x14ac:dyDescent="0.25">
      <c r="C1512" s="80"/>
    </row>
    <row r="1513" spans="3:3" hidden="1" x14ac:dyDescent="0.25">
      <c r="C1513" s="80"/>
    </row>
    <row r="1514" spans="3:3" hidden="1" x14ac:dyDescent="0.25">
      <c r="C1514" s="80"/>
    </row>
    <row r="1515" spans="3:3" hidden="1" x14ac:dyDescent="0.25">
      <c r="C1515" s="80"/>
    </row>
    <row r="1516" spans="3:3" hidden="1" x14ac:dyDescent="0.25">
      <c r="C1516" s="80"/>
    </row>
    <row r="1517" spans="3:3" hidden="1" x14ac:dyDescent="0.25">
      <c r="C1517" s="80"/>
    </row>
    <row r="1518" spans="3:3" hidden="1" x14ac:dyDescent="0.25">
      <c r="C1518" s="80"/>
    </row>
    <row r="1519" spans="3:3" hidden="1" x14ac:dyDescent="0.25">
      <c r="C1519" s="80"/>
    </row>
    <row r="1520" spans="3:3" hidden="1" x14ac:dyDescent="0.25">
      <c r="C1520" s="80"/>
    </row>
    <row r="1521" spans="3:3" hidden="1" x14ac:dyDescent="0.25">
      <c r="C1521" s="80"/>
    </row>
    <row r="1522" spans="3:3" hidden="1" x14ac:dyDescent="0.25">
      <c r="C1522" s="80"/>
    </row>
    <row r="1523" spans="3:3" hidden="1" x14ac:dyDescent="0.25">
      <c r="C1523" s="80"/>
    </row>
    <row r="1524" spans="3:3" hidden="1" x14ac:dyDescent="0.25">
      <c r="C1524" s="80"/>
    </row>
  </sheetData>
  <sheetProtection password="84AA" sheet="1" objects="1" scenarios="1" autoFilter="0"/>
  <dataValidations count="1">
    <dataValidation type="list" allowBlank="1" showInputMessage="1" showErrorMessage="1" sqref="G2:G1001">
      <formula1>ProductList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'Master Info'!$A$12:$A$38</xm:f>
          </x14:formula1>
          <xm:sqref>F2:F1001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F8" sqref="F8"/>
    </sheetView>
  </sheetViews>
  <sheetFormatPr defaultColWidth="0" defaultRowHeight="15" x14ac:dyDescent="0.25"/>
  <cols>
    <col min="1" max="1" width="34.28515625" style="98" customWidth="1"/>
    <col min="2" max="2" width="6.7109375" style="98" customWidth="1"/>
    <col min="3" max="3" width="12" style="99" bestFit="1" customWidth="1"/>
    <col min="4" max="4" width="7.140625" style="98" bestFit="1" customWidth="1"/>
    <col min="5" max="5" width="13.140625" style="98" bestFit="1" customWidth="1"/>
    <col min="6" max="6" width="11.42578125" style="98" bestFit="1" customWidth="1"/>
    <col min="7" max="7" width="16.28515625" style="98" bestFit="1" customWidth="1"/>
    <col min="8" max="8" width="8.140625" style="98" bestFit="1" customWidth="1"/>
    <col min="9" max="9" width="8.28515625" style="98" bestFit="1" customWidth="1"/>
    <col min="10" max="10" width="8.140625" style="98" bestFit="1" customWidth="1"/>
    <col min="11" max="11" width="24.42578125" style="98" bestFit="1" customWidth="1"/>
    <col min="12" max="12" width="21.7109375" style="98" hidden="1" customWidth="1"/>
    <col min="13" max="13" width="20.28515625" style="98" hidden="1" customWidth="1"/>
    <col min="14" max="14" width="21.7109375" style="98" hidden="1" customWidth="1"/>
    <col min="15" max="16384" width="9.140625" style="98" hidden="1"/>
  </cols>
  <sheetData>
    <row r="1" spans="1:11" x14ac:dyDescent="0.25">
      <c r="A1" s="97" t="s">
        <v>409</v>
      </c>
      <c r="B1" s="98" t="s">
        <v>415</v>
      </c>
      <c r="H1" s="100"/>
    </row>
    <row r="3" spans="1:11" x14ac:dyDescent="0.25">
      <c r="C3" s="99" t="s">
        <v>416</v>
      </c>
      <c r="D3" s="98" t="s">
        <v>417</v>
      </c>
      <c r="E3" s="98" t="s">
        <v>423</v>
      </c>
      <c r="F3" s="98" t="s">
        <v>422</v>
      </c>
      <c r="G3" s="98" t="s">
        <v>421</v>
      </c>
      <c r="H3" s="98" t="s">
        <v>418</v>
      </c>
      <c r="I3" s="98" t="s">
        <v>419</v>
      </c>
      <c r="J3" s="98" t="s">
        <v>420</v>
      </c>
      <c r="K3" s="98" t="s">
        <v>424</v>
      </c>
    </row>
    <row r="4" spans="1:11" x14ac:dyDescent="0.25">
      <c r="A4" s="98" t="s">
        <v>412</v>
      </c>
      <c r="B4" s="98">
        <v>1</v>
      </c>
      <c r="C4" s="99">
        <v>42917</v>
      </c>
      <c r="D4" s="101">
        <v>0.09</v>
      </c>
      <c r="E4" s="102">
        <v>63400</v>
      </c>
      <c r="F4" s="102">
        <v>12680</v>
      </c>
      <c r="G4" s="102">
        <v>50720</v>
      </c>
      <c r="H4" s="102">
        <v>0</v>
      </c>
      <c r="I4" s="102">
        <v>4564.8</v>
      </c>
      <c r="J4" s="102">
        <v>4564.8</v>
      </c>
      <c r="K4" s="102">
        <v>59849.599999999999</v>
      </c>
    </row>
    <row r="5" spans="1:11" x14ac:dyDescent="0.25">
      <c r="B5" s="98">
        <v>2</v>
      </c>
      <c r="C5" s="99">
        <v>42918</v>
      </c>
      <c r="D5" s="101">
        <v>0.18</v>
      </c>
      <c r="E5" s="102">
        <v>48200</v>
      </c>
      <c r="F5" s="102">
        <v>9800</v>
      </c>
      <c r="G5" s="102">
        <v>38400</v>
      </c>
      <c r="H5" s="102">
        <v>6912</v>
      </c>
      <c r="I5" s="102">
        <v>0</v>
      </c>
      <c r="J5" s="102">
        <v>0</v>
      </c>
      <c r="K5" s="102">
        <v>45312</v>
      </c>
    </row>
    <row r="6" spans="1:11" x14ac:dyDescent="0.25">
      <c r="B6" s="98">
        <v>5</v>
      </c>
      <c r="C6" s="99">
        <v>42937</v>
      </c>
      <c r="D6" s="101">
        <v>0.09</v>
      </c>
      <c r="E6" s="102">
        <v>88400</v>
      </c>
      <c r="F6" s="102">
        <v>20400</v>
      </c>
      <c r="G6" s="102">
        <v>68000</v>
      </c>
      <c r="H6" s="102">
        <v>0</v>
      </c>
      <c r="I6" s="102">
        <v>6120</v>
      </c>
      <c r="J6" s="102">
        <v>6120</v>
      </c>
      <c r="K6" s="102">
        <v>80240</v>
      </c>
    </row>
    <row r="7" spans="1:11" x14ac:dyDescent="0.25">
      <c r="B7" s="98">
        <v>6</v>
      </c>
      <c r="C7" s="99">
        <v>42940</v>
      </c>
      <c r="D7" s="101">
        <v>0.18</v>
      </c>
      <c r="E7" s="102">
        <v>216000</v>
      </c>
      <c r="F7" s="102">
        <v>56000</v>
      </c>
      <c r="G7" s="102">
        <v>160000</v>
      </c>
      <c r="H7" s="102">
        <v>28800</v>
      </c>
      <c r="I7" s="102">
        <v>0</v>
      </c>
      <c r="J7" s="102">
        <v>0</v>
      </c>
      <c r="K7" s="102">
        <v>188800</v>
      </c>
    </row>
    <row r="8" spans="1:11" x14ac:dyDescent="0.25">
      <c r="B8" s="98">
        <v>7</v>
      </c>
      <c r="C8" s="99">
        <v>42943</v>
      </c>
      <c r="D8" s="101">
        <v>0.18</v>
      </c>
      <c r="E8" s="102">
        <v>156800</v>
      </c>
      <c r="F8" s="102">
        <v>44800</v>
      </c>
      <c r="G8" s="102">
        <v>112000</v>
      </c>
      <c r="H8" s="102">
        <v>20160</v>
      </c>
      <c r="I8" s="102">
        <v>0</v>
      </c>
      <c r="J8" s="102">
        <v>0</v>
      </c>
      <c r="K8" s="102">
        <v>132160</v>
      </c>
    </row>
    <row r="9" spans="1:11" x14ac:dyDescent="0.25">
      <c r="B9" s="98">
        <v>8</v>
      </c>
      <c r="C9" s="99">
        <v>42944</v>
      </c>
      <c r="D9" s="101">
        <v>0.18</v>
      </c>
      <c r="E9" s="102">
        <v>92800</v>
      </c>
      <c r="F9" s="102">
        <v>28800</v>
      </c>
      <c r="G9" s="102">
        <v>64000</v>
      </c>
      <c r="H9" s="102">
        <v>11520</v>
      </c>
      <c r="I9" s="102">
        <v>0</v>
      </c>
      <c r="J9" s="102">
        <v>0</v>
      </c>
      <c r="K9" s="102">
        <v>75520</v>
      </c>
    </row>
    <row r="10" spans="1:11" x14ac:dyDescent="0.25">
      <c r="B10" s="98">
        <v>10</v>
      </c>
      <c r="C10" s="99">
        <v>42931</v>
      </c>
      <c r="D10" s="101">
        <v>0.18</v>
      </c>
      <c r="E10" s="102">
        <v>105400</v>
      </c>
      <c r="F10" s="102">
        <v>37400</v>
      </c>
      <c r="G10" s="102">
        <v>68000</v>
      </c>
      <c r="H10" s="102">
        <v>12240</v>
      </c>
      <c r="I10" s="102">
        <v>0</v>
      </c>
      <c r="J10" s="102">
        <v>0</v>
      </c>
      <c r="K10" s="102">
        <v>80240</v>
      </c>
    </row>
    <row r="11" spans="1:11" x14ac:dyDescent="0.25">
      <c r="B11" s="98">
        <v>13</v>
      </c>
      <c r="C11" s="99">
        <v>42931</v>
      </c>
      <c r="D11" s="101">
        <v>0.18</v>
      </c>
      <c r="E11" s="102">
        <v>74800</v>
      </c>
      <c r="F11" s="102">
        <v>30800</v>
      </c>
      <c r="G11" s="102">
        <v>44000</v>
      </c>
      <c r="H11" s="102">
        <v>7920</v>
      </c>
      <c r="I11" s="102">
        <v>0</v>
      </c>
      <c r="J11" s="102">
        <v>0</v>
      </c>
      <c r="K11" s="102">
        <v>51920</v>
      </c>
    </row>
    <row r="12" spans="1:11" x14ac:dyDescent="0.25">
      <c r="A12" s="98" t="s">
        <v>414</v>
      </c>
      <c r="C12" s="99">
        <v>42917</v>
      </c>
      <c r="D12" s="101">
        <v>0.18</v>
      </c>
      <c r="E12" s="102">
        <v>845800</v>
      </c>
      <c r="F12" s="102">
        <v>240680</v>
      </c>
      <c r="G12" s="102">
        <v>605120</v>
      </c>
      <c r="H12" s="102">
        <v>87552</v>
      </c>
      <c r="I12" s="102">
        <v>10684.8</v>
      </c>
      <c r="J12" s="102">
        <v>10684.8</v>
      </c>
      <c r="K12" s="102">
        <v>714041.6</v>
      </c>
    </row>
    <row r="13" spans="1:11" x14ac:dyDescent="0.25">
      <c r="A13" s="98" t="s">
        <v>413</v>
      </c>
      <c r="B13" s="98">
        <v>4</v>
      </c>
      <c r="C13" s="99">
        <v>42936</v>
      </c>
      <c r="D13" s="101">
        <v>0.18</v>
      </c>
      <c r="E13" s="102">
        <v>500000</v>
      </c>
      <c r="F13" s="102">
        <v>100000</v>
      </c>
      <c r="G13" s="102">
        <v>400000</v>
      </c>
      <c r="H13" s="102">
        <v>72000</v>
      </c>
      <c r="I13" s="102">
        <v>0</v>
      </c>
      <c r="J13" s="102">
        <v>0</v>
      </c>
      <c r="K13" s="102">
        <v>472000</v>
      </c>
    </row>
    <row r="14" spans="1:11" x14ac:dyDescent="0.25">
      <c r="A14" s="98" t="s">
        <v>414</v>
      </c>
      <c r="C14" s="99">
        <v>42936</v>
      </c>
      <c r="D14" s="101">
        <v>0.18</v>
      </c>
      <c r="E14" s="102">
        <v>500000</v>
      </c>
      <c r="F14" s="102">
        <v>100000</v>
      </c>
      <c r="G14" s="102">
        <v>400000</v>
      </c>
      <c r="H14" s="102">
        <v>72000</v>
      </c>
      <c r="I14" s="102">
        <v>0</v>
      </c>
      <c r="J14" s="102">
        <v>0</v>
      </c>
      <c r="K14" s="102">
        <v>472000</v>
      </c>
    </row>
    <row r="15" spans="1:11" x14ac:dyDescent="0.25">
      <c r="A15" s="98" t="s">
        <v>411</v>
      </c>
      <c r="B15" s="98">
        <v>3</v>
      </c>
      <c r="C15" s="99">
        <v>42931</v>
      </c>
      <c r="D15" s="101">
        <v>0.09</v>
      </c>
      <c r="E15" s="102">
        <v>494000</v>
      </c>
      <c r="F15" s="102">
        <v>167600</v>
      </c>
      <c r="G15" s="102">
        <v>326400</v>
      </c>
      <c r="H15" s="102">
        <v>0</v>
      </c>
      <c r="I15" s="102">
        <v>29376</v>
      </c>
      <c r="J15" s="102">
        <v>29376</v>
      </c>
      <c r="K15" s="102">
        <v>385152</v>
      </c>
    </row>
    <row r="16" spans="1:11" x14ac:dyDescent="0.25">
      <c r="B16" s="98">
        <v>9</v>
      </c>
      <c r="C16" s="99">
        <v>42931</v>
      </c>
      <c r="D16" s="101">
        <v>0.18</v>
      </c>
      <c r="E16" s="102">
        <v>174000</v>
      </c>
      <c r="F16" s="102">
        <v>58000</v>
      </c>
      <c r="G16" s="102">
        <v>116000</v>
      </c>
      <c r="H16" s="102">
        <v>20880</v>
      </c>
      <c r="I16" s="102">
        <v>0</v>
      </c>
      <c r="J16" s="102">
        <v>0</v>
      </c>
      <c r="K16" s="102">
        <v>136880</v>
      </c>
    </row>
    <row r="17" spans="1:11" x14ac:dyDescent="0.25">
      <c r="B17" s="98">
        <v>11</v>
      </c>
      <c r="C17" s="99">
        <v>42931</v>
      </c>
      <c r="D17" s="101">
        <v>0.09</v>
      </c>
      <c r="E17" s="102">
        <v>166400</v>
      </c>
      <c r="F17" s="102">
        <v>62400</v>
      </c>
      <c r="G17" s="102">
        <v>104000</v>
      </c>
      <c r="H17" s="102">
        <v>0</v>
      </c>
      <c r="I17" s="102">
        <v>9360</v>
      </c>
      <c r="J17" s="102">
        <v>9360</v>
      </c>
      <c r="K17" s="102">
        <v>122720</v>
      </c>
    </row>
    <row r="18" spans="1:11" x14ac:dyDescent="0.25">
      <c r="B18" s="98">
        <v>12</v>
      </c>
      <c r="C18" s="99">
        <v>42931</v>
      </c>
      <c r="D18" s="101">
        <v>0.18</v>
      </c>
      <c r="E18" s="102">
        <v>191400</v>
      </c>
      <c r="F18" s="102">
        <v>75400</v>
      </c>
      <c r="G18" s="102">
        <v>116000</v>
      </c>
      <c r="H18" s="102">
        <v>20880</v>
      </c>
      <c r="I18" s="102">
        <v>0</v>
      </c>
      <c r="J18" s="102">
        <v>0</v>
      </c>
      <c r="K18" s="102">
        <v>136880</v>
      </c>
    </row>
    <row r="19" spans="1:11" x14ac:dyDescent="0.25">
      <c r="A19" s="98" t="s">
        <v>414</v>
      </c>
      <c r="C19" s="99">
        <v>42931</v>
      </c>
      <c r="D19" s="101">
        <v>0.18</v>
      </c>
      <c r="E19" s="102">
        <v>1025800</v>
      </c>
      <c r="F19" s="102">
        <v>363400</v>
      </c>
      <c r="G19" s="102">
        <v>662400</v>
      </c>
      <c r="H19" s="102">
        <v>41760</v>
      </c>
      <c r="I19" s="102">
        <v>38736</v>
      </c>
      <c r="J19" s="102">
        <v>38736</v>
      </c>
      <c r="K19" s="102">
        <v>781632</v>
      </c>
    </row>
    <row r="20" spans="1:11" x14ac:dyDescent="0.25">
      <c r="C20" s="98"/>
    </row>
  </sheetData>
  <sheetProtection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Tax Invoice</vt:lpstr>
      <vt:lpstr>Instruction</vt:lpstr>
      <vt:lpstr>Master Info</vt:lpstr>
      <vt:lpstr>Product Master</vt:lpstr>
      <vt:lpstr>Transaction</vt:lpstr>
      <vt:lpstr>PIVOT REPORT</vt:lpstr>
      <vt:lpstr>INVDATE</vt:lpstr>
      <vt:lpstr>Invoice_No</vt:lpstr>
      <vt:lpstr>'Tax Invoice'!Print_Area</vt:lpstr>
      <vt:lpstr>ProductList</vt:lpstr>
      <vt:lpstr>Products</vt:lpstr>
      <vt:lpstr>SALESTRANS</vt:lpstr>
      <vt:lpstr>State</vt:lpstr>
      <vt:lpstr>Transaction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2017-06-29T18:34:07Z</cp:lastPrinted>
  <dcterms:created xsi:type="dcterms:W3CDTF">2017-04-24T09:18:28Z</dcterms:created>
  <dcterms:modified xsi:type="dcterms:W3CDTF">2017-07-02T01:46:00Z</dcterms:modified>
</cp:coreProperties>
</file>