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GST\"/>
    </mc:Choice>
  </mc:AlternateContent>
  <bookViews>
    <workbookView xWindow="0" yWindow="0" windowWidth="20490" windowHeight="7530"/>
  </bookViews>
  <sheets>
    <sheet name="Tax Invoice" sheetId="1" r:id="rId1"/>
    <sheet name="Instruction" sheetId="5" r:id="rId2"/>
    <sheet name="Master Info" sheetId="2" r:id="rId3"/>
    <sheet name="Product Master" sheetId="4" r:id="rId4"/>
    <sheet name="Transaction" sheetId="3" r:id="rId5"/>
    <sheet name="Return" sheetId="6" r:id="rId6"/>
    <sheet name="PIVOT REPORT" sheetId="7" r:id="rId7"/>
  </sheets>
  <definedNames>
    <definedName name="_xlnm._FilterDatabase" localSheetId="4" hidden="1">Transaction!$A$1:$V$1001</definedName>
    <definedName name="INVDATE">Transaction!$E:$E</definedName>
    <definedName name="Invoice_No">Transaction!$C:$C</definedName>
    <definedName name="_xlnm.Print_Area" localSheetId="0">'Tax Invoice'!$B$7:$CE$43</definedName>
    <definedName name="Products">'Product Master'!$B$2:$I$1001</definedName>
    <definedName name="SALESTRANS">Transaction!$C$1:$U$1001</definedName>
    <definedName name="State">'Tax Invoice'!$CO$59:$CP$95</definedName>
  </definedNames>
  <calcPr calcId="162913" iterate="1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3" l="1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2" i="3"/>
  <c r="E103" i="6"/>
  <c r="F103" i="6"/>
  <c r="G103" i="6"/>
  <c r="H103" i="6"/>
  <c r="D103" i="6"/>
  <c r="AM576" i="6" l="1"/>
  <c r="AM577" i="6"/>
  <c r="AM578" i="6"/>
  <c r="AM579" i="6"/>
  <c r="AM580" i="6"/>
  <c r="AM581" i="6"/>
  <c r="AM582" i="6"/>
  <c r="AM583" i="6"/>
  <c r="AM584" i="6"/>
  <c r="AM585" i="6"/>
  <c r="AM586" i="6"/>
  <c r="AM587" i="6"/>
  <c r="AM588" i="6"/>
  <c r="AM589" i="6"/>
  <c r="AM590" i="6"/>
  <c r="AM591" i="6"/>
  <c r="AM592" i="6"/>
  <c r="AM593" i="6"/>
  <c r="AM594" i="6"/>
  <c r="AM595" i="6"/>
  <c r="AM596" i="6"/>
  <c r="AM597" i="6"/>
  <c r="AM598" i="6"/>
  <c r="AM599" i="6"/>
  <c r="AM600" i="6"/>
  <c r="AM601" i="6"/>
  <c r="AM602" i="6"/>
  <c r="AM603" i="6"/>
  <c r="AM604" i="6"/>
  <c r="AM605" i="6"/>
  <c r="AM606" i="6"/>
  <c r="AM607" i="6"/>
  <c r="AM608" i="6"/>
  <c r="AM609" i="6"/>
  <c r="AM610" i="6"/>
  <c r="AM611" i="6"/>
  <c r="AM612" i="6"/>
  <c r="AM613" i="6"/>
  <c r="AM614" i="6"/>
  <c r="AM615" i="6"/>
  <c r="AM616" i="6"/>
  <c r="AM617" i="6"/>
  <c r="AM618" i="6"/>
  <c r="AM619" i="6"/>
  <c r="AM620" i="6"/>
  <c r="AM621" i="6"/>
  <c r="AM622" i="6"/>
  <c r="AM623" i="6"/>
  <c r="AM624" i="6"/>
  <c r="AM625" i="6"/>
  <c r="AM626" i="6"/>
  <c r="AM627" i="6"/>
  <c r="AM628" i="6"/>
  <c r="AM629" i="6"/>
  <c r="AM630" i="6"/>
  <c r="AM631" i="6"/>
  <c r="AM632" i="6"/>
  <c r="AM633" i="6"/>
  <c r="AM634" i="6"/>
  <c r="AM635" i="6"/>
  <c r="AM636" i="6"/>
  <c r="AM637" i="6"/>
  <c r="AM638" i="6"/>
  <c r="AM639" i="6"/>
  <c r="AM640" i="6"/>
  <c r="AM641" i="6"/>
  <c r="AM642" i="6"/>
  <c r="AM643" i="6"/>
  <c r="AM644" i="6"/>
  <c r="AM645" i="6"/>
  <c r="AM646" i="6"/>
  <c r="AM647" i="6"/>
  <c r="AM648" i="6"/>
  <c r="AM649" i="6"/>
  <c r="AM650" i="6"/>
  <c r="AM651" i="6"/>
  <c r="AM652" i="6"/>
  <c r="AM653" i="6"/>
  <c r="AM654" i="6"/>
  <c r="AM655" i="6"/>
  <c r="AM656" i="6"/>
  <c r="AM657" i="6"/>
  <c r="AM658" i="6"/>
  <c r="AM659" i="6"/>
  <c r="AM660" i="6"/>
  <c r="AM661" i="6"/>
  <c r="AM662" i="6"/>
  <c r="AM663" i="6"/>
  <c r="AM664" i="6"/>
  <c r="AM665" i="6"/>
  <c r="AM666" i="6"/>
  <c r="AM667" i="6"/>
  <c r="AM668" i="6"/>
  <c r="AM669" i="6"/>
  <c r="AM670" i="6"/>
  <c r="AM671" i="6"/>
  <c r="AM672" i="6"/>
  <c r="AM673" i="6"/>
  <c r="AM674" i="6"/>
  <c r="AM675" i="6"/>
  <c r="AM676" i="6"/>
  <c r="AM677" i="6"/>
  <c r="AM678" i="6"/>
  <c r="AM679" i="6"/>
  <c r="AM680" i="6"/>
  <c r="AM681" i="6"/>
  <c r="AM682" i="6"/>
  <c r="AM683" i="6"/>
  <c r="AM684" i="6"/>
  <c r="AM685" i="6"/>
  <c r="AM686" i="6"/>
  <c r="AM687" i="6"/>
  <c r="AM688" i="6"/>
  <c r="AM689" i="6"/>
  <c r="AM690" i="6"/>
  <c r="AM691" i="6"/>
  <c r="AM692" i="6"/>
  <c r="AM693" i="6"/>
  <c r="AM694" i="6"/>
  <c r="AM695" i="6"/>
  <c r="AM696" i="6"/>
  <c r="AM697" i="6"/>
  <c r="AM698" i="6"/>
  <c r="AM699" i="6"/>
  <c r="AM700" i="6"/>
  <c r="AM701" i="6"/>
  <c r="AM702" i="6"/>
  <c r="AM703" i="6"/>
  <c r="AM704" i="6"/>
  <c r="AM705" i="6"/>
  <c r="AM706" i="6"/>
  <c r="AM707" i="6"/>
  <c r="AM708" i="6"/>
  <c r="AM709" i="6"/>
  <c r="AM710" i="6"/>
  <c r="AM711" i="6"/>
  <c r="AM712" i="6"/>
  <c r="AM713" i="6"/>
  <c r="AM714" i="6"/>
  <c r="AM715" i="6"/>
  <c r="AM716" i="6"/>
  <c r="AM717" i="6"/>
  <c r="AM718" i="6"/>
  <c r="AM719" i="6"/>
  <c r="AM720" i="6"/>
  <c r="AM721" i="6"/>
  <c r="AM722" i="6"/>
  <c r="AM723" i="6"/>
  <c r="AM724" i="6"/>
  <c r="AM725" i="6"/>
  <c r="AM726" i="6"/>
  <c r="AM727" i="6"/>
  <c r="AM728" i="6"/>
  <c r="AM729" i="6"/>
  <c r="AM730" i="6"/>
  <c r="AM731" i="6"/>
  <c r="AM732" i="6"/>
  <c r="AM733" i="6"/>
  <c r="AM734" i="6"/>
  <c r="AM735" i="6"/>
  <c r="AM736" i="6"/>
  <c r="AM737" i="6"/>
  <c r="AM738" i="6"/>
  <c r="AM739" i="6"/>
  <c r="AM740" i="6"/>
  <c r="AM741" i="6"/>
  <c r="AM742" i="6"/>
  <c r="AM743" i="6"/>
  <c r="AM744" i="6"/>
  <c r="AM745" i="6"/>
  <c r="AM746" i="6"/>
  <c r="AM747" i="6"/>
  <c r="AM748" i="6"/>
  <c r="AM749" i="6"/>
  <c r="AM750" i="6"/>
  <c r="AM751" i="6"/>
  <c r="AM752" i="6"/>
  <c r="AM753" i="6"/>
  <c r="AM754" i="6"/>
  <c r="AM755" i="6"/>
  <c r="AM756" i="6"/>
  <c r="AM757" i="6"/>
  <c r="AM758" i="6"/>
  <c r="AM759" i="6"/>
  <c r="AM760" i="6"/>
  <c r="AM761" i="6"/>
  <c r="AM762" i="6"/>
  <c r="AM763" i="6"/>
  <c r="AM764" i="6"/>
  <c r="AM765" i="6"/>
  <c r="AM766" i="6"/>
  <c r="AM767" i="6"/>
  <c r="AM768" i="6"/>
  <c r="AM769" i="6"/>
  <c r="AM770" i="6"/>
  <c r="AM771" i="6"/>
  <c r="AM772" i="6"/>
  <c r="AM773" i="6"/>
  <c r="AM774" i="6"/>
  <c r="AM775" i="6"/>
  <c r="AM776" i="6"/>
  <c r="AM777" i="6"/>
  <c r="AM778" i="6"/>
  <c r="AM779" i="6"/>
  <c r="AM780" i="6"/>
  <c r="AM781" i="6"/>
  <c r="AM782" i="6"/>
  <c r="AM783" i="6"/>
  <c r="AM784" i="6"/>
  <c r="AM785" i="6"/>
  <c r="AM786" i="6"/>
  <c r="AM787" i="6"/>
  <c r="AM788" i="6"/>
  <c r="AM789" i="6"/>
  <c r="AM790" i="6"/>
  <c r="AM791" i="6"/>
  <c r="AM792" i="6"/>
  <c r="AM793" i="6"/>
  <c r="AM794" i="6"/>
  <c r="AM795" i="6"/>
  <c r="AM796" i="6"/>
  <c r="AM797" i="6"/>
  <c r="AM798" i="6"/>
  <c r="AM799" i="6"/>
  <c r="AM800" i="6"/>
  <c r="AM801" i="6"/>
  <c r="AM802" i="6"/>
  <c r="AM803" i="6"/>
  <c r="AM804" i="6"/>
  <c r="AM805" i="6"/>
  <c r="AM806" i="6"/>
  <c r="AM807" i="6"/>
  <c r="AM808" i="6"/>
  <c r="AM809" i="6"/>
  <c r="AM810" i="6"/>
  <c r="AM811" i="6"/>
  <c r="AM812" i="6"/>
  <c r="AM813" i="6"/>
  <c r="AM814" i="6"/>
  <c r="AM815" i="6"/>
  <c r="AM816" i="6"/>
  <c r="AM817" i="6"/>
  <c r="AM818" i="6"/>
  <c r="AM819" i="6"/>
  <c r="AM820" i="6"/>
  <c r="AM821" i="6"/>
  <c r="AM822" i="6"/>
  <c r="AM823" i="6"/>
  <c r="AM824" i="6"/>
  <c r="AM825" i="6"/>
  <c r="AM826" i="6"/>
  <c r="AM827" i="6"/>
  <c r="AM828" i="6"/>
  <c r="AM829" i="6"/>
  <c r="AM830" i="6"/>
  <c r="AM831" i="6"/>
  <c r="AM832" i="6"/>
  <c r="AM833" i="6"/>
  <c r="AM834" i="6"/>
  <c r="AM835" i="6"/>
  <c r="AM836" i="6"/>
  <c r="AM837" i="6"/>
  <c r="AM838" i="6"/>
  <c r="AM839" i="6"/>
  <c r="AM840" i="6"/>
  <c r="AM841" i="6"/>
  <c r="AM842" i="6"/>
  <c r="AM843" i="6"/>
  <c r="AM844" i="6"/>
  <c r="AM845" i="6"/>
  <c r="AM846" i="6"/>
  <c r="AM847" i="6"/>
  <c r="AM848" i="6"/>
  <c r="AM849" i="6"/>
  <c r="AM850" i="6"/>
  <c r="AM851" i="6"/>
  <c r="AM852" i="6"/>
  <c r="AM853" i="6"/>
  <c r="AM854" i="6"/>
  <c r="AM855" i="6"/>
  <c r="AM856" i="6"/>
  <c r="AM857" i="6"/>
  <c r="AM858" i="6"/>
  <c r="AM859" i="6"/>
  <c r="AM860" i="6"/>
  <c r="AM861" i="6"/>
  <c r="AM862" i="6"/>
  <c r="AM863" i="6"/>
  <c r="AM864" i="6"/>
  <c r="AM865" i="6"/>
  <c r="AM866" i="6"/>
  <c r="AM867" i="6"/>
  <c r="AM868" i="6"/>
  <c r="AM869" i="6"/>
  <c r="AM870" i="6"/>
  <c r="AM871" i="6"/>
  <c r="AM872" i="6"/>
  <c r="AM873" i="6"/>
  <c r="AM874" i="6"/>
  <c r="AM875" i="6"/>
  <c r="AM876" i="6"/>
  <c r="AM877" i="6"/>
  <c r="AM878" i="6"/>
  <c r="AM879" i="6"/>
  <c r="AM880" i="6"/>
  <c r="AM881" i="6"/>
  <c r="AM882" i="6"/>
  <c r="AM883" i="6"/>
  <c r="AM884" i="6"/>
  <c r="AM885" i="6"/>
  <c r="AM886" i="6"/>
  <c r="AM887" i="6"/>
  <c r="AM888" i="6"/>
  <c r="AM889" i="6"/>
  <c r="AM890" i="6"/>
  <c r="AM891" i="6"/>
  <c r="AM892" i="6"/>
  <c r="AM893" i="6"/>
  <c r="AM894" i="6"/>
  <c r="AM895" i="6"/>
  <c r="AM896" i="6"/>
  <c r="AM897" i="6"/>
  <c r="AM898" i="6"/>
  <c r="AM899" i="6"/>
  <c r="AM900" i="6"/>
  <c r="AM901" i="6"/>
  <c r="AM902" i="6"/>
  <c r="AM903" i="6"/>
  <c r="AM904" i="6"/>
  <c r="AM905" i="6"/>
  <c r="AM906" i="6"/>
  <c r="AM907" i="6"/>
  <c r="AM908" i="6"/>
  <c r="AM909" i="6"/>
  <c r="AM910" i="6"/>
  <c r="AM911" i="6"/>
  <c r="AM912" i="6"/>
  <c r="AM913" i="6"/>
  <c r="AM914" i="6"/>
  <c r="AM915" i="6"/>
  <c r="AM916" i="6"/>
  <c r="AM917" i="6"/>
  <c r="AM918" i="6"/>
  <c r="AM919" i="6"/>
  <c r="AM920" i="6"/>
  <c r="AM921" i="6"/>
  <c r="AM922" i="6"/>
  <c r="AM923" i="6"/>
  <c r="AM924" i="6"/>
  <c r="AM925" i="6"/>
  <c r="AM926" i="6"/>
  <c r="AM927" i="6"/>
  <c r="AM928" i="6"/>
  <c r="AM929" i="6"/>
  <c r="AM930" i="6"/>
  <c r="AM931" i="6"/>
  <c r="AM932" i="6"/>
  <c r="AM933" i="6"/>
  <c r="AM934" i="6"/>
  <c r="AM935" i="6"/>
  <c r="AM936" i="6"/>
  <c r="AM937" i="6"/>
  <c r="AM938" i="6"/>
  <c r="AM939" i="6"/>
  <c r="AM940" i="6"/>
  <c r="AM941" i="6"/>
  <c r="AM942" i="6"/>
  <c r="AM943" i="6"/>
  <c r="AM944" i="6"/>
  <c r="AM945" i="6"/>
  <c r="AM946" i="6"/>
  <c r="AM947" i="6"/>
  <c r="AM948" i="6"/>
  <c r="AM949" i="6"/>
  <c r="AM950" i="6"/>
  <c r="AM951" i="6"/>
  <c r="AM952" i="6"/>
  <c r="AM953" i="6"/>
  <c r="AM954" i="6"/>
  <c r="AM955" i="6"/>
  <c r="AM956" i="6"/>
  <c r="AM957" i="6"/>
  <c r="AM958" i="6"/>
  <c r="AM959" i="6"/>
  <c r="AM960" i="6"/>
  <c r="AM961" i="6"/>
  <c r="AM962" i="6"/>
  <c r="AM963" i="6"/>
  <c r="AM964" i="6"/>
  <c r="AM965" i="6"/>
  <c r="AM966" i="6"/>
  <c r="AM967" i="6"/>
  <c r="AM968" i="6"/>
  <c r="AM969" i="6"/>
  <c r="AM970" i="6"/>
  <c r="AM971" i="6"/>
  <c r="AM972" i="6"/>
  <c r="AM973" i="6"/>
  <c r="AM974" i="6"/>
  <c r="AM975" i="6"/>
  <c r="AM976" i="6"/>
  <c r="AM977" i="6"/>
  <c r="AM978" i="6"/>
  <c r="AM979" i="6"/>
  <c r="AM980" i="6"/>
  <c r="AM981" i="6"/>
  <c r="AM982" i="6"/>
  <c r="AM983" i="6"/>
  <c r="AM984" i="6"/>
  <c r="AM985" i="6"/>
  <c r="AM986" i="6"/>
  <c r="AM987" i="6"/>
  <c r="AM988" i="6"/>
  <c r="AM989" i="6"/>
  <c r="AM990" i="6"/>
  <c r="AM991" i="6"/>
  <c r="AM992" i="6"/>
  <c r="AM993" i="6"/>
  <c r="AM994" i="6"/>
  <c r="AM995" i="6"/>
  <c r="AM996" i="6"/>
  <c r="AM997" i="6"/>
  <c r="AM998" i="6"/>
  <c r="AM999" i="6"/>
  <c r="AM1000" i="6"/>
  <c r="AM1001" i="6"/>
  <c r="AM1002" i="6"/>
  <c r="AM1003" i="6"/>
  <c r="AM1004" i="6"/>
  <c r="AM1005" i="6"/>
  <c r="AM1006" i="6"/>
  <c r="AM1007" i="6"/>
  <c r="AM1008" i="6"/>
  <c r="AM1009" i="6"/>
  <c r="AM1010" i="6"/>
  <c r="AM1011" i="6"/>
  <c r="AM1012" i="6"/>
  <c r="AM1013" i="6"/>
  <c r="AM1014" i="6"/>
  <c r="AM1015" i="6"/>
  <c r="AM1016" i="6"/>
  <c r="AM1017" i="6"/>
  <c r="AM1018" i="6"/>
  <c r="AM1019" i="6"/>
  <c r="AM1020" i="6"/>
  <c r="AM1021" i="6"/>
  <c r="AM1022" i="6"/>
  <c r="AM1023" i="6"/>
  <c r="AM1024" i="6"/>
  <c r="AM1025" i="6"/>
  <c r="AM1026" i="6"/>
  <c r="AM1027" i="6"/>
  <c r="AM1028" i="6"/>
  <c r="AM1029" i="6"/>
  <c r="AM1030" i="6"/>
  <c r="AM1031" i="6"/>
  <c r="AM1032" i="6"/>
  <c r="AM1033" i="6"/>
  <c r="AM1034" i="6"/>
  <c r="AM1035" i="6"/>
  <c r="AM1036" i="6"/>
  <c r="AM1037" i="6"/>
  <c r="AM1038" i="6"/>
  <c r="AM1039" i="6"/>
  <c r="AM1040" i="6"/>
  <c r="AM1041" i="6"/>
  <c r="AM1042" i="6"/>
  <c r="AM1043" i="6"/>
  <c r="AM1044" i="6"/>
  <c r="AM1045" i="6"/>
  <c r="AM1046" i="6"/>
  <c r="AM1047" i="6"/>
  <c r="AM1048" i="6"/>
  <c r="AM1049" i="6"/>
  <c r="AM1050" i="6"/>
  <c r="AM1051" i="6"/>
  <c r="AM1052" i="6"/>
  <c r="AM1053" i="6"/>
  <c r="AM1054" i="6"/>
  <c r="AM1055" i="6"/>
  <c r="AM1056" i="6"/>
  <c r="AM1057" i="6"/>
  <c r="AM1058" i="6"/>
  <c r="AM1059" i="6"/>
  <c r="AM1060" i="6"/>
  <c r="AM1061" i="6"/>
  <c r="AM1062" i="6"/>
  <c r="AM1063" i="6"/>
  <c r="AM1064" i="6"/>
  <c r="AM1065" i="6"/>
  <c r="AM1066" i="6"/>
  <c r="AM1067" i="6"/>
  <c r="AM1068" i="6"/>
  <c r="AM1069" i="6"/>
  <c r="AM1070" i="6"/>
  <c r="AM1071" i="6"/>
  <c r="AM1072" i="6"/>
  <c r="AM1073" i="6"/>
  <c r="AM1074" i="6"/>
  <c r="AM1075" i="6"/>
  <c r="AM1076" i="6"/>
  <c r="AM1077" i="6"/>
  <c r="AM1078" i="6"/>
  <c r="AM1079" i="6"/>
  <c r="AM1080" i="6"/>
  <c r="AM1081" i="6"/>
  <c r="AM1082" i="6"/>
  <c r="AM1083" i="6"/>
  <c r="AM1084" i="6"/>
  <c r="AM1085" i="6"/>
  <c r="AM1086" i="6"/>
  <c r="AM1087" i="6"/>
  <c r="AM1088" i="6"/>
  <c r="AM1089" i="6"/>
  <c r="AM1090" i="6"/>
  <c r="AM1091" i="6"/>
  <c r="AM1092" i="6"/>
  <c r="AM1093" i="6"/>
  <c r="AM1094" i="6"/>
  <c r="AM1095" i="6"/>
  <c r="AM1096" i="6"/>
  <c r="AM1097" i="6"/>
  <c r="AM1098" i="6"/>
  <c r="AM1099" i="6"/>
  <c r="AM1100" i="6"/>
  <c r="AM1101" i="6"/>
  <c r="AM1102" i="6"/>
  <c r="AM1103" i="6"/>
  <c r="AM1104" i="6"/>
  <c r="AM1105" i="6"/>
  <c r="AM1106" i="6"/>
  <c r="AM1107" i="6"/>
  <c r="AM1108" i="6"/>
  <c r="AM1109" i="6"/>
  <c r="AM1110" i="6"/>
  <c r="AM1111" i="6"/>
  <c r="AM1112" i="6"/>
  <c r="AM1113" i="6"/>
  <c r="AM1114" i="6"/>
  <c r="AM1115" i="6"/>
  <c r="AM1116" i="6"/>
  <c r="AM1117" i="6"/>
  <c r="AM1118" i="6"/>
  <c r="AM1119" i="6"/>
  <c r="AM1120" i="6"/>
  <c r="AM1121" i="6"/>
  <c r="AM1122" i="6"/>
  <c r="AM1123" i="6"/>
  <c r="AM1124" i="6"/>
  <c r="AM1125" i="6"/>
  <c r="AM1126" i="6"/>
  <c r="AM1127" i="6"/>
  <c r="AM1128" i="6"/>
  <c r="AM1129" i="6"/>
  <c r="AM1130" i="6"/>
  <c r="AM1131" i="6"/>
  <c r="AM1132" i="6"/>
  <c r="AM1133" i="6"/>
  <c r="AM1134" i="6"/>
  <c r="AM1135" i="6"/>
  <c r="AM1136" i="6"/>
  <c r="AM1137" i="6"/>
  <c r="AM1138" i="6"/>
  <c r="AM1139" i="6"/>
  <c r="AM1140" i="6"/>
  <c r="AM1141" i="6"/>
  <c r="AM1142" i="6"/>
  <c r="AM1143" i="6"/>
  <c r="AM1144" i="6"/>
  <c r="AM1145" i="6"/>
  <c r="AM1146" i="6"/>
  <c r="AM1147" i="6"/>
  <c r="AM1148" i="6"/>
  <c r="AM1149" i="6"/>
  <c r="AM1150" i="6"/>
  <c r="AM1151" i="6"/>
  <c r="AM1152" i="6"/>
  <c r="AM1153" i="6"/>
  <c r="AM1154" i="6"/>
  <c r="AM1155" i="6"/>
  <c r="AM1156" i="6"/>
  <c r="AM1157" i="6"/>
  <c r="AM1158" i="6"/>
  <c r="AM1159" i="6"/>
  <c r="AM1160" i="6"/>
  <c r="AM1161" i="6"/>
  <c r="AM1162" i="6"/>
  <c r="AM1163" i="6"/>
  <c r="AM1164" i="6"/>
  <c r="AM1165" i="6"/>
  <c r="AM1166" i="6"/>
  <c r="AM1167" i="6"/>
  <c r="AM1168" i="6"/>
  <c r="AM1169" i="6"/>
  <c r="AM1170" i="6"/>
  <c r="AM1171" i="6"/>
  <c r="AM1172" i="6"/>
  <c r="AM1173" i="6"/>
  <c r="AM1174" i="6"/>
  <c r="AM1175" i="6"/>
  <c r="AM1176" i="6"/>
  <c r="AM1177" i="6"/>
  <c r="AM1178" i="6"/>
  <c r="AM1179" i="6"/>
  <c r="AM1180" i="6"/>
  <c r="AM1181" i="6"/>
  <c r="AM1182" i="6"/>
  <c r="AM1183" i="6"/>
  <c r="AM1184" i="6"/>
  <c r="AM1185" i="6"/>
  <c r="AM1186" i="6"/>
  <c r="AM1187" i="6"/>
  <c r="AM1188" i="6"/>
  <c r="AM1189" i="6"/>
  <c r="AM1190" i="6"/>
  <c r="AM1191" i="6"/>
  <c r="AM1192" i="6"/>
  <c r="AM1193" i="6"/>
  <c r="AM1194" i="6"/>
  <c r="AM1195" i="6"/>
  <c r="AM1196" i="6"/>
  <c r="AM1197" i="6"/>
  <c r="AM1198" i="6"/>
  <c r="AM1199" i="6"/>
  <c r="AM1200" i="6"/>
  <c r="AM1201" i="6"/>
  <c r="AM1202" i="6"/>
  <c r="AM1203" i="6"/>
  <c r="AM1204" i="6"/>
  <c r="AM1205" i="6"/>
  <c r="AM1206" i="6"/>
  <c r="AM1207" i="6"/>
  <c r="AM1208" i="6"/>
  <c r="AM1209" i="6"/>
  <c r="AM1210" i="6"/>
  <c r="AM1211" i="6"/>
  <c r="AM1212" i="6"/>
  <c r="AM1213" i="6"/>
  <c r="AM1214" i="6"/>
  <c r="AM1215" i="6"/>
  <c r="AM1216" i="6"/>
  <c r="AM1217" i="6"/>
  <c r="AM1218" i="6"/>
  <c r="AM1219" i="6"/>
  <c r="AM1220" i="6"/>
  <c r="AM1221" i="6"/>
  <c r="AM1222" i="6"/>
  <c r="AM1223" i="6"/>
  <c r="AM1224" i="6"/>
  <c r="AM1225" i="6"/>
  <c r="AM1226" i="6"/>
  <c r="AM1227" i="6"/>
  <c r="AM1228" i="6"/>
  <c r="AM1229" i="6"/>
  <c r="AM1230" i="6"/>
  <c r="AM1231" i="6"/>
  <c r="AM1232" i="6"/>
  <c r="AM1233" i="6"/>
  <c r="AM1234" i="6"/>
  <c r="AM1235" i="6"/>
  <c r="AM1236" i="6"/>
  <c r="AM1237" i="6"/>
  <c r="AM1238" i="6"/>
  <c r="AM1239" i="6"/>
  <c r="AM1240" i="6"/>
  <c r="AM1241" i="6"/>
  <c r="AM1242" i="6"/>
  <c r="AM1243" i="6"/>
  <c r="AM1244" i="6"/>
  <c r="AM1245" i="6"/>
  <c r="AM1246" i="6"/>
  <c r="AM1247" i="6"/>
  <c r="AM1248" i="6"/>
  <c r="AM1249" i="6"/>
  <c r="AM1250" i="6"/>
  <c r="AM1251" i="6"/>
  <c r="AM1252" i="6"/>
  <c r="AM1253" i="6"/>
  <c r="AM1254" i="6"/>
  <c r="AM1255" i="6"/>
  <c r="AM1256" i="6"/>
  <c r="AM1257" i="6"/>
  <c r="AM1258" i="6"/>
  <c r="AM1259" i="6"/>
  <c r="AM1260" i="6"/>
  <c r="AM1261" i="6"/>
  <c r="AM1262" i="6"/>
  <c r="AM1263" i="6"/>
  <c r="AM1264" i="6"/>
  <c r="AM1265" i="6"/>
  <c r="AM1266" i="6"/>
  <c r="AM1267" i="6"/>
  <c r="AM1268" i="6"/>
  <c r="AM1269" i="6"/>
  <c r="AM1270" i="6"/>
  <c r="AM1271" i="6"/>
  <c r="AM1272" i="6"/>
  <c r="AM1273" i="6"/>
  <c r="AM1274" i="6"/>
  <c r="AM1275" i="6"/>
  <c r="AM1276" i="6"/>
  <c r="AM1277" i="6"/>
  <c r="AM1278" i="6"/>
  <c r="AM1279" i="6"/>
  <c r="AM1280" i="6"/>
  <c r="AM1281" i="6"/>
  <c r="AM1282" i="6"/>
  <c r="AM1283" i="6"/>
  <c r="AM1284" i="6"/>
  <c r="AM1285" i="6"/>
  <c r="AM1286" i="6"/>
  <c r="AM1287" i="6"/>
  <c r="AM1288" i="6"/>
  <c r="AM1289" i="6"/>
  <c r="AM1290" i="6"/>
  <c r="AM1291" i="6"/>
  <c r="AM1292" i="6"/>
  <c r="AM1293" i="6"/>
  <c r="AM1294" i="6"/>
  <c r="AM1295" i="6"/>
  <c r="AM1296" i="6"/>
  <c r="AM1297" i="6"/>
  <c r="AM1298" i="6"/>
  <c r="AM1299" i="6"/>
  <c r="AM1300" i="6"/>
  <c r="AM1301" i="6"/>
  <c r="AM1302" i="6"/>
  <c r="AM1303" i="6"/>
  <c r="AM1304" i="6"/>
  <c r="AM1305" i="6"/>
  <c r="AM1306" i="6"/>
  <c r="AM1307" i="6"/>
  <c r="AM1308" i="6"/>
  <c r="AM1309" i="6"/>
  <c r="AM1310" i="6"/>
  <c r="AM1311" i="6"/>
  <c r="AM1312" i="6"/>
  <c r="AM1313" i="6"/>
  <c r="AM1314" i="6"/>
  <c r="AM1315" i="6"/>
  <c r="AM1316" i="6"/>
  <c r="AM1317" i="6"/>
  <c r="AM1318" i="6"/>
  <c r="AM1319" i="6"/>
  <c r="AM1320" i="6"/>
  <c r="AM1321" i="6"/>
  <c r="AM1322" i="6"/>
  <c r="AM1323" i="6"/>
  <c r="AM1324" i="6"/>
  <c r="AM575" i="6"/>
  <c r="AE572" i="6" l="1"/>
  <c r="AO576" i="6"/>
  <c r="AO577" i="6"/>
  <c r="AO578" i="6"/>
  <c r="AO579" i="6"/>
  <c r="AO580" i="6"/>
  <c r="AO581" i="6"/>
  <c r="AO582" i="6"/>
  <c r="AO583" i="6"/>
  <c r="AO584" i="6"/>
  <c r="AO585" i="6"/>
  <c r="AO586" i="6"/>
  <c r="AO587" i="6"/>
  <c r="AO588" i="6"/>
  <c r="AO589" i="6"/>
  <c r="AO590" i="6"/>
  <c r="AO591" i="6"/>
  <c r="AO592" i="6"/>
  <c r="AO593" i="6"/>
  <c r="AO594" i="6"/>
  <c r="AO595" i="6"/>
  <c r="AO596" i="6"/>
  <c r="AO597" i="6"/>
  <c r="AO598" i="6"/>
  <c r="AO599" i="6"/>
  <c r="AO600" i="6"/>
  <c r="AO601" i="6"/>
  <c r="AO602" i="6"/>
  <c r="AO603" i="6"/>
  <c r="AO604" i="6"/>
  <c r="AO605" i="6"/>
  <c r="AO606" i="6"/>
  <c r="AO607" i="6"/>
  <c r="AO608" i="6"/>
  <c r="AO609" i="6"/>
  <c r="AO610" i="6"/>
  <c r="AO611" i="6"/>
  <c r="AO612" i="6"/>
  <c r="AO613" i="6"/>
  <c r="AO614" i="6"/>
  <c r="AO615" i="6"/>
  <c r="AO616" i="6"/>
  <c r="AO617" i="6"/>
  <c r="AO618" i="6"/>
  <c r="AO619" i="6"/>
  <c r="AO620" i="6"/>
  <c r="AO621" i="6"/>
  <c r="AO622" i="6"/>
  <c r="AO623" i="6"/>
  <c r="AO624" i="6"/>
  <c r="AO625" i="6"/>
  <c r="AO626" i="6"/>
  <c r="AO627" i="6"/>
  <c r="AO628" i="6"/>
  <c r="AO629" i="6"/>
  <c r="AO630" i="6"/>
  <c r="AO631" i="6"/>
  <c r="AO632" i="6"/>
  <c r="AO633" i="6"/>
  <c r="AO634" i="6"/>
  <c r="AO635" i="6"/>
  <c r="AO636" i="6"/>
  <c r="AO637" i="6"/>
  <c r="AO638" i="6"/>
  <c r="AO639" i="6"/>
  <c r="AO640" i="6"/>
  <c r="AO641" i="6"/>
  <c r="AO642" i="6"/>
  <c r="AO643" i="6"/>
  <c r="AO644" i="6"/>
  <c r="AO645" i="6"/>
  <c r="AO646" i="6"/>
  <c r="AO647" i="6"/>
  <c r="AO648" i="6"/>
  <c r="AO649" i="6"/>
  <c r="AO650" i="6"/>
  <c r="AO651" i="6"/>
  <c r="AO652" i="6"/>
  <c r="AO653" i="6"/>
  <c r="AO654" i="6"/>
  <c r="AO655" i="6"/>
  <c r="AO656" i="6"/>
  <c r="AO657" i="6"/>
  <c r="AO658" i="6"/>
  <c r="AO659" i="6"/>
  <c r="AO660" i="6"/>
  <c r="AO661" i="6"/>
  <c r="AO662" i="6"/>
  <c r="AO663" i="6"/>
  <c r="AO664" i="6"/>
  <c r="AO665" i="6"/>
  <c r="AO666" i="6"/>
  <c r="AO667" i="6"/>
  <c r="AO668" i="6"/>
  <c r="AO669" i="6"/>
  <c r="AO670" i="6"/>
  <c r="AO671" i="6"/>
  <c r="AO672" i="6"/>
  <c r="AO673" i="6"/>
  <c r="AO674" i="6"/>
  <c r="AO675" i="6"/>
  <c r="AO676" i="6"/>
  <c r="AO677" i="6"/>
  <c r="AO678" i="6"/>
  <c r="AO679" i="6"/>
  <c r="AO680" i="6"/>
  <c r="AO681" i="6"/>
  <c r="AO682" i="6"/>
  <c r="AO683" i="6"/>
  <c r="AO684" i="6"/>
  <c r="AO685" i="6"/>
  <c r="AO686" i="6"/>
  <c r="AO687" i="6"/>
  <c r="AO688" i="6"/>
  <c r="AO689" i="6"/>
  <c r="AO690" i="6"/>
  <c r="AO691" i="6"/>
  <c r="AO692" i="6"/>
  <c r="AO693" i="6"/>
  <c r="AO694" i="6"/>
  <c r="AO695" i="6"/>
  <c r="AO696" i="6"/>
  <c r="AO697" i="6"/>
  <c r="AO698" i="6"/>
  <c r="AO699" i="6"/>
  <c r="AO700" i="6"/>
  <c r="AO701" i="6"/>
  <c r="AO702" i="6"/>
  <c r="AO703" i="6"/>
  <c r="AO704" i="6"/>
  <c r="AO705" i="6"/>
  <c r="AO706" i="6"/>
  <c r="AO707" i="6"/>
  <c r="AO708" i="6"/>
  <c r="AO709" i="6"/>
  <c r="AO710" i="6"/>
  <c r="AO711" i="6"/>
  <c r="AO712" i="6"/>
  <c r="AO713" i="6"/>
  <c r="AO714" i="6"/>
  <c r="AO715" i="6"/>
  <c r="AO716" i="6"/>
  <c r="AO717" i="6"/>
  <c r="AO718" i="6"/>
  <c r="AO719" i="6"/>
  <c r="AO720" i="6"/>
  <c r="AO721" i="6"/>
  <c r="AO722" i="6"/>
  <c r="AO723" i="6"/>
  <c r="AO724" i="6"/>
  <c r="AO725" i="6"/>
  <c r="AO726" i="6"/>
  <c r="AO727" i="6"/>
  <c r="AO728" i="6"/>
  <c r="AO729" i="6"/>
  <c r="AO730" i="6"/>
  <c r="AO731" i="6"/>
  <c r="AO732" i="6"/>
  <c r="AO733" i="6"/>
  <c r="AO734" i="6"/>
  <c r="AO735" i="6"/>
  <c r="AO736" i="6"/>
  <c r="AO737" i="6"/>
  <c r="AO738" i="6"/>
  <c r="AO739" i="6"/>
  <c r="AO740" i="6"/>
  <c r="AO741" i="6"/>
  <c r="AO742" i="6"/>
  <c r="AO743" i="6"/>
  <c r="AO744" i="6"/>
  <c r="AO745" i="6"/>
  <c r="AO746" i="6"/>
  <c r="AO747" i="6"/>
  <c r="AO748" i="6"/>
  <c r="AO749" i="6"/>
  <c r="AO750" i="6"/>
  <c r="AO751" i="6"/>
  <c r="AO752" i="6"/>
  <c r="AO753" i="6"/>
  <c r="AO754" i="6"/>
  <c r="AO755" i="6"/>
  <c r="AO756" i="6"/>
  <c r="AO757" i="6"/>
  <c r="AO758" i="6"/>
  <c r="AO759" i="6"/>
  <c r="AO760" i="6"/>
  <c r="AO761" i="6"/>
  <c r="AO762" i="6"/>
  <c r="AO763" i="6"/>
  <c r="AO764" i="6"/>
  <c r="AO765" i="6"/>
  <c r="AO766" i="6"/>
  <c r="AO767" i="6"/>
  <c r="AO768" i="6"/>
  <c r="AO769" i="6"/>
  <c r="AO770" i="6"/>
  <c r="AO771" i="6"/>
  <c r="AO772" i="6"/>
  <c r="AO773" i="6"/>
  <c r="AO774" i="6"/>
  <c r="AO775" i="6"/>
  <c r="AO776" i="6"/>
  <c r="AO777" i="6"/>
  <c r="AO778" i="6"/>
  <c r="AO779" i="6"/>
  <c r="AO780" i="6"/>
  <c r="AO781" i="6"/>
  <c r="AO782" i="6"/>
  <c r="AO783" i="6"/>
  <c r="AO784" i="6"/>
  <c r="AO785" i="6"/>
  <c r="AO786" i="6"/>
  <c r="AO787" i="6"/>
  <c r="AO788" i="6"/>
  <c r="AO789" i="6"/>
  <c r="AO790" i="6"/>
  <c r="AO791" i="6"/>
  <c r="AO792" i="6"/>
  <c r="AO793" i="6"/>
  <c r="AO794" i="6"/>
  <c r="AO795" i="6"/>
  <c r="AO796" i="6"/>
  <c r="AO797" i="6"/>
  <c r="AO798" i="6"/>
  <c r="AO799" i="6"/>
  <c r="AO800" i="6"/>
  <c r="AO801" i="6"/>
  <c r="AO802" i="6"/>
  <c r="AO803" i="6"/>
  <c r="AO804" i="6"/>
  <c r="AO805" i="6"/>
  <c r="AO806" i="6"/>
  <c r="AO807" i="6"/>
  <c r="AO808" i="6"/>
  <c r="AO809" i="6"/>
  <c r="AO810" i="6"/>
  <c r="AO811" i="6"/>
  <c r="AO812" i="6"/>
  <c r="AO813" i="6"/>
  <c r="AO814" i="6"/>
  <c r="AO815" i="6"/>
  <c r="AO816" i="6"/>
  <c r="AO817" i="6"/>
  <c r="AO818" i="6"/>
  <c r="AO819" i="6"/>
  <c r="AO820" i="6"/>
  <c r="AO821" i="6"/>
  <c r="AO822" i="6"/>
  <c r="AO823" i="6"/>
  <c r="AO824" i="6"/>
  <c r="AO825" i="6"/>
  <c r="AO826" i="6"/>
  <c r="AO827" i="6"/>
  <c r="AO828" i="6"/>
  <c r="AO829" i="6"/>
  <c r="AO830" i="6"/>
  <c r="AO831" i="6"/>
  <c r="AO832" i="6"/>
  <c r="AO833" i="6"/>
  <c r="AO834" i="6"/>
  <c r="AO835" i="6"/>
  <c r="AO836" i="6"/>
  <c r="AO837" i="6"/>
  <c r="AO838" i="6"/>
  <c r="AO839" i="6"/>
  <c r="AO840" i="6"/>
  <c r="AO841" i="6"/>
  <c r="AO842" i="6"/>
  <c r="AO843" i="6"/>
  <c r="AO844" i="6"/>
  <c r="AO845" i="6"/>
  <c r="AO846" i="6"/>
  <c r="AO847" i="6"/>
  <c r="AO848" i="6"/>
  <c r="AO849" i="6"/>
  <c r="AO850" i="6"/>
  <c r="AO851" i="6"/>
  <c r="AO852" i="6"/>
  <c r="AO853" i="6"/>
  <c r="AO854" i="6"/>
  <c r="AO855" i="6"/>
  <c r="AO856" i="6"/>
  <c r="AO857" i="6"/>
  <c r="AO858" i="6"/>
  <c r="AO859" i="6"/>
  <c r="AO860" i="6"/>
  <c r="AO861" i="6"/>
  <c r="AO862" i="6"/>
  <c r="AO863" i="6"/>
  <c r="AO864" i="6"/>
  <c r="AO865" i="6"/>
  <c r="AO866" i="6"/>
  <c r="AO867" i="6"/>
  <c r="AO868" i="6"/>
  <c r="AO869" i="6"/>
  <c r="AO870" i="6"/>
  <c r="AO871" i="6"/>
  <c r="AO872" i="6"/>
  <c r="AO873" i="6"/>
  <c r="AO874" i="6"/>
  <c r="AO875" i="6"/>
  <c r="AO876" i="6"/>
  <c r="AO877" i="6"/>
  <c r="AO878" i="6"/>
  <c r="AO879" i="6"/>
  <c r="AO880" i="6"/>
  <c r="AO881" i="6"/>
  <c r="AO882" i="6"/>
  <c r="AO883" i="6"/>
  <c r="AO884" i="6"/>
  <c r="AO885" i="6"/>
  <c r="AO886" i="6"/>
  <c r="AO887" i="6"/>
  <c r="AO888" i="6"/>
  <c r="AO889" i="6"/>
  <c r="AO890" i="6"/>
  <c r="AO891" i="6"/>
  <c r="AO892" i="6"/>
  <c r="AO893" i="6"/>
  <c r="AO894" i="6"/>
  <c r="AO895" i="6"/>
  <c r="AO896" i="6"/>
  <c r="AO897" i="6"/>
  <c r="AO898" i="6"/>
  <c r="AO899" i="6"/>
  <c r="AO900" i="6"/>
  <c r="AO901" i="6"/>
  <c r="AO902" i="6"/>
  <c r="AO903" i="6"/>
  <c r="AO904" i="6"/>
  <c r="AO905" i="6"/>
  <c r="AO906" i="6"/>
  <c r="AO907" i="6"/>
  <c r="AO908" i="6"/>
  <c r="AO909" i="6"/>
  <c r="AO910" i="6"/>
  <c r="AO911" i="6"/>
  <c r="AO912" i="6"/>
  <c r="AO913" i="6"/>
  <c r="AO914" i="6"/>
  <c r="AO915" i="6"/>
  <c r="AO916" i="6"/>
  <c r="AO917" i="6"/>
  <c r="AO918" i="6"/>
  <c r="AO919" i="6"/>
  <c r="AO920" i="6"/>
  <c r="AO921" i="6"/>
  <c r="AO922" i="6"/>
  <c r="AO923" i="6"/>
  <c r="AO924" i="6"/>
  <c r="AO925" i="6"/>
  <c r="AO926" i="6"/>
  <c r="AO927" i="6"/>
  <c r="AO928" i="6"/>
  <c r="AO929" i="6"/>
  <c r="AO930" i="6"/>
  <c r="AO931" i="6"/>
  <c r="AO932" i="6"/>
  <c r="AO933" i="6"/>
  <c r="AO934" i="6"/>
  <c r="AO935" i="6"/>
  <c r="AO936" i="6"/>
  <c r="AO937" i="6"/>
  <c r="AO938" i="6"/>
  <c r="AO939" i="6"/>
  <c r="AO940" i="6"/>
  <c r="AO941" i="6"/>
  <c r="AO942" i="6"/>
  <c r="AO943" i="6"/>
  <c r="AO944" i="6"/>
  <c r="AO945" i="6"/>
  <c r="AO946" i="6"/>
  <c r="AO947" i="6"/>
  <c r="AO948" i="6"/>
  <c r="AO949" i="6"/>
  <c r="AO950" i="6"/>
  <c r="AO951" i="6"/>
  <c r="AO952" i="6"/>
  <c r="AO953" i="6"/>
  <c r="AO954" i="6"/>
  <c r="AO955" i="6"/>
  <c r="AO956" i="6"/>
  <c r="AO957" i="6"/>
  <c r="AO958" i="6"/>
  <c r="AO959" i="6"/>
  <c r="AO960" i="6"/>
  <c r="AO961" i="6"/>
  <c r="AO962" i="6"/>
  <c r="AO963" i="6"/>
  <c r="AO964" i="6"/>
  <c r="AO965" i="6"/>
  <c r="AO966" i="6"/>
  <c r="AO967" i="6"/>
  <c r="AO968" i="6"/>
  <c r="AO969" i="6"/>
  <c r="AO970" i="6"/>
  <c r="AO971" i="6"/>
  <c r="AO972" i="6"/>
  <c r="AO973" i="6"/>
  <c r="AO974" i="6"/>
  <c r="AO975" i="6"/>
  <c r="AO976" i="6"/>
  <c r="AO977" i="6"/>
  <c r="AO978" i="6"/>
  <c r="AO979" i="6"/>
  <c r="AO980" i="6"/>
  <c r="AO981" i="6"/>
  <c r="AO982" i="6"/>
  <c r="AO983" i="6"/>
  <c r="AO984" i="6"/>
  <c r="AO985" i="6"/>
  <c r="AO986" i="6"/>
  <c r="AO987" i="6"/>
  <c r="AO988" i="6"/>
  <c r="AO989" i="6"/>
  <c r="AO990" i="6"/>
  <c r="AO991" i="6"/>
  <c r="AO992" i="6"/>
  <c r="AO993" i="6"/>
  <c r="AO994" i="6"/>
  <c r="AO995" i="6"/>
  <c r="AO996" i="6"/>
  <c r="AO997" i="6"/>
  <c r="AO998" i="6"/>
  <c r="AO999" i="6"/>
  <c r="AO1000" i="6"/>
  <c r="AO1001" i="6"/>
  <c r="AO1002" i="6"/>
  <c r="AO1003" i="6"/>
  <c r="AO1004" i="6"/>
  <c r="AO1005" i="6"/>
  <c r="AO1006" i="6"/>
  <c r="AO1007" i="6"/>
  <c r="AO1008" i="6"/>
  <c r="AO1009" i="6"/>
  <c r="AO1010" i="6"/>
  <c r="AO1011" i="6"/>
  <c r="AO1012" i="6"/>
  <c r="AO1013" i="6"/>
  <c r="AO1014" i="6"/>
  <c r="AO1015" i="6"/>
  <c r="AO1016" i="6"/>
  <c r="AO1017" i="6"/>
  <c r="AO1018" i="6"/>
  <c r="AO1019" i="6"/>
  <c r="AO1020" i="6"/>
  <c r="AO1021" i="6"/>
  <c r="AO1022" i="6"/>
  <c r="AO1023" i="6"/>
  <c r="AO1024" i="6"/>
  <c r="AO1025" i="6"/>
  <c r="AO1026" i="6"/>
  <c r="AO1027" i="6"/>
  <c r="AO1028" i="6"/>
  <c r="AO1029" i="6"/>
  <c r="AO1030" i="6"/>
  <c r="AO1031" i="6"/>
  <c r="AO1032" i="6"/>
  <c r="AO1033" i="6"/>
  <c r="AO1034" i="6"/>
  <c r="AO1035" i="6"/>
  <c r="AO1036" i="6"/>
  <c r="AO1037" i="6"/>
  <c r="AO1038" i="6"/>
  <c r="AO1039" i="6"/>
  <c r="AO1040" i="6"/>
  <c r="AO1041" i="6"/>
  <c r="AO1042" i="6"/>
  <c r="AO1043" i="6"/>
  <c r="AO1044" i="6"/>
  <c r="AO1045" i="6"/>
  <c r="AO1046" i="6"/>
  <c r="AO1047" i="6"/>
  <c r="AO1048" i="6"/>
  <c r="AO1049" i="6"/>
  <c r="AO1050" i="6"/>
  <c r="AO1051" i="6"/>
  <c r="AO1052" i="6"/>
  <c r="AO1053" i="6"/>
  <c r="AO1054" i="6"/>
  <c r="AO1055" i="6"/>
  <c r="AO1056" i="6"/>
  <c r="AO1057" i="6"/>
  <c r="AO1058" i="6"/>
  <c r="AO1059" i="6"/>
  <c r="AO1060" i="6"/>
  <c r="AO1061" i="6"/>
  <c r="AO1062" i="6"/>
  <c r="AO1063" i="6"/>
  <c r="AO1064" i="6"/>
  <c r="AO1065" i="6"/>
  <c r="AO1066" i="6"/>
  <c r="AO1067" i="6"/>
  <c r="AO1068" i="6"/>
  <c r="AO1069" i="6"/>
  <c r="AO1070" i="6"/>
  <c r="AO1071" i="6"/>
  <c r="AO1072" i="6"/>
  <c r="AO1073" i="6"/>
  <c r="AO1074" i="6"/>
  <c r="AO1075" i="6"/>
  <c r="AO1076" i="6"/>
  <c r="AO1077" i="6"/>
  <c r="AO1078" i="6"/>
  <c r="AO1079" i="6"/>
  <c r="AO1080" i="6"/>
  <c r="AO1081" i="6"/>
  <c r="AO1082" i="6"/>
  <c r="AO1083" i="6"/>
  <c r="AO1084" i="6"/>
  <c r="AO1085" i="6"/>
  <c r="AO1086" i="6"/>
  <c r="AO1087" i="6"/>
  <c r="AO1088" i="6"/>
  <c r="AO1089" i="6"/>
  <c r="AO1090" i="6"/>
  <c r="AO1091" i="6"/>
  <c r="AO1092" i="6"/>
  <c r="AO1093" i="6"/>
  <c r="AO1094" i="6"/>
  <c r="AO1095" i="6"/>
  <c r="AO1096" i="6"/>
  <c r="AO1097" i="6"/>
  <c r="AO1098" i="6"/>
  <c r="AO1099" i="6"/>
  <c r="AO1100" i="6"/>
  <c r="AO1101" i="6"/>
  <c r="AO1102" i="6"/>
  <c r="AO1103" i="6"/>
  <c r="AO1104" i="6"/>
  <c r="AO1105" i="6"/>
  <c r="AO1106" i="6"/>
  <c r="AO1107" i="6"/>
  <c r="AO1108" i="6"/>
  <c r="AO1109" i="6"/>
  <c r="AO1110" i="6"/>
  <c r="AO1111" i="6"/>
  <c r="AO1112" i="6"/>
  <c r="AO1113" i="6"/>
  <c r="AO1114" i="6"/>
  <c r="AO1115" i="6"/>
  <c r="AO1116" i="6"/>
  <c r="AO1117" i="6"/>
  <c r="AO1118" i="6"/>
  <c r="AO1119" i="6"/>
  <c r="AO1120" i="6"/>
  <c r="AO1121" i="6"/>
  <c r="AO1122" i="6"/>
  <c r="AO1123" i="6"/>
  <c r="AO1124" i="6"/>
  <c r="AO1125" i="6"/>
  <c r="AO1126" i="6"/>
  <c r="AO1127" i="6"/>
  <c r="AO1128" i="6"/>
  <c r="AO1129" i="6"/>
  <c r="AO1130" i="6"/>
  <c r="AO1131" i="6"/>
  <c r="AO1132" i="6"/>
  <c r="AO1133" i="6"/>
  <c r="AO1134" i="6"/>
  <c r="AO1135" i="6"/>
  <c r="AO1136" i="6"/>
  <c r="AO1137" i="6"/>
  <c r="AO1138" i="6"/>
  <c r="AO1139" i="6"/>
  <c r="AO1140" i="6"/>
  <c r="AO1141" i="6"/>
  <c r="AO1142" i="6"/>
  <c r="AO1143" i="6"/>
  <c r="AO1144" i="6"/>
  <c r="AO1145" i="6"/>
  <c r="AO1146" i="6"/>
  <c r="AO1147" i="6"/>
  <c r="AO1148" i="6"/>
  <c r="AO1149" i="6"/>
  <c r="AO1150" i="6"/>
  <c r="AO1151" i="6"/>
  <c r="AO1152" i="6"/>
  <c r="AO1153" i="6"/>
  <c r="AO1154" i="6"/>
  <c r="AO1155" i="6"/>
  <c r="AO1156" i="6"/>
  <c r="AO1157" i="6"/>
  <c r="AO1158" i="6"/>
  <c r="AO1159" i="6"/>
  <c r="AO1160" i="6"/>
  <c r="AO1161" i="6"/>
  <c r="AO1162" i="6"/>
  <c r="AO1163" i="6"/>
  <c r="AO1164" i="6"/>
  <c r="AO1165" i="6"/>
  <c r="AO1166" i="6"/>
  <c r="AO1167" i="6"/>
  <c r="AO1168" i="6"/>
  <c r="AO1169" i="6"/>
  <c r="AO1170" i="6"/>
  <c r="AO1171" i="6"/>
  <c r="AO1172" i="6"/>
  <c r="AO1173" i="6"/>
  <c r="AO1174" i="6"/>
  <c r="AO1175" i="6"/>
  <c r="AO1176" i="6"/>
  <c r="AO1177" i="6"/>
  <c r="AO1178" i="6"/>
  <c r="AO1179" i="6"/>
  <c r="AO1180" i="6"/>
  <c r="AO1181" i="6"/>
  <c r="AO1182" i="6"/>
  <c r="AO1183" i="6"/>
  <c r="AO1184" i="6"/>
  <c r="AO1185" i="6"/>
  <c r="AO1186" i="6"/>
  <c r="AO1187" i="6"/>
  <c r="AO1188" i="6"/>
  <c r="AO1189" i="6"/>
  <c r="AO1190" i="6"/>
  <c r="AO1191" i="6"/>
  <c r="AO1192" i="6"/>
  <c r="AO1193" i="6"/>
  <c r="AO1194" i="6"/>
  <c r="AO1195" i="6"/>
  <c r="AO1196" i="6"/>
  <c r="AO1197" i="6"/>
  <c r="AO1198" i="6"/>
  <c r="AO1199" i="6"/>
  <c r="AO1200" i="6"/>
  <c r="AO1201" i="6"/>
  <c r="AO1202" i="6"/>
  <c r="AO1203" i="6"/>
  <c r="AO1204" i="6"/>
  <c r="AO1205" i="6"/>
  <c r="AO1206" i="6"/>
  <c r="AO1207" i="6"/>
  <c r="AO1208" i="6"/>
  <c r="AO1209" i="6"/>
  <c r="AO1210" i="6"/>
  <c r="AO1211" i="6"/>
  <c r="AO1212" i="6"/>
  <c r="AO1213" i="6"/>
  <c r="AO1214" i="6"/>
  <c r="AO1215" i="6"/>
  <c r="AO1216" i="6"/>
  <c r="AO1217" i="6"/>
  <c r="AO1218" i="6"/>
  <c r="AO1219" i="6"/>
  <c r="AO1220" i="6"/>
  <c r="AO1221" i="6"/>
  <c r="AO1222" i="6"/>
  <c r="AO1223" i="6"/>
  <c r="AO1224" i="6"/>
  <c r="AO1225" i="6"/>
  <c r="AO1226" i="6"/>
  <c r="AO1227" i="6"/>
  <c r="AO1228" i="6"/>
  <c r="AO1229" i="6"/>
  <c r="AO1230" i="6"/>
  <c r="AO1231" i="6"/>
  <c r="AO1232" i="6"/>
  <c r="AO1233" i="6"/>
  <c r="AO1234" i="6"/>
  <c r="AO1235" i="6"/>
  <c r="AO1236" i="6"/>
  <c r="AO1237" i="6"/>
  <c r="AO1238" i="6"/>
  <c r="AO1239" i="6"/>
  <c r="AO1240" i="6"/>
  <c r="AO1241" i="6"/>
  <c r="AO1242" i="6"/>
  <c r="AO1243" i="6"/>
  <c r="AO1244" i="6"/>
  <c r="AO1245" i="6"/>
  <c r="AO1246" i="6"/>
  <c r="AO1247" i="6"/>
  <c r="AO1248" i="6"/>
  <c r="AO1249" i="6"/>
  <c r="AO1250" i="6"/>
  <c r="AO1251" i="6"/>
  <c r="AO1252" i="6"/>
  <c r="AO1253" i="6"/>
  <c r="AO1254" i="6"/>
  <c r="AO1255" i="6"/>
  <c r="AO1256" i="6"/>
  <c r="AO1257" i="6"/>
  <c r="AO1258" i="6"/>
  <c r="AO1259" i="6"/>
  <c r="AO1260" i="6"/>
  <c r="AO1261" i="6"/>
  <c r="AO1262" i="6"/>
  <c r="AO1263" i="6"/>
  <c r="AO1264" i="6"/>
  <c r="AO1265" i="6"/>
  <c r="AO1266" i="6"/>
  <c r="AO1267" i="6"/>
  <c r="AO1268" i="6"/>
  <c r="AO1269" i="6"/>
  <c r="AO1270" i="6"/>
  <c r="AO1271" i="6"/>
  <c r="AO1272" i="6"/>
  <c r="AO1273" i="6"/>
  <c r="AO1274" i="6"/>
  <c r="AO1275" i="6"/>
  <c r="AO1276" i="6"/>
  <c r="AO1277" i="6"/>
  <c r="AO1278" i="6"/>
  <c r="AO1279" i="6"/>
  <c r="AO1280" i="6"/>
  <c r="AO1281" i="6"/>
  <c r="AO1282" i="6"/>
  <c r="AO1283" i="6"/>
  <c r="AO1284" i="6"/>
  <c r="AO1285" i="6"/>
  <c r="AO1286" i="6"/>
  <c r="AO1287" i="6"/>
  <c r="AO1288" i="6"/>
  <c r="AO1289" i="6"/>
  <c r="AO1290" i="6"/>
  <c r="AO1291" i="6"/>
  <c r="AO1292" i="6"/>
  <c r="AO1293" i="6"/>
  <c r="AO1294" i="6"/>
  <c r="AO1295" i="6"/>
  <c r="AO1296" i="6"/>
  <c r="AO1297" i="6"/>
  <c r="AO1298" i="6"/>
  <c r="AO1299" i="6"/>
  <c r="AO1300" i="6"/>
  <c r="AO1301" i="6"/>
  <c r="AO1302" i="6"/>
  <c r="AO1303" i="6"/>
  <c r="AO1304" i="6"/>
  <c r="AO1305" i="6"/>
  <c r="AO1306" i="6"/>
  <c r="AO1307" i="6"/>
  <c r="AO1308" i="6"/>
  <c r="AO1309" i="6"/>
  <c r="AO1310" i="6"/>
  <c r="AO1311" i="6"/>
  <c r="AO1312" i="6"/>
  <c r="AO1313" i="6"/>
  <c r="AO1314" i="6"/>
  <c r="AO1315" i="6"/>
  <c r="AO1316" i="6"/>
  <c r="AO1317" i="6"/>
  <c r="AO1318" i="6"/>
  <c r="AO1319" i="6"/>
  <c r="AO1320" i="6"/>
  <c r="AO1321" i="6"/>
  <c r="AO1322" i="6"/>
  <c r="AO1323" i="6"/>
  <c r="AO1324" i="6"/>
  <c r="AO575" i="6"/>
  <c r="AK576" i="6"/>
  <c r="AL576" i="6"/>
  <c r="AG576" i="6" s="1"/>
  <c r="AN576" i="6"/>
  <c r="AP576" i="6"/>
  <c r="AQ576" i="6"/>
  <c r="AR576" i="6"/>
  <c r="AK577" i="6"/>
  <c r="AL577" i="6"/>
  <c r="AG577" i="6" s="1"/>
  <c r="AN577" i="6"/>
  <c r="AP577" i="6"/>
  <c r="AQ577" i="6"/>
  <c r="AR577" i="6"/>
  <c r="AK578" i="6"/>
  <c r="AL578" i="6"/>
  <c r="AG578" i="6" s="1"/>
  <c r="AN578" i="6"/>
  <c r="AP578" i="6"/>
  <c r="AQ578" i="6"/>
  <c r="AR578" i="6"/>
  <c r="AK579" i="6"/>
  <c r="AL579" i="6"/>
  <c r="AG579" i="6" s="1"/>
  <c r="AN579" i="6"/>
  <c r="AP579" i="6"/>
  <c r="AQ579" i="6"/>
  <c r="AR579" i="6"/>
  <c r="AK580" i="6"/>
  <c r="AL580" i="6"/>
  <c r="AG580" i="6" s="1"/>
  <c r="AN580" i="6"/>
  <c r="AP580" i="6"/>
  <c r="AQ580" i="6"/>
  <c r="AR580" i="6"/>
  <c r="AK581" i="6"/>
  <c r="AL581" i="6"/>
  <c r="AG581" i="6" s="1"/>
  <c r="AN581" i="6"/>
  <c r="AP581" i="6"/>
  <c r="AQ581" i="6"/>
  <c r="AR581" i="6"/>
  <c r="AK582" i="6"/>
  <c r="AL582" i="6"/>
  <c r="AG582" i="6" s="1"/>
  <c r="AN582" i="6"/>
  <c r="AP582" i="6"/>
  <c r="AQ582" i="6"/>
  <c r="AR582" i="6"/>
  <c r="AK583" i="6"/>
  <c r="AL583" i="6"/>
  <c r="AG583" i="6" s="1"/>
  <c r="AN583" i="6"/>
  <c r="AP583" i="6"/>
  <c r="AQ583" i="6"/>
  <c r="AR583" i="6"/>
  <c r="AK584" i="6"/>
  <c r="AL584" i="6"/>
  <c r="AG584" i="6" s="1"/>
  <c r="AN584" i="6"/>
  <c r="AP584" i="6"/>
  <c r="AQ584" i="6"/>
  <c r="AR584" i="6"/>
  <c r="AK585" i="6"/>
  <c r="AL585" i="6"/>
  <c r="AG585" i="6" s="1"/>
  <c r="AN585" i="6"/>
  <c r="AP585" i="6"/>
  <c r="AQ585" i="6"/>
  <c r="AR585" i="6"/>
  <c r="AK586" i="6"/>
  <c r="AL586" i="6"/>
  <c r="AG586" i="6" s="1"/>
  <c r="AN586" i="6"/>
  <c r="AP586" i="6"/>
  <c r="AQ586" i="6"/>
  <c r="AR586" i="6"/>
  <c r="AK587" i="6"/>
  <c r="AL587" i="6"/>
  <c r="AG587" i="6" s="1"/>
  <c r="AN587" i="6"/>
  <c r="AP587" i="6"/>
  <c r="AQ587" i="6"/>
  <c r="AR587" i="6"/>
  <c r="AK588" i="6"/>
  <c r="AL588" i="6"/>
  <c r="AG588" i="6" s="1"/>
  <c r="AN588" i="6"/>
  <c r="AP588" i="6"/>
  <c r="AQ588" i="6"/>
  <c r="AR588" i="6"/>
  <c r="AK589" i="6"/>
  <c r="AL589" i="6"/>
  <c r="AG589" i="6" s="1"/>
  <c r="AN589" i="6"/>
  <c r="AP589" i="6"/>
  <c r="AQ589" i="6"/>
  <c r="AR589" i="6"/>
  <c r="AK590" i="6"/>
  <c r="AL590" i="6"/>
  <c r="AG590" i="6" s="1"/>
  <c r="AN590" i="6"/>
  <c r="AP590" i="6"/>
  <c r="AQ590" i="6"/>
  <c r="AR590" i="6"/>
  <c r="AK591" i="6"/>
  <c r="AL591" i="6"/>
  <c r="AG591" i="6" s="1"/>
  <c r="AN591" i="6"/>
  <c r="AP591" i="6"/>
  <c r="AQ591" i="6"/>
  <c r="AR591" i="6"/>
  <c r="AJ592" i="6"/>
  <c r="AU592" i="6" s="1"/>
  <c r="AK592" i="6"/>
  <c r="AL592" i="6"/>
  <c r="AG592" i="6" s="1"/>
  <c r="AN592" i="6"/>
  <c r="AP592" i="6"/>
  <c r="AQ592" i="6"/>
  <c r="AR592" i="6"/>
  <c r="AJ593" i="6"/>
  <c r="AU593" i="6" s="1"/>
  <c r="AK593" i="6"/>
  <c r="AL593" i="6"/>
  <c r="AG593" i="6" s="1"/>
  <c r="AN593" i="6"/>
  <c r="AP593" i="6"/>
  <c r="AQ593" i="6"/>
  <c r="AR593" i="6"/>
  <c r="AJ594" i="6"/>
  <c r="AU594" i="6" s="1"/>
  <c r="AK594" i="6"/>
  <c r="AL594" i="6"/>
  <c r="AG594" i="6" s="1"/>
  <c r="AN594" i="6"/>
  <c r="AP594" i="6"/>
  <c r="AQ594" i="6"/>
  <c r="AR594" i="6"/>
  <c r="AJ595" i="6"/>
  <c r="AU595" i="6" s="1"/>
  <c r="AK595" i="6"/>
  <c r="AL595" i="6"/>
  <c r="AG595" i="6" s="1"/>
  <c r="AN595" i="6"/>
  <c r="AP595" i="6"/>
  <c r="AQ595" i="6"/>
  <c r="AR595" i="6"/>
  <c r="AJ596" i="6"/>
  <c r="AU596" i="6" s="1"/>
  <c r="AK596" i="6"/>
  <c r="AL596" i="6"/>
  <c r="AG596" i="6" s="1"/>
  <c r="AN596" i="6"/>
  <c r="AP596" i="6"/>
  <c r="AQ596" i="6"/>
  <c r="AR596" i="6"/>
  <c r="AJ597" i="6"/>
  <c r="AU597" i="6" s="1"/>
  <c r="AK597" i="6"/>
  <c r="AL597" i="6"/>
  <c r="AG597" i="6" s="1"/>
  <c r="AN597" i="6"/>
  <c r="AP597" i="6"/>
  <c r="AQ597" i="6"/>
  <c r="AR597" i="6"/>
  <c r="AJ598" i="6"/>
  <c r="AU598" i="6" s="1"/>
  <c r="AK598" i="6"/>
  <c r="AL598" i="6"/>
  <c r="AG598" i="6" s="1"/>
  <c r="AN598" i="6"/>
  <c r="AP598" i="6"/>
  <c r="AQ598" i="6"/>
  <c r="AR598" i="6"/>
  <c r="AJ599" i="6"/>
  <c r="AU599" i="6" s="1"/>
  <c r="AK599" i="6"/>
  <c r="AL599" i="6"/>
  <c r="AG599" i="6" s="1"/>
  <c r="AN599" i="6"/>
  <c r="AP599" i="6"/>
  <c r="AQ599" i="6"/>
  <c r="AR599" i="6"/>
  <c r="AJ600" i="6"/>
  <c r="AU600" i="6" s="1"/>
  <c r="AK600" i="6"/>
  <c r="AL600" i="6"/>
  <c r="AG600" i="6" s="1"/>
  <c r="AN600" i="6"/>
  <c r="AP600" i="6"/>
  <c r="AQ600" i="6"/>
  <c r="AR600" i="6"/>
  <c r="AJ601" i="6"/>
  <c r="AU601" i="6" s="1"/>
  <c r="AK601" i="6"/>
  <c r="AL601" i="6"/>
  <c r="AG601" i="6" s="1"/>
  <c r="AN601" i="6"/>
  <c r="AP601" i="6"/>
  <c r="AQ601" i="6"/>
  <c r="AR601" i="6"/>
  <c r="AJ602" i="6"/>
  <c r="AU602" i="6" s="1"/>
  <c r="AK602" i="6"/>
  <c r="AL602" i="6"/>
  <c r="AG602" i="6" s="1"/>
  <c r="AN602" i="6"/>
  <c r="AP602" i="6"/>
  <c r="AQ602" i="6"/>
  <c r="AR602" i="6"/>
  <c r="AJ603" i="6"/>
  <c r="AU603" i="6" s="1"/>
  <c r="AK603" i="6"/>
  <c r="AL603" i="6"/>
  <c r="AG603" i="6" s="1"/>
  <c r="AN603" i="6"/>
  <c r="AP603" i="6"/>
  <c r="AQ603" i="6"/>
  <c r="AR603" i="6"/>
  <c r="AJ604" i="6"/>
  <c r="AU604" i="6" s="1"/>
  <c r="AK604" i="6"/>
  <c r="AL604" i="6"/>
  <c r="AG604" i="6" s="1"/>
  <c r="AN604" i="6"/>
  <c r="AP604" i="6"/>
  <c r="AQ604" i="6"/>
  <c r="AR604" i="6"/>
  <c r="AJ605" i="6"/>
  <c r="AU605" i="6" s="1"/>
  <c r="AK605" i="6"/>
  <c r="AL605" i="6"/>
  <c r="AG605" i="6" s="1"/>
  <c r="AN605" i="6"/>
  <c r="AP605" i="6"/>
  <c r="AQ605" i="6"/>
  <c r="AR605" i="6"/>
  <c r="AJ606" i="6"/>
  <c r="AU606" i="6" s="1"/>
  <c r="AK606" i="6"/>
  <c r="AL606" i="6"/>
  <c r="AG606" i="6" s="1"/>
  <c r="AN606" i="6"/>
  <c r="AP606" i="6"/>
  <c r="AQ606" i="6"/>
  <c r="AR606" i="6"/>
  <c r="AJ607" i="6"/>
  <c r="AU607" i="6" s="1"/>
  <c r="AK607" i="6"/>
  <c r="AL607" i="6"/>
  <c r="AG607" i="6" s="1"/>
  <c r="AN607" i="6"/>
  <c r="AP607" i="6"/>
  <c r="AQ607" i="6"/>
  <c r="AR607" i="6"/>
  <c r="AJ608" i="6"/>
  <c r="AU608" i="6" s="1"/>
  <c r="AK608" i="6"/>
  <c r="AL608" i="6"/>
  <c r="AG608" i="6" s="1"/>
  <c r="AN608" i="6"/>
  <c r="AP608" i="6"/>
  <c r="AQ608" i="6"/>
  <c r="AR608" i="6"/>
  <c r="AJ609" i="6"/>
  <c r="AU609" i="6" s="1"/>
  <c r="AK609" i="6"/>
  <c r="AL609" i="6"/>
  <c r="AG609" i="6" s="1"/>
  <c r="AN609" i="6"/>
  <c r="AP609" i="6"/>
  <c r="AQ609" i="6"/>
  <c r="AR609" i="6"/>
  <c r="AJ610" i="6"/>
  <c r="AU610" i="6" s="1"/>
  <c r="AK610" i="6"/>
  <c r="AL610" i="6"/>
  <c r="AG610" i="6" s="1"/>
  <c r="AN610" i="6"/>
  <c r="AP610" i="6"/>
  <c r="AQ610" i="6"/>
  <c r="AR610" i="6"/>
  <c r="AJ611" i="6"/>
  <c r="AK611" i="6"/>
  <c r="AL611" i="6"/>
  <c r="AG611" i="6" s="1"/>
  <c r="AN611" i="6"/>
  <c r="AP611" i="6"/>
  <c r="AQ611" i="6"/>
  <c r="AR611" i="6"/>
  <c r="AJ612" i="6"/>
  <c r="AU612" i="6" s="1"/>
  <c r="AK612" i="6"/>
  <c r="AL612" i="6"/>
  <c r="AG612" i="6" s="1"/>
  <c r="AN612" i="6"/>
  <c r="AP612" i="6"/>
  <c r="AQ612" i="6"/>
  <c r="AR612" i="6"/>
  <c r="AJ613" i="6"/>
  <c r="AU613" i="6" s="1"/>
  <c r="AK613" i="6"/>
  <c r="AL613" i="6"/>
  <c r="AG613" i="6" s="1"/>
  <c r="AN613" i="6"/>
  <c r="AP613" i="6"/>
  <c r="AQ613" i="6"/>
  <c r="AR613" i="6"/>
  <c r="AJ614" i="6"/>
  <c r="AU614" i="6" s="1"/>
  <c r="AK614" i="6"/>
  <c r="AL614" i="6"/>
  <c r="AG614" i="6" s="1"/>
  <c r="AN614" i="6"/>
  <c r="AP614" i="6"/>
  <c r="AQ614" i="6"/>
  <c r="AR614" i="6"/>
  <c r="AJ615" i="6"/>
  <c r="AU615" i="6" s="1"/>
  <c r="AK615" i="6"/>
  <c r="AL615" i="6"/>
  <c r="AG615" i="6" s="1"/>
  <c r="AN615" i="6"/>
  <c r="AP615" i="6"/>
  <c r="AQ615" i="6"/>
  <c r="AR615" i="6"/>
  <c r="AJ616" i="6"/>
  <c r="AU616" i="6" s="1"/>
  <c r="AK616" i="6"/>
  <c r="AL616" i="6"/>
  <c r="AG616" i="6" s="1"/>
  <c r="AN616" i="6"/>
  <c r="AP616" i="6"/>
  <c r="AQ616" i="6"/>
  <c r="AR616" i="6"/>
  <c r="AJ617" i="6"/>
  <c r="AU617" i="6" s="1"/>
  <c r="AK617" i="6"/>
  <c r="AL617" i="6"/>
  <c r="AG617" i="6" s="1"/>
  <c r="AN617" i="6"/>
  <c r="AP617" i="6"/>
  <c r="AQ617" i="6"/>
  <c r="AR617" i="6"/>
  <c r="AJ618" i="6"/>
  <c r="AU618" i="6" s="1"/>
  <c r="AK618" i="6"/>
  <c r="AL618" i="6"/>
  <c r="AG618" i="6" s="1"/>
  <c r="AN618" i="6"/>
  <c r="AP618" i="6"/>
  <c r="AQ618" i="6"/>
  <c r="AR618" i="6"/>
  <c r="AJ619" i="6"/>
  <c r="AU619" i="6" s="1"/>
  <c r="AK619" i="6"/>
  <c r="AL619" i="6"/>
  <c r="AG619" i="6" s="1"/>
  <c r="AN619" i="6"/>
  <c r="AP619" i="6"/>
  <c r="AQ619" i="6"/>
  <c r="AR619" i="6"/>
  <c r="AJ620" i="6"/>
  <c r="AK620" i="6"/>
  <c r="AL620" i="6"/>
  <c r="AG620" i="6" s="1"/>
  <c r="AN620" i="6"/>
  <c r="AP620" i="6"/>
  <c r="AQ620" i="6"/>
  <c r="AR620" i="6"/>
  <c r="AJ621" i="6"/>
  <c r="AU621" i="6" s="1"/>
  <c r="AK621" i="6"/>
  <c r="AL621" i="6"/>
  <c r="AG621" i="6" s="1"/>
  <c r="AN621" i="6"/>
  <c r="AP621" i="6"/>
  <c r="AQ621" i="6"/>
  <c r="AR621" i="6"/>
  <c r="AJ622" i="6"/>
  <c r="AU622" i="6" s="1"/>
  <c r="AK622" i="6"/>
  <c r="AL622" i="6"/>
  <c r="AG622" i="6" s="1"/>
  <c r="AN622" i="6"/>
  <c r="AP622" i="6"/>
  <c r="AQ622" i="6"/>
  <c r="AR622" i="6"/>
  <c r="AJ623" i="6"/>
  <c r="AU623" i="6" s="1"/>
  <c r="AK623" i="6"/>
  <c r="AL623" i="6"/>
  <c r="AG623" i="6" s="1"/>
  <c r="AN623" i="6"/>
  <c r="AP623" i="6"/>
  <c r="AQ623" i="6"/>
  <c r="AR623" i="6"/>
  <c r="AJ624" i="6"/>
  <c r="AU624" i="6" s="1"/>
  <c r="AK624" i="6"/>
  <c r="AL624" i="6"/>
  <c r="AG624" i="6" s="1"/>
  <c r="AN624" i="6"/>
  <c r="AP624" i="6"/>
  <c r="AQ624" i="6"/>
  <c r="AR624" i="6"/>
  <c r="AJ625" i="6"/>
  <c r="AU625" i="6" s="1"/>
  <c r="AK625" i="6"/>
  <c r="AL625" i="6"/>
  <c r="AG625" i="6" s="1"/>
  <c r="AN625" i="6"/>
  <c r="AP625" i="6"/>
  <c r="AQ625" i="6"/>
  <c r="AR625" i="6"/>
  <c r="AJ626" i="6"/>
  <c r="AU626" i="6" s="1"/>
  <c r="AK626" i="6"/>
  <c r="AL626" i="6"/>
  <c r="AG626" i="6" s="1"/>
  <c r="AN626" i="6"/>
  <c r="AP626" i="6"/>
  <c r="AQ626" i="6"/>
  <c r="AR626" i="6"/>
  <c r="AJ627" i="6"/>
  <c r="AK627" i="6"/>
  <c r="AL627" i="6"/>
  <c r="AG627" i="6" s="1"/>
  <c r="AN627" i="6"/>
  <c r="AP627" i="6"/>
  <c r="AQ627" i="6"/>
  <c r="AR627" i="6"/>
  <c r="AJ628" i="6"/>
  <c r="AU628" i="6" s="1"/>
  <c r="AK628" i="6"/>
  <c r="AL628" i="6"/>
  <c r="AG628" i="6" s="1"/>
  <c r="AN628" i="6"/>
  <c r="AP628" i="6"/>
  <c r="AQ628" i="6"/>
  <c r="AR628" i="6"/>
  <c r="AJ629" i="6"/>
  <c r="AU629" i="6" s="1"/>
  <c r="AK629" i="6"/>
  <c r="AL629" i="6"/>
  <c r="AG629" i="6" s="1"/>
  <c r="AN629" i="6"/>
  <c r="AP629" i="6"/>
  <c r="AQ629" i="6"/>
  <c r="AR629" i="6"/>
  <c r="AJ630" i="6"/>
  <c r="AU630" i="6" s="1"/>
  <c r="AK630" i="6"/>
  <c r="AL630" i="6"/>
  <c r="AG630" i="6" s="1"/>
  <c r="AN630" i="6"/>
  <c r="AP630" i="6"/>
  <c r="AQ630" i="6"/>
  <c r="AR630" i="6"/>
  <c r="AJ631" i="6"/>
  <c r="AU631" i="6" s="1"/>
  <c r="AK631" i="6"/>
  <c r="AL631" i="6"/>
  <c r="AG631" i="6" s="1"/>
  <c r="AN631" i="6"/>
  <c r="AP631" i="6"/>
  <c r="AQ631" i="6"/>
  <c r="AR631" i="6"/>
  <c r="AJ632" i="6"/>
  <c r="AU632" i="6" s="1"/>
  <c r="AK632" i="6"/>
  <c r="AL632" i="6"/>
  <c r="AG632" i="6" s="1"/>
  <c r="AN632" i="6"/>
  <c r="AP632" i="6"/>
  <c r="AQ632" i="6"/>
  <c r="AR632" i="6"/>
  <c r="AJ633" i="6"/>
  <c r="AU633" i="6" s="1"/>
  <c r="AK633" i="6"/>
  <c r="AL633" i="6"/>
  <c r="AG633" i="6" s="1"/>
  <c r="AN633" i="6"/>
  <c r="AP633" i="6"/>
  <c r="AQ633" i="6"/>
  <c r="AR633" i="6"/>
  <c r="AJ634" i="6"/>
  <c r="AU634" i="6" s="1"/>
  <c r="AK634" i="6"/>
  <c r="AL634" i="6"/>
  <c r="AG634" i="6" s="1"/>
  <c r="AN634" i="6"/>
  <c r="AP634" i="6"/>
  <c r="AQ634" i="6"/>
  <c r="AR634" i="6"/>
  <c r="AJ635" i="6"/>
  <c r="AK635" i="6"/>
  <c r="AL635" i="6"/>
  <c r="AG635" i="6" s="1"/>
  <c r="AN635" i="6"/>
  <c r="AP635" i="6"/>
  <c r="AQ635" i="6"/>
  <c r="AR635" i="6"/>
  <c r="AJ636" i="6"/>
  <c r="AU636" i="6" s="1"/>
  <c r="AK636" i="6"/>
  <c r="AL636" i="6"/>
  <c r="AG636" i="6" s="1"/>
  <c r="AN636" i="6"/>
  <c r="AP636" i="6"/>
  <c r="AQ636" i="6"/>
  <c r="AR636" i="6"/>
  <c r="AJ637" i="6"/>
  <c r="AU637" i="6" s="1"/>
  <c r="AK637" i="6"/>
  <c r="AL637" i="6"/>
  <c r="AG637" i="6" s="1"/>
  <c r="AN637" i="6"/>
  <c r="AP637" i="6"/>
  <c r="AQ637" i="6"/>
  <c r="AR637" i="6"/>
  <c r="AJ638" i="6"/>
  <c r="AU638" i="6" s="1"/>
  <c r="AK638" i="6"/>
  <c r="AL638" i="6"/>
  <c r="AG638" i="6" s="1"/>
  <c r="AN638" i="6"/>
  <c r="AP638" i="6"/>
  <c r="AQ638" i="6"/>
  <c r="AR638" i="6"/>
  <c r="AJ639" i="6"/>
  <c r="AU639" i="6" s="1"/>
  <c r="AK639" i="6"/>
  <c r="AL639" i="6"/>
  <c r="AG639" i="6" s="1"/>
  <c r="AN639" i="6"/>
  <c r="AP639" i="6"/>
  <c r="AQ639" i="6"/>
  <c r="AR639" i="6"/>
  <c r="AJ640" i="6"/>
  <c r="AU640" i="6" s="1"/>
  <c r="AK640" i="6"/>
  <c r="AL640" i="6"/>
  <c r="AG640" i="6" s="1"/>
  <c r="AN640" i="6"/>
  <c r="AP640" i="6"/>
  <c r="AQ640" i="6"/>
  <c r="AR640" i="6"/>
  <c r="AJ641" i="6"/>
  <c r="AK641" i="6"/>
  <c r="AL641" i="6"/>
  <c r="AG641" i="6" s="1"/>
  <c r="AN641" i="6"/>
  <c r="AP641" i="6"/>
  <c r="AQ641" i="6"/>
  <c r="AR641" i="6"/>
  <c r="AJ642" i="6"/>
  <c r="AU642" i="6" s="1"/>
  <c r="AK642" i="6"/>
  <c r="AL642" i="6"/>
  <c r="AG642" i="6" s="1"/>
  <c r="AN642" i="6"/>
  <c r="AP642" i="6"/>
  <c r="AQ642" i="6"/>
  <c r="AR642" i="6"/>
  <c r="AJ643" i="6"/>
  <c r="AU643" i="6" s="1"/>
  <c r="AK643" i="6"/>
  <c r="AL643" i="6"/>
  <c r="AG643" i="6" s="1"/>
  <c r="AN643" i="6"/>
  <c r="AP643" i="6"/>
  <c r="AQ643" i="6"/>
  <c r="AR643" i="6"/>
  <c r="AJ644" i="6"/>
  <c r="AU644" i="6" s="1"/>
  <c r="AK644" i="6"/>
  <c r="AL644" i="6"/>
  <c r="AG644" i="6" s="1"/>
  <c r="AN644" i="6"/>
  <c r="AP644" i="6"/>
  <c r="AQ644" i="6"/>
  <c r="AR644" i="6"/>
  <c r="AJ645" i="6"/>
  <c r="AU645" i="6" s="1"/>
  <c r="AK645" i="6"/>
  <c r="AL645" i="6"/>
  <c r="AG645" i="6" s="1"/>
  <c r="AN645" i="6"/>
  <c r="AP645" i="6"/>
  <c r="AQ645" i="6"/>
  <c r="AR645" i="6"/>
  <c r="AJ646" i="6"/>
  <c r="AU646" i="6" s="1"/>
  <c r="AK646" i="6"/>
  <c r="AL646" i="6"/>
  <c r="AG646" i="6" s="1"/>
  <c r="AN646" i="6"/>
  <c r="AP646" i="6"/>
  <c r="AQ646" i="6"/>
  <c r="AR646" i="6"/>
  <c r="AJ647" i="6"/>
  <c r="AU647" i="6" s="1"/>
  <c r="AK647" i="6"/>
  <c r="AL647" i="6"/>
  <c r="AG647" i="6" s="1"/>
  <c r="AN647" i="6"/>
  <c r="AP647" i="6"/>
  <c r="AQ647" i="6"/>
  <c r="AR647" i="6"/>
  <c r="AJ648" i="6"/>
  <c r="AU648" i="6" s="1"/>
  <c r="AK648" i="6"/>
  <c r="AL648" i="6"/>
  <c r="AG648" i="6" s="1"/>
  <c r="AN648" i="6"/>
  <c r="AP648" i="6"/>
  <c r="AQ648" i="6"/>
  <c r="AR648" i="6"/>
  <c r="AJ649" i="6"/>
  <c r="AU649" i="6" s="1"/>
  <c r="AK649" i="6"/>
  <c r="AL649" i="6"/>
  <c r="AG649" i="6" s="1"/>
  <c r="AN649" i="6"/>
  <c r="AP649" i="6"/>
  <c r="AQ649" i="6"/>
  <c r="AR649" i="6"/>
  <c r="AJ650" i="6"/>
  <c r="AU650" i="6" s="1"/>
  <c r="AK650" i="6"/>
  <c r="AL650" i="6"/>
  <c r="AG650" i="6" s="1"/>
  <c r="AN650" i="6"/>
  <c r="AP650" i="6"/>
  <c r="AQ650" i="6"/>
  <c r="AR650" i="6"/>
  <c r="AJ651" i="6"/>
  <c r="AK651" i="6"/>
  <c r="AL651" i="6"/>
  <c r="AG651" i="6" s="1"/>
  <c r="AN651" i="6"/>
  <c r="AP651" i="6"/>
  <c r="AQ651" i="6"/>
  <c r="AR651" i="6"/>
  <c r="AJ652" i="6"/>
  <c r="AU652" i="6" s="1"/>
  <c r="AK652" i="6"/>
  <c r="AL652" i="6"/>
  <c r="AG652" i="6" s="1"/>
  <c r="AN652" i="6"/>
  <c r="AP652" i="6"/>
  <c r="AQ652" i="6"/>
  <c r="AR652" i="6"/>
  <c r="AJ653" i="6"/>
  <c r="AU653" i="6" s="1"/>
  <c r="AK653" i="6"/>
  <c r="AL653" i="6"/>
  <c r="AG653" i="6" s="1"/>
  <c r="AN653" i="6"/>
  <c r="AP653" i="6"/>
  <c r="AQ653" i="6"/>
  <c r="AR653" i="6"/>
  <c r="AJ654" i="6"/>
  <c r="AU654" i="6" s="1"/>
  <c r="AK654" i="6"/>
  <c r="AL654" i="6"/>
  <c r="AG654" i="6" s="1"/>
  <c r="AN654" i="6"/>
  <c r="AP654" i="6"/>
  <c r="AQ654" i="6"/>
  <c r="AR654" i="6"/>
  <c r="AJ655" i="6"/>
  <c r="AK655" i="6"/>
  <c r="AL655" i="6"/>
  <c r="AG655" i="6" s="1"/>
  <c r="AN655" i="6"/>
  <c r="AP655" i="6"/>
  <c r="AQ655" i="6"/>
  <c r="AR655" i="6"/>
  <c r="AJ656" i="6"/>
  <c r="AU656" i="6" s="1"/>
  <c r="AK656" i="6"/>
  <c r="AL656" i="6"/>
  <c r="AG656" i="6" s="1"/>
  <c r="AN656" i="6"/>
  <c r="AP656" i="6"/>
  <c r="AQ656" i="6"/>
  <c r="AR656" i="6"/>
  <c r="AJ657" i="6"/>
  <c r="AU657" i="6" s="1"/>
  <c r="AK657" i="6"/>
  <c r="AL657" i="6"/>
  <c r="AG657" i="6" s="1"/>
  <c r="AN657" i="6"/>
  <c r="AP657" i="6"/>
  <c r="AQ657" i="6"/>
  <c r="AR657" i="6"/>
  <c r="AJ658" i="6"/>
  <c r="AU658" i="6" s="1"/>
  <c r="AK658" i="6"/>
  <c r="AL658" i="6"/>
  <c r="AG658" i="6" s="1"/>
  <c r="AN658" i="6"/>
  <c r="AP658" i="6"/>
  <c r="AQ658" i="6"/>
  <c r="AR658" i="6"/>
  <c r="AJ659" i="6"/>
  <c r="AK659" i="6"/>
  <c r="AL659" i="6"/>
  <c r="AG659" i="6" s="1"/>
  <c r="AN659" i="6"/>
  <c r="AP659" i="6"/>
  <c r="AQ659" i="6"/>
  <c r="AR659" i="6"/>
  <c r="AJ660" i="6"/>
  <c r="AU660" i="6" s="1"/>
  <c r="AK660" i="6"/>
  <c r="AL660" i="6"/>
  <c r="AG660" i="6" s="1"/>
  <c r="AN660" i="6"/>
  <c r="AP660" i="6"/>
  <c r="AQ660" i="6"/>
  <c r="AR660" i="6"/>
  <c r="AJ661" i="6"/>
  <c r="AU661" i="6" s="1"/>
  <c r="AK661" i="6"/>
  <c r="AL661" i="6"/>
  <c r="AG661" i="6" s="1"/>
  <c r="AN661" i="6"/>
  <c r="AP661" i="6"/>
  <c r="AQ661" i="6"/>
  <c r="AR661" i="6"/>
  <c r="AJ662" i="6"/>
  <c r="AU662" i="6" s="1"/>
  <c r="AK662" i="6"/>
  <c r="AL662" i="6"/>
  <c r="AG662" i="6" s="1"/>
  <c r="AN662" i="6"/>
  <c r="AP662" i="6"/>
  <c r="AQ662" i="6"/>
  <c r="AR662" i="6"/>
  <c r="AJ663" i="6"/>
  <c r="AK663" i="6"/>
  <c r="AL663" i="6"/>
  <c r="AG663" i="6" s="1"/>
  <c r="AN663" i="6"/>
  <c r="AP663" i="6"/>
  <c r="AQ663" i="6"/>
  <c r="AR663" i="6"/>
  <c r="AJ664" i="6"/>
  <c r="AU664" i="6" s="1"/>
  <c r="AK664" i="6"/>
  <c r="AL664" i="6"/>
  <c r="AG664" i="6" s="1"/>
  <c r="AN664" i="6"/>
  <c r="AP664" i="6"/>
  <c r="AQ664" i="6"/>
  <c r="AR664" i="6"/>
  <c r="AJ665" i="6"/>
  <c r="AU665" i="6" s="1"/>
  <c r="AK665" i="6"/>
  <c r="AL665" i="6"/>
  <c r="AG665" i="6" s="1"/>
  <c r="AN665" i="6"/>
  <c r="AP665" i="6"/>
  <c r="AQ665" i="6"/>
  <c r="AR665" i="6"/>
  <c r="AJ666" i="6"/>
  <c r="AU666" i="6" s="1"/>
  <c r="AK666" i="6"/>
  <c r="AL666" i="6"/>
  <c r="AG666" i="6" s="1"/>
  <c r="AN666" i="6"/>
  <c r="AP666" i="6"/>
  <c r="AQ666" i="6"/>
  <c r="AR666" i="6"/>
  <c r="AJ667" i="6"/>
  <c r="AK667" i="6"/>
  <c r="AL667" i="6"/>
  <c r="AG667" i="6" s="1"/>
  <c r="AN667" i="6"/>
  <c r="AP667" i="6"/>
  <c r="AQ667" i="6"/>
  <c r="AR667" i="6"/>
  <c r="AJ668" i="6"/>
  <c r="AU668" i="6" s="1"/>
  <c r="AK668" i="6"/>
  <c r="AL668" i="6"/>
  <c r="AG668" i="6" s="1"/>
  <c r="AN668" i="6"/>
  <c r="AP668" i="6"/>
  <c r="AQ668" i="6"/>
  <c r="AR668" i="6"/>
  <c r="AJ669" i="6"/>
  <c r="AU669" i="6" s="1"/>
  <c r="AK669" i="6"/>
  <c r="AL669" i="6"/>
  <c r="AG669" i="6" s="1"/>
  <c r="AN669" i="6"/>
  <c r="AP669" i="6"/>
  <c r="AQ669" i="6"/>
  <c r="AR669" i="6"/>
  <c r="AJ670" i="6"/>
  <c r="AU670" i="6" s="1"/>
  <c r="AK670" i="6"/>
  <c r="AL670" i="6"/>
  <c r="AG670" i="6" s="1"/>
  <c r="AN670" i="6"/>
  <c r="AP670" i="6"/>
  <c r="AQ670" i="6"/>
  <c r="AR670" i="6"/>
  <c r="AJ671" i="6"/>
  <c r="AU671" i="6" s="1"/>
  <c r="AK671" i="6"/>
  <c r="AL671" i="6"/>
  <c r="AG671" i="6" s="1"/>
  <c r="AN671" i="6"/>
  <c r="AP671" i="6"/>
  <c r="AQ671" i="6"/>
  <c r="AR671" i="6"/>
  <c r="AJ672" i="6"/>
  <c r="AU672" i="6" s="1"/>
  <c r="AK672" i="6"/>
  <c r="AL672" i="6"/>
  <c r="AG672" i="6" s="1"/>
  <c r="AN672" i="6"/>
  <c r="AP672" i="6"/>
  <c r="AQ672" i="6"/>
  <c r="AR672" i="6"/>
  <c r="AJ673" i="6"/>
  <c r="AU673" i="6" s="1"/>
  <c r="AK673" i="6"/>
  <c r="AL673" i="6"/>
  <c r="AG673" i="6" s="1"/>
  <c r="AN673" i="6"/>
  <c r="AP673" i="6"/>
  <c r="AQ673" i="6"/>
  <c r="AR673" i="6"/>
  <c r="AJ674" i="6"/>
  <c r="AU674" i="6" s="1"/>
  <c r="AK674" i="6"/>
  <c r="AL674" i="6"/>
  <c r="AG674" i="6" s="1"/>
  <c r="AN674" i="6"/>
  <c r="AP674" i="6"/>
  <c r="AQ674" i="6"/>
  <c r="AR674" i="6"/>
  <c r="AJ675" i="6"/>
  <c r="AU675" i="6" s="1"/>
  <c r="AK675" i="6"/>
  <c r="AL675" i="6"/>
  <c r="AG675" i="6" s="1"/>
  <c r="AN675" i="6"/>
  <c r="AP675" i="6"/>
  <c r="AQ675" i="6"/>
  <c r="AR675" i="6"/>
  <c r="AJ676" i="6"/>
  <c r="AU676" i="6" s="1"/>
  <c r="AK676" i="6"/>
  <c r="AL676" i="6"/>
  <c r="AG676" i="6" s="1"/>
  <c r="AN676" i="6"/>
  <c r="AP676" i="6"/>
  <c r="AQ676" i="6"/>
  <c r="AR676" i="6"/>
  <c r="AJ677" i="6"/>
  <c r="AU677" i="6" s="1"/>
  <c r="AK677" i="6"/>
  <c r="AL677" i="6"/>
  <c r="AG677" i="6" s="1"/>
  <c r="AN677" i="6"/>
  <c r="AP677" i="6"/>
  <c r="AQ677" i="6"/>
  <c r="AR677" i="6"/>
  <c r="AJ678" i="6"/>
  <c r="AU678" i="6" s="1"/>
  <c r="AK678" i="6"/>
  <c r="AL678" i="6"/>
  <c r="AG678" i="6" s="1"/>
  <c r="AN678" i="6"/>
  <c r="AP678" i="6"/>
  <c r="AQ678" i="6"/>
  <c r="AR678" i="6"/>
  <c r="AJ679" i="6"/>
  <c r="AK679" i="6"/>
  <c r="AL679" i="6"/>
  <c r="AG679" i="6" s="1"/>
  <c r="AN679" i="6"/>
  <c r="AP679" i="6"/>
  <c r="AQ679" i="6"/>
  <c r="AR679" i="6"/>
  <c r="AJ680" i="6"/>
  <c r="AU680" i="6" s="1"/>
  <c r="AK680" i="6"/>
  <c r="AL680" i="6"/>
  <c r="AG680" i="6" s="1"/>
  <c r="AN680" i="6"/>
  <c r="AP680" i="6"/>
  <c r="AQ680" i="6"/>
  <c r="AR680" i="6"/>
  <c r="AJ681" i="6"/>
  <c r="AU681" i="6" s="1"/>
  <c r="AK681" i="6"/>
  <c r="AL681" i="6"/>
  <c r="AG681" i="6" s="1"/>
  <c r="AN681" i="6"/>
  <c r="AP681" i="6"/>
  <c r="AQ681" i="6"/>
  <c r="AR681" i="6"/>
  <c r="AJ682" i="6"/>
  <c r="AU682" i="6" s="1"/>
  <c r="AK682" i="6"/>
  <c r="AL682" i="6"/>
  <c r="AG682" i="6" s="1"/>
  <c r="AN682" i="6"/>
  <c r="AP682" i="6"/>
  <c r="AQ682" i="6"/>
  <c r="AR682" i="6"/>
  <c r="AJ683" i="6"/>
  <c r="AK683" i="6"/>
  <c r="AL683" i="6"/>
  <c r="AG683" i="6" s="1"/>
  <c r="AN683" i="6"/>
  <c r="AP683" i="6"/>
  <c r="AQ683" i="6"/>
  <c r="AR683" i="6"/>
  <c r="AJ684" i="6"/>
  <c r="AU684" i="6" s="1"/>
  <c r="AK684" i="6"/>
  <c r="AL684" i="6"/>
  <c r="AG684" i="6" s="1"/>
  <c r="AN684" i="6"/>
  <c r="AP684" i="6"/>
  <c r="AQ684" i="6"/>
  <c r="AR684" i="6"/>
  <c r="AJ685" i="6"/>
  <c r="AU685" i="6" s="1"/>
  <c r="AK685" i="6"/>
  <c r="AL685" i="6"/>
  <c r="AG685" i="6" s="1"/>
  <c r="AN685" i="6"/>
  <c r="AP685" i="6"/>
  <c r="AQ685" i="6"/>
  <c r="AR685" i="6"/>
  <c r="AJ686" i="6"/>
  <c r="AU686" i="6" s="1"/>
  <c r="AK686" i="6"/>
  <c r="AL686" i="6"/>
  <c r="AG686" i="6" s="1"/>
  <c r="AN686" i="6"/>
  <c r="AP686" i="6"/>
  <c r="AQ686" i="6"/>
  <c r="AR686" i="6"/>
  <c r="AJ687" i="6"/>
  <c r="AK687" i="6"/>
  <c r="AL687" i="6"/>
  <c r="AG687" i="6" s="1"/>
  <c r="AN687" i="6"/>
  <c r="AP687" i="6"/>
  <c r="AQ687" i="6"/>
  <c r="AR687" i="6"/>
  <c r="AJ688" i="6"/>
  <c r="AU688" i="6" s="1"/>
  <c r="AK688" i="6"/>
  <c r="AL688" i="6"/>
  <c r="AG688" i="6" s="1"/>
  <c r="AN688" i="6"/>
  <c r="AP688" i="6"/>
  <c r="AQ688" i="6"/>
  <c r="AR688" i="6"/>
  <c r="AJ689" i="6"/>
  <c r="AU689" i="6" s="1"/>
  <c r="AK689" i="6"/>
  <c r="AL689" i="6"/>
  <c r="AG689" i="6" s="1"/>
  <c r="AN689" i="6"/>
  <c r="AP689" i="6"/>
  <c r="AQ689" i="6"/>
  <c r="AR689" i="6"/>
  <c r="AJ690" i="6"/>
  <c r="AU690" i="6" s="1"/>
  <c r="AK690" i="6"/>
  <c r="AL690" i="6"/>
  <c r="AG690" i="6" s="1"/>
  <c r="AN690" i="6"/>
  <c r="AP690" i="6"/>
  <c r="AQ690" i="6"/>
  <c r="AR690" i="6"/>
  <c r="AJ691" i="6"/>
  <c r="AK691" i="6"/>
  <c r="AL691" i="6"/>
  <c r="AG691" i="6" s="1"/>
  <c r="AN691" i="6"/>
  <c r="AP691" i="6"/>
  <c r="AQ691" i="6"/>
  <c r="AR691" i="6"/>
  <c r="AJ692" i="6"/>
  <c r="AU692" i="6" s="1"/>
  <c r="AK692" i="6"/>
  <c r="AL692" i="6"/>
  <c r="AG692" i="6" s="1"/>
  <c r="AN692" i="6"/>
  <c r="AP692" i="6"/>
  <c r="AQ692" i="6"/>
  <c r="AR692" i="6"/>
  <c r="AJ693" i="6"/>
  <c r="AU693" i="6" s="1"/>
  <c r="AK693" i="6"/>
  <c r="AL693" i="6"/>
  <c r="AG693" i="6" s="1"/>
  <c r="AN693" i="6"/>
  <c r="AP693" i="6"/>
  <c r="AQ693" i="6"/>
  <c r="AR693" i="6"/>
  <c r="AJ694" i="6"/>
  <c r="AU694" i="6" s="1"/>
  <c r="AK694" i="6"/>
  <c r="AL694" i="6"/>
  <c r="AG694" i="6" s="1"/>
  <c r="AN694" i="6"/>
  <c r="AP694" i="6"/>
  <c r="AQ694" i="6"/>
  <c r="AR694" i="6"/>
  <c r="AJ695" i="6"/>
  <c r="AK695" i="6"/>
  <c r="AL695" i="6"/>
  <c r="AG695" i="6" s="1"/>
  <c r="AN695" i="6"/>
  <c r="AP695" i="6"/>
  <c r="AQ695" i="6"/>
  <c r="AR695" i="6"/>
  <c r="AJ696" i="6"/>
  <c r="AU696" i="6" s="1"/>
  <c r="AK696" i="6"/>
  <c r="AL696" i="6"/>
  <c r="AG696" i="6" s="1"/>
  <c r="AN696" i="6"/>
  <c r="AP696" i="6"/>
  <c r="AQ696" i="6"/>
  <c r="AR696" i="6"/>
  <c r="AJ697" i="6"/>
  <c r="AU697" i="6" s="1"/>
  <c r="AK697" i="6"/>
  <c r="AL697" i="6"/>
  <c r="AG697" i="6" s="1"/>
  <c r="AN697" i="6"/>
  <c r="AP697" i="6"/>
  <c r="AQ697" i="6"/>
  <c r="AR697" i="6"/>
  <c r="AJ698" i="6"/>
  <c r="AU698" i="6" s="1"/>
  <c r="AK698" i="6"/>
  <c r="AL698" i="6"/>
  <c r="AG698" i="6" s="1"/>
  <c r="AN698" i="6"/>
  <c r="AP698" i="6"/>
  <c r="AQ698" i="6"/>
  <c r="AR698" i="6"/>
  <c r="AJ699" i="6"/>
  <c r="AK699" i="6"/>
  <c r="AL699" i="6"/>
  <c r="AG699" i="6" s="1"/>
  <c r="AN699" i="6"/>
  <c r="AP699" i="6"/>
  <c r="AQ699" i="6"/>
  <c r="AR699" i="6"/>
  <c r="AJ700" i="6"/>
  <c r="AU700" i="6" s="1"/>
  <c r="AK700" i="6"/>
  <c r="AL700" i="6"/>
  <c r="AG700" i="6" s="1"/>
  <c r="AN700" i="6"/>
  <c r="AP700" i="6"/>
  <c r="AQ700" i="6"/>
  <c r="AR700" i="6"/>
  <c r="AJ701" i="6"/>
  <c r="AU701" i="6" s="1"/>
  <c r="AK701" i="6"/>
  <c r="AL701" i="6"/>
  <c r="AG701" i="6" s="1"/>
  <c r="AN701" i="6"/>
  <c r="AP701" i="6"/>
  <c r="AQ701" i="6"/>
  <c r="AR701" i="6"/>
  <c r="AJ702" i="6"/>
  <c r="AU702" i="6" s="1"/>
  <c r="AK702" i="6"/>
  <c r="AL702" i="6"/>
  <c r="AG702" i="6" s="1"/>
  <c r="AN702" i="6"/>
  <c r="AP702" i="6"/>
  <c r="AQ702" i="6"/>
  <c r="AR702" i="6"/>
  <c r="AJ703" i="6"/>
  <c r="AK703" i="6"/>
  <c r="AL703" i="6"/>
  <c r="AG703" i="6" s="1"/>
  <c r="AN703" i="6"/>
  <c r="AP703" i="6"/>
  <c r="AQ703" i="6"/>
  <c r="AR703" i="6"/>
  <c r="AJ704" i="6"/>
  <c r="AU704" i="6" s="1"/>
  <c r="AK704" i="6"/>
  <c r="AL704" i="6"/>
  <c r="AG704" i="6" s="1"/>
  <c r="AN704" i="6"/>
  <c r="AP704" i="6"/>
  <c r="AQ704" i="6"/>
  <c r="AR704" i="6"/>
  <c r="AJ705" i="6"/>
  <c r="AU705" i="6" s="1"/>
  <c r="AK705" i="6"/>
  <c r="AL705" i="6"/>
  <c r="AG705" i="6" s="1"/>
  <c r="AN705" i="6"/>
  <c r="AP705" i="6"/>
  <c r="AQ705" i="6"/>
  <c r="AR705" i="6"/>
  <c r="AJ706" i="6"/>
  <c r="AU706" i="6" s="1"/>
  <c r="AK706" i="6"/>
  <c r="AL706" i="6"/>
  <c r="AG706" i="6" s="1"/>
  <c r="AN706" i="6"/>
  <c r="AP706" i="6"/>
  <c r="AQ706" i="6"/>
  <c r="AR706" i="6"/>
  <c r="AJ707" i="6"/>
  <c r="AK707" i="6"/>
  <c r="AL707" i="6"/>
  <c r="AG707" i="6" s="1"/>
  <c r="AN707" i="6"/>
  <c r="AP707" i="6"/>
  <c r="AQ707" i="6"/>
  <c r="AR707" i="6"/>
  <c r="AJ708" i="6"/>
  <c r="AU708" i="6" s="1"/>
  <c r="AK708" i="6"/>
  <c r="AL708" i="6"/>
  <c r="AG708" i="6" s="1"/>
  <c r="AN708" i="6"/>
  <c r="AP708" i="6"/>
  <c r="AQ708" i="6"/>
  <c r="AR708" i="6"/>
  <c r="AJ709" i="6"/>
  <c r="AU709" i="6" s="1"/>
  <c r="AK709" i="6"/>
  <c r="AL709" i="6"/>
  <c r="AG709" i="6" s="1"/>
  <c r="AN709" i="6"/>
  <c r="AP709" i="6"/>
  <c r="AQ709" i="6"/>
  <c r="AR709" i="6"/>
  <c r="AJ710" i="6"/>
  <c r="AU710" i="6" s="1"/>
  <c r="AK710" i="6"/>
  <c r="AL710" i="6"/>
  <c r="AG710" i="6" s="1"/>
  <c r="AN710" i="6"/>
  <c r="AP710" i="6"/>
  <c r="AQ710" i="6"/>
  <c r="AR710" i="6"/>
  <c r="AJ711" i="6"/>
  <c r="AK711" i="6"/>
  <c r="AL711" i="6"/>
  <c r="AG711" i="6" s="1"/>
  <c r="AN711" i="6"/>
  <c r="AP711" i="6"/>
  <c r="AQ711" i="6"/>
  <c r="AR711" i="6"/>
  <c r="AJ712" i="6"/>
  <c r="AU712" i="6" s="1"/>
  <c r="AK712" i="6"/>
  <c r="AL712" i="6"/>
  <c r="AG712" i="6" s="1"/>
  <c r="AN712" i="6"/>
  <c r="AP712" i="6"/>
  <c r="AQ712" i="6"/>
  <c r="AR712" i="6"/>
  <c r="AJ713" i="6"/>
  <c r="AU713" i="6" s="1"/>
  <c r="AK713" i="6"/>
  <c r="AL713" i="6"/>
  <c r="AG713" i="6" s="1"/>
  <c r="AN713" i="6"/>
  <c r="AP713" i="6"/>
  <c r="AQ713" i="6"/>
  <c r="AR713" i="6"/>
  <c r="AJ714" i="6"/>
  <c r="AU714" i="6" s="1"/>
  <c r="AK714" i="6"/>
  <c r="AL714" i="6"/>
  <c r="AG714" i="6" s="1"/>
  <c r="AN714" i="6"/>
  <c r="AP714" i="6"/>
  <c r="AQ714" i="6"/>
  <c r="AR714" i="6"/>
  <c r="AJ715" i="6"/>
  <c r="AK715" i="6"/>
  <c r="AL715" i="6"/>
  <c r="AG715" i="6" s="1"/>
  <c r="AN715" i="6"/>
  <c r="AP715" i="6"/>
  <c r="AQ715" i="6"/>
  <c r="AR715" i="6"/>
  <c r="AJ716" i="6"/>
  <c r="AU716" i="6" s="1"/>
  <c r="AK716" i="6"/>
  <c r="AL716" i="6"/>
  <c r="AG716" i="6" s="1"/>
  <c r="AN716" i="6"/>
  <c r="AP716" i="6"/>
  <c r="AQ716" i="6"/>
  <c r="AR716" i="6"/>
  <c r="AJ717" i="6"/>
  <c r="AU717" i="6" s="1"/>
  <c r="AK717" i="6"/>
  <c r="AL717" i="6"/>
  <c r="AG717" i="6" s="1"/>
  <c r="AN717" i="6"/>
  <c r="AP717" i="6"/>
  <c r="AQ717" i="6"/>
  <c r="AR717" i="6"/>
  <c r="AJ718" i="6"/>
  <c r="AU718" i="6" s="1"/>
  <c r="AK718" i="6"/>
  <c r="AL718" i="6"/>
  <c r="AG718" i="6" s="1"/>
  <c r="AN718" i="6"/>
  <c r="AP718" i="6"/>
  <c r="AQ718" i="6"/>
  <c r="AR718" i="6"/>
  <c r="AJ719" i="6"/>
  <c r="AU719" i="6" s="1"/>
  <c r="AK719" i="6"/>
  <c r="AL719" i="6"/>
  <c r="AG719" i="6" s="1"/>
  <c r="AN719" i="6"/>
  <c r="AP719" i="6"/>
  <c r="AQ719" i="6"/>
  <c r="AR719" i="6"/>
  <c r="AJ720" i="6"/>
  <c r="AU720" i="6" s="1"/>
  <c r="AK720" i="6"/>
  <c r="AL720" i="6"/>
  <c r="AG720" i="6" s="1"/>
  <c r="AN720" i="6"/>
  <c r="AP720" i="6"/>
  <c r="AQ720" i="6"/>
  <c r="AR720" i="6"/>
  <c r="AJ721" i="6"/>
  <c r="AU721" i="6" s="1"/>
  <c r="AK721" i="6"/>
  <c r="AL721" i="6"/>
  <c r="AG721" i="6" s="1"/>
  <c r="AN721" i="6"/>
  <c r="AP721" i="6"/>
  <c r="AQ721" i="6"/>
  <c r="AR721" i="6"/>
  <c r="AJ722" i="6"/>
  <c r="AU722" i="6" s="1"/>
  <c r="AK722" i="6"/>
  <c r="AL722" i="6"/>
  <c r="AG722" i="6" s="1"/>
  <c r="AN722" i="6"/>
  <c r="AP722" i="6"/>
  <c r="AQ722" i="6"/>
  <c r="AR722" i="6"/>
  <c r="AJ723" i="6"/>
  <c r="AK723" i="6"/>
  <c r="AL723" i="6"/>
  <c r="AG723" i="6" s="1"/>
  <c r="AN723" i="6"/>
  <c r="AP723" i="6"/>
  <c r="AQ723" i="6"/>
  <c r="AR723" i="6"/>
  <c r="AJ724" i="6"/>
  <c r="AU724" i="6" s="1"/>
  <c r="AK724" i="6"/>
  <c r="AL724" i="6"/>
  <c r="AG724" i="6" s="1"/>
  <c r="AN724" i="6"/>
  <c r="AP724" i="6"/>
  <c r="AQ724" i="6"/>
  <c r="AR724" i="6"/>
  <c r="AJ725" i="6"/>
  <c r="AU725" i="6" s="1"/>
  <c r="AK725" i="6"/>
  <c r="AL725" i="6"/>
  <c r="AG725" i="6" s="1"/>
  <c r="AN725" i="6"/>
  <c r="AP725" i="6"/>
  <c r="AQ725" i="6"/>
  <c r="AR725" i="6"/>
  <c r="AJ726" i="6"/>
  <c r="AU726" i="6" s="1"/>
  <c r="AK726" i="6"/>
  <c r="AL726" i="6"/>
  <c r="AG726" i="6" s="1"/>
  <c r="AN726" i="6"/>
  <c r="AP726" i="6"/>
  <c r="AQ726" i="6"/>
  <c r="AR726" i="6"/>
  <c r="AJ727" i="6"/>
  <c r="AU727" i="6" s="1"/>
  <c r="AK727" i="6"/>
  <c r="AL727" i="6"/>
  <c r="AG727" i="6" s="1"/>
  <c r="AN727" i="6"/>
  <c r="AP727" i="6"/>
  <c r="AQ727" i="6"/>
  <c r="AR727" i="6"/>
  <c r="AJ728" i="6"/>
  <c r="AU728" i="6" s="1"/>
  <c r="AK728" i="6"/>
  <c r="AL728" i="6"/>
  <c r="AG728" i="6" s="1"/>
  <c r="AN728" i="6"/>
  <c r="AP728" i="6"/>
  <c r="AQ728" i="6"/>
  <c r="AR728" i="6"/>
  <c r="AJ729" i="6"/>
  <c r="AU729" i="6" s="1"/>
  <c r="AK729" i="6"/>
  <c r="AL729" i="6"/>
  <c r="AG729" i="6" s="1"/>
  <c r="AN729" i="6"/>
  <c r="AP729" i="6"/>
  <c r="AQ729" i="6"/>
  <c r="AR729" i="6"/>
  <c r="AJ730" i="6"/>
  <c r="AU730" i="6" s="1"/>
  <c r="AK730" i="6"/>
  <c r="AL730" i="6"/>
  <c r="AG730" i="6" s="1"/>
  <c r="AN730" i="6"/>
  <c r="AP730" i="6"/>
  <c r="AQ730" i="6"/>
  <c r="AR730" i="6"/>
  <c r="AJ731" i="6"/>
  <c r="AK731" i="6"/>
  <c r="AL731" i="6"/>
  <c r="AG731" i="6" s="1"/>
  <c r="AN731" i="6"/>
  <c r="AP731" i="6"/>
  <c r="AQ731" i="6"/>
  <c r="AR731" i="6"/>
  <c r="AJ732" i="6"/>
  <c r="AU732" i="6" s="1"/>
  <c r="AK732" i="6"/>
  <c r="AL732" i="6"/>
  <c r="AG732" i="6" s="1"/>
  <c r="AN732" i="6"/>
  <c r="AP732" i="6"/>
  <c r="AQ732" i="6"/>
  <c r="AR732" i="6"/>
  <c r="AJ733" i="6"/>
  <c r="AU733" i="6" s="1"/>
  <c r="AK733" i="6"/>
  <c r="AL733" i="6"/>
  <c r="AG733" i="6" s="1"/>
  <c r="AN733" i="6"/>
  <c r="AP733" i="6"/>
  <c r="AQ733" i="6"/>
  <c r="AR733" i="6"/>
  <c r="AJ734" i="6"/>
  <c r="AU734" i="6" s="1"/>
  <c r="AK734" i="6"/>
  <c r="AL734" i="6"/>
  <c r="AG734" i="6" s="1"/>
  <c r="AN734" i="6"/>
  <c r="AP734" i="6"/>
  <c r="AQ734" i="6"/>
  <c r="AR734" i="6"/>
  <c r="AJ735" i="6"/>
  <c r="AK735" i="6"/>
  <c r="AL735" i="6"/>
  <c r="AG735" i="6" s="1"/>
  <c r="AN735" i="6"/>
  <c r="AP735" i="6"/>
  <c r="AQ735" i="6"/>
  <c r="AR735" i="6"/>
  <c r="AJ736" i="6"/>
  <c r="AU736" i="6" s="1"/>
  <c r="AK736" i="6"/>
  <c r="AL736" i="6"/>
  <c r="AG736" i="6" s="1"/>
  <c r="AN736" i="6"/>
  <c r="AP736" i="6"/>
  <c r="AQ736" i="6"/>
  <c r="AR736" i="6"/>
  <c r="AJ737" i="6"/>
  <c r="AU737" i="6" s="1"/>
  <c r="AK737" i="6"/>
  <c r="AL737" i="6"/>
  <c r="AG737" i="6" s="1"/>
  <c r="AN737" i="6"/>
  <c r="AP737" i="6"/>
  <c r="AQ737" i="6"/>
  <c r="AR737" i="6"/>
  <c r="AJ738" i="6"/>
  <c r="AU738" i="6" s="1"/>
  <c r="AK738" i="6"/>
  <c r="AL738" i="6"/>
  <c r="AG738" i="6" s="1"/>
  <c r="AN738" i="6"/>
  <c r="AP738" i="6"/>
  <c r="AQ738" i="6"/>
  <c r="AR738" i="6"/>
  <c r="AJ739" i="6"/>
  <c r="AK739" i="6"/>
  <c r="AL739" i="6"/>
  <c r="AG739" i="6" s="1"/>
  <c r="AN739" i="6"/>
  <c r="AP739" i="6"/>
  <c r="AQ739" i="6"/>
  <c r="AR739" i="6"/>
  <c r="AJ740" i="6"/>
  <c r="AU740" i="6" s="1"/>
  <c r="AK740" i="6"/>
  <c r="AL740" i="6"/>
  <c r="AG740" i="6" s="1"/>
  <c r="AN740" i="6"/>
  <c r="AP740" i="6"/>
  <c r="AQ740" i="6"/>
  <c r="AR740" i="6"/>
  <c r="AJ741" i="6"/>
  <c r="AU741" i="6" s="1"/>
  <c r="AK741" i="6"/>
  <c r="AL741" i="6"/>
  <c r="AG741" i="6" s="1"/>
  <c r="AN741" i="6"/>
  <c r="AP741" i="6"/>
  <c r="AQ741" i="6"/>
  <c r="AR741" i="6"/>
  <c r="AJ742" i="6"/>
  <c r="AU742" i="6" s="1"/>
  <c r="AK742" i="6"/>
  <c r="AL742" i="6"/>
  <c r="AG742" i="6" s="1"/>
  <c r="AN742" i="6"/>
  <c r="AP742" i="6"/>
  <c r="AQ742" i="6"/>
  <c r="AR742" i="6"/>
  <c r="AJ743" i="6"/>
  <c r="AK743" i="6"/>
  <c r="AL743" i="6"/>
  <c r="AG743" i="6" s="1"/>
  <c r="AN743" i="6"/>
  <c r="AP743" i="6"/>
  <c r="AQ743" i="6"/>
  <c r="AR743" i="6"/>
  <c r="AJ744" i="6"/>
  <c r="AU744" i="6" s="1"/>
  <c r="AK744" i="6"/>
  <c r="AL744" i="6"/>
  <c r="AG744" i="6" s="1"/>
  <c r="AN744" i="6"/>
  <c r="AP744" i="6"/>
  <c r="AQ744" i="6"/>
  <c r="AR744" i="6"/>
  <c r="AJ745" i="6"/>
  <c r="AU745" i="6" s="1"/>
  <c r="AK745" i="6"/>
  <c r="AL745" i="6"/>
  <c r="AG745" i="6" s="1"/>
  <c r="AN745" i="6"/>
  <c r="AP745" i="6"/>
  <c r="AQ745" i="6"/>
  <c r="AR745" i="6"/>
  <c r="AJ746" i="6"/>
  <c r="AU746" i="6" s="1"/>
  <c r="AK746" i="6"/>
  <c r="AL746" i="6"/>
  <c r="AG746" i="6" s="1"/>
  <c r="AN746" i="6"/>
  <c r="AP746" i="6"/>
  <c r="AQ746" i="6"/>
  <c r="AR746" i="6"/>
  <c r="AJ747" i="6"/>
  <c r="AK747" i="6"/>
  <c r="AL747" i="6"/>
  <c r="AG747" i="6" s="1"/>
  <c r="AN747" i="6"/>
  <c r="AP747" i="6"/>
  <c r="AQ747" i="6"/>
  <c r="AR747" i="6"/>
  <c r="AJ748" i="6"/>
  <c r="AU748" i="6" s="1"/>
  <c r="AK748" i="6"/>
  <c r="AL748" i="6"/>
  <c r="AG748" i="6" s="1"/>
  <c r="AN748" i="6"/>
  <c r="AP748" i="6"/>
  <c r="AQ748" i="6"/>
  <c r="AR748" i="6"/>
  <c r="AJ749" i="6"/>
  <c r="AU749" i="6" s="1"/>
  <c r="AK749" i="6"/>
  <c r="AL749" i="6"/>
  <c r="AG749" i="6" s="1"/>
  <c r="AN749" i="6"/>
  <c r="AP749" i="6"/>
  <c r="AQ749" i="6"/>
  <c r="AR749" i="6"/>
  <c r="AJ750" i="6"/>
  <c r="AU750" i="6" s="1"/>
  <c r="AK750" i="6"/>
  <c r="AL750" i="6"/>
  <c r="AG750" i="6" s="1"/>
  <c r="AN750" i="6"/>
  <c r="AP750" i="6"/>
  <c r="AQ750" i="6"/>
  <c r="AR750" i="6"/>
  <c r="AJ751" i="6"/>
  <c r="AK751" i="6"/>
  <c r="AL751" i="6"/>
  <c r="AG751" i="6" s="1"/>
  <c r="AN751" i="6"/>
  <c r="AP751" i="6"/>
  <c r="AQ751" i="6"/>
  <c r="AR751" i="6"/>
  <c r="AJ752" i="6"/>
  <c r="AU752" i="6" s="1"/>
  <c r="AK752" i="6"/>
  <c r="AL752" i="6"/>
  <c r="AG752" i="6" s="1"/>
  <c r="AN752" i="6"/>
  <c r="AP752" i="6"/>
  <c r="AQ752" i="6"/>
  <c r="AR752" i="6"/>
  <c r="AJ753" i="6"/>
  <c r="AU753" i="6" s="1"/>
  <c r="AK753" i="6"/>
  <c r="AL753" i="6"/>
  <c r="AG753" i="6" s="1"/>
  <c r="AN753" i="6"/>
  <c r="AP753" i="6"/>
  <c r="AQ753" i="6"/>
  <c r="AR753" i="6"/>
  <c r="AJ754" i="6"/>
  <c r="AU754" i="6" s="1"/>
  <c r="AK754" i="6"/>
  <c r="AL754" i="6"/>
  <c r="AG754" i="6" s="1"/>
  <c r="AN754" i="6"/>
  <c r="AP754" i="6"/>
  <c r="AQ754" i="6"/>
  <c r="AR754" i="6"/>
  <c r="AJ755" i="6"/>
  <c r="AK755" i="6"/>
  <c r="AL755" i="6"/>
  <c r="AG755" i="6" s="1"/>
  <c r="AN755" i="6"/>
  <c r="AP755" i="6"/>
  <c r="AQ755" i="6"/>
  <c r="AR755" i="6"/>
  <c r="AJ756" i="6"/>
  <c r="AU756" i="6" s="1"/>
  <c r="AK756" i="6"/>
  <c r="AL756" i="6"/>
  <c r="AG756" i="6" s="1"/>
  <c r="AN756" i="6"/>
  <c r="AP756" i="6"/>
  <c r="AQ756" i="6"/>
  <c r="AR756" i="6"/>
  <c r="AJ757" i="6"/>
  <c r="AU757" i="6" s="1"/>
  <c r="AK757" i="6"/>
  <c r="AL757" i="6"/>
  <c r="AG757" i="6" s="1"/>
  <c r="AN757" i="6"/>
  <c r="AP757" i="6"/>
  <c r="AQ757" i="6"/>
  <c r="AR757" i="6"/>
  <c r="AJ758" i="6"/>
  <c r="AU758" i="6" s="1"/>
  <c r="AK758" i="6"/>
  <c r="AL758" i="6"/>
  <c r="AG758" i="6" s="1"/>
  <c r="AN758" i="6"/>
  <c r="AP758" i="6"/>
  <c r="AQ758" i="6"/>
  <c r="AR758" i="6"/>
  <c r="AJ759" i="6"/>
  <c r="AK759" i="6"/>
  <c r="AL759" i="6"/>
  <c r="AG759" i="6" s="1"/>
  <c r="AN759" i="6"/>
  <c r="AP759" i="6"/>
  <c r="AQ759" i="6"/>
  <c r="AR759" i="6"/>
  <c r="AJ760" i="6"/>
  <c r="AU760" i="6" s="1"/>
  <c r="AK760" i="6"/>
  <c r="AL760" i="6"/>
  <c r="AG760" i="6" s="1"/>
  <c r="AN760" i="6"/>
  <c r="AP760" i="6"/>
  <c r="AQ760" i="6"/>
  <c r="AR760" i="6"/>
  <c r="AJ761" i="6"/>
  <c r="AU761" i="6" s="1"/>
  <c r="AK761" i="6"/>
  <c r="AL761" i="6"/>
  <c r="AG761" i="6" s="1"/>
  <c r="AN761" i="6"/>
  <c r="AP761" i="6"/>
  <c r="AQ761" i="6"/>
  <c r="AR761" i="6"/>
  <c r="AJ762" i="6"/>
  <c r="AU762" i="6" s="1"/>
  <c r="AK762" i="6"/>
  <c r="AL762" i="6"/>
  <c r="AG762" i="6" s="1"/>
  <c r="AN762" i="6"/>
  <c r="AP762" i="6"/>
  <c r="AQ762" i="6"/>
  <c r="AR762" i="6"/>
  <c r="AJ763" i="6"/>
  <c r="AK763" i="6"/>
  <c r="AL763" i="6"/>
  <c r="AG763" i="6" s="1"/>
  <c r="AN763" i="6"/>
  <c r="AP763" i="6"/>
  <c r="AQ763" i="6"/>
  <c r="AR763" i="6"/>
  <c r="AJ764" i="6"/>
  <c r="AU764" i="6" s="1"/>
  <c r="AK764" i="6"/>
  <c r="AL764" i="6"/>
  <c r="AG764" i="6" s="1"/>
  <c r="AN764" i="6"/>
  <c r="AP764" i="6"/>
  <c r="AQ764" i="6"/>
  <c r="AR764" i="6"/>
  <c r="AJ765" i="6"/>
  <c r="AU765" i="6" s="1"/>
  <c r="AK765" i="6"/>
  <c r="AL765" i="6"/>
  <c r="AG765" i="6" s="1"/>
  <c r="AN765" i="6"/>
  <c r="AP765" i="6"/>
  <c r="AQ765" i="6"/>
  <c r="AR765" i="6"/>
  <c r="AJ766" i="6"/>
  <c r="AU766" i="6" s="1"/>
  <c r="AK766" i="6"/>
  <c r="AL766" i="6"/>
  <c r="AG766" i="6" s="1"/>
  <c r="AN766" i="6"/>
  <c r="AP766" i="6"/>
  <c r="AQ766" i="6"/>
  <c r="AR766" i="6"/>
  <c r="AJ767" i="6"/>
  <c r="AK767" i="6"/>
  <c r="AL767" i="6"/>
  <c r="AG767" i="6" s="1"/>
  <c r="AN767" i="6"/>
  <c r="AP767" i="6"/>
  <c r="AQ767" i="6"/>
  <c r="AR767" i="6"/>
  <c r="AJ768" i="6"/>
  <c r="AU768" i="6" s="1"/>
  <c r="AK768" i="6"/>
  <c r="AL768" i="6"/>
  <c r="AG768" i="6" s="1"/>
  <c r="AN768" i="6"/>
  <c r="AP768" i="6"/>
  <c r="AQ768" i="6"/>
  <c r="AR768" i="6"/>
  <c r="AJ769" i="6"/>
  <c r="AU769" i="6" s="1"/>
  <c r="AK769" i="6"/>
  <c r="AL769" i="6"/>
  <c r="AG769" i="6" s="1"/>
  <c r="AN769" i="6"/>
  <c r="AP769" i="6"/>
  <c r="AQ769" i="6"/>
  <c r="AR769" i="6"/>
  <c r="AJ770" i="6"/>
  <c r="AU770" i="6" s="1"/>
  <c r="AK770" i="6"/>
  <c r="AL770" i="6"/>
  <c r="AG770" i="6" s="1"/>
  <c r="AN770" i="6"/>
  <c r="AP770" i="6"/>
  <c r="AQ770" i="6"/>
  <c r="AR770" i="6"/>
  <c r="AJ771" i="6"/>
  <c r="AK771" i="6"/>
  <c r="AL771" i="6"/>
  <c r="AG771" i="6" s="1"/>
  <c r="AN771" i="6"/>
  <c r="AP771" i="6"/>
  <c r="AQ771" i="6"/>
  <c r="AR771" i="6"/>
  <c r="AJ772" i="6"/>
  <c r="AU772" i="6" s="1"/>
  <c r="AK772" i="6"/>
  <c r="AL772" i="6"/>
  <c r="AG772" i="6" s="1"/>
  <c r="AN772" i="6"/>
  <c r="AP772" i="6"/>
  <c r="AQ772" i="6"/>
  <c r="AR772" i="6"/>
  <c r="AJ773" i="6"/>
  <c r="AU773" i="6" s="1"/>
  <c r="AK773" i="6"/>
  <c r="AL773" i="6"/>
  <c r="AG773" i="6" s="1"/>
  <c r="AN773" i="6"/>
  <c r="AP773" i="6"/>
  <c r="AQ773" i="6"/>
  <c r="AR773" i="6"/>
  <c r="AJ774" i="6"/>
  <c r="AU774" i="6" s="1"/>
  <c r="AK774" i="6"/>
  <c r="AL774" i="6"/>
  <c r="AG774" i="6" s="1"/>
  <c r="AN774" i="6"/>
  <c r="AP774" i="6"/>
  <c r="AQ774" i="6"/>
  <c r="AR774" i="6"/>
  <c r="AJ775" i="6"/>
  <c r="AK775" i="6"/>
  <c r="AL775" i="6"/>
  <c r="AG775" i="6" s="1"/>
  <c r="AN775" i="6"/>
  <c r="AP775" i="6"/>
  <c r="AQ775" i="6"/>
  <c r="AR775" i="6"/>
  <c r="AJ776" i="6"/>
  <c r="AU776" i="6" s="1"/>
  <c r="AK776" i="6"/>
  <c r="AL776" i="6"/>
  <c r="AG776" i="6" s="1"/>
  <c r="AN776" i="6"/>
  <c r="AP776" i="6"/>
  <c r="AQ776" i="6"/>
  <c r="AR776" i="6"/>
  <c r="AJ777" i="6"/>
  <c r="AU777" i="6" s="1"/>
  <c r="AK777" i="6"/>
  <c r="AL777" i="6"/>
  <c r="AG777" i="6" s="1"/>
  <c r="AN777" i="6"/>
  <c r="AP777" i="6"/>
  <c r="AQ777" i="6"/>
  <c r="AR777" i="6"/>
  <c r="AJ778" i="6"/>
  <c r="AU778" i="6" s="1"/>
  <c r="AK778" i="6"/>
  <c r="AL778" i="6"/>
  <c r="AG778" i="6" s="1"/>
  <c r="AN778" i="6"/>
  <c r="AP778" i="6"/>
  <c r="AQ778" i="6"/>
  <c r="AR778" i="6"/>
  <c r="AJ779" i="6"/>
  <c r="AK779" i="6"/>
  <c r="AL779" i="6"/>
  <c r="AG779" i="6" s="1"/>
  <c r="AN779" i="6"/>
  <c r="AP779" i="6"/>
  <c r="AQ779" i="6"/>
  <c r="AR779" i="6"/>
  <c r="AJ780" i="6"/>
  <c r="AU780" i="6" s="1"/>
  <c r="AK780" i="6"/>
  <c r="AL780" i="6"/>
  <c r="AG780" i="6" s="1"/>
  <c r="AN780" i="6"/>
  <c r="AP780" i="6"/>
  <c r="AQ780" i="6"/>
  <c r="AR780" i="6"/>
  <c r="AJ781" i="6"/>
  <c r="AU781" i="6" s="1"/>
  <c r="AK781" i="6"/>
  <c r="AL781" i="6"/>
  <c r="AG781" i="6" s="1"/>
  <c r="AN781" i="6"/>
  <c r="AP781" i="6"/>
  <c r="AQ781" i="6"/>
  <c r="AR781" i="6"/>
  <c r="AJ782" i="6"/>
  <c r="AU782" i="6" s="1"/>
  <c r="AK782" i="6"/>
  <c r="AL782" i="6"/>
  <c r="AG782" i="6" s="1"/>
  <c r="AN782" i="6"/>
  <c r="AP782" i="6"/>
  <c r="AQ782" i="6"/>
  <c r="AR782" i="6"/>
  <c r="AJ783" i="6"/>
  <c r="AK783" i="6"/>
  <c r="AL783" i="6"/>
  <c r="AG783" i="6" s="1"/>
  <c r="AN783" i="6"/>
  <c r="AP783" i="6"/>
  <c r="AQ783" i="6"/>
  <c r="AR783" i="6"/>
  <c r="AJ784" i="6"/>
  <c r="AU784" i="6" s="1"/>
  <c r="AK784" i="6"/>
  <c r="AL784" i="6"/>
  <c r="AG784" i="6" s="1"/>
  <c r="AN784" i="6"/>
  <c r="AP784" i="6"/>
  <c r="AQ784" i="6"/>
  <c r="AR784" i="6"/>
  <c r="AJ785" i="6"/>
  <c r="AU785" i="6" s="1"/>
  <c r="AK785" i="6"/>
  <c r="AL785" i="6"/>
  <c r="AG785" i="6" s="1"/>
  <c r="AN785" i="6"/>
  <c r="AP785" i="6"/>
  <c r="AQ785" i="6"/>
  <c r="AR785" i="6"/>
  <c r="AJ786" i="6"/>
  <c r="AU786" i="6" s="1"/>
  <c r="AK786" i="6"/>
  <c r="AL786" i="6"/>
  <c r="AG786" i="6" s="1"/>
  <c r="AN786" i="6"/>
  <c r="AP786" i="6"/>
  <c r="AQ786" i="6"/>
  <c r="AR786" i="6"/>
  <c r="AJ787" i="6"/>
  <c r="AK787" i="6"/>
  <c r="AL787" i="6"/>
  <c r="AG787" i="6" s="1"/>
  <c r="AN787" i="6"/>
  <c r="AP787" i="6"/>
  <c r="AQ787" i="6"/>
  <c r="AR787" i="6"/>
  <c r="AJ788" i="6"/>
  <c r="AU788" i="6" s="1"/>
  <c r="AK788" i="6"/>
  <c r="AL788" i="6"/>
  <c r="AG788" i="6" s="1"/>
  <c r="AN788" i="6"/>
  <c r="AP788" i="6"/>
  <c r="AQ788" i="6"/>
  <c r="AR788" i="6"/>
  <c r="AJ789" i="6"/>
  <c r="AU789" i="6" s="1"/>
  <c r="AK789" i="6"/>
  <c r="AL789" i="6"/>
  <c r="AG789" i="6" s="1"/>
  <c r="AN789" i="6"/>
  <c r="AP789" i="6"/>
  <c r="AQ789" i="6"/>
  <c r="AR789" i="6"/>
  <c r="AJ790" i="6"/>
  <c r="AU790" i="6" s="1"/>
  <c r="AK790" i="6"/>
  <c r="AL790" i="6"/>
  <c r="AG790" i="6" s="1"/>
  <c r="AN790" i="6"/>
  <c r="AP790" i="6"/>
  <c r="AQ790" i="6"/>
  <c r="AR790" i="6"/>
  <c r="AJ791" i="6"/>
  <c r="AK791" i="6"/>
  <c r="AL791" i="6"/>
  <c r="AG791" i="6" s="1"/>
  <c r="AN791" i="6"/>
  <c r="AP791" i="6"/>
  <c r="AQ791" i="6"/>
  <c r="AR791" i="6"/>
  <c r="AJ792" i="6"/>
  <c r="AU792" i="6" s="1"/>
  <c r="AK792" i="6"/>
  <c r="AL792" i="6"/>
  <c r="AG792" i="6" s="1"/>
  <c r="AN792" i="6"/>
  <c r="AP792" i="6"/>
  <c r="AQ792" i="6"/>
  <c r="AR792" i="6"/>
  <c r="AJ793" i="6"/>
  <c r="AU793" i="6" s="1"/>
  <c r="AK793" i="6"/>
  <c r="AL793" i="6"/>
  <c r="AG793" i="6" s="1"/>
  <c r="AN793" i="6"/>
  <c r="AP793" i="6"/>
  <c r="AQ793" i="6"/>
  <c r="AR793" i="6"/>
  <c r="AJ794" i="6"/>
  <c r="AU794" i="6" s="1"/>
  <c r="AK794" i="6"/>
  <c r="AL794" i="6"/>
  <c r="AG794" i="6" s="1"/>
  <c r="AN794" i="6"/>
  <c r="AP794" i="6"/>
  <c r="AQ794" i="6"/>
  <c r="AR794" i="6"/>
  <c r="AJ795" i="6"/>
  <c r="AU795" i="6" s="1"/>
  <c r="AK795" i="6"/>
  <c r="AL795" i="6"/>
  <c r="AG795" i="6" s="1"/>
  <c r="AN795" i="6"/>
  <c r="AP795" i="6"/>
  <c r="AQ795" i="6"/>
  <c r="AR795" i="6"/>
  <c r="AJ796" i="6"/>
  <c r="AU796" i="6" s="1"/>
  <c r="AK796" i="6"/>
  <c r="AL796" i="6"/>
  <c r="AG796" i="6" s="1"/>
  <c r="AN796" i="6"/>
  <c r="AP796" i="6"/>
  <c r="AQ796" i="6"/>
  <c r="AR796" i="6"/>
  <c r="AJ797" i="6"/>
  <c r="AU797" i="6" s="1"/>
  <c r="AK797" i="6"/>
  <c r="AL797" i="6"/>
  <c r="AG797" i="6" s="1"/>
  <c r="AN797" i="6"/>
  <c r="AP797" i="6"/>
  <c r="AQ797" i="6"/>
  <c r="AR797" i="6"/>
  <c r="AJ798" i="6"/>
  <c r="AU798" i="6" s="1"/>
  <c r="AK798" i="6"/>
  <c r="AL798" i="6"/>
  <c r="AG798" i="6" s="1"/>
  <c r="AN798" i="6"/>
  <c r="AP798" i="6"/>
  <c r="AQ798" i="6"/>
  <c r="AR798" i="6"/>
  <c r="AJ799" i="6"/>
  <c r="AU799" i="6" s="1"/>
  <c r="AK799" i="6"/>
  <c r="AL799" i="6"/>
  <c r="AG799" i="6" s="1"/>
  <c r="AN799" i="6"/>
  <c r="AP799" i="6"/>
  <c r="AQ799" i="6"/>
  <c r="AR799" i="6"/>
  <c r="AJ800" i="6"/>
  <c r="AU800" i="6" s="1"/>
  <c r="AK800" i="6"/>
  <c r="AL800" i="6"/>
  <c r="AG800" i="6" s="1"/>
  <c r="AN800" i="6"/>
  <c r="AP800" i="6"/>
  <c r="AQ800" i="6"/>
  <c r="AR800" i="6"/>
  <c r="AJ801" i="6"/>
  <c r="AU801" i="6" s="1"/>
  <c r="AK801" i="6"/>
  <c r="AL801" i="6"/>
  <c r="AG801" i="6" s="1"/>
  <c r="AN801" i="6"/>
  <c r="AP801" i="6"/>
  <c r="AQ801" i="6"/>
  <c r="AR801" i="6"/>
  <c r="AJ802" i="6"/>
  <c r="AU802" i="6" s="1"/>
  <c r="AK802" i="6"/>
  <c r="AL802" i="6"/>
  <c r="AG802" i="6" s="1"/>
  <c r="AN802" i="6"/>
  <c r="AP802" i="6"/>
  <c r="AQ802" i="6"/>
  <c r="AR802" i="6"/>
  <c r="AJ803" i="6"/>
  <c r="AK803" i="6"/>
  <c r="AL803" i="6"/>
  <c r="AG803" i="6" s="1"/>
  <c r="AN803" i="6"/>
  <c r="AP803" i="6"/>
  <c r="AQ803" i="6"/>
  <c r="AR803" i="6"/>
  <c r="AJ804" i="6"/>
  <c r="AU804" i="6" s="1"/>
  <c r="AK804" i="6"/>
  <c r="AL804" i="6"/>
  <c r="AG804" i="6" s="1"/>
  <c r="AN804" i="6"/>
  <c r="AP804" i="6"/>
  <c r="AQ804" i="6"/>
  <c r="AR804" i="6"/>
  <c r="AJ805" i="6"/>
  <c r="AU805" i="6" s="1"/>
  <c r="AK805" i="6"/>
  <c r="AL805" i="6"/>
  <c r="AG805" i="6" s="1"/>
  <c r="AN805" i="6"/>
  <c r="AP805" i="6"/>
  <c r="AQ805" i="6"/>
  <c r="AR805" i="6"/>
  <c r="AJ806" i="6"/>
  <c r="AU806" i="6" s="1"/>
  <c r="AK806" i="6"/>
  <c r="AL806" i="6"/>
  <c r="AG806" i="6" s="1"/>
  <c r="AN806" i="6"/>
  <c r="AP806" i="6"/>
  <c r="AQ806" i="6"/>
  <c r="AR806" i="6"/>
  <c r="AJ807" i="6"/>
  <c r="AK807" i="6"/>
  <c r="AL807" i="6"/>
  <c r="AG807" i="6" s="1"/>
  <c r="AN807" i="6"/>
  <c r="AP807" i="6"/>
  <c r="AQ807" i="6"/>
  <c r="AR807" i="6"/>
  <c r="AJ808" i="6"/>
  <c r="AU808" i="6" s="1"/>
  <c r="AK808" i="6"/>
  <c r="AL808" i="6"/>
  <c r="AG808" i="6" s="1"/>
  <c r="AN808" i="6"/>
  <c r="AP808" i="6"/>
  <c r="AQ808" i="6"/>
  <c r="AR808" i="6"/>
  <c r="AJ809" i="6"/>
  <c r="AU809" i="6" s="1"/>
  <c r="AK809" i="6"/>
  <c r="AL809" i="6"/>
  <c r="AG809" i="6" s="1"/>
  <c r="AN809" i="6"/>
  <c r="AP809" i="6"/>
  <c r="AQ809" i="6"/>
  <c r="AR809" i="6"/>
  <c r="AJ810" i="6"/>
  <c r="AU810" i="6" s="1"/>
  <c r="AK810" i="6"/>
  <c r="AL810" i="6"/>
  <c r="AG810" i="6" s="1"/>
  <c r="AN810" i="6"/>
  <c r="AP810" i="6"/>
  <c r="AQ810" i="6"/>
  <c r="AR810" i="6"/>
  <c r="AJ811" i="6"/>
  <c r="AK811" i="6"/>
  <c r="AL811" i="6"/>
  <c r="AG811" i="6" s="1"/>
  <c r="AN811" i="6"/>
  <c r="AP811" i="6"/>
  <c r="AQ811" i="6"/>
  <c r="AR811" i="6"/>
  <c r="AJ812" i="6"/>
  <c r="AU812" i="6" s="1"/>
  <c r="AK812" i="6"/>
  <c r="AL812" i="6"/>
  <c r="AG812" i="6" s="1"/>
  <c r="AN812" i="6"/>
  <c r="AP812" i="6"/>
  <c r="AQ812" i="6"/>
  <c r="AR812" i="6"/>
  <c r="AJ813" i="6"/>
  <c r="AU813" i="6" s="1"/>
  <c r="AK813" i="6"/>
  <c r="AL813" i="6"/>
  <c r="AG813" i="6" s="1"/>
  <c r="AN813" i="6"/>
  <c r="AP813" i="6"/>
  <c r="AQ813" i="6"/>
  <c r="AR813" i="6"/>
  <c r="AJ814" i="6"/>
  <c r="AU814" i="6" s="1"/>
  <c r="AK814" i="6"/>
  <c r="AL814" i="6"/>
  <c r="AG814" i="6" s="1"/>
  <c r="AN814" i="6"/>
  <c r="AP814" i="6"/>
  <c r="AQ814" i="6"/>
  <c r="AR814" i="6"/>
  <c r="AJ815" i="6"/>
  <c r="AK815" i="6"/>
  <c r="AL815" i="6"/>
  <c r="AG815" i="6" s="1"/>
  <c r="AN815" i="6"/>
  <c r="AP815" i="6"/>
  <c r="AQ815" i="6"/>
  <c r="AR815" i="6"/>
  <c r="AJ816" i="6"/>
  <c r="AU816" i="6" s="1"/>
  <c r="AK816" i="6"/>
  <c r="AL816" i="6"/>
  <c r="AG816" i="6" s="1"/>
  <c r="AN816" i="6"/>
  <c r="AP816" i="6"/>
  <c r="AQ816" i="6"/>
  <c r="AR816" i="6"/>
  <c r="AJ817" i="6"/>
  <c r="AU817" i="6" s="1"/>
  <c r="AK817" i="6"/>
  <c r="AL817" i="6"/>
  <c r="AG817" i="6" s="1"/>
  <c r="AN817" i="6"/>
  <c r="AP817" i="6"/>
  <c r="AQ817" i="6"/>
  <c r="AR817" i="6"/>
  <c r="AJ818" i="6"/>
  <c r="AU818" i="6" s="1"/>
  <c r="AK818" i="6"/>
  <c r="AL818" i="6"/>
  <c r="AG818" i="6" s="1"/>
  <c r="AN818" i="6"/>
  <c r="AP818" i="6"/>
  <c r="AQ818" i="6"/>
  <c r="AR818" i="6"/>
  <c r="AJ819" i="6"/>
  <c r="AK819" i="6"/>
  <c r="AL819" i="6"/>
  <c r="AG819" i="6" s="1"/>
  <c r="AN819" i="6"/>
  <c r="AP819" i="6"/>
  <c r="AQ819" i="6"/>
  <c r="AR819" i="6"/>
  <c r="AJ820" i="6"/>
  <c r="AU820" i="6" s="1"/>
  <c r="AK820" i="6"/>
  <c r="AL820" i="6"/>
  <c r="AG820" i="6" s="1"/>
  <c r="AN820" i="6"/>
  <c r="AP820" i="6"/>
  <c r="AQ820" i="6"/>
  <c r="AR820" i="6"/>
  <c r="AJ821" i="6"/>
  <c r="AU821" i="6" s="1"/>
  <c r="AK821" i="6"/>
  <c r="AL821" i="6"/>
  <c r="AG821" i="6" s="1"/>
  <c r="AN821" i="6"/>
  <c r="AP821" i="6"/>
  <c r="AQ821" i="6"/>
  <c r="AR821" i="6"/>
  <c r="AJ822" i="6"/>
  <c r="AU822" i="6" s="1"/>
  <c r="AK822" i="6"/>
  <c r="AL822" i="6"/>
  <c r="AG822" i="6" s="1"/>
  <c r="AN822" i="6"/>
  <c r="AP822" i="6"/>
  <c r="AQ822" i="6"/>
  <c r="AR822" i="6"/>
  <c r="AJ823" i="6"/>
  <c r="AK823" i="6"/>
  <c r="AL823" i="6"/>
  <c r="AG823" i="6" s="1"/>
  <c r="AN823" i="6"/>
  <c r="AP823" i="6"/>
  <c r="AQ823" i="6"/>
  <c r="AR823" i="6"/>
  <c r="AJ824" i="6"/>
  <c r="AU824" i="6" s="1"/>
  <c r="AK824" i="6"/>
  <c r="AL824" i="6"/>
  <c r="AG824" i="6" s="1"/>
  <c r="AN824" i="6"/>
  <c r="AP824" i="6"/>
  <c r="AQ824" i="6"/>
  <c r="AR824" i="6"/>
  <c r="AJ825" i="6"/>
  <c r="AU825" i="6" s="1"/>
  <c r="AK825" i="6"/>
  <c r="AL825" i="6"/>
  <c r="AG825" i="6" s="1"/>
  <c r="AN825" i="6"/>
  <c r="AP825" i="6"/>
  <c r="AQ825" i="6"/>
  <c r="AR825" i="6"/>
  <c r="AJ826" i="6"/>
  <c r="AU826" i="6" s="1"/>
  <c r="AK826" i="6"/>
  <c r="AL826" i="6"/>
  <c r="AG826" i="6" s="1"/>
  <c r="AN826" i="6"/>
  <c r="AP826" i="6"/>
  <c r="AQ826" i="6"/>
  <c r="AR826" i="6"/>
  <c r="AJ827" i="6"/>
  <c r="AU827" i="6" s="1"/>
  <c r="AK827" i="6"/>
  <c r="AL827" i="6"/>
  <c r="AG827" i="6" s="1"/>
  <c r="AN827" i="6"/>
  <c r="AP827" i="6"/>
  <c r="AQ827" i="6"/>
  <c r="AR827" i="6"/>
  <c r="AJ828" i="6"/>
  <c r="AU828" i="6" s="1"/>
  <c r="AK828" i="6"/>
  <c r="AL828" i="6"/>
  <c r="AG828" i="6" s="1"/>
  <c r="AN828" i="6"/>
  <c r="AP828" i="6"/>
  <c r="AQ828" i="6"/>
  <c r="AR828" i="6"/>
  <c r="AJ829" i="6"/>
  <c r="AU829" i="6" s="1"/>
  <c r="AK829" i="6"/>
  <c r="AL829" i="6"/>
  <c r="AG829" i="6" s="1"/>
  <c r="AN829" i="6"/>
  <c r="AP829" i="6"/>
  <c r="AQ829" i="6"/>
  <c r="AR829" i="6"/>
  <c r="AJ830" i="6"/>
  <c r="AU830" i="6" s="1"/>
  <c r="AK830" i="6"/>
  <c r="AL830" i="6"/>
  <c r="AG830" i="6" s="1"/>
  <c r="AN830" i="6"/>
  <c r="AP830" i="6"/>
  <c r="AQ830" i="6"/>
  <c r="AR830" i="6"/>
  <c r="AJ831" i="6"/>
  <c r="AU831" i="6" s="1"/>
  <c r="AK831" i="6"/>
  <c r="AL831" i="6"/>
  <c r="AG831" i="6" s="1"/>
  <c r="AN831" i="6"/>
  <c r="AP831" i="6"/>
  <c r="AQ831" i="6"/>
  <c r="AR831" i="6"/>
  <c r="AJ832" i="6"/>
  <c r="AU832" i="6" s="1"/>
  <c r="AK832" i="6"/>
  <c r="AL832" i="6"/>
  <c r="AG832" i="6" s="1"/>
  <c r="AN832" i="6"/>
  <c r="AP832" i="6"/>
  <c r="AQ832" i="6"/>
  <c r="AR832" i="6"/>
  <c r="AJ833" i="6"/>
  <c r="AU833" i="6" s="1"/>
  <c r="AK833" i="6"/>
  <c r="AL833" i="6"/>
  <c r="AG833" i="6" s="1"/>
  <c r="AN833" i="6"/>
  <c r="AP833" i="6"/>
  <c r="AQ833" i="6"/>
  <c r="AR833" i="6"/>
  <c r="AJ834" i="6"/>
  <c r="AU834" i="6" s="1"/>
  <c r="AK834" i="6"/>
  <c r="AL834" i="6"/>
  <c r="AG834" i="6" s="1"/>
  <c r="AN834" i="6"/>
  <c r="AP834" i="6"/>
  <c r="AQ834" i="6"/>
  <c r="AR834" i="6"/>
  <c r="AJ835" i="6"/>
  <c r="AK835" i="6"/>
  <c r="AL835" i="6"/>
  <c r="AG835" i="6" s="1"/>
  <c r="AN835" i="6"/>
  <c r="AP835" i="6"/>
  <c r="AQ835" i="6"/>
  <c r="AR835" i="6"/>
  <c r="AJ836" i="6"/>
  <c r="AU836" i="6" s="1"/>
  <c r="AK836" i="6"/>
  <c r="AL836" i="6"/>
  <c r="AG836" i="6" s="1"/>
  <c r="AN836" i="6"/>
  <c r="AP836" i="6"/>
  <c r="AQ836" i="6"/>
  <c r="AR836" i="6"/>
  <c r="AJ837" i="6"/>
  <c r="AU837" i="6" s="1"/>
  <c r="AK837" i="6"/>
  <c r="AL837" i="6"/>
  <c r="AG837" i="6" s="1"/>
  <c r="AN837" i="6"/>
  <c r="AP837" i="6"/>
  <c r="AQ837" i="6"/>
  <c r="AR837" i="6"/>
  <c r="AJ838" i="6"/>
  <c r="AU838" i="6" s="1"/>
  <c r="AK838" i="6"/>
  <c r="AL838" i="6"/>
  <c r="AG838" i="6" s="1"/>
  <c r="AN838" i="6"/>
  <c r="AP838" i="6"/>
  <c r="AQ838" i="6"/>
  <c r="AR838" i="6"/>
  <c r="AJ839" i="6"/>
  <c r="AK839" i="6"/>
  <c r="AL839" i="6"/>
  <c r="AG839" i="6" s="1"/>
  <c r="AN839" i="6"/>
  <c r="AP839" i="6"/>
  <c r="AQ839" i="6"/>
  <c r="AR839" i="6"/>
  <c r="AJ840" i="6"/>
  <c r="AU840" i="6" s="1"/>
  <c r="AK840" i="6"/>
  <c r="AL840" i="6"/>
  <c r="AG840" i="6" s="1"/>
  <c r="AN840" i="6"/>
  <c r="AP840" i="6"/>
  <c r="AQ840" i="6"/>
  <c r="AR840" i="6"/>
  <c r="AJ841" i="6"/>
  <c r="AU841" i="6" s="1"/>
  <c r="AK841" i="6"/>
  <c r="AL841" i="6"/>
  <c r="AG841" i="6" s="1"/>
  <c r="AN841" i="6"/>
  <c r="AP841" i="6"/>
  <c r="AQ841" i="6"/>
  <c r="AR841" i="6"/>
  <c r="AJ842" i="6"/>
  <c r="AU842" i="6" s="1"/>
  <c r="AK842" i="6"/>
  <c r="AL842" i="6"/>
  <c r="AG842" i="6" s="1"/>
  <c r="AN842" i="6"/>
  <c r="AP842" i="6"/>
  <c r="AQ842" i="6"/>
  <c r="AR842" i="6"/>
  <c r="AJ843" i="6"/>
  <c r="AK843" i="6"/>
  <c r="AL843" i="6"/>
  <c r="AG843" i="6" s="1"/>
  <c r="AN843" i="6"/>
  <c r="AP843" i="6"/>
  <c r="AQ843" i="6"/>
  <c r="AR843" i="6"/>
  <c r="AJ844" i="6"/>
  <c r="AU844" i="6" s="1"/>
  <c r="AK844" i="6"/>
  <c r="AL844" i="6"/>
  <c r="AG844" i="6" s="1"/>
  <c r="AN844" i="6"/>
  <c r="AP844" i="6"/>
  <c r="AQ844" i="6"/>
  <c r="AR844" i="6"/>
  <c r="AJ845" i="6"/>
  <c r="AU845" i="6" s="1"/>
  <c r="AK845" i="6"/>
  <c r="AL845" i="6"/>
  <c r="AG845" i="6" s="1"/>
  <c r="AN845" i="6"/>
  <c r="AP845" i="6"/>
  <c r="AQ845" i="6"/>
  <c r="AR845" i="6"/>
  <c r="AJ846" i="6"/>
  <c r="AU846" i="6" s="1"/>
  <c r="AK846" i="6"/>
  <c r="AL846" i="6"/>
  <c r="AG846" i="6" s="1"/>
  <c r="AN846" i="6"/>
  <c r="AP846" i="6"/>
  <c r="AQ846" i="6"/>
  <c r="AR846" i="6"/>
  <c r="AJ847" i="6"/>
  <c r="AK847" i="6"/>
  <c r="AL847" i="6"/>
  <c r="AG847" i="6" s="1"/>
  <c r="AN847" i="6"/>
  <c r="AP847" i="6"/>
  <c r="AQ847" i="6"/>
  <c r="AR847" i="6"/>
  <c r="AJ848" i="6"/>
  <c r="AU848" i="6" s="1"/>
  <c r="AK848" i="6"/>
  <c r="AL848" i="6"/>
  <c r="AG848" i="6" s="1"/>
  <c r="AN848" i="6"/>
  <c r="AP848" i="6"/>
  <c r="AQ848" i="6"/>
  <c r="AR848" i="6"/>
  <c r="AJ849" i="6"/>
  <c r="AU849" i="6" s="1"/>
  <c r="AK849" i="6"/>
  <c r="AL849" i="6"/>
  <c r="AG849" i="6" s="1"/>
  <c r="AN849" i="6"/>
  <c r="AP849" i="6"/>
  <c r="AQ849" i="6"/>
  <c r="AR849" i="6"/>
  <c r="AJ850" i="6"/>
  <c r="AU850" i="6" s="1"/>
  <c r="AK850" i="6"/>
  <c r="AL850" i="6"/>
  <c r="AG850" i="6" s="1"/>
  <c r="AN850" i="6"/>
  <c r="AP850" i="6"/>
  <c r="AQ850" i="6"/>
  <c r="AR850" i="6"/>
  <c r="AJ851" i="6"/>
  <c r="AK851" i="6"/>
  <c r="AL851" i="6"/>
  <c r="AG851" i="6" s="1"/>
  <c r="AN851" i="6"/>
  <c r="AP851" i="6"/>
  <c r="AQ851" i="6"/>
  <c r="AR851" i="6"/>
  <c r="AJ852" i="6"/>
  <c r="AU852" i="6" s="1"/>
  <c r="AK852" i="6"/>
  <c r="AL852" i="6"/>
  <c r="AG852" i="6" s="1"/>
  <c r="AN852" i="6"/>
  <c r="AP852" i="6"/>
  <c r="AQ852" i="6"/>
  <c r="AR852" i="6"/>
  <c r="AJ853" i="6"/>
  <c r="AU853" i="6" s="1"/>
  <c r="AK853" i="6"/>
  <c r="AL853" i="6"/>
  <c r="AG853" i="6" s="1"/>
  <c r="AN853" i="6"/>
  <c r="AP853" i="6"/>
  <c r="AQ853" i="6"/>
  <c r="AR853" i="6"/>
  <c r="AJ854" i="6"/>
  <c r="AU854" i="6" s="1"/>
  <c r="AK854" i="6"/>
  <c r="AL854" i="6"/>
  <c r="AG854" i="6" s="1"/>
  <c r="AN854" i="6"/>
  <c r="AP854" i="6"/>
  <c r="AQ854" i="6"/>
  <c r="AR854" i="6"/>
  <c r="AJ855" i="6"/>
  <c r="AK855" i="6"/>
  <c r="AL855" i="6"/>
  <c r="AG855" i="6" s="1"/>
  <c r="AN855" i="6"/>
  <c r="AP855" i="6"/>
  <c r="AQ855" i="6"/>
  <c r="AR855" i="6"/>
  <c r="AJ856" i="6"/>
  <c r="AU856" i="6" s="1"/>
  <c r="AK856" i="6"/>
  <c r="AL856" i="6"/>
  <c r="AG856" i="6" s="1"/>
  <c r="AN856" i="6"/>
  <c r="AP856" i="6"/>
  <c r="AQ856" i="6"/>
  <c r="AR856" i="6"/>
  <c r="AJ857" i="6"/>
  <c r="AU857" i="6" s="1"/>
  <c r="AK857" i="6"/>
  <c r="AL857" i="6"/>
  <c r="AG857" i="6" s="1"/>
  <c r="AN857" i="6"/>
  <c r="AP857" i="6"/>
  <c r="AQ857" i="6"/>
  <c r="AR857" i="6"/>
  <c r="AJ858" i="6"/>
  <c r="AU858" i="6" s="1"/>
  <c r="AK858" i="6"/>
  <c r="AL858" i="6"/>
  <c r="AG858" i="6" s="1"/>
  <c r="AN858" i="6"/>
  <c r="AP858" i="6"/>
  <c r="AQ858" i="6"/>
  <c r="AR858" i="6"/>
  <c r="AJ859" i="6"/>
  <c r="AU859" i="6" s="1"/>
  <c r="AK859" i="6"/>
  <c r="AL859" i="6"/>
  <c r="AG859" i="6" s="1"/>
  <c r="AN859" i="6"/>
  <c r="AP859" i="6"/>
  <c r="AQ859" i="6"/>
  <c r="AR859" i="6"/>
  <c r="AJ860" i="6"/>
  <c r="AU860" i="6" s="1"/>
  <c r="AK860" i="6"/>
  <c r="AL860" i="6"/>
  <c r="AG860" i="6" s="1"/>
  <c r="AN860" i="6"/>
  <c r="AP860" i="6"/>
  <c r="AQ860" i="6"/>
  <c r="AR860" i="6"/>
  <c r="AJ861" i="6"/>
  <c r="AU861" i="6" s="1"/>
  <c r="AK861" i="6"/>
  <c r="AL861" i="6"/>
  <c r="AG861" i="6" s="1"/>
  <c r="AN861" i="6"/>
  <c r="AP861" i="6"/>
  <c r="AQ861" i="6"/>
  <c r="AR861" i="6"/>
  <c r="AJ862" i="6"/>
  <c r="AU862" i="6" s="1"/>
  <c r="AK862" i="6"/>
  <c r="AL862" i="6"/>
  <c r="AG862" i="6" s="1"/>
  <c r="AN862" i="6"/>
  <c r="AP862" i="6"/>
  <c r="AQ862" i="6"/>
  <c r="AR862" i="6"/>
  <c r="AJ863" i="6"/>
  <c r="AU863" i="6" s="1"/>
  <c r="AK863" i="6"/>
  <c r="AL863" i="6"/>
  <c r="AG863" i="6" s="1"/>
  <c r="AN863" i="6"/>
  <c r="AP863" i="6"/>
  <c r="AQ863" i="6"/>
  <c r="AR863" i="6"/>
  <c r="AJ864" i="6"/>
  <c r="AU864" i="6" s="1"/>
  <c r="AK864" i="6"/>
  <c r="AL864" i="6"/>
  <c r="AG864" i="6" s="1"/>
  <c r="AN864" i="6"/>
  <c r="AP864" i="6"/>
  <c r="AQ864" i="6"/>
  <c r="AR864" i="6"/>
  <c r="AJ865" i="6"/>
  <c r="AU865" i="6" s="1"/>
  <c r="AK865" i="6"/>
  <c r="AL865" i="6"/>
  <c r="AG865" i="6" s="1"/>
  <c r="AN865" i="6"/>
  <c r="AP865" i="6"/>
  <c r="AQ865" i="6"/>
  <c r="AR865" i="6"/>
  <c r="AJ866" i="6"/>
  <c r="AU866" i="6" s="1"/>
  <c r="AK866" i="6"/>
  <c r="AL866" i="6"/>
  <c r="AG866" i="6" s="1"/>
  <c r="AN866" i="6"/>
  <c r="AP866" i="6"/>
  <c r="AQ866" i="6"/>
  <c r="AR866" i="6"/>
  <c r="AJ867" i="6"/>
  <c r="AU867" i="6" s="1"/>
  <c r="AK867" i="6"/>
  <c r="AL867" i="6"/>
  <c r="AG867" i="6" s="1"/>
  <c r="AN867" i="6"/>
  <c r="AP867" i="6"/>
  <c r="AQ867" i="6"/>
  <c r="AR867" i="6"/>
  <c r="AJ868" i="6"/>
  <c r="AU868" i="6" s="1"/>
  <c r="AK868" i="6"/>
  <c r="AL868" i="6"/>
  <c r="AG868" i="6" s="1"/>
  <c r="AN868" i="6"/>
  <c r="AP868" i="6"/>
  <c r="AQ868" i="6"/>
  <c r="AR868" i="6"/>
  <c r="AJ869" i="6"/>
  <c r="AU869" i="6" s="1"/>
  <c r="AK869" i="6"/>
  <c r="AL869" i="6"/>
  <c r="AG869" i="6" s="1"/>
  <c r="AN869" i="6"/>
  <c r="AP869" i="6"/>
  <c r="AQ869" i="6"/>
  <c r="AR869" i="6"/>
  <c r="AJ870" i="6"/>
  <c r="AU870" i="6" s="1"/>
  <c r="AK870" i="6"/>
  <c r="AL870" i="6"/>
  <c r="AG870" i="6" s="1"/>
  <c r="AN870" i="6"/>
  <c r="AP870" i="6"/>
  <c r="AQ870" i="6"/>
  <c r="AR870" i="6"/>
  <c r="AJ871" i="6"/>
  <c r="AK871" i="6"/>
  <c r="AL871" i="6"/>
  <c r="AG871" i="6" s="1"/>
  <c r="AN871" i="6"/>
  <c r="AP871" i="6"/>
  <c r="AQ871" i="6"/>
  <c r="AR871" i="6"/>
  <c r="AJ872" i="6"/>
  <c r="AU872" i="6" s="1"/>
  <c r="AK872" i="6"/>
  <c r="AL872" i="6"/>
  <c r="AG872" i="6" s="1"/>
  <c r="AN872" i="6"/>
  <c r="AP872" i="6"/>
  <c r="AQ872" i="6"/>
  <c r="AR872" i="6"/>
  <c r="AJ873" i="6"/>
  <c r="AU873" i="6" s="1"/>
  <c r="AK873" i="6"/>
  <c r="AL873" i="6"/>
  <c r="AG873" i="6" s="1"/>
  <c r="AN873" i="6"/>
  <c r="AP873" i="6"/>
  <c r="AQ873" i="6"/>
  <c r="AR873" i="6"/>
  <c r="AJ874" i="6"/>
  <c r="AU874" i="6" s="1"/>
  <c r="AK874" i="6"/>
  <c r="AL874" i="6"/>
  <c r="AG874" i="6" s="1"/>
  <c r="AN874" i="6"/>
  <c r="AP874" i="6"/>
  <c r="AQ874" i="6"/>
  <c r="AR874" i="6"/>
  <c r="AJ875" i="6"/>
  <c r="AU875" i="6" s="1"/>
  <c r="AK875" i="6"/>
  <c r="AL875" i="6"/>
  <c r="AG875" i="6" s="1"/>
  <c r="AN875" i="6"/>
  <c r="AP875" i="6"/>
  <c r="AQ875" i="6"/>
  <c r="AR875" i="6"/>
  <c r="AJ876" i="6"/>
  <c r="AU876" i="6" s="1"/>
  <c r="AK876" i="6"/>
  <c r="AL876" i="6"/>
  <c r="AG876" i="6" s="1"/>
  <c r="AN876" i="6"/>
  <c r="AP876" i="6"/>
  <c r="AQ876" i="6"/>
  <c r="AR876" i="6"/>
  <c r="AJ877" i="6"/>
  <c r="AU877" i="6" s="1"/>
  <c r="AK877" i="6"/>
  <c r="AL877" i="6"/>
  <c r="AG877" i="6" s="1"/>
  <c r="AN877" i="6"/>
  <c r="AP877" i="6"/>
  <c r="AQ877" i="6"/>
  <c r="AR877" i="6"/>
  <c r="AJ878" i="6"/>
  <c r="AU878" i="6" s="1"/>
  <c r="AK878" i="6"/>
  <c r="AL878" i="6"/>
  <c r="AG878" i="6" s="1"/>
  <c r="AN878" i="6"/>
  <c r="AP878" i="6"/>
  <c r="AQ878" i="6"/>
  <c r="AR878" i="6"/>
  <c r="AJ879" i="6"/>
  <c r="AK879" i="6"/>
  <c r="AL879" i="6"/>
  <c r="AG879" i="6" s="1"/>
  <c r="AN879" i="6"/>
  <c r="AP879" i="6"/>
  <c r="AQ879" i="6"/>
  <c r="AR879" i="6"/>
  <c r="AJ880" i="6"/>
  <c r="AU880" i="6" s="1"/>
  <c r="AK880" i="6"/>
  <c r="AL880" i="6"/>
  <c r="AG880" i="6" s="1"/>
  <c r="AN880" i="6"/>
  <c r="AP880" i="6"/>
  <c r="AQ880" i="6"/>
  <c r="AR880" i="6"/>
  <c r="AJ881" i="6"/>
  <c r="AU881" i="6" s="1"/>
  <c r="AK881" i="6"/>
  <c r="AL881" i="6"/>
  <c r="AG881" i="6" s="1"/>
  <c r="AN881" i="6"/>
  <c r="AP881" i="6"/>
  <c r="AQ881" i="6"/>
  <c r="AR881" i="6"/>
  <c r="AJ882" i="6"/>
  <c r="AU882" i="6" s="1"/>
  <c r="AK882" i="6"/>
  <c r="AL882" i="6"/>
  <c r="AG882" i="6" s="1"/>
  <c r="AN882" i="6"/>
  <c r="AP882" i="6"/>
  <c r="AQ882" i="6"/>
  <c r="AR882" i="6"/>
  <c r="AJ883" i="6"/>
  <c r="AU883" i="6" s="1"/>
  <c r="AK883" i="6"/>
  <c r="AL883" i="6"/>
  <c r="AG883" i="6" s="1"/>
  <c r="AN883" i="6"/>
  <c r="AP883" i="6"/>
  <c r="AQ883" i="6"/>
  <c r="AR883" i="6"/>
  <c r="AJ884" i="6"/>
  <c r="AU884" i="6" s="1"/>
  <c r="AK884" i="6"/>
  <c r="AL884" i="6"/>
  <c r="AG884" i="6" s="1"/>
  <c r="AN884" i="6"/>
  <c r="AP884" i="6"/>
  <c r="AQ884" i="6"/>
  <c r="AR884" i="6"/>
  <c r="AJ885" i="6"/>
  <c r="AU885" i="6" s="1"/>
  <c r="AK885" i="6"/>
  <c r="AL885" i="6"/>
  <c r="AG885" i="6" s="1"/>
  <c r="AN885" i="6"/>
  <c r="AP885" i="6"/>
  <c r="AQ885" i="6"/>
  <c r="AR885" i="6"/>
  <c r="AJ886" i="6"/>
  <c r="AU886" i="6" s="1"/>
  <c r="AK886" i="6"/>
  <c r="AL886" i="6"/>
  <c r="AG886" i="6" s="1"/>
  <c r="AN886" i="6"/>
  <c r="AP886" i="6"/>
  <c r="AQ886" i="6"/>
  <c r="AR886" i="6"/>
  <c r="AJ887" i="6"/>
  <c r="AK887" i="6"/>
  <c r="AL887" i="6"/>
  <c r="AG887" i="6" s="1"/>
  <c r="AN887" i="6"/>
  <c r="AP887" i="6"/>
  <c r="AQ887" i="6"/>
  <c r="AR887" i="6"/>
  <c r="AJ888" i="6"/>
  <c r="AU888" i="6" s="1"/>
  <c r="AK888" i="6"/>
  <c r="AL888" i="6"/>
  <c r="AG888" i="6" s="1"/>
  <c r="AN888" i="6"/>
  <c r="AP888" i="6"/>
  <c r="AQ888" i="6"/>
  <c r="AR888" i="6"/>
  <c r="AJ889" i="6"/>
  <c r="AU889" i="6" s="1"/>
  <c r="AK889" i="6"/>
  <c r="AL889" i="6"/>
  <c r="AG889" i="6" s="1"/>
  <c r="AN889" i="6"/>
  <c r="AP889" i="6"/>
  <c r="AQ889" i="6"/>
  <c r="AR889" i="6"/>
  <c r="AJ890" i="6"/>
  <c r="AU890" i="6" s="1"/>
  <c r="AK890" i="6"/>
  <c r="AL890" i="6"/>
  <c r="AG890" i="6" s="1"/>
  <c r="AN890" i="6"/>
  <c r="AP890" i="6"/>
  <c r="AQ890" i="6"/>
  <c r="AR890" i="6"/>
  <c r="AJ891" i="6"/>
  <c r="AU891" i="6" s="1"/>
  <c r="AK891" i="6"/>
  <c r="AL891" i="6"/>
  <c r="AG891" i="6" s="1"/>
  <c r="AN891" i="6"/>
  <c r="AP891" i="6"/>
  <c r="AQ891" i="6"/>
  <c r="AR891" i="6"/>
  <c r="AJ892" i="6"/>
  <c r="AU892" i="6" s="1"/>
  <c r="AK892" i="6"/>
  <c r="AL892" i="6"/>
  <c r="AG892" i="6" s="1"/>
  <c r="AN892" i="6"/>
  <c r="AP892" i="6"/>
  <c r="AQ892" i="6"/>
  <c r="AR892" i="6"/>
  <c r="AJ893" i="6"/>
  <c r="AU893" i="6" s="1"/>
  <c r="AK893" i="6"/>
  <c r="AL893" i="6"/>
  <c r="AG893" i="6" s="1"/>
  <c r="AN893" i="6"/>
  <c r="AP893" i="6"/>
  <c r="AQ893" i="6"/>
  <c r="AR893" i="6"/>
  <c r="AJ894" i="6"/>
  <c r="AU894" i="6" s="1"/>
  <c r="AK894" i="6"/>
  <c r="AL894" i="6"/>
  <c r="AG894" i="6" s="1"/>
  <c r="AN894" i="6"/>
  <c r="AP894" i="6"/>
  <c r="AQ894" i="6"/>
  <c r="AR894" i="6"/>
  <c r="AJ895" i="6"/>
  <c r="AU895" i="6" s="1"/>
  <c r="AK895" i="6"/>
  <c r="AL895" i="6"/>
  <c r="AG895" i="6" s="1"/>
  <c r="AN895" i="6"/>
  <c r="AP895" i="6"/>
  <c r="AQ895" i="6"/>
  <c r="AR895" i="6"/>
  <c r="AJ896" i="6"/>
  <c r="AU896" i="6" s="1"/>
  <c r="AK896" i="6"/>
  <c r="AL896" i="6"/>
  <c r="AG896" i="6" s="1"/>
  <c r="AN896" i="6"/>
  <c r="AP896" i="6"/>
  <c r="AQ896" i="6"/>
  <c r="AR896" i="6"/>
  <c r="AJ897" i="6"/>
  <c r="AU897" i="6" s="1"/>
  <c r="AK897" i="6"/>
  <c r="AL897" i="6"/>
  <c r="AG897" i="6" s="1"/>
  <c r="AN897" i="6"/>
  <c r="AP897" i="6"/>
  <c r="AQ897" i="6"/>
  <c r="AR897" i="6"/>
  <c r="AJ898" i="6"/>
  <c r="AU898" i="6" s="1"/>
  <c r="AK898" i="6"/>
  <c r="AL898" i="6"/>
  <c r="AG898" i="6" s="1"/>
  <c r="AN898" i="6"/>
  <c r="AP898" i="6"/>
  <c r="AQ898" i="6"/>
  <c r="AR898" i="6"/>
  <c r="AJ899" i="6"/>
  <c r="AU899" i="6" s="1"/>
  <c r="AK899" i="6"/>
  <c r="AL899" i="6"/>
  <c r="AG899" i="6" s="1"/>
  <c r="AN899" i="6"/>
  <c r="AP899" i="6"/>
  <c r="AQ899" i="6"/>
  <c r="AR899" i="6"/>
  <c r="AJ900" i="6"/>
  <c r="AU900" i="6" s="1"/>
  <c r="AK900" i="6"/>
  <c r="AL900" i="6"/>
  <c r="AG900" i="6" s="1"/>
  <c r="AN900" i="6"/>
  <c r="AP900" i="6"/>
  <c r="AQ900" i="6"/>
  <c r="AR900" i="6"/>
  <c r="AJ901" i="6"/>
  <c r="AU901" i="6" s="1"/>
  <c r="AK901" i="6"/>
  <c r="AL901" i="6"/>
  <c r="AG901" i="6" s="1"/>
  <c r="AN901" i="6"/>
  <c r="AP901" i="6"/>
  <c r="AQ901" i="6"/>
  <c r="AR901" i="6"/>
  <c r="AJ902" i="6"/>
  <c r="AU902" i="6" s="1"/>
  <c r="AK902" i="6"/>
  <c r="AL902" i="6"/>
  <c r="AG902" i="6" s="1"/>
  <c r="AN902" i="6"/>
  <c r="AP902" i="6"/>
  <c r="AQ902" i="6"/>
  <c r="AR902" i="6"/>
  <c r="AJ903" i="6"/>
  <c r="AK903" i="6"/>
  <c r="AL903" i="6"/>
  <c r="AG903" i="6" s="1"/>
  <c r="AN903" i="6"/>
  <c r="AP903" i="6"/>
  <c r="AQ903" i="6"/>
  <c r="AR903" i="6"/>
  <c r="AJ904" i="6"/>
  <c r="AU904" i="6" s="1"/>
  <c r="AK904" i="6"/>
  <c r="AL904" i="6"/>
  <c r="AG904" i="6" s="1"/>
  <c r="AN904" i="6"/>
  <c r="AP904" i="6"/>
  <c r="AQ904" i="6"/>
  <c r="AR904" i="6"/>
  <c r="AJ905" i="6"/>
  <c r="AU905" i="6" s="1"/>
  <c r="AK905" i="6"/>
  <c r="AL905" i="6"/>
  <c r="AG905" i="6" s="1"/>
  <c r="AN905" i="6"/>
  <c r="AP905" i="6"/>
  <c r="AQ905" i="6"/>
  <c r="AR905" i="6"/>
  <c r="AJ906" i="6"/>
  <c r="AU906" i="6" s="1"/>
  <c r="AK906" i="6"/>
  <c r="AL906" i="6"/>
  <c r="AG906" i="6" s="1"/>
  <c r="AN906" i="6"/>
  <c r="AP906" i="6"/>
  <c r="AQ906" i="6"/>
  <c r="AR906" i="6"/>
  <c r="AJ907" i="6"/>
  <c r="AK907" i="6"/>
  <c r="AL907" i="6"/>
  <c r="AG907" i="6" s="1"/>
  <c r="AN907" i="6"/>
  <c r="AP907" i="6"/>
  <c r="AQ907" i="6"/>
  <c r="AR907" i="6"/>
  <c r="AJ908" i="6"/>
  <c r="AU908" i="6" s="1"/>
  <c r="AK908" i="6"/>
  <c r="AL908" i="6"/>
  <c r="AG908" i="6" s="1"/>
  <c r="AN908" i="6"/>
  <c r="AP908" i="6"/>
  <c r="AQ908" i="6"/>
  <c r="AR908" i="6"/>
  <c r="AJ909" i="6"/>
  <c r="AU909" i="6" s="1"/>
  <c r="AK909" i="6"/>
  <c r="AL909" i="6"/>
  <c r="AG909" i="6" s="1"/>
  <c r="AN909" i="6"/>
  <c r="AP909" i="6"/>
  <c r="AQ909" i="6"/>
  <c r="AR909" i="6"/>
  <c r="AJ910" i="6"/>
  <c r="AU910" i="6" s="1"/>
  <c r="AK910" i="6"/>
  <c r="AL910" i="6"/>
  <c r="AG910" i="6" s="1"/>
  <c r="AN910" i="6"/>
  <c r="AP910" i="6"/>
  <c r="AQ910" i="6"/>
  <c r="AR910" i="6"/>
  <c r="AJ911" i="6"/>
  <c r="AU911" i="6" s="1"/>
  <c r="AK911" i="6"/>
  <c r="AL911" i="6"/>
  <c r="AG911" i="6" s="1"/>
  <c r="AN911" i="6"/>
  <c r="AP911" i="6"/>
  <c r="AQ911" i="6"/>
  <c r="AR911" i="6"/>
  <c r="AJ912" i="6"/>
  <c r="AU912" i="6" s="1"/>
  <c r="AK912" i="6"/>
  <c r="AL912" i="6"/>
  <c r="AG912" i="6" s="1"/>
  <c r="AN912" i="6"/>
  <c r="AP912" i="6"/>
  <c r="AQ912" i="6"/>
  <c r="AR912" i="6"/>
  <c r="AJ913" i="6"/>
  <c r="AU913" i="6" s="1"/>
  <c r="AK913" i="6"/>
  <c r="AL913" i="6"/>
  <c r="AG913" i="6" s="1"/>
  <c r="AN913" i="6"/>
  <c r="AP913" i="6"/>
  <c r="AQ913" i="6"/>
  <c r="AR913" i="6"/>
  <c r="AJ914" i="6"/>
  <c r="AU914" i="6" s="1"/>
  <c r="AK914" i="6"/>
  <c r="AL914" i="6"/>
  <c r="AG914" i="6" s="1"/>
  <c r="AN914" i="6"/>
  <c r="AP914" i="6"/>
  <c r="AQ914" i="6"/>
  <c r="AR914" i="6"/>
  <c r="AJ915" i="6"/>
  <c r="AU915" i="6" s="1"/>
  <c r="AK915" i="6"/>
  <c r="AL915" i="6"/>
  <c r="AG915" i="6" s="1"/>
  <c r="AN915" i="6"/>
  <c r="AP915" i="6"/>
  <c r="AQ915" i="6"/>
  <c r="AR915" i="6"/>
  <c r="AJ916" i="6"/>
  <c r="AU916" i="6" s="1"/>
  <c r="AK916" i="6"/>
  <c r="AL916" i="6"/>
  <c r="AG916" i="6" s="1"/>
  <c r="AN916" i="6"/>
  <c r="AP916" i="6"/>
  <c r="AQ916" i="6"/>
  <c r="AR916" i="6"/>
  <c r="AJ917" i="6"/>
  <c r="AU917" i="6" s="1"/>
  <c r="AK917" i="6"/>
  <c r="AL917" i="6"/>
  <c r="AG917" i="6" s="1"/>
  <c r="AN917" i="6"/>
  <c r="AP917" i="6"/>
  <c r="AQ917" i="6"/>
  <c r="AR917" i="6"/>
  <c r="AJ918" i="6"/>
  <c r="AU918" i="6" s="1"/>
  <c r="AK918" i="6"/>
  <c r="AL918" i="6"/>
  <c r="AG918" i="6" s="1"/>
  <c r="AN918" i="6"/>
  <c r="AP918" i="6"/>
  <c r="AQ918" i="6"/>
  <c r="AR918" i="6"/>
  <c r="AJ919" i="6"/>
  <c r="AK919" i="6"/>
  <c r="AL919" i="6"/>
  <c r="AG919" i="6" s="1"/>
  <c r="AN919" i="6"/>
  <c r="AP919" i="6"/>
  <c r="AQ919" i="6"/>
  <c r="AR919" i="6"/>
  <c r="AJ920" i="6"/>
  <c r="AU920" i="6" s="1"/>
  <c r="AK920" i="6"/>
  <c r="AL920" i="6"/>
  <c r="AG920" i="6" s="1"/>
  <c r="AN920" i="6"/>
  <c r="AP920" i="6"/>
  <c r="AQ920" i="6"/>
  <c r="AR920" i="6"/>
  <c r="AJ921" i="6"/>
  <c r="AU921" i="6" s="1"/>
  <c r="AK921" i="6"/>
  <c r="AL921" i="6"/>
  <c r="AG921" i="6" s="1"/>
  <c r="AN921" i="6"/>
  <c r="AP921" i="6"/>
  <c r="AQ921" i="6"/>
  <c r="AR921" i="6"/>
  <c r="AJ922" i="6"/>
  <c r="AU922" i="6" s="1"/>
  <c r="AK922" i="6"/>
  <c r="AL922" i="6"/>
  <c r="AG922" i="6" s="1"/>
  <c r="AN922" i="6"/>
  <c r="AP922" i="6"/>
  <c r="AQ922" i="6"/>
  <c r="AR922" i="6"/>
  <c r="AJ923" i="6"/>
  <c r="AU923" i="6" s="1"/>
  <c r="AK923" i="6"/>
  <c r="AL923" i="6"/>
  <c r="AG923" i="6" s="1"/>
  <c r="AN923" i="6"/>
  <c r="AP923" i="6"/>
  <c r="AQ923" i="6"/>
  <c r="AR923" i="6"/>
  <c r="AJ924" i="6"/>
  <c r="AU924" i="6" s="1"/>
  <c r="AK924" i="6"/>
  <c r="AL924" i="6"/>
  <c r="AG924" i="6" s="1"/>
  <c r="AN924" i="6"/>
  <c r="AP924" i="6"/>
  <c r="AQ924" i="6"/>
  <c r="AR924" i="6"/>
  <c r="AJ925" i="6"/>
  <c r="AU925" i="6" s="1"/>
  <c r="AK925" i="6"/>
  <c r="AL925" i="6"/>
  <c r="AG925" i="6" s="1"/>
  <c r="AN925" i="6"/>
  <c r="AP925" i="6"/>
  <c r="AQ925" i="6"/>
  <c r="AR925" i="6"/>
  <c r="AJ926" i="6"/>
  <c r="AU926" i="6" s="1"/>
  <c r="AK926" i="6"/>
  <c r="AL926" i="6"/>
  <c r="AG926" i="6" s="1"/>
  <c r="AN926" i="6"/>
  <c r="AP926" i="6"/>
  <c r="AQ926" i="6"/>
  <c r="AR926" i="6"/>
  <c r="AJ927" i="6"/>
  <c r="AU927" i="6" s="1"/>
  <c r="AK927" i="6"/>
  <c r="AL927" i="6"/>
  <c r="AG927" i="6" s="1"/>
  <c r="AN927" i="6"/>
  <c r="AP927" i="6"/>
  <c r="AQ927" i="6"/>
  <c r="AR927" i="6"/>
  <c r="AJ928" i="6"/>
  <c r="AU928" i="6" s="1"/>
  <c r="AK928" i="6"/>
  <c r="AL928" i="6"/>
  <c r="AG928" i="6" s="1"/>
  <c r="AN928" i="6"/>
  <c r="AP928" i="6"/>
  <c r="AQ928" i="6"/>
  <c r="AR928" i="6"/>
  <c r="AJ929" i="6"/>
  <c r="AU929" i="6" s="1"/>
  <c r="AK929" i="6"/>
  <c r="AL929" i="6"/>
  <c r="AG929" i="6" s="1"/>
  <c r="AN929" i="6"/>
  <c r="AP929" i="6"/>
  <c r="AQ929" i="6"/>
  <c r="AR929" i="6"/>
  <c r="AJ930" i="6"/>
  <c r="AU930" i="6" s="1"/>
  <c r="AK930" i="6"/>
  <c r="AL930" i="6"/>
  <c r="AG930" i="6" s="1"/>
  <c r="AN930" i="6"/>
  <c r="AP930" i="6"/>
  <c r="AQ930" i="6"/>
  <c r="AR930" i="6"/>
  <c r="AJ931" i="6"/>
  <c r="AU931" i="6" s="1"/>
  <c r="AK931" i="6"/>
  <c r="AL931" i="6"/>
  <c r="AG931" i="6" s="1"/>
  <c r="AN931" i="6"/>
  <c r="AP931" i="6"/>
  <c r="AQ931" i="6"/>
  <c r="AR931" i="6"/>
  <c r="AJ932" i="6"/>
  <c r="AU932" i="6" s="1"/>
  <c r="AK932" i="6"/>
  <c r="AL932" i="6"/>
  <c r="AG932" i="6" s="1"/>
  <c r="AN932" i="6"/>
  <c r="AP932" i="6"/>
  <c r="AQ932" i="6"/>
  <c r="AR932" i="6"/>
  <c r="AJ933" i="6"/>
  <c r="AU933" i="6" s="1"/>
  <c r="AK933" i="6"/>
  <c r="AL933" i="6"/>
  <c r="AG933" i="6" s="1"/>
  <c r="AN933" i="6"/>
  <c r="AP933" i="6"/>
  <c r="AQ933" i="6"/>
  <c r="AR933" i="6"/>
  <c r="AJ934" i="6"/>
  <c r="AU934" i="6" s="1"/>
  <c r="AK934" i="6"/>
  <c r="AL934" i="6"/>
  <c r="AG934" i="6" s="1"/>
  <c r="AN934" i="6"/>
  <c r="AP934" i="6"/>
  <c r="AQ934" i="6"/>
  <c r="AR934" i="6"/>
  <c r="AJ935" i="6"/>
  <c r="AK935" i="6"/>
  <c r="AL935" i="6"/>
  <c r="AG935" i="6" s="1"/>
  <c r="AN935" i="6"/>
  <c r="AP935" i="6"/>
  <c r="AQ935" i="6"/>
  <c r="AR935" i="6"/>
  <c r="AJ936" i="6"/>
  <c r="AU936" i="6" s="1"/>
  <c r="AK936" i="6"/>
  <c r="AL936" i="6"/>
  <c r="AG936" i="6" s="1"/>
  <c r="AN936" i="6"/>
  <c r="AP936" i="6"/>
  <c r="AQ936" i="6"/>
  <c r="AR936" i="6"/>
  <c r="AJ937" i="6"/>
  <c r="AU937" i="6" s="1"/>
  <c r="AK937" i="6"/>
  <c r="AL937" i="6"/>
  <c r="AG937" i="6" s="1"/>
  <c r="AN937" i="6"/>
  <c r="AP937" i="6"/>
  <c r="AQ937" i="6"/>
  <c r="AR937" i="6"/>
  <c r="AJ938" i="6"/>
  <c r="AU938" i="6" s="1"/>
  <c r="AK938" i="6"/>
  <c r="AL938" i="6"/>
  <c r="AG938" i="6" s="1"/>
  <c r="AN938" i="6"/>
  <c r="AP938" i="6"/>
  <c r="AQ938" i="6"/>
  <c r="AR938" i="6"/>
  <c r="AJ939" i="6"/>
  <c r="AU939" i="6" s="1"/>
  <c r="AK939" i="6"/>
  <c r="AL939" i="6"/>
  <c r="AG939" i="6" s="1"/>
  <c r="AN939" i="6"/>
  <c r="AP939" i="6"/>
  <c r="AQ939" i="6"/>
  <c r="AR939" i="6"/>
  <c r="AJ940" i="6"/>
  <c r="AU940" i="6" s="1"/>
  <c r="AK940" i="6"/>
  <c r="AL940" i="6"/>
  <c r="AG940" i="6" s="1"/>
  <c r="AN940" i="6"/>
  <c r="AP940" i="6"/>
  <c r="AQ940" i="6"/>
  <c r="AR940" i="6"/>
  <c r="AJ941" i="6"/>
  <c r="AU941" i="6" s="1"/>
  <c r="AK941" i="6"/>
  <c r="AL941" i="6"/>
  <c r="AG941" i="6" s="1"/>
  <c r="AN941" i="6"/>
  <c r="AP941" i="6"/>
  <c r="AQ941" i="6"/>
  <c r="AR941" i="6"/>
  <c r="AJ942" i="6"/>
  <c r="AU942" i="6" s="1"/>
  <c r="AK942" i="6"/>
  <c r="AL942" i="6"/>
  <c r="AG942" i="6" s="1"/>
  <c r="AN942" i="6"/>
  <c r="AP942" i="6"/>
  <c r="AQ942" i="6"/>
  <c r="AR942" i="6"/>
  <c r="AJ943" i="6"/>
  <c r="AU943" i="6" s="1"/>
  <c r="AK943" i="6"/>
  <c r="AL943" i="6"/>
  <c r="AG943" i="6" s="1"/>
  <c r="AN943" i="6"/>
  <c r="AP943" i="6"/>
  <c r="AQ943" i="6"/>
  <c r="AR943" i="6"/>
  <c r="AJ944" i="6"/>
  <c r="AU944" i="6" s="1"/>
  <c r="AK944" i="6"/>
  <c r="AL944" i="6"/>
  <c r="AG944" i="6" s="1"/>
  <c r="AN944" i="6"/>
  <c r="AP944" i="6"/>
  <c r="AQ944" i="6"/>
  <c r="AR944" i="6"/>
  <c r="AJ945" i="6"/>
  <c r="AU945" i="6" s="1"/>
  <c r="AK945" i="6"/>
  <c r="AL945" i="6"/>
  <c r="AG945" i="6" s="1"/>
  <c r="AN945" i="6"/>
  <c r="AP945" i="6"/>
  <c r="AQ945" i="6"/>
  <c r="AR945" i="6"/>
  <c r="AJ946" i="6"/>
  <c r="AU946" i="6" s="1"/>
  <c r="AK946" i="6"/>
  <c r="AL946" i="6"/>
  <c r="AG946" i="6" s="1"/>
  <c r="AN946" i="6"/>
  <c r="AP946" i="6"/>
  <c r="AQ946" i="6"/>
  <c r="AR946" i="6"/>
  <c r="AJ947" i="6"/>
  <c r="AU947" i="6" s="1"/>
  <c r="AK947" i="6"/>
  <c r="AL947" i="6"/>
  <c r="AG947" i="6" s="1"/>
  <c r="AN947" i="6"/>
  <c r="AP947" i="6"/>
  <c r="AQ947" i="6"/>
  <c r="AR947" i="6"/>
  <c r="AJ948" i="6"/>
  <c r="AU948" i="6" s="1"/>
  <c r="AK948" i="6"/>
  <c r="AL948" i="6"/>
  <c r="AG948" i="6" s="1"/>
  <c r="AN948" i="6"/>
  <c r="AP948" i="6"/>
  <c r="AQ948" i="6"/>
  <c r="AR948" i="6"/>
  <c r="AJ949" i="6"/>
  <c r="AU949" i="6" s="1"/>
  <c r="AK949" i="6"/>
  <c r="AL949" i="6"/>
  <c r="AG949" i="6" s="1"/>
  <c r="AN949" i="6"/>
  <c r="AP949" i="6"/>
  <c r="AQ949" i="6"/>
  <c r="AR949" i="6"/>
  <c r="AJ950" i="6"/>
  <c r="AU950" i="6" s="1"/>
  <c r="AK950" i="6"/>
  <c r="AL950" i="6"/>
  <c r="AG950" i="6" s="1"/>
  <c r="AN950" i="6"/>
  <c r="AP950" i="6"/>
  <c r="AQ950" i="6"/>
  <c r="AR950" i="6"/>
  <c r="AJ951" i="6"/>
  <c r="AK951" i="6"/>
  <c r="AL951" i="6"/>
  <c r="AG951" i="6" s="1"/>
  <c r="AN951" i="6"/>
  <c r="AP951" i="6"/>
  <c r="AQ951" i="6"/>
  <c r="AR951" i="6"/>
  <c r="AJ952" i="6"/>
  <c r="AU952" i="6" s="1"/>
  <c r="AK952" i="6"/>
  <c r="AL952" i="6"/>
  <c r="AG952" i="6" s="1"/>
  <c r="AN952" i="6"/>
  <c r="AP952" i="6"/>
  <c r="AQ952" i="6"/>
  <c r="AR952" i="6"/>
  <c r="AJ953" i="6"/>
  <c r="AU953" i="6" s="1"/>
  <c r="AK953" i="6"/>
  <c r="AL953" i="6"/>
  <c r="AG953" i="6" s="1"/>
  <c r="AN953" i="6"/>
  <c r="AP953" i="6"/>
  <c r="AQ953" i="6"/>
  <c r="AR953" i="6"/>
  <c r="AJ954" i="6"/>
  <c r="AU954" i="6" s="1"/>
  <c r="AK954" i="6"/>
  <c r="AL954" i="6"/>
  <c r="AG954" i="6" s="1"/>
  <c r="AN954" i="6"/>
  <c r="AP954" i="6"/>
  <c r="AQ954" i="6"/>
  <c r="AR954" i="6"/>
  <c r="AJ955" i="6"/>
  <c r="AU955" i="6" s="1"/>
  <c r="AK955" i="6"/>
  <c r="AL955" i="6"/>
  <c r="AG955" i="6" s="1"/>
  <c r="AN955" i="6"/>
  <c r="AP955" i="6"/>
  <c r="AQ955" i="6"/>
  <c r="AR955" i="6"/>
  <c r="AJ956" i="6"/>
  <c r="AU956" i="6" s="1"/>
  <c r="AK956" i="6"/>
  <c r="AL956" i="6"/>
  <c r="AG956" i="6" s="1"/>
  <c r="AN956" i="6"/>
  <c r="AP956" i="6"/>
  <c r="AQ956" i="6"/>
  <c r="AR956" i="6"/>
  <c r="AJ957" i="6"/>
  <c r="AU957" i="6" s="1"/>
  <c r="AK957" i="6"/>
  <c r="AL957" i="6"/>
  <c r="AG957" i="6" s="1"/>
  <c r="AN957" i="6"/>
  <c r="AP957" i="6"/>
  <c r="AQ957" i="6"/>
  <c r="AR957" i="6"/>
  <c r="AJ958" i="6"/>
  <c r="AU958" i="6" s="1"/>
  <c r="AK958" i="6"/>
  <c r="AL958" i="6"/>
  <c r="AG958" i="6" s="1"/>
  <c r="AN958" i="6"/>
  <c r="AP958" i="6"/>
  <c r="AQ958" i="6"/>
  <c r="AR958" i="6"/>
  <c r="AJ959" i="6"/>
  <c r="AU959" i="6" s="1"/>
  <c r="AK959" i="6"/>
  <c r="AL959" i="6"/>
  <c r="AG959" i="6" s="1"/>
  <c r="AN959" i="6"/>
  <c r="AP959" i="6"/>
  <c r="AQ959" i="6"/>
  <c r="AR959" i="6"/>
  <c r="AJ960" i="6"/>
  <c r="AU960" i="6" s="1"/>
  <c r="AK960" i="6"/>
  <c r="AL960" i="6"/>
  <c r="AG960" i="6" s="1"/>
  <c r="AN960" i="6"/>
  <c r="AP960" i="6"/>
  <c r="AQ960" i="6"/>
  <c r="AR960" i="6"/>
  <c r="AJ961" i="6"/>
  <c r="AU961" i="6" s="1"/>
  <c r="AK961" i="6"/>
  <c r="AL961" i="6"/>
  <c r="AG961" i="6" s="1"/>
  <c r="AN961" i="6"/>
  <c r="AP961" i="6"/>
  <c r="AQ961" i="6"/>
  <c r="AR961" i="6"/>
  <c r="AJ962" i="6"/>
  <c r="AU962" i="6" s="1"/>
  <c r="AK962" i="6"/>
  <c r="AL962" i="6"/>
  <c r="AG962" i="6" s="1"/>
  <c r="AN962" i="6"/>
  <c r="AP962" i="6"/>
  <c r="AQ962" i="6"/>
  <c r="AR962" i="6"/>
  <c r="AJ963" i="6"/>
  <c r="AU963" i="6" s="1"/>
  <c r="AK963" i="6"/>
  <c r="AL963" i="6"/>
  <c r="AG963" i="6" s="1"/>
  <c r="AN963" i="6"/>
  <c r="AP963" i="6"/>
  <c r="AQ963" i="6"/>
  <c r="AR963" i="6"/>
  <c r="AJ964" i="6"/>
  <c r="AU964" i="6" s="1"/>
  <c r="AK964" i="6"/>
  <c r="AL964" i="6"/>
  <c r="AG964" i="6" s="1"/>
  <c r="AN964" i="6"/>
  <c r="AP964" i="6"/>
  <c r="AQ964" i="6"/>
  <c r="AR964" i="6"/>
  <c r="AJ965" i="6"/>
  <c r="AU965" i="6" s="1"/>
  <c r="AK965" i="6"/>
  <c r="AL965" i="6"/>
  <c r="AG965" i="6" s="1"/>
  <c r="AN965" i="6"/>
  <c r="AP965" i="6"/>
  <c r="AQ965" i="6"/>
  <c r="AR965" i="6"/>
  <c r="AJ966" i="6"/>
  <c r="AU966" i="6" s="1"/>
  <c r="AK966" i="6"/>
  <c r="AL966" i="6"/>
  <c r="AG966" i="6" s="1"/>
  <c r="AN966" i="6"/>
  <c r="AP966" i="6"/>
  <c r="AQ966" i="6"/>
  <c r="AR966" i="6"/>
  <c r="AJ967" i="6"/>
  <c r="AK967" i="6"/>
  <c r="AL967" i="6"/>
  <c r="AG967" i="6" s="1"/>
  <c r="AN967" i="6"/>
  <c r="AP967" i="6"/>
  <c r="AQ967" i="6"/>
  <c r="AR967" i="6"/>
  <c r="AJ968" i="6"/>
  <c r="AU968" i="6" s="1"/>
  <c r="AK968" i="6"/>
  <c r="AL968" i="6"/>
  <c r="AG968" i="6" s="1"/>
  <c r="AN968" i="6"/>
  <c r="AP968" i="6"/>
  <c r="AQ968" i="6"/>
  <c r="AR968" i="6"/>
  <c r="AJ969" i="6"/>
  <c r="AU969" i="6" s="1"/>
  <c r="AK969" i="6"/>
  <c r="AL969" i="6"/>
  <c r="AG969" i="6" s="1"/>
  <c r="AN969" i="6"/>
  <c r="AP969" i="6"/>
  <c r="AQ969" i="6"/>
  <c r="AR969" i="6"/>
  <c r="AJ970" i="6"/>
  <c r="AU970" i="6" s="1"/>
  <c r="AK970" i="6"/>
  <c r="AL970" i="6"/>
  <c r="AG970" i="6" s="1"/>
  <c r="AN970" i="6"/>
  <c r="AP970" i="6"/>
  <c r="AQ970" i="6"/>
  <c r="AR970" i="6"/>
  <c r="AJ971" i="6"/>
  <c r="AK971" i="6"/>
  <c r="AL971" i="6"/>
  <c r="AG971" i="6" s="1"/>
  <c r="AN971" i="6"/>
  <c r="AP971" i="6"/>
  <c r="AQ971" i="6"/>
  <c r="AR971" i="6"/>
  <c r="AJ972" i="6"/>
  <c r="AU972" i="6" s="1"/>
  <c r="AK972" i="6"/>
  <c r="AL972" i="6"/>
  <c r="AG972" i="6" s="1"/>
  <c r="AN972" i="6"/>
  <c r="AP972" i="6"/>
  <c r="AQ972" i="6"/>
  <c r="AR972" i="6"/>
  <c r="AJ973" i="6"/>
  <c r="AU973" i="6" s="1"/>
  <c r="AK973" i="6"/>
  <c r="AL973" i="6"/>
  <c r="AG973" i="6" s="1"/>
  <c r="AN973" i="6"/>
  <c r="AP973" i="6"/>
  <c r="AQ973" i="6"/>
  <c r="AR973" i="6"/>
  <c r="AJ974" i="6"/>
  <c r="AU974" i="6" s="1"/>
  <c r="AK974" i="6"/>
  <c r="AL974" i="6"/>
  <c r="AG974" i="6" s="1"/>
  <c r="AN974" i="6"/>
  <c r="AP974" i="6"/>
  <c r="AQ974" i="6"/>
  <c r="AR974" i="6"/>
  <c r="AJ975" i="6"/>
  <c r="AK975" i="6"/>
  <c r="AL975" i="6"/>
  <c r="AG975" i="6" s="1"/>
  <c r="AN975" i="6"/>
  <c r="AP975" i="6"/>
  <c r="AQ975" i="6"/>
  <c r="AR975" i="6"/>
  <c r="AJ976" i="6"/>
  <c r="AU976" i="6" s="1"/>
  <c r="AK976" i="6"/>
  <c r="AL976" i="6"/>
  <c r="AG976" i="6" s="1"/>
  <c r="AN976" i="6"/>
  <c r="AP976" i="6"/>
  <c r="AQ976" i="6"/>
  <c r="AR976" i="6"/>
  <c r="AJ977" i="6"/>
  <c r="AU977" i="6" s="1"/>
  <c r="AK977" i="6"/>
  <c r="AL977" i="6"/>
  <c r="AG977" i="6" s="1"/>
  <c r="AN977" i="6"/>
  <c r="AP977" i="6"/>
  <c r="AQ977" i="6"/>
  <c r="AR977" i="6"/>
  <c r="AJ978" i="6"/>
  <c r="AU978" i="6" s="1"/>
  <c r="AK978" i="6"/>
  <c r="AL978" i="6"/>
  <c r="AG978" i="6" s="1"/>
  <c r="AN978" i="6"/>
  <c r="AP978" i="6"/>
  <c r="AQ978" i="6"/>
  <c r="AR978" i="6"/>
  <c r="AJ979" i="6"/>
  <c r="AK979" i="6"/>
  <c r="AL979" i="6"/>
  <c r="AG979" i="6" s="1"/>
  <c r="AN979" i="6"/>
  <c r="AP979" i="6"/>
  <c r="AQ979" i="6"/>
  <c r="AR979" i="6"/>
  <c r="AJ980" i="6"/>
  <c r="AU980" i="6" s="1"/>
  <c r="AK980" i="6"/>
  <c r="AL980" i="6"/>
  <c r="AG980" i="6" s="1"/>
  <c r="AN980" i="6"/>
  <c r="AP980" i="6"/>
  <c r="AQ980" i="6"/>
  <c r="AR980" i="6"/>
  <c r="AJ981" i="6"/>
  <c r="AU981" i="6" s="1"/>
  <c r="AK981" i="6"/>
  <c r="AL981" i="6"/>
  <c r="AG981" i="6" s="1"/>
  <c r="AN981" i="6"/>
  <c r="AP981" i="6"/>
  <c r="AQ981" i="6"/>
  <c r="AR981" i="6"/>
  <c r="AJ982" i="6"/>
  <c r="AU982" i="6" s="1"/>
  <c r="AK982" i="6"/>
  <c r="AL982" i="6"/>
  <c r="AG982" i="6" s="1"/>
  <c r="AN982" i="6"/>
  <c r="AP982" i="6"/>
  <c r="AQ982" i="6"/>
  <c r="AR982" i="6"/>
  <c r="AJ983" i="6"/>
  <c r="AK983" i="6"/>
  <c r="AL983" i="6"/>
  <c r="AG983" i="6" s="1"/>
  <c r="AN983" i="6"/>
  <c r="AP983" i="6"/>
  <c r="AQ983" i="6"/>
  <c r="AR983" i="6"/>
  <c r="AJ984" i="6"/>
  <c r="AU984" i="6" s="1"/>
  <c r="AK984" i="6"/>
  <c r="AL984" i="6"/>
  <c r="AG984" i="6" s="1"/>
  <c r="AN984" i="6"/>
  <c r="AP984" i="6"/>
  <c r="AQ984" i="6"/>
  <c r="AR984" i="6"/>
  <c r="AJ985" i="6"/>
  <c r="AU985" i="6" s="1"/>
  <c r="AK985" i="6"/>
  <c r="AL985" i="6"/>
  <c r="AG985" i="6" s="1"/>
  <c r="AN985" i="6"/>
  <c r="AP985" i="6"/>
  <c r="AQ985" i="6"/>
  <c r="AR985" i="6"/>
  <c r="AJ986" i="6"/>
  <c r="AU986" i="6" s="1"/>
  <c r="AK986" i="6"/>
  <c r="AL986" i="6"/>
  <c r="AG986" i="6" s="1"/>
  <c r="AN986" i="6"/>
  <c r="AP986" i="6"/>
  <c r="AQ986" i="6"/>
  <c r="AR986" i="6"/>
  <c r="AJ987" i="6"/>
  <c r="AK987" i="6"/>
  <c r="AL987" i="6"/>
  <c r="AG987" i="6" s="1"/>
  <c r="AN987" i="6"/>
  <c r="AP987" i="6"/>
  <c r="AQ987" i="6"/>
  <c r="AR987" i="6"/>
  <c r="AJ988" i="6"/>
  <c r="AU988" i="6" s="1"/>
  <c r="AK988" i="6"/>
  <c r="AL988" i="6"/>
  <c r="AG988" i="6" s="1"/>
  <c r="AN988" i="6"/>
  <c r="AP988" i="6"/>
  <c r="AQ988" i="6"/>
  <c r="AR988" i="6"/>
  <c r="AJ989" i="6"/>
  <c r="AU989" i="6" s="1"/>
  <c r="AK989" i="6"/>
  <c r="AL989" i="6"/>
  <c r="AG989" i="6" s="1"/>
  <c r="AN989" i="6"/>
  <c r="AP989" i="6"/>
  <c r="AQ989" i="6"/>
  <c r="AR989" i="6"/>
  <c r="AJ990" i="6"/>
  <c r="AU990" i="6" s="1"/>
  <c r="AK990" i="6"/>
  <c r="AL990" i="6"/>
  <c r="AG990" i="6" s="1"/>
  <c r="AN990" i="6"/>
  <c r="AP990" i="6"/>
  <c r="AQ990" i="6"/>
  <c r="AR990" i="6"/>
  <c r="AJ991" i="6"/>
  <c r="AK991" i="6"/>
  <c r="AL991" i="6"/>
  <c r="AG991" i="6" s="1"/>
  <c r="AN991" i="6"/>
  <c r="AP991" i="6"/>
  <c r="AQ991" i="6"/>
  <c r="AR991" i="6"/>
  <c r="AJ992" i="6"/>
  <c r="AU992" i="6" s="1"/>
  <c r="AK992" i="6"/>
  <c r="AL992" i="6"/>
  <c r="AG992" i="6" s="1"/>
  <c r="AN992" i="6"/>
  <c r="AP992" i="6"/>
  <c r="AQ992" i="6"/>
  <c r="AR992" i="6"/>
  <c r="AJ993" i="6"/>
  <c r="AU993" i="6" s="1"/>
  <c r="AK993" i="6"/>
  <c r="AL993" i="6"/>
  <c r="AG993" i="6" s="1"/>
  <c r="AN993" i="6"/>
  <c r="AP993" i="6"/>
  <c r="AQ993" i="6"/>
  <c r="AR993" i="6"/>
  <c r="AJ994" i="6"/>
  <c r="AU994" i="6" s="1"/>
  <c r="AK994" i="6"/>
  <c r="AL994" i="6"/>
  <c r="AG994" i="6" s="1"/>
  <c r="AN994" i="6"/>
  <c r="AP994" i="6"/>
  <c r="AQ994" i="6"/>
  <c r="AR994" i="6"/>
  <c r="AJ995" i="6"/>
  <c r="AK995" i="6"/>
  <c r="AL995" i="6"/>
  <c r="AG995" i="6" s="1"/>
  <c r="AN995" i="6"/>
  <c r="AP995" i="6"/>
  <c r="AQ995" i="6"/>
  <c r="AR995" i="6"/>
  <c r="AJ996" i="6"/>
  <c r="AU996" i="6" s="1"/>
  <c r="AK996" i="6"/>
  <c r="AL996" i="6"/>
  <c r="AG996" i="6" s="1"/>
  <c r="AN996" i="6"/>
  <c r="AP996" i="6"/>
  <c r="AQ996" i="6"/>
  <c r="AR996" i="6"/>
  <c r="AJ997" i="6"/>
  <c r="AU997" i="6" s="1"/>
  <c r="AK997" i="6"/>
  <c r="AL997" i="6"/>
  <c r="AG997" i="6" s="1"/>
  <c r="AN997" i="6"/>
  <c r="AP997" i="6"/>
  <c r="AQ997" i="6"/>
  <c r="AR997" i="6"/>
  <c r="AJ998" i="6"/>
  <c r="AU998" i="6" s="1"/>
  <c r="AK998" i="6"/>
  <c r="AL998" i="6"/>
  <c r="AG998" i="6" s="1"/>
  <c r="AN998" i="6"/>
  <c r="AP998" i="6"/>
  <c r="AQ998" i="6"/>
  <c r="AR998" i="6"/>
  <c r="AJ999" i="6"/>
  <c r="AK999" i="6"/>
  <c r="AL999" i="6"/>
  <c r="AG999" i="6" s="1"/>
  <c r="AN999" i="6"/>
  <c r="AP999" i="6"/>
  <c r="AQ999" i="6"/>
  <c r="AR999" i="6"/>
  <c r="AJ1000" i="6"/>
  <c r="AU1000" i="6" s="1"/>
  <c r="AK1000" i="6"/>
  <c r="AL1000" i="6"/>
  <c r="AG1000" i="6" s="1"/>
  <c r="AN1000" i="6"/>
  <c r="AP1000" i="6"/>
  <c r="AQ1000" i="6"/>
  <c r="AR1000" i="6"/>
  <c r="AJ1001" i="6"/>
  <c r="AU1001" i="6" s="1"/>
  <c r="AK1001" i="6"/>
  <c r="AL1001" i="6"/>
  <c r="AG1001" i="6" s="1"/>
  <c r="AN1001" i="6"/>
  <c r="AP1001" i="6"/>
  <c r="AQ1001" i="6"/>
  <c r="AR1001" i="6"/>
  <c r="AJ1002" i="6"/>
  <c r="AU1002" i="6" s="1"/>
  <c r="AK1002" i="6"/>
  <c r="AL1002" i="6"/>
  <c r="AG1002" i="6" s="1"/>
  <c r="AN1002" i="6"/>
  <c r="AP1002" i="6"/>
  <c r="AQ1002" i="6"/>
  <c r="AR1002" i="6"/>
  <c r="AJ1003" i="6"/>
  <c r="AK1003" i="6"/>
  <c r="AL1003" i="6"/>
  <c r="AG1003" i="6" s="1"/>
  <c r="AN1003" i="6"/>
  <c r="AP1003" i="6"/>
  <c r="AQ1003" i="6"/>
  <c r="AR1003" i="6"/>
  <c r="AJ1004" i="6"/>
  <c r="AU1004" i="6" s="1"/>
  <c r="AK1004" i="6"/>
  <c r="AL1004" i="6"/>
  <c r="AG1004" i="6" s="1"/>
  <c r="AN1004" i="6"/>
  <c r="AP1004" i="6"/>
  <c r="AQ1004" i="6"/>
  <c r="AR1004" i="6"/>
  <c r="AJ1005" i="6"/>
  <c r="AU1005" i="6" s="1"/>
  <c r="AK1005" i="6"/>
  <c r="AL1005" i="6"/>
  <c r="AG1005" i="6" s="1"/>
  <c r="AN1005" i="6"/>
  <c r="AP1005" i="6"/>
  <c r="AQ1005" i="6"/>
  <c r="AR1005" i="6"/>
  <c r="AJ1006" i="6"/>
  <c r="AU1006" i="6" s="1"/>
  <c r="AK1006" i="6"/>
  <c r="AL1006" i="6"/>
  <c r="AG1006" i="6" s="1"/>
  <c r="AN1006" i="6"/>
  <c r="AP1006" i="6"/>
  <c r="AQ1006" i="6"/>
  <c r="AR1006" i="6"/>
  <c r="AJ1007" i="6"/>
  <c r="AK1007" i="6"/>
  <c r="AL1007" i="6"/>
  <c r="AG1007" i="6" s="1"/>
  <c r="AN1007" i="6"/>
  <c r="AP1007" i="6"/>
  <c r="AQ1007" i="6"/>
  <c r="AR1007" i="6"/>
  <c r="AJ1008" i="6"/>
  <c r="AU1008" i="6" s="1"/>
  <c r="AK1008" i="6"/>
  <c r="AL1008" i="6"/>
  <c r="AG1008" i="6" s="1"/>
  <c r="AN1008" i="6"/>
  <c r="AP1008" i="6"/>
  <c r="AQ1008" i="6"/>
  <c r="AR1008" i="6"/>
  <c r="AJ1009" i="6"/>
  <c r="AU1009" i="6" s="1"/>
  <c r="AK1009" i="6"/>
  <c r="AL1009" i="6"/>
  <c r="AG1009" i="6" s="1"/>
  <c r="AN1009" i="6"/>
  <c r="AP1009" i="6"/>
  <c r="AQ1009" i="6"/>
  <c r="AR1009" i="6"/>
  <c r="AJ1010" i="6"/>
  <c r="AU1010" i="6" s="1"/>
  <c r="AK1010" i="6"/>
  <c r="AL1010" i="6"/>
  <c r="AG1010" i="6" s="1"/>
  <c r="AN1010" i="6"/>
  <c r="AP1010" i="6"/>
  <c r="AQ1010" i="6"/>
  <c r="AR1010" i="6"/>
  <c r="AJ1011" i="6"/>
  <c r="AK1011" i="6"/>
  <c r="AL1011" i="6"/>
  <c r="AG1011" i="6" s="1"/>
  <c r="AN1011" i="6"/>
  <c r="AP1011" i="6"/>
  <c r="AQ1011" i="6"/>
  <c r="AR1011" i="6"/>
  <c r="AJ1012" i="6"/>
  <c r="AU1012" i="6" s="1"/>
  <c r="AK1012" i="6"/>
  <c r="AL1012" i="6"/>
  <c r="AG1012" i="6" s="1"/>
  <c r="AN1012" i="6"/>
  <c r="AP1012" i="6"/>
  <c r="AQ1012" i="6"/>
  <c r="AR1012" i="6"/>
  <c r="AJ1013" i="6"/>
  <c r="AU1013" i="6" s="1"/>
  <c r="AK1013" i="6"/>
  <c r="AL1013" i="6"/>
  <c r="AG1013" i="6" s="1"/>
  <c r="AN1013" i="6"/>
  <c r="AP1013" i="6"/>
  <c r="AQ1013" i="6"/>
  <c r="AR1013" i="6"/>
  <c r="AJ1014" i="6"/>
  <c r="AU1014" i="6" s="1"/>
  <c r="AK1014" i="6"/>
  <c r="AL1014" i="6"/>
  <c r="AG1014" i="6" s="1"/>
  <c r="AN1014" i="6"/>
  <c r="AP1014" i="6"/>
  <c r="AQ1014" i="6"/>
  <c r="AR1014" i="6"/>
  <c r="AJ1015" i="6"/>
  <c r="AK1015" i="6"/>
  <c r="AL1015" i="6"/>
  <c r="AG1015" i="6" s="1"/>
  <c r="AN1015" i="6"/>
  <c r="AP1015" i="6"/>
  <c r="AQ1015" i="6"/>
  <c r="AR1015" i="6"/>
  <c r="AJ1016" i="6"/>
  <c r="AU1016" i="6" s="1"/>
  <c r="AK1016" i="6"/>
  <c r="AL1016" i="6"/>
  <c r="AG1016" i="6" s="1"/>
  <c r="AN1016" i="6"/>
  <c r="AP1016" i="6"/>
  <c r="AQ1016" i="6"/>
  <c r="AR1016" i="6"/>
  <c r="AJ1017" i="6"/>
  <c r="AU1017" i="6" s="1"/>
  <c r="AK1017" i="6"/>
  <c r="AL1017" i="6"/>
  <c r="AG1017" i="6" s="1"/>
  <c r="AN1017" i="6"/>
  <c r="AP1017" i="6"/>
  <c r="AQ1017" i="6"/>
  <c r="AR1017" i="6"/>
  <c r="AJ1018" i="6"/>
  <c r="AU1018" i="6" s="1"/>
  <c r="AK1018" i="6"/>
  <c r="AL1018" i="6"/>
  <c r="AG1018" i="6" s="1"/>
  <c r="AN1018" i="6"/>
  <c r="AP1018" i="6"/>
  <c r="AQ1018" i="6"/>
  <c r="AR1018" i="6"/>
  <c r="AJ1019" i="6"/>
  <c r="AU1019" i="6" s="1"/>
  <c r="AK1019" i="6"/>
  <c r="AL1019" i="6"/>
  <c r="AG1019" i="6" s="1"/>
  <c r="AN1019" i="6"/>
  <c r="AP1019" i="6"/>
  <c r="AQ1019" i="6"/>
  <c r="AR1019" i="6"/>
  <c r="AJ1020" i="6"/>
  <c r="AU1020" i="6" s="1"/>
  <c r="AK1020" i="6"/>
  <c r="AL1020" i="6"/>
  <c r="AG1020" i="6" s="1"/>
  <c r="AN1020" i="6"/>
  <c r="AP1020" i="6"/>
  <c r="AQ1020" i="6"/>
  <c r="AR1020" i="6"/>
  <c r="AJ1021" i="6"/>
  <c r="AU1021" i="6" s="1"/>
  <c r="AK1021" i="6"/>
  <c r="AL1021" i="6"/>
  <c r="AG1021" i="6" s="1"/>
  <c r="AN1021" i="6"/>
  <c r="AP1021" i="6"/>
  <c r="AQ1021" i="6"/>
  <c r="AR1021" i="6"/>
  <c r="AJ1022" i="6"/>
  <c r="AU1022" i="6" s="1"/>
  <c r="AK1022" i="6"/>
  <c r="AL1022" i="6"/>
  <c r="AG1022" i="6" s="1"/>
  <c r="AN1022" i="6"/>
  <c r="AP1022" i="6"/>
  <c r="AQ1022" i="6"/>
  <c r="AR1022" i="6"/>
  <c r="AJ1023" i="6"/>
  <c r="AU1023" i="6" s="1"/>
  <c r="AK1023" i="6"/>
  <c r="AL1023" i="6"/>
  <c r="AG1023" i="6" s="1"/>
  <c r="AN1023" i="6"/>
  <c r="AP1023" i="6"/>
  <c r="AQ1023" i="6"/>
  <c r="AR1023" i="6"/>
  <c r="AJ1024" i="6"/>
  <c r="AU1024" i="6" s="1"/>
  <c r="AK1024" i="6"/>
  <c r="AL1024" i="6"/>
  <c r="AG1024" i="6" s="1"/>
  <c r="AN1024" i="6"/>
  <c r="AP1024" i="6"/>
  <c r="AQ1024" i="6"/>
  <c r="AR1024" i="6"/>
  <c r="AJ1025" i="6"/>
  <c r="AU1025" i="6" s="1"/>
  <c r="AK1025" i="6"/>
  <c r="AL1025" i="6"/>
  <c r="AG1025" i="6" s="1"/>
  <c r="AN1025" i="6"/>
  <c r="AP1025" i="6"/>
  <c r="AQ1025" i="6"/>
  <c r="AR1025" i="6"/>
  <c r="AJ1026" i="6"/>
  <c r="AU1026" i="6" s="1"/>
  <c r="AK1026" i="6"/>
  <c r="AL1026" i="6"/>
  <c r="AG1026" i="6" s="1"/>
  <c r="AN1026" i="6"/>
  <c r="AP1026" i="6"/>
  <c r="AQ1026" i="6"/>
  <c r="AR1026" i="6"/>
  <c r="AJ1027" i="6"/>
  <c r="AU1027" i="6" s="1"/>
  <c r="AK1027" i="6"/>
  <c r="AL1027" i="6"/>
  <c r="AG1027" i="6" s="1"/>
  <c r="AN1027" i="6"/>
  <c r="AP1027" i="6"/>
  <c r="AQ1027" i="6"/>
  <c r="AR1027" i="6"/>
  <c r="AJ1028" i="6"/>
  <c r="AU1028" i="6" s="1"/>
  <c r="AK1028" i="6"/>
  <c r="AL1028" i="6"/>
  <c r="AG1028" i="6" s="1"/>
  <c r="AN1028" i="6"/>
  <c r="AP1028" i="6"/>
  <c r="AQ1028" i="6"/>
  <c r="AR1028" i="6"/>
  <c r="AJ1029" i="6"/>
  <c r="AU1029" i="6" s="1"/>
  <c r="AK1029" i="6"/>
  <c r="AL1029" i="6"/>
  <c r="AG1029" i="6" s="1"/>
  <c r="AN1029" i="6"/>
  <c r="AP1029" i="6"/>
  <c r="AQ1029" i="6"/>
  <c r="AR1029" i="6"/>
  <c r="AJ1030" i="6"/>
  <c r="AU1030" i="6" s="1"/>
  <c r="AK1030" i="6"/>
  <c r="AL1030" i="6"/>
  <c r="AG1030" i="6" s="1"/>
  <c r="AN1030" i="6"/>
  <c r="AP1030" i="6"/>
  <c r="AQ1030" i="6"/>
  <c r="AR1030" i="6"/>
  <c r="AJ1031" i="6"/>
  <c r="AK1031" i="6"/>
  <c r="AL1031" i="6"/>
  <c r="AG1031" i="6" s="1"/>
  <c r="AN1031" i="6"/>
  <c r="AP1031" i="6"/>
  <c r="AQ1031" i="6"/>
  <c r="AR1031" i="6"/>
  <c r="AJ1032" i="6"/>
  <c r="AU1032" i="6" s="1"/>
  <c r="AK1032" i="6"/>
  <c r="AL1032" i="6"/>
  <c r="AG1032" i="6" s="1"/>
  <c r="AN1032" i="6"/>
  <c r="AP1032" i="6"/>
  <c r="AQ1032" i="6"/>
  <c r="AR1032" i="6"/>
  <c r="AJ1033" i="6"/>
  <c r="AU1033" i="6" s="1"/>
  <c r="AK1033" i="6"/>
  <c r="AL1033" i="6"/>
  <c r="AG1033" i="6" s="1"/>
  <c r="AN1033" i="6"/>
  <c r="AP1033" i="6"/>
  <c r="AQ1033" i="6"/>
  <c r="AR1033" i="6"/>
  <c r="AJ1034" i="6"/>
  <c r="AU1034" i="6" s="1"/>
  <c r="AK1034" i="6"/>
  <c r="AL1034" i="6"/>
  <c r="AG1034" i="6" s="1"/>
  <c r="AN1034" i="6"/>
  <c r="AP1034" i="6"/>
  <c r="AQ1034" i="6"/>
  <c r="AR1034" i="6"/>
  <c r="AJ1035" i="6"/>
  <c r="AU1035" i="6" s="1"/>
  <c r="AK1035" i="6"/>
  <c r="AL1035" i="6"/>
  <c r="AG1035" i="6" s="1"/>
  <c r="AN1035" i="6"/>
  <c r="AP1035" i="6"/>
  <c r="AQ1035" i="6"/>
  <c r="AR1035" i="6"/>
  <c r="AJ1036" i="6"/>
  <c r="AU1036" i="6" s="1"/>
  <c r="AK1036" i="6"/>
  <c r="AL1036" i="6"/>
  <c r="AG1036" i="6" s="1"/>
  <c r="AN1036" i="6"/>
  <c r="AP1036" i="6"/>
  <c r="AQ1036" i="6"/>
  <c r="AR1036" i="6"/>
  <c r="AJ1037" i="6"/>
  <c r="AU1037" i="6" s="1"/>
  <c r="AK1037" i="6"/>
  <c r="AL1037" i="6"/>
  <c r="AG1037" i="6" s="1"/>
  <c r="AN1037" i="6"/>
  <c r="AP1037" i="6"/>
  <c r="AQ1037" i="6"/>
  <c r="AR1037" i="6"/>
  <c r="AJ1038" i="6"/>
  <c r="AU1038" i="6" s="1"/>
  <c r="AK1038" i="6"/>
  <c r="AL1038" i="6"/>
  <c r="AG1038" i="6" s="1"/>
  <c r="AN1038" i="6"/>
  <c r="AP1038" i="6"/>
  <c r="AQ1038" i="6"/>
  <c r="AR1038" i="6"/>
  <c r="AJ1039" i="6"/>
  <c r="AU1039" i="6" s="1"/>
  <c r="AK1039" i="6"/>
  <c r="AL1039" i="6"/>
  <c r="AG1039" i="6" s="1"/>
  <c r="AN1039" i="6"/>
  <c r="AP1039" i="6"/>
  <c r="AQ1039" i="6"/>
  <c r="AR1039" i="6"/>
  <c r="AJ1040" i="6"/>
  <c r="AU1040" i="6" s="1"/>
  <c r="AK1040" i="6"/>
  <c r="AL1040" i="6"/>
  <c r="AG1040" i="6" s="1"/>
  <c r="AN1040" i="6"/>
  <c r="AP1040" i="6"/>
  <c r="AQ1040" i="6"/>
  <c r="AR1040" i="6"/>
  <c r="AJ1041" i="6"/>
  <c r="AU1041" i="6" s="1"/>
  <c r="AK1041" i="6"/>
  <c r="AL1041" i="6"/>
  <c r="AG1041" i="6" s="1"/>
  <c r="AN1041" i="6"/>
  <c r="AP1041" i="6"/>
  <c r="AQ1041" i="6"/>
  <c r="AR1041" i="6"/>
  <c r="AJ1042" i="6"/>
  <c r="AU1042" i="6" s="1"/>
  <c r="AK1042" i="6"/>
  <c r="AL1042" i="6"/>
  <c r="AG1042" i="6" s="1"/>
  <c r="AN1042" i="6"/>
  <c r="AP1042" i="6"/>
  <c r="AQ1042" i="6"/>
  <c r="AR1042" i="6"/>
  <c r="AJ1043" i="6"/>
  <c r="AU1043" i="6" s="1"/>
  <c r="AK1043" i="6"/>
  <c r="AL1043" i="6"/>
  <c r="AG1043" i="6" s="1"/>
  <c r="AN1043" i="6"/>
  <c r="AP1043" i="6"/>
  <c r="AQ1043" i="6"/>
  <c r="AR1043" i="6"/>
  <c r="AJ1044" i="6"/>
  <c r="AU1044" i="6" s="1"/>
  <c r="AK1044" i="6"/>
  <c r="AL1044" i="6"/>
  <c r="AG1044" i="6" s="1"/>
  <c r="AN1044" i="6"/>
  <c r="AP1044" i="6"/>
  <c r="AQ1044" i="6"/>
  <c r="AR1044" i="6"/>
  <c r="AJ1045" i="6"/>
  <c r="AU1045" i="6" s="1"/>
  <c r="AK1045" i="6"/>
  <c r="AL1045" i="6"/>
  <c r="AG1045" i="6" s="1"/>
  <c r="AN1045" i="6"/>
  <c r="AP1045" i="6"/>
  <c r="AQ1045" i="6"/>
  <c r="AR1045" i="6"/>
  <c r="AJ1046" i="6"/>
  <c r="AU1046" i="6" s="1"/>
  <c r="AK1046" i="6"/>
  <c r="AL1046" i="6"/>
  <c r="AG1046" i="6" s="1"/>
  <c r="AN1046" i="6"/>
  <c r="AP1046" i="6"/>
  <c r="AQ1046" i="6"/>
  <c r="AR1046" i="6"/>
  <c r="AJ1047" i="6"/>
  <c r="AK1047" i="6"/>
  <c r="AL1047" i="6"/>
  <c r="AG1047" i="6" s="1"/>
  <c r="AN1047" i="6"/>
  <c r="AP1047" i="6"/>
  <c r="AQ1047" i="6"/>
  <c r="AR1047" i="6"/>
  <c r="AJ1048" i="6"/>
  <c r="AU1048" i="6" s="1"/>
  <c r="AK1048" i="6"/>
  <c r="AL1048" i="6"/>
  <c r="AG1048" i="6" s="1"/>
  <c r="AN1048" i="6"/>
  <c r="AP1048" i="6"/>
  <c r="AQ1048" i="6"/>
  <c r="AR1048" i="6"/>
  <c r="AJ1049" i="6"/>
  <c r="AU1049" i="6" s="1"/>
  <c r="AK1049" i="6"/>
  <c r="AL1049" i="6"/>
  <c r="AG1049" i="6" s="1"/>
  <c r="AN1049" i="6"/>
  <c r="AP1049" i="6"/>
  <c r="AQ1049" i="6"/>
  <c r="AR1049" i="6"/>
  <c r="AJ1050" i="6"/>
  <c r="AU1050" i="6" s="1"/>
  <c r="AK1050" i="6"/>
  <c r="AL1050" i="6"/>
  <c r="AG1050" i="6" s="1"/>
  <c r="AN1050" i="6"/>
  <c r="AP1050" i="6"/>
  <c r="AQ1050" i="6"/>
  <c r="AR1050" i="6"/>
  <c r="AJ1051" i="6"/>
  <c r="AU1051" i="6" s="1"/>
  <c r="AK1051" i="6"/>
  <c r="AL1051" i="6"/>
  <c r="AG1051" i="6" s="1"/>
  <c r="AN1051" i="6"/>
  <c r="AP1051" i="6"/>
  <c r="AQ1051" i="6"/>
  <c r="AR1051" i="6"/>
  <c r="AJ1052" i="6"/>
  <c r="AU1052" i="6" s="1"/>
  <c r="AK1052" i="6"/>
  <c r="AL1052" i="6"/>
  <c r="AG1052" i="6" s="1"/>
  <c r="AN1052" i="6"/>
  <c r="AP1052" i="6"/>
  <c r="AQ1052" i="6"/>
  <c r="AR1052" i="6"/>
  <c r="AJ1053" i="6"/>
  <c r="AU1053" i="6" s="1"/>
  <c r="AK1053" i="6"/>
  <c r="AL1053" i="6"/>
  <c r="AG1053" i="6" s="1"/>
  <c r="AN1053" i="6"/>
  <c r="AP1053" i="6"/>
  <c r="AQ1053" i="6"/>
  <c r="AR1053" i="6"/>
  <c r="AJ1054" i="6"/>
  <c r="AU1054" i="6" s="1"/>
  <c r="AK1054" i="6"/>
  <c r="AL1054" i="6"/>
  <c r="AG1054" i="6" s="1"/>
  <c r="AN1054" i="6"/>
  <c r="AP1054" i="6"/>
  <c r="AQ1054" i="6"/>
  <c r="AR1054" i="6"/>
  <c r="AJ1055" i="6"/>
  <c r="AU1055" i="6" s="1"/>
  <c r="AK1055" i="6"/>
  <c r="AL1055" i="6"/>
  <c r="AG1055" i="6" s="1"/>
  <c r="AN1055" i="6"/>
  <c r="AP1055" i="6"/>
  <c r="AQ1055" i="6"/>
  <c r="AR1055" i="6"/>
  <c r="AJ1056" i="6"/>
  <c r="AU1056" i="6" s="1"/>
  <c r="AK1056" i="6"/>
  <c r="AL1056" i="6"/>
  <c r="AG1056" i="6" s="1"/>
  <c r="AN1056" i="6"/>
  <c r="AP1056" i="6"/>
  <c r="AQ1056" i="6"/>
  <c r="AR1056" i="6"/>
  <c r="AJ1057" i="6"/>
  <c r="AU1057" i="6" s="1"/>
  <c r="AK1057" i="6"/>
  <c r="AL1057" i="6"/>
  <c r="AG1057" i="6" s="1"/>
  <c r="AN1057" i="6"/>
  <c r="AP1057" i="6"/>
  <c r="AQ1057" i="6"/>
  <c r="AR1057" i="6"/>
  <c r="AJ1058" i="6"/>
  <c r="AU1058" i="6" s="1"/>
  <c r="AK1058" i="6"/>
  <c r="AL1058" i="6"/>
  <c r="AG1058" i="6" s="1"/>
  <c r="AN1058" i="6"/>
  <c r="AP1058" i="6"/>
  <c r="AQ1058" i="6"/>
  <c r="AR1058" i="6"/>
  <c r="AJ1059" i="6"/>
  <c r="AU1059" i="6" s="1"/>
  <c r="AK1059" i="6"/>
  <c r="AL1059" i="6"/>
  <c r="AG1059" i="6" s="1"/>
  <c r="AN1059" i="6"/>
  <c r="AP1059" i="6"/>
  <c r="AQ1059" i="6"/>
  <c r="AR1059" i="6"/>
  <c r="AJ1060" i="6"/>
  <c r="AU1060" i="6" s="1"/>
  <c r="AK1060" i="6"/>
  <c r="AL1060" i="6"/>
  <c r="AG1060" i="6" s="1"/>
  <c r="AN1060" i="6"/>
  <c r="AP1060" i="6"/>
  <c r="AQ1060" i="6"/>
  <c r="AR1060" i="6"/>
  <c r="AJ1061" i="6"/>
  <c r="AU1061" i="6" s="1"/>
  <c r="AK1061" i="6"/>
  <c r="AL1061" i="6"/>
  <c r="AG1061" i="6" s="1"/>
  <c r="AN1061" i="6"/>
  <c r="AP1061" i="6"/>
  <c r="AQ1061" i="6"/>
  <c r="AR1061" i="6"/>
  <c r="AJ1062" i="6"/>
  <c r="AU1062" i="6" s="1"/>
  <c r="AK1062" i="6"/>
  <c r="AL1062" i="6"/>
  <c r="AG1062" i="6" s="1"/>
  <c r="AN1062" i="6"/>
  <c r="AP1062" i="6"/>
  <c r="AQ1062" i="6"/>
  <c r="AR1062" i="6"/>
  <c r="AJ1063" i="6"/>
  <c r="AK1063" i="6"/>
  <c r="AL1063" i="6"/>
  <c r="AG1063" i="6" s="1"/>
  <c r="AN1063" i="6"/>
  <c r="AP1063" i="6"/>
  <c r="AQ1063" i="6"/>
  <c r="AR1063" i="6"/>
  <c r="AJ1064" i="6"/>
  <c r="AU1064" i="6" s="1"/>
  <c r="AK1064" i="6"/>
  <c r="AL1064" i="6"/>
  <c r="AG1064" i="6" s="1"/>
  <c r="AN1064" i="6"/>
  <c r="AP1064" i="6"/>
  <c r="AQ1064" i="6"/>
  <c r="AR1064" i="6"/>
  <c r="AJ1065" i="6"/>
  <c r="AU1065" i="6" s="1"/>
  <c r="AK1065" i="6"/>
  <c r="AL1065" i="6"/>
  <c r="AG1065" i="6" s="1"/>
  <c r="AN1065" i="6"/>
  <c r="AP1065" i="6"/>
  <c r="AQ1065" i="6"/>
  <c r="AR1065" i="6"/>
  <c r="AJ1066" i="6"/>
  <c r="AU1066" i="6" s="1"/>
  <c r="AK1066" i="6"/>
  <c r="AL1066" i="6"/>
  <c r="AG1066" i="6" s="1"/>
  <c r="AN1066" i="6"/>
  <c r="AP1066" i="6"/>
  <c r="AQ1066" i="6"/>
  <c r="AR1066" i="6"/>
  <c r="AJ1067" i="6"/>
  <c r="AU1067" i="6" s="1"/>
  <c r="AK1067" i="6"/>
  <c r="AL1067" i="6"/>
  <c r="AG1067" i="6" s="1"/>
  <c r="AN1067" i="6"/>
  <c r="AP1067" i="6"/>
  <c r="AQ1067" i="6"/>
  <c r="AR1067" i="6"/>
  <c r="AJ1068" i="6"/>
  <c r="AU1068" i="6" s="1"/>
  <c r="AK1068" i="6"/>
  <c r="AL1068" i="6"/>
  <c r="AG1068" i="6" s="1"/>
  <c r="AN1068" i="6"/>
  <c r="AP1068" i="6"/>
  <c r="AQ1068" i="6"/>
  <c r="AR1068" i="6"/>
  <c r="AJ1069" i="6"/>
  <c r="AU1069" i="6" s="1"/>
  <c r="AK1069" i="6"/>
  <c r="AL1069" i="6"/>
  <c r="AG1069" i="6" s="1"/>
  <c r="AN1069" i="6"/>
  <c r="AP1069" i="6"/>
  <c r="AQ1069" i="6"/>
  <c r="AR1069" i="6"/>
  <c r="AJ1070" i="6"/>
  <c r="AU1070" i="6" s="1"/>
  <c r="AK1070" i="6"/>
  <c r="AL1070" i="6"/>
  <c r="AG1070" i="6" s="1"/>
  <c r="AN1070" i="6"/>
  <c r="AP1070" i="6"/>
  <c r="AQ1070" i="6"/>
  <c r="AR1070" i="6"/>
  <c r="AJ1071" i="6"/>
  <c r="AU1071" i="6" s="1"/>
  <c r="AK1071" i="6"/>
  <c r="AL1071" i="6"/>
  <c r="AG1071" i="6" s="1"/>
  <c r="AN1071" i="6"/>
  <c r="AP1071" i="6"/>
  <c r="AQ1071" i="6"/>
  <c r="AR1071" i="6"/>
  <c r="AJ1072" i="6"/>
  <c r="AU1072" i="6" s="1"/>
  <c r="AK1072" i="6"/>
  <c r="AL1072" i="6"/>
  <c r="AG1072" i="6" s="1"/>
  <c r="AN1072" i="6"/>
  <c r="AP1072" i="6"/>
  <c r="AQ1072" i="6"/>
  <c r="AR1072" i="6"/>
  <c r="AJ1073" i="6"/>
  <c r="AU1073" i="6" s="1"/>
  <c r="AK1073" i="6"/>
  <c r="AL1073" i="6"/>
  <c r="AG1073" i="6" s="1"/>
  <c r="AN1073" i="6"/>
  <c r="AP1073" i="6"/>
  <c r="AQ1073" i="6"/>
  <c r="AR1073" i="6"/>
  <c r="AJ1074" i="6"/>
  <c r="AU1074" i="6" s="1"/>
  <c r="AK1074" i="6"/>
  <c r="AL1074" i="6"/>
  <c r="AG1074" i="6" s="1"/>
  <c r="AN1074" i="6"/>
  <c r="AP1074" i="6"/>
  <c r="AQ1074" i="6"/>
  <c r="AR1074" i="6"/>
  <c r="AJ1075" i="6"/>
  <c r="AU1075" i="6" s="1"/>
  <c r="AK1075" i="6"/>
  <c r="AL1075" i="6"/>
  <c r="AG1075" i="6" s="1"/>
  <c r="AN1075" i="6"/>
  <c r="AP1075" i="6"/>
  <c r="AQ1075" i="6"/>
  <c r="AR1075" i="6"/>
  <c r="AJ1076" i="6"/>
  <c r="AU1076" i="6" s="1"/>
  <c r="AK1076" i="6"/>
  <c r="AL1076" i="6"/>
  <c r="AG1076" i="6" s="1"/>
  <c r="AN1076" i="6"/>
  <c r="AP1076" i="6"/>
  <c r="AQ1076" i="6"/>
  <c r="AR1076" i="6"/>
  <c r="AJ1077" i="6"/>
  <c r="AU1077" i="6" s="1"/>
  <c r="AK1077" i="6"/>
  <c r="AL1077" i="6"/>
  <c r="AG1077" i="6" s="1"/>
  <c r="AN1077" i="6"/>
  <c r="AP1077" i="6"/>
  <c r="AQ1077" i="6"/>
  <c r="AR1077" i="6"/>
  <c r="AJ1078" i="6"/>
  <c r="AU1078" i="6" s="1"/>
  <c r="AK1078" i="6"/>
  <c r="AL1078" i="6"/>
  <c r="AG1078" i="6" s="1"/>
  <c r="AN1078" i="6"/>
  <c r="AP1078" i="6"/>
  <c r="AQ1078" i="6"/>
  <c r="AR1078" i="6"/>
  <c r="AJ1079" i="6"/>
  <c r="AK1079" i="6"/>
  <c r="AL1079" i="6"/>
  <c r="AG1079" i="6" s="1"/>
  <c r="AN1079" i="6"/>
  <c r="AP1079" i="6"/>
  <c r="AQ1079" i="6"/>
  <c r="AR1079" i="6"/>
  <c r="AJ1080" i="6"/>
  <c r="AU1080" i="6" s="1"/>
  <c r="AK1080" i="6"/>
  <c r="AL1080" i="6"/>
  <c r="AG1080" i="6" s="1"/>
  <c r="AN1080" i="6"/>
  <c r="AP1080" i="6"/>
  <c r="AQ1080" i="6"/>
  <c r="AR1080" i="6"/>
  <c r="AJ1081" i="6"/>
  <c r="AU1081" i="6" s="1"/>
  <c r="AK1081" i="6"/>
  <c r="AL1081" i="6"/>
  <c r="AG1081" i="6" s="1"/>
  <c r="AN1081" i="6"/>
  <c r="AP1081" i="6"/>
  <c r="AQ1081" i="6"/>
  <c r="AR1081" i="6"/>
  <c r="AJ1082" i="6"/>
  <c r="AU1082" i="6" s="1"/>
  <c r="AK1082" i="6"/>
  <c r="AL1082" i="6"/>
  <c r="AG1082" i="6" s="1"/>
  <c r="AN1082" i="6"/>
  <c r="AP1082" i="6"/>
  <c r="AQ1082" i="6"/>
  <c r="AR1082" i="6"/>
  <c r="AJ1083" i="6"/>
  <c r="AU1083" i="6" s="1"/>
  <c r="AK1083" i="6"/>
  <c r="AL1083" i="6"/>
  <c r="AG1083" i="6" s="1"/>
  <c r="AN1083" i="6"/>
  <c r="AP1083" i="6"/>
  <c r="AQ1083" i="6"/>
  <c r="AR1083" i="6"/>
  <c r="AJ1084" i="6"/>
  <c r="AU1084" i="6" s="1"/>
  <c r="AK1084" i="6"/>
  <c r="AL1084" i="6"/>
  <c r="AG1084" i="6" s="1"/>
  <c r="AN1084" i="6"/>
  <c r="AP1084" i="6"/>
  <c r="AQ1084" i="6"/>
  <c r="AR1084" i="6"/>
  <c r="AJ1085" i="6"/>
  <c r="AU1085" i="6" s="1"/>
  <c r="AK1085" i="6"/>
  <c r="AL1085" i="6"/>
  <c r="AG1085" i="6" s="1"/>
  <c r="AN1085" i="6"/>
  <c r="AP1085" i="6"/>
  <c r="AQ1085" i="6"/>
  <c r="AR1085" i="6"/>
  <c r="AJ1086" i="6"/>
  <c r="AU1086" i="6" s="1"/>
  <c r="AK1086" i="6"/>
  <c r="AL1086" i="6"/>
  <c r="AG1086" i="6" s="1"/>
  <c r="AN1086" i="6"/>
  <c r="AP1086" i="6"/>
  <c r="AQ1086" i="6"/>
  <c r="AR1086" i="6"/>
  <c r="AJ1087" i="6"/>
  <c r="AU1087" i="6" s="1"/>
  <c r="AK1087" i="6"/>
  <c r="AL1087" i="6"/>
  <c r="AG1087" i="6" s="1"/>
  <c r="AN1087" i="6"/>
  <c r="AP1087" i="6"/>
  <c r="AQ1087" i="6"/>
  <c r="AR1087" i="6"/>
  <c r="AJ1088" i="6"/>
  <c r="AU1088" i="6" s="1"/>
  <c r="AK1088" i="6"/>
  <c r="AL1088" i="6"/>
  <c r="AG1088" i="6" s="1"/>
  <c r="AN1088" i="6"/>
  <c r="AP1088" i="6"/>
  <c r="AQ1088" i="6"/>
  <c r="AR1088" i="6"/>
  <c r="AJ1089" i="6"/>
  <c r="AU1089" i="6" s="1"/>
  <c r="AK1089" i="6"/>
  <c r="AL1089" i="6"/>
  <c r="AG1089" i="6" s="1"/>
  <c r="AN1089" i="6"/>
  <c r="AP1089" i="6"/>
  <c r="AQ1089" i="6"/>
  <c r="AR1089" i="6"/>
  <c r="AJ1090" i="6"/>
  <c r="AU1090" i="6" s="1"/>
  <c r="AK1090" i="6"/>
  <c r="AL1090" i="6"/>
  <c r="AG1090" i="6" s="1"/>
  <c r="AN1090" i="6"/>
  <c r="AP1090" i="6"/>
  <c r="AQ1090" i="6"/>
  <c r="AR1090" i="6"/>
  <c r="AJ1091" i="6"/>
  <c r="AU1091" i="6" s="1"/>
  <c r="AK1091" i="6"/>
  <c r="AL1091" i="6"/>
  <c r="AG1091" i="6" s="1"/>
  <c r="AN1091" i="6"/>
  <c r="AP1091" i="6"/>
  <c r="AQ1091" i="6"/>
  <c r="AR1091" i="6"/>
  <c r="AJ1092" i="6"/>
  <c r="AU1092" i="6" s="1"/>
  <c r="AK1092" i="6"/>
  <c r="AL1092" i="6"/>
  <c r="AG1092" i="6" s="1"/>
  <c r="AN1092" i="6"/>
  <c r="AP1092" i="6"/>
  <c r="AQ1092" i="6"/>
  <c r="AR1092" i="6"/>
  <c r="AJ1093" i="6"/>
  <c r="AU1093" i="6" s="1"/>
  <c r="AK1093" i="6"/>
  <c r="AL1093" i="6"/>
  <c r="AG1093" i="6" s="1"/>
  <c r="AN1093" i="6"/>
  <c r="AP1093" i="6"/>
  <c r="AQ1093" i="6"/>
  <c r="AR1093" i="6"/>
  <c r="AJ1094" i="6"/>
  <c r="AU1094" i="6" s="1"/>
  <c r="AK1094" i="6"/>
  <c r="AL1094" i="6"/>
  <c r="AG1094" i="6" s="1"/>
  <c r="AN1094" i="6"/>
  <c r="AP1094" i="6"/>
  <c r="AQ1094" i="6"/>
  <c r="AR1094" i="6"/>
  <c r="AJ1095" i="6"/>
  <c r="AK1095" i="6"/>
  <c r="AL1095" i="6"/>
  <c r="AG1095" i="6" s="1"/>
  <c r="AN1095" i="6"/>
  <c r="AP1095" i="6"/>
  <c r="AQ1095" i="6"/>
  <c r="AR1095" i="6"/>
  <c r="AJ1096" i="6"/>
  <c r="AU1096" i="6" s="1"/>
  <c r="AK1096" i="6"/>
  <c r="AL1096" i="6"/>
  <c r="AG1096" i="6" s="1"/>
  <c r="AN1096" i="6"/>
  <c r="AP1096" i="6"/>
  <c r="AQ1096" i="6"/>
  <c r="AR1096" i="6"/>
  <c r="AJ1097" i="6"/>
  <c r="AU1097" i="6" s="1"/>
  <c r="AK1097" i="6"/>
  <c r="AL1097" i="6"/>
  <c r="AG1097" i="6" s="1"/>
  <c r="AN1097" i="6"/>
  <c r="AP1097" i="6"/>
  <c r="AQ1097" i="6"/>
  <c r="AR1097" i="6"/>
  <c r="AJ1098" i="6"/>
  <c r="AU1098" i="6" s="1"/>
  <c r="AK1098" i="6"/>
  <c r="AL1098" i="6"/>
  <c r="AG1098" i="6" s="1"/>
  <c r="AN1098" i="6"/>
  <c r="AP1098" i="6"/>
  <c r="AQ1098" i="6"/>
  <c r="AR1098" i="6"/>
  <c r="AJ1099" i="6"/>
  <c r="AU1099" i="6" s="1"/>
  <c r="AK1099" i="6"/>
  <c r="AL1099" i="6"/>
  <c r="AG1099" i="6" s="1"/>
  <c r="AN1099" i="6"/>
  <c r="AP1099" i="6"/>
  <c r="AQ1099" i="6"/>
  <c r="AR1099" i="6"/>
  <c r="AJ1100" i="6"/>
  <c r="AU1100" i="6" s="1"/>
  <c r="AK1100" i="6"/>
  <c r="AL1100" i="6"/>
  <c r="AG1100" i="6" s="1"/>
  <c r="AN1100" i="6"/>
  <c r="AP1100" i="6"/>
  <c r="AQ1100" i="6"/>
  <c r="AR1100" i="6"/>
  <c r="AJ1101" i="6"/>
  <c r="AU1101" i="6" s="1"/>
  <c r="AK1101" i="6"/>
  <c r="AL1101" i="6"/>
  <c r="AG1101" i="6" s="1"/>
  <c r="AN1101" i="6"/>
  <c r="AP1101" i="6"/>
  <c r="AQ1101" i="6"/>
  <c r="AR1101" i="6"/>
  <c r="AJ1102" i="6"/>
  <c r="AU1102" i="6" s="1"/>
  <c r="AK1102" i="6"/>
  <c r="AL1102" i="6"/>
  <c r="AG1102" i="6" s="1"/>
  <c r="AN1102" i="6"/>
  <c r="AP1102" i="6"/>
  <c r="AQ1102" i="6"/>
  <c r="AR1102" i="6"/>
  <c r="AJ1103" i="6"/>
  <c r="AU1103" i="6" s="1"/>
  <c r="AK1103" i="6"/>
  <c r="AL1103" i="6"/>
  <c r="AG1103" i="6" s="1"/>
  <c r="AN1103" i="6"/>
  <c r="AP1103" i="6"/>
  <c r="AQ1103" i="6"/>
  <c r="AR1103" i="6"/>
  <c r="AJ1104" i="6"/>
  <c r="AU1104" i="6" s="1"/>
  <c r="AK1104" i="6"/>
  <c r="AL1104" i="6"/>
  <c r="AG1104" i="6" s="1"/>
  <c r="AN1104" i="6"/>
  <c r="AP1104" i="6"/>
  <c r="AQ1104" i="6"/>
  <c r="AR1104" i="6"/>
  <c r="AJ1105" i="6"/>
  <c r="AU1105" i="6" s="1"/>
  <c r="AK1105" i="6"/>
  <c r="AL1105" i="6"/>
  <c r="AG1105" i="6" s="1"/>
  <c r="AN1105" i="6"/>
  <c r="AP1105" i="6"/>
  <c r="AQ1105" i="6"/>
  <c r="AR1105" i="6"/>
  <c r="AJ1106" i="6"/>
  <c r="AU1106" i="6" s="1"/>
  <c r="AK1106" i="6"/>
  <c r="AL1106" i="6"/>
  <c r="AG1106" i="6" s="1"/>
  <c r="AN1106" i="6"/>
  <c r="AP1106" i="6"/>
  <c r="AQ1106" i="6"/>
  <c r="AR1106" i="6"/>
  <c r="AJ1107" i="6"/>
  <c r="AU1107" i="6" s="1"/>
  <c r="AK1107" i="6"/>
  <c r="AL1107" i="6"/>
  <c r="AG1107" i="6" s="1"/>
  <c r="AN1107" i="6"/>
  <c r="AP1107" i="6"/>
  <c r="AQ1107" i="6"/>
  <c r="AR1107" i="6"/>
  <c r="AJ1108" i="6"/>
  <c r="AU1108" i="6" s="1"/>
  <c r="AK1108" i="6"/>
  <c r="AL1108" i="6"/>
  <c r="AG1108" i="6" s="1"/>
  <c r="AN1108" i="6"/>
  <c r="AP1108" i="6"/>
  <c r="AQ1108" i="6"/>
  <c r="AR1108" i="6"/>
  <c r="AJ1109" i="6"/>
  <c r="AU1109" i="6" s="1"/>
  <c r="AK1109" i="6"/>
  <c r="AL1109" i="6"/>
  <c r="AG1109" i="6" s="1"/>
  <c r="AN1109" i="6"/>
  <c r="AP1109" i="6"/>
  <c r="AQ1109" i="6"/>
  <c r="AR1109" i="6"/>
  <c r="AJ1110" i="6"/>
  <c r="AU1110" i="6" s="1"/>
  <c r="AK1110" i="6"/>
  <c r="AL1110" i="6"/>
  <c r="AG1110" i="6" s="1"/>
  <c r="AN1110" i="6"/>
  <c r="AP1110" i="6"/>
  <c r="AQ1110" i="6"/>
  <c r="AR1110" i="6"/>
  <c r="AJ1111" i="6"/>
  <c r="AK1111" i="6"/>
  <c r="AL1111" i="6"/>
  <c r="AG1111" i="6" s="1"/>
  <c r="AN1111" i="6"/>
  <c r="AP1111" i="6"/>
  <c r="AQ1111" i="6"/>
  <c r="AR1111" i="6"/>
  <c r="AJ1112" i="6"/>
  <c r="AU1112" i="6" s="1"/>
  <c r="AK1112" i="6"/>
  <c r="AL1112" i="6"/>
  <c r="AG1112" i="6" s="1"/>
  <c r="AN1112" i="6"/>
  <c r="AP1112" i="6"/>
  <c r="AQ1112" i="6"/>
  <c r="AR1112" i="6"/>
  <c r="AJ1113" i="6"/>
  <c r="AU1113" i="6" s="1"/>
  <c r="AK1113" i="6"/>
  <c r="AL1113" i="6"/>
  <c r="AG1113" i="6" s="1"/>
  <c r="AN1113" i="6"/>
  <c r="AP1113" i="6"/>
  <c r="AQ1113" i="6"/>
  <c r="AR1113" i="6"/>
  <c r="AJ1114" i="6"/>
  <c r="AU1114" i="6" s="1"/>
  <c r="AK1114" i="6"/>
  <c r="AL1114" i="6"/>
  <c r="AG1114" i="6" s="1"/>
  <c r="AN1114" i="6"/>
  <c r="AP1114" i="6"/>
  <c r="AQ1114" i="6"/>
  <c r="AR1114" i="6"/>
  <c r="AJ1115" i="6"/>
  <c r="AU1115" i="6" s="1"/>
  <c r="AK1115" i="6"/>
  <c r="AL1115" i="6"/>
  <c r="AG1115" i="6" s="1"/>
  <c r="AN1115" i="6"/>
  <c r="AP1115" i="6"/>
  <c r="AQ1115" i="6"/>
  <c r="AR1115" i="6"/>
  <c r="AJ1116" i="6"/>
  <c r="AU1116" i="6" s="1"/>
  <c r="AK1116" i="6"/>
  <c r="AL1116" i="6"/>
  <c r="AG1116" i="6" s="1"/>
  <c r="AN1116" i="6"/>
  <c r="AP1116" i="6"/>
  <c r="AQ1116" i="6"/>
  <c r="AR1116" i="6"/>
  <c r="AJ1117" i="6"/>
  <c r="AU1117" i="6" s="1"/>
  <c r="AK1117" i="6"/>
  <c r="AL1117" i="6"/>
  <c r="AG1117" i="6" s="1"/>
  <c r="AN1117" i="6"/>
  <c r="AP1117" i="6"/>
  <c r="AQ1117" i="6"/>
  <c r="AR1117" i="6"/>
  <c r="AJ1118" i="6"/>
  <c r="AU1118" i="6" s="1"/>
  <c r="AK1118" i="6"/>
  <c r="AL1118" i="6"/>
  <c r="AG1118" i="6" s="1"/>
  <c r="AN1118" i="6"/>
  <c r="AP1118" i="6"/>
  <c r="AQ1118" i="6"/>
  <c r="AR1118" i="6"/>
  <c r="AJ1119" i="6"/>
  <c r="AU1119" i="6" s="1"/>
  <c r="AK1119" i="6"/>
  <c r="AL1119" i="6"/>
  <c r="AG1119" i="6" s="1"/>
  <c r="AN1119" i="6"/>
  <c r="AP1119" i="6"/>
  <c r="AQ1119" i="6"/>
  <c r="AR1119" i="6"/>
  <c r="AJ1120" i="6"/>
  <c r="AU1120" i="6" s="1"/>
  <c r="AK1120" i="6"/>
  <c r="AL1120" i="6"/>
  <c r="AG1120" i="6" s="1"/>
  <c r="AN1120" i="6"/>
  <c r="AP1120" i="6"/>
  <c r="AQ1120" i="6"/>
  <c r="AR1120" i="6"/>
  <c r="AJ1121" i="6"/>
  <c r="AU1121" i="6" s="1"/>
  <c r="AK1121" i="6"/>
  <c r="AL1121" i="6"/>
  <c r="AG1121" i="6" s="1"/>
  <c r="AN1121" i="6"/>
  <c r="AP1121" i="6"/>
  <c r="AQ1121" i="6"/>
  <c r="AR1121" i="6"/>
  <c r="AJ1122" i="6"/>
  <c r="AU1122" i="6" s="1"/>
  <c r="AK1122" i="6"/>
  <c r="AL1122" i="6"/>
  <c r="AG1122" i="6" s="1"/>
  <c r="AN1122" i="6"/>
  <c r="AP1122" i="6"/>
  <c r="AQ1122" i="6"/>
  <c r="AR1122" i="6"/>
  <c r="AJ1123" i="6"/>
  <c r="AU1123" i="6" s="1"/>
  <c r="AK1123" i="6"/>
  <c r="AL1123" i="6"/>
  <c r="AG1123" i="6" s="1"/>
  <c r="AN1123" i="6"/>
  <c r="AP1123" i="6"/>
  <c r="AQ1123" i="6"/>
  <c r="AR1123" i="6"/>
  <c r="AJ1124" i="6"/>
  <c r="AU1124" i="6" s="1"/>
  <c r="AK1124" i="6"/>
  <c r="AL1124" i="6"/>
  <c r="AG1124" i="6" s="1"/>
  <c r="AN1124" i="6"/>
  <c r="AP1124" i="6"/>
  <c r="AQ1124" i="6"/>
  <c r="AR1124" i="6"/>
  <c r="AJ1125" i="6"/>
  <c r="AU1125" i="6" s="1"/>
  <c r="AK1125" i="6"/>
  <c r="AL1125" i="6"/>
  <c r="AG1125" i="6" s="1"/>
  <c r="AN1125" i="6"/>
  <c r="AP1125" i="6"/>
  <c r="AQ1125" i="6"/>
  <c r="AR1125" i="6"/>
  <c r="AJ1126" i="6"/>
  <c r="AU1126" i="6" s="1"/>
  <c r="AK1126" i="6"/>
  <c r="AL1126" i="6"/>
  <c r="AG1126" i="6" s="1"/>
  <c r="AN1126" i="6"/>
  <c r="AP1126" i="6"/>
  <c r="AQ1126" i="6"/>
  <c r="AR1126" i="6"/>
  <c r="AJ1127" i="6"/>
  <c r="AK1127" i="6"/>
  <c r="AL1127" i="6"/>
  <c r="AG1127" i="6" s="1"/>
  <c r="AN1127" i="6"/>
  <c r="AP1127" i="6"/>
  <c r="AQ1127" i="6"/>
  <c r="AR1127" i="6"/>
  <c r="AJ1128" i="6"/>
  <c r="AU1128" i="6" s="1"/>
  <c r="AK1128" i="6"/>
  <c r="AL1128" i="6"/>
  <c r="AG1128" i="6" s="1"/>
  <c r="AN1128" i="6"/>
  <c r="AP1128" i="6"/>
  <c r="AQ1128" i="6"/>
  <c r="AR1128" i="6"/>
  <c r="AJ1129" i="6"/>
  <c r="AU1129" i="6" s="1"/>
  <c r="AK1129" i="6"/>
  <c r="AL1129" i="6"/>
  <c r="AG1129" i="6" s="1"/>
  <c r="AN1129" i="6"/>
  <c r="AP1129" i="6"/>
  <c r="AQ1129" i="6"/>
  <c r="AR1129" i="6"/>
  <c r="AJ1130" i="6"/>
  <c r="AU1130" i="6" s="1"/>
  <c r="AK1130" i="6"/>
  <c r="AL1130" i="6"/>
  <c r="AG1130" i="6" s="1"/>
  <c r="AN1130" i="6"/>
  <c r="AP1130" i="6"/>
  <c r="AQ1130" i="6"/>
  <c r="AR1130" i="6"/>
  <c r="AJ1131" i="6"/>
  <c r="AU1131" i="6" s="1"/>
  <c r="AK1131" i="6"/>
  <c r="AL1131" i="6"/>
  <c r="AG1131" i="6" s="1"/>
  <c r="AN1131" i="6"/>
  <c r="AP1131" i="6"/>
  <c r="AQ1131" i="6"/>
  <c r="AR1131" i="6"/>
  <c r="AJ1132" i="6"/>
  <c r="AU1132" i="6" s="1"/>
  <c r="AK1132" i="6"/>
  <c r="AL1132" i="6"/>
  <c r="AG1132" i="6" s="1"/>
  <c r="AN1132" i="6"/>
  <c r="AP1132" i="6"/>
  <c r="AQ1132" i="6"/>
  <c r="AR1132" i="6"/>
  <c r="AJ1133" i="6"/>
  <c r="AU1133" i="6" s="1"/>
  <c r="AK1133" i="6"/>
  <c r="AL1133" i="6"/>
  <c r="AG1133" i="6" s="1"/>
  <c r="AN1133" i="6"/>
  <c r="AP1133" i="6"/>
  <c r="AQ1133" i="6"/>
  <c r="AR1133" i="6"/>
  <c r="AJ1134" i="6"/>
  <c r="AU1134" i="6" s="1"/>
  <c r="AK1134" i="6"/>
  <c r="AL1134" i="6"/>
  <c r="AG1134" i="6" s="1"/>
  <c r="AN1134" i="6"/>
  <c r="AP1134" i="6"/>
  <c r="AQ1134" i="6"/>
  <c r="AR1134" i="6"/>
  <c r="AJ1135" i="6"/>
  <c r="AU1135" i="6" s="1"/>
  <c r="AK1135" i="6"/>
  <c r="AL1135" i="6"/>
  <c r="AG1135" i="6" s="1"/>
  <c r="AN1135" i="6"/>
  <c r="AP1135" i="6"/>
  <c r="AQ1135" i="6"/>
  <c r="AR1135" i="6"/>
  <c r="AJ1136" i="6"/>
  <c r="AU1136" i="6" s="1"/>
  <c r="AK1136" i="6"/>
  <c r="AL1136" i="6"/>
  <c r="AG1136" i="6" s="1"/>
  <c r="AN1136" i="6"/>
  <c r="AP1136" i="6"/>
  <c r="AQ1136" i="6"/>
  <c r="AR1136" i="6"/>
  <c r="AJ1137" i="6"/>
  <c r="AU1137" i="6" s="1"/>
  <c r="AK1137" i="6"/>
  <c r="AL1137" i="6"/>
  <c r="AG1137" i="6" s="1"/>
  <c r="AN1137" i="6"/>
  <c r="AP1137" i="6"/>
  <c r="AQ1137" i="6"/>
  <c r="AR1137" i="6"/>
  <c r="AJ1138" i="6"/>
  <c r="AU1138" i="6" s="1"/>
  <c r="AK1138" i="6"/>
  <c r="AL1138" i="6"/>
  <c r="AG1138" i="6" s="1"/>
  <c r="AN1138" i="6"/>
  <c r="AP1138" i="6"/>
  <c r="AQ1138" i="6"/>
  <c r="AR1138" i="6"/>
  <c r="AJ1139" i="6"/>
  <c r="AU1139" i="6" s="1"/>
  <c r="AK1139" i="6"/>
  <c r="AL1139" i="6"/>
  <c r="AG1139" i="6" s="1"/>
  <c r="AN1139" i="6"/>
  <c r="AP1139" i="6"/>
  <c r="AQ1139" i="6"/>
  <c r="AR1139" i="6"/>
  <c r="AJ1140" i="6"/>
  <c r="AU1140" i="6" s="1"/>
  <c r="AK1140" i="6"/>
  <c r="AL1140" i="6"/>
  <c r="AG1140" i="6" s="1"/>
  <c r="AN1140" i="6"/>
  <c r="AP1140" i="6"/>
  <c r="AQ1140" i="6"/>
  <c r="AR1140" i="6"/>
  <c r="AJ1141" i="6"/>
  <c r="AU1141" i="6" s="1"/>
  <c r="AK1141" i="6"/>
  <c r="AL1141" i="6"/>
  <c r="AG1141" i="6" s="1"/>
  <c r="AN1141" i="6"/>
  <c r="AP1141" i="6"/>
  <c r="AQ1141" i="6"/>
  <c r="AR1141" i="6"/>
  <c r="AJ1142" i="6"/>
  <c r="AU1142" i="6" s="1"/>
  <c r="AK1142" i="6"/>
  <c r="AL1142" i="6"/>
  <c r="AG1142" i="6" s="1"/>
  <c r="AN1142" i="6"/>
  <c r="AP1142" i="6"/>
  <c r="AQ1142" i="6"/>
  <c r="AR1142" i="6"/>
  <c r="AJ1143" i="6"/>
  <c r="AK1143" i="6"/>
  <c r="AL1143" i="6"/>
  <c r="AG1143" i="6" s="1"/>
  <c r="AN1143" i="6"/>
  <c r="AP1143" i="6"/>
  <c r="AQ1143" i="6"/>
  <c r="AR1143" i="6"/>
  <c r="AJ1144" i="6"/>
  <c r="AU1144" i="6" s="1"/>
  <c r="AK1144" i="6"/>
  <c r="AL1144" i="6"/>
  <c r="AG1144" i="6" s="1"/>
  <c r="AN1144" i="6"/>
  <c r="AP1144" i="6"/>
  <c r="AQ1144" i="6"/>
  <c r="AR1144" i="6"/>
  <c r="AJ1145" i="6"/>
  <c r="AU1145" i="6" s="1"/>
  <c r="AK1145" i="6"/>
  <c r="AL1145" i="6"/>
  <c r="AG1145" i="6" s="1"/>
  <c r="AN1145" i="6"/>
  <c r="AP1145" i="6"/>
  <c r="AQ1145" i="6"/>
  <c r="AR1145" i="6"/>
  <c r="AJ1146" i="6"/>
  <c r="AU1146" i="6" s="1"/>
  <c r="AK1146" i="6"/>
  <c r="AL1146" i="6"/>
  <c r="AG1146" i="6" s="1"/>
  <c r="AN1146" i="6"/>
  <c r="AP1146" i="6"/>
  <c r="AQ1146" i="6"/>
  <c r="AR1146" i="6"/>
  <c r="AJ1147" i="6"/>
  <c r="AU1147" i="6" s="1"/>
  <c r="AK1147" i="6"/>
  <c r="AL1147" i="6"/>
  <c r="AG1147" i="6" s="1"/>
  <c r="AN1147" i="6"/>
  <c r="AP1147" i="6"/>
  <c r="AQ1147" i="6"/>
  <c r="AR1147" i="6"/>
  <c r="AJ1148" i="6"/>
  <c r="AU1148" i="6" s="1"/>
  <c r="AK1148" i="6"/>
  <c r="AL1148" i="6"/>
  <c r="AG1148" i="6" s="1"/>
  <c r="AN1148" i="6"/>
  <c r="AP1148" i="6"/>
  <c r="AQ1148" i="6"/>
  <c r="AR1148" i="6"/>
  <c r="AJ1149" i="6"/>
  <c r="AU1149" i="6" s="1"/>
  <c r="AK1149" i="6"/>
  <c r="AL1149" i="6"/>
  <c r="AG1149" i="6" s="1"/>
  <c r="AN1149" i="6"/>
  <c r="AP1149" i="6"/>
  <c r="AQ1149" i="6"/>
  <c r="AR1149" i="6"/>
  <c r="AJ1150" i="6"/>
  <c r="AU1150" i="6" s="1"/>
  <c r="AK1150" i="6"/>
  <c r="AL1150" i="6"/>
  <c r="AG1150" i="6" s="1"/>
  <c r="AN1150" i="6"/>
  <c r="AP1150" i="6"/>
  <c r="AQ1150" i="6"/>
  <c r="AR1150" i="6"/>
  <c r="AJ1151" i="6"/>
  <c r="AU1151" i="6" s="1"/>
  <c r="AK1151" i="6"/>
  <c r="AL1151" i="6"/>
  <c r="AG1151" i="6" s="1"/>
  <c r="AN1151" i="6"/>
  <c r="AP1151" i="6"/>
  <c r="AQ1151" i="6"/>
  <c r="AR1151" i="6"/>
  <c r="AJ1152" i="6"/>
  <c r="AU1152" i="6" s="1"/>
  <c r="AK1152" i="6"/>
  <c r="AL1152" i="6"/>
  <c r="AG1152" i="6" s="1"/>
  <c r="AN1152" i="6"/>
  <c r="AP1152" i="6"/>
  <c r="AQ1152" i="6"/>
  <c r="AR1152" i="6"/>
  <c r="AJ1153" i="6"/>
  <c r="AU1153" i="6" s="1"/>
  <c r="AK1153" i="6"/>
  <c r="AL1153" i="6"/>
  <c r="AG1153" i="6" s="1"/>
  <c r="AN1153" i="6"/>
  <c r="AP1153" i="6"/>
  <c r="AQ1153" i="6"/>
  <c r="AR1153" i="6"/>
  <c r="AJ1154" i="6"/>
  <c r="AU1154" i="6" s="1"/>
  <c r="AK1154" i="6"/>
  <c r="AL1154" i="6"/>
  <c r="AG1154" i="6" s="1"/>
  <c r="AN1154" i="6"/>
  <c r="AP1154" i="6"/>
  <c r="AQ1154" i="6"/>
  <c r="AR1154" i="6"/>
  <c r="AJ1155" i="6"/>
  <c r="AU1155" i="6" s="1"/>
  <c r="AK1155" i="6"/>
  <c r="AL1155" i="6"/>
  <c r="AG1155" i="6" s="1"/>
  <c r="AN1155" i="6"/>
  <c r="AP1155" i="6"/>
  <c r="AQ1155" i="6"/>
  <c r="AR1155" i="6"/>
  <c r="AJ1156" i="6"/>
  <c r="AU1156" i="6" s="1"/>
  <c r="AK1156" i="6"/>
  <c r="AL1156" i="6"/>
  <c r="AG1156" i="6" s="1"/>
  <c r="AN1156" i="6"/>
  <c r="AP1156" i="6"/>
  <c r="AQ1156" i="6"/>
  <c r="AR1156" i="6"/>
  <c r="AJ1157" i="6"/>
  <c r="AU1157" i="6" s="1"/>
  <c r="AK1157" i="6"/>
  <c r="AL1157" i="6"/>
  <c r="AG1157" i="6" s="1"/>
  <c r="AN1157" i="6"/>
  <c r="AP1157" i="6"/>
  <c r="AQ1157" i="6"/>
  <c r="AR1157" i="6"/>
  <c r="AJ1158" i="6"/>
  <c r="AU1158" i="6" s="1"/>
  <c r="AK1158" i="6"/>
  <c r="AL1158" i="6"/>
  <c r="AG1158" i="6" s="1"/>
  <c r="AN1158" i="6"/>
  <c r="AP1158" i="6"/>
  <c r="AQ1158" i="6"/>
  <c r="AR1158" i="6"/>
  <c r="AJ1159" i="6"/>
  <c r="AK1159" i="6"/>
  <c r="AL1159" i="6"/>
  <c r="AG1159" i="6" s="1"/>
  <c r="AN1159" i="6"/>
  <c r="AP1159" i="6"/>
  <c r="AQ1159" i="6"/>
  <c r="AR1159" i="6"/>
  <c r="AJ1160" i="6"/>
  <c r="AU1160" i="6" s="1"/>
  <c r="AK1160" i="6"/>
  <c r="AL1160" i="6"/>
  <c r="AG1160" i="6" s="1"/>
  <c r="AN1160" i="6"/>
  <c r="AP1160" i="6"/>
  <c r="AQ1160" i="6"/>
  <c r="AR1160" i="6"/>
  <c r="AJ1161" i="6"/>
  <c r="AU1161" i="6" s="1"/>
  <c r="AK1161" i="6"/>
  <c r="AL1161" i="6"/>
  <c r="AG1161" i="6" s="1"/>
  <c r="AN1161" i="6"/>
  <c r="AP1161" i="6"/>
  <c r="AQ1161" i="6"/>
  <c r="AR1161" i="6"/>
  <c r="AJ1162" i="6"/>
  <c r="AU1162" i="6" s="1"/>
  <c r="AK1162" i="6"/>
  <c r="AL1162" i="6"/>
  <c r="AG1162" i="6" s="1"/>
  <c r="AN1162" i="6"/>
  <c r="AP1162" i="6"/>
  <c r="AQ1162" i="6"/>
  <c r="AR1162" i="6"/>
  <c r="AJ1163" i="6"/>
  <c r="AU1163" i="6" s="1"/>
  <c r="AK1163" i="6"/>
  <c r="AL1163" i="6"/>
  <c r="AG1163" i="6" s="1"/>
  <c r="AN1163" i="6"/>
  <c r="AP1163" i="6"/>
  <c r="AQ1163" i="6"/>
  <c r="AR1163" i="6"/>
  <c r="AJ1164" i="6"/>
  <c r="AU1164" i="6" s="1"/>
  <c r="AK1164" i="6"/>
  <c r="AL1164" i="6"/>
  <c r="AG1164" i="6" s="1"/>
  <c r="AN1164" i="6"/>
  <c r="AP1164" i="6"/>
  <c r="AQ1164" i="6"/>
  <c r="AR1164" i="6"/>
  <c r="AJ1165" i="6"/>
  <c r="AU1165" i="6" s="1"/>
  <c r="AK1165" i="6"/>
  <c r="AL1165" i="6"/>
  <c r="AG1165" i="6" s="1"/>
  <c r="AN1165" i="6"/>
  <c r="AP1165" i="6"/>
  <c r="AQ1165" i="6"/>
  <c r="AR1165" i="6"/>
  <c r="AJ1166" i="6"/>
  <c r="AU1166" i="6" s="1"/>
  <c r="AK1166" i="6"/>
  <c r="AL1166" i="6"/>
  <c r="AG1166" i="6" s="1"/>
  <c r="AN1166" i="6"/>
  <c r="AP1166" i="6"/>
  <c r="AQ1166" i="6"/>
  <c r="AR1166" i="6"/>
  <c r="AJ1167" i="6"/>
  <c r="AU1167" i="6" s="1"/>
  <c r="AK1167" i="6"/>
  <c r="AL1167" i="6"/>
  <c r="AG1167" i="6" s="1"/>
  <c r="AN1167" i="6"/>
  <c r="AP1167" i="6"/>
  <c r="AQ1167" i="6"/>
  <c r="AR1167" i="6"/>
  <c r="AJ1168" i="6"/>
  <c r="AU1168" i="6" s="1"/>
  <c r="AK1168" i="6"/>
  <c r="AL1168" i="6"/>
  <c r="AG1168" i="6" s="1"/>
  <c r="AN1168" i="6"/>
  <c r="AP1168" i="6"/>
  <c r="AQ1168" i="6"/>
  <c r="AR1168" i="6"/>
  <c r="AJ1169" i="6"/>
  <c r="AU1169" i="6" s="1"/>
  <c r="AK1169" i="6"/>
  <c r="AL1169" i="6"/>
  <c r="AG1169" i="6" s="1"/>
  <c r="AN1169" i="6"/>
  <c r="AP1169" i="6"/>
  <c r="AQ1169" i="6"/>
  <c r="AR1169" i="6"/>
  <c r="AJ1170" i="6"/>
  <c r="AU1170" i="6" s="1"/>
  <c r="AK1170" i="6"/>
  <c r="AL1170" i="6"/>
  <c r="AG1170" i="6" s="1"/>
  <c r="AN1170" i="6"/>
  <c r="AP1170" i="6"/>
  <c r="AQ1170" i="6"/>
  <c r="AR1170" i="6"/>
  <c r="AJ1171" i="6"/>
  <c r="AU1171" i="6" s="1"/>
  <c r="AK1171" i="6"/>
  <c r="AL1171" i="6"/>
  <c r="AG1171" i="6" s="1"/>
  <c r="AN1171" i="6"/>
  <c r="AP1171" i="6"/>
  <c r="AQ1171" i="6"/>
  <c r="AR1171" i="6"/>
  <c r="AJ1172" i="6"/>
  <c r="AU1172" i="6" s="1"/>
  <c r="AK1172" i="6"/>
  <c r="AL1172" i="6"/>
  <c r="AG1172" i="6" s="1"/>
  <c r="AN1172" i="6"/>
  <c r="AP1172" i="6"/>
  <c r="AQ1172" i="6"/>
  <c r="AR1172" i="6"/>
  <c r="AJ1173" i="6"/>
  <c r="AU1173" i="6" s="1"/>
  <c r="AK1173" i="6"/>
  <c r="AL1173" i="6"/>
  <c r="AG1173" i="6" s="1"/>
  <c r="AN1173" i="6"/>
  <c r="AP1173" i="6"/>
  <c r="AQ1173" i="6"/>
  <c r="AR1173" i="6"/>
  <c r="AJ1174" i="6"/>
  <c r="AU1174" i="6" s="1"/>
  <c r="AK1174" i="6"/>
  <c r="AL1174" i="6"/>
  <c r="AG1174" i="6" s="1"/>
  <c r="AN1174" i="6"/>
  <c r="AP1174" i="6"/>
  <c r="AQ1174" i="6"/>
  <c r="AR1174" i="6"/>
  <c r="AJ1175" i="6"/>
  <c r="AK1175" i="6"/>
  <c r="AL1175" i="6"/>
  <c r="AG1175" i="6" s="1"/>
  <c r="AN1175" i="6"/>
  <c r="AP1175" i="6"/>
  <c r="AQ1175" i="6"/>
  <c r="AR1175" i="6"/>
  <c r="AJ1176" i="6"/>
  <c r="AU1176" i="6" s="1"/>
  <c r="AK1176" i="6"/>
  <c r="AL1176" i="6"/>
  <c r="AG1176" i="6" s="1"/>
  <c r="AN1176" i="6"/>
  <c r="AP1176" i="6"/>
  <c r="AQ1176" i="6"/>
  <c r="AR1176" i="6"/>
  <c r="AJ1177" i="6"/>
  <c r="AU1177" i="6" s="1"/>
  <c r="AK1177" i="6"/>
  <c r="AL1177" i="6"/>
  <c r="AG1177" i="6" s="1"/>
  <c r="AN1177" i="6"/>
  <c r="AP1177" i="6"/>
  <c r="AQ1177" i="6"/>
  <c r="AR1177" i="6"/>
  <c r="AJ1178" i="6"/>
  <c r="AU1178" i="6" s="1"/>
  <c r="AK1178" i="6"/>
  <c r="AL1178" i="6"/>
  <c r="AG1178" i="6" s="1"/>
  <c r="AN1178" i="6"/>
  <c r="AP1178" i="6"/>
  <c r="AQ1178" i="6"/>
  <c r="AR1178" i="6"/>
  <c r="AJ1179" i="6"/>
  <c r="AU1179" i="6" s="1"/>
  <c r="AK1179" i="6"/>
  <c r="AL1179" i="6"/>
  <c r="AG1179" i="6" s="1"/>
  <c r="AN1179" i="6"/>
  <c r="AP1179" i="6"/>
  <c r="AQ1179" i="6"/>
  <c r="AR1179" i="6"/>
  <c r="AJ1180" i="6"/>
  <c r="AU1180" i="6" s="1"/>
  <c r="AK1180" i="6"/>
  <c r="AL1180" i="6"/>
  <c r="AG1180" i="6" s="1"/>
  <c r="AN1180" i="6"/>
  <c r="AP1180" i="6"/>
  <c r="AQ1180" i="6"/>
  <c r="AR1180" i="6"/>
  <c r="AJ1181" i="6"/>
  <c r="AU1181" i="6" s="1"/>
  <c r="AK1181" i="6"/>
  <c r="AL1181" i="6"/>
  <c r="AG1181" i="6" s="1"/>
  <c r="AN1181" i="6"/>
  <c r="AP1181" i="6"/>
  <c r="AQ1181" i="6"/>
  <c r="AR1181" i="6"/>
  <c r="AJ1182" i="6"/>
  <c r="AU1182" i="6" s="1"/>
  <c r="AK1182" i="6"/>
  <c r="AL1182" i="6"/>
  <c r="AG1182" i="6" s="1"/>
  <c r="AN1182" i="6"/>
  <c r="AP1182" i="6"/>
  <c r="AQ1182" i="6"/>
  <c r="AR1182" i="6"/>
  <c r="AJ1183" i="6"/>
  <c r="AU1183" i="6" s="1"/>
  <c r="AK1183" i="6"/>
  <c r="AL1183" i="6"/>
  <c r="AG1183" i="6" s="1"/>
  <c r="AN1183" i="6"/>
  <c r="AP1183" i="6"/>
  <c r="AQ1183" i="6"/>
  <c r="AR1183" i="6"/>
  <c r="AJ1184" i="6"/>
  <c r="AU1184" i="6" s="1"/>
  <c r="AK1184" i="6"/>
  <c r="AL1184" i="6"/>
  <c r="AG1184" i="6" s="1"/>
  <c r="AN1184" i="6"/>
  <c r="AP1184" i="6"/>
  <c r="AQ1184" i="6"/>
  <c r="AR1184" i="6"/>
  <c r="AJ1185" i="6"/>
  <c r="AU1185" i="6" s="1"/>
  <c r="AK1185" i="6"/>
  <c r="AL1185" i="6"/>
  <c r="AG1185" i="6" s="1"/>
  <c r="AN1185" i="6"/>
  <c r="AP1185" i="6"/>
  <c r="AQ1185" i="6"/>
  <c r="AR1185" i="6"/>
  <c r="AJ1186" i="6"/>
  <c r="AU1186" i="6" s="1"/>
  <c r="AK1186" i="6"/>
  <c r="AL1186" i="6"/>
  <c r="AG1186" i="6" s="1"/>
  <c r="AN1186" i="6"/>
  <c r="AP1186" i="6"/>
  <c r="AQ1186" i="6"/>
  <c r="AR1186" i="6"/>
  <c r="AJ1187" i="6"/>
  <c r="AU1187" i="6" s="1"/>
  <c r="AK1187" i="6"/>
  <c r="AL1187" i="6"/>
  <c r="AG1187" i="6" s="1"/>
  <c r="AN1187" i="6"/>
  <c r="AP1187" i="6"/>
  <c r="AQ1187" i="6"/>
  <c r="AR1187" i="6"/>
  <c r="AJ1188" i="6"/>
  <c r="AU1188" i="6" s="1"/>
  <c r="AK1188" i="6"/>
  <c r="AL1188" i="6"/>
  <c r="AG1188" i="6" s="1"/>
  <c r="AN1188" i="6"/>
  <c r="AP1188" i="6"/>
  <c r="AQ1188" i="6"/>
  <c r="AR1188" i="6"/>
  <c r="AJ1189" i="6"/>
  <c r="AK1189" i="6"/>
  <c r="AL1189" i="6"/>
  <c r="AG1189" i="6" s="1"/>
  <c r="AN1189" i="6"/>
  <c r="AP1189" i="6"/>
  <c r="AQ1189" i="6"/>
  <c r="AR1189" i="6"/>
  <c r="AJ1190" i="6"/>
  <c r="AU1190" i="6" s="1"/>
  <c r="AK1190" i="6"/>
  <c r="AL1190" i="6"/>
  <c r="AG1190" i="6" s="1"/>
  <c r="AN1190" i="6"/>
  <c r="AP1190" i="6"/>
  <c r="AQ1190" i="6"/>
  <c r="AR1190" i="6"/>
  <c r="AJ1191" i="6"/>
  <c r="AU1191" i="6" s="1"/>
  <c r="AK1191" i="6"/>
  <c r="AL1191" i="6"/>
  <c r="AG1191" i="6" s="1"/>
  <c r="AN1191" i="6"/>
  <c r="AP1191" i="6"/>
  <c r="AQ1191" i="6"/>
  <c r="AR1191" i="6"/>
  <c r="AJ1192" i="6"/>
  <c r="AU1192" i="6" s="1"/>
  <c r="AK1192" i="6"/>
  <c r="AL1192" i="6"/>
  <c r="AG1192" i="6" s="1"/>
  <c r="AN1192" i="6"/>
  <c r="AP1192" i="6"/>
  <c r="AQ1192" i="6"/>
  <c r="AR1192" i="6"/>
  <c r="AJ1193" i="6"/>
  <c r="AU1193" i="6" s="1"/>
  <c r="AK1193" i="6"/>
  <c r="AL1193" i="6"/>
  <c r="AG1193" i="6" s="1"/>
  <c r="AN1193" i="6"/>
  <c r="AP1193" i="6"/>
  <c r="AQ1193" i="6"/>
  <c r="AR1193" i="6"/>
  <c r="AJ1194" i="6"/>
  <c r="AK1194" i="6"/>
  <c r="AL1194" i="6"/>
  <c r="AG1194" i="6" s="1"/>
  <c r="AN1194" i="6"/>
  <c r="AP1194" i="6"/>
  <c r="AQ1194" i="6"/>
  <c r="AR1194" i="6"/>
  <c r="AJ1195" i="6"/>
  <c r="AU1195" i="6" s="1"/>
  <c r="AK1195" i="6"/>
  <c r="AL1195" i="6"/>
  <c r="AG1195" i="6" s="1"/>
  <c r="AN1195" i="6"/>
  <c r="AP1195" i="6"/>
  <c r="AQ1195" i="6"/>
  <c r="AR1195" i="6"/>
  <c r="AJ1196" i="6"/>
  <c r="AU1196" i="6" s="1"/>
  <c r="AK1196" i="6"/>
  <c r="AL1196" i="6"/>
  <c r="AG1196" i="6" s="1"/>
  <c r="AN1196" i="6"/>
  <c r="AP1196" i="6"/>
  <c r="AQ1196" i="6"/>
  <c r="AR1196" i="6"/>
  <c r="AJ1197" i="6"/>
  <c r="AU1197" i="6" s="1"/>
  <c r="AK1197" i="6"/>
  <c r="AL1197" i="6"/>
  <c r="AG1197" i="6" s="1"/>
  <c r="AN1197" i="6"/>
  <c r="AP1197" i="6"/>
  <c r="AQ1197" i="6"/>
  <c r="AR1197" i="6"/>
  <c r="AJ1198" i="6"/>
  <c r="AK1198" i="6"/>
  <c r="AL1198" i="6"/>
  <c r="AG1198" i="6" s="1"/>
  <c r="AN1198" i="6"/>
  <c r="AP1198" i="6"/>
  <c r="AQ1198" i="6"/>
  <c r="AR1198" i="6"/>
  <c r="AJ1199" i="6"/>
  <c r="AU1199" i="6" s="1"/>
  <c r="AK1199" i="6"/>
  <c r="AL1199" i="6"/>
  <c r="AG1199" i="6" s="1"/>
  <c r="AN1199" i="6"/>
  <c r="AP1199" i="6"/>
  <c r="AQ1199" i="6"/>
  <c r="AR1199" i="6"/>
  <c r="AJ1200" i="6"/>
  <c r="AU1200" i="6" s="1"/>
  <c r="AK1200" i="6"/>
  <c r="AL1200" i="6"/>
  <c r="AG1200" i="6" s="1"/>
  <c r="AN1200" i="6"/>
  <c r="AP1200" i="6"/>
  <c r="AQ1200" i="6"/>
  <c r="AR1200" i="6"/>
  <c r="AJ1201" i="6"/>
  <c r="AU1201" i="6" s="1"/>
  <c r="AK1201" i="6"/>
  <c r="AL1201" i="6"/>
  <c r="AG1201" i="6" s="1"/>
  <c r="AN1201" i="6"/>
  <c r="AP1201" i="6"/>
  <c r="AQ1201" i="6"/>
  <c r="AR1201" i="6"/>
  <c r="AJ1202" i="6"/>
  <c r="AK1202" i="6"/>
  <c r="AL1202" i="6"/>
  <c r="AG1202" i="6" s="1"/>
  <c r="AN1202" i="6"/>
  <c r="AP1202" i="6"/>
  <c r="AQ1202" i="6"/>
  <c r="AR1202" i="6"/>
  <c r="AJ1203" i="6"/>
  <c r="AU1203" i="6" s="1"/>
  <c r="AK1203" i="6"/>
  <c r="AL1203" i="6"/>
  <c r="AG1203" i="6" s="1"/>
  <c r="AN1203" i="6"/>
  <c r="AP1203" i="6"/>
  <c r="AQ1203" i="6"/>
  <c r="AR1203" i="6"/>
  <c r="AJ1204" i="6"/>
  <c r="AU1204" i="6" s="1"/>
  <c r="AK1204" i="6"/>
  <c r="AL1204" i="6"/>
  <c r="AG1204" i="6" s="1"/>
  <c r="AN1204" i="6"/>
  <c r="AP1204" i="6"/>
  <c r="AQ1204" i="6"/>
  <c r="AR1204" i="6"/>
  <c r="AJ1205" i="6"/>
  <c r="AU1205" i="6" s="1"/>
  <c r="AK1205" i="6"/>
  <c r="AL1205" i="6"/>
  <c r="AG1205" i="6" s="1"/>
  <c r="AN1205" i="6"/>
  <c r="AP1205" i="6"/>
  <c r="AQ1205" i="6"/>
  <c r="AR1205" i="6"/>
  <c r="AJ1206" i="6"/>
  <c r="AK1206" i="6"/>
  <c r="AL1206" i="6"/>
  <c r="AG1206" i="6" s="1"/>
  <c r="AN1206" i="6"/>
  <c r="AP1206" i="6"/>
  <c r="AQ1206" i="6"/>
  <c r="AR1206" i="6"/>
  <c r="AJ1207" i="6"/>
  <c r="AU1207" i="6" s="1"/>
  <c r="AK1207" i="6"/>
  <c r="AL1207" i="6"/>
  <c r="AG1207" i="6" s="1"/>
  <c r="AN1207" i="6"/>
  <c r="AP1207" i="6"/>
  <c r="AQ1207" i="6"/>
  <c r="AR1207" i="6"/>
  <c r="AJ1208" i="6"/>
  <c r="AU1208" i="6" s="1"/>
  <c r="AK1208" i="6"/>
  <c r="AL1208" i="6"/>
  <c r="AG1208" i="6" s="1"/>
  <c r="AN1208" i="6"/>
  <c r="AP1208" i="6"/>
  <c r="AQ1208" i="6"/>
  <c r="AR1208" i="6"/>
  <c r="AJ1209" i="6"/>
  <c r="AU1209" i="6" s="1"/>
  <c r="AK1209" i="6"/>
  <c r="AL1209" i="6"/>
  <c r="AG1209" i="6" s="1"/>
  <c r="AN1209" i="6"/>
  <c r="AP1209" i="6"/>
  <c r="AQ1209" i="6"/>
  <c r="AR1209" i="6"/>
  <c r="AJ1210" i="6"/>
  <c r="AK1210" i="6"/>
  <c r="AL1210" i="6"/>
  <c r="AG1210" i="6" s="1"/>
  <c r="AN1210" i="6"/>
  <c r="AP1210" i="6"/>
  <c r="AQ1210" i="6"/>
  <c r="AR1210" i="6"/>
  <c r="AJ1211" i="6"/>
  <c r="AU1211" i="6" s="1"/>
  <c r="AK1211" i="6"/>
  <c r="AL1211" i="6"/>
  <c r="AG1211" i="6" s="1"/>
  <c r="AN1211" i="6"/>
  <c r="AP1211" i="6"/>
  <c r="AQ1211" i="6"/>
  <c r="AR1211" i="6"/>
  <c r="AJ1212" i="6"/>
  <c r="AU1212" i="6" s="1"/>
  <c r="AK1212" i="6"/>
  <c r="AL1212" i="6"/>
  <c r="AG1212" i="6" s="1"/>
  <c r="AN1212" i="6"/>
  <c r="AP1212" i="6"/>
  <c r="AQ1212" i="6"/>
  <c r="AR1212" i="6"/>
  <c r="AJ1213" i="6"/>
  <c r="AU1213" i="6" s="1"/>
  <c r="AK1213" i="6"/>
  <c r="AL1213" i="6"/>
  <c r="AG1213" i="6" s="1"/>
  <c r="AN1213" i="6"/>
  <c r="AP1213" i="6"/>
  <c r="AQ1213" i="6"/>
  <c r="AR1213" i="6"/>
  <c r="AJ1214" i="6"/>
  <c r="AK1214" i="6"/>
  <c r="AL1214" i="6"/>
  <c r="AG1214" i="6" s="1"/>
  <c r="AN1214" i="6"/>
  <c r="AP1214" i="6"/>
  <c r="AQ1214" i="6"/>
  <c r="AR1214" i="6"/>
  <c r="AJ1215" i="6"/>
  <c r="AU1215" i="6" s="1"/>
  <c r="AK1215" i="6"/>
  <c r="AL1215" i="6"/>
  <c r="AG1215" i="6" s="1"/>
  <c r="AN1215" i="6"/>
  <c r="AP1215" i="6"/>
  <c r="AQ1215" i="6"/>
  <c r="AR1215" i="6"/>
  <c r="AJ1216" i="6"/>
  <c r="AU1216" i="6" s="1"/>
  <c r="AK1216" i="6"/>
  <c r="AL1216" i="6"/>
  <c r="AG1216" i="6" s="1"/>
  <c r="AN1216" i="6"/>
  <c r="AP1216" i="6"/>
  <c r="AQ1216" i="6"/>
  <c r="AR1216" i="6"/>
  <c r="AJ1217" i="6"/>
  <c r="AU1217" i="6" s="1"/>
  <c r="AK1217" i="6"/>
  <c r="AL1217" i="6"/>
  <c r="AG1217" i="6" s="1"/>
  <c r="AN1217" i="6"/>
  <c r="AP1217" i="6"/>
  <c r="AQ1217" i="6"/>
  <c r="AR1217" i="6"/>
  <c r="AJ1218" i="6"/>
  <c r="AK1218" i="6"/>
  <c r="AL1218" i="6"/>
  <c r="AG1218" i="6" s="1"/>
  <c r="AN1218" i="6"/>
  <c r="AP1218" i="6"/>
  <c r="AQ1218" i="6"/>
  <c r="AR1218" i="6"/>
  <c r="AJ1219" i="6"/>
  <c r="AU1219" i="6" s="1"/>
  <c r="AK1219" i="6"/>
  <c r="AL1219" i="6"/>
  <c r="AG1219" i="6" s="1"/>
  <c r="AN1219" i="6"/>
  <c r="AP1219" i="6"/>
  <c r="AQ1219" i="6"/>
  <c r="AR1219" i="6"/>
  <c r="AJ1220" i="6"/>
  <c r="AU1220" i="6" s="1"/>
  <c r="AK1220" i="6"/>
  <c r="AL1220" i="6"/>
  <c r="AG1220" i="6" s="1"/>
  <c r="AN1220" i="6"/>
  <c r="AP1220" i="6"/>
  <c r="AQ1220" i="6"/>
  <c r="AR1220" i="6"/>
  <c r="AJ1221" i="6"/>
  <c r="AU1221" i="6" s="1"/>
  <c r="AK1221" i="6"/>
  <c r="AL1221" i="6"/>
  <c r="AG1221" i="6" s="1"/>
  <c r="AN1221" i="6"/>
  <c r="AP1221" i="6"/>
  <c r="AQ1221" i="6"/>
  <c r="AR1221" i="6"/>
  <c r="AJ1222" i="6"/>
  <c r="AK1222" i="6"/>
  <c r="AL1222" i="6"/>
  <c r="AG1222" i="6" s="1"/>
  <c r="AN1222" i="6"/>
  <c r="AP1222" i="6"/>
  <c r="AQ1222" i="6"/>
  <c r="AR1222" i="6"/>
  <c r="AJ1223" i="6"/>
  <c r="AU1223" i="6" s="1"/>
  <c r="AK1223" i="6"/>
  <c r="AL1223" i="6"/>
  <c r="AG1223" i="6" s="1"/>
  <c r="AN1223" i="6"/>
  <c r="AP1223" i="6"/>
  <c r="AQ1223" i="6"/>
  <c r="AR1223" i="6"/>
  <c r="AJ1224" i="6"/>
  <c r="AU1224" i="6" s="1"/>
  <c r="AK1224" i="6"/>
  <c r="AL1224" i="6"/>
  <c r="AG1224" i="6" s="1"/>
  <c r="AN1224" i="6"/>
  <c r="AP1224" i="6"/>
  <c r="AQ1224" i="6"/>
  <c r="AR1224" i="6"/>
  <c r="AJ1225" i="6"/>
  <c r="AU1225" i="6" s="1"/>
  <c r="AK1225" i="6"/>
  <c r="AL1225" i="6"/>
  <c r="AG1225" i="6" s="1"/>
  <c r="AN1225" i="6"/>
  <c r="AP1225" i="6"/>
  <c r="AQ1225" i="6"/>
  <c r="AR1225" i="6"/>
  <c r="AJ1226" i="6"/>
  <c r="AK1226" i="6"/>
  <c r="AL1226" i="6"/>
  <c r="AG1226" i="6" s="1"/>
  <c r="AN1226" i="6"/>
  <c r="AP1226" i="6"/>
  <c r="AQ1226" i="6"/>
  <c r="AR1226" i="6"/>
  <c r="AJ1227" i="6"/>
  <c r="AU1227" i="6" s="1"/>
  <c r="AK1227" i="6"/>
  <c r="AL1227" i="6"/>
  <c r="AG1227" i="6" s="1"/>
  <c r="AN1227" i="6"/>
  <c r="AP1227" i="6"/>
  <c r="AQ1227" i="6"/>
  <c r="AR1227" i="6"/>
  <c r="AJ1228" i="6"/>
  <c r="AU1228" i="6" s="1"/>
  <c r="AK1228" i="6"/>
  <c r="AL1228" i="6"/>
  <c r="AG1228" i="6" s="1"/>
  <c r="AN1228" i="6"/>
  <c r="AP1228" i="6"/>
  <c r="AQ1228" i="6"/>
  <c r="AR1228" i="6"/>
  <c r="AJ1229" i="6"/>
  <c r="AU1229" i="6" s="1"/>
  <c r="AK1229" i="6"/>
  <c r="AL1229" i="6"/>
  <c r="AG1229" i="6" s="1"/>
  <c r="AN1229" i="6"/>
  <c r="AP1229" i="6"/>
  <c r="AQ1229" i="6"/>
  <c r="AR1229" i="6"/>
  <c r="AJ1230" i="6"/>
  <c r="AK1230" i="6"/>
  <c r="AL1230" i="6"/>
  <c r="AG1230" i="6" s="1"/>
  <c r="AN1230" i="6"/>
  <c r="AP1230" i="6"/>
  <c r="AQ1230" i="6"/>
  <c r="AR1230" i="6"/>
  <c r="AJ1231" i="6"/>
  <c r="AU1231" i="6" s="1"/>
  <c r="AK1231" i="6"/>
  <c r="AL1231" i="6"/>
  <c r="AG1231" i="6" s="1"/>
  <c r="AN1231" i="6"/>
  <c r="AP1231" i="6"/>
  <c r="AQ1231" i="6"/>
  <c r="AR1231" i="6"/>
  <c r="AJ1232" i="6"/>
  <c r="AU1232" i="6" s="1"/>
  <c r="AK1232" i="6"/>
  <c r="AL1232" i="6"/>
  <c r="AG1232" i="6" s="1"/>
  <c r="AN1232" i="6"/>
  <c r="AP1232" i="6"/>
  <c r="AQ1232" i="6"/>
  <c r="AR1232" i="6"/>
  <c r="AJ1233" i="6"/>
  <c r="AU1233" i="6" s="1"/>
  <c r="AK1233" i="6"/>
  <c r="AL1233" i="6"/>
  <c r="AG1233" i="6" s="1"/>
  <c r="AN1233" i="6"/>
  <c r="AP1233" i="6"/>
  <c r="AQ1233" i="6"/>
  <c r="AR1233" i="6"/>
  <c r="AJ1234" i="6"/>
  <c r="AK1234" i="6"/>
  <c r="AL1234" i="6"/>
  <c r="AG1234" i="6" s="1"/>
  <c r="AN1234" i="6"/>
  <c r="AP1234" i="6"/>
  <c r="AQ1234" i="6"/>
  <c r="AR1234" i="6"/>
  <c r="AJ1235" i="6"/>
  <c r="AU1235" i="6" s="1"/>
  <c r="AK1235" i="6"/>
  <c r="AL1235" i="6"/>
  <c r="AG1235" i="6" s="1"/>
  <c r="AN1235" i="6"/>
  <c r="AP1235" i="6"/>
  <c r="AQ1235" i="6"/>
  <c r="AR1235" i="6"/>
  <c r="AJ1236" i="6"/>
  <c r="AU1236" i="6" s="1"/>
  <c r="AK1236" i="6"/>
  <c r="AL1236" i="6"/>
  <c r="AG1236" i="6" s="1"/>
  <c r="AN1236" i="6"/>
  <c r="AP1236" i="6"/>
  <c r="AQ1236" i="6"/>
  <c r="AR1236" i="6"/>
  <c r="AJ1237" i="6"/>
  <c r="AU1237" i="6" s="1"/>
  <c r="AK1237" i="6"/>
  <c r="AL1237" i="6"/>
  <c r="AG1237" i="6" s="1"/>
  <c r="AN1237" i="6"/>
  <c r="AP1237" i="6"/>
  <c r="AQ1237" i="6"/>
  <c r="AR1237" i="6"/>
  <c r="AJ1238" i="6"/>
  <c r="AK1238" i="6"/>
  <c r="AL1238" i="6"/>
  <c r="AG1238" i="6" s="1"/>
  <c r="AN1238" i="6"/>
  <c r="AP1238" i="6"/>
  <c r="AQ1238" i="6"/>
  <c r="AR1238" i="6"/>
  <c r="AJ1239" i="6"/>
  <c r="AU1239" i="6" s="1"/>
  <c r="AK1239" i="6"/>
  <c r="AL1239" i="6"/>
  <c r="AG1239" i="6" s="1"/>
  <c r="AN1239" i="6"/>
  <c r="AP1239" i="6"/>
  <c r="AQ1239" i="6"/>
  <c r="AR1239" i="6"/>
  <c r="AJ1240" i="6"/>
  <c r="AU1240" i="6" s="1"/>
  <c r="AK1240" i="6"/>
  <c r="AL1240" i="6"/>
  <c r="AG1240" i="6" s="1"/>
  <c r="AN1240" i="6"/>
  <c r="AP1240" i="6"/>
  <c r="AQ1240" i="6"/>
  <c r="AR1240" i="6"/>
  <c r="AJ1241" i="6"/>
  <c r="AU1241" i="6" s="1"/>
  <c r="AK1241" i="6"/>
  <c r="AL1241" i="6"/>
  <c r="AG1241" i="6" s="1"/>
  <c r="AN1241" i="6"/>
  <c r="AP1241" i="6"/>
  <c r="AQ1241" i="6"/>
  <c r="AR1241" i="6"/>
  <c r="AJ1242" i="6"/>
  <c r="AK1242" i="6"/>
  <c r="AL1242" i="6"/>
  <c r="AG1242" i="6" s="1"/>
  <c r="AN1242" i="6"/>
  <c r="AP1242" i="6"/>
  <c r="AQ1242" i="6"/>
  <c r="AR1242" i="6"/>
  <c r="AJ1243" i="6"/>
  <c r="AU1243" i="6" s="1"/>
  <c r="AK1243" i="6"/>
  <c r="AL1243" i="6"/>
  <c r="AG1243" i="6" s="1"/>
  <c r="AN1243" i="6"/>
  <c r="AP1243" i="6"/>
  <c r="AQ1243" i="6"/>
  <c r="AR1243" i="6"/>
  <c r="AJ1244" i="6"/>
  <c r="AU1244" i="6" s="1"/>
  <c r="AK1244" i="6"/>
  <c r="AL1244" i="6"/>
  <c r="AG1244" i="6" s="1"/>
  <c r="AN1244" i="6"/>
  <c r="AP1244" i="6"/>
  <c r="AQ1244" i="6"/>
  <c r="AR1244" i="6"/>
  <c r="AJ1245" i="6"/>
  <c r="AU1245" i="6" s="1"/>
  <c r="AK1245" i="6"/>
  <c r="AL1245" i="6"/>
  <c r="AG1245" i="6" s="1"/>
  <c r="AN1245" i="6"/>
  <c r="AP1245" i="6"/>
  <c r="AQ1245" i="6"/>
  <c r="AR1245" i="6"/>
  <c r="AJ1246" i="6"/>
  <c r="AK1246" i="6"/>
  <c r="AL1246" i="6"/>
  <c r="AG1246" i="6" s="1"/>
  <c r="AN1246" i="6"/>
  <c r="AP1246" i="6"/>
  <c r="AQ1246" i="6"/>
  <c r="AR1246" i="6"/>
  <c r="AJ1247" i="6"/>
  <c r="AU1247" i="6" s="1"/>
  <c r="AK1247" i="6"/>
  <c r="AL1247" i="6"/>
  <c r="AG1247" i="6" s="1"/>
  <c r="AN1247" i="6"/>
  <c r="AP1247" i="6"/>
  <c r="AQ1247" i="6"/>
  <c r="AR1247" i="6"/>
  <c r="AJ1248" i="6"/>
  <c r="AU1248" i="6" s="1"/>
  <c r="AK1248" i="6"/>
  <c r="AL1248" i="6"/>
  <c r="AG1248" i="6" s="1"/>
  <c r="AN1248" i="6"/>
  <c r="AP1248" i="6"/>
  <c r="AQ1248" i="6"/>
  <c r="AR1248" i="6"/>
  <c r="AJ1249" i="6"/>
  <c r="AU1249" i="6" s="1"/>
  <c r="AK1249" i="6"/>
  <c r="AL1249" i="6"/>
  <c r="AG1249" i="6" s="1"/>
  <c r="AN1249" i="6"/>
  <c r="AP1249" i="6"/>
  <c r="AQ1249" i="6"/>
  <c r="AR1249" i="6"/>
  <c r="AJ1250" i="6"/>
  <c r="AK1250" i="6"/>
  <c r="AL1250" i="6"/>
  <c r="AG1250" i="6" s="1"/>
  <c r="AN1250" i="6"/>
  <c r="AP1250" i="6"/>
  <c r="AQ1250" i="6"/>
  <c r="AR1250" i="6"/>
  <c r="AJ1251" i="6"/>
  <c r="AU1251" i="6" s="1"/>
  <c r="AK1251" i="6"/>
  <c r="AL1251" i="6"/>
  <c r="AG1251" i="6" s="1"/>
  <c r="AN1251" i="6"/>
  <c r="AP1251" i="6"/>
  <c r="AQ1251" i="6"/>
  <c r="AR1251" i="6"/>
  <c r="AJ1252" i="6"/>
  <c r="AU1252" i="6" s="1"/>
  <c r="AK1252" i="6"/>
  <c r="AL1252" i="6"/>
  <c r="AG1252" i="6" s="1"/>
  <c r="AN1252" i="6"/>
  <c r="AP1252" i="6"/>
  <c r="AQ1252" i="6"/>
  <c r="AR1252" i="6"/>
  <c r="AJ1253" i="6"/>
  <c r="AU1253" i="6" s="1"/>
  <c r="AK1253" i="6"/>
  <c r="AL1253" i="6"/>
  <c r="AG1253" i="6" s="1"/>
  <c r="AN1253" i="6"/>
  <c r="AP1253" i="6"/>
  <c r="AQ1253" i="6"/>
  <c r="AR1253" i="6"/>
  <c r="AJ1254" i="6"/>
  <c r="AK1254" i="6"/>
  <c r="AL1254" i="6"/>
  <c r="AG1254" i="6" s="1"/>
  <c r="AN1254" i="6"/>
  <c r="AP1254" i="6"/>
  <c r="AQ1254" i="6"/>
  <c r="AR1254" i="6"/>
  <c r="AJ1255" i="6"/>
  <c r="AU1255" i="6" s="1"/>
  <c r="AK1255" i="6"/>
  <c r="AL1255" i="6"/>
  <c r="AG1255" i="6" s="1"/>
  <c r="AN1255" i="6"/>
  <c r="AP1255" i="6"/>
  <c r="AQ1255" i="6"/>
  <c r="AR1255" i="6"/>
  <c r="AJ1256" i="6"/>
  <c r="AU1256" i="6" s="1"/>
  <c r="AK1256" i="6"/>
  <c r="AL1256" i="6"/>
  <c r="AG1256" i="6" s="1"/>
  <c r="AN1256" i="6"/>
  <c r="AP1256" i="6"/>
  <c r="AQ1256" i="6"/>
  <c r="AR1256" i="6"/>
  <c r="AJ1257" i="6"/>
  <c r="AU1257" i="6" s="1"/>
  <c r="AK1257" i="6"/>
  <c r="AL1257" i="6"/>
  <c r="AG1257" i="6" s="1"/>
  <c r="AN1257" i="6"/>
  <c r="AP1257" i="6"/>
  <c r="AQ1257" i="6"/>
  <c r="AR1257" i="6"/>
  <c r="AJ1258" i="6"/>
  <c r="AK1258" i="6"/>
  <c r="AL1258" i="6"/>
  <c r="AG1258" i="6" s="1"/>
  <c r="AN1258" i="6"/>
  <c r="AP1258" i="6"/>
  <c r="AQ1258" i="6"/>
  <c r="AR1258" i="6"/>
  <c r="AJ1259" i="6"/>
  <c r="AU1259" i="6" s="1"/>
  <c r="AK1259" i="6"/>
  <c r="AL1259" i="6"/>
  <c r="AG1259" i="6" s="1"/>
  <c r="AN1259" i="6"/>
  <c r="AP1259" i="6"/>
  <c r="AQ1259" i="6"/>
  <c r="AR1259" i="6"/>
  <c r="AJ1260" i="6"/>
  <c r="AU1260" i="6" s="1"/>
  <c r="AK1260" i="6"/>
  <c r="AL1260" i="6"/>
  <c r="AG1260" i="6" s="1"/>
  <c r="AN1260" i="6"/>
  <c r="AP1260" i="6"/>
  <c r="AQ1260" i="6"/>
  <c r="AR1260" i="6"/>
  <c r="AJ1261" i="6"/>
  <c r="AU1261" i="6" s="1"/>
  <c r="AK1261" i="6"/>
  <c r="AL1261" i="6"/>
  <c r="AG1261" i="6" s="1"/>
  <c r="AN1261" i="6"/>
  <c r="AP1261" i="6"/>
  <c r="AQ1261" i="6"/>
  <c r="AR1261" i="6"/>
  <c r="AJ1262" i="6"/>
  <c r="AK1262" i="6"/>
  <c r="AL1262" i="6"/>
  <c r="AG1262" i="6" s="1"/>
  <c r="AN1262" i="6"/>
  <c r="AP1262" i="6"/>
  <c r="AQ1262" i="6"/>
  <c r="AR1262" i="6"/>
  <c r="AJ1263" i="6"/>
  <c r="AU1263" i="6" s="1"/>
  <c r="AK1263" i="6"/>
  <c r="AL1263" i="6"/>
  <c r="AG1263" i="6" s="1"/>
  <c r="AN1263" i="6"/>
  <c r="AP1263" i="6"/>
  <c r="AQ1263" i="6"/>
  <c r="AR1263" i="6"/>
  <c r="AJ1264" i="6"/>
  <c r="AU1264" i="6" s="1"/>
  <c r="AK1264" i="6"/>
  <c r="AL1264" i="6"/>
  <c r="AG1264" i="6" s="1"/>
  <c r="AN1264" i="6"/>
  <c r="AP1264" i="6"/>
  <c r="AQ1264" i="6"/>
  <c r="AR1264" i="6"/>
  <c r="AJ1265" i="6"/>
  <c r="AU1265" i="6" s="1"/>
  <c r="AK1265" i="6"/>
  <c r="AL1265" i="6"/>
  <c r="AG1265" i="6" s="1"/>
  <c r="AN1265" i="6"/>
  <c r="AP1265" i="6"/>
  <c r="AQ1265" i="6"/>
  <c r="AR1265" i="6"/>
  <c r="AJ1266" i="6"/>
  <c r="AK1266" i="6"/>
  <c r="AL1266" i="6"/>
  <c r="AG1266" i="6" s="1"/>
  <c r="AN1266" i="6"/>
  <c r="AP1266" i="6"/>
  <c r="AQ1266" i="6"/>
  <c r="AR1266" i="6"/>
  <c r="AJ1267" i="6"/>
  <c r="AU1267" i="6" s="1"/>
  <c r="AK1267" i="6"/>
  <c r="AL1267" i="6"/>
  <c r="AG1267" i="6" s="1"/>
  <c r="AN1267" i="6"/>
  <c r="AP1267" i="6"/>
  <c r="AQ1267" i="6"/>
  <c r="AR1267" i="6"/>
  <c r="AJ1268" i="6"/>
  <c r="AU1268" i="6" s="1"/>
  <c r="AK1268" i="6"/>
  <c r="AL1268" i="6"/>
  <c r="AG1268" i="6" s="1"/>
  <c r="AN1268" i="6"/>
  <c r="AP1268" i="6"/>
  <c r="AQ1268" i="6"/>
  <c r="AR1268" i="6"/>
  <c r="AJ1269" i="6"/>
  <c r="AU1269" i="6" s="1"/>
  <c r="AK1269" i="6"/>
  <c r="AL1269" i="6"/>
  <c r="AG1269" i="6" s="1"/>
  <c r="AN1269" i="6"/>
  <c r="AP1269" i="6"/>
  <c r="AQ1269" i="6"/>
  <c r="AR1269" i="6"/>
  <c r="AJ1270" i="6"/>
  <c r="AK1270" i="6"/>
  <c r="AL1270" i="6"/>
  <c r="AG1270" i="6" s="1"/>
  <c r="AN1270" i="6"/>
  <c r="AP1270" i="6"/>
  <c r="AQ1270" i="6"/>
  <c r="AR1270" i="6"/>
  <c r="AJ1271" i="6"/>
  <c r="AU1271" i="6" s="1"/>
  <c r="AK1271" i="6"/>
  <c r="AL1271" i="6"/>
  <c r="AG1271" i="6" s="1"/>
  <c r="AN1271" i="6"/>
  <c r="AP1271" i="6"/>
  <c r="AQ1271" i="6"/>
  <c r="AR1271" i="6"/>
  <c r="AJ1272" i="6"/>
  <c r="AU1272" i="6" s="1"/>
  <c r="AK1272" i="6"/>
  <c r="AL1272" i="6"/>
  <c r="AG1272" i="6" s="1"/>
  <c r="AN1272" i="6"/>
  <c r="AP1272" i="6"/>
  <c r="AQ1272" i="6"/>
  <c r="AR1272" i="6"/>
  <c r="AJ1273" i="6"/>
  <c r="AU1273" i="6" s="1"/>
  <c r="AK1273" i="6"/>
  <c r="AL1273" i="6"/>
  <c r="AG1273" i="6" s="1"/>
  <c r="AN1273" i="6"/>
  <c r="AP1273" i="6"/>
  <c r="AQ1273" i="6"/>
  <c r="AR1273" i="6"/>
  <c r="AJ1274" i="6"/>
  <c r="AK1274" i="6"/>
  <c r="AL1274" i="6"/>
  <c r="AG1274" i="6" s="1"/>
  <c r="AN1274" i="6"/>
  <c r="AP1274" i="6"/>
  <c r="AQ1274" i="6"/>
  <c r="AR1274" i="6"/>
  <c r="AJ1275" i="6"/>
  <c r="AU1275" i="6" s="1"/>
  <c r="AK1275" i="6"/>
  <c r="AL1275" i="6"/>
  <c r="AG1275" i="6" s="1"/>
  <c r="AN1275" i="6"/>
  <c r="AP1275" i="6"/>
  <c r="AQ1275" i="6"/>
  <c r="AR1275" i="6"/>
  <c r="AJ1276" i="6"/>
  <c r="AU1276" i="6" s="1"/>
  <c r="AK1276" i="6"/>
  <c r="AL1276" i="6"/>
  <c r="AG1276" i="6" s="1"/>
  <c r="AN1276" i="6"/>
  <c r="AP1276" i="6"/>
  <c r="AQ1276" i="6"/>
  <c r="AR1276" i="6"/>
  <c r="AJ1277" i="6"/>
  <c r="AU1277" i="6" s="1"/>
  <c r="AK1277" i="6"/>
  <c r="AL1277" i="6"/>
  <c r="AG1277" i="6" s="1"/>
  <c r="AN1277" i="6"/>
  <c r="AP1277" i="6"/>
  <c r="AQ1277" i="6"/>
  <c r="AR1277" i="6"/>
  <c r="AJ1278" i="6"/>
  <c r="AK1278" i="6"/>
  <c r="AL1278" i="6"/>
  <c r="AG1278" i="6" s="1"/>
  <c r="AN1278" i="6"/>
  <c r="AP1278" i="6"/>
  <c r="AQ1278" i="6"/>
  <c r="AR1278" i="6"/>
  <c r="AJ1279" i="6"/>
  <c r="AU1279" i="6" s="1"/>
  <c r="AK1279" i="6"/>
  <c r="AL1279" i="6"/>
  <c r="AG1279" i="6" s="1"/>
  <c r="AN1279" i="6"/>
  <c r="AP1279" i="6"/>
  <c r="AQ1279" i="6"/>
  <c r="AR1279" i="6"/>
  <c r="AJ1280" i="6"/>
  <c r="AU1280" i="6" s="1"/>
  <c r="AK1280" i="6"/>
  <c r="AL1280" i="6"/>
  <c r="AG1280" i="6" s="1"/>
  <c r="AN1280" i="6"/>
  <c r="AP1280" i="6"/>
  <c r="AQ1280" i="6"/>
  <c r="AR1280" i="6"/>
  <c r="AJ1281" i="6"/>
  <c r="AU1281" i="6" s="1"/>
  <c r="AK1281" i="6"/>
  <c r="AL1281" i="6"/>
  <c r="AG1281" i="6" s="1"/>
  <c r="AN1281" i="6"/>
  <c r="AP1281" i="6"/>
  <c r="AQ1281" i="6"/>
  <c r="AR1281" i="6"/>
  <c r="AJ1282" i="6"/>
  <c r="AK1282" i="6"/>
  <c r="AL1282" i="6"/>
  <c r="AG1282" i="6" s="1"/>
  <c r="AN1282" i="6"/>
  <c r="AP1282" i="6"/>
  <c r="AQ1282" i="6"/>
  <c r="AR1282" i="6"/>
  <c r="AJ1283" i="6"/>
  <c r="AU1283" i="6" s="1"/>
  <c r="AK1283" i="6"/>
  <c r="AL1283" i="6"/>
  <c r="AG1283" i="6" s="1"/>
  <c r="AN1283" i="6"/>
  <c r="AP1283" i="6"/>
  <c r="AQ1283" i="6"/>
  <c r="AR1283" i="6"/>
  <c r="AJ1284" i="6"/>
  <c r="AU1284" i="6" s="1"/>
  <c r="AK1284" i="6"/>
  <c r="AL1284" i="6"/>
  <c r="AG1284" i="6" s="1"/>
  <c r="AN1284" i="6"/>
  <c r="AP1284" i="6"/>
  <c r="AQ1284" i="6"/>
  <c r="AR1284" i="6"/>
  <c r="AJ1285" i="6"/>
  <c r="AU1285" i="6" s="1"/>
  <c r="AK1285" i="6"/>
  <c r="AL1285" i="6"/>
  <c r="AG1285" i="6" s="1"/>
  <c r="AN1285" i="6"/>
  <c r="AP1285" i="6"/>
  <c r="AQ1285" i="6"/>
  <c r="AR1285" i="6"/>
  <c r="AJ1286" i="6"/>
  <c r="AK1286" i="6"/>
  <c r="AL1286" i="6"/>
  <c r="AG1286" i="6" s="1"/>
  <c r="AN1286" i="6"/>
  <c r="AP1286" i="6"/>
  <c r="AQ1286" i="6"/>
  <c r="AR1286" i="6"/>
  <c r="AJ1287" i="6"/>
  <c r="AU1287" i="6" s="1"/>
  <c r="AK1287" i="6"/>
  <c r="AL1287" i="6"/>
  <c r="AG1287" i="6" s="1"/>
  <c r="AN1287" i="6"/>
  <c r="AP1287" i="6"/>
  <c r="AQ1287" i="6"/>
  <c r="AR1287" i="6"/>
  <c r="AJ1288" i="6"/>
  <c r="AU1288" i="6" s="1"/>
  <c r="AK1288" i="6"/>
  <c r="AL1288" i="6"/>
  <c r="AG1288" i="6" s="1"/>
  <c r="AN1288" i="6"/>
  <c r="AP1288" i="6"/>
  <c r="AQ1288" i="6"/>
  <c r="AR1288" i="6"/>
  <c r="AJ1289" i="6"/>
  <c r="AU1289" i="6" s="1"/>
  <c r="AK1289" i="6"/>
  <c r="AL1289" i="6"/>
  <c r="AG1289" i="6" s="1"/>
  <c r="AN1289" i="6"/>
  <c r="AP1289" i="6"/>
  <c r="AQ1289" i="6"/>
  <c r="AR1289" i="6"/>
  <c r="AJ1290" i="6"/>
  <c r="AK1290" i="6"/>
  <c r="AL1290" i="6"/>
  <c r="AG1290" i="6" s="1"/>
  <c r="AN1290" i="6"/>
  <c r="AP1290" i="6"/>
  <c r="AQ1290" i="6"/>
  <c r="AR1290" i="6"/>
  <c r="AJ1291" i="6"/>
  <c r="AU1291" i="6" s="1"/>
  <c r="AK1291" i="6"/>
  <c r="AL1291" i="6"/>
  <c r="AG1291" i="6" s="1"/>
  <c r="AN1291" i="6"/>
  <c r="AP1291" i="6"/>
  <c r="AQ1291" i="6"/>
  <c r="AR1291" i="6"/>
  <c r="AJ1292" i="6"/>
  <c r="AU1292" i="6" s="1"/>
  <c r="AK1292" i="6"/>
  <c r="AL1292" i="6"/>
  <c r="AG1292" i="6" s="1"/>
  <c r="AN1292" i="6"/>
  <c r="AP1292" i="6"/>
  <c r="AQ1292" i="6"/>
  <c r="AR1292" i="6"/>
  <c r="AJ1293" i="6"/>
  <c r="AU1293" i="6" s="1"/>
  <c r="AK1293" i="6"/>
  <c r="AL1293" i="6"/>
  <c r="AG1293" i="6" s="1"/>
  <c r="AN1293" i="6"/>
  <c r="AP1293" i="6"/>
  <c r="AQ1293" i="6"/>
  <c r="AR1293" i="6"/>
  <c r="AJ1294" i="6"/>
  <c r="AU1294" i="6" s="1"/>
  <c r="AK1294" i="6"/>
  <c r="AL1294" i="6"/>
  <c r="AG1294" i="6" s="1"/>
  <c r="AN1294" i="6"/>
  <c r="AP1294" i="6"/>
  <c r="AQ1294" i="6"/>
  <c r="AR1294" i="6"/>
  <c r="AJ1295" i="6"/>
  <c r="AU1295" i="6" s="1"/>
  <c r="AK1295" i="6"/>
  <c r="AL1295" i="6"/>
  <c r="AG1295" i="6" s="1"/>
  <c r="AN1295" i="6"/>
  <c r="AP1295" i="6"/>
  <c r="AQ1295" i="6"/>
  <c r="AR1295" i="6"/>
  <c r="AJ1296" i="6"/>
  <c r="AU1296" i="6" s="1"/>
  <c r="AK1296" i="6"/>
  <c r="AL1296" i="6"/>
  <c r="AG1296" i="6" s="1"/>
  <c r="AN1296" i="6"/>
  <c r="AP1296" i="6"/>
  <c r="AQ1296" i="6"/>
  <c r="AR1296" i="6"/>
  <c r="AJ1297" i="6"/>
  <c r="AU1297" i="6" s="1"/>
  <c r="AK1297" i="6"/>
  <c r="AL1297" i="6"/>
  <c r="AG1297" i="6" s="1"/>
  <c r="AN1297" i="6"/>
  <c r="AP1297" i="6"/>
  <c r="AQ1297" i="6"/>
  <c r="AR1297" i="6"/>
  <c r="AJ1298" i="6"/>
  <c r="AK1298" i="6"/>
  <c r="AL1298" i="6"/>
  <c r="AG1298" i="6" s="1"/>
  <c r="AN1298" i="6"/>
  <c r="AP1298" i="6"/>
  <c r="AQ1298" i="6"/>
  <c r="AR1298" i="6"/>
  <c r="AJ1299" i="6"/>
  <c r="AU1299" i="6" s="1"/>
  <c r="AK1299" i="6"/>
  <c r="AL1299" i="6"/>
  <c r="AG1299" i="6" s="1"/>
  <c r="AN1299" i="6"/>
  <c r="AP1299" i="6"/>
  <c r="AQ1299" i="6"/>
  <c r="AR1299" i="6"/>
  <c r="AJ1300" i="6"/>
  <c r="AU1300" i="6" s="1"/>
  <c r="AK1300" i="6"/>
  <c r="AL1300" i="6"/>
  <c r="AG1300" i="6" s="1"/>
  <c r="AN1300" i="6"/>
  <c r="AP1300" i="6"/>
  <c r="AQ1300" i="6"/>
  <c r="AR1300" i="6"/>
  <c r="AJ1301" i="6"/>
  <c r="AU1301" i="6" s="1"/>
  <c r="AK1301" i="6"/>
  <c r="AL1301" i="6"/>
  <c r="AG1301" i="6" s="1"/>
  <c r="AN1301" i="6"/>
  <c r="AP1301" i="6"/>
  <c r="AQ1301" i="6"/>
  <c r="AR1301" i="6"/>
  <c r="AJ1302" i="6"/>
  <c r="AK1302" i="6"/>
  <c r="AL1302" i="6"/>
  <c r="AG1302" i="6" s="1"/>
  <c r="AN1302" i="6"/>
  <c r="AP1302" i="6"/>
  <c r="AQ1302" i="6"/>
  <c r="AR1302" i="6"/>
  <c r="AJ1303" i="6"/>
  <c r="AU1303" i="6" s="1"/>
  <c r="AK1303" i="6"/>
  <c r="AL1303" i="6"/>
  <c r="AG1303" i="6" s="1"/>
  <c r="AN1303" i="6"/>
  <c r="AP1303" i="6"/>
  <c r="AQ1303" i="6"/>
  <c r="AR1303" i="6"/>
  <c r="AJ1304" i="6"/>
  <c r="AU1304" i="6" s="1"/>
  <c r="AK1304" i="6"/>
  <c r="AL1304" i="6"/>
  <c r="AG1304" i="6" s="1"/>
  <c r="AN1304" i="6"/>
  <c r="AP1304" i="6"/>
  <c r="AQ1304" i="6"/>
  <c r="AR1304" i="6"/>
  <c r="AJ1305" i="6"/>
  <c r="AU1305" i="6" s="1"/>
  <c r="AK1305" i="6"/>
  <c r="AL1305" i="6"/>
  <c r="AG1305" i="6" s="1"/>
  <c r="AN1305" i="6"/>
  <c r="AP1305" i="6"/>
  <c r="AQ1305" i="6"/>
  <c r="AR1305" i="6"/>
  <c r="AJ1306" i="6"/>
  <c r="AK1306" i="6"/>
  <c r="AL1306" i="6"/>
  <c r="AG1306" i="6" s="1"/>
  <c r="AN1306" i="6"/>
  <c r="AP1306" i="6"/>
  <c r="AQ1306" i="6"/>
  <c r="AR1306" i="6"/>
  <c r="AJ1307" i="6"/>
  <c r="AU1307" i="6" s="1"/>
  <c r="AK1307" i="6"/>
  <c r="AL1307" i="6"/>
  <c r="AG1307" i="6" s="1"/>
  <c r="AN1307" i="6"/>
  <c r="AP1307" i="6"/>
  <c r="AQ1307" i="6"/>
  <c r="AR1307" i="6"/>
  <c r="AJ1308" i="6"/>
  <c r="AU1308" i="6" s="1"/>
  <c r="AK1308" i="6"/>
  <c r="AL1308" i="6"/>
  <c r="AG1308" i="6" s="1"/>
  <c r="AN1308" i="6"/>
  <c r="AP1308" i="6"/>
  <c r="AQ1308" i="6"/>
  <c r="AR1308" i="6"/>
  <c r="AJ1309" i="6"/>
  <c r="AU1309" i="6" s="1"/>
  <c r="AK1309" i="6"/>
  <c r="AL1309" i="6"/>
  <c r="AG1309" i="6" s="1"/>
  <c r="AN1309" i="6"/>
  <c r="AP1309" i="6"/>
  <c r="AQ1309" i="6"/>
  <c r="AR1309" i="6"/>
  <c r="AJ1310" i="6"/>
  <c r="AK1310" i="6"/>
  <c r="AL1310" i="6"/>
  <c r="AG1310" i="6" s="1"/>
  <c r="AN1310" i="6"/>
  <c r="AP1310" i="6"/>
  <c r="AQ1310" i="6"/>
  <c r="AR1310" i="6"/>
  <c r="AJ1311" i="6"/>
  <c r="AU1311" i="6" s="1"/>
  <c r="AK1311" i="6"/>
  <c r="AL1311" i="6"/>
  <c r="AG1311" i="6" s="1"/>
  <c r="AN1311" i="6"/>
  <c r="AP1311" i="6"/>
  <c r="AQ1311" i="6"/>
  <c r="AR1311" i="6"/>
  <c r="AJ1312" i="6"/>
  <c r="AU1312" i="6" s="1"/>
  <c r="AK1312" i="6"/>
  <c r="AL1312" i="6"/>
  <c r="AG1312" i="6" s="1"/>
  <c r="AN1312" i="6"/>
  <c r="AP1312" i="6"/>
  <c r="AQ1312" i="6"/>
  <c r="AR1312" i="6"/>
  <c r="AJ1313" i="6"/>
  <c r="AU1313" i="6" s="1"/>
  <c r="AK1313" i="6"/>
  <c r="AL1313" i="6"/>
  <c r="AG1313" i="6" s="1"/>
  <c r="AN1313" i="6"/>
  <c r="AP1313" i="6"/>
  <c r="AQ1313" i="6"/>
  <c r="AR1313" i="6"/>
  <c r="AJ1314" i="6"/>
  <c r="AK1314" i="6"/>
  <c r="AL1314" i="6"/>
  <c r="AG1314" i="6" s="1"/>
  <c r="AN1314" i="6"/>
  <c r="AP1314" i="6"/>
  <c r="AQ1314" i="6"/>
  <c r="AR1314" i="6"/>
  <c r="AJ1315" i="6"/>
  <c r="AU1315" i="6" s="1"/>
  <c r="AK1315" i="6"/>
  <c r="AL1315" i="6"/>
  <c r="AG1315" i="6" s="1"/>
  <c r="AN1315" i="6"/>
  <c r="AP1315" i="6"/>
  <c r="AQ1315" i="6"/>
  <c r="AR1315" i="6"/>
  <c r="AJ1316" i="6"/>
  <c r="AU1316" i="6" s="1"/>
  <c r="AK1316" i="6"/>
  <c r="AL1316" i="6"/>
  <c r="AG1316" i="6" s="1"/>
  <c r="AN1316" i="6"/>
  <c r="AP1316" i="6"/>
  <c r="AQ1316" i="6"/>
  <c r="AR1316" i="6"/>
  <c r="AJ1317" i="6"/>
  <c r="AU1317" i="6" s="1"/>
  <c r="AK1317" i="6"/>
  <c r="AL1317" i="6"/>
  <c r="AG1317" i="6" s="1"/>
  <c r="AN1317" i="6"/>
  <c r="AP1317" i="6"/>
  <c r="AQ1317" i="6"/>
  <c r="AR1317" i="6"/>
  <c r="AJ1318" i="6"/>
  <c r="AK1318" i="6"/>
  <c r="AL1318" i="6"/>
  <c r="AG1318" i="6" s="1"/>
  <c r="AN1318" i="6"/>
  <c r="AP1318" i="6"/>
  <c r="AQ1318" i="6"/>
  <c r="AR1318" i="6"/>
  <c r="AJ1319" i="6"/>
  <c r="AU1319" i="6" s="1"/>
  <c r="AK1319" i="6"/>
  <c r="AL1319" i="6"/>
  <c r="AG1319" i="6" s="1"/>
  <c r="AN1319" i="6"/>
  <c r="AP1319" i="6"/>
  <c r="AQ1319" i="6"/>
  <c r="AR1319" i="6"/>
  <c r="AJ1320" i="6"/>
  <c r="AU1320" i="6" s="1"/>
  <c r="AK1320" i="6"/>
  <c r="AL1320" i="6"/>
  <c r="AG1320" i="6" s="1"/>
  <c r="AN1320" i="6"/>
  <c r="AP1320" i="6"/>
  <c r="AQ1320" i="6"/>
  <c r="AR1320" i="6"/>
  <c r="AJ1321" i="6"/>
  <c r="AU1321" i="6" s="1"/>
  <c r="AK1321" i="6"/>
  <c r="AL1321" i="6"/>
  <c r="AG1321" i="6" s="1"/>
  <c r="AN1321" i="6"/>
  <c r="AP1321" i="6"/>
  <c r="AQ1321" i="6"/>
  <c r="AR1321" i="6"/>
  <c r="AJ1322" i="6"/>
  <c r="AK1322" i="6"/>
  <c r="AL1322" i="6"/>
  <c r="AG1322" i="6" s="1"/>
  <c r="AN1322" i="6"/>
  <c r="AP1322" i="6"/>
  <c r="AQ1322" i="6"/>
  <c r="AR1322" i="6"/>
  <c r="AJ1323" i="6"/>
  <c r="AU1323" i="6" s="1"/>
  <c r="AK1323" i="6"/>
  <c r="AL1323" i="6"/>
  <c r="AG1323" i="6" s="1"/>
  <c r="AN1323" i="6"/>
  <c r="AP1323" i="6"/>
  <c r="AQ1323" i="6"/>
  <c r="AR1323" i="6"/>
  <c r="AJ1324" i="6"/>
  <c r="AU1324" i="6" s="1"/>
  <c r="AK1324" i="6"/>
  <c r="AL1324" i="6"/>
  <c r="AG1324" i="6" s="1"/>
  <c r="AN1324" i="6"/>
  <c r="AP1324" i="6"/>
  <c r="AQ1324" i="6"/>
  <c r="AR1324" i="6"/>
  <c r="AR575" i="6"/>
  <c r="AQ575" i="6"/>
  <c r="AP575" i="6"/>
  <c r="AN575" i="6"/>
  <c r="AL575" i="6"/>
  <c r="AG575" i="6" s="1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V510" i="3"/>
  <c r="V511" i="3"/>
  <c r="V512" i="3"/>
  <c r="V513" i="3"/>
  <c r="V514" i="3"/>
  <c r="V515" i="3"/>
  <c r="V516" i="3"/>
  <c r="V517" i="3"/>
  <c r="V518" i="3"/>
  <c r="V519" i="3"/>
  <c r="V520" i="3"/>
  <c r="V521" i="3"/>
  <c r="V522" i="3"/>
  <c r="V523" i="3"/>
  <c r="V524" i="3"/>
  <c r="V525" i="3"/>
  <c r="V526" i="3"/>
  <c r="V527" i="3"/>
  <c r="V528" i="3"/>
  <c r="V529" i="3"/>
  <c r="V530" i="3"/>
  <c r="V531" i="3"/>
  <c r="V532" i="3"/>
  <c r="V533" i="3"/>
  <c r="V534" i="3"/>
  <c r="V535" i="3"/>
  <c r="V536" i="3"/>
  <c r="V537" i="3"/>
  <c r="V538" i="3"/>
  <c r="V539" i="3"/>
  <c r="V540" i="3"/>
  <c r="V541" i="3"/>
  <c r="V542" i="3"/>
  <c r="V543" i="3"/>
  <c r="V544" i="3"/>
  <c r="V545" i="3"/>
  <c r="V546" i="3"/>
  <c r="V547" i="3"/>
  <c r="V548" i="3"/>
  <c r="V549" i="3"/>
  <c r="V550" i="3"/>
  <c r="V551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2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21" i="3"/>
  <c r="V622" i="3"/>
  <c r="V623" i="3"/>
  <c r="V624" i="3"/>
  <c r="V625" i="3"/>
  <c r="V626" i="3"/>
  <c r="V627" i="3"/>
  <c r="V628" i="3"/>
  <c r="V629" i="3"/>
  <c r="V630" i="3"/>
  <c r="V631" i="3"/>
  <c r="V632" i="3"/>
  <c r="V633" i="3"/>
  <c r="V634" i="3"/>
  <c r="V635" i="3"/>
  <c r="V636" i="3"/>
  <c r="V637" i="3"/>
  <c r="V638" i="3"/>
  <c r="V639" i="3"/>
  <c r="V640" i="3"/>
  <c r="V641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58" i="3"/>
  <c r="V659" i="3"/>
  <c r="V660" i="3"/>
  <c r="V661" i="3"/>
  <c r="V662" i="3"/>
  <c r="V663" i="3"/>
  <c r="V664" i="3"/>
  <c r="V665" i="3"/>
  <c r="V666" i="3"/>
  <c r="V667" i="3"/>
  <c r="V668" i="3"/>
  <c r="V669" i="3"/>
  <c r="V670" i="3"/>
  <c r="V671" i="3"/>
  <c r="V672" i="3"/>
  <c r="V673" i="3"/>
  <c r="V674" i="3"/>
  <c r="V675" i="3"/>
  <c r="V676" i="3"/>
  <c r="V677" i="3"/>
  <c r="V678" i="3"/>
  <c r="V679" i="3"/>
  <c r="V680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0" i="3"/>
  <c r="V711" i="3"/>
  <c r="V712" i="3"/>
  <c r="V713" i="3"/>
  <c r="V714" i="3"/>
  <c r="V715" i="3"/>
  <c r="V716" i="3"/>
  <c r="V717" i="3"/>
  <c r="V718" i="3"/>
  <c r="V719" i="3"/>
  <c r="V720" i="3"/>
  <c r="V721" i="3"/>
  <c r="V722" i="3"/>
  <c r="V723" i="3"/>
  <c r="V724" i="3"/>
  <c r="V725" i="3"/>
  <c r="V726" i="3"/>
  <c r="V727" i="3"/>
  <c r="V728" i="3"/>
  <c r="V729" i="3"/>
  <c r="V730" i="3"/>
  <c r="V731" i="3"/>
  <c r="V732" i="3"/>
  <c r="V733" i="3"/>
  <c r="V734" i="3"/>
  <c r="V735" i="3"/>
  <c r="V736" i="3"/>
  <c r="V737" i="3"/>
  <c r="V738" i="3"/>
  <c r="V739" i="3"/>
  <c r="V740" i="3"/>
  <c r="V741" i="3"/>
  <c r="V742" i="3"/>
  <c r="V743" i="3"/>
  <c r="V744" i="3"/>
  <c r="V745" i="3"/>
  <c r="V746" i="3"/>
  <c r="V747" i="3"/>
  <c r="V748" i="3"/>
  <c r="V749" i="3"/>
  <c r="V750" i="3"/>
  <c r="V751" i="3"/>
  <c r="V752" i="3"/>
  <c r="V753" i="3"/>
  <c r="V754" i="3"/>
  <c r="V755" i="3"/>
  <c r="V756" i="3"/>
  <c r="V757" i="3"/>
  <c r="V758" i="3"/>
  <c r="V759" i="3"/>
  <c r="V760" i="3"/>
  <c r="V761" i="3"/>
  <c r="V762" i="3"/>
  <c r="V763" i="3"/>
  <c r="V764" i="3"/>
  <c r="V765" i="3"/>
  <c r="V766" i="3"/>
  <c r="V767" i="3"/>
  <c r="V768" i="3"/>
  <c r="V769" i="3"/>
  <c r="V770" i="3"/>
  <c r="V771" i="3"/>
  <c r="V772" i="3"/>
  <c r="V773" i="3"/>
  <c r="V774" i="3"/>
  <c r="V775" i="3"/>
  <c r="V776" i="3"/>
  <c r="V777" i="3"/>
  <c r="V778" i="3"/>
  <c r="V779" i="3"/>
  <c r="V780" i="3"/>
  <c r="V781" i="3"/>
  <c r="V782" i="3"/>
  <c r="V783" i="3"/>
  <c r="V784" i="3"/>
  <c r="V785" i="3"/>
  <c r="V786" i="3"/>
  <c r="V787" i="3"/>
  <c r="V788" i="3"/>
  <c r="V789" i="3"/>
  <c r="V790" i="3"/>
  <c r="V791" i="3"/>
  <c r="V792" i="3"/>
  <c r="V793" i="3"/>
  <c r="V794" i="3"/>
  <c r="V795" i="3"/>
  <c r="V796" i="3"/>
  <c r="V797" i="3"/>
  <c r="V798" i="3"/>
  <c r="V799" i="3"/>
  <c r="V800" i="3"/>
  <c r="V801" i="3"/>
  <c r="V802" i="3"/>
  <c r="V803" i="3"/>
  <c r="V804" i="3"/>
  <c r="V805" i="3"/>
  <c r="V806" i="3"/>
  <c r="V807" i="3"/>
  <c r="V808" i="3"/>
  <c r="V809" i="3"/>
  <c r="V810" i="3"/>
  <c r="V811" i="3"/>
  <c r="V812" i="3"/>
  <c r="V813" i="3"/>
  <c r="V814" i="3"/>
  <c r="V815" i="3"/>
  <c r="V816" i="3"/>
  <c r="V817" i="3"/>
  <c r="V818" i="3"/>
  <c r="V819" i="3"/>
  <c r="V820" i="3"/>
  <c r="V821" i="3"/>
  <c r="V822" i="3"/>
  <c r="V823" i="3"/>
  <c r="V824" i="3"/>
  <c r="V825" i="3"/>
  <c r="V826" i="3"/>
  <c r="V827" i="3"/>
  <c r="V828" i="3"/>
  <c r="V829" i="3"/>
  <c r="V830" i="3"/>
  <c r="V831" i="3"/>
  <c r="V832" i="3"/>
  <c r="V833" i="3"/>
  <c r="V834" i="3"/>
  <c r="V835" i="3"/>
  <c r="V836" i="3"/>
  <c r="V837" i="3"/>
  <c r="V838" i="3"/>
  <c r="V839" i="3"/>
  <c r="V840" i="3"/>
  <c r="V841" i="3"/>
  <c r="V842" i="3"/>
  <c r="V843" i="3"/>
  <c r="V844" i="3"/>
  <c r="V845" i="3"/>
  <c r="V846" i="3"/>
  <c r="V847" i="3"/>
  <c r="V848" i="3"/>
  <c r="V849" i="3"/>
  <c r="V850" i="3"/>
  <c r="V851" i="3"/>
  <c r="V852" i="3"/>
  <c r="V853" i="3"/>
  <c r="V854" i="3"/>
  <c r="V855" i="3"/>
  <c r="V856" i="3"/>
  <c r="V857" i="3"/>
  <c r="V858" i="3"/>
  <c r="V859" i="3"/>
  <c r="V860" i="3"/>
  <c r="V861" i="3"/>
  <c r="V862" i="3"/>
  <c r="V863" i="3"/>
  <c r="V864" i="3"/>
  <c r="V865" i="3"/>
  <c r="V866" i="3"/>
  <c r="V867" i="3"/>
  <c r="V868" i="3"/>
  <c r="V869" i="3"/>
  <c r="V870" i="3"/>
  <c r="V871" i="3"/>
  <c r="V872" i="3"/>
  <c r="V873" i="3"/>
  <c r="V874" i="3"/>
  <c r="V875" i="3"/>
  <c r="V876" i="3"/>
  <c r="V877" i="3"/>
  <c r="V878" i="3"/>
  <c r="V879" i="3"/>
  <c r="V880" i="3"/>
  <c r="V881" i="3"/>
  <c r="V882" i="3"/>
  <c r="V883" i="3"/>
  <c r="V884" i="3"/>
  <c r="V885" i="3"/>
  <c r="V886" i="3"/>
  <c r="V887" i="3"/>
  <c r="V888" i="3"/>
  <c r="V889" i="3"/>
  <c r="V890" i="3"/>
  <c r="V891" i="3"/>
  <c r="V892" i="3"/>
  <c r="V893" i="3"/>
  <c r="V894" i="3"/>
  <c r="V895" i="3"/>
  <c r="V896" i="3"/>
  <c r="V897" i="3"/>
  <c r="V898" i="3"/>
  <c r="V899" i="3"/>
  <c r="V900" i="3"/>
  <c r="V901" i="3"/>
  <c r="V902" i="3"/>
  <c r="V903" i="3"/>
  <c r="V904" i="3"/>
  <c r="V905" i="3"/>
  <c r="V906" i="3"/>
  <c r="V907" i="3"/>
  <c r="V908" i="3"/>
  <c r="V909" i="3"/>
  <c r="V910" i="3"/>
  <c r="V911" i="3"/>
  <c r="V912" i="3"/>
  <c r="V913" i="3"/>
  <c r="V914" i="3"/>
  <c r="V915" i="3"/>
  <c r="V916" i="3"/>
  <c r="V917" i="3"/>
  <c r="V918" i="3"/>
  <c r="V919" i="3"/>
  <c r="V920" i="3"/>
  <c r="V921" i="3"/>
  <c r="V922" i="3"/>
  <c r="V923" i="3"/>
  <c r="V924" i="3"/>
  <c r="V925" i="3"/>
  <c r="V926" i="3"/>
  <c r="V927" i="3"/>
  <c r="V928" i="3"/>
  <c r="V929" i="3"/>
  <c r="V930" i="3"/>
  <c r="V931" i="3"/>
  <c r="V932" i="3"/>
  <c r="V933" i="3"/>
  <c r="V934" i="3"/>
  <c r="V935" i="3"/>
  <c r="V936" i="3"/>
  <c r="V937" i="3"/>
  <c r="V938" i="3"/>
  <c r="V939" i="3"/>
  <c r="V940" i="3"/>
  <c r="V941" i="3"/>
  <c r="V942" i="3"/>
  <c r="V943" i="3"/>
  <c r="V944" i="3"/>
  <c r="V945" i="3"/>
  <c r="V946" i="3"/>
  <c r="V947" i="3"/>
  <c r="V948" i="3"/>
  <c r="V949" i="3"/>
  <c r="V950" i="3"/>
  <c r="V951" i="3"/>
  <c r="V952" i="3"/>
  <c r="V953" i="3"/>
  <c r="V954" i="3"/>
  <c r="V955" i="3"/>
  <c r="V956" i="3"/>
  <c r="V957" i="3"/>
  <c r="V958" i="3"/>
  <c r="V959" i="3"/>
  <c r="V960" i="3"/>
  <c r="V961" i="3"/>
  <c r="V962" i="3"/>
  <c r="V963" i="3"/>
  <c r="V964" i="3"/>
  <c r="V965" i="3"/>
  <c r="V966" i="3"/>
  <c r="V967" i="3"/>
  <c r="V968" i="3"/>
  <c r="V969" i="3"/>
  <c r="V970" i="3"/>
  <c r="V971" i="3"/>
  <c r="V972" i="3"/>
  <c r="V973" i="3"/>
  <c r="V974" i="3"/>
  <c r="V975" i="3"/>
  <c r="V976" i="3"/>
  <c r="V977" i="3"/>
  <c r="V978" i="3"/>
  <c r="V979" i="3"/>
  <c r="V980" i="3"/>
  <c r="V981" i="3"/>
  <c r="V982" i="3"/>
  <c r="V983" i="3"/>
  <c r="V984" i="3"/>
  <c r="V985" i="3"/>
  <c r="V986" i="3"/>
  <c r="V987" i="3"/>
  <c r="V988" i="3"/>
  <c r="V989" i="3"/>
  <c r="V990" i="3"/>
  <c r="V991" i="3"/>
  <c r="V992" i="3"/>
  <c r="V993" i="3"/>
  <c r="V994" i="3"/>
  <c r="V995" i="3"/>
  <c r="V996" i="3"/>
  <c r="V997" i="3"/>
  <c r="V998" i="3"/>
  <c r="V999" i="3"/>
  <c r="V1000" i="3"/>
  <c r="V1001" i="3"/>
  <c r="AT1189" i="6" l="1"/>
  <c r="AU1189" i="6"/>
  <c r="AV1189" i="6" s="1"/>
  <c r="AT641" i="6"/>
  <c r="AU641" i="6"/>
  <c r="AV641" i="6" s="1"/>
  <c r="AT620" i="6"/>
  <c r="AU620" i="6"/>
  <c r="AT1314" i="6"/>
  <c r="AU1314" i="6"/>
  <c r="AV1314" i="6" s="1"/>
  <c r="AT1310" i="6"/>
  <c r="AU1310" i="6"/>
  <c r="AV1310" i="6" s="1"/>
  <c r="AT1298" i="6"/>
  <c r="AU1298" i="6"/>
  <c r="AV1298" i="6" s="1"/>
  <c r="AT1290" i="6"/>
  <c r="AU1290" i="6"/>
  <c r="AV1290" i="6" s="1"/>
  <c r="AT1286" i="6"/>
  <c r="AU1286" i="6"/>
  <c r="AV1286" i="6" s="1"/>
  <c r="AT1278" i="6"/>
  <c r="AU1278" i="6"/>
  <c r="AV1278" i="6" s="1"/>
  <c r="AT1270" i="6"/>
  <c r="AU1270" i="6"/>
  <c r="AV1270" i="6" s="1"/>
  <c r="AT1258" i="6"/>
  <c r="AU1258" i="6"/>
  <c r="AT1242" i="6"/>
  <c r="AU1242" i="6"/>
  <c r="AV1242" i="6" s="1"/>
  <c r="AT1230" i="6"/>
  <c r="AU1230" i="6"/>
  <c r="AV1230" i="6" s="1"/>
  <c r="AT1226" i="6"/>
  <c r="AU1226" i="6"/>
  <c r="AV1226" i="6" s="1"/>
  <c r="AT1218" i="6"/>
  <c r="AU1218" i="6"/>
  <c r="AV1218" i="6" s="1"/>
  <c r="AT1214" i="6"/>
  <c r="AU1214" i="6"/>
  <c r="AV1214" i="6" s="1"/>
  <c r="AT1210" i="6"/>
  <c r="AU1210" i="6"/>
  <c r="AV1210" i="6" s="1"/>
  <c r="AT1206" i="6"/>
  <c r="AU1206" i="6"/>
  <c r="AV1206" i="6" s="1"/>
  <c r="AT1202" i="6"/>
  <c r="AU1202" i="6"/>
  <c r="AV1202" i="6" s="1"/>
  <c r="AT1198" i="6"/>
  <c r="AU1198" i="6"/>
  <c r="AV1198" i="6" s="1"/>
  <c r="AT1194" i="6"/>
  <c r="AU1194" i="6"/>
  <c r="AV1194" i="6" s="1"/>
  <c r="AT1322" i="6"/>
  <c r="AU1322" i="6"/>
  <c r="AV1322" i="6" s="1"/>
  <c r="AT1318" i="6"/>
  <c r="AU1318" i="6"/>
  <c r="AV1318" i="6" s="1"/>
  <c r="AT1306" i="6"/>
  <c r="AU1306" i="6"/>
  <c r="AV1306" i="6" s="1"/>
  <c r="AT1302" i="6"/>
  <c r="AU1302" i="6"/>
  <c r="AV1302" i="6" s="1"/>
  <c r="AT1282" i="6"/>
  <c r="AU1282" i="6"/>
  <c r="AV1282" i="6" s="1"/>
  <c r="AT1274" i="6"/>
  <c r="AU1274" i="6"/>
  <c r="AV1274" i="6" s="1"/>
  <c r="AT1266" i="6"/>
  <c r="AU1266" i="6"/>
  <c r="AV1266" i="6" s="1"/>
  <c r="AT1262" i="6"/>
  <c r="AU1262" i="6"/>
  <c r="AT1254" i="6"/>
  <c r="AU1254" i="6"/>
  <c r="AV1254" i="6" s="1"/>
  <c r="AT1250" i="6"/>
  <c r="AU1250" i="6"/>
  <c r="AT1246" i="6"/>
  <c r="AU1246" i="6"/>
  <c r="AV1246" i="6" s="1"/>
  <c r="AT1238" i="6"/>
  <c r="AU1238" i="6"/>
  <c r="AT1234" i="6"/>
  <c r="AU1234" i="6"/>
  <c r="AV1234" i="6" s="1"/>
  <c r="AT1222" i="6"/>
  <c r="AU1222" i="6"/>
  <c r="AT1175" i="6"/>
  <c r="AU1175" i="6"/>
  <c r="AV1175" i="6" s="1"/>
  <c r="AT1159" i="6"/>
  <c r="AU1159" i="6"/>
  <c r="AV1159" i="6" s="1"/>
  <c r="AT1143" i="6"/>
  <c r="AU1143" i="6"/>
  <c r="AV1143" i="6" s="1"/>
  <c r="AT1127" i="6"/>
  <c r="AU1127" i="6"/>
  <c r="AT1111" i="6"/>
  <c r="AU1111" i="6"/>
  <c r="AV1111" i="6" s="1"/>
  <c r="AT1095" i="6"/>
  <c r="AU1095" i="6"/>
  <c r="AV1095" i="6" s="1"/>
  <c r="AT1079" i="6"/>
  <c r="AU1079" i="6"/>
  <c r="AV1079" i="6" s="1"/>
  <c r="AT1063" i="6"/>
  <c r="AU1063" i="6"/>
  <c r="AT1047" i="6"/>
  <c r="AU1047" i="6"/>
  <c r="AV1047" i="6" s="1"/>
  <c r="AT1031" i="6"/>
  <c r="AU1031" i="6"/>
  <c r="AT1015" i="6"/>
  <c r="AU1015" i="6"/>
  <c r="AV1015" i="6" s="1"/>
  <c r="AT1011" i="6"/>
  <c r="AU1011" i="6"/>
  <c r="AT1007" i="6"/>
  <c r="AU1007" i="6"/>
  <c r="AV1007" i="6" s="1"/>
  <c r="AT1003" i="6"/>
  <c r="AU1003" i="6"/>
  <c r="AV1003" i="6" s="1"/>
  <c r="AT999" i="6"/>
  <c r="AU999" i="6"/>
  <c r="AV999" i="6" s="1"/>
  <c r="AT995" i="6"/>
  <c r="AU995" i="6"/>
  <c r="AV995" i="6" s="1"/>
  <c r="AT991" i="6"/>
  <c r="AU991" i="6"/>
  <c r="AV991" i="6" s="1"/>
  <c r="AT987" i="6"/>
  <c r="AU987" i="6"/>
  <c r="AV987" i="6" s="1"/>
  <c r="AT983" i="6"/>
  <c r="AU983" i="6"/>
  <c r="AV983" i="6" s="1"/>
  <c r="AT979" i="6"/>
  <c r="AU979" i="6"/>
  <c r="AV979" i="6" s="1"/>
  <c r="AT975" i="6"/>
  <c r="AU975" i="6"/>
  <c r="AV975" i="6" s="1"/>
  <c r="AT971" i="6"/>
  <c r="AU971" i="6"/>
  <c r="AT967" i="6"/>
  <c r="AU967" i="6"/>
  <c r="AV967" i="6" s="1"/>
  <c r="AT951" i="6"/>
  <c r="AU951" i="6"/>
  <c r="AV951" i="6" s="1"/>
  <c r="AT935" i="6"/>
  <c r="AU935" i="6"/>
  <c r="AV935" i="6" s="1"/>
  <c r="AT919" i="6"/>
  <c r="AU919" i="6"/>
  <c r="AV919" i="6" s="1"/>
  <c r="AT907" i="6"/>
  <c r="AU907" i="6"/>
  <c r="AV907" i="6" s="1"/>
  <c r="AT903" i="6"/>
  <c r="AU903" i="6"/>
  <c r="AV903" i="6" s="1"/>
  <c r="AT887" i="6"/>
  <c r="AU887" i="6"/>
  <c r="AV887" i="6" s="1"/>
  <c r="AT879" i="6"/>
  <c r="AU879" i="6"/>
  <c r="AT871" i="6"/>
  <c r="AU871" i="6"/>
  <c r="AV871" i="6" s="1"/>
  <c r="AT855" i="6"/>
  <c r="AU855" i="6"/>
  <c r="AV855" i="6" s="1"/>
  <c r="AT851" i="6"/>
  <c r="AU851" i="6"/>
  <c r="AV851" i="6" s="1"/>
  <c r="AT847" i="6"/>
  <c r="AU847" i="6"/>
  <c r="AV847" i="6" s="1"/>
  <c r="AT843" i="6"/>
  <c r="AU843" i="6"/>
  <c r="AV843" i="6" s="1"/>
  <c r="AT839" i="6"/>
  <c r="AU839" i="6"/>
  <c r="AV839" i="6" s="1"/>
  <c r="AT835" i="6"/>
  <c r="AU835" i="6"/>
  <c r="AV835" i="6" s="1"/>
  <c r="AT823" i="6"/>
  <c r="AU823" i="6"/>
  <c r="AT819" i="6"/>
  <c r="AU819" i="6"/>
  <c r="AV819" i="6" s="1"/>
  <c r="AT815" i="6"/>
  <c r="AU815" i="6"/>
  <c r="AV815" i="6" s="1"/>
  <c r="AT811" i="6"/>
  <c r="AU811" i="6"/>
  <c r="AV811" i="6" s="1"/>
  <c r="AT807" i="6"/>
  <c r="AU807" i="6"/>
  <c r="AT803" i="6"/>
  <c r="AU803" i="6"/>
  <c r="AV803" i="6" s="1"/>
  <c r="AT791" i="6"/>
  <c r="AU791" i="6"/>
  <c r="AT787" i="6"/>
  <c r="AU787" i="6"/>
  <c r="AV787" i="6" s="1"/>
  <c r="AT783" i="6"/>
  <c r="AU783" i="6"/>
  <c r="AV783" i="6" s="1"/>
  <c r="AT779" i="6"/>
  <c r="AU779" i="6"/>
  <c r="AV779" i="6" s="1"/>
  <c r="AT775" i="6"/>
  <c r="AU775" i="6"/>
  <c r="AT771" i="6"/>
  <c r="AU771" i="6"/>
  <c r="AV771" i="6" s="1"/>
  <c r="AT767" i="6"/>
  <c r="AU767" i="6"/>
  <c r="AT763" i="6"/>
  <c r="AU763" i="6"/>
  <c r="AV763" i="6" s="1"/>
  <c r="AT759" i="6"/>
  <c r="AU759" i="6"/>
  <c r="AT755" i="6"/>
  <c r="AU755" i="6"/>
  <c r="AV755" i="6" s="1"/>
  <c r="AT751" i="6"/>
  <c r="AU751" i="6"/>
  <c r="AV751" i="6" s="1"/>
  <c r="AT747" i="6"/>
  <c r="AU747" i="6"/>
  <c r="AV747" i="6" s="1"/>
  <c r="AT743" i="6"/>
  <c r="AU743" i="6"/>
  <c r="AV743" i="6" s="1"/>
  <c r="AT739" i="6"/>
  <c r="AU739" i="6"/>
  <c r="AV739" i="6" s="1"/>
  <c r="AT735" i="6"/>
  <c r="AU735" i="6"/>
  <c r="AV735" i="6" s="1"/>
  <c r="AT731" i="6"/>
  <c r="AU731" i="6"/>
  <c r="AV731" i="6" s="1"/>
  <c r="AT723" i="6"/>
  <c r="AU723" i="6"/>
  <c r="AV723" i="6" s="1"/>
  <c r="AT715" i="6"/>
  <c r="AU715" i="6"/>
  <c r="AV715" i="6" s="1"/>
  <c r="AT711" i="6"/>
  <c r="AU711" i="6"/>
  <c r="AV711" i="6" s="1"/>
  <c r="AT707" i="6"/>
  <c r="AU707" i="6"/>
  <c r="AV707" i="6" s="1"/>
  <c r="AT703" i="6"/>
  <c r="AU703" i="6"/>
  <c r="AV703" i="6" s="1"/>
  <c r="AT699" i="6"/>
  <c r="AU699" i="6"/>
  <c r="AV699" i="6" s="1"/>
  <c r="AT695" i="6"/>
  <c r="AU695" i="6"/>
  <c r="AT691" i="6"/>
  <c r="AU691" i="6"/>
  <c r="AV691" i="6" s="1"/>
  <c r="AT687" i="6"/>
  <c r="AU687" i="6"/>
  <c r="AT683" i="6"/>
  <c r="AU683" i="6"/>
  <c r="AV683" i="6" s="1"/>
  <c r="AT679" i="6"/>
  <c r="AU679" i="6"/>
  <c r="AV679" i="6" s="1"/>
  <c r="AT667" i="6"/>
  <c r="AU667" i="6"/>
  <c r="AV667" i="6" s="1"/>
  <c r="AT663" i="6"/>
  <c r="AU663" i="6"/>
  <c r="AV663" i="6" s="1"/>
  <c r="AT659" i="6"/>
  <c r="AU659" i="6"/>
  <c r="AV659" i="6" s="1"/>
  <c r="AT655" i="6"/>
  <c r="AU655" i="6"/>
  <c r="AV655" i="6" s="1"/>
  <c r="AT651" i="6"/>
  <c r="AU651" i="6"/>
  <c r="AV651" i="6" s="1"/>
  <c r="AT635" i="6"/>
  <c r="AU635" i="6"/>
  <c r="AV635" i="6" s="1"/>
  <c r="AT627" i="6"/>
  <c r="AU627" i="6"/>
  <c r="AV627" i="6" s="1"/>
  <c r="AT611" i="6"/>
  <c r="AU611" i="6"/>
  <c r="AT595" i="6"/>
  <c r="AT613" i="6"/>
  <c r="AT621" i="6"/>
  <c r="AT609" i="6"/>
  <c r="AT597" i="6"/>
  <c r="AT599" i="6"/>
  <c r="AT647" i="6"/>
  <c r="AT645" i="6"/>
  <c r="AT649" i="6"/>
  <c r="AT607" i="6"/>
  <c r="AT623" i="6"/>
  <c r="AT764" i="6"/>
  <c r="AT637" i="6"/>
  <c r="AT677" i="6"/>
  <c r="AT729" i="6"/>
  <c r="AT760" i="6"/>
  <c r="AT671" i="6"/>
  <c r="AT709" i="6"/>
  <c r="AT908" i="6"/>
  <c r="AT657" i="6"/>
  <c r="AT719" i="6"/>
  <c r="AT900" i="6"/>
  <c r="AT916" i="6"/>
  <c r="AT802" i="6"/>
  <c r="AT858" i="6"/>
  <c r="AT884" i="6"/>
  <c r="AT1077" i="6"/>
  <c r="AT1029" i="6"/>
  <c r="AT1205" i="6"/>
  <c r="AV1163" i="6"/>
  <c r="AT1163" i="6"/>
  <c r="AV823" i="6"/>
  <c r="AV1237" i="6"/>
  <c r="AV759" i="6"/>
  <c r="AV1173" i="6"/>
  <c r="AV1127" i="6"/>
  <c r="AT1237" i="6"/>
  <c r="AV1063" i="6"/>
  <c r="AT1123" i="6"/>
  <c r="AT852" i="6"/>
  <c r="AT906" i="6"/>
  <c r="AT876" i="6"/>
  <c r="AT834" i="6"/>
  <c r="AT1229" i="6"/>
  <c r="AT880" i="6"/>
  <c r="AT792" i="6"/>
  <c r="AT727" i="6"/>
  <c r="AV1222" i="6"/>
  <c r="AT1173" i="6"/>
  <c r="AT920" i="6"/>
  <c r="AV908" i="6"/>
  <c r="AV880" i="6"/>
  <c r="AT860" i="6"/>
  <c r="AV852" i="6"/>
  <c r="AT1019" i="6"/>
  <c r="AT963" i="6"/>
  <c r="AV1229" i="6"/>
  <c r="AT1069" i="6"/>
  <c r="AT828" i="6"/>
  <c r="AV792" i="6"/>
  <c r="AV645" i="6"/>
  <c r="AV613" i="6"/>
  <c r="AV597" i="6"/>
  <c r="AV791" i="6"/>
  <c r="AV1077" i="6"/>
  <c r="AV963" i="6"/>
  <c r="AV906" i="6"/>
  <c r="AV876" i="6"/>
  <c r="AV834" i="6"/>
  <c r="AV764" i="6"/>
  <c r="AV719" i="6"/>
  <c r="AV657" i="6"/>
  <c r="AV637" i="6"/>
  <c r="AV609" i="6"/>
  <c r="AV595" i="6"/>
  <c r="AV775" i="6"/>
  <c r="AT1292" i="6"/>
  <c r="AV1292" i="6"/>
  <c r="AT1287" i="6"/>
  <c r="AV1287" i="6"/>
  <c r="AT1261" i="6"/>
  <c r="AT1259" i="6"/>
  <c r="AV1259" i="6"/>
  <c r="AT1257" i="6"/>
  <c r="AV1257" i="6"/>
  <c r="AT1251" i="6"/>
  <c r="AV1251" i="6"/>
  <c r="AT1249" i="6"/>
  <c r="AV1249" i="6"/>
  <c r="AT1243" i="6"/>
  <c r="AV1243" i="6"/>
  <c r="AT1241" i="6"/>
  <c r="AV1241" i="6"/>
  <c r="AT1239" i="6"/>
  <c r="AV1239" i="6"/>
  <c r="AT1197" i="6"/>
  <c r="AT1195" i="6"/>
  <c r="AT1193" i="6"/>
  <c r="AV1193" i="6"/>
  <c r="AT1190" i="6"/>
  <c r="AV1190" i="6"/>
  <c r="AT1188" i="6"/>
  <c r="AV1188" i="6"/>
  <c r="AT1185" i="6"/>
  <c r="AV1185" i="6"/>
  <c r="AT1182" i="6"/>
  <c r="AV1182" i="6"/>
  <c r="AT1179" i="6"/>
  <c r="AV1179" i="6"/>
  <c r="AT1177" i="6"/>
  <c r="AV1177" i="6"/>
  <c r="AT1174" i="6"/>
  <c r="AV1174" i="6"/>
  <c r="AT1098" i="6"/>
  <c r="AV1098" i="6"/>
  <c r="AT1093" i="6"/>
  <c r="AV1093" i="6"/>
  <c r="AT1090" i="6"/>
  <c r="AV1090" i="6"/>
  <c r="AT1087" i="6"/>
  <c r="AV1087" i="6"/>
  <c r="AT1085" i="6"/>
  <c r="AV1085" i="6"/>
  <c r="AT1082" i="6"/>
  <c r="AV1082" i="6"/>
  <c r="AV1238" i="6"/>
  <c r="AT1236" i="6"/>
  <c r="AV1236" i="6"/>
  <c r="AT1235" i="6"/>
  <c r="AT1233" i="6"/>
  <c r="AV1233" i="6"/>
  <c r="AT1232" i="6"/>
  <c r="AV1232" i="6"/>
  <c r="AT1231" i="6"/>
  <c r="AV1231" i="6"/>
  <c r="AV1205" i="6"/>
  <c r="AT1172" i="6"/>
  <c r="AV1172" i="6"/>
  <c r="AT1171" i="6"/>
  <c r="AT1170" i="6"/>
  <c r="AV1170" i="6"/>
  <c r="AT1169" i="6"/>
  <c r="AT1168" i="6"/>
  <c r="AV1168" i="6"/>
  <c r="AT1167" i="6"/>
  <c r="AT1166" i="6"/>
  <c r="AV1166" i="6"/>
  <c r="AT1165" i="6"/>
  <c r="AT1164" i="6"/>
  <c r="AV1164" i="6"/>
  <c r="AV1123" i="6"/>
  <c r="AT1076" i="6"/>
  <c r="AV1076" i="6"/>
  <c r="AT1075" i="6"/>
  <c r="AV1075" i="6"/>
  <c r="AT1074" i="6"/>
  <c r="AV1074" i="6"/>
  <c r="AT1073" i="6"/>
  <c r="AV1073" i="6"/>
  <c r="AT1072" i="6"/>
  <c r="AV1072" i="6"/>
  <c r="AT1071" i="6"/>
  <c r="AV1071" i="6"/>
  <c r="AT1070" i="6"/>
  <c r="AV1070" i="6"/>
  <c r="AV1029" i="6"/>
  <c r="AT962" i="6"/>
  <c r="AT961" i="6"/>
  <c r="AV961" i="6"/>
  <c r="AT960" i="6"/>
  <c r="AT959" i="6"/>
  <c r="AV959" i="6"/>
  <c r="AT958" i="6"/>
  <c r="AT957" i="6"/>
  <c r="AV957" i="6"/>
  <c r="AT956" i="6"/>
  <c r="AT955" i="6"/>
  <c r="AV955" i="6"/>
  <c r="AT954" i="6"/>
  <c r="AT953" i="6"/>
  <c r="AV953" i="6"/>
  <c r="AT952" i="6"/>
  <c r="AT950" i="6"/>
  <c r="AV950" i="6"/>
  <c r="AT949" i="6"/>
  <c r="AT948" i="6"/>
  <c r="AV948" i="6"/>
  <c r="AT947" i="6"/>
  <c r="AT946" i="6"/>
  <c r="AV946" i="6"/>
  <c r="AT945" i="6"/>
  <c r="AT944" i="6"/>
  <c r="AV944" i="6"/>
  <c r="AT943" i="6"/>
  <c r="AT942" i="6"/>
  <c r="AV942" i="6"/>
  <c r="AT941" i="6"/>
  <c r="AT940" i="6"/>
  <c r="AV940" i="6"/>
  <c r="AT939" i="6"/>
  <c r="AT938" i="6"/>
  <c r="AV938" i="6"/>
  <c r="AT937" i="6"/>
  <c r="AT936" i="6"/>
  <c r="AV936" i="6"/>
  <c r="AT934" i="6"/>
  <c r="AT933" i="6"/>
  <c r="AV933" i="6"/>
  <c r="AT932" i="6"/>
  <c r="AT931" i="6"/>
  <c r="AV931" i="6"/>
  <c r="AT930" i="6"/>
  <c r="AT929" i="6"/>
  <c r="AV929" i="6"/>
  <c r="AT928" i="6"/>
  <c r="AT927" i="6"/>
  <c r="AV927" i="6"/>
  <c r="AT926" i="6"/>
  <c r="AT925" i="6"/>
  <c r="AV925" i="6"/>
  <c r="AT924" i="6"/>
  <c r="AT923" i="6"/>
  <c r="AV923" i="6"/>
  <c r="AT922" i="6"/>
  <c r="AT921" i="6"/>
  <c r="AV921" i="6"/>
  <c r="AV916" i="6"/>
  <c r="AT905" i="6"/>
  <c r="AV905" i="6"/>
  <c r="AT904" i="6"/>
  <c r="AV904" i="6"/>
  <c r="AT902" i="6"/>
  <c r="AV902" i="6"/>
  <c r="AT901" i="6"/>
  <c r="AV901" i="6"/>
  <c r="AV884" i="6"/>
  <c r="AT875" i="6"/>
  <c r="AV875" i="6"/>
  <c r="AT874" i="6"/>
  <c r="AT873" i="6"/>
  <c r="AV873" i="6"/>
  <c r="AT872" i="6"/>
  <c r="AV872" i="6"/>
  <c r="AT870" i="6"/>
  <c r="AV870" i="6"/>
  <c r="AT869" i="6"/>
  <c r="AV869" i="6"/>
  <c r="AT868" i="6"/>
  <c r="AV868" i="6"/>
  <c r="AT867" i="6"/>
  <c r="AV867" i="6"/>
  <c r="AT866" i="6"/>
  <c r="AV866" i="6"/>
  <c r="AT865" i="6"/>
  <c r="AV865" i="6"/>
  <c r="AT864" i="6"/>
  <c r="AV864" i="6"/>
  <c r="AT863" i="6"/>
  <c r="AV863" i="6"/>
  <c r="AT862" i="6"/>
  <c r="AV862" i="6"/>
  <c r="AT861" i="6"/>
  <c r="AV861" i="6"/>
  <c r="AV858" i="6"/>
  <c r="AT833" i="6"/>
  <c r="AV833" i="6"/>
  <c r="AT832" i="6"/>
  <c r="AV832" i="6"/>
  <c r="AT831" i="6"/>
  <c r="AV831" i="6"/>
  <c r="AT830" i="6"/>
  <c r="AV830" i="6"/>
  <c r="AT829" i="6"/>
  <c r="AV829" i="6"/>
  <c r="AV802" i="6"/>
  <c r="AV1250" i="6"/>
  <c r="AT1294" i="6"/>
  <c r="AT1293" i="6"/>
  <c r="AV1293" i="6"/>
  <c r="AT1289" i="6"/>
  <c r="AV1289" i="6"/>
  <c r="AT1260" i="6"/>
  <c r="AV1260" i="6"/>
  <c r="AT1256" i="6"/>
  <c r="AV1256" i="6"/>
  <c r="AT1255" i="6"/>
  <c r="AV1255" i="6"/>
  <c r="AT1253" i="6"/>
  <c r="AV1253" i="6"/>
  <c r="AT1252" i="6"/>
  <c r="AV1252" i="6"/>
  <c r="AT1248" i="6"/>
  <c r="AV1248" i="6"/>
  <c r="AT1247" i="6"/>
  <c r="AV1247" i="6"/>
  <c r="AT1245" i="6"/>
  <c r="AV1245" i="6"/>
  <c r="AT1244" i="6"/>
  <c r="AV1244" i="6"/>
  <c r="AT1240" i="6"/>
  <c r="AV1240" i="6"/>
  <c r="AT1196" i="6"/>
  <c r="AV1196" i="6"/>
  <c r="AT1192" i="6"/>
  <c r="AV1192" i="6"/>
  <c r="AT1191" i="6"/>
  <c r="AV1191" i="6"/>
  <c r="AT1187" i="6"/>
  <c r="AV1187" i="6"/>
  <c r="AT1186" i="6"/>
  <c r="AV1186" i="6"/>
  <c r="AT1184" i="6"/>
  <c r="AV1184" i="6"/>
  <c r="AT1183" i="6"/>
  <c r="AV1183" i="6"/>
  <c r="AT1181" i="6"/>
  <c r="AV1181" i="6"/>
  <c r="AT1180" i="6"/>
  <c r="AV1180" i="6"/>
  <c r="AT1178" i="6"/>
  <c r="AV1178" i="6"/>
  <c r="AT1176" i="6"/>
  <c r="AV1176" i="6"/>
  <c r="AT1101" i="6"/>
  <c r="AT1100" i="6"/>
  <c r="AV1100" i="6"/>
  <c r="AT1099" i="6"/>
  <c r="AV1099" i="6"/>
  <c r="AT1097" i="6"/>
  <c r="AV1097" i="6"/>
  <c r="AT1096" i="6"/>
  <c r="AV1096" i="6"/>
  <c r="AT1094" i="6"/>
  <c r="AV1094" i="6"/>
  <c r="AT1092" i="6"/>
  <c r="AV1092" i="6"/>
  <c r="AT1091" i="6"/>
  <c r="AV1091" i="6"/>
  <c r="AT1089" i="6"/>
  <c r="AV1089" i="6"/>
  <c r="AT1088" i="6"/>
  <c r="AV1088" i="6"/>
  <c r="AT1086" i="6"/>
  <c r="AV1086" i="6"/>
  <c r="AT1084" i="6"/>
  <c r="AV1084" i="6"/>
  <c r="AT1083" i="6"/>
  <c r="AV1083" i="6"/>
  <c r="AT1081" i="6"/>
  <c r="AV1081" i="6"/>
  <c r="AV1294" i="6"/>
  <c r="AT1324" i="6"/>
  <c r="AV1324" i="6"/>
  <c r="AT1323" i="6"/>
  <c r="AV1323" i="6"/>
  <c r="AT1321" i="6"/>
  <c r="AV1321" i="6"/>
  <c r="AT1320" i="6"/>
  <c r="AV1320" i="6"/>
  <c r="AT1319" i="6"/>
  <c r="AV1319" i="6"/>
  <c r="AT1317" i="6"/>
  <c r="AV1317" i="6"/>
  <c r="AT1316" i="6"/>
  <c r="AV1316" i="6"/>
  <c r="AT1315" i="6"/>
  <c r="AV1315" i="6"/>
  <c r="AT1313" i="6"/>
  <c r="AV1313" i="6"/>
  <c r="AT1312" i="6"/>
  <c r="AV1312" i="6"/>
  <c r="AT1311" i="6"/>
  <c r="AV1311" i="6"/>
  <c r="AT1309" i="6"/>
  <c r="AV1309" i="6"/>
  <c r="AT1308" i="6"/>
  <c r="AV1308" i="6"/>
  <c r="AT1307" i="6"/>
  <c r="AV1307" i="6"/>
  <c r="AT1305" i="6"/>
  <c r="AV1305" i="6"/>
  <c r="AT1304" i="6"/>
  <c r="AV1304" i="6"/>
  <c r="AT1303" i="6"/>
  <c r="AV1303" i="6"/>
  <c r="AT1301" i="6"/>
  <c r="AV1301" i="6"/>
  <c r="AT1300" i="6"/>
  <c r="AV1300" i="6"/>
  <c r="AT1299" i="6"/>
  <c r="AV1299" i="6"/>
  <c r="AT1297" i="6"/>
  <c r="AV1297" i="6"/>
  <c r="AT1296" i="6"/>
  <c r="AV1296" i="6"/>
  <c r="AT1295" i="6"/>
  <c r="AV1295" i="6"/>
  <c r="AV1261" i="6"/>
  <c r="AT1228" i="6"/>
  <c r="AV1228" i="6"/>
  <c r="AT1227" i="6"/>
  <c r="AV1227" i="6"/>
  <c r="AT1225" i="6"/>
  <c r="AV1225" i="6"/>
  <c r="AT1224" i="6"/>
  <c r="AV1224" i="6"/>
  <c r="AT1223" i="6"/>
  <c r="AV1223" i="6"/>
  <c r="AT1221" i="6"/>
  <c r="AV1221" i="6"/>
  <c r="AT1220" i="6"/>
  <c r="AV1220" i="6"/>
  <c r="AT1219" i="6"/>
  <c r="AV1219" i="6"/>
  <c r="AT1217" i="6"/>
  <c r="AV1217" i="6"/>
  <c r="AT1216" i="6"/>
  <c r="AV1216" i="6"/>
  <c r="AT1215" i="6"/>
  <c r="AV1215" i="6"/>
  <c r="AT1213" i="6"/>
  <c r="AV1213" i="6"/>
  <c r="AT1212" i="6"/>
  <c r="AV1212" i="6"/>
  <c r="AT1211" i="6"/>
  <c r="AV1211" i="6"/>
  <c r="AT1209" i="6"/>
  <c r="AV1209" i="6"/>
  <c r="AT1208" i="6"/>
  <c r="AV1208" i="6"/>
  <c r="AT1207" i="6"/>
  <c r="AV1207" i="6"/>
  <c r="AV1197" i="6"/>
  <c r="AV1195" i="6"/>
  <c r="AT1162" i="6"/>
  <c r="AV1162" i="6"/>
  <c r="AT1161" i="6"/>
  <c r="AV1161" i="6"/>
  <c r="AT1160" i="6"/>
  <c r="AV1160" i="6"/>
  <c r="AT1158" i="6"/>
  <c r="AV1158" i="6"/>
  <c r="AT1157" i="6"/>
  <c r="AV1157" i="6"/>
  <c r="AT1156" i="6"/>
  <c r="AV1156" i="6"/>
  <c r="AT1155" i="6"/>
  <c r="AV1155" i="6"/>
  <c r="AT1154" i="6"/>
  <c r="AV1154" i="6"/>
  <c r="AT1153" i="6"/>
  <c r="AV1153" i="6"/>
  <c r="AT1152" i="6"/>
  <c r="AV1152" i="6"/>
  <c r="AT1151" i="6"/>
  <c r="AV1151" i="6"/>
  <c r="AT1150" i="6"/>
  <c r="AV1150" i="6"/>
  <c r="AT1149" i="6"/>
  <c r="AV1149" i="6"/>
  <c r="AT1148" i="6"/>
  <c r="AV1148" i="6"/>
  <c r="AT1147" i="6"/>
  <c r="AV1147" i="6"/>
  <c r="AT1146" i="6"/>
  <c r="AV1146" i="6"/>
  <c r="AT1145" i="6"/>
  <c r="AV1145" i="6"/>
  <c r="AT1144" i="6"/>
  <c r="AV1144" i="6"/>
  <c r="AT1142" i="6"/>
  <c r="AV1142" i="6"/>
  <c r="AT1141" i="6"/>
  <c r="AV1141" i="6"/>
  <c r="AT1140" i="6"/>
  <c r="AV1140" i="6"/>
  <c r="AT1139" i="6"/>
  <c r="AV1139" i="6"/>
  <c r="AT1138" i="6"/>
  <c r="AV1138" i="6"/>
  <c r="AT1137" i="6"/>
  <c r="AV1137" i="6"/>
  <c r="AT1136" i="6"/>
  <c r="AV1136" i="6"/>
  <c r="AT1135" i="6"/>
  <c r="AV1135" i="6"/>
  <c r="AT1134" i="6"/>
  <c r="AV1134" i="6"/>
  <c r="AT1133" i="6"/>
  <c r="AV1133" i="6"/>
  <c r="AT1132" i="6"/>
  <c r="AV1132" i="6"/>
  <c r="AT1131" i="6"/>
  <c r="AV1131" i="6"/>
  <c r="AT1130" i="6"/>
  <c r="AV1130" i="6"/>
  <c r="AT1129" i="6"/>
  <c r="AV1129" i="6"/>
  <c r="AT1128" i="6"/>
  <c r="AV1128" i="6"/>
  <c r="AT1126" i="6"/>
  <c r="AV1126" i="6"/>
  <c r="AT1125" i="6"/>
  <c r="AV1125" i="6"/>
  <c r="AT1124" i="6"/>
  <c r="AV1124" i="6"/>
  <c r="AV1101" i="6"/>
  <c r="AT1068" i="6"/>
  <c r="AV1068" i="6"/>
  <c r="AT1067" i="6"/>
  <c r="AV1067" i="6"/>
  <c r="AT1066" i="6"/>
  <c r="AV1066" i="6"/>
  <c r="AT1065" i="6"/>
  <c r="AV1065" i="6"/>
  <c r="AT1064" i="6"/>
  <c r="AV1064" i="6"/>
  <c r="AT1062" i="6"/>
  <c r="AV1062" i="6"/>
  <c r="AT1061" i="6"/>
  <c r="AV1061" i="6"/>
  <c r="AT1060" i="6"/>
  <c r="AV1060" i="6"/>
  <c r="AT1059" i="6"/>
  <c r="AV1059" i="6"/>
  <c r="AT1058" i="6"/>
  <c r="AV1058" i="6"/>
  <c r="AT1057" i="6"/>
  <c r="AV1057" i="6"/>
  <c r="AT1056" i="6"/>
  <c r="AV1056" i="6"/>
  <c r="AT1055" i="6"/>
  <c r="AV1055" i="6"/>
  <c r="AT1054" i="6"/>
  <c r="AV1054" i="6"/>
  <c r="AT1053" i="6"/>
  <c r="AV1053" i="6"/>
  <c r="AT1052" i="6"/>
  <c r="AV1052" i="6"/>
  <c r="AT1051" i="6"/>
  <c r="AV1051" i="6"/>
  <c r="AT1050" i="6"/>
  <c r="AV1050" i="6"/>
  <c r="AT1049" i="6"/>
  <c r="AV1049" i="6"/>
  <c r="AT1048" i="6"/>
  <c r="AV1048" i="6"/>
  <c r="AT1046" i="6"/>
  <c r="AV1046" i="6"/>
  <c r="AT1045" i="6"/>
  <c r="AV1045" i="6"/>
  <c r="AT1044" i="6"/>
  <c r="AV1044" i="6"/>
  <c r="AT1043" i="6"/>
  <c r="AV1043" i="6"/>
  <c r="AT1042" i="6"/>
  <c r="AV1042" i="6"/>
  <c r="AT1041" i="6"/>
  <c r="AV1041" i="6"/>
  <c r="AT1040" i="6"/>
  <c r="AV1040" i="6"/>
  <c r="AT1039" i="6"/>
  <c r="AV1039" i="6"/>
  <c r="AT1038" i="6"/>
  <c r="AV1038" i="6"/>
  <c r="AT1037" i="6"/>
  <c r="AV1037" i="6"/>
  <c r="AT1036" i="6"/>
  <c r="AV1036" i="6"/>
  <c r="AT1035" i="6"/>
  <c r="AV1035" i="6"/>
  <c r="AT1034" i="6"/>
  <c r="AV1034" i="6"/>
  <c r="AT1033" i="6"/>
  <c r="AV1033" i="6"/>
  <c r="AT1032" i="6"/>
  <c r="AV1032" i="6"/>
  <c r="AT1030" i="6"/>
  <c r="AV1030" i="6"/>
  <c r="AV1019" i="6"/>
  <c r="AT918" i="6"/>
  <c r="AV918" i="6"/>
  <c r="AT917" i="6"/>
  <c r="AV917" i="6"/>
  <c r="AT899" i="6"/>
  <c r="AV899" i="6"/>
  <c r="AT898" i="6"/>
  <c r="AV898" i="6"/>
  <c r="AT897" i="6"/>
  <c r="AV897" i="6"/>
  <c r="AT896" i="6"/>
  <c r="AV896" i="6"/>
  <c r="AT895" i="6"/>
  <c r="AV895" i="6"/>
  <c r="AT894" i="6"/>
  <c r="AV894" i="6"/>
  <c r="AT893" i="6"/>
  <c r="AV893" i="6"/>
  <c r="AT892" i="6"/>
  <c r="AV892" i="6"/>
  <c r="AT891" i="6"/>
  <c r="AV891" i="6"/>
  <c r="AT890" i="6"/>
  <c r="AV890" i="6"/>
  <c r="AT889" i="6"/>
  <c r="AV889" i="6"/>
  <c r="AT888" i="6"/>
  <c r="AV888" i="6"/>
  <c r="AT886" i="6"/>
  <c r="AV886" i="6"/>
  <c r="AT885" i="6"/>
  <c r="AV885" i="6"/>
  <c r="AT859" i="6"/>
  <c r="AV859" i="6"/>
  <c r="AT827" i="6"/>
  <c r="AV827" i="6"/>
  <c r="AT826" i="6"/>
  <c r="AV826" i="6"/>
  <c r="AV1262" i="6"/>
  <c r="AV1031" i="6"/>
  <c r="AT1291" i="6"/>
  <c r="AV1291" i="6"/>
  <c r="AT1288" i="6"/>
  <c r="AV1288" i="6"/>
  <c r="AT1285" i="6"/>
  <c r="AV1285" i="6"/>
  <c r="AT1284" i="6"/>
  <c r="AV1284" i="6"/>
  <c r="AT1283" i="6"/>
  <c r="AV1283" i="6"/>
  <c r="AT1281" i="6"/>
  <c r="AV1281" i="6"/>
  <c r="AT1280" i="6"/>
  <c r="AV1280" i="6"/>
  <c r="AT1279" i="6"/>
  <c r="AV1279" i="6"/>
  <c r="AT1277" i="6"/>
  <c r="AV1277" i="6"/>
  <c r="AT1276" i="6"/>
  <c r="AV1276" i="6"/>
  <c r="AT1275" i="6"/>
  <c r="AV1275" i="6"/>
  <c r="AT1273" i="6"/>
  <c r="AV1273" i="6"/>
  <c r="AT1272" i="6"/>
  <c r="AV1272" i="6"/>
  <c r="AT1271" i="6"/>
  <c r="AV1271" i="6"/>
  <c r="AT1269" i="6"/>
  <c r="AV1269" i="6"/>
  <c r="AT1268" i="6"/>
  <c r="AV1268" i="6"/>
  <c r="AT1267" i="6"/>
  <c r="AV1267" i="6"/>
  <c r="AT1265" i="6"/>
  <c r="AV1265" i="6"/>
  <c r="AT1264" i="6"/>
  <c r="AV1264" i="6"/>
  <c r="AT1263" i="6"/>
  <c r="AV1263" i="6"/>
  <c r="AV1235" i="6"/>
  <c r="AT1204" i="6"/>
  <c r="AV1204" i="6"/>
  <c r="AT1203" i="6"/>
  <c r="AV1203" i="6"/>
  <c r="AT1201" i="6"/>
  <c r="AV1201" i="6"/>
  <c r="AT1200" i="6"/>
  <c r="AV1200" i="6"/>
  <c r="AT1199" i="6"/>
  <c r="AV1199" i="6"/>
  <c r="AV1171" i="6"/>
  <c r="AV1169" i="6"/>
  <c r="AV1167" i="6"/>
  <c r="AV1165" i="6"/>
  <c r="AT1122" i="6"/>
  <c r="AV1122" i="6"/>
  <c r="AT1121" i="6"/>
  <c r="AV1121" i="6"/>
  <c r="AT1120" i="6"/>
  <c r="AV1120" i="6"/>
  <c r="AT1119" i="6"/>
  <c r="AV1119" i="6"/>
  <c r="AT1118" i="6"/>
  <c r="AV1118" i="6"/>
  <c r="AT1117" i="6"/>
  <c r="AV1117" i="6"/>
  <c r="AT1116" i="6"/>
  <c r="AV1116" i="6"/>
  <c r="AT1115" i="6"/>
  <c r="AV1115" i="6"/>
  <c r="AT1114" i="6"/>
  <c r="AV1114" i="6"/>
  <c r="AT1113" i="6"/>
  <c r="AV1113" i="6"/>
  <c r="AT1112" i="6"/>
  <c r="AV1112" i="6"/>
  <c r="AT1110" i="6"/>
  <c r="AV1110" i="6"/>
  <c r="AT1109" i="6"/>
  <c r="AV1109" i="6"/>
  <c r="AT1108" i="6"/>
  <c r="AV1108" i="6"/>
  <c r="AT1107" i="6"/>
  <c r="AV1107" i="6"/>
  <c r="AT1106" i="6"/>
  <c r="AV1106" i="6"/>
  <c r="AT1105" i="6"/>
  <c r="AV1105" i="6"/>
  <c r="AT1104" i="6"/>
  <c r="AV1104" i="6"/>
  <c r="AT1103" i="6"/>
  <c r="AV1103" i="6"/>
  <c r="AT1102" i="6"/>
  <c r="AV1102" i="6"/>
  <c r="AT1028" i="6"/>
  <c r="AV1028" i="6"/>
  <c r="AT1027" i="6"/>
  <c r="AV1027" i="6"/>
  <c r="AT1026" i="6"/>
  <c r="AV1026" i="6"/>
  <c r="AT1025" i="6"/>
  <c r="AV1025" i="6"/>
  <c r="AT1024" i="6"/>
  <c r="AV1024" i="6"/>
  <c r="AT1023" i="6"/>
  <c r="AV1023" i="6"/>
  <c r="AT1022" i="6"/>
  <c r="AV1022" i="6"/>
  <c r="AT1021" i="6"/>
  <c r="AV1021" i="6"/>
  <c r="AT1020" i="6"/>
  <c r="AV1020" i="6"/>
  <c r="AV962" i="6"/>
  <c r="AV960" i="6"/>
  <c r="AV958" i="6"/>
  <c r="AV956" i="6"/>
  <c r="AV954" i="6"/>
  <c r="AV952" i="6"/>
  <c r="AV949" i="6"/>
  <c r="AV947" i="6"/>
  <c r="AV945" i="6"/>
  <c r="AV943" i="6"/>
  <c r="AV941" i="6"/>
  <c r="AV939" i="6"/>
  <c r="AV937" i="6"/>
  <c r="AV934" i="6"/>
  <c r="AV932" i="6"/>
  <c r="AV930" i="6"/>
  <c r="AV928" i="6"/>
  <c r="AV926" i="6"/>
  <c r="AV924" i="6"/>
  <c r="AV922" i="6"/>
  <c r="AT915" i="6"/>
  <c r="AV915" i="6"/>
  <c r="AT914" i="6"/>
  <c r="AV914" i="6"/>
  <c r="AT913" i="6"/>
  <c r="AV913" i="6"/>
  <c r="AT912" i="6"/>
  <c r="AV912" i="6"/>
  <c r="AT911" i="6"/>
  <c r="AV911" i="6"/>
  <c r="AT910" i="6"/>
  <c r="AV910" i="6"/>
  <c r="AT909" i="6"/>
  <c r="AV909" i="6"/>
  <c r="AT883" i="6"/>
  <c r="AV883" i="6"/>
  <c r="AT882" i="6"/>
  <c r="AV882" i="6"/>
  <c r="AT881" i="6"/>
  <c r="AV881" i="6"/>
  <c r="AV874" i="6"/>
  <c r="AT857" i="6"/>
  <c r="AV857" i="6"/>
  <c r="AT856" i="6"/>
  <c r="AV856" i="6"/>
  <c r="AT854" i="6"/>
  <c r="AV854" i="6"/>
  <c r="AT853" i="6"/>
  <c r="AV853" i="6"/>
  <c r="AT801" i="6"/>
  <c r="AV801" i="6"/>
  <c r="AT800" i="6"/>
  <c r="AV800" i="6"/>
  <c r="AT799" i="6"/>
  <c r="AV799" i="6"/>
  <c r="AT798" i="6"/>
  <c r="AV798" i="6"/>
  <c r="AT797" i="6"/>
  <c r="AV797" i="6"/>
  <c r="AT796" i="6"/>
  <c r="AV796" i="6"/>
  <c r="AT795" i="6"/>
  <c r="AV795" i="6"/>
  <c r="AT794" i="6"/>
  <c r="AV794" i="6"/>
  <c r="AT793" i="6"/>
  <c r="AV793" i="6"/>
  <c r="AT728" i="6"/>
  <c r="AV728" i="6"/>
  <c r="AT676" i="6"/>
  <c r="AV676" i="6"/>
  <c r="AT675" i="6"/>
  <c r="AV675" i="6"/>
  <c r="AT674" i="6"/>
  <c r="AV674" i="6"/>
  <c r="AT673" i="6"/>
  <c r="AV673" i="6"/>
  <c r="AT672" i="6"/>
  <c r="AV672" i="6"/>
  <c r="AT646" i="6"/>
  <c r="AV646" i="6"/>
  <c r="AT619" i="6"/>
  <c r="AV619" i="6"/>
  <c r="AT618" i="6"/>
  <c r="AV618" i="6"/>
  <c r="AT617" i="6"/>
  <c r="AV617" i="6"/>
  <c r="AT616" i="6"/>
  <c r="AV616" i="6"/>
  <c r="AT615" i="6"/>
  <c r="AV615" i="6"/>
  <c r="AT614" i="6"/>
  <c r="AV614" i="6"/>
  <c r="AT598" i="6"/>
  <c r="AV598" i="6"/>
  <c r="AV1258" i="6"/>
  <c r="AV620" i="6"/>
  <c r="AT1080" i="6"/>
  <c r="AV1080" i="6"/>
  <c r="AT1078" i="6"/>
  <c r="AV1078" i="6"/>
  <c r="AV1069" i="6"/>
  <c r="AT1018" i="6"/>
  <c r="AV1018" i="6"/>
  <c r="AT1017" i="6"/>
  <c r="AV1017" i="6"/>
  <c r="AT1016" i="6"/>
  <c r="AV1016" i="6"/>
  <c r="AT1014" i="6"/>
  <c r="AV1014" i="6"/>
  <c r="AT1013" i="6"/>
  <c r="AV1013" i="6"/>
  <c r="AT1012" i="6"/>
  <c r="AV1012" i="6"/>
  <c r="AT1010" i="6"/>
  <c r="AV1010" i="6"/>
  <c r="AT1009" i="6"/>
  <c r="AV1009" i="6"/>
  <c r="AT1008" i="6"/>
  <c r="AV1008" i="6"/>
  <c r="AT1006" i="6"/>
  <c r="AV1006" i="6"/>
  <c r="AT1005" i="6"/>
  <c r="AV1005" i="6"/>
  <c r="AT1004" i="6"/>
  <c r="AV1004" i="6"/>
  <c r="AT1002" i="6"/>
  <c r="AV1002" i="6"/>
  <c r="AT1001" i="6"/>
  <c r="AV1001" i="6"/>
  <c r="AT1000" i="6"/>
  <c r="AV1000" i="6"/>
  <c r="AT998" i="6"/>
  <c r="AV998" i="6"/>
  <c r="AT997" i="6"/>
  <c r="AV997" i="6"/>
  <c r="AT996" i="6"/>
  <c r="AV996" i="6"/>
  <c r="AT994" i="6"/>
  <c r="AV994" i="6"/>
  <c r="AT993" i="6"/>
  <c r="AV993" i="6"/>
  <c r="AT992" i="6"/>
  <c r="AV992" i="6"/>
  <c r="AT990" i="6"/>
  <c r="AV990" i="6"/>
  <c r="AT989" i="6"/>
  <c r="AV989" i="6"/>
  <c r="AT988" i="6"/>
  <c r="AV988" i="6"/>
  <c r="AT986" i="6"/>
  <c r="AV986" i="6"/>
  <c r="AT985" i="6"/>
  <c r="AV985" i="6"/>
  <c r="AT984" i="6"/>
  <c r="AV984" i="6"/>
  <c r="AT982" i="6"/>
  <c r="AV982" i="6"/>
  <c r="AT981" i="6"/>
  <c r="AV981" i="6"/>
  <c r="AT980" i="6"/>
  <c r="AV980" i="6"/>
  <c r="AT978" i="6"/>
  <c r="AV978" i="6"/>
  <c r="AT977" i="6"/>
  <c r="AV977" i="6"/>
  <c r="AT976" i="6"/>
  <c r="AV976" i="6"/>
  <c r="AT974" i="6"/>
  <c r="AV974" i="6"/>
  <c r="AT973" i="6"/>
  <c r="AV973" i="6"/>
  <c r="AT972" i="6"/>
  <c r="AV972" i="6"/>
  <c r="AT970" i="6"/>
  <c r="AV970" i="6"/>
  <c r="AT969" i="6"/>
  <c r="AV969" i="6"/>
  <c r="AT968" i="6"/>
  <c r="AV968" i="6"/>
  <c r="AT966" i="6"/>
  <c r="AV966" i="6"/>
  <c r="AT965" i="6"/>
  <c r="AV965" i="6"/>
  <c r="AT964" i="6"/>
  <c r="AV964" i="6"/>
  <c r="AV920" i="6"/>
  <c r="AV900" i="6"/>
  <c r="AT878" i="6"/>
  <c r="AV878" i="6"/>
  <c r="AT877" i="6"/>
  <c r="AV877" i="6"/>
  <c r="AV860" i="6"/>
  <c r="AT850" i="6"/>
  <c r="AV850" i="6"/>
  <c r="AT849" i="6"/>
  <c r="AV849" i="6"/>
  <c r="AT848" i="6"/>
  <c r="AV848" i="6"/>
  <c r="AT846" i="6"/>
  <c r="AV846" i="6"/>
  <c r="AT845" i="6"/>
  <c r="AV845" i="6"/>
  <c r="AT844" i="6"/>
  <c r="AV844" i="6"/>
  <c r="AT842" i="6"/>
  <c r="AV842" i="6"/>
  <c r="AT841" i="6"/>
  <c r="AV841" i="6"/>
  <c r="AT840" i="6"/>
  <c r="AV840" i="6"/>
  <c r="AT838" i="6"/>
  <c r="AV838" i="6"/>
  <c r="AT837" i="6"/>
  <c r="AV837" i="6"/>
  <c r="AT836" i="6"/>
  <c r="AV836" i="6"/>
  <c r="AV828" i="6"/>
  <c r="AV807" i="6"/>
  <c r="AT790" i="6"/>
  <c r="AV790" i="6"/>
  <c r="AT789" i="6"/>
  <c r="AV789" i="6"/>
  <c r="AT788" i="6"/>
  <c r="AT786" i="6"/>
  <c r="AV786" i="6"/>
  <c r="AT785" i="6"/>
  <c r="AV785" i="6"/>
  <c r="AT784" i="6"/>
  <c r="AV784" i="6"/>
  <c r="AT782" i="6"/>
  <c r="AV782" i="6"/>
  <c r="AT781" i="6"/>
  <c r="AV781" i="6"/>
  <c r="AT780" i="6"/>
  <c r="AV780" i="6"/>
  <c r="AT778" i="6"/>
  <c r="AV778" i="6"/>
  <c r="AT777" i="6"/>
  <c r="AV777" i="6"/>
  <c r="AT776" i="6"/>
  <c r="AV776" i="6"/>
  <c r="AT774" i="6"/>
  <c r="AV774" i="6"/>
  <c r="AT773" i="6"/>
  <c r="AV773" i="6"/>
  <c r="AT772" i="6"/>
  <c r="AV772" i="6"/>
  <c r="AT770" i="6"/>
  <c r="AV770" i="6"/>
  <c r="AT769" i="6"/>
  <c r="AV769" i="6"/>
  <c r="AT768" i="6"/>
  <c r="AV768" i="6"/>
  <c r="AT766" i="6"/>
  <c r="AV766" i="6"/>
  <c r="AT765" i="6"/>
  <c r="AV765" i="6"/>
  <c r="AV760" i="6"/>
  <c r="AT726" i="6"/>
  <c r="AV726" i="6"/>
  <c r="AT725" i="6"/>
  <c r="AV725" i="6"/>
  <c r="AT724" i="6"/>
  <c r="AV724" i="6"/>
  <c r="AT722" i="6"/>
  <c r="AV722" i="6"/>
  <c r="AT721" i="6"/>
  <c r="AV721" i="6"/>
  <c r="AT720" i="6"/>
  <c r="AV720" i="6"/>
  <c r="AV709" i="6"/>
  <c r="AV695" i="6"/>
  <c r="AT670" i="6"/>
  <c r="AV670" i="6"/>
  <c r="AT669" i="6"/>
  <c r="AV669" i="6"/>
  <c r="AT668" i="6"/>
  <c r="AV668" i="6"/>
  <c r="AT666" i="6"/>
  <c r="AV666" i="6"/>
  <c r="AT665" i="6"/>
  <c r="AV665" i="6"/>
  <c r="AT664" i="6"/>
  <c r="AV664" i="6"/>
  <c r="AT662" i="6"/>
  <c r="AV662" i="6"/>
  <c r="AT661" i="6"/>
  <c r="AV661" i="6"/>
  <c r="AT660" i="6"/>
  <c r="AV660" i="6"/>
  <c r="AT658" i="6"/>
  <c r="AV658" i="6"/>
  <c r="AV649" i="6"/>
  <c r="AT644" i="6"/>
  <c r="AV644" i="6"/>
  <c r="AT643" i="6"/>
  <c r="AV643" i="6"/>
  <c r="AT642" i="6"/>
  <c r="AV642" i="6"/>
  <c r="AT640" i="6"/>
  <c r="AV640" i="6"/>
  <c r="AT639" i="6"/>
  <c r="AV639" i="6"/>
  <c r="AT638" i="6"/>
  <c r="AV638" i="6"/>
  <c r="AV623" i="6"/>
  <c r="AT612" i="6"/>
  <c r="AV612" i="6"/>
  <c r="AT610" i="6"/>
  <c r="AV610" i="6"/>
  <c r="AV607" i="6"/>
  <c r="AT596" i="6"/>
  <c r="AV596" i="6"/>
  <c r="AV1011" i="6"/>
  <c r="AV611" i="6"/>
  <c r="AT762" i="6"/>
  <c r="AV762" i="6"/>
  <c r="AT761" i="6"/>
  <c r="AV761" i="6"/>
  <c r="AV729" i="6"/>
  <c r="AT718" i="6"/>
  <c r="AV718" i="6"/>
  <c r="AT717" i="6"/>
  <c r="AV717" i="6"/>
  <c r="AT716" i="6"/>
  <c r="AV716" i="6"/>
  <c r="AT714" i="6"/>
  <c r="AV714" i="6"/>
  <c r="AT713" i="6"/>
  <c r="AV713" i="6"/>
  <c r="AT712" i="6"/>
  <c r="AV712" i="6"/>
  <c r="AT710" i="6"/>
  <c r="AV710" i="6"/>
  <c r="AV677" i="6"/>
  <c r="AT656" i="6"/>
  <c r="AV656" i="6"/>
  <c r="AT654" i="6"/>
  <c r="AV654" i="6"/>
  <c r="AT653" i="6"/>
  <c r="AV653" i="6"/>
  <c r="AT652" i="6"/>
  <c r="AV652" i="6"/>
  <c r="AT650" i="6"/>
  <c r="AV650" i="6"/>
  <c r="AV647" i="6"/>
  <c r="AT636" i="6"/>
  <c r="AV636" i="6"/>
  <c r="AT634" i="6"/>
  <c r="AV634" i="6"/>
  <c r="AT633" i="6"/>
  <c r="AV633" i="6"/>
  <c r="AT632" i="6"/>
  <c r="AV632" i="6"/>
  <c r="AT631" i="6"/>
  <c r="AV631" i="6"/>
  <c r="AT630" i="6"/>
  <c r="AV630" i="6"/>
  <c r="AT629" i="6"/>
  <c r="AV629" i="6"/>
  <c r="AT628" i="6"/>
  <c r="AV628" i="6"/>
  <c r="AT626" i="6"/>
  <c r="AV626" i="6"/>
  <c r="AT625" i="6"/>
  <c r="AV625" i="6"/>
  <c r="AT624" i="6"/>
  <c r="AV624" i="6"/>
  <c r="AV621" i="6"/>
  <c r="AT608" i="6"/>
  <c r="AV608" i="6"/>
  <c r="AV599" i="6"/>
  <c r="AT594" i="6"/>
  <c r="AV594" i="6"/>
  <c r="AT593" i="6"/>
  <c r="AV593" i="6"/>
  <c r="AT592" i="6"/>
  <c r="AV592" i="6"/>
  <c r="AV879" i="6"/>
  <c r="AV767" i="6"/>
  <c r="AV687" i="6"/>
  <c r="AT825" i="6"/>
  <c r="AV825" i="6"/>
  <c r="AT824" i="6"/>
  <c r="AV824" i="6"/>
  <c r="AT822" i="6"/>
  <c r="AV822" i="6"/>
  <c r="AT821" i="6"/>
  <c r="AV821" i="6"/>
  <c r="AT820" i="6"/>
  <c r="AV820" i="6"/>
  <c r="AT818" i="6"/>
  <c r="AV818" i="6"/>
  <c r="AT817" i="6"/>
  <c r="AV817" i="6"/>
  <c r="AT816" i="6"/>
  <c r="AV816" i="6"/>
  <c r="AT814" i="6"/>
  <c r="AV814" i="6"/>
  <c r="AT813" i="6"/>
  <c r="AV813" i="6"/>
  <c r="AT812" i="6"/>
  <c r="AV812" i="6"/>
  <c r="AT810" i="6"/>
  <c r="AV810" i="6"/>
  <c r="AT809" i="6"/>
  <c r="AV809" i="6"/>
  <c r="AT808" i="6"/>
  <c r="AV808" i="6"/>
  <c r="AT806" i="6"/>
  <c r="AV806" i="6"/>
  <c r="AT805" i="6"/>
  <c r="AV805" i="6"/>
  <c r="AT804" i="6"/>
  <c r="AV804" i="6"/>
  <c r="AV788" i="6"/>
  <c r="AT758" i="6"/>
  <c r="AV758" i="6"/>
  <c r="AT757" i="6"/>
  <c r="AV757" i="6"/>
  <c r="AT756" i="6"/>
  <c r="AV756" i="6"/>
  <c r="AT754" i="6"/>
  <c r="AV754" i="6"/>
  <c r="AT753" i="6"/>
  <c r="AV753" i="6"/>
  <c r="AT752" i="6"/>
  <c r="AV752" i="6"/>
  <c r="AT750" i="6"/>
  <c r="AV750" i="6"/>
  <c r="AT749" i="6"/>
  <c r="AV749" i="6"/>
  <c r="AT748" i="6"/>
  <c r="AV748" i="6"/>
  <c r="AT746" i="6"/>
  <c r="AV746" i="6"/>
  <c r="AT745" i="6"/>
  <c r="AV745" i="6"/>
  <c r="AT744" i="6"/>
  <c r="AV744" i="6"/>
  <c r="AT742" i="6"/>
  <c r="AV742" i="6"/>
  <c r="AT741" i="6"/>
  <c r="AV741" i="6"/>
  <c r="AT740" i="6"/>
  <c r="AV740" i="6"/>
  <c r="AT738" i="6"/>
  <c r="AV738" i="6"/>
  <c r="AT737" i="6"/>
  <c r="AV737" i="6"/>
  <c r="AT736" i="6"/>
  <c r="AV736" i="6"/>
  <c r="AT734" i="6"/>
  <c r="AV734" i="6"/>
  <c r="AT733" i="6"/>
  <c r="AV733" i="6"/>
  <c r="AT732" i="6"/>
  <c r="AV732" i="6"/>
  <c r="AT730" i="6"/>
  <c r="AV730" i="6"/>
  <c r="AV727" i="6"/>
  <c r="AT708" i="6"/>
  <c r="AV708" i="6"/>
  <c r="AT706" i="6"/>
  <c r="AV706" i="6"/>
  <c r="AT705" i="6"/>
  <c r="AV705" i="6"/>
  <c r="AT704" i="6"/>
  <c r="AV704" i="6"/>
  <c r="AT702" i="6"/>
  <c r="AV702" i="6"/>
  <c r="AT701" i="6"/>
  <c r="AV701" i="6"/>
  <c r="AT700" i="6"/>
  <c r="AV700" i="6"/>
  <c r="AT698" i="6"/>
  <c r="AV698" i="6"/>
  <c r="AT697" i="6"/>
  <c r="AV697" i="6"/>
  <c r="AT696" i="6"/>
  <c r="AV696" i="6"/>
  <c r="AT694" i="6"/>
  <c r="AV694" i="6"/>
  <c r="AT693" i="6"/>
  <c r="AV693" i="6"/>
  <c r="AT692" i="6"/>
  <c r="AV692" i="6"/>
  <c r="AT690" i="6"/>
  <c r="AV690" i="6"/>
  <c r="AT689" i="6"/>
  <c r="AV689" i="6"/>
  <c r="AT688" i="6"/>
  <c r="AV688" i="6"/>
  <c r="AT686" i="6"/>
  <c r="AV686" i="6"/>
  <c r="AT685" i="6"/>
  <c r="AV685" i="6"/>
  <c r="AT684" i="6"/>
  <c r="AV684" i="6"/>
  <c r="AT682" i="6"/>
  <c r="AV682" i="6"/>
  <c r="AT681" i="6"/>
  <c r="AV681" i="6"/>
  <c r="AT680" i="6"/>
  <c r="AV680" i="6"/>
  <c r="AT678" i="6"/>
  <c r="AV678" i="6"/>
  <c r="AV671" i="6"/>
  <c r="AT648" i="6"/>
  <c r="AV648" i="6"/>
  <c r="AT622" i="6"/>
  <c r="AV622" i="6"/>
  <c r="AT606" i="6"/>
  <c r="AV606" i="6"/>
  <c r="AT605" i="6"/>
  <c r="AV605" i="6"/>
  <c r="AT604" i="6"/>
  <c r="AV604" i="6"/>
  <c r="AT603" i="6"/>
  <c r="AV603" i="6"/>
  <c r="AT602" i="6"/>
  <c r="AV602" i="6"/>
  <c r="AT601" i="6"/>
  <c r="AV601" i="6"/>
  <c r="AT600" i="6"/>
  <c r="AV600" i="6"/>
  <c r="AV971" i="6"/>
  <c r="AD564" i="6"/>
  <c r="AK575" i="6"/>
  <c r="AA564" i="6" l="1"/>
  <c r="AC564" i="6"/>
  <c r="AB565" i="6" s="1"/>
  <c r="AD565" i="6" s="1"/>
  <c r="Q15" i="2"/>
  <c r="Q16" i="2"/>
  <c r="Q17" i="2"/>
  <c r="Q18" i="2"/>
  <c r="U18" i="2" s="1"/>
  <c r="Q19" i="2"/>
  <c r="U19" i="2" s="1"/>
  <c r="Q20" i="2"/>
  <c r="U20" i="2" s="1"/>
  <c r="Q21" i="2"/>
  <c r="U21" i="2" s="1"/>
  <c r="Q22" i="2"/>
  <c r="U22" i="2" s="1"/>
  <c r="Q23" i="2"/>
  <c r="U23" i="2" s="1"/>
  <c r="Q24" i="2"/>
  <c r="U24" i="2" s="1"/>
  <c r="Q25" i="2"/>
  <c r="U25" i="2" s="1"/>
  <c r="Q26" i="2"/>
  <c r="U26" i="2" s="1"/>
  <c r="Q27" i="2"/>
  <c r="U27" i="2" s="1"/>
  <c r="Q28" i="2"/>
  <c r="U28" i="2" s="1"/>
  <c r="Q29" i="2"/>
  <c r="U29" i="2" s="1"/>
  <c r="Q30" i="2"/>
  <c r="U30" i="2" s="1"/>
  <c r="Q31" i="2"/>
  <c r="U31" i="2" s="1"/>
  <c r="Q32" i="2"/>
  <c r="U32" i="2" s="1"/>
  <c r="Q33" i="2"/>
  <c r="U33" i="2" s="1"/>
  <c r="Q34" i="2"/>
  <c r="U34" i="2" s="1"/>
  <c r="Q35" i="2"/>
  <c r="U35" i="2" s="1"/>
  <c r="Q36" i="2"/>
  <c r="U36" i="2" s="1"/>
  <c r="Q37" i="2"/>
  <c r="U37" i="2" s="1"/>
  <c r="Q38" i="2"/>
  <c r="U38" i="2" s="1"/>
  <c r="Q39" i="2"/>
  <c r="U39" i="2" s="1"/>
  <c r="Q40" i="2"/>
  <c r="U40" i="2" s="1"/>
  <c r="Q41" i="2"/>
  <c r="U41" i="2" s="1"/>
  <c r="Q42" i="2"/>
  <c r="U42" i="2" s="1"/>
  <c r="Q43" i="2"/>
  <c r="U43" i="2" s="1"/>
  <c r="Q44" i="2"/>
  <c r="U44" i="2" s="1"/>
  <c r="Q45" i="2"/>
  <c r="U45" i="2" s="1"/>
  <c r="Q46" i="2"/>
  <c r="U46" i="2" s="1"/>
  <c r="Q47" i="2"/>
  <c r="U47" i="2" s="1"/>
  <c r="Q48" i="2"/>
  <c r="U48" i="2" s="1"/>
  <c r="Q49" i="2"/>
  <c r="U49" i="2" s="1"/>
  <c r="Q50" i="2"/>
  <c r="U50" i="2" s="1"/>
  <c r="Q51" i="2"/>
  <c r="U51" i="2" s="1"/>
  <c r="Q52" i="2"/>
  <c r="U52" i="2" s="1"/>
  <c r="Q53" i="2"/>
  <c r="U53" i="2" s="1"/>
  <c r="Q54" i="2"/>
  <c r="U54" i="2" s="1"/>
  <c r="Q55" i="2"/>
  <c r="U55" i="2" s="1"/>
  <c r="Q56" i="2"/>
  <c r="U56" i="2" s="1"/>
  <c r="Q57" i="2"/>
  <c r="U57" i="2" s="1"/>
  <c r="Q58" i="2"/>
  <c r="U58" i="2" s="1"/>
  <c r="Q59" i="2"/>
  <c r="U59" i="2" s="1"/>
  <c r="Q60" i="2"/>
  <c r="U60" i="2" s="1"/>
  <c r="Q61" i="2"/>
  <c r="U61" i="2" s="1"/>
  <c r="Q62" i="2"/>
  <c r="U62" i="2" s="1"/>
  <c r="Q63" i="2"/>
  <c r="U63" i="2" s="1"/>
  <c r="Q64" i="2"/>
  <c r="U64" i="2" s="1"/>
  <c r="Q65" i="2"/>
  <c r="U65" i="2" s="1"/>
  <c r="Q66" i="2"/>
  <c r="U66" i="2" s="1"/>
  <c r="Q67" i="2"/>
  <c r="U67" i="2" s="1"/>
  <c r="Q68" i="2"/>
  <c r="U68" i="2" s="1"/>
  <c r="Q69" i="2"/>
  <c r="U69" i="2" s="1"/>
  <c r="Q70" i="2"/>
  <c r="U70" i="2" s="1"/>
  <c r="Q71" i="2"/>
  <c r="U71" i="2" s="1"/>
  <c r="Q72" i="2"/>
  <c r="U72" i="2" s="1"/>
  <c r="Q73" i="2"/>
  <c r="U73" i="2" s="1"/>
  <c r="Q74" i="2"/>
  <c r="U74" i="2" s="1"/>
  <c r="Q75" i="2"/>
  <c r="U75" i="2" s="1"/>
  <c r="Q76" i="2"/>
  <c r="U76" i="2" s="1"/>
  <c r="Q77" i="2"/>
  <c r="U77" i="2" s="1"/>
  <c r="Q78" i="2"/>
  <c r="U78" i="2" s="1"/>
  <c r="Q79" i="2"/>
  <c r="U79" i="2" s="1"/>
  <c r="Q80" i="2"/>
  <c r="U80" i="2" s="1"/>
  <c r="Q81" i="2"/>
  <c r="U81" i="2" s="1"/>
  <c r="Q82" i="2"/>
  <c r="U82" i="2" s="1"/>
  <c r="Q83" i="2"/>
  <c r="U83" i="2" s="1"/>
  <c r="Q84" i="2"/>
  <c r="U84" i="2" s="1"/>
  <c r="Q85" i="2"/>
  <c r="U85" i="2" s="1"/>
  <c r="Q86" i="2"/>
  <c r="U86" i="2" s="1"/>
  <c r="Q87" i="2"/>
  <c r="U87" i="2" s="1"/>
  <c r="Q88" i="2"/>
  <c r="U88" i="2" s="1"/>
  <c r="Q89" i="2"/>
  <c r="U89" i="2" s="1"/>
  <c r="Q90" i="2"/>
  <c r="U90" i="2" s="1"/>
  <c r="Q91" i="2"/>
  <c r="U91" i="2" s="1"/>
  <c r="Q92" i="2"/>
  <c r="U92" i="2" s="1"/>
  <c r="Q93" i="2"/>
  <c r="U93" i="2" s="1"/>
  <c r="Q94" i="2"/>
  <c r="U94" i="2" s="1"/>
  <c r="Q95" i="2"/>
  <c r="U95" i="2" s="1"/>
  <c r="Q96" i="2"/>
  <c r="U96" i="2" s="1"/>
  <c r="Q97" i="2"/>
  <c r="U97" i="2" s="1"/>
  <c r="Q98" i="2"/>
  <c r="U98" i="2" s="1"/>
  <c r="Q99" i="2"/>
  <c r="U99" i="2" s="1"/>
  <c r="Q100" i="2"/>
  <c r="U100" i="2" s="1"/>
  <c r="Q101" i="2"/>
  <c r="U101" i="2" s="1"/>
  <c r="Q102" i="2"/>
  <c r="U102" i="2" s="1"/>
  <c r="Q103" i="2"/>
  <c r="U103" i="2" s="1"/>
  <c r="Q104" i="2"/>
  <c r="U104" i="2" s="1"/>
  <c r="Q105" i="2"/>
  <c r="U105" i="2" s="1"/>
  <c r="Q106" i="2"/>
  <c r="U106" i="2" s="1"/>
  <c r="Q107" i="2"/>
  <c r="U107" i="2" s="1"/>
  <c r="Q108" i="2"/>
  <c r="U108" i="2" s="1"/>
  <c r="Q109" i="2"/>
  <c r="U109" i="2" s="1"/>
  <c r="Q110" i="2"/>
  <c r="U110" i="2" s="1"/>
  <c r="Q111" i="2"/>
  <c r="U111" i="2" s="1"/>
  <c r="Q112" i="2"/>
  <c r="U112" i="2" s="1"/>
  <c r="Q113" i="2"/>
  <c r="U113" i="2" s="1"/>
  <c r="Q14" i="2"/>
  <c r="CO19" i="1"/>
  <c r="B40" i="1"/>
  <c r="AJ586" i="6" l="1"/>
  <c r="AU586" i="6" s="1"/>
  <c r="AJ591" i="6"/>
  <c r="AU591" i="6" s="1"/>
  <c r="AJ585" i="6"/>
  <c r="AU585" i="6" s="1"/>
  <c r="AJ589" i="6"/>
  <c r="AU589" i="6" s="1"/>
  <c r="AJ588" i="6"/>
  <c r="AU588" i="6" s="1"/>
  <c r="V2" i="3"/>
  <c r="V3" i="3"/>
  <c r="AJ575" i="6"/>
  <c r="AU575" i="6" s="1"/>
  <c r="AJ590" i="6"/>
  <c r="AU590" i="6" s="1"/>
  <c r="AJ587" i="6"/>
  <c r="AU587" i="6" s="1"/>
  <c r="V4" i="3"/>
  <c r="V5" i="3"/>
  <c r="U17" i="2"/>
  <c r="V16" i="3"/>
  <c r="AJ578" i="6"/>
  <c r="AU578" i="6" s="1"/>
  <c r="AJ577" i="6"/>
  <c r="AU577" i="6" s="1"/>
  <c r="V11" i="3"/>
  <c r="V15" i="3"/>
  <c r="V10" i="3"/>
  <c r="V14" i="3"/>
  <c r="V12" i="3"/>
  <c r="V13" i="3"/>
  <c r="U16" i="2"/>
  <c r="AJ579" i="6"/>
  <c r="AU579" i="6" s="1"/>
  <c r="AJ583" i="6"/>
  <c r="AU583" i="6" s="1"/>
  <c r="V18" i="3"/>
  <c r="V22" i="3"/>
  <c r="AJ582" i="6"/>
  <c r="AU582" i="6" s="1"/>
  <c r="V19" i="3"/>
  <c r="V8" i="3"/>
  <c r="V7" i="3"/>
  <c r="AJ581" i="6"/>
  <c r="AU581" i="6" s="1"/>
  <c r="V20" i="3"/>
  <c r="V9" i="3"/>
  <c r="V17" i="3"/>
  <c r="V21" i="3"/>
  <c r="AJ576" i="6"/>
  <c r="AU576" i="6" s="1"/>
  <c r="AJ580" i="6"/>
  <c r="AU580" i="6" s="1"/>
  <c r="AJ584" i="6"/>
  <c r="AU584" i="6" s="1"/>
  <c r="V6" i="3"/>
  <c r="U15" i="2"/>
  <c r="AE564" i="6"/>
  <c r="AA565" i="6"/>
  <c r="M2" i="6" s="1"/>
  <c r="AC565" i="6"/>
  <c r="AB566" i="6" s="1"/>
  <c r="AD566" i="6" s="1"/>
  <c r="AE565" i="6" s="1"/>
  <c r="CO20" i="1"/>
  <c r="C20" i="1" s="1"/>
  <c r="C16" i="1"/>
  <c r="C17" i="1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H502" i="3"/>
  <c r="K502" i="3" s="1"/>
  <c r="M502" i="3" s="1"/>
  <c r="N502" i="3"/>
  <c r="O502" i="3"/>
  <c r="H503" i="3"/>
  <c r="I503" i="3" s="1"/>
  <c r="N503" i="3"/>
  <c r="O503" i="3"/>
  <c r="H504" i="3"/>
  <c r="I504" i="3" s="1"/>
  <c r="N504" i="3"/>
  <c r="O504" i="3"/>
  <c r="H505" i="3"/>
  <c r="I505" i="3" s="1"/>
  <c r="N505" i="3"/>
  <c r="O505" i="3"/>
  <c r="H506" i="3"/>
  <c r="I506" i="3" s="1"/>
  <c r="N506" i="3"/>
  <c r="O506" i="3"/>
  <c r="H507" i="3"/>
  <c r="I507" i="3" s="1"/>
  <c r="N507" i="3"/>
  <c r="O507" i="3"/>
  <c r="H508" i="3"/>
  <c r="I508" i="3" s="1"/>
  <c r="N508" i="3"/>
  <c r="O508" i="3"/>
  <c r="H509" i="3"/>
  <c r="N509" i="3"/>
  <c r="O509" i="3"/>
  <c r="H510" i="3"/>
  <c r="I510" i="3" s="1"/>
  <c r="N510" i="3"/>
  <c r="O510" i="3"/>
  <c r="H511" i="3"/>
  <c r="I511" i="3" s="1"/>
  <c r="N511" i="3"/>
  <c r="O511" i="3"/>
  <c r="H512" i="3"/>
  <c r="I512" i="3" s="1"/>
  <c r="N512" i="3"/>
  <c r="O512" i="3"/>
  <c r="H513" i="3"/>
  <c r="I513" i="3" s="1"/>
  <c r="N513" i="3"/>
  <c r="O513" i="3"/>
  <c r="H514" i="3"/>
  <c r="I514" i="3" s="1"/>
  <c r="N514" i="3"/>
  <c r="O514" i="3"/>
  <c r="H515" i="3"/>
  <c r="I515" i="3" s="1"/>
  <c r="N515" i="3"/>
  <c r="O515" i="3"/>
  <c r="H516" i="3"/>
  <c r="I516" i="3" s="1"/>
  <c r="N516" i="3"/>
  <c r="O516" i="3"/>
  <c r="H517" i="3"/>
  <c r="I517" i="3" s="1"/>
  <c r="N517" i="3"/>
  <c r="O517" i="3"/>
  <c r="H518" i="3"/>
  <c r="I518" i="3" s="1"/>
  <c r="N518" i="3"/>
  <c r="O518" i="3"/>
  <c r="H519" i="3"/>
  <c r="I519" i="3" s="1"/>
  <c r="N519" i="3"/>
  <c r="O519" i="3"/>
  <c r="H520" i="3"/>
  <c r="I520" i="3" s="1"/>
  <c r="N520" i="3"/>
  <c r="O520" i="3"/>
  <c r="H521" i="3"/>
  <c r="I521" i="3" s="1"/>
  <c r="N521" i="3"/>
  <c r="O521" i="3"/>
  <c r="H522" i="3"/>
  <c r="I522" i="3" s="1"/>
  <c r="N522" i="3"/>
  <c r="O522" i="3"/>
  <c r="H523" i="3"/>
  <c r="I523" i="3" s="1"/>
  <c r="N523" i="3"/>
  <c r="O523" i="3"/>
  <c r="H524" i="3"/>
  <c r="I524" i="3" s="1"/>
  <c r="N524" i="3"/>
  <c r="O524" i="3"/>
  <c r="H525" i="3"/>
  <c r="I525" i="3" s="1"/>
  <c r="N525" i="3"/>
  <c r="O525" i="3"/>
  <c r="H526" i="3"/>
  <c r="I526" i="3" s="1"/>
  <c r="N526" i="3"/>
  <c r="O526" i="3"/>
  <c r="H527" i="3"/>
  <c r="N527" i="3"/>
  <c r="O527" i="3"/>
  <c r="H528" i="3"/>
  <c r="N528" i="3"/>
  <c r="O528" i="3"/>
  <c r="H529" i="3"/>
  <c r="N529" i="3"/>
  <c r="O529" i="3"/>
  <c r="H530" i="3"/>
  <c r="N530" i="3"/>
  <c r="H531" i="3"/>
  <c r="I531" i="3" s="1"/>
  <c r="N531" i="3"/>
  <c r="O531" i="3"/>
  <c r="H532" i="3"/>
  <c r="K532" i="3" s="1"/>
  <c r="M532" i="3" s="1"/>
  <c r="N532" i="3"/>
  <c r="O532" i="3"/>
  <c r="H533" i="3"/>
  <c r="I533" i="3" s="1"/>
  <c r="N533" i="3"/>
  <c r="O533" i="3"/>
  <c r="H534" i="3"/>
  <c r="K534" i="3" s="1"/>
  <c r="M534" i="3" s="1"/>
  <c r="N534" i="3"/>
  <c r="H535" i="3"/>
  <c r="I535" i="3" s="1"/>
  <c r="N535" i="3"/>
  <c r="O535" i="3"/>
  <c r="H536" i="3"/>
  <c r="K536" i="3" s="1"/>
  <c r="M536" i="3" s="1"/>
  <c r="N536" i="3"/>
  <c r="O536" i="3"/>
  <c r="H537" i="3"/>
  <c r="I537" i="3" s="1"/>
  <c r="N537" i="3"/>
  <c r="O537" i="3"/>
  <c r="H538" i="3"/>
  <c r="K538" i="3" s="1"/>
  <c r="M538" i="3" s="1"/>
  <c r="N538" i="3"/>
  <c r="H539" i="3"/>
  <c r="I539" i="3" s="1"/>
  <c r="N539" i="3"/>
  <c r="O539" i="3"/>
  <c r="H540" i="3"/>
  <c r="K540" i="3" s="1"/>
  <c r="M540" i="3" s="1"/>
  <c r="N540" i="3"/>
  <c r="O540" i="3"/>
  <c r="H541" i="3"/>
  <c r="I541" i="3" s="1"/>
  <c r="N541" i="3"/>
  <c r="O541" i="3"/>
  <c r="H542" i="3"/>
  <c r="K542" i="3" s="1"/>
  <c r="M542" i="3" s="1"/>
  <c r="N542" i="3"/>
  <c r="H543" i="3"/>
  <c r="I543" i="3" s="1"/>
  <c r="N543" i="3"/>
  <c r="O543" i="3"/>
  <c r="H544" i="3"/>
  <c r="I544" i="3" s="1"/>
  <c r="N544" i="3"/>
  <c r="H545" i="3"/>
  <c r="I545" i="3" s="1"/>
  <c r="N545" i="3"/>
  <c r="O545" i="3"/>
  <c r="H546" i="3"/>
  <c r="K546" i="3" s="1"/>
  <c r="M546" i="3" s="1"/>
  <c r="N546" i="3"/>
  <c r="H547" i="3"/>
  <c r="I547" i="3" s="1"/>
  <c r="N547" i="3"/>
  <c r="O547" i="3"/>
  <c r="H548" i="3"/>
  <c r="I548" i="3" s="1"/>
  <c r="N548" i="3"/>
  <c r="H549" i="3"/>
  <c r="I549" i="3" s="1"/>
  <c r="N549" i="3"/>
  <c r="O549" i="3"/>
  <c r="H550" i="3"/>
  <c r="K550" i="3" s="1"/>
  <c r="M550" i="3" s="1"/>
  <c r="N550" i="3"/>
  <c r="H551" i="3"/>
  <c r="I551" i="3" s="1"/>
  <c r="N551" i="3"/>
  <c r="O551" i="3"/>
  <c r="H552" i="3"/>
  <c r="K552" i="3" s="1"/>
  <c r="M552" i="3" s="1"/>
  <c r="N552" i="3"/>
  <c r="O552" i="3"/>
  <c r="H553" i="3"/>
  <c r="I553" i="3" s="1"/>
  <c r="N553" i="3"/>
  <c r="O553" i="3"/>
  <c r="H554" i="3"/>
  <c r="K554" i="3" s="1"/>
  <c r="M554" i="3" s="1"/>
  <c r="N554" i="3"/>
  <c r="H555" i="3"/>
  <c r="I555" i="3" s="1"/>
  <c r="N555" i="3"/>
  <c r="O555" i="3"/>
  <c r="H556" i="3"/>
  <c r="K556" i="3" s="1"/>
  <c r="M556" i="3" s="1"/>
  <c r="N556" i="3"/>
  <c r="O556" i="3"/>
  <c r="H557" i="3"/>
  <c r="I557" i="3" s="1"/>
  <c r="N557" i="3"/>
  <c r="O557" i="3"/>
  <c r="H558" i="3"/>
  <c r="K558" i="3" s="1"/>
  <c r="M558" i="3" s="1"/>
  <c r="N558" i="3"/>
  <c r="H559" i="3"/>
  <c r="I559" i="3" s="1"/>
  <c r="N559" i="3"/>
  <c r="H560" i="3"/>
  <c r="K560" i="3" s="1"/>
  <c r="M560" i="3" s="1"/>
  <c r="N560" i="3"/>
  <c r="O560" i="3"/>
  <c r="H561" i="3"/>
  <c r="I561" i="3" s="1"/>
  <c r="N561" i="3"/>
  <c r="H562" i="3"/>
  <c r="K562" i="3" s="1"/>
  <c r="M562" i="3" s="1"/>
  <c r="N562" i="3"/>
  <c r="O562" i="3"/>
  <c r="H563" i="3"/>
  <c r="K563" i="3" s="1"/>
  <c r="M563" i="3" s="1"/>
  <c r="N563" i="3"/>
  <c r="O563" i="3"/>
  <c r="H564" i="3"/>
  <c r="K564" i="3" s="1"/>
  <c r="M564" i="3" s="1"/>
  <c r="N564" i="3"/>
  <c r="O564" i="3"/>
  <c r="H565" i="3"/>
  <c r="I565" i="3" s="1"/>
  <c r="N565" i="3"/>
  <c r="O565" i="3"/>
  <c r="H566" i="3"/>
  <c r="N566" i="3"/>
  <c r="O566" i="3"/>
  <c r="H567" i="3"/>
  <c r="I567" i="3" s="1"/>
  <c r="N567" i="3"/>
  <c r="H568" i="3"/>
  <c r="N568" i="3"/>
  <c r="O568" i="3"/>
  <c r="H569" i="3"/>
  <c r="N569" i="3"/>
  <c r="H570" i="3"/>
  <c r="K570" i="3" s="1"/>
  <c r="M570" i="3" s="1"/>
  <c r="N570" i="3"/>
  <c r="O570" i="3"/>
  <c r="H571" i="3"/>
  <c r="K571" i="3" s="1"/>
  <c r="M571" i="3" s="1"/>
  <c r="N571" i="3"/>
  <c r="O571" i="3"/>
  <c r="H572" i="3"/>
  <c r="K572" i="3" s="1"/>
  <c r="M572" i="3" s="1"/>
  <c r="N572" i="3"/>
  <c r="H573" i="3"/>
  <c r="I573" i="3" s="1"/>
  <c r="N573" i="3"/>
  <c r="O573" i="3"/>
  <c r="H574" i="3"/>
  <c r="N574" i="3"/>
  <c r="O574" i="3"/>
  <c r="H575" i="3"/>
  <c r="I575" i="3" s="1"/>
  <c r="N575" i="3"/>
  <c r="H576" i="3"/>
  <c r="N576" i="3"/>
  <c r="O576" i="3"/>
  <c r="H577" i="3"/>
  <c r="N577" i="3"/>
  <c r="H578" i="3"/>
  <c r="K578" i="3" s="1"/>
  <c r="M578" i="3" s="1"/>
  <c r="N578" i="3"/>
  <c r="O578" i="3"/>
  <c r="H579" i="3"/>
  <c r="K579" i="3" s="1"/>
  <c r="M579" i="3" s="1"/>
  <c r="N579" i="3"/>
  <c r="O579" i="3"/>
  <c r="H580" i="3"/>
  <c r="N580" i="3"/>
  <c r="O580" i="3"/>
  <c r="H581" i="3"/>
  <c r="N581" i="3"/>
  <c r="H582" i="3"/>
  <c r="N582" i="3"/>
  <c r="O582" i="3"/>
  <c r="H583" i="3"/>
  <c r="I583" i="3" s="1"/>
  <c r="N583" i="3"/>
  <c r="O583" i="3"/>
  <c r="H584" i="3"/>
  <c r="N584" i="3"/>
  <c r="O584" i="3"/>
  <c r="H585" i="3"/>
  <c r="K585" i="3" s="1"/>
  <c r="M585" i="3" s="1"/>
  <c r="N585" i="3"/>
  <c r="O585" i="3"/>
  <c r="H586" i="3"/>
  <c r="K586" i="3" s="1"/>
  <c r="M586" i="3" s="1"/>
  <c r="N586" i="3"/>
  <c r="O586" i="3"/>
  <c r="H587" i="3"/>
  <c r="I587" i="3" s="1"/>
  <c r="N587" i="3"/>
  <c r="H588" i="3"/>
  <c r="K588" i="3" s="1"/>
  <c r="M588" i="3" s="1"/>
  <c r="N588" i="3"/>
  <c r="H589" i="3"/>
  <c r="I589" i="3" s="1"/>
  <c r="N589" i="3"/>
  <c r="H590" i="3"/>
  <c r="K590" i="3" s="1"/>
  <c r="M590" i="3" s="1"/>
  <c r="N590" i="3"/>
  <c r="O590" i="3"/>
  <c r="H591" i="3"/>
  <c r="K591" i="3" s="1"/>
  <c r="M591" i="3" s="1"/>
  <c r="N591" i="3"/>
  <c r="H592" i="3"/>
  <c r="K592" i="3" s="1"/>
  <c r="M592" i="3" s="1"/>
  <c r="N592" i="3"/>
  <c r="H593" i="3"/>
  <c r="K593" i="3" s="1"/>
  <c r="M593" i="3" s="1"/>
  <c r="N593" i="3"/>
  <c r="H594" i="3"/>
  <c r="K594" i="3" s="1"/>
  <c r="M594" i="3" s="1"/>
  <c r="N594" i="3"/>
  <c r="H595" i="3"/>
  <c r="K595" i="3" s="1"/>
  <c r="M595" i="3" s="1"/>
  <c r="N595" i="3"/>
  <c r="O595" i="3"/>
  <c r="H596" i="3"/>
  <c r="N596" i="3"/>
  <c r="H597" i="3"/>
  <c r="I597" i="3" s="1"/>
  <c r="N597" i="3"/>
  <c r="H598" i="3"/>
  <c r="K598" i="3" s="1"/>
  <c r="M598" i="3" s="1"/>
  <c r="N598" i="3"/>
  <c r="O598" i="3"/>
  <c r="H599" i="3"/>
  <c r="I599" i="3" s="1"/>
  <c r="N599" i="3"/>
  <c r="O599" i="3"/>
  <c r="H600" i="3"/>
  <c r="K600" i="3" s="1"/>
  <c r="M600" i="3" s="1"/>
  <c r="N600" i="3"/>
  <c r="H601" i="3"/>
  <c r="I601" i="3" s="1"/>
  <c r="N601" i="3"/>
  <c r="H602" i="3"/>
  <c r="K602" i="3" s="1"/>
  <c r="M602" i="3" s="1"/>
  <c r="N602" i="3"/>
  <c r="H603" i="3"/>
  <c r="N603" i="3"/>
  <c r="O603" i="3"/>
  <c r="H604" i="3"/>
  <c r="K604" i="3" s="1"/>
  <c r="M604" i="3" s="1"/>
  <c r="N604" i="3"/>
  <c r="O604" i="3"/>
  <c r="H605" i="3"/>
  <c r="I605" i="3" s="1"/>
  <c r="N605" i="3"/>
  <c r="H606" i="3"/>
  <c r="N606" i="3"/>
  <c r="O606" i="3"/>
  <c r="H607" i="3"/>
  <c r="I607" i="3" s="1"/>
  <c r="N607" i="3"/>
  <c r="O607" i="3"/>
  <c r="H608" i="3"/>
  <c r="K608" i="3" s="1"/>
  <c r="M608" i="3" s="1"/>
  <c r="N608" i="3"/>
  <c r="H609" i="3"/>
  <c r="K609" i="3" s="1"/>
  <c r="M609" i="3" s="1"/>
  <c r="N609" i="3"/>
  <c r="O609" i="3"/>
  <c r="H610" i="3"/>
  <c r="N610" i="3"/>
  <c r="O610" i="3"/>
  <c r="H611" i="3"/>
  <c r="K611" i="3" s="1"/>
  <c r="M611" i="3" s="1"/>
  <c r="N611" i="3"/>
  <c r="O611" i="3"/>
  <c r="H612" i="3"/>
  <c r="K612" i="3" s="1"/>
  <c r="M612" i="3" s="1"/>
  <c r="N612" i="3"/>
  <c r="H613" i="3"/>
  <c r="K613" i="3" s="1"/>
  <c r="M613" i="3" s="1"/>
  <c r="N613" i="3"/>
  <c r="H614" i="3"/>
  <c r="N614" i="3"/>
  <c r="O614" i="3"/>
  <c r="H615" i="3"/>
  <c r="K615" i="3" s="1"/>
  <c r="M615" i="3" s="1"/>
  <c r="N615" i="3"/>
  <c r="O615" i="3"/>
  <c r="H616" i="3"/>
  <c r="N616" i="3"/>
  <c r="H617" i="3"/>
  <c r="I617" i="3" s="1"/>
  <c r="N617" i="3"/>
  <c r="O617" i="3"/>
  <c r="H618" i="3"/>
  <c r="K618" i="3" s="1"/>
  <c r="M618" i="3" s="1"/>
  <c r="N618" i="3"/>
  <c r="O618" i="3"/>
  <c r="H619" i="3"/>
  <c r="N619" i="3"/>
  <c r="H620" i="3"/>
  <c r="K620" i="3" s="1"/>
  <c r="M620" i="3" s="1"/>
  <c r="N620" i="3"/>
  <c r="H621" i="3"/>
  <c r="K621" i="3" s="1"/>
  <c r="M621" i="3" s="1"/>
  <c r="N621" i="3"/>
  <c r="O621" i="3"/>
  <c r="H622" i="3"/>
  <c r="N622" i="3"/>
  <c r="H623" i="3"/>
  <c r="N623" i="3"/>
  <c r="O623" i="3"/>
  <c r="H624" i="3"/>
  <c r="K624" i="3" s="1"/>
  <c r="M624" i="3" s="1"/>
  <c r="N624" i="3"/>
  <c r="O624" i="3"/>
  <c r="H625" i="3"/>
  <c r="I625" i="3" s="1"/>
  <c r="N625" i="3"/>
  <c r="H626" i="3"/>
  <c r="N626" i="3"/>
  <c r="H627" i="3"/>
  <c r="N627" i="3"/>
  <c r="O627" i="3"/>
  <c r="H628" i="3"/>
  <c r="N628" i="3"/>
  <c r="O628" i="3"/>
  <c r="H629" i="3"/>
  <c r="I629" i="3" s="1"/>
  <c r="N629" i="3"/>
  <c r="O629" i="3"/>
  <c r="H630" i="3"/>
  <c r="K630" i="3" s="1"/>
  <c r="M630" i="3" s="1"/>
  <c r="N630" i="3"/>
  <c r="H631" i="3"/>
  <c r="K631" i="3" s="1"/>
  <c r="M631" i="3" s="1"/>
  <c r="N631" i="3"/>
  <c r="O631" i="3"/>
  <c r="H632" i="3"/>
  <c r="K632" i="3" s="1"/>
  <c r="M632" i="3" s="1"/>
  <c r="N632" i="3"/>
  <c r="O632" i="3"/>
  <c r="H633" i="3"/>
  <c r="I633" i="3" s="1"/>
  <c r="N633" i="3"/>
  <c r="O633" i="3"/>
  <c r="H634" i="3"/>
  <c r="K634" i="3" s="1"/>
  <c r="M634" i="3" s="1"/>
  <c r="N634" i="3"/>
  <c r="O634" i="3"/>
  <c r="H635" i="3"/>
  <c r="N635" i="3"/>
  <c r="H636" i="3"/>
  <c r="K636" i="3" s="1"/>
  <c r="M636" i="3" s="1"/>
  <c r="N636" i="3"/>
  <c r="H637" i="3"/>
  <c r="K637" i="3" s="1"/>
  <c r="M637" i="3" s="1"/>
  <c r="N637" i="3"/>
  <c r="O637" i="3"/>
  <c r="H638" i="3"/>
  <c r="K638" i="3" s="1"/>
  <c r="M638" i="3" s="1"/>
  <c r="N638" i="3"/>
  <c r="O638" i="3"/>
  <c r="H639" i="3"/>
  <c r="I639" i="3" s="1"/>
  <c r="N639" i="3"/>
  <c r="O639" i="3"/>
  <c r="H640" i="3"/>
  <c r="K640" i="3" s="1"/>
  <c r="M640" i="3" s="1"/>
  <c r="N640" i="3"/>
  <c r="O640" i="3"/>
  <c r="H641" i="3"/>
  <c r="I641" i="3" s="1"/>
  <c r="N641" i="3"/>
  <c r="H642" i="3"/>
  <c r="N642" i="3"/>
  <c r="H643" i="3"/>
  <c r="K643" i="3" s="1"/>
  <c r="M643" i="3" s="1"/>
  <c r="N643" i="3"/>
  <c r="O643" i="3"/>
  <c r="H644" i="3"/>
  <c r="K644" i="3" s="1"/>
  <c r="M644" i="3" s="1"/>
  <c r="N644" i="3"/>
  <c r="O644" i="3"/>
  <c r="H645" i="3"/>
  <c r="I645" i="3" s="1"/>
  <c r="N645" i="3"/>
  <c r="O645" i="3"/>
  <c r="H646" i="3"/>
  <c r="K646" i="3" s="1"/>
  <c r="M646" i="3" s="1"/>
  <c r="N646" i="3"/>
  <c r="O646" i="3"/>
  <c r="H647" i="3"/>
  <c r="K647" i="3" s="1"/>
  <c r="M647" i="3" s="1"/>
  <c r="N647" i="3"/>
  <c r="H648" i="3"/>
  <c r="N648" i="3"/>
  <c r="O648" i="3"/>
  <c r="H649" i="3"/>
  <c r="N649" i="3"/>
  <c r="H650" i="3"/>
  <c r="K650" i="3" s="1"/>
  <c r="M650" i="3" s="1"/>
  <c r="N650" i="3"/>
  <c r="O650" i="3"/>
  <c r="H651" i="3"/>
  <c r="I651" i="3" s="1"/>
  <c r="N651" i="3"/>
  <c r="O651" i="3"/>
  <c r="H652" i="3"/>
  <c r="K652" i="3" s="1"/>
  <c r="M652" i="3" s="1"/>
  <c r="N652" i="3"/>
  <c r="O652" i="3"/>
  <c r="H653" i="3"/>
  <c r="K653" i="3" s="1"/>
  <c r="M653" i="3" s="1"/>
  <c r="N653" i="3"/>
  <c r="H654" i="3"/>
  <c r="N654" i="3"/>
  <c r="O654" i="3"/>
  <c r="H655" i="3"/>
  <c r="N655" i="3"/>
  <c r="H656" i="3"/>
  <c r="K656" i="3" s="1"/>
  <c r="M656" i="3" s="1"/>
  <c r="N656" i="3"/>
  <c r="O656" i="3"/>
  <c r="H657" i="3"/>
  <c r="I657" i="3" s="1"/>
  <c r="N657" i="3"/>
  <c r="O657" i="3"/>
  <c r="H658" i="3"/>
  <c r="K658" i="3" s="1"/>
  <c r="M658" i="3" s="1"/>
  <c r="N658" i="3"/>
  <c r="O658" i="3"/>
  <c r="H659" i="3"/>
  <c r="N659" i="3"/>
  <c r="O659" i="3"/>
  <c r="H660" i="3"/>
  <c r="K660" i="3" s="1"/>
  <c r="M660" i="3" s="1"/>
  <c r="N660" i="3"/>
  <c r="H661" i="3"/>
  <c r="I661" i="3" s="1"/>
  <c r="N661" i="3"/>
  <c r="O661" i="3"/>
  <c r="H662" i="3"/>
  <c r="K662" i="3" s="1"/>
  <c r="M662" i="3" s="1"/>
  <c r="N662" i="3"/>
  <c r="H663" i="3"/>
  <c r="I663" i="3" s="1"/>
  <c r="N663" i="3"/>
  <c r="O663" i="3"/>
  <c r="H664" i="3"/>
  <c r="K664" i="3" s="1"/>
  <c r="M664" i="3" s="1"/>
  <c r="N664" i="3"/>
  <c r="H665" i="3"/>
  <c r="N665" i="3"/>
  <c r="H666" i="3"/>
  <c r="K666" i="3" s="1"/>
  <c r="M666" i="3" s="1"/>
  <c r="N666" i="3"/>
  <c r="H667" i="3"/>
  <c r="K667" i="3" s="1"/>
  <c r="M667" i="3" s="1"/>
  <c r="N667" i="3"/>
  <c r="H668" i="3"/>
  <c r="K668" i="3" s="1"/>
  <c r="M668" i="3" s="1"/>
  <c r="N668" i="3"/>
  <c r="O668" i="3"/>
  <c r="H669" i="3"/>
  <c r="I669" i="3" s="1"/>
  <c r="N669" i="3"/>
  <c r="O669" i="3"/>
  <c r="H670" i="3"/>
  <c r="K670" i="3" s="1"/>
  <c r="M670" i="3" s="1"/>
  <c r="N670" i="3"/>
  <c r="O670" i="3"/>
  <c r="H671" i="3"/>
  <c r="I671" i="3" s="1"/>
  <c r="N671" i="3"/>
  <c r="O671" i="3"/>
  <c r="H672" i="3"/>
  <c r="K672" i="3" s="1"/>
  <c r="M672" i="3" s="1"/>
  <c r="N672" i="3"/>
  <c r="O672" i="3"/>
  <c r="H673" i="3"/>
  <c r="I673" i="3" s="1"/>
  <c r="N673" i="3"/>
  <c r="O673" i="3"/>
  <c r="H674" i="3"/>
  <c r="I674" i="3" s="1"/>
  <c r="N674" i="3"/>
  <c r="O674" i="3"/>
  <c r="H675" i="3"/>
  <c r="I675" i="3" s="1"/>
  <c r="N675" i="3"/>
  <c r="O675" i="3"/>
  <c r="H676" i="3"/>
  <c r="N676" i="3"/>
  <c r="O676" i="3"/>
  <c r="H677" i="3"/>
  <c r="I677" i="3" s="1"/>
  <c r="N677" i="3"/>
  <c r="O677" i="3"/>
  <c r="H678" i="3"/>
  <c r="K678" i="3" s="1"/>
  <c r="M678" i="3" s="1"/>
  <c r="N678" i="3"/>
  <c r="O678" i="3"/>
  <c r="H679" i="3"/>
  <c r="I679" i="3" s="1"/>
  <c r="N679" i="3"/>
  <c r="O679" i="3"/>
  <c r="H680" i="3"/>
  <c r="I680" i="3" s="1"/>
  <c r="N680" i="3"/>
  <c r="O680" i="3"/>
  <c r="H681" i="3"/>
  <c r="I681" i="3" s="1"/>
  <c r="N681" i="3"/>
  <c r="O681" i="3"/>
  <c r="H682" i="3"/>
  <c r="N682" i="3"/>
  <c r="O682" i="3"/>
  <c r="H683" i="3"/>
  <c r="I683" i="3" s="1"/>
  <c r="N683" i="3"/>
  <c r="O683" i="3"/>
  <c r="H684" i="3"/>
  <c r="N684" i="3"/>
  <c r="O684" i="3"/>
  <c r="H685" i="3"/>
  <c r="N685" i="3"/>
  <c r="O685" i="3"/>
  <c r="H686" i="3"/>
  <c r="K686" i="3" s="1"/>
  <c r="M686" i="3" s="1"/>
  <c r="N686" i="3"/>
  <c r="O686" i="3"/>
  <c r="H687" i="3"/>
  <c r="I687" i="3" s="1"/>
  <c r="N687" i="3"/>
  <c r="O687" i="3"/>
  <c r="H688" i="3"/>
  <c r="K688" i="3" s="1"/>
  <c r="M688" i="3" s="1"/>
  <c r="N688" i="3"/>
  <c r="O688" i="3"/>
  <c r="H689" i="3"/>
  <c r="N689" i="3"/>
  <c r="O689" i="3"/>
  <c r="H690" i="3"/>
  <c r="K690" i="3" s="1"/>
  <c r="M690" i="3" s="1"/>
  <c r="N690" i="3"/>
  <c r="O690" i="3"/>
  <c r="H691" i="3"/>
  <c r="N691" i="3"/>
  <c r="O691" i="3"/>
  <c r="H692" i="3"/>
  <c r="K692" i="3" s="1"/>
  <c r="M692" i="3" s="1"/>
  <c r="N692" i="3"/>
  <c r="H693" i="3"/>
  <c r="N693" i="3"/>
  <c r="O693" i="3"/>
  <c r="H694" i="3"/>
  <c r="K694" i="3" s="1"/>
  <c r="M694" i="3" s="1"/>
  <c r="N694" i="3"/>
  <c r="H695" i="3"/>
  <c r="I695" i="3" s="1"/>
  <c r="N695" i="3"/>
  <c r="O695" i="3"/>
  <c r="H696" i="3"/>
  <c r="K696" i="3" s="1"/>
  <c r="M696" i="3" s="1"/>
  <c r="N696" i="3"/>
  <c r="O696" i="3"/>
  <c r="H697" i="3"/>
  <c r="N697" i="3"/>
  <c r="O697" i="3"/>
  <c r="H698" i="3"/>
  <c r="K698" i="3" s="1"/>
  <c r="M698" i="3" s="1"/>
  <c r="N698" i="3"/>
  <c r="H699" i="3"/>
  <c r="I699" i="3" s="1"/>
  <c r="N699" i="3"/>
  <c r="O699" i="3"/>
  <c r="H700" i="3"/>
  <c r="N700" i="3"/>
  <c r="H701" i="3"/>
  <c r="N701" i="3"/>
  <c r="O701" i="3"/>
  <c r="H702" i="3"/>
  <c r="K702" i="3" s="1"/>
  <c r="M702" i="3" s="1"/>
  <c r="N702" i="3"/>
  <c r="O702" i="3"/>
  <c r="H703" i="3"/>
  <c r="I703" i="3" s="1"/>
  <c r="N703" i="3"/>
  <c r="O703" i="3"/>
  <c r="H704" i="3"/>
  <c r="I704" i="3" s="1"/>
  <c r="N704" i="3"/>
  <c r="H705" i="3"/>
  <c r="N705" i="3"/>
  <c r="O705" i="3"/>
  <c r="H706" i="3"/>
  <c r="N706" i="3"/>
  <c r="H707" i="3"/>
  <c r="I707" i="3" s="1"/>
  <c r="N707" i="3"/>
  <c r="O707" i="3"/>
  <c r="H708" i="3"/>
  <c r="I708" i="3" s="1"/>
  <c r="N708" i="3"/>
  <c r="O708" i="3"/>
  <c r="H709" i="3"/>
  <c r="N709" i="3"/>
  <c r="O709" i="3"/>
  <c r="H710" i="3"/>
  <c r="I710" i="3" s="1"/>
  <c r="N710" i="3"/>
  <c r="O710" i="3"/>
  <c r="H711" i="3"/>
  <c r="I711" i="3" s="1"/>
  <c r="N711" i="3"/>
  <c r="H712" i="3"/>
  <c r="K712" i="3" s="1"/>
  <c r="M712" i="3" s="1"/>
  <c r="N712" i="3"/>
  <c r="H713" i="3"/>
  <c r="N713" i="3"/>
  <c r="H714" i="3"/>
  <c r="N714" i="3"/>
  <c r="O714" i="3"/>
  <c r="H715" i="3"/>
  <c r="K715" i="3" s="1"/>
  <c r="M715" i="3" s="1"/>
  <c r="N715" i="3"/>
  <c r="O715" i="3"/>
  <c r="H716" i="3"/>
  <c r="I716" i="3" s="1"/>
  <c r="N716" i="3"/>
  <c r="O716" i="3"/>
  <c r="H717" i="3"/>
  <c r="N717" i="3"/>
  <c r="H718" i="3"/>
  <c r="K718" i="3" s="1"/>
  <c r="M718" i="3" s="1"/>
  <c r="N718" i="3"/>
  <c r="O718" i="3"/>
  <c r="H719" i="3"/>
  <c r="K719" i="3" s="1"/>
  <c r="M719" i="3" s="1"/>
  <c r="N719" i="3"/>
  <c r="O719" i="3"/>
  <c r="H720" i="3"/>
  <c r="I720" i="3" s="1"/>
  <c r="N720" i="3"/>
  <c r="O720" i="3"/>
  <c r="H721" i="3"/>
  <c r="N721" i="3"/>
  <c r="O721" i="3"/>
  <c r="H722" i="3"/>
  <c r="K722" i="3" s="1"/>
  <c r="M722" i="3" s="1"/>
  <c r="N722" i="3"/>
  <c r="O722" i="3"/>
  <c r="H723" i="3"/>
  <c r="K723" i="3" s="1"/>
  <c r="M723" i="3" s="1"/>
  <c r="N723" i="3"/>
  <c r="O723" i="3"/>
  <c r="H724" i="3"/>
  <c r="I724" i="3" s="1"/>
  <c r="N724" i="3"/>
  <c r="O724" i="3"/>
  <c r="H725" i="3"/>
  <c r="N725" i="3"/>
  <c r="O725" i="3"/>
  <c r="H726" i="3"/>
  <c r="K726" i="3" s="1"/>
  <c r="M726" i="3" s="1"/>
  <c r="N726" i="3"/>
  <c r="O726" i="3"/>
  <c r="H727" i="3"/>
  <c r="K727" i="3" s="1"/>
  <c r="M727" i="3" s="1"/>
  <c r="N727" i="3"/>
  <c r="O727" i="3"/>
  <c r="H728" i="3"/>
  <c r="N728" i="3"/>
  <c r="H729" i="3"/>
  <c r="K729" i="3" s="1"/>
  <c r="M729" i="3" s="1"/>
  <c r="N729" i="3"/>
  <c r="O729" i="3"/>
  <c r="H730" i="3"/>
  <c r="I730" i="3" s="1"/>
  <c r="N730" i="3"/>
  <c r="O730" i="3"/>
  <c r="H731" i="3"/>
  <c r="N731" i="3"/>
  <c r="H732" i="3"/>
  <c r="I732" i="3" s="1"/>
  <c r="N732" i="3"/>
  <c r="H733" i="3"/>
  <c r="K733" i="3" s="1"/>
  <c r="M733" i="3" s="1"/>
  <c r="N733" i="3"/>
  <c r="O733" i="3"/>
  <c r="H734" i="3"/>
  <c r="I734" i="3" s="1"/>
  <c r="N734" i="3"/>
  <c r="O734" i="3"/>
  <c r="H735" i="3"/>
  <c r="K735" i="3" s="1"/>
  <c r="M735" i="3" s="1"/>
  <c r="N735" i="3"/>
  <c r="H736" i="3"/>
  <c r="I736" i="3" s="1"/>
  <c r="N736" i="3"/>
  <c r="O736" i="3"/>
  <c r="H737" i="3"/>
  <c r="K737" i="3" s="1"/>
  <c r="M737" i="3" s="1"/>
  <c r="N737" i="3"/>
  <c r="O737" i="3"/>
  <c r="H738" i="3"/>
  <c r="N738" i="3"/>
  <c r="O738" i="3"/>
  <c r="H739" i="3"/>
  <c r="K739" i="3" s="1"/>
  <c r="M739" i="3" s="1"/>
  <c r="N739" i="3"/>
  <c r="O739" i="3"/>
  <c r="H740" i="3"/>
  <c r="I740" i="3" s="1"/>
  <c r="N740" i="3"/>
  <c r="O740" i="3"/>
  <c r="H741" i="3"/>
  <c r="K741" i="3" s="1"/>
  <c r="M741" i="3" s="1"/>
  <c r="N741" i="3"/>
  <c r="O741" i="3"/>
  <c r="H742" i="3"/>
  <c r="I742" i="3" s="1"/>
  <c r="N742" i="3"/>
  <c r="O742" i="3"/>
  <c r="H743" i="3"/>
  <c r="I743" i="3" s="1"/>
  <c r="N743" i="3"/>
  <c r="O743" i="3"/>
  <c r="H744" i="3"/>
  <c r="N744" i="3"/>
  <c r="O744" i="3"/>
  <c r="H745" i="3"/>
  <c r="I745" i="3" s="1"/>
  <c r="N745" i="3"/>
  <c r="O745" i="3"/>
  <c r="H746" i="3"/>
  <c r="N746" i="3"/>
  <c r="O746" i="3"/>
  <c r="H747" i="3"/>
  <c r="I747" i="3" s="1"/>
  <c r="N747" i="3"/>
  <c r="H748" i="3"/>
  <c r="I748" i="3" s="1"/>
  <c r="N748" i="3"/>
  <c r="O748" i="3"/>
  <c r="H749" i="3"/>
  <c r="N749" i="3"/>
  <c r="O749" i="3"/>
  <c r="H750" i="3"/>
  <c r="I750" i="3" s="1"/>
  <c r="N750" i="3"/>
  <c r="O750" i="3"/>
  <c r="H751" i="3"/>
  <c r="I751" i="3" s="1"/>
  <c r="N751" i="3"/>
  <c r="O751" i="3"/>
  <c r="H752" i="3"/>
  <c r="N752" i="3"/>
  <c r="O752" i="3"/>
  <c r="H753" i="3"/>
  <c r="I753" i="3" s="1"/>
  <c r="N753" i="3"/>
  <c r="O753" i="3"/>
  <c r="H754" i="3"/>
  <c r="N754" i="3"/>
  <c r="O754" i="3"/>
  <c r="H755" i="3"/>
  <c r="I755" i="3" s="1"/>
  <c r="N755" i="3"/>
  <c r="H756" i="3"/>
  <c r="N756" i="3"/>
  <c r="O756" i="3"/>
  <c r="H757" i="3"/>
  <c r="I757" i="3" s="1"/>
  <c r="N757" i="3"/>
  <c r="H758" i="3"/>
  <c r="N758" i="3"/>
  <c r="O758" i="3"/>
  <c r="H759" i="3"/>
  <c r="I759" i="3" s="1"/>
  <c r="N759" i="3"/>
  <c r="O759" i="3"/>
  <c r="H760" i="3"/>
  <c r="N760" i="3"/>
  <c r="O760" i="3"/>
  <c r="H761" i="3"/>
  <c r="I761" i="3" s="1"/>
  <c r="N761" i="3"/>
  <c r="O761" i="3"/>
  <c r="H762" i="3"/>
  <c r="N762" i="3"/>
  <c r="O762" i="3"/>
  <c r="H763" i="3"/>
  <c r="K763" i="3" s="1"/>
  <c r="M763" i="3" s="1"/>
  <c r="N763" i="3"/>
  <c r="H764" i="3"/>
  <c r="N764" i="3"/>
  <c r="O764" i="3"/>
  <c r="H765" i="3"/>
  <c r="N765" i="3"/>
  <c r="O765" i="3"/>
  <c r="H766" i="3"/>
  <c r="I766" i="3" s="1"/>
  <c r="N766" i="3"/>
  <c r="H767" i="3"/>
  <c r="K767" i="3" s="1"/>
  <c r="M767" i="3" s="1"/>
  <c r="N767" i="3"/>
  <c r="O767" i="3"/>
  <c r="H768" i="3"/>
  <c r="I768" i="3" s="1"/>
  <c r="N768" i="3"/>
  <c r="O768" i="3"/>
  <c r="H769" i="3"/>
  <c r="K769" i="3" s="1"/>
  <c r="M769" i="3" s="1"/>
  <c r="N769" i="3"/>
  <c r="O769" i="3"/>
  <c r="H770" i="3"/>
  <c r="K770" i="3" s="1"/>
  <c r="M770" i="3" s="1"/>
  <c r="N770" i="3"/>
  <c r="H771" i="3"/>
  <c r="N771" i="3"/>
  <c r="O771" i="3"/>
  <c r="H772" i="3"/>
  <c r="K772" i="3" s="1"/>
  <c r="M772" i="3" s="1"/>
  <c r="N772" i="3"/>
  <c r="O772" i="3"/>
  <c r="H773" i="3"/>
  <c r="N773" i="3"/>
  <c r="H774" i="3"/>
  <c r="I774" i="3" s="1"/>
  <c r="N774" i="3"/>
  <c r="O774" i="3"/>
  <c r="H775" i="3"/>
  <c r="K775" i="3" s="1"/>
  <c r="M775" i="3" s="1"/>
  <c r="N775" i="3"/>
  <c r="H776" i="3"/>
  <c r="I776" i="3" s="1"/>
  <c r="N776" i="3"/>
  <c r="H777" i="3"/>
  <c r="K777" i="3" s="1"/>
  <c r="M777" i="3" s="1"/>
  <c r="N777" i="3"/>
  <c r="O777" i="3"/>
  <c r="H778" i="3"/>
  <c r="N778" i="3"/>
  <c r="O778" i="3"/>
  <c r="H779" i="3"/>
  <c r="K779" i="3" s="1"/>
  <c r="M779" i="3" s="1"/>
  <c r="N779" i="3"/>
  <c r="O779" i="3"/>
  <c r="H780" i="3"/>
  <c r="I780" i="3" s="1"/>
  <c r="N780" i="3"/>
  <c r="O780" i="3"/>
  <c r="H781" i="3"/>
  <c r="N781" i="3"/>
  <c r="O781" i="3"/>
  <c r="H782" i="3"/>
  <c r="K782" i="3" s="1"/>
  <c r="M782" i="3" s="1"/>
  <c r="N782" i="3"/>
  <c r="O782" i="3"/>
  <c r="H783" i="3"/>
  <c r="N783" i="3"/>
  <c r="O783" i="3"/>
  <c r="H784" i="3"/>
  <c r="I784" i="3" s="1"/>
  <c r="N784" i="3"/>
  <c r="O784" i="3"/>
  <c r="H785" i="3"/>
  <c r="K785" i="3" s="1"/>
  <c r="M785" i="3" s="1"/>
  <c r="N785" i="3"/>
  <c r="H786" i="3"/>
  <c r="I786" i="3" s="1"/>
  <c r="N786" i="3"/>
  <c r="H787" i="3"/>
  <c r="K787" i="3" s="1"/>
  <c r="M787" i="3" s="1"/>
  <c r="N787" i="3"/>
  <c r="H788" i="3"/>
  <c r="N788" i="3"/>
  <c r="O788" i="3"/>
  <c r="H789" i="3"/>
  <c r="N789" i="3"/>
  <c r="O789" i="3"/>
  <c r="H790" i="3"/>
  <c r="N790" i="3"/>
  <c r="O790" i="3"/>
  <c r="H791" i="3"/>
  <c r="K791" i="3" s="1"/>
  <c r="M791" i="3" s="1"/>
  <c r="N791" i="3"/>
  <c r="O791" i="3"/>
  <c r="H792" i="3"/>
  <c r="K792" i="3" s="1"/>
  <c r="M792" i="3" s="1"/>
  <c r="N792" i="3"/>
  <c r="O792" i="3"/>
  <c r="H793" i="3"/>
  <c r="N793" i="3"/>
  <c r="O793" i="3"/>
  <c r="H794" i="3"/>
  <c r="I794" i="3" s="1"/>
  <c r="N794" i="3"/>
  <c r="O794" i="3"/>
  <c r="H795" i="3"/>
  <c r="K795" i="3" s="1"/>
  <c r="M795" i="3" s="1"/>
  <c r="N795" i="3"/>
  <c r="O795" i="3"/>
  <c r="H796" i="3"/>
  <c r="I796" i="3" s="1"/>
  <c r="N796" i="3"/>
  <c r="O796" i="3"/>
  <c r="H797" i="3"/>
  <c r="K797" i="3" s="1"/>
  <c r="M797" i="3" s="1"/>
  <c r="N797" i="3"/>
  <c r="H798" i="3"/>
  <c r="I798" i="3" s="1"/>
  <c r="N798" i="3"/>
  <c r="H799" i="3"/>
  <c r="K799" i="3" s="1"/>
  <c r="M799" i="3" s="1"/>
  <c r="N799" i="3"/>
  <c r="O799" i="3"/>
  <c r="H800" i="3"/>
  <c r="N800" i="3"/>
  <c r="O800" i="3"/>
  <c r="H801" i="3"/>
  <c r="K801" i="3" s="1"/>
  <c r="M801" i="3" s="1"/>
  <c r="N801" i="3"/>
  <c r="O801" i="3"/>
  <c r="H802" i="3"/>
  <c r="K802" i="3" s="1"/>
  <c r="M802" i="3" s="1"/>
  <c r="N802" i="3"/>
  <c r="O802" i="3"/>
  <c r="H803" i="3"/>
  <c r="N803" i="3"/>
  <c r="O803" i="3"/>
  <c r="H804" i="3"/>
  <c r="K804" i="3" s="1"/>
  <c r="M804" i="3" s="1"/>
  <c r="N804" i="3"/>
  <c r="O804" i="3"/>
  <c r="H805" i="3"/>
  <c r="N805" i="3"/>
  <c r="O805" i="3"/>
  <c r="H806" i="3"/>
  <c r="I806" i="3" s="1"/>
  <c r="N806" i="3"/>
  <c r="O806" i="3"/>
  <c r="H807" i="3"/>
  <c r="N807" i="3"/>
  <c r="H808" i="3"/>
  <c r="K808" i="3" s="1"/>
  <c r="M808" i="3" s="1"/>
  <c r="N808" i="3"/>
  <c r="O808" i="3"/>
  <c r="H809" i="3"/>
  <c r="K809" i="3" s="1"/>
  <c r="M809" i="3" s="1"/>
  <c r="N809" i="3"/>
  <c r="O809" i="3"/>
  <c r="H810" i="3"/>
  <c r="K810" i="3" s="1"/>
  <c r="M810" i="3" s="1"/>
  <c r="N810" i="3"/>
  <c r="O810" i="3"/>
  <c r="H811" i="3"/>
  <c r="K811" i="3" s="1"/>
  <c r="M811" i="3" s="1"/>
  <c r="N811" i="3"/>
  <c r="O811" i="3"/>
  <c r="H812" i="3"/>
  <c r="I812" i="3" s="1"/>
  <c r="N812" i="3"/>
  <c r="O812" i="3"/>
  <c r="H813" i="3"/>
  <c r="K813" i="3" s="1"/>
  <c r="M813" i="3" s="1"/>
  <c r="N813" i="3"/>
  <c r="O813" i="3"/>
  <c r="H814" i="3"/>
  <c r="K814" i="3" s="1"/>
  <c r="M814" i="3" s="1"/>
  <c r="N814" i="3"/>
  <c r="O814" i="3"/>
  <c r="H815" i="3"/>
  <c r="K815" i="3" s="1"/>
  <c r="M815" i="3" s="1"/>
  <c r="N815" i="3"/>
  <c r="O815" i="3"/>
  <c r="H816" i="3"/>
  <c r="I816" i="3" s="1"/>
  <c r="N816" i="3"/>
  <c r="O816" i="3"/>
  <c r="H817" i="3"/>
  <c r="K817" i="3" s="1"/>
  <c r="M817" i="3" s="1"/>
  <c r="N817" i="3"/>
  <c r="O817" i="3"/>
  <c r="H818" i="3"/>
  <c r="I818" i="3" s="1"/>
  <c r="N818" i="3"/>
  <c r="O818" i="3"/>
  <c r="H819" i="3"/>
  <c r="K819" i="3" s="1"/>
  <c r="M819" i="3" s="1"/>
  <c r="N819" i="3"/>
  <c r="O819" i="3"/>
  <c r="H820" i="3"/>
  <c r="I820" i="3" s="1"/>
  <c r="N820" i="3"/>
  <c r="O820" i="3"/>
  <c r="H821" i="3"/>
  <c r="K821" i="3" s="1"/>
  <c r="M821" i="3" s="1"/>
  <c r="N821" i="3"/>
  <c r="O821" i="3"/>
  <c r="H822" i="3"/>
  <c r="I822" i="3" s="1"/>
  <c r="N822" i="3"/>
  <c r="O822" i="3"/>
  <c r="H823" i="3"/>
  <c r="I823" i="3" s="1"/>
  <c r="N823" i="3"/>
  <c r="H824" i="3"/>
  <c r="I824" i="3" s="1"/>
  <c r="N824" i="3"/>
  <c r="O824" i="3"/>
  <c r="H825" i="3"/>
  <c r="I825" i="3" s="1"/>
  <c r="N825" i="3"/>
  <c r="H826" i="3"/>
  <c r="K826" i="3" s="1"/>
  <c r="M826" i="3" s="1"/>
  <c r="N826" i="3"/>
  <c r="O826" i="3"/>
  <c r="H827" i="3"/>
  <c r="I827" i="3" s="1"/>
  <c r="N827" i="3"/>
  <c r="H828" i="3"/>
  <c r="I828" i="3" s="1"/>
  <c r="N828" i="3"/>
  <c r="O828" i="3"/>
  <c r="H829" i="3"/>
  <c r="I829" i="3" s="1"/>
  <c r="N829" i="3"/>
  <c r="O829" i="3"/>
  <c r="H830" i="3"/>
  <c r="K830" i="3" s="1"/>
  <c r="M830" i="3" s="1"/>
  <c r="N830" i="3"/>
  <c r="O830" i="3"/>
  <c r="H831" i="3"/>
  <c r="I831" i="3" s="1"/>
  <c r="N831" i="3"/>
  <c r="H832" i="3"/>
  <c r="I832" i="3" s="1"/>
  <c r="N832" i="3"/>
  <c r="O832" i="3"/>
  <c r="H833" i="3"/>
  <c r="I833" i="3" s="1"/>
  <c r="N833" i="3"/>
  <c r="H834" i="3"/>
  <c r="K834" i="3" s="1"/>
  <c r="M834" i="3" s="1"/>
  <c r="N834" i="3"/>
  <c r="O834" i="3"/>
  <c r="H835" i="3"/>
  <c r="I835" i="3" s="1"/>
  <c r="N835" i="3"/>
  <c r="H836" i="3"/>
  <c r="I836" i="3" s="1"/>
  <c r="N836" i="3"/>
  <c r="O836" i="3"/>
  <c r="H837" i="3"/>
  <c r="I837" i="3" s="1"/>
  <c r="N837" i="3"/>
  <c r="O837" i="3"/>
  <c r="H838" i="3"/>
  <c r="I838" i="3" s="1"/>
  <c r="N838" i="3"/>
  <c r="O838" i="3"/>
  <c r="H839" i="3"/>
  <c r="I839" i="3" s="1"/>
  <c r="N839" i="3"/>
  <c r="H840" i="3"/>
  <c r="I840" i="3" s="1"/>
  <c r="N840" i="3"/>
  <c r="O840" i="3"/>
  <c r="H841" i="3"/>
  <c r="I841" i="3" s="1"/>
  <c r="N841" i="3"/>
  <c r="H842" i="3"/>
  <c r="K842" i="3" s="1"/>
  <c r="M842" i="3" s="1"/>
  <c r="N842" i="3"/>
  <c r="O842" i="3"/>
  <c r="H843" i="3"/>
  <c r="I843" i="3" s="1"/>
  <c r="N843" i="3"/>
  <c r="O843" i="3"/>
  <c r="H844" i="3"/>
  <c r="I844" i="3" s="1"/>
  <c r="N844" i="3"/>
  <c r="O844" i="3"/>
  <c r="H845" i="3"/>
  <c r="I845" i="3" s="1"/>
  <c r="N845" i="3"/>
  <c r="H846" i="3"/>
  <c r="I846" i="3" s="1"/>
  <c r="N846" i="3"/>
  <c r="O846" i="3"/>
  <c r="H847" i="3"/>
  <c r="I847" i="3" s="1"/>
  <c r="N847" i="3"/>
  <c r="H848" i="3"/>
  <c r="I848" i="3" s="1"/>
  <c r="N848" i="3"/>
  <c r="O848" i="3"/>
  <c r="H849" i="3"/>
  <c r="I849" i="3" s="1"/>
  <c r="N849" i="3"/>
  <c r="H850" i="3"/>
  <c r="K850" i="3" s="1"/>
  <c r="M850" i="3" s="1"/>
  <c r="N850" i="3"/>
  <c r="O850" i="3"/>
  <c r="H851" i="3"/>
  <c r="I851" i="3" s="1"/>
  <c r="N851" i="3"/>
  <c r="O851" i="3"/>
  <c r="H852" i="3"/>
  <c r="I852" i="3" s="1"/>
  <c r="N852" i="3"/>
  <c r="O852" i="3"/>
  <c r="H853" i="3"/>
  <c r="I853" i="3" s="1"/>
  <c r="N853" i="3"/>
  <c r="H854" i="3"/>
  <c r="I854" i="3" s="1"/>
  <c r="N854" i="3"/>
  <c r="O854" i="3"/>
  <c r="H855" i="3"/>
  <c r="I855" i="3" s="1"/>
  <c r="N855" i="3"/>
  <c r="H856" i="3"/>
  <c r="I856" i="3" s="1"/>
  <c r="N856" i="3"/>
  <c r="O856" i="3"/>
  <c r="H857" i="3"/>
  <c r="N857" i="3"/>
  <c r="H858" i="3"/>
  <c r="I858" i="3" s="1"/>
  <c r="N858" i="3"/>
  <c r="O858" i="3"/>
  <c r="H859" i="3"/>
  <c r="N859" i="3"/>
  <c r="H860" i="3"/>
  <c r="K860" i="3" s="1"/>
  <c r="M860" i="3" s="1"/>
  <c r="N860" i="3"/>
  <c r="O860" i="3"/>
  <c r="H861" i="3"/>
  <c r="N861" i="3"/>
  <c r="H862" i="3"/>
  <c r="I862" i="3" s="1"/>
  <c r="N862" i="3"/>
  <c r="O862" i="3"/>
  <c r="H863" i="3"/>
  <c r="N863" i="3"/>
  <c r="O863" i="3"/>
  <c r="H864" i="3"/>
  <c r="I864" i="3" s="1"/>
  <c r="N864" i="3"/>
  <c r="H865" i="3"/>
  <c r="N865" i="3"/>
  <c r="H866" i="3"/>
  <c r="I866" i="3" s="1"/>
  <c r="N866" i="3"/>
  <c r="H867" i="3"/>
  <c r="N867" i="3"/>
  <c r="O867" i="3"/>
  <c r="H868" i="3"/>
  <c r="I868" i="3" s="1"/>
  <c r="N868" i="3"/>
  <c r="H869" i="3"/>
  <c r="N869" i="3"/>
  <c r="H870" i="3"/>
  <c r="K870" i="3" s="1"/>
  <c r="M870" i="3" s="1"/>
  <c r="N870" i="3"/>
  <c r="O870" i="3"/>
  <c r="H871" i="3"/>
  <c r="N871" i="3"/>
  <c r="H872" i="3"/>
  <c r="K872" i="3" s="1"/>
  <c r="M872" i="3" s="1"/>
  <c r="N872" i="3"/>
  <c r="H873" i="3"/>
  <c r="N873" i="3"/>
  <c r="H874" i="3"/>
  <c r="I874" i="3" s="1"/>
  <c r="N874" i="3"/>
  <c r="H875" i="3"/>
  <c r="I875" i="3" s="1"/>
  <c r="N875" i="3"/>
  <c r="O875" i="3"/>
  <c r="H876" i="3"/>
  <c r="I876" i="3" s="1"/>
  <c r="N876" i="3"/>
  <c r="O876" i="3"/>
  <c r="H877" i="3"/>
  <c r="I877" i="3" s="1"/>
  <c r="N877" i="3"/>
  <c r="O877" i="3"/>
  <c r="H878" i="3"/>
  <c r="K878" i="3" s="1"/>
  <c r="M878" i="3" s="1"/>
  <c r="N878" i="3"/>
  <c r="H879" i="3"/>
  <c r="I879" i="3" s="1"/>
  <c r="N879" i="3"/>
  <c r="O879" i="3"/>
  <c r="H880" i="3"/>
  <c r="I880" i="3" s="1"/>
  <c r="N880" i="3"/>
  <c r="H881" i="3"/>
  <c r="I881" i="3" s="1"/>
  <c r="N881" i="3"/>
  <c r="O881" i="3"/>
  <c r="H882" i="3"/>
  <c r="I882" i="3" s="1"/>
  <c r="N882" i="3"/>
  <c r="H883" i="3"/>
  <c r="I883" i="3" s="1"/>
  <c r="N883" i="3"/>
  <c r="O883" i="3"/>
  <c r="H884" i="3"/>
  <c r="I884" i="3" s="1"/>
  <c r="N884" i="3"/>
  <c r="O884" i="3"/>
  <c r="H885" i="3"/>
  <c r="I885" i="3" s="1"/>
  <c r="N885" i="3"/>
  <c r="O885" i="3"/>
  <c r="H886" i="3"/>
  <c r="I886" i="3" s="1"/>
  <c r="N886" i="3"/>
  <c r="H887" i="3"/>
  <c r="I887" i="3" s="1"/>
  <c r="N887" i="3"/>
  <c r="O887" i="3"/>
  <c r="H888" i="3"/>
  <c r="I888" i="3" s="1"/>
  <c r="N888" i="3"/>
  <c r="O888" i="3"/>
  <c r="H889" i="3"/>
  <c r="I889" i="3" s="1"/>
  <c r="N889" i="3"/>
  <c r="O889" i="3"/>
  <c r="H890" i="3"/>
  <c r="I890" i="3" s="1"/>
  <c r="N890" i="3"/>
  <c r="H891" i="3"/>
  <c r="I891" i="3" s="1"/>
  <c r="N891" i="3"/>
  <c r="O891" i="3"/>
  <c r="H892" i="3"/>
  <c r="I892" i="3" s="1"/>
  <c r="N892" i="3"/>
  <c r="O892" i="3"/>
  <c r="H893" i="3"/>
  <c r="I893" i="3" s="1"/>
  <c r="N893" i="3"/>
  <c r="O893" i="3"/>
  <c r="H894" i="3"/>
  <c r="K894" i="3" s="1"/>
  <c r="M894" i="3" s="1"/>
  <c r="N894" i="3"/>
  <c r="H895" i="3"/>
  <c r="I895" i="3" s="1"/>
  <c r="N895" i="3"/>
  <c r="O895" i="3"/>
  <c r="H896" i="3"/>
  <c r="I896" i="3" s="1"/>
  <c r="N896" i="3"/>
  <c r="H897" i="3"/>
  <c r="I897" i="3" s="1"/>
  <c r="N897" i="3"/>
  <c r="O897" i="3"/>
  <c r="H898" i="3"/>
  <c r="I898" i="3" s="1"/>
  <c r="N898" i="3"/>
  <c r="H899" i="3"/>
  <c r="I899" i="3" s="1"/>
  <c r="N899" i="3"/>
  <c r="O899" i="3"/>
  <c r="H900" i="3"/>
  <c r="I900" i="3" s="1"/>
  <c r="N900" i="3"/>
  <c r="O900" i="3"/>
  <c r="H901" i="3"/>
  <c r="I901" i="3" s="1"/>
  <c r="N901" i="3"/>
  <c r="O901" i="3"/>
  <c r="H902" i="3"/>
  <c r="I902" i="3" s="1"/>
  <c r="N902" i="3"/>
  <c r="H903" i="3"/>
  <c r="I903" i="3" s="1"/>
  <c r="N903" i="3"/>
  <c r="O903" i="3"/>
  <c r="H904" i="3"/>
  <c r="I904" i="3" s="1"/>
  <c r="N904" i="3"/>
  <c r="O904" i="3"/>
  <c r="H905" i="3"/>
  <c r="I905" i="3" s="1"/>
  <c r="N905" i="3"/>
  <c r="O905" i="3"/>
  <c r="H906" i="3"/>
  <c r="K906" i="3" s="1"/>
  <c r="M906" i="3" s="1"/>
  <c r="N906" i="3"/>
  <c r="H907" i="3"/>
  <c r="I907" i="3" s="1"/>
  <c r="N907" i="3"/>
  <c r="O907" i="3"/>
  <c r="H908" i="3"/>
  <c r="I908" i="3" s="1"/>
  <c r="N908" i="3"/>
  <c r="O908" i="3"/>
  <c r="H909" i="3"/>
  <c r="I909" i="3" s="1"/>
  <c r="N909" i="3"/>
  <c r="O909" i="3"/>
  <c r="H910" i="3"/>
  <c r="K910" i="3" s="1"/>
  <c r="M910" i="3" s="1"/>
  <c r="N910" i="3"/>
  <c r="H911" i="3"/>
  <c r="I911" i="3" s="1"/>
  <c r="N911" i="3"/>
  <c r="O911" i="3"/>
  <c r="H912" i="3"/>
  <c r="I912" i="3" s="1"/>
  <c r="N912" i="3"/>
  <c r="O912" i="3"/>
  <c r="H913" i="3"/>
  <c r="I913" i="3" s="1"/>
  <c r="N913" i="3"/>
  <c r="O913" i="3"/>
  <c r="H914" i="3"/>
  <c r="N914" i="3"/>
  <c r="H915" i="3"/>
  <c r="I915" i="3" s="1"/>
  <c r="N915" i="3"/>
  <c r="O915" i="3"/>
  <c r="H916" i="3"/>
  <c r="I916" i="3" s="1"/>
  <c r="N916" i="3"/>
  <c r="O916" i="3"/>
  <c r="H917" i="3"/>
  <c r="N917" i="3"/>
  <c r="O917" i="3"/>
  <c r="H918" i="3"/>
  <c r="I918" i="3" s="1"/>
  <c r="N918" i="3"/>
  <c r="H919" i="3"/>
  <c r="I919" i="3" s="1"/>
  <c r="N919" i="3"/>
  <c r="O919" i="3"/>
  <c r="H920" i="3"/>
  <c r="I920" i="3" s="1"/>
  <c r="N920" i="3"/>
  <c r="O920" i="3"/>
  <c r="H921" i="3"/>
  <c r="I921" i="3" s="1"/>
  <c r="N921" i="3"/>
  <c r="O921" i="3"/>
  <c r="H922" i="3"/>
  <c r="K922" i="3" s="1"/>
  <c r="M922" i="3" s="1"/>
  <c r="I922" i="3"/>
  <c r="N922" i="3"/>
  <c r="H923" i="3"/>
  <c r="I923" i="3" s="1"/>
  <c r="N923" i="3"/>
  <c r="O923" i="3"/>
  <c r="H924" i="3"/>
  <c r="I924" i="3" s="1"/>
  <c r="N924" i="3"/>
  <c r="O924" i="3"/>
  <c r="H925" i="3"/>
  <c r="I925" i="3" s="1"/>
  <c r="N925" i="3"/>
  <c r="O925" i="3"/>
  <c r="H926" i="3"/>
  <c r="K926" i="3" s="1"/>
  <c r="M926" i="3" s="1"/>
  <c r="N926" i="3"/>
  <c r="H927" i="3"/>
  <c r="I927" i="3" s="1"/>
  <c r="N927" i="3"/>
  <c r="O927" i="3"/>
  <c r="H928" i="3"/>
  <c r="I928" i="3" s="1"/>
  <c r="N928" i="3"/>
  <c r="O928" i="3"/>
  <c r="H929" i="3"/>
  <c r="I929" i="3" s="1"/>
  <c r="N929" i="3"/>
  <c r="O929" i="3"/>
  <c r="H930" i="3"/>
  <c r="I930" i="3" s="1"/>
  <c r="N930" i="3"/>
  <c r="H931" i="3"/>
  <c r="K931" i="3" s="1"/>
  <c r="M931" i="3" s="1"/>
  <c r="N931" i="3"/>
  <c r="O931" i="3"/>
  <c r="H932" i="3"/>
  <c r="I932" i="3" s="1"/>
  <c r="N932" i="3"/>
  <c r="O932" i="3"/>
  <c r="H933" i="3"/>
  <c r="I933" i="3" s="1"/>
  <c r="N933" i="3"/>
  <c r="O933" i="3"/>
  <c r="H934" i="3"/>
  <c r="N934" i="3"/>
  <c r="O934" i="3"/>
  <c r="H935" i="3"/>
  <c r="I935" i="3" s="1"/>
  <c r="N935" i="3"/>
  <c r="H936" i="3"/>
  <c r="N936" i="3"/>
  <c r="H937" i="3"/>
  <c r="K937" i="3" s="1"/>
  <c r="M937" i="3" s="1"/>
  <c r="N937" i="3"/>
  <c r="H938" i="3"/>
  <c r="N938" i="3"/>
  <c r="O938" i="3"/>
  <c r="H939" i="3"/>
  <c r="I939" i="3" s="1"/>
  <c r="N939" i="3"/>
  <c r="O939" i="3"/>
  <c r="H940" i="3"/>
  <c r="N940" i="3"/>
  <c r="H941" i="3"/>
  <c r="N941" i="3"/>
  <c r="O941" i="3"/>
  <c r="H942" i="3"/>
  <c r="N942" i="3"/>
  <c r="H943" i="3"/>
  <c r="K943" i="3" s="1"/>
  <c r="M943" i="3" s="1"/>
  <c r="N943" i="3"/>
  <c r="O943" i="3"/>
  <c r="H944" i="3"/>
  <c r="N944" i="3"/>
  <c r="O944" i="3"/>
  <c r="H945" i="3"/>
  <c r="K945" i="3" s="1"/>
  <c r="M945" i="3" s="1"/>
  <c r="N945" i="3"/>
  <c r="O945" i="3"/>
  <c r="H946" i="3"/>
  <c r="N946" i="3"/>
  <c r="O946" i="3"/>
  <c r="H947" i="3"/>
  <c r="I947" i="3" s="1"/>
  <c r="N947" i="3"/>
  <c r="O947" i="3"/>
  <c r="H948" i="3"/>
  <c r="N948" i="3"/>
  <c r="H949" i="3"/>
  <c r="N949" i="3"/>
  <c r="H950" i="3"/>
  <c r="N950" i="3"/>
  <c r="H951" i="3"/>
  <c r="K951" i="3" s="1"/>
  <c r="M951" i="3" s="1"/>
  <c r="N951" i="3"/>
  <c r="O951" i="3"/>
  <c r="H952" i="3"/>
  <c r="N952" i="3"/>
  <c r="O952" i="3"/>
  <c r="H953" i="3"/>
  <c r="I953" i="3" s="1"/>
  <c r="N953" i="3"/>
  <c r="O953" i="3"/>
  <c r="H954" i="3"/>
  <c r="N954" i="3"/>
  <c r="O954" i="3"/>
  <c r="H955" i="3"/>
  <c r="I955" i="3" s="1"/>
  <c r="N955" i="3"/>
  <c r="O955" i="3"/>
  <c r="H956" i="3"/>
  <c r="N956" i="3"/>
  <c r="H957" i="3"/>
  <c r="N957" i="3"/>
  <c r="H958" i="3"/>
  <c r="N958" i="3"/>
  <c r="H959" i="3"/>
  <c r="K959" i="3" s="1"/>
  <c r="M959" i="3" s="1"/>
  <c r="N959" i="3"/>
  <c r="O959" i="3"/>
  <c r="H960" i="3"/>
  <c r="N960" i="3"/>
  <c r="O960" i="3"/>
  <c r="H961" i="3"/>
  <c r="K961" i="3" s="1"/>
  <c r="M961" i="3" s="1"/>
  <c r="N961" i="3"/>
  <c r="O961" i="3"/>
  <c r="H962" i="3"/>
  <c r="N962" i="3"/>
  <c r="O962" i="3"/>
  <c r="H963" i="3"/>
  <c r="K963" i="3" s="1"/>
  <c r="M963" i="3" s="1"/>
  <c r="N963" i="3"/>
  <c r="O963" i="3"/>
  <c r="H964" i="3"/>
  <c r="N964" i="3"/>
  <c r="H965" i="3"/>
  <c r="N965" i="3"/>
  <c r="H966" i="3"/>
  <c r="N966" i="3"/>
  <c r="H967" i="3"/>
  <c r="K967" i="3" s="1"/>
  <c r="M967" i="3" s="1"/>
  <c r="N967" i="3"/>
  <c r="O967" i="3"/>
  <c r="H968" i="3"/>
  <c r="N968" i="3"/>
  <c r="O968" i="3"/>
  <c r="H969" i="3"/>
  <c r="I969" i="3" s="1"/>
  <c r="N969" i="3"/>
  <c r="O969" i="3"/>
  <c r="H970" i="3"/>
  <c r="N970" i="3"/>
  <c r="O970" i="3"/>
  <c r="H971" i="3"/>
  <c r="K971" i="3" s="1"/>
  <c r="M971" i="3" s="1"/>
  <c r="N971" i="3"/>
  <c r="O971" i="3"/>
  <c r="H972" i="3"/>
  <c r="N972" i="3"/>
  <c r="O972" i="3"/>
  <c r="H973" i="3"/>
  <c r="N973" i="3"/>
  <c r="H974" i="3"/>
  <c r="N974" i="3"/>
  <c r="H975" i="3"/>
  <c r="K975" i="3" s="1"/>
  <c r="M975" i="3" s="1"/>
  <c r="N975" i="3"/>
  <c r="H976" i="3"/>
  <c r="N976" i="3"/>
  <c r="O976" i="3"/>
  <c r="H977" i="3"/>
  <c r="K977" i="3" s="1"/>
  <c r="M977" i="3" s="1"/>
  <c r="N977" i="3"/>
  <c r="O977" i="3"/>
  <c r="H978" i="3"/>
  <c r="N978" i="3"/>
  <c r="O978" i="3"/>
  <c r="H979" i="3"/>
  <c r="K979" i="3" s="1"/>
  <c r="M979" i="3" s="1"/>
  <c r="N979" i="3"/>
  <c r="O979" i="3"/>
  <c r="H980" i="3"/>
  <c r="N980" i="3"/>
  <c r="O980" i="3"/>
  <c r="H981" i="3"/>
  <c r="I981" i="3" s="1"/>
  <c r="N981" i="3"/>
  <c r="O981" i="3"/>
  <c r="H982" i="3"/>
  <c r="N982" i="3"/>
  <c r="O982" i="3"/>
  <c r="H983" i="3"/>
  <c r="K983" i="3" s="1"/>
  <c r="M983" i="3" s="1"/>
  <c r="N983" i="3"/>
  <c r="O983" i="3"/>
  <c r="H984" i="3"/>
  <c r="N984" i="3"/>
  <c r="O984" i="3"/>
  <c r="H985" i="3"/>
  <c r="I985" i="3" s="1"/>
  <c r="N985" i="3"/>
  <c r="O985" i="3"/>
  <c r="H986" i="3"/>
  <c r="N986" i="3"/>
  <c r="O986" i="3"/>
  <c r="H987" i="3"/>
  <c r="K987" i="3" s="1"/>
  <c r="M987" i="3" s="1"/>
  <c r="N987" i="3"/>
  <c r="O987" i="3"/>
  <c r="H988" i="3"/>
  <c r="N988" i="3"/>
  <c r="O988" i="3"/>
  <c r="H989" i="3"/>
  <c r="I989" i="3" s="1"/>
  <c r="N989" i="3"/>
  <c r="O989" i="3"/>
  <c r="H990" i="3"/>
  <c r="N990" i="3"/>
  <c r="O990" i="3"/>
  <c r="H991" i="3"/>
  <c r="K991" i="3" s="1"/>
  <c r="M991" i="3" s="1"/>
  <c r="N991" i="3"/>
  <c r="O991" i="3"/>
  <c r="H992" i="3"/>
  <c r="N992" i="3"/>
  <c r="O992" i="3"/>
  <c r="H993" i="3"/>
  <c r="K993" i="3" s="1"/>
  <c r="M993" i="3" s="1"/>
  <c r="N993" i="3"/>
  <c r="O993" i="3"/>
  <c r="H994" i="3"/>
  <c r="N994" i="3"/>
  <c r="O994" i="3"/>
  <c r="H995" i="3"/>
  <c r="K995" i="3" s="1"/>
  <c r="M995" i="3" s="1"/>
  <c r="N995" i="3"/>
  <c r="H996" i="3"/>
  <c r="N996" i="3"/>
  <c r="O996" i="3"/>
  <c r="H997" i="3"/>
  <c r="N997" i="3"/>
  <c r="H998" i="3"/>
  <c r="N998" i="3"/>
  <c r="O998" i="3"/>
  <c r="H999" i="3"/>
  <c r="I999" i="3" s="1"/>
  <c r="N999" i="3"/>
  <c r="H1000" i="3"/>
  <c r="N1000" i="3"/>
  <c r="H1001" i="3"/>
  <c r="N1001" i="3"/>
  <c r="O1001" i="3"/>
  <c r="T15" i="2"/>
  <c r="T16" i="2"/>
  <c r="T17" i="2"/>
  <c r="AU17" i="1" s="1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2" i="4"/>
  <c r="BI12" i="1"/>
  <c r="AT575" i="6" l="1"/>
  <c r="AV575" i="6"/>
  <c r="AV589" i="6"/>
  <c r="AT589" i="6"/>
  <c r="AT585" i="6"/>
  <c r="AV585" i="6"/>
  <c r="AV587" i="6"/>
  <c r="AT587" i="6"/>
  <c r="AV591" i="6"/>
  <c r="AT591" i="6"/>
  <c r="I690" i="3"/>
  <c r="AT590" i="6"/>
  <c r="AV590" i="6"/>
  <c r="AT588" i="6"/>
  <c r="AV588" i="6"/>
  <c r="AV586" i="6"/>
  <c r="AT586" i="6"/>
  <c r="K2" i="6"/>
  <c r="AT578" i="6"/>
  <c r="AV578" i="6"/>
  <c r="AT577" i="6"/>
  <c r="AV577" i="6"/>
  <c r="AT584" i="6"/>
  <c r="AV584" i="6"/>
  <c r="AT580" i="6"/>
  <c r="AV580" i="6"/>
  <c r="AT576" i="6"/>
  <c r="AV576" i="6"/>
  <c r="AT583" i="6"/>
  <c r="AV583" i="6"/>
  <c r="AT581" i="6"/>
  <c r="AV581" i="6"/>
  <c r="AT582" i="6"/>
  <c r="AV582" i="6"/>
  <c r="AT579" i="6"/>
  <c r="AV579" i="6"/>
  <c r="K822" i="3"/>
  <c r="M822" i="3" s="1"/>
  <c r="I817" i="3"/>
  <c r="I775" i="3"/>
  <c r="I770" i="3"/>
  <c r="I737" i="3"/>
  <c r="K607" i="3"/>
  <c r="M607" i="3" s="1"/>
  <c r="I910" i="3"/>
  <c r="K909" i="3"/>
  <c r="M909" i="3" s="1"/>
  <c r="I598" i="3"/>
  <c r="I585" i="3"/>
  <c r="K605" i="3"/>
  <c r="M605" i="3" s="1"/>
  <c r="K881" i="3"/>
  <c r="M881" i="3" s="1"/>
  <c r="I860" i="3"/>
  <c r="I810" i="3"/>
  <c r="I809" i="3"/>
  <c r="I808" i="3"/>
  <c r="I799" i="3"/>
  <c r="I718" i="3"/>
  <c r="I712" i="3"/>
  <c r="K583" i="3"/>
  <c r="M583" i="3" s="1"/>
  <c r="K981" i="3"/>
  <c r="M981" i="3" s="1"/>
  <c r="I979" i="3"/>
  <c r="I945" i="3"/>
  <c r="I777" i="3"/>
  <c r="I692" i="3"/>
  <c r="I647" i="3"/>
  <c r="I604" i="3"/>
  <c r="I983" i="3"/>
  <c r="I963" i="3"/>
  <c r="K889" i="3"/>
  <c r="M889" i="3" s="1"/>
  <c r="K854" i="3"/>
  <c r="M854" i="3" s="1"/>
  <c r="I797" i="3"/>
  <c r="I792" i="3"/>
  <c r="I787" i="3"/>
  <c r="I702" i="3"/>
  <c r="K663" i="3"/>
  <c r="M663" i="3" s="1"/>
  <c r="I653" i="3"/>
  <c r="Q998" i="3"/>
  <c r="R998" i="3"/>
  <c r="S998" i="3"/>
  <c r="T998" i="3"/>
  <c r="Q988" i="3"/>
  <c r="T988" i="3"/>
  <c r="S988" i="3"/>
  <c r="R988" i="3"/>
  <c r="R969" i="3"/>
  <c r="S969" i="3"/>
  <c r="T969" i="3"/>
  <c r="I995" i="3"/>
  <c r="S991" i="3"/>
  <c r="R991" i="3"/>
  <c r="T991" i="3"/>
  <c r="S987" i="3"/>
  <c r="R987" i="3"/>
  <c r="T987" i="3"/>
  <c r="S983" i="3"/>
  <c r="R983" i="3"/>
  <c r="T983" i="3"/>
  <c r="R982" i="3"/>
  <c r="S982" i="3"/>
  <c r="T982" i="3"/>
  <c r="Q980" i="3"/>
  <c r="T980" i="3"/>
  <c r="R980" i="3"/>
  <c r="S980" i="3"/>
  <c r="I977" i="3"/>
  <c r="I971" i="3"/>
  <c r="Q968" i="3"/>
  <c r="T968" i="3"/>
  <c r="R968" i="3"/>
  <c r="S968" i="3"/>
  <c r="I961" i="3"/>
  <c r="R953" i="3"/>
  <c r="S953" i="3"/>
  <c r="T953" i="3"/>
  <c r="T945" i="3"/>
  <c r="R945" i="3"/>
  <c r="S945" i="3"/>
  <c r="Q944" i="3"/>
  <c r="T944" i="3"/>
  <c r="R944" i="3"/>
  <c r="S944" i="3"/>
  <c r="Q932" i="3"/>
  <c r="T932" i="3"/>
  <c r="R932" i="3"/>
  <c r="S932" i="3"/>
  <c r="T928" i="3"/>
  <c r="R928" i="3"/>
  <c r="S928" i="3"/>
  <c r="T924" i="3"/>
  <c r="S924" i="3"/>
  <c r="R924" i="3"/>
  <c r="R909" i="3"/>
  <c r="S909" i="3"/>
  <c r="T909" i="3"/>
  <c r="T908" i="3"/>
  <c r="S908" i="3"/>
  <c r="R908" i="3"/>
  <c r="I906" i="3"/>
  <c r="K905" i="3"/>
  <c r="M905" i="3" s="1"/>
  <c r="S885" i="3"/>
  <c r="T885" i="3"/>
  <c r="R885" i="3"/>
  <c r="T881" i="3"/>
  <c r="R881" i="3"/>
  <c r="S881" i="3"/>
  <c r="T876" i="3"/>
  <c r="S876" i="3"/>
  <c r="R876" i="3"/>
  <c r="T860" i="3"/>
  <c r="S860" i="3"/>
  <c r="R860" i="3"/>
  <c r="R850" i="3"/>
  <c r="S850" i="3"/>
  <c r="T850" i="3"/>
  <c r="R846" i="3"/>
  <c r="S846" i="3"/>
  <c r="T846" i="3"/>
  <c r="K844" i="3"/>
  <c r="M844" i="3" s="1"/>
  <c r="Q837" i="3"/>
  <c r="S837" i="3"/>
  <c r="T837" i="3"/>
  <c r="R837" i="3"/>
  <c r="Q828" i="3"/>
  <c r="T828" i="3"/>
  <c r="S828" i="3"/>
  <c r="R828" i="3"/>
  <c r="Q824" i="3"/>
  <c r="T824" i="3"/>
  <c r="R824" i="3"/>
  <c r="S824" i="3"/>
  <c r="R818" i="3"/>
  <c r="S818" i="3"/>
  <c r="T818" i="3"/>
  <c r="Q811" i="3"/>
  <c r="S811" i="3"/>
  <c r="R811" i="3"/>
  <c r="T811" i="3"/>
  <c r="Q809" i="3"/>
  <c r="R809" i="3"/>
  <c r="S809" i="3"/>
  <c r="T809" i="3"/>
  <c r="Q808" i="3"/>
  <c r="T808" i="3"/>
  <c r="R808" i="3"/>
  <c r="S808" i="3"/>
  <c r="S803" i="3"/>
  <c r="T803" i="3"/>
  <c r="R803" i="3"/>
  <c r="Q799" i="3"/>
  <c r="S799" i="3"/>
  <c r="R799" i="3"/>
  <c r="T799" i="3"/>
  <c r="I795" i="3"/>
  <c r="T792" i="3"/>
  <c r="R792" i="3"/>
  <c r="S792" i="3"/>
  <c r="Q791" i="3"/>
  <c r="S791" i="3"/>
  <c r="R791" i="3"/>
  <c r="T791" i="3"/>
  <c r="K784" i="3"/>
  <c r="M784" i="3" s="1"/>
  <c r="Q781" i="3"/>
  <c r="S781" i="3"/>
  <c r="R781" i="3"/>
  <c r="T781" i="3"/>
  <c r="Q777" i="3"/>
  <c r="S777" i="3"/>
  <c r="R777" i="3"/>
  <c r="T777" i="3"/>
  <c r="R774" i="3"/>
  <c r="T774" i="3"/>
  <c r="S774" i="3"/>
  <c r="Q769" i="3"/>
  <c r="S769" i="3"/>
  <c r="R769" i="3"/>
  <c r="T769" i="3"/>
  <c r="I767" i="3"/>
  <c r="Q764" i="3"/>
  <c r="T764" i="3"/>
  <c r="R764" i="3"/>
  <c r="S764" i="3"/>
  <c r="S759" i="3"/>
  <c r="T759" i="3"/>
  <c r="R759" i="3"/>
  <c r="S751" i="3"/>
  <c r="T751" i="3"/>
  <c r="R751" i="3"/>
  <c r="R746" i="3"/>
  <c r="T746" i="3"/>
  <c r="S746" i="3"/>
  <c r="R742" i="3"/>
  <c r="T742" i="3"/>
  <c r="S742" i="3"/>
  <c r="R738" i="3"/>
  <c r="T738" i="3"/>
  <c r="S738" i="3"/>
  <c r="S733" i="3"/>
  <c r="R733" i="3"/>
  <c r="T733" i="3"/>
  <c r="I726" i="3"/>
  <c r="Q723" i="3"/>
  <c r="S723" i="3"/>
  <c r="R723" i="3"/>
  <c r="T723" i="3"/>
  <c r="R718" i="3"/>
  <c r="T718" i="3"/>
  <c r="S718" i="3"/>
  <c r="R702" i="3"/>
  <c r="T702" i="3"/>
  <c r="S702" i="3"/>
  <c r="S701" i="3"/>
  <c r="R701" i="3"/>
  <c r="T701" i="3"/>
  <c r="S697" i="3"/>
  <c r="R697" i="3"/>
  <c r="T697" i="3"/>
  <c r="S691" i="3"/>
  <c r="R691" i="3"/>
  <c r="T691" i="3"/>
  <c r="R686" i="3"/>
  <c r="T686" i="3"/>
  <c r="S686" i="3"/>
  <c r="S681" i="3"/>
  <c r="R681" i="3"/>
  <c r="T681" i="3"/>
  <c r="S677" i="3"/>
  <c r="R677" i="3"/>
  <c r="T677" i="3"/>
  <c r="K675" i="3"/>
  <c r="M675" i="3" s="1"/>
  <c r="T672" i="3"/>
  <c r="R672" i="3"/>
  <c r="S672" i="3"/>
  <c r="T668" i="3"/>
  <c r="R668" i="3"/>
  <c r="S668" i="3"/>
  <c r="K661" i="3"/>
  <c r="M661" i="3" s="1"/>
  <c r="R658" i="3"/>
  <c r="T658" i="3"/>
  <c r="S658" i="3"/>
  <c r="S657" i="3"/>
  <c r="R657" i="3"/>
  <c r="T657" i="3"/>
  <c r="Q652" i="3"/>
  <c r="T652" i="3"/>
  <c r="R652" i="3"/>
  <c r="S652" i="3"/>
  <c r="T648" i="3"/>
  <c r="R648" i="3"/>
  <c r="S648" i="3"/>
  <c r="S643" i="3"/>
  <c r="R643" i="3"/>
  <c r="T643" i="3"/>
  <c r="Q638" i="3"/>
  <c r="R638" i="3"/>
  <c r="T638" i="3"/>
  <c r="S638" i="3"/>
  <c r="R634" i="3"/>
  <c r="T634" i="3"/>
  <c r="S634" i="3"/>
  <c r="S633" i="3"/>
  <c r="R633" i="3"/>
  <c r="T633" i="3"/>
  <c r="S629" i="3"/>
  <c r="R629" i="3"/>
  <c r="T629" i="3"/>
  <c r="S621" i="3"/>
  <c r="R621" i="3"/>
  <c r="T621" i="3"/>
  <c r="S617" i="3"/>
  <c r="R617" i="3"/>
  <c r="T617" i="3"/>
  <c r="I611" i="3"/>
  <c r="Q606" i="3"/>
  <c r="R606" i="3"/>
  <c r="T606" i="3"/>
  <c r="S606" i="3"/>
  <c r="Q604" i="3"/>
  <c r="T604" i="3"/>
  <c r="R604" i="3"/>
  <c r="S604" i="3"/>
  <c r="S603" i="3"/>
  <c r="R603" i="3"/>
  <c r="T603" i="3"/>
  <c r="S599" i="3"/>
  <c r="T599" i="3"/>
  <c r="R599" i="3"/>
  <c r="Q590" i="3"/>
  <c r="R590" i="3"/>
  <c r="T590" i="3"/>
  <c r="S590" i="3"/>
  <c r="S585" i="3"/>
  <c r="R585" i="3"/>
  <c r="T585" i="3"/>
  <c r="T584" i="3"/>
  <c r="R584" i="3"/>
  <c r="S584" i="3"/>
  <c r="Q579" i="3"/>
  <c r="S579" i="3"/>
  <c r="R579" i="3"/>
  <c r="T579" i="3"/>
  <c r="K573" i="3"/>
  <c r="M573" i="3" s="1"/>
  <c r="I572" i="3"/>
  <c r="I571" i="3"/>
  <c r="T568" i="3"/>
  <c r="R568" i="3"/>
  <c r="S568" i="3"/>
  <c r="R562" i="3"/>
  <c r="T562" i="3"/>
  <c r="S562" i="3"/>
  <c r="K548" i="3"/>
  <c r="M548" i="3" s="1"/>
  <c r="S545" i="3"/>
  <c r="R545" i="3"/>
  <c r="T545" i="3"/>
  <c r="S541" i="3"/>
  <c r="R541" i="3"/>
  <c r="T541" i="3"/>
  <c r="S537" i="3"/>
  <c r="R537" i="3"/>
  <c r="T537" i="3"/>
  <c r="S533" i="3"/>
  <c r="R533" i="3"/>
  <c r="T533" i="3"/>
  <c r="S529" i="3"/>
  <c r="R529" i="3"/>
  <c r="T529" i="3"/>
  <c r="S525" i="3"/>
  <c r="R525" i="3"/>
  <c r="T525" i="3"/>
  <c r="S521" i="3"/>
  <c r="R521" i="3"/>
  <c r="T521" i="3"/>
  <c r="S517" i="3"/>
  <c r="R517" i="3"/>
  <c r="T517" i="3"/>
  <c r="S513" i="3"/>
  <c r="R513" i="3"/>
  <c r="T513" i="3"/>
  <c r="S509" i="3"/>
  <c r="R509" i="3"/>
  <c r="T509" i="3"/>
  <c r="S505" i="3"/>
  <c r="R505" i="3"/>
  <c r="T505" i="3"/>
  <c r="T993" i="3"/>
  <c r="R993" i="3"/>
  <c r="S993" i="3"/>
  <c r="S959" i="3"/>
  <c r="R959" i="3"/>
  <c r="T959" i="3"/>
  <c r="R954" i="3"/>
  <c r="T954" i="3"/>
  <c r="S954" i="3"/>
  <c r="R946" i="3"/>
  <c r="S946" i="3"/>
  <c r="T946" i="3"/>
  <c r="R941" i="3"/>
  <c r="S941" i="3"/>
  <c r="T941" i="3"/>
  <c r="S933" i="3"/>
  <c r="T933" i="3"/>
  <c r="R933" i="3"/>
  <c r="T929" i="3"/>
  <c r="R929" i="3"/>
  <c r="S929" i="3"/>
  <c r="R925" i="3"/>
  <c r="S925" i="3"/>
  <c r="T925" i="3"/>
  <c r="S919" i="3"/>
  <c r="R919" i="3"/>
  <c r="T919" i="3"/>
  <c r="S915" i="3"/>
  <c r="T915" i="3"/>
  <c r="R915" i="3"/>
  <c r="S911" i="3"/>
  <c r="R911" i="3"/>
  <c r="T911" i="3"/>
  <c r="S903" i="3"/>
  <c r="R903" i="3"/>
  <c r="T903" i="3"/>
  <c r="S899" i="3"/>
  <c r="T899" i="3"/>
  <c r="R899" i="3"/>
  <c r="S895" i="3"/>
  <c r="R895" i="3"/>
  <c r="T895" i="3"/>
  <c r="S891" i="3"/>
  <c r="R891" i="3"/>
  <c r="T891" i="3"/>
  <c r="R877" i="3"/>
  <c r="S877" i="3"/>
  <c r="T877" i="3"/>
  <c r="T856" i="3"/>
  <c r="R856" i="3"/>
  <c r="S856" i="3"/>
  <c r="Q851" i="3"/>
  <c r="S851" i="3"/>
  <c r="T851" i="3"/>
  <c r="R851" i="3"/>
  <c r="R842" i="3"/>
  <c r="T842" i="3"/>
  <c r="S842" i="3"/>
  <c r="R838" i="3"/>
  <c r="S838" i="3"/>
  <c r="T838" i="3"/>
  <c r="R834" i="3"/>
  <c r="S834" i="3"/>
  <c r="T834" i="3"/>
  <c r="R830" i="3"/>
  <c r="S830" i="3"/>
  <c r="T830" i="3"/>
  <c r="Q829" i="3"/>
  <c r="R829" i="3"/>
  <c r="S829" i="3"/>
  <c r="T829" i="3"/>
  <c r="Q819" i="3"/>
  <c r="S819" i="3"/>
  <c r="T819" i="3"/>
  <c r="R819" i="3"/>
  <c r="R814" i="3"/>
  <c r="S814" i="3"/>
  <c r="T814" i="3"/>
  <c r="Q813" i="3"/>
  <c r="R813" i="3"/>
  <c r="S813" i="3"/>
  <c r="T813" i="3"/>
  <c r="T812" i="3"/>
  <c r="S812" i="3"/>
  <c r="R812" i="3"/>
  <c r="T804" i="3"/>
  <c r="R804" i="3"/>
  <c r="S804" i="3"/>
  <c r="T800" i="3"/>
  <c r="R800" i="3"/>
  <c r="S800" i="3"/>
  <c r="R793" i="3"/>
  <c r="S793" i="3"/>
  <c r="T793" i="3"/>
  <c r="T788" i="3"/>
  <c r="R788" i="3"/>
  <c r="S788" i="3"/>
  <c r="R782" i="3"/>
  <c r="T782" i="3"/>
  <c r="S782" i="3"/>
  <c r="R778" i="3"/>
  <c r="T778" i="3"/>
  <c r="S778" i="3"/>
  <c r="S771" i="3"/>
  <c r="R771" i="3"/>
  <c r="T771" i="3"/>
  <c r="Q765" i="3"/>
  <c r="S765" i="3"/>
  <c r="R765" i="3"/>
  <c r="T765" i="3"/>
  <c r="S761" i="3"/>
  <c r="R761" i="3"/>
  <c r="T761" i="3"/>
  <c r="T760" i="3"/>
  <c r="R760" i="3"/>
  <c r="S760" i="3"/>
  <c r="T756" i="3"/>
  <c r="R756" i="3"/>
  <c r="S756" i="3"/>
  <c r="T752" i="3"/>
  <c r="R752" i="3"/>
  <c r="S752" i="3"/>
  <c r="T748" i="3"/>
  <c r="R748" i="3"/>
  <c r="S748" i="3"/>
  <c r="S743" i="3"/>
  <c r="T743" i="3"/>
  <c r="R743" i="3"/>
  <c r="S739" i="3"/>
  <c r="R739" i="3"/>
  <c r="T739" i="3"/>
  <c r="R734" i="3"/>
  <c r="T734" i="3"/>
  <c r="S734" i="3"/>
  <c r="Q730" i="3"/>
  <c r="R730" i="3"/>
  <c r="T730" i="3"/>
  <c r="S730" i="3"/>
  <c r="S729" i="3"/>
  <c r="R729" i="3"/>
  <c r="T729" i="3"/>
  <c r="T724" i="3"/>
  <c r="R724" i="3"/>
  <c r="S724" i="3"/>
  <c r="T720" i="3"/>
  <c r="R720" i="3"/>
  <c r="S720" i="3"/>
  <c r="Q719" i="3"/>
  <c r="S719" i="3"/>
  <c r="T719" i="3"/>
  <c r="R719" i="3"/>
  <c r="R714" i="3"/>
  <c r="T714" i="3"/>
  <c r="S714" i="3"/>
  <c r="T708" i="3"/>
  <c r="R708" i="3"/>
  <c r="S708" i="3"/>
  <c r="S707" i="3"/>
  <c r="R707" i="3"/>
  <c r="T707" i="3"/>
  <c r="S703" i="3"/>
  <c r="T703" i="3"/>
  <c r="R703" i="3"/>
  <c r="S693" i="3"/>
  <c r="R693" i="3"/>
  <c r="T693" i="3"/>
  <c r="S687" i="3"/>
  <c r="T687" i="3"/>
  <c r="R687" i="3"/>
  <c r="S683" i="3"/>
  <c r="R683" i="3"/>
  <c r="T683" i="3"/>
  <c r="R682" i="3"/>
  <c r="T682" i="3"/>
  <c r="S682" i="3"/>
  <c r="R678" i="3"/>
  <c r="T678" i="3"/>
  <c r="S678" i="3"/>
  <c r="S673" i="3"/>
  <c r="R673" i="3"/>
  <c r="T673" i="3"/>
  <c r="S669" i="3"/>
  <c r="R669" i="3"/>
  <c r="T669" i="3"/>
  <c r="Q659" i="3"/>
  <c r="S659" i="3"/>
  <c r="R659" i="3"/>
  <c r="T659" i="3"/>
  <c r="R654" i="3"/>
  <c r="T654" i="3"/>
  <c r="S654" i="3"/>
  <c r="Q644" i="3"/>
  <c r="T644" i="3"/>
  <c r="R644" i="3"/>
  <c r="S644" i="3"/>
  <c r="S639" i="3"/>
  <c r="T639" i="3"/>
  <c r="R639" i="3"/>
  <c r="R618" i="3"/>
  <c r="T618" i="3"/>
  <c r="S618" i="3"/>
  <c r="R614" i="3"/>
  <c r="T614" i="3"/>
  <c r="S614" i="3"/>
  <c r="S609" i="3"/>
  <c r="R609" i="3"/>
  <c r="T609" i="3"/>
  <c r="Q595" i="3"/>
  <c r="S595" i="3"/>
  <c r="R595" i="3"/>
  <c r="T595" i="3"/>
  <c r="R586" i="3"/>
  <c r="T586" i="3"/>
  <c r="S586" i="3"/>
  <c r="T580" i="3"/>
  <c r="R580" i="3"/>
  <c r="S580" i="3"/>
  <c r="T576" i="3"/>
  <c r="R576" i="3"/>
  <c r="S576" i="3"/>
  <c r="S565" i="3"/>
  <c r="R565" i="3"/>
  <c r="T565" i="3"/>
  <c r="T564" i="3"/>
  <c r="R564" i="3"/>
  <c r="S564" i="3"/>
  <c r="Q563" i="3"/>
  <c r="S563" i="3"/>
  <c r="R563" i="3"/>
  <c r="T563" i="3"/>
  <c r="S555" i="3"/>
  <c r="R555" i="3"/>
  <c r="T555" i="3"/>
  <c r="S551" i="3"/>
  <c r="T551" i="3"/>
  <c r="R551" i="3"/>
  <c r="R526" i="3"/>
  <c r="T526" i="3"/>
  <c r="S526" i="3"/>
  <c r="R522" i="3"/>
  <c r="T522" i="3"/>
  <c r="S522" i="3"/>
  <c r="R518" i="3"/>
  <c r="T518" i="3"/>
  <c r="S518" i="3"/>
  <c r="R514" i="3"/>
  <c r="T514" i="3"/>
  <c r="S514" i="3"/>
  <c r="R510" i="3"/>
  <c r="T510" i="3"/>
  <c r="S510" i="3"/>
  <c r="R506" i="3"/>
  <c r="T506" i="3"/>
  <c r="S506" i="3"/>
  <c r="R502" i="3"/>
  <c r="T502" i="3"/>
  <c r="S502" i="3"/>
  <c r="Q984" i="3"/>
  <c r="T984" i="3"/>
  <c r="R984" i="3"/>
  <c r="S984" i="3"/>
  <c r="S971" i="3"/>
  <c r="R971" i="3"/>
  <c r="T971" i="3"/>
  <c r="Q994" i="3"/>
  <c r="R994" i="3"/>
  <c r="S994" i="3"/>
  <c r="T994" i="3"/>
  <c r="R989" i="3"/>
  <c r="S989" i="3"/>
  <c r="T989" i="3"/>
  <c r="R985" i="3"/>
  <c r="S985" i="3"/>
  <c r="T985" i="3"/>
  <c r="T977" i="3"/>
  <c r="R977" i="3"/>
  <c r="S977" i="3"/>
  <c r="Q976" i="3"/>
  <c r="T976" i="3"/>
  <c r="R976" i="3"/>
  <c r="S976" i="3"/>
  <c r="T972" i="3"/>
  <c r="S972" i="3"/>
  <c r="R972" i="3"/>
  <c r="R970" i="3"/>
  <c r="T970" i="3"/>
  <c r="S970" i="3"/>
  <c r="T961" i="3"/>
  <c r="R961" i="3"/>
  <c r="S961" i="3"/>
  <c r="Q960" i="3"/>
  <c r="T960" i="3"/>
  <c r="R960" i="3"/>
  <c r="S960" i="3"/>
  <c r="S955" i="3"/>
  <c r="R955" i="3"/>
  <c r="T955" i="3"/>
  <c r="S951" i="3"/>
  <c r="R951" i="3"/>
  <c r="T951" i="3"/>
  <c r="S947" i="3"/>
  <c r="T947" i="3"/>
  <c r="R947" i="3"/>
  <c r="R938" i="3"/>
  <c r="T938" i="3"/>
  <c r="S938" i="3"/>
  <c r="R934" i="3"/>
  <c r="S934" i="3"/>
  <c r="T934" i="3"/>
  <c r="T920" i="3"/>
  <c r="R920" i="3"/>
  <c r="S920" i="3"/>
  <c r="T916" i="3"/>
  <c r="R916" i="3"/>
  <c r="S916" i="3"/>
  <c r="T912" i="3"/>
  <c r="R912" i="3"/>
  <c r="S912" i="3"/>
  <c r="R905" i="3"/>
  <c r="S905" i="3"/>
  <c r="T905" i="3"/>
  <c r="T904" i="3"/>
  <c r="R904" i="3"/>
  <c r="S904" i="3"/>
  <c r="T900" i="3"/>
  <c r="R900" i="3"/>
  <c r="S900" i="3"/>
  <c r="T892" i="3"/>
  <c r="S892" i="3"/>
  <c r="R892" i="3"/>
  <c r="S887" i="3"/>
  <c r="R887" i="3"/>
  <c r="T887" i="3"/>
  <c r="S883" i="3"/>
  <c r="T883" i="3"/>
  <c r="R883" i="3"/>
  <c r="R870" i="3"/>
  <c r="S870" i="3"/>
  <c r="T870" i="3"/>
  <c r="R862" i="3"/>
  <c r="S862" i="3"/>
  <c r="T862" i="3"/>
  <c r="T852" i="3"/>
  <c r="R852" i="3"/>
  <c r="S852" i="3"/>
  <c r="T848" i="3"/>
  <c r="R848" i="3"/>
  <c r="S848" i="3"/>
  <c r="T844" i="3"/>
  <c r="S844" i="3"/>
  <c r="R844" i="3"/>
  <c r="Q843" i="3"/>
  <c r="S843" i="3"/>
  <c r="R843" i="3"/>
  <c r="T843" i="3"/>
  <c r="R826" i="3"/>
  <c r="T826" i="3"/>
  <c r="S826" i="3"/>
  <c r="R822" i="3"/>
  <c r="S822" i="3"/>
  <c r="T822" i="3"/>
  <c r="T820" i="3"/>
  <c r="R820" i="3"/>
  <c r="S820" i="3"/>
  <c r="Q815" i="3"/>
  <c r="S815" i="3"/>
  <c r="R815" i="3"/>
  <c r="T815" i="3"/>
  <c r="S805" i="3"/>
  <c r="T805" i="3"/>
  <c r="R805" i="3"/>
  <c r="Q801" i="3"/>
  <c r="T801" i="3"/>
  <c r="R801" i="3"/>
  <c r="S801" i="3"/>
  <c r="Q795" i="3"/>
  <c r="S795" i="3"/>
  <c r="R795" i="3"/>
  <c r="T795" i="3"/>
  <c r="R794" i="3"/>
  <c r="T794" i="3"/>
  <c r="S794" i="3"/>
  <c r="Q789" i="3"/>
  <c r="S789" i="3"/>
  <c r="R789" i="3"/>
  <c r="T789" i="3"/>
  <c r="T784" i="3"/>
  <c r="R784" i="3"/>
  <c r="S784" i="3"/>
  <c r="S783" i="3"/>
  <c r="T783" i="3"/>
  <c r="R783" i="3"/>
  <c r="Q779" i="3"/>
  <c r="S779" i="3"/>
  <c r="R779" i="3"/>
  <c r="T779" i="3"/>
  <c r="Q772" i="3"/>
  <c r="T772" i="3"/>
  <c r="R772" i="3"/>
  <c r="S772" i="3"/>
  <c r="Q767" i="3"/>
  <c r="S767" i="3"/>
  <c r="T767" i="3"/>
  <c r="R767" i="3"/>
  <c r="R762" i="3"/>
  <c r="T762" i="3"/>
  <c r="S762" i="3"/>
  <c r="S753" i="3"/>
  <c r="R753" i="3"/>
  <c r="T753" i="3"/>
  <c r="S749" i="3"/>
  <c r="R749" i="3"/>
  <c r="T749" i="3"/>
  <c r="T744" i="3"/>
  <c r="R744" i="3"/>
  <c r="S744" i="3"/>
  <c r="T740" i="3"/>
  <c r="R740" i="3"/>
  <c r="S740" i="3"/>
  <c r="R726" i="3"/>
  <c r="T726" i="3"/>
  <c r="S726" i="3"/>
  <c r="S725" i="3"/>
  <c r="R725" i="3"/>
  <c r="T725" i="3"/>
  <c r="S721" i="3"/>
  <c r="R721" i="3"/>
  <c r="T721" i="3"/>
  <c r="Q715" i="3"/>
  <c r="S715" i="3"/>
  <c r="R715" i="3"/>
  <c r="T715" i="3"/>
  <c r="S709" i="3"/>
  <c r="R709" i="3"/>
  <c r="T709" i="3"/>
  <c r="S699" i="3"/>
  <c r="R699" i="3"/>
  <c r="T699" i="3"/>
  <c r="S695" i="3"/>
  <c r="T695" i="3"/>
  <c r="R695" i="3"/>
  <c r="T688" i="3"/>
  <c r="R688" i="3"/>
  <c r="S688" i="3"/>
  <c r="T684" i="3"/>
  <c r="R684" i="3"/>
  <c r="S684" i="3"/>
  <c r="S679" i="3"/>
  <c r="T679" i="3"/>
  <c r="R679" i="3"/>
  <c r="S675" i="3"/>
  <c r="R675" i="3"/>
  <c r="T675" i="3"/>
  <c r="R674" i="3"/>
  <c r="T674" i="3"/>
  <c r="S674" i="3"/>
  <c r="R670" i="3"/>
  <c r="T670" i="3"/>
  <c r="S670" i="3"/>
  <c r="S661" i="3"/>
  <c r="R661" i="3"/>
  <c r="T661" i="3"/>
  <c r="Q650" i="3"/>
  <c r="R650" i="3"/>
  <c r="T650" i="3"/>
  <c r="S650" i="3"/>
  <c r="S645" i="3"/>
  <c r="R645" i="3"/>
  <c r="T645" i="3"/>
  <c r="Q640" i="3"/>
  <c r="T640" i="3"/>
  <c r="R640" i="3"/>
  <c r="S640" i="3"/>
  <c r="S631" i="3"/>
  <c r="T631" i="3"/>
  <c r="R631" i="3"/>
  <c r="S627" i="3"/>
  <c r="R627" i="3"/>
  <c r="T627" i="3"/>
  <c r="S623" i="3"/>
  <c r="T623" i="3"/>
  <c r="R623" i="3"/>
  <c r="S615" i="3"/>
  <c r="T615" i="3"/>
  <c r="R615" i="3"/>
  <c r="S611" i="3"/>
  <c r="R611" i="3"/>
  <c r="T611" i="3"/>
  <c r="Q610" i="3"/>
  <c r="R610" i="3"/>
  <c r="T610" i="3"/>
  <c r="S610" i="3"/>
  <c r="S573" i="3"/>
  <c r="R573" i="3"/>
  <c r="T573" i="3"/>
  <c r="Q571" i="3"/>
  <c r="S571" i="3"/>
  <c r="R571" i="3"/>
  <c r="T571" i="3"/>
  <c r="R570" i="3"/>
  <c r="T570" i="3"/>
  <c r="S570" i="3"/>
  <c r="R566" i="3"/>
  <c r="T566" i="3"/>
  <c r="S566" i="3"/>
  <c r="Q560" i="3"/>
  <c r="T560" i="3"/>
  <c r="R560" i="3"/>
  <c r="S560" i="3"/>
  <c r="T556" i="3"/>
  <c r="R556" i="3"/>
  <c r="S556" i="3"/>
  <c r="T552" i="3"/>
  <c r="R552" i="3"/>
  <c r="S552" i="3"/>
  <c r="S547" i="3"/>
  <c r="R547" i="3"/>
  <c r="T547" i="3"/>
  <c r="S543" i="3"/>
  <c r="T543" i="3"/>
  <c r="R543" i="3"/>
  <c r="S539" i="3"/>
  <c r="R539" i="3"/>
  <c r="T539" i="3"/>
  <c r="S535" i="3"/>
  <c r="T535" i="3"/>
  <c r="R535" i="3"/>
  <c r="S531" i="3"/>
  <c r="R531" i="3"/>
  <c r="T531" i="3"/>
  <c r="S527" i="3"/>
  <c r="T527" i="3"/>
  <c r="R527" i="3"/>
  <c r="S523" i="3"/>
  <c r="R523" i="3"/>
  <c r="T523" i="3"/>
  <c r="S519" i="3"/>
  <c r="T519" i="3"/>
  <c r="R519" i="3"/>
  <c r="S515" i="3"/>
  <c r="R515" i="3"/>
  <c r="T515" i="3"/>
  <c r="S511" i="3"/>
  <c r="T511" i="3"/>
  <c r="R511" i="3"/>
  <c r="S507" i="3"/>
  <c r="R507" i="3"/>
  <c r="T507" i="3"/>
  <c r="S503" i="3"/>
  <c r="T503" i="3"/>
  <c r="R503" i="3"/>
  <c r="Q992" i="3"/>
  <c r="T992" i="3"/>
  <c r="R992" i="3"/>
  <c r="S992" i="3"/>
  <c r="R1001" i="3"/>
  <c r="S1001" i="3"/>
  <c r="T1001" i="3"/>
  <c r="K999" i="3"/>
  <c r="M999" i="3" s="1"/>
  <c r="T996" i="3"/>
  <c r="R996" i="3"/>
  <c r="S996" i="3"/>
  <c r="I993" i="3"/>
  <c r="R990" i="3"/>
  <c r="S990" i="3"/>
  <c r="T990" i="3"/>
  <c r="R986" i="3"/>
  <c r="T986" i="3"/>
  <c r="S986" i="3"/>
  <c r="S981" i="3"/>
  <c r="T981" i="3"/>
  <c r="R981" i="3"/>
  <c r="S979" i="3"/>
  <c r="T979" i="3"/>
  <c r="R979" i="3"/>
  <c r="R978" i="3"/>
  <c r="S978" i="3"/>
  <c r="T978" i="3"/>
  <c r="S967" i="3"/>
  <c r="R967" i="3"/>
  <c r="T967" i="3"/>
  <c r="S963" i="3"/>
  <c r="T963" i="3"/>
  <c r="R963" i="3"/>
  <c r="R962" i="3"/>
  <c r="S962" i="3"/>
  <c r="T962" i="3"/>
  <c r="I959" i="3"/>
  <c r="Q952" i="3"/>
  <c r="T952" i="3"/>
  <c r="R952" i="3"/>
  <c r="S952" i="3"/>
  <c r="S943" i="3"/>
  <c r="R943" i="3"/>
  <c r="T943" i="3"/>
  <c r="S939" i="3"/>
  <c r="R939" i="3"/>
  <c r="T939" i="3"/>
  <c r="S931" i="3"/>
  <c r="T931" i="3"/>
  <c r="R931" i="3"/>
  <c r="S927" i="3"/>
  <c r="R927" i="3"/>
  <c r="T927" i="3"/>
  <c r="S923" i="3"/>
  <c r="R923" i="3"/>
  <c r="T923" i="3"/>
  <c r="R921" i="3"/>
  <c r="S921" i="3"/>
  <c r="T921" i="3"/>
  <c r="S917" i="3"/>
  <c r="T917" i="3"/>
  <c r="R917" i="3"/>
  <c r="T913" i="3"/>
  <c r="R913" i="3"/>
  <c r="S913" i="3"/>
  <c r="S907" i="3"/>
  <c r="R907" i="3"/>
  <c r="T907" i="3"/>
  <c r="S901" i="3"/>
  <c r="T901" i="3"/>
  <c r="R901" i="3"/>
  <c r="T897" i="3"/>
  <c r="R897" i="3"/>
  <c r="S897" i="3"/>
  <c r="R893" i="3"/>
  <c r="S893" i="3"/>
  <c r="T893" i="3"/>
  <c r="R889" i="3"/>
  <c r="S889" i="3"/>
  <c r="T889" i="3"/>
  <c r="T888" i="3"/>
  <c r="R888" i="3"/>
  <c r="S888" i="3"/>
  <c r="T884" i="3"/>
  <c r="R884" i="3"/>
  <c r="S884" i="3"/>
  <c r="S879" i="3"/>
  <c r="R879" i="3"/>
  <c r="T879" i="3"/>
  <c r="S875" i="3"/>
  <c r="R875" i="3"/>
  <c r="T875" i="3"/>
  <c r="Q867" i="3"/>
  <c r="S867" i="3"/>
  <c r="T867" i="3"/>
  <c r="R867" i="3"/>
  <c r="Q863" i="3"/>
  <c r="S863" i="3"/>
  <c r="R863" i="3"/>
  <c r="T863" i="3"/>
  <c r="R858" i="3"/>
  <c r="T858" i="3"/>
  <c r="S858" i="3"/>
  <c r="R854" i="3"/>
  <c r="S854" i="3"/>
  <c r="T854" i="3"/>
  <c r="T840" i="3"/>
  <c r="R840" i="3"/>
  <c r="S840" i="3"/>
  <c r="T836" i="3"/>
  <c r="R836" i="3"/>
  <c r="S836" i="3"/>
  <c r="Q832" i="3"/>
  <c r="T832" i="3"/>
  <c r="R832" i="3"/>
  <c r="S832" i="3"/>
  <c r="I830" i="3"/>
  <c r="Q821" i="3"/>
  <c r="S821" i="3"/>
  <c r="T821" i="3"/>
  <c r="R821" i="3"/>
  <c r="Q817" i="3"/>
  <c r="T817" i="3"/>
  <c r="R817" i="3"/>
  <c r="S817" i="3"/>
  <c r="T816" i="3"/>
  <c r="R816" i="3"/>
  <c r="S816" i="3"/>
  <c r="I814" i="3"/>
  <c r="I813" i="3"/>
  <c r="R810" i="3"/>
  <c r="T810" i="3"/>
  <c r="S810" i="3"/>
  <c r="R806" i="3"/>
  <c r="S806" i="3"/>
  <c r="T806" i="3"/>
  <c r="R802" i="3"/>
  <c r="S802" i="3"/>
  <c r="T802" i="3"/>
  <c r="T796" i="3"/>
  <c r="S796" i="3"/>
  <c r="R796" i="3"/>
  <c r="R790" i="3"/>
  <c r="S790" i="3"/>
  <c r="T790" i="3"/>
  <c r="T780" i="3"/>
  <c r="R780" i="3"/>
  <c r="S780" i="3"/>
  <c r="Q768" i="3"/>
  <c r="T768" i="3"/>
  <c r="R768" i="3"/>
  <c r="S768" i="3"/>
  <c r="K761" i="3"/>
  <c r="M761" i="3" s="1"/>
  <c r="R758" i="3"/>
  <c r="T758" i="3"/>
  <c r="S758" i="3"/>
  <c r="R754" i="3"/>
  <c r="T754" i="3"/>
  <c r="S754" i="3"/>
  <c r="R750" i="3"/>
  <c r="T750" i="3"/>
  <c r="S750" i="3"/>
  <c r="K748" i="3"/>
  <c r="M748" i="3" s="1"/>
  <c r="S745" i="3"/>
  <c r="R745" i="3"/>
  <c r="T745" i="3"/>
  <c r="S741" i="3"/>
  <c r="R741" i="3"/>
  <c r="T741" i="3"/>
  <c r="S737" i="3"/>
  <c r="R737" i="3"/>
  <c r="T737" i="3"/>
  <c r="T736" i="3"/>
  <c r="R736" i="3"/>
  <c r="S736" i="3"/>
  <c r="K730" i="3"/>
  <c r="M730" i="3" s="1"/>
  <c r="S727" i="3"/>
  <c r="T727" i="3"/>
  <c r="R727" i="3"/>
  <c r="R722" i="3"/>
  <c r="T722" i="3"/>
  <c r="S722" i="3"/>
  <c r="K720" i="3"/>
  <c r="M720" i="3" s="1"/>
  <c r="T716" i="3"/>
  <c r="R716" i="3"/>
  <c r="S716" i="3"/>
  <c r="R710" i="3"/>
  <c r="T710" i="3"/>
  <c r="S710" i="3"/>
  <c r="K708" i="3"/>
  <c r="M708" i="3" s="1"/>
  <c r="S705" i="3"/>
  <c r="R705" i="3"/>
  <c r="T705" i="3"/>
  <c r="T696" i="3"/>
  <c r="R696" i="3"/>
  <c r="S696" i="3"/>
  <c r="I694" i="3"/>
  <c r="R690" i="3"/>
  <c r="T690" i="3"/>
  <c r="S690" i="3"/>
  <c r="S689" i="3"/>
  <c r="R689" i="3"/>
  <c r="T689" i="3"/>
  <c r="S685" i="3"/>
  <c r="R685" i="3"/>
  <c r="T685" i="3"/>
  <c r="K683" i="3"/>
  <c r="M683" i="3" s="1"/>
  <c r="T680" i="3"/>
  <c r="R680" i="3"/>
  <c r="S680" i="3"/>
  <c r="T676" i="3"/>
  <c r="R676" i="3"/>
  <c r="S676" i="3"/>
  <c r="S671" i="3"/>
  <c r="T671" i="3"/>
  <c r="R671" i="3"/>
  <c r="S663" i="3"/>
  <c r="T663" i="3"/>
  <c r="R663" i="3"/>
  <c r="Q656" i="3"/>
  <c r="T656" i="3"/>
  <c r="R656" i="3"/>
  <c r="S656" i="3"/>
  <c r="S651" i="3"/>
  <c r="R651" i="3"/>
  <c r="T651" i="3"/>
  <c r="Q646" i="3"/>
  <c r="R646" i="3"/>
  <c r="T646" i="3"/>
  <c r="S646" i="3"/>
  <c r="S637" i="3"/>
  <c r="R637" i="3"/>
  <c r="T637" i="3"/>
  <c r="Q632" i="3"/>
  <c r="T632" i="3"/>
  <c r="R632" i="3"/>
  <c r="S632" i="3"/>
  <c r="Q628" i="3"/>
  <c r="T628" i="3"/>
  <c r="R628" i="3"/>
  <c r="S628" i="3"/>
  <c r="Q624" i="3"/>
  <c r="T624" i="3"/>
  <c r="R624" i="3"/>
  <c r="S624" i="3"/>
  <c r="S607" i="3"/>
  <c r="T607" i="3"/>
  <c r="R607" i="3"/>
  <c r="Q598" i="3"/>
  <c r="R598" i="3"/>
  <c r="T598" i="3"/>
  <c r="S598" i="3"/>
  <c r="K587" i="3"/>
  <c r="M587" i="3" s="1"/>
  <c r="Q583" i="3"/>
  <c r="S583" i="3"/>
  <c r="T583" i="3"/>
  <c r="R583" i="3"/>
  <c r="R582" i="3"/>
  <c r="T582" i="3"/>
  <c r="S582" i="3"/>
  <c r="R578" i="3"/>
  <c r="T578" i="3"/>
  <c r="S578" i="3"/>
  <c r="R574" i="3"/>
  <c r="T574" i="3"/>
  <c r="S574" i="3"/>
  <c r="K565" i="3"/>
  <c r="M565" i="3" s="1"/>
  <c r="I564" i="3"/>
  <c r="S557" i="3"/>
  <c r="R557" i="3"/>
  <c r="T557" i="3"/>
  <c r="S553" i="3"/>
  <c r="R553" i="3"/>
  <c r="T553" i="3"/>
  <c r="S549" i="3"/>
  <c r="R549" i="3"/>
  <c r="T549" i="3"/>
  <c r="T540" i="3"/>
  <c r="R540" i="3"/>
  <c r="S540" i="3"/>
  <c r="T536" i="3"/>
  <c r="R536" i="3"/>
  <c r="S536" i="3"/>
  <c r="T532" i="3"/>
  <c r="R532" i="3"/>
  <c r="S532" i="3"/>
  <c r="T528" i="3"/>
  <c r="R528" i="3"/>
  <c r="S528" i="3"/>
  <c r="T524" i="3"/>
  <c r="R524" i="3"/>
  <c r="S524" i="3"/>
  <c r="T520" i="3"/>
  <c r="R520" i="3"/>
  <c r="S520" i="3"/>
  <c r="T516" i="3"/>
  <c r="R516" i="3"/>
  <c r="S516" i="3"/>
  <c r="T512" i="3"/>
  <c r="R512" i="3"/>
  <c r="S512" i="3"/>
  <c r="T508" i="3"/>
  <c r="R508" i="3"/>
  <c r="S508" i="3"/>
  <c r="T504" i="3"/>
  <c r="R504" i="3"/>
  <c r="S504" i="3"/>
  <c r="AA566" i="6"/>
  <c r="AC566" i="6"/>
  <c r="AB567" i="6" s="1"/>
  <c r="CO21" i="1"/>
  <c r="AU20" i="1" s="1"/>
  <c r="K985" i="3"/>
  <c r="M985" i="3" s="1"/>
  <c r="K969" i="3"/>
  <c r="M969" i="3" s="1"/>
  <c r="K947" i="3"/>
  <c r="M947" i="3" s="1"/>
  <c r="K939" i="3"/>
  <c r="M939" i="3" s="1"/>
  <c r="K918" i="3"/>
  <c r="M918" i="3" s="1"/>
  <c r="K902" i="3"/>
  <c r="M902" i="3" s="1"/>
  <c r="K864" i="3"/>
  <c r="M864" i="3" s="1"/>
  <c r="K818" i="3"/>
  <c r="M818" i="3" s="1"/>
  <c r="I741" i="3"/>
  <c r="K740" i="3"/>
  <c r="M740" i="3" s="1"/>
  <c r="K559" i="3"/>
  <c r="M559" i="3" s="1"/>
  <c r="K544" i="3"/>
  <c r="M544" i="3" s="1"/>
  <c r="I991" i="3"/>
  <c r="I967" i="3"/>
  <c r="I951" i="3"/>
  <c r="I931" i="3"/>
  <c r="I926" i="3"/>
  <c r="K913" i="3"/>
  <c r="M913" i="3" s="1"/>
  <c r="K893" i="3"/>
  <c r="M893" i="3" s="1"/>
  <c r="I870" i="3"/>
  <c r="K848" i="3"/>
  <c r="M848" i="3" s="1"/>
  <c r="I821" i="3"/>
  <c r="I733" i="3"/>
  <c r="I715" i="3"/>
  <c r="K625" i="3"/>
  <c r="M625" i="3" s="1"/>
  <c r="I579" i="3"/>
  <c r="K567" i="3"/>
  <c r="M567" i="3" s="1"/>
  <c r="K651" i="3"/>
  <c r="M651" i="3" s="1"/>
  <c r="K645" i="3"/>
  <c r="M645" i="3" s="1"/>
  <c r="I620" i="3"/>
  <c r="I615" i="3"/>
  <c r="I600" i="3"/>
  <c r="I590" i="3"/>
  <c r="O975" i="3"/>
  <c r="O950" i="3"/>
  <c r="O940" i="3"/>
  <c r="O937" i="3"/>
  <c r="O898" i="3"/>
  <c r="O847" i="3"/>
  <c r="O798" i="3"/>
  <c r="O785" i="3"/>
  <c r="O776" i="3"/>
  <c r="O766" i="3"/>
  <c r="O763" i="3"/>
  <c r="O735" i="3"/>
  <c r="O732" i="3"/>
  <c r="O713" i="3"/>
  <c r="O700" i="3"/>
  <c r="O698" i="3"/>
  <c r="O666" i="3"/>
  <c r="O665" i="3"/>
  <c r="O662" i="3"/>
  <c r="O660" i="3"/>
  <c r="O655" i="3"/>
  <c r="O641" i="3"/>
  <c r="I624" i="3"/>
  <c r="O619" i="3"/>
  <c r="O601" i="3"/>
  <c r="Q601" i="3" s="1"/>
  <c r="O594" i="3"/>
  <c r="I593" i="3"/>
  <c r="O592" i="3"/>
  <c r="O591" i="3"/>
  <c r="I591" i="3"/>
  <c r="K580" i="3"/>
  <c r="M580" i="3" s="1"/>
  <c r="I580" i="3"/>
  <c r="O577" i="3"/>
  <c r="O974" i="3"/>
  <c r="O964" i="3"/>
  <c r="O997" i="3"/>
  <c r="O995" i="3"/>
  <c r="O890" i="3"/>
  <c r="O886" i="3"/>
  <c r="O868" i="3"/>
  <c r="O957" i="3"/>
  <c r="K955" i="3"/>
  <c r="M955" i="3" s="1"/>
  <c r="K953" i="3"/>
  <c r="M953" i="3" s="1"/>
  <c r="O948" i="3"/>
  <c r="O914" i="3"/>
  <c r="O906" i="3"/>
  <c r="O902" i="3"/>
  <c r="O896" i="3"/>
  <c r="O894" i="3"/>
  <c r="K874" i="3"/>
  <c r="M874" i="3" s="1"/>
  <c r="O873" i="3"/>
  <c r="O872" i="3"/>
  <c r="O866" i="3"/>
  <c r="O865" i="3"/>
  <c r="O864" i="3"/>
  <c r="O855" i="3"/>
  <c r="O845" i="3"/>
  <c r="O841" i="3"/>
  <c r="K838" i="3"/>
  <c r="M838" i="3" s="1"/>
  <c r="O835" i="3"/>
  <c r="O827" i="3"/>
  <c r="K796" i="3"/>
  <c r="M796" i="3" s="1"/>
  <c r="K768" i="3"/>
  <c r="M768" i="3" s="1"/>
  <c r="O731" i="3"/>
  <c r="O712" i="3"/>
  <c r="O711" i="3"/>
  <c r="O706" i="3"/>
  <c r="O704" i="3"/>
  <c r="O664" i="3"/>
  <c r="O653" i="3"/>
  <c r="O649" i="3"/>
  <c r="O647" i="3"/>
  <c r="Q647" i="3" s="1"/>
  <c r="O630" i="3"/>
  <c r="O626" i="3"/>
  <c r="O608" i="3"/>
  <c r="K599" i="3"/>
  <c r="M599" i="3" s="1"/>
  <c r="O597" i="3"/>
  <c r="O593" i="3"/>
  <c r="O575" i="3"/>
  <c r="K568" i="3"/>
  <c r="M568" i="3" s="1"/>
  <c r="I568" i="3"/>
  <c r="O973" i="3"/>
  <c r="O936" i="3"/>
  <c r="O949" i="3"/>
  <c r="O880" i="3"/>
  <c r="O878" i="3"/>
  <c r="O869" i="3"/>
  <c r="K989" i="3"/>
  <c r="M989" i="3" s="1"/>
  <c r="O958" i="3"/>
  <c r="K935" i="3"/>
  <c r="M935" i="3" s="1"/>
  <c r="K933" i="3"/>
  <c r="M933" i="3" s="1"/>
  <c r="O1000" i="3"/>
  <c r="O999" i="3"/>
  <c r="I987" i="3"/>
  <c r="I975" i="3"/>
  <c r="O966" i="3"/>
  <c r="O965" i="3"/>
  <c r="O956" i="3"/>
  <c r="Q956" i="3" s="1"/>
  <c r="I943" i="3"/>
  <c r="I937" i="3"/>
  <c r="K925" i="3"/>
  <c r="M925" i="3" s="1"/>
  <c r="O922" i="3"/>
  <c r="K921" i="3"/>
  <c r="M921" i="3" s="1"/>
  <c r="O918" i="3"/>
  <c r="O910" i="3"/>
  <c r="K897" i="3"/>
  <c r="M897" i="3" s="1"/>
  <c r="K890" i="3"/>
  <c r="M890" i="3" s="1"/>
  <c r="K886" i="3"/>
  <c r="M886" i="3" s="1"/>
  <c r="I878" i="3"/>
  <c r="O871" i="3"/>
  <c r="O861" i="3"/>
  <c r="K858" i="3"/>
  <c r="M858" i="3" s="1"/>
  <c r="K856" i="3"/>
  <c r="M856" i="3" s="1"/>
  <c r="O849" i="3"/>
  <c r="I842" i="3"/>
  <c r="K836" i="3"/>
  <c r="M836" i="3" s="1"/>
  <c r="O831" i="3"/>
  <c r="K828" i="3"/>
  <c r="M828" i="3" s="1"/>
  <c r="O823" i="3"/>
  <c r="K820" i="3"/>
  <c r="M820" i="3" s="1"/>
  <c r="K816" i="3"/>
  <c r="M816" i="3" s="1"/>
  <c r="K812" i="3"/>
  <c r="M812" i="3" s="1"/>
  <c r="I804" i="3"/>
  <c r="I801" i="3"/>
  <c r="K798" i="3"/>
  <c r="M798" i="3" s="1"/>
  <c r="O797" i="3"/>
  <c r="O787" i="3"/>
  <c r="I782" i="3"/>
  <c r="K780" i="3"/>
  <c r="M780" i="3" s="1"/>
  <c r="I779" i="3"/>
  <c r="K776" i="3"/>
  <c r="M776" i="3" s="1"/>
  <c r="O775" i="3"/>
  <c r="O773" i="3"/>
  <c r="O770" i="3"/>
  <c r="K753" i="3"/>
  <c r="M753" i="3" s="1"/>
  <c r="K745" i="3"/>
  <c r="M745" i="3" s="1"/>
  <c r="I739" i="3"/>
  <c r="K734" i="3"/>
  <c r="M734" i="3" s="1"/>
  <c r="K732" i="3"/>
  <c r="M732" i="3" s="1"/>
  <c r="I727" i="3"/>
  <c r="K716" i="3"/>
  <c r="M716" i="3" s="1"/>
  <c r="I698" i="3"/>
  <c r="O694" i="3"/>
  <c r="K680" i="3"/>
  <c r="M680" i="3" s="1"/>
  <c r="K669" i="3"/>
  <c r="M669" i="3" s="1"/>
  <c r="I658" i="3"/>
  <c r="K641" i="3"/>
  <c r="M641" i="3" s="1"/>
  <c r="I640" i="3"/>
  <c r="O636" i="3"/>
  <c r="I634" i="3"/>
  <c r="O625" i="3"/>
  <c r="O616" i="3"/>
  <c r="O613" i="3"/>
  <c r="O612" i="3"/>
  <c r="O605" i="3"/>
  <c r="K601" i="3"/>
  <c r="M601" i="3" s="1"/>
  <c r="O600" i="3"/>
  <c r="O596" i="3"/>
  <c r="K582" i="3"/>
  <c r="M582" i="3" s="1"/>
  <c r="I582" i="3"/>
  <c r="O569" i="3"/>
  <c r="O942" i="3"/>
  <c r="O935" i="3"/>
  <c r="O930" i="3"/>
  <c r="O926" i="3"/>
  <c r="I894" i="3"/>
  <c r="O882" i="3"/>
  <c r="K877" i="3"/>
  <c r="M877" i="3" s="1"/>
  <c r="O874" i="3"/>
  <c r="I872" i="3"/>
  <c r="K862" i="3"/>
  <c r="M862" i="3" s="1"/>
  <c r="O859" i="3"/>
  <c r="O857" i="3"/>
  <c r="O853" i="3"/>
  <c r="I850" i="3"/>
  <c r="O839" i="3"/>
  <c r="I834" i="3"/>
  <c r="O833" i="3"/>
  <c r="I826" i="3"/>
  <c r="O825" i="3"/>
  <c r="I819" i="3"/>
  <c r="I815" i="3"/>
  <c r="I811" i="3"/>
  <c r="O807" i="3"/>
  <c r="K806" i="3"/>
  <c r="M806" i="3" s="1"/>
  <c r="I802" i="3"/>
  <c r="K794" i="3"/>
  <c r="M794" i="3" s="1"/>
  <c r="I791" i="3"/>
  <c r="O786" i="3"/>
  <c r="I785" i="3"/>
  <c r="K774" i="3"/>
  <c r="M774" i="3" s="1"/>
  <c r="I772" i="3"/>
  <c r="O757" i="3"/>
  <c r="O755" i="3"/>
  <c r="K750" i="3"/>
  <c r="M750" i="3" s="1"/>
  <c r="O747" i="3"/>
  <c r="O728" i="3"/>
  <c r="I723" i="3"/>
  <c r="I719" i="3"/>
  <c r="O717" i="3"/>
  <c r="K710" i="3"/>
  <c r="M710" i="3" s="1"/>
  <c r="K704" i="3"/>
  <c r="M704" i="3" s="1"/>
  <c r="O692" i="3"/>
  <c r="I686" i="3"/>
  <c r="I678" i="3"/>
  <c r="K671" i="3"/>
  <c r="M671" i="3" s="1"/>
  <c r="O667" i="3"/>
  <c r="K657" i="3"/>
  <c r="M657" i="3" s="1"/>
  <c r="I652" i="3"/>
  <c r="I646" i="3"/>
  <c r="O642" i="3"/>
  <c r="K639" i="3"/>
  <c r="M639" i="3" s="1"/>
  <c r="O635" i="3"/>
  <c r="K633" i="3"/>
  <c r="M633" i="3" s="1"/>
  <c r="O622" i="3"/>
  <c r="O620" i="3"/>
  <c r="I618" i="3"/>
  <c r="O602" i="3"/>
  <c r="K597" i="3"/>
  <c r="M597" i="3" s="1"/>
  <c r="O587" i="3"/>
  <c r="K584" i="3"/>
  <c r="M584" i="3" s="1"/>
  <c r="I584" i="3"/>
  <c r="I581" i="3"/>
  <c r="K581" i="3"/>
  <c r="M581" i="3" s="1"/>
  <c r="K576" i="3"/>
  <c r="M576" i="3" s="1"/>
  <c r="I576" i="3"/>
  <c r="K575" i="3"/>
  <c r="M575" i="3" s="1"/>
  <c r="O572" i="3"/>
  <c r="O567" i="3"/>
  <c r="O589" i="3"/>
  <c r="O581" i="3"/>
  <c r="I556" i="3"/>
  <c r="I546" i="3"/>
  <c r="O588" i="3"/>
  <c r="O559" i="3"/>
  <c r="O558" i="3"/>
  <c r="O550" i="3"/>
  <c r="O548" i="3"/>
  <c r="O542" i="3"/>
  <c r="O534" i="3"/>
  <c r="I563" i="3"/>
  <c r="O561" i="3"/>
  <c r="I560" i="3"/>
  <c r="I552" i="3"/>
  <c r="O546" i="3"/>
  <c r="K508" i="3"/>
  <c r="M508" i="3" s="1"/>
  <c r="O554" i="3"/>
  <c r="O544" i="3"/>
  <c r="O538" i="3"/>
  <c r="O530" i="3"/>
  <c r="Q986" i="3"/>
  <c r="Q990" i="3"/>
  <c r="K1001" i="3"/>
  <c r="M1001" i="3" s="1"/>
  <c r="I1001" i="3"/>
  <c r="Q978" i="3"/>
  <c r="Q982" i="3"/>
  <c r="I997" i="3"/>
  <c r="K997" i="3"/>
  <c r="M997" i="3" s="1"/>
  <c r="I973" i="3"/>
  <c r="K973" i="3"/>
  <c r="M973" i="3" s="1"/>
  <c r="Q972" i="3"/>
  <c r="Q970" i="3"/>
  <c r="Q934" i="3"/>
  <c r="I917" i="3"/>
  <c r="K917" i="3"/>
  <c r="M917" i="3" s="1"/>
  <c r="I965" i="3"/>
  <c r="K965" i="3"/>
  <c r="M965" i="3" s="1"/>
  <c r="Q962" i="3"/>
  <c r="I957" i="3"/>
  <c r="K957" i="3"/>
  <c r="M957" i="3" s="1"/>
  <c r="Q954" i="3"/>
  <c r="I949" i="3"/>
  <c r="K949" i="3"/>
  <c r="M949" i="3" s="1"/>
  <c r="Q946" i="3"/>
  <c r="I941" i="3"/>
  <c r="K941" i="3"/>
  <c r="M941" i="3" s="1"/>
  <c r="Q938" i="3"/>
  <c r="I914" i="3"/>
  <c r="K914" i="3"/>
  <c r="M914" i="3" s="1"/>
  <c r="Q826" i="3"/>
  <c r="K789" i="3"/>
  <c r="M789" i="3" s="1"/>
  <c r="I789" i="3"/>
  <c r="K765" i="3"/>
  <c r="M765" i="3" s="1"/>
  <c r="I765" i="3"/>
  <c r="I749" i="3"/>
  <c r="K749" i="3"/>
  <c r="M749" i="3" s="1"/>
  <c r="I728" i="3"/>
  <c r="K728" i="3"/>
  <c r="M728" i="3" s="1"/>
  <c r="K803" i="3"/>
  <c r="M803" i="3" s="1"/>
  <c r="I803" i="3"/>
  <c r="K793" i="3"/>
  <c r="M793" i="3" s="1"/>
  <c r="I793" i="3"/>
  <c r="K783" i="3"/>
  <c r="M783" i="3" s="1"/>
  <c r="I783" i="3"/>
  <c r="I778" i="3"/>
  <c r="K778" i="3"/>
  <c r="M778" i="3" s="1"/>
  <c r="Q771" i="3"/>
  <c r="K725" i="3"/>
  <c r="M725" i="3" s="1"/>
  <c r="I725" i="3"/>
  <c r="K898" i="3"/>
  <c r="M898" i="3" s="1"/>
  <c r="K882" i="3"/>
  <c r="M882" i="3" s="1"/>
  <c r="K868" i="3"/>
  <c r="M868" i="3" s="1"/>
  <c r="K866" i="3"/>
  <c r="M866" i="3" s="1"/>
  <c r="I800" i="3"/>
  <c r="K800" i="3"/>
  <c r="M800" i="3" s="1"/>
  <c r="I790" i="3"/>
  <c r="K790" i="3"/>
  <c r="M790" i="3" s="1"/>
  <c r="K764" i="3"/>
  <c r="M764" i="3" s="1"/>
  <c r="I764" i="3"/>
  <c r="I758" i="3"/>
  <c r="K758" i="3"/>
  <c r="M758" i="3" s="1"/>
  <c r="K901" i="3"/>
  <c r="M901" i="3" s="1"/>
  <c r="K885" i="3"/>
  <c r="M885" i="3" s="1"/>
  <c r="K852" i="3"/>
  <c r="M852" i="3" s="1"/>
  <c r="K846" i="3"/>
  <c r="M846" i="3" s="1"/>
  <c r="K840" i="3"/>
  <c r="M840" i="3" s="1"/>
  <c r="K832" i="3"/>
  <c r="M832" i="3" s="1"/>
  <c r="Q830" i="3"/>
  <c r="K824" i="3"/>
  <c r="M824" i="3" s="1"/>
  <c r="K807" i="3"/>
  <c r="M807" i="3" s="1"/>
  <c r="I807" i="3"/>
  <c r="Q805" i="3"/>
  <c r="Q803" i="3"/>
  <c r="Q793" i="3"/>
  <c r="K788" i="3"/>
  <c r="M788" i="3" s="1"/>
  <c r="I788" i="3"/>
  <c r="K786" i="3"/>
  <c r="M786" i="3" s="1"/>
  <c r="Q783" i="3"/>
  <c r="K781" i="3"/>
  <c r="M781" i="3" s="1"/>
  <c r="I781" i="3"/>
  <c r="K771" i="3"/>
  <c r="M771" i="3" s="1"/>
  <c r="I771" i="3"/>
  <c r="I762" i="3"/>
  <c r="K762" i="3"/>
  <c r="M762" i="3" s="1"/>
  <c r="I756" i="3"/>
  <c r="K756" i="3"/>
  <c r="M756" i="3" s="1"/>
  <c r="I752" i="3"/>
  <c r="K752" i="3"/>
  <c r="M752" i="3" s="1"/>
  <c r="Q725" i="3"/>
  <c r="Q721" i="3"/>
  <c r="K714" i="3"/>
  <c r="M714" i="3" s="1"/>
  <c r="I714" i="3"/>
  <c r="K805" i="3"/>
  <c r="M805" i="3" s="1"/>
  <c r="I805" i="3"/>
  <c r="I760" i="3"/>
  <c r="K760" i="3"/>
  <c r="M760" i="3" s="1"/>
  <c r="K721" i="3"/>
  <c r="M721" i="3" s="1"/>
  <c r="I721" i="3"/>
  <c r="I696" i="3"/>
  <c r="I688" i="3"/>
  <c r="K684" i="3"/>
  <c r="M684" i="3" s="1"/>
  <c r="I684" i="3"/>
  <c r="K679" i="3"/>
  <c r="M679" i="3" s="1"/>
  <c r="I667" i="3"/>
  <c r="K665" i="3"/>
  <c r="M665" i="3" s="1"/>
  <c r="I665" i="3"/>
  <c r="Q658" i="3"/>
  <c r="I655" i="3"/>
  <c r="K655" i="3"/>
  <c r="M655" i="3" s="1"/>
  <c r="K654" i="3"/>
  <c r="M654" i="3" s="1"/>
  <c r="I654" i="3"/>
  <c r="I635" i="3"/>
  <c r="K635" i="3"/>
  <c r="M635" i="3" s="1"/>
  <c r="K628" i="3"/>
  <c r="M628" i="3" s="1"/>
  <c r="I628" i="3"/>
  <c r="Q618" i="3"/>
  <c r="K606" i="3"/>
  <c r="M606" i="3" s="1"/>
  <c r="I606" i="3"/>
  <c r="I691" i="3"/>
  <c r="K691" i="3"/>
  <c r="M691" i="3" s="1"/>
  <c r="Q648" i="3"/>
  <c r="K642" i="3"/>
  <c r="M642" i="3" s="1"/>
  <c r="I642" i="3"/>
  <c r="K614" i="3"/>
  <c r="M614" i="3" s="1"/>
  <c r="I614" i="3"/>
  <c r="K773" i="3"/>
  <c r="M773" i="3" s="1"/>
  <c r="I773" i="3"/>
  <c r="I769" i="3"/>
  <c r="K766" i="3"/>
  <c r="M766" i="3" s="1"/>
  <c r="I754" i="3"/>
  <c r="K754" i="3"/>
  <c r="M754" i="3" s="1"/>
  <c r="I744" i="3"/>
  <c r="K744" i="3"/>
  <c r="M744" i="3" s="1"/>
  <c r="K742" i="3"/>
  <c r="M742" i="3" s="1"/>
  <c r="K736" i="3"/>
  <c r="M736" i="3" s="1"/>
  <c r="I735" i="3"/>
  <c r="K724" i="3"/>
  <c r="M724" i="3" s="1"/>
  <c r="I722" i="3"/>
  <c r="K713" i="3"/>
  <c r="M713" i="3" s="1"/>
  <c r="I713" i="3"/>
  <c r="K700" i="3"/>
  <c r="M700" i="3" s="1"/>
  <c r="I700" i="3"/>
  <c r="I659" i="3"/>
  <c r="K659" i="3"/>
  <c r="M659" i="3" s="1"/>
  <c r="Q657" i="3"/>
  <c r="Q654" i="3"/>
  <c r="Q634" i="3"/>
  <c r="K627" i="3"/>
  <c r="M627" i="3" s="1"/>
  <c r="I627" i="3"/>
  <c r="I623" i="3"/>
  <c r="K623" i="3"/>
  <c r="M623" i="3" s="1"/>
  <c r="I619" i="3"/>
  <c r="K619" i="3"/>
  <c r="M619" i="3" s="1"/>
  <c r="Q599" i="3"/>
  <c r="I763" i="3"/>
  <c r="Q762" i="3"/>
  <c r="K757" i="3"/>
  <c r="M757" i="3" s="1"/>
  <c r="I746" i="3"/>
  <c r="K746" i="3"/>
  <c r="M746" i="3" s="1"/>
  <c r="I738" i="3"/>
  <c r="K738" i="3"/>
  <c r="M738" i="3" s="1"/>
  <c r="K731" i="3"/>
  <c r="M731" i="3" s="1"/>
  <c r="I731" i="3"/>
  <c r="I729" i="3"/>
  <c r="K717" i="3"/>
  <c r="M717" i="3" s="1"/>
  <c r="I717" i="3"/>
  <c r="K706" i="3"/>
  <c r="M706" i="3" s="1"/>
  <c r="I706" i="3"/>
  <c r="K682" i="3"/>
  <c r="M682" i="3" s="1"/>
  <c r="I682" i="3"/>
  <c r="I676" i="3"/>
  <c r="K676" i="3"/>
  <c r="M676" i="3" s="1"/>
  <c r="I649" i="3"/>
  <c r="K649" i="3"/>
  <c r="M649" i="3" s="1"/>
  <c r="K648" i="3"/>
  <c r="M648" i="3" s="1"/>
  <c r="I648" i="3"/>
  <c r="K626" i="3"/>
  <c r="M626" i="3" s="1"/>
  <c r="I626" i="3"/>
  <c r="Q614" i="3"/>
  <c r="I603" i="3"/>
  <c r="K603" i="3"/>
  <c r="M603" i="3" s="1"/>
  <c r="I656" i="3"/>
  <c r="I650" i="3"/>
  <c r="I643" i="3"/>
  <c r="I637" i="3"/>
  <c r="I636" i="3"/>
  <c r="I631" i="3"/>
  <c r="I630" i="3"/>
  <c r="K622" i="3"/>
  <c r="M622" i="3" s="1"/>
  <c r="I622" i="3"/>
  <c r="K617" i="3"/>
  <c r="M617" i="3" s="1"/>
  <c r="I613" i="3"/>
  <c r="I609" i="3"/>
  <c r="I602" i="3"/>
  <c r="I595" i="3"/>
  <c r="Q573" i="3"/>
  <c r="I569" i="3"/>
  <c r="K569" i="3"/>
  <c r="M569" i="3" s="1"/>
  <c r="K610" i="3"/>
  <c r="M610" i="3" s="1"/>
  <c r="I610" i="3"/>
  <c r="K596" i="3"/>
  <c r="M596" i="3" s="1"/>
  <c r="I596" i="3"/>
  <c r="I592" i="3"/>
  <c r="K589" i="3"/>
  <c r="M589" i="3" s="1"/>
  <c r="Q565" i="3"/>
  <c r="K574" i="3"/>
  <c r="M574" i="3" s="1"/>
  <c r="I574" i="3"/>
  <c r="K687" i="3"/>
  <c r="M687" i="3" s="1"/>
  <c r="K673" i="3"/>
  <c r="M673" i="3" s="1"/>
  <c r="I662" i="3"/>
  <c r="I660" i="3"/>
  <c r="I644" i="3"/>
  <c r="I638" i="3"/>
  <c r="I632" i="3"/>
  <c r="K629" i="3"/>
  <c r="M629" i="3" s="1"/>
  <c r="I621" i="3"/>
  <c r="K616" i="3"/>
  <c r="M616" i="3" s="1"/>
  <c r="I616" i="3"/>
  <c r="I612" i="3"/>
  <c r="I608" i="3"/>
  <c r="I594" i="3"/>
  <c r="I577" i="3"/>
  <c r="K577" i="3"/>
  <c r="M577" i="3" s="1"/>
  <c r="K566" i="3"/>
  <c r="M566" i="3" s="1"/>
  <c r="I566" i="3"/>
  <c r="I578" i="3"/>
  <c r="I570" i="3"/>
  <c r="I562" i="3"/>
  <c r="I542" i="3"/>
  <c r="I540" i="3"/>
  <c r="K537" i="3"/>
  <c r="M537" i="3" s="1"/>
  <c r="I536" i="3"/>
  <c r="K533" i="3"/>
  <c r="M533" i="3" s="1"/>
  <c r="I532" i="3"/>
  <c r="K506" i="3"/>
  <c r="M506" i="3" s="1"/>
  <c r="K561" i="3"/>
  <c r="M561" i="3" s="1"/>
  <c r="K504" i="3"/>
  <c r="M504" i="3" s="1"/>
  <c r="I558" i="3"/>
  <c r="I554" i="3"/>
  <c r="I550" i="3"/>
  <c r="K539" i="3"/>
  <c r="M539" i="3" s="1"/>
  <c r="I538" i="3"/>
  <c r="K535" i="3"/>
  <c r="M535" i="3" s="1"/>
  <c r="I534" i="3"/>
  <c r="K531" i="3"/>
  <c r="M531" i="3" s="1"/>
  <c r="Q941" i="3"/>
  <c r="Q943" i="3"/>
  <c r="Q939" i="3"/>
  <c r="Q933" i="3"/>
  <c r="I1000" i="3"/>
  <c r="K1000" i="3"/>
  <c r="M1000" i="3" s="1"/>
  <c r="Q996" i="3"/>
  <c r="I996" i="3"/>
  <c r="K996" i="3"/>
  <c r="M996" i="3" s="1"/>
  <c r="Q931" i="3"/>
  <c r="I998" i="3"/>
  <c r="K998" i="3"/>
  <c r="M998" i="3" s="1"/>
  <c r="I994" i="3"/>
  <c r="K994" i="3"/>
  <c r="M994" i="3" s="1"/>
  <c r="I992" i="3"/>
  <c r="K992" i="3"/>
  <c r="M992" i="3" s="1"/>
  <c r="I990" i="3"/>
  <c r="K990" i="3"/>
  <c r="M990" i="3" s="1"/>
  <c r="I988" i="3"/>
  <c r="K988" i="3"/>
  <c r="M988" i="3" s="1"/>
  <c r="I986" i="3"/>
  <c r="K986" i="3"/>
  <c r="M986" i="3" s="1"/>
  <c r="I984" i="3"/>
  <c r="K984" i="3"/>
  <c r="M984" i="3" s="1"/>
  <c r="I982" i="3"/>
  <c r="K982" i="3"/>
  <c r="M982" i="3" s="1"/>
  <c r="I980" i="3"/>
  <c r="K980" i="3"/>
  <c r="M980" i="3" s="1"/>
  <c r="I978" i="3"/>
  <c r="K978" i="3"/>
  <c r="M978" i="3" s="1"/>
  <c r="I976" i="3"/>
  <c r="K976" i="3"/>
  <c r="M976" i="3" s="1"/>
  <c r="I974" i="3"/>
  <c r="K974" i="3"/>
  <c r="M974" i="3" s="1"/>
  <c r="I972" i="3"/>
  <c r="K972" i="3"/>
  <c r="M972" i="3" s="1"/>
  <c r="I970" i="3"/>
  <c r="K970" i="3"/>
  <c r="M970" i="3" s="1"/>
  <c r="I968" i="3"/>
  <c r="K968" i="3"/>
  <c r="M968" i="3" s="1"/>
  <c r="I966" i="3"/>
  <c r="K966" i="3"/>
  <c r="M966" i="3" s="1"/>
  <c r="I964" i="3"/>
  <c r="K964" i="3"/>
  <c r="M964" i="3" s="1"/>
  <c r="I962" i="3"/>
  <c r="K962" i="3"/>
  <c r="M962" i="3" s="1"/>
  <c r="I960" i="3"/>
  <c r="K960" i="3"/>
  <c r="M960" i="3" s="1"/>
  <c r="I958" i="3"/>
  <c r="K958" i="3"/>
  <c r="M958" i="3" s="1"/>
  <c r="I956" i="3"/>
  <c r="K956" i="3"/>
  <c r="M956" i="3" s="1"/>
  <c r="I954" i="3"/>
  <c r="K954" i="3"/>
  <c r="M954" i="3" s="1"/>
  <c r="I952" i="3"/>
  <c r="K952" i="3"/>
  <c r="M952" i="3" s="1"/>
  <c r="I950" i="3"/>
  <c r="K950" i="3"/>
  <c r="M950" i="3" s="1"/>
  <c r="I948" i="3"/>
  <c r="K948" i="3"/>
  <c r="M948" i="3" s="1"/>
  <c r="I946" i="3"/>
  <c r="K946" i="3"/>
  <c r="M946" i="3" s="1"/>
  <c r="I944" i="3"/>
  <c r="K944" i="3"/>
  <c r="M944" i="3" s="1"/>
  <c r="I942" i="3"/>
  <c r="K942" i="3"/>
  <c r="M942" i="3" s="1"/>
  <c r="I940" i="3"/>
  <c r="K940" i="3"/>
  <c r="M940" i="3" s="1"/>
  <c r="I938" i="3"/>
  <c r="K938" i="3"/>
  <c r="M938" i="3" s="1"/>
  <c r="I936" i="3"/>
  <c r="K936" i="3"/>
  <c r="M936" i="3" s="1"/>
  <c r="I934" i="3"/>
  <c r="K934" i="3"/>
  <c r="M934" i="3" s="1"/>
  <c r="Q929" i="3"/>
  <c r="I871" i="3"/>
  <c r="K871" i="3"/>
  <c r="M871" i="3" s="1"/>
  <c r="I867" i="3"/>
  <c r="K867" i="3"/>
  <c r="M867" i="3" s="1"/>
  <c r="I863" i="3"/>
  <c r="K863" i="3"/>
  <c r="M863" i="3" s="1"/>
  <c r="I859" i="3"/>
  <c r="K859" i="3"/>
  <c r="M859" i="3" s="1"/>
  <c r="Q850" i="3"/>
  <c r="Q842" i="3"/>
  <c r="Q838" i="3"/>
  <c r="K932" i="3"/>
  <c r="M932" i="3" s="1"/>
  <c r="K930" i="3"/>
  <c r="M930" i="3" s="1"/>
  <c r="K928" i="3"/>
  <c r="M928" i="3" s="1"/>
  <c r="K927" i="3"/>
  <c r="M927" i="3" s="1"/>
  <c r="K924" i="3"/>
  <c r="M924" i="3" s="1"/>
  <c r="K923" i="3"/>
  <c r="M923" i="3" s="1"/>
  <c r="K920" i="3"/>
  <c r="M920" i="3" s="1"/>
  <c r="K919" i="3"/>
  <c r="M919" i="3" s="1"/>
  <c r="K916" i="3"/>
  <c r="M916" i="3" s="1"/>
  <c r="K915" i="3"/>
  <c r="M915" i="3" s="1"/>
  <c r="K912" i="3"/>
  <c r="M912" i="3" s="1"/>
  <c r="K911" i="3"/>
  <c r="M911" i="3" s="1"/>
  <c r="K908" i="3"/>
  <c r="M908" i="3" s="1"/>
  <c r="K907" i="3"/>
  <c r="M907" i="3" s="1"/>
  <c r="K904" i="3"/>
  <c r="M904" i="3" s="1"/>
  <c r="K903" i="3"/>
  <c r="M903" i="3" s="1"/>
  <c r="K900" i="3"/>
  <c r="M900" i="3" s="1"/>
  <c r="K899" i="3"/>
  <c r="M899" i="3" s="1"/>
  <c r="K896" i="3"/>
  <c r="M896" i="3" s="1"/>
  <c r="K895" i="3"/>
  <c r="M895" i="3" s="1"/>
  <c r="K892" i="3"/>
  <c r="M892" i="3" s="1"/>
  <c r="K891" i="3"/>
  <c r="M891" i="3" s="1"/>
  <c r="K888" i="3"/>
  <c r="M888" i="3" s="1"/>
  <c r="K887" i="3"/>
  <c r="M887" i="3" s="1"/>
  <c r="K884" i="3"/>
  <c r="M884" i="3" s="1"/>
  <c r="K883" i="3"/>
  <c r="M883" i="3" s="1"/>
  <c r="K880" i="3"/>
  <c r="M880" i="3" s="1"/>
  <c r="K879" i="3"/>
  <c r="M879" i="3" s="1"/>
  <c r="K876" i="3"/>
  <c r="M876" i="3" s="1"/>
  <c r="K875" i="3"/>
  <c r="M875" i="3" s="1"/>
  <c r="Q852" i="3"/>
  <c r="Q844" i="3"/>
  <c r="Q836" i="3"/>
  <c r="I873" i="3"/>
  <c r="K873" i="3"/>
  <c r="M873" i="3" s="1"/>
  <c r="I869" i="3"/>
  <c r="K869" i="3"/>
  <c r="M869" i="3" s="1"/>
  <c r="I865" i="3"/>
  <c r="K865" i="3"/>
  <c r="M865" i="3" s="1"/>
  <c r="I861" i="3"/>
  <c r="K861" i="3"/>
  <c r="M861" i="3" s="1"/>
  <c r="I857" i="3"/>
  <c r="K857" i="3"/>
  <c r="M857" i="3" s="1"/>
  <c r="Q854" i="3"/>
  <c r="Q846" i="3"/>
  <c r="Q834" i="3"/>
  <c r="K929" i="3"/>
  <c r="M929" i="3" s="1"/>
  <c r="Q928" i="3"/>
  <c r="Q924" i="3"/>
  <c r="Q920" i="3"/>
  <c r="Q916" i="3"/>
  <c r="Q912" i="3"/>
  <c r="Q908" i="3"/>
  <c r="Q904" i="3"/>
  <c r="Q900" i="3"/>
  <c r="Q892" i="3"/>
  <c r="Q888" i="3"/>
  <c r="Q884" i="3"/>
  <c r="Q876" i="3"/>
  <c r="Q860" i="3"/>
  <c r="Q856" i="3"/>
  <c r="Q848" i="3"/>
  <c r="Q840" i="3"/>
  <c r="K855" i="3"/>
  <c r="M855" i="3" s="1"/>
  <c r="K853" i="3"/>
  <c r="M853" i="3" s="1"/>
  <c r="K851" i="3"/>
  <c r="M851" i="3" s="1"/>
  <c r="K849" i="3"/>
  <c r="M849" i="3" s="1"/>
  <c r="K847" i="3"/>
  <c r="M847" i="3" s="1"/>
  <c r="K845" i="3"/>
  <c r="M845" i="3" s="1"/>
  <c r="K843" i="3"/>
  <c r="M843" i="3" s="1"/>
  <c r="K841" i="3"/>
  <c r="M841" i="3" s="1"/>
  <c r="K839" i="3"/>
  <c r="M839" i="3" s="1"/>
  <c r="K837" i="3"/>
  <c r="M837" i="3" s="1"/>
  <c r="K835" i="3"/>
  <c r="M835" i="3" s="1"/>
  <c r="K833" i="3"/>
  <c r="M833" i="3" s="1"/>
  <c r="K831" i="3"/>
  <c r="M831" i="3" s="1"/>
  <c r="K829" i="3"/>
  <c r="M829" i="3" s="1"/>
  <c r="K827" i="3"/>
  <c r="M827" i="3" s="1"/>
  <c r="K825" i="3"/>
  <c r="M825" i="3" s="1"/>
  <c r="K823" i="3"/>
  <c r="M823" i="3" s="1"/>
  <c r="Q822" i="3"/>
  <c r="Q820" i="3"/>
  <c r="Q818" i="3"/>
  <c r="Q816" i="3"/>
  <c r="Q814" i="3"/>
  <c r="Q812" i="3"/>
  <c r="Q810" i="3"/>
  <c r="Q806" i="3"/>
  <c r="Q790" i="3"/>
  <c r="Q782" i="3"/>
  <c r="Q774" i="3"/>
  <c r="Q800" i="3"/>
  <c r="Q792" i="3"/>
  <c r="Q784" i="3"/>
  <c r="Q802" i="3"/>
  <c r="Q794" i="3"/>
  <c r="Q778" i="3"/>
  <c r="Q804" i="3"/>
  <c r="Q796" i="3"/>
  <c r="Q788" i="3"/>
  <c r="Q780" i="3"/>
  <c r="Q761" i="3"/>
  <c r="K759" i="3"/>
  <c r="M759" i="3" s="1"/>
  <c r="K755" i="3"/>
  <c r="M755" i="3" s="1"/>
  <c r="Q753" i="3"/>
  <c r="K751" i="3"/>
  <c r="M751" i="3" s="1"/>
  <c r="Q749" i="3"/>
  <c r="K747" i="3"/>
  <c r="M747" i="3" s="1"/>
  <c r="Q745" i="3"/>
  <c r="K743" i="3"/>
  <c r="M743" i="3" s="1"/>
  <c r="Q741" i="3"/>
  <c r="Q737" i="3"/>
  <c r="Q733" i="3"/>
  <c r="Q724" i="3"/>
  <c r="Q720" i="3"/>
  <c r="Q716" i="3"/>
  <c r="Q759" i="3"/>
  <c r="Q751" i="3"/>
  <c r="Q743" i="3"/>
  <c r="Q739" i="3"/>
  <c r="Q727" i="3"/>
  <c r="Q710" i="3"/>
  <c r="Q729" i="3"/>
  <c r="Q726" i="3"/>
  <c r="Q722" i="3"/>
  <c r="Q718" i="3"/>
  <c r="Q714" i="3"/>
  <c r="I709" i="3"/>
  <c r="K709" i="3"/>
  <c r="M709" i="3" s="1"/>
  <c r="I705" i="3"/>
  <c r="K705" i="3"/>
  <c r="M705" i="3" s="1"/>
  <c r="I701" i="3"/>
  <c r="K701" i="3"/>
  <c r="M701" i="3" s="1"/>
  <c r="I697" i="3"/>
  <c r="K697" i="3"/>
  <c r="M697" i="3" s="1"/>
  <c r="I693" i="3"/>
  <c r="K693" i="3"/>
  <c r="M693" i="3" s="1"/>
  <c r="Q676" i="3"/>
  <c r="Q688" i="3"/>
  <c r="K711" i="3"/>
  <c r="M711" i="3" s="1"/>
  <c r="K707" i="3"/>
  <c r="M707" i="3" s="1"/>
  <c r="K703" i="3"/>
  <c r="M703" i="3" s="1"/>
  <c r="K699" i="3"/>
  <c r="M699" i="3" s="1"/>
  <c r="K695" i="3"/>
  <c r="M695" i="3" s="1"/>
  <c r="I689" i="3"/>
  <c r="K689" i="3"/>
  <c r="M689" i="3" s="1"/>
  <c r="Q684" i="3"/>
  <c r="Q680" i="3"/>
  <c r="Q678" i="3"/>
  <c r="I685" i="3"/>
  <c r="K685" i="3"/>
  <c r="M685" i="3" s="1"/>
  <c r="Q674" i="3"/>
  <c r="Q672" i="3"/>
  <c r="I670" i="3"/>
  <c r="Q668" i="3"/>
  <c r="I666" i="3"/>
  <c r="Q663" i="3"/>
  <c r="K681" i="3"/>
  <c r="M681" i="3" s="1"/>
  <c r="K677" i="3"/>
  <c r="M677" i="3" s="1"/>
  <c r="K674" i="3"/>
  <c r="M674" i="3" s="1"/>
  <c r="I672" i="3"/>
  <c r="Q670" i="3"/>
  <c r="I668" i="3"/>
  <c r="I664" i="3"/>
  <c r="Q661" i="3"/>
  <c r="Q649" i="3"/>
  <c r="Q633" i="3"/>
  <c r="Q617" i="3"/>
  <c r="Q609" i="3"/>
  <c r="Q651" i="3"/>
  <c r="Q643" i="3"/>
  <c r="Q627" i="3"/>
  <c r="Q611" i="3"/>
  <c r="Q603" i="3"/>
  <c r="Q645" i="3"/>
  <c r="Q637" i="3"/>
  <c r="Q629" i="3"/>
  <c r="Q621" i="3"/>
  <c r="Q639" i="3"/>
  <c r="Q631" i="3"/>
  <c r="Q623" i="3"/>
  <c r="Q615" i="3"/>
  <c r="Q607" i="3"/>
  <c r="Q586" i="3"/>
  <c r="Q580" i="3"/>
  <c r="Q576" i="3"/>
  <c r="Q568" i="3"/>
  <c r="Q564" i="3"/>
  <c r="I588" i="3"/>
  <c r="I586" i="3"/>
  <c r="Q578" i="3"/>
  <c r="Q574" i="3"/>
  <c r="Q570" i="3"/>
  <c r="Q566" i="3"/>
  <c r="Q562" i="3"/>
  <c r="Q584" i="3"/>
  <c r="Q582" i="3"/>
  <c r="Q556" i="3"/>
  <c r="Q552" i="3"/>
  <c r="K557" i="3"/>
  <c r="M557" i="3" s="1"/>
  <c r="K553" i="3"/>
  <c r="M553" i="3" s="1"/>
  <c r="K549" i="3"/>
  <c r="M549" i="3" s="1"/>
  <c r="K545" i="3"/>
  <c r="M545" i="3" s="1"/>
  <c r="K541" i="3"/>
  <c r="M541" i="3" s="1"/>
  <c r="I529" i="3"/>
  <c r="K529" i="3"/>
  <c r="M529" i="3" s="1"/>
  <c r="I527" i="3"/>
  <c r="K527" i="3"/>
  <c r="M527" i="3" s="1"/>
  <c r="K555" i="3"/>
  <c r="M555" i="3" s="1"/>
  <c r="K551" i="3"/>
  <c r="M551" i="3" s="1"/>
  <c r="K547" i="3"/>
  <c r="M547" i="3" s="1"/>
  <c r="K543" i="3"/>
  <c r="M543" i="3" s="1"/>
  <c r="Q540" i="3"/>
  <c r="Q536" i="3"/>
  <c r="Q532" i="3"/>
  <c r="I530" i="3"/>
  <c r="K530" i="3"/>
  <c r="M530" i="3" s="1"/>
  <c r="I528" i="3"/>
  <c r="K528" i="3"/>
  <c r="M528" i="3" s="1"/>
  <c r="Q505" i="3"/>
  <c r="Q504" i="3"/>
  <c r="Q509" i="3"/>
  <c r="Q508" i="3"/>
  <c r="Q503" i="3"/>
  <c r="K526" i="3"/>
  <c r="M526" i="3" s="1"/>
  <c r="K525" i="3"/>
  <c r="M525" i="3" s="1"/>
  <c r="K524" i="3"/>
  <c r="M524" i="3" s="1"/>
  <c r="K523" i="3"/>
  <c r="M523" i="3" s="1"/>
  <c r="K522" i="3"/>
  <c r="M522" i="3" s="1"/>
  <c r="K521" i="3"/>
  <c r="M521" i="3" s="1"/>
  <c r="K520" i="3"/>
  <c r="M520" i="3" s="1"/>
  <c r="K519" i="3"/>
  <c r="M519" i="3" s="1"/>
  <c r="K518" i="3"/>
  <c r="M518" i="3" s="1"/>
  <c r="K517" i="3"/>
  <c r="M517" i="3" s="1"/>
  <c r="K516" i="3"/>
  <c r="M516" i="3" s="1"/>
  <c r="K515" i="3"/>
  <c r="M515" i="3" s="1"/>
  <c r="K514" i="3"/>
  <c r="M514" i="3" s="1"/>
  <c r="K513" i="3"/>
  <c r="M513" i="3" s="1"/>
  <c r="K512" i="3"/>
  <c r="M512" i="3" s="1"/>
  <c r="K511" i="3"/>
  <c r="M511" i="3" s="1"/>
  <c r="K510" i="3"/>
  <c r="M510" i="3" s="1"/>
  <c r="I509" i="3"/>
  <c r="K509" i="3"/>
  <c r="M509" i="3" s="1"/>
  <c r="Q507" i="3"/>
  <c r="Q506" i="3"/>
  <c r="Q502" i="3"/>
  <c r="I502" i="3"/>
  <c r="K507" i="3"/>
  <c r="M507" i="3" s="1"/>
  <c r="K505" i="3"/>
  <c r="M505" i="3" s="1"/>
  <c r="K503" i="3"/>
  <c r="M503" i="3" s="1"/>
  <c r="B43" i="1"/>
  <c r="AU16" i="1"/>
  <c r="AW651" i="6" l="1"/>
  <c r="BB651" i="6"/>
  <c r="BA715" i="6"/>
  <c r="AW779" i="6"/>
  <c r="BB779" i="6"/>
  <c r="BA971" i="6"/>
  <c r="AW680" i="6"/>
  <c r="AZ680" i="6"/>
  <c r="AX682" i="6"/>
  <c r="AW685" i="6"/>
  <c r="AZ685" i="6"/>
  <c r="AZ688" i="6"/>
  <c r="AW690" i="6"/>
  <c r="AY690" i="6"/>
  <c r="BB693" i="6"/>
  <c r="AW696" i="6"/>
  <c r="BA696" i="6"/>
  <c r="AX698" i="6"/>
  <c r="AW701" i="6"/>
  <c r="AZ701" i="6"/>
  <c r="AZ704" i="6"/>
  <c r="BA706" i="6"/>
  <c r="AY706" i="6"/>
  <c r="BA727" i="6"/>
  <c r="AW805" i="6"/>
  <c r="AZ805" i="6"/>
  <c r="AZ808" i="6"/>
  <c r="AW810" i="6"/>
  <c r="AY810" i="6"/>
  <c r="BB813" i="6"/>
  <c r="AW816" i="6"/>
  <c r="BA816" i="6"/>
  <c r="AX818" i="6"/>
  <c r="AW821" i="6"/>
  <c r="AZ821" i="6"/>
  <c r="AZ824" i="6"/>
  <c r="AW635" i="6"/>
  <c r="AY635" i="6"/>
  <c r="AX735" i="6"/>
  <c r="AW815" i="6"/>
  <c r="AY815" i="6"/>
  <c r="BA991" i="6"/>
  <c r="AW593" i="6"/>
  <c r="AZ593" i="6"/>
  <c r="AW599" i="6"/>
  <c r="AW624" i="6"/>
  <c r="AX624" i="6"/>
  <c r="BB626" i="6"/>
  <c r="AW629" i="6"/>
  <c r="BB629" i="6"/>
  <c r="BB631" i="6"/>
  <c r="AW633" i="6"/>
  <c r="AX633" i="6"/>
  <c r="BA636" i="6"/>
  <c r="AW712" i="6"/>
  <c r="BA712" i="6"/>
  <c r="AX714" i="6"/>
  <c r="AW717" i="6"/>
  <c r="AZ717" i="6"/>
  <c r="BB729" i="6"/>
  <c r="AW691" i="6"/>
  <c r="BB691" i="6"/>
  <c r="BA755" i="6"/>
  <c r="AW819" i="6"/>
  <c r="BB819" i="6"/>
  <c r="BA995" i="6"/>
  <c r="AZ607" i="6"/>
  <c r="BB607" i="6"/>
  <c r="AY639" i="6"/>
  <c r="AX642" i="6"/>
  <c r="BA642" i="6"/>
  <c r="AW644" i="6"/>
  <c r="AW709" i="6"/>
  <c r="AZ709" i="6"/>
  <c r="AX766" i="6"/>
  <c r="AW769" i="6"/>
  <c r="BA769" i="6"/>
  <c r="AZ772" i="6"/>
  <c r="AW774" i="6"/>
  <c r="AZ774" i="6"/>
  <c r="BB777" i="6"/>
  <c r="AW780" i="6"/>
  <c r="AX780" i="6"/>
  <c r="AX782" i="6"/>
  <c r="AW785" i="6"/>
  <c r="AY651" i="6"/>
  <c r="BA651" i="6"/>
  <c r="AY715" i="6"/>
  <c r="AZ779" i="6"/>
  <c r="AX779" i="6"/>
  <c r="AX971" i="6"/>
  <c r="AX680" i="6"/>
  <c r="BA680" i="6"/>
  <c r="BB682" i="6"/>
  <c r="AX685" i="6"/>
  <c r="BA685" i="6"/>
  <c r="AX688" i="6"/>
  <c r="BA690" i="6"/>
  <c r="AZ690" i="6"/>
  <c r="AY693" i="6"/>
  <c r="AY696" i="6"/>
  <c r="BB696" i="6"/>
  <c r="BB698" i="6"/>
  <c r="AX701" i="6"/>
  <c r="BA701" i="6"/>
  <c r="AX704" i="6"/>
  <c r="AX706" i="6"/>
  <c r="AZ706" i="6"/>
  <c r="AX727" i="6"/>
  <c r="AX805" i="6"/>
  <c r="BA805" i="6"/>
  <c r="AX808" i="6"/>
  <c r="BA810" i="6"/>
  <c r="AZ810" i="6"/>
  <c r="AY813" i="6"/>
  <c r="AY816" i="6"/>
  <c r="BB816" i="6"/>
  <c r="BB818" i="6"/>
  <c r="AX821" i="6"/>
  <c r="BA821" i="6"/>
  <c r="AX824" i="6"/>
  <c r="BA635" i="6"/>
  <c r="BB635" i="6"/>
  <c r="AW735" i="6"/>
  <c r="AZ815" i="6"/>
  <c r="BB815" i="6"/>
  <c r="AY991" i="6"/>
  <c r="AX593" i="6"/>
  <c r="BA593" i="6"/>
  <c r="BB599" i="6"/>
  <c r="AZ624" i="6"/>
  <c r="BA624" i="6"/>
  <c r="AZ626" i="6"/>
  <c r="AY629" i="6"/>
  <c r="AZ629" i="6"/>
  <c r="AY631" i="6"/>
  <c r="AY633" i="6"/>
  <c r="BA633" i="6"/>
  <c r="BB636" i="6"/>
  <c r="AY712" i="6"/>
  <c r="BB712" i="6"/>
  <c r="BB714" i="6"/>
  <c r="AX717" i="6"/>
  <c r="BA717" i="6"/>
  <c r="AY729" i="6"/>
  <c r="AZ691" i="6"/>
  <c r="AX691" i="6"/>
  <c r="AY755" i="6"/>
  <c r="AZ819" i="6"/>
  <c r="AX819" i="6"/>
  <c r="AX995" i="6"/>
  <c r="AX607" i="6"/>
  <c r="AY607" i="6"/>
  <c r="BB639" i="6"/>
  <c r="BB642" i="6"/>
  <c r="AY642" i="6"/>
  <c r="AY644" i="6"/>
  <c r="AX709" i="6"/>
  <c r="BA709" i="6"/>
  <c r="BB766" i="6"/>
  <c r="AX769" i="6"/>
  <c r="AZ769" i="6"/>
  <c r="BB772" i="6"/>
  <c r="BA774" i="6"/>
  <c r="AY774" i="6"/>
  <c r="AY777" i="6"/>
  <c r="AY780" i="6"/>
  <c r="BA780" i="6"/>
  <c r="BB782" i="6"/>
  <c r="AX785" i="6"/>
  <c r="AX651" i="6"/>
  <c r="BB715" i="6"/>
  <c r="AW971" i="6"/>
  <c r="BB680" i="6"/>
  <c r="AY682" i="6"/>
  <c r="AW688" i="6"/>
  <c r="AX690" i="6"/>
  <c r="AZ693" i="6"/>
  <c r="AW698" i="6"/>
  <c r="BB701" i="6"/>
  <c r="BA704" i="6"/>
  <c r="AW727" i="6"/>
  <c r="BB805" i="6"/>
  <c r="BA808" i="6"/>
  <c r="AW813" i="6"/>
  <c r="AZ816" i="6"/>
  <c r="AY818" i="6"/>
  <c r="AW824" i="6"/>
  <c r="AX635" i="6"/>
  <c r="AY735" i="6"/>
  <c r="AW991" i="6"/>
  <c r="BB593" i="6"/>
  <c r="AX599" i="6"/>
  <c r="AW626" i="6"/>
  <c r="BA629" i="6"/>
  <c r="AX631" i="6"/>
  <c r="AZ636" i="6"/>
  <c r="AZ712" i="6"/>
  <c r="AY714" i="6"/>
  <c r="AW729" i="6"/>
  <c r="BA691" i="6"/>
  <c r="BB755" i="6"/>
  <c r="AW995" i="6"/>
  <c r="AW607" i="6"/>
  <c r="AX639" i="6"/>
  <c r="AZ644" i="6"/>
  <c r="BB709" i="6"/>
  <c r="AZ766" i="6"/>
  <c r="AW772" i="6"/>
  <c r="AX774" i="6"/>
  <c r="BA777" i="6"/>
  <c r="AW782" i="6"/>
  <c r="BB785" i="6"/>
  <c r="AW877" i="6"/>
  <c r="BA877" i="6"/>
  <c r="AZ900" i="6"/>
  <c r="AW965" i="6"/>
  <c r="BA965" i="6"/>
  <c r="AZ968" i="6"/>
  <c r="AW970" i="6"/>
  <c r="AZ970" i="6"/>
  <c r="BB973" i="6"/>
  <c r="AW976" i="6"/>
  <c r="AX976" i="6"/>
  <c r="AX978" i="6"/>
  <c r="AW981" i="6"/>
  <c r="BA981" i="6"/>
  <c r="BB984" i="6"/>
  <c r="AW986" i="6"/>
  <c r="AZ986" i="6"/>
  <c r="BB989" i="6"/>
  <c r="AW992" i="6"/>
  <c r="BA992" i="6"/>
  <c r="AX994" i="6"/>
  <c r="AW997" i="6"/>
  <c r="BA997" i="6"/>
  <c r="AZ1000" i="6"/>
  <c r="AW1002" i="6"/>
  <c r="AZ1002" i="6"/>
  <c r="BB1005" i="6"/>
  <c r="AW1008" i="6"/>
  <c r="AX1008" i="6"/>
  <c r="BB1010" i="6"/>
  <c r="AW1013" i="6"/>
  <c r="BA1013" i="6"/>
  <c r="AY1016" i="6"/>
  <c r="AW1018" i="6"/>
  <c r="BA1018" i="6"/>
  <c r="BA887" i="6"/>
  <c r="AW1210" i="6"/>
  <c r="AX1210" i="6"/>
  <c r="BA1274" i="6"/>
  <c r="AW598" i="6"/>
  <c r="AX598" i="6"/>
  <c r="BB615" i="6"/>
  <c r="AW617" i="6"/>
  <c r="BA617" i="6"/>
  <c r="AX619" i="6"/>
  <c r="AW672" i="6"/>
  <c r="BA672" i="6"/>
  <c r="BA674" i="6"/>
  <c r="AW676" i="6"/>
  <c r="AY676" i="6"/>
  <c r="BB793" i="6"/>
  <c r="AW795" i="6"/>
  <c r="BB795" i="6"/>
  <c r="BB797" i="6"/>
  <c r="AW799" i="6"/>
  <c r="AY799" i="6"/>
  <c r="BB801" i="6"/>
  <c r="AW854" i="6"/>
  <c r="AZ854" i="6"/>
  <c r="BB857" i="6"/>
  <c r="AW924" i="6"/>
  <c r="BA924" i="6"/>
  <c r="AZ932" i="6"/>
  <c r="AW941" i="6"/>
  <c r="BA941" i="6"/>
  <c r="BB949" i="6"/>
  <c r="AW958" i="6"/>
  <c r="AY958" i="6"/>
  <c r="AZ1171" i="6"/>
  <c r="AW1263" i="6"/>
  <c r="AX1263" i="6"/>
  <c r="AX1265" i="6"/>
  <c r="AW1268" i="6"/>
  <c r="AZ1268" i="6"/>
  <c r="AZ1271" i="6"/>
  <c r="AW1273" i="6"/>
  <c r="AY1273" i="6"/>
  <c r="BB1276" i="6"/>
  <c r="AW1279" i="6"/>
  <c r="AX1279" i="6"/>
  <c r="AX1281" i="6"/>
  <c r="AW1284" i="6"/>
  <c r="AZ1284" i="6"/>
  <c r="BB1288" i="6"/>
  <c r="AW903" i="6"/>
  <c r="BB903" i="6"/>
  <c r="BA1198" i="6"/>
  <c r="AW1262" i="6"/>
  <c r="AY1262" i="6"/>
  <c r="BB1124" i="6"/>
  <c r="AZ1126" i="6"/>
  <c r="BB1126" i="6"/>
  <c r="AX1129" i="6"/>
  <c r="AW1131" i="6"/>
  <c r="AX1131" i="6"/>
  <c r="AX1133" i="6"/>
  <c r="AW1135" i="6"/>
  <c r="AX1135" i="6"/>
  <c r="BB1137" i="6"/>
  <c r="AW1139" i="6"/>
  <c r="AX1139" i="6"/>
  <c r="AX1141" i="6"/>
  <c r="AW1144" i="6"/>
  <c r="BA1144" i="6"/>
  <c r="BA1146" i="6"/>
  <c r="AW1148" i="6"/>
  <c r="AZ1148" i="6"/>
  <c r="BA1150" i="6"/>
  <c r="AW1152" i="6"/>
  <c r="AZ1152" i="6"/>
  <c r="BB1154" i="6"/>
  <c r="AW1156" i="6"/>
  <c r="AZ1156" i="6"/>
  <c r="BA1158" i="6"/>
  <c r="AW1161" i="6"/>
  <c r="AY1161" i="6"/>
  <c r="AZ1195" i="6"/>
  <c r="AW1208" i="6"/>
  <c r="BA1208" i="6"/>
  <c r="AZ1211" i="6"/>
  <c r="AW1213" i="6"/>
  <c r="AY1213" i="6"/>
  <c r="BB1216" i="6"/>
  <c r="AW1219" i="6"/>
  <c r="AX1219" i="6"/>
  <c r="AX1221" i="6"/>
  <c r="AW1224" i="6"/>
  <c r="BA1224" i="6"/>
  <c r="AZ1227" i="6"/>
  <c r="AW1261" i="6"/>
  <c r="AY1261" i="6"/>
  <c r="AX1189" i="6"/>
  <c r="AW1083" i="6"/>
  <c r="AX1083" i="6"/>
  <c r="BA1086" i="6"/>
  <c r="AW1089" i="6"/>
  <c r="AY1089" i="6"/>
  <c r="BB1092" i="6"/>
  <c r="AW1096" i="6"/>
  <c r="BA1096" i="6"/>
  <c r="AZ1099" i="6"/>
  <c r="AW855" i="6"/>
  <c r="BB855" i="6"/>
  <c r="AZ1175" i="6"/>
  <c r="AZ1250" i="6"/>
  <c r="AY1250" i="6"/>
  <c r="BA1314" i="6"/>
  <c r="BA830" i="6"/>
  <c r="AW830" i="6"/>
  <c r="AZ651" i="6"/>
  <c r="AX715" i="6"/>
  <c r="AZ971" i="6"/>
  <c r="AY680" i="6"/>
  <c r="AZ682" i="6"/>
  <c r="AY688" i="6"/>
  <c r="BB690" i="6"/>
  <c r="BA693" i="6"/>
  <c r="BA698" i="6"/>
  <c r="AY701" i="6"/>
  <c r="BB704" i="6"/>
  <c r="AZ727" i="6"/>
  <c r="AY805" i="6"/>
  <c r="BB808" i="6"/>
  <c r="AX813" i="6"/>
  <c r="AX816" i="6"/>
  <c r="AZ818" i="6"/>
  <c r="AY824" i="6"/>
  <c r="AZ635" i="6"/>
  <c r="BB735" i="6"/>
  <c r="AZ991" i="6"/>
  <c r="AY593" i="6"/>
  <c r="AY599" i="6"/>
  <c r="AX626" i="6"/>
  <c r="AX629" i="6"/>
  <c r="AZ631" i="6"/>
  <c r="AX636" i="6"/>
  <c r="AX712" i="6"/>
  <c r="AZ714" i="6"/>
  <c r="AX729" i="6"/>
  <c r="AY691" i="6"/>
  <c r="AX755" i="6"/>
  <c r="AZ995" i="6"/>
  <c r="BA607" i="6"/>
  <c r="AZ639" i="6"/>
  <c r="AX644" i="6"/>
  <c r="AY709" i="6"/>
  <c r="AY766" i="6"/>
  <c r="AY772" i="6"/>
  <c r="BB774" i="6"/>
  <c r="AZ777" i="6"/>
  <c r="BA782" i="6"/>
  <c r="AY785" i="6"/>
  <c r="AX877" i="6"/>
  <c r="AZ877" i="6"/>
  <c r="AX900" i="6"/>
  <c r="AX965" i="6"/>
  <c r="AZ965" i="6"/>
  <c r="BB968" i="6"/>
  <c r="BA970" i="6"/>
  <c r="AY970" i="6"/>
  <c r="AY973" i="6"/>
  <c r="AY976" i="6"/>
  <c r="BA976" i="6"/>
  <c r="BB978" i="6"/>
  <c r="AX981" i="6"/>
  <c r="AZ981" i="6"/>
  <c r="AW984" i="6"/>
  <c r="BA986" i="6"/>
  <c r="AY986" i="6"/>
  <c r="AY989" i="6"/>
  <c r="AY992" i="6"/>
  <c r="AX992" i="6"/>
  <c r="BB994" i="6"/>
  <c r="AX997" i="6"/>
  <c r="AZ997" i="6"/>
  <c r="BB1000" i="6"/>
  <c r="BA1002" i="6"/>
  <c r="AY1002" i="6"/>
  <c r="AY1005" i="6"/>
  <c r="AY1008" i="6"/>
  <c r="BA1008" i="6"/>
  <c r="AY1010" i="6"/>
  <c r="AY1013" i="6"/>
  <c r="BB1013" i="6"/>
  <c r="BA1016" i="6"/>
  <c r="AX1018" i="6"/>
  <c r="AY1018" i="6"/>
  <c r="AY887" i="6"/>
  <c r="AZ1210" i="6"/>
  <c r="AY1210" i="6"/>
  <c r="BB1274" i="6"/>
  <c r="BA598" i="6"/>
  <c r="BB598" i="6"/>
  <c r="AY615" i="6"/>
  <c r="AY617" i="6"/>
  <c r="AX617" i="6"/>
  <c r="AZ619" i="6"/>
  <c r="AX672" i="6"/>
  <c r="AY672" i="6"/>
  <c r="BB674" i="6"/>
  <c r="AX676" i="6"/>
  <c r="AZ676" i="6"/>
  <c r="AY793" i="6"/>
  <c r="AZ795" i="6"/>
  <c r="AX795" i="6"/>
  <c r="AY797" i="6"/>
  <c r="AZ799" i="6"/>
  <c r="BB799" i="6"/>
  <c r="AY801" i="6"/>
  <c r="BA854" i="6"/>
  <c r="AY854" i="6"/>
  <c r="AY857" i="6"/>
  <c r="AY924" i="6"/>
  <c r="BB924" i="6"/>
  <c r="AX932" i="6"/>
  <c r="AX941" i="6"/>
  <c r="AZ941" i="6"/>
  <c r="AY949" i="6"/>
  <c r="BA958" i="6"/>
  <c r="AZ958" i="6"/>
  <c r="BA1171" i="6"/>
  <c r="AY1263" i="6"/>
  <c r="BB1263" i="6"/>
  <c r="BB1265" i="6"/>
  <c r="AX1268" i="6"/>
  <c r="BA1268" i="6"/>
  <c r="BA1271" i="6"/>
  <c r="BA1273" i="6"/>
  <c r="AZ1273" i="6"/>
  <c r="AY1276" i="6"/>
  <c r="AY1279" i="6"/>
  <c r="BB1279" i="6"/>
  <c r="BB1281" i="6"/>
  <c r="AX1284" i="6"/>
  <c r="BA1284" i="6"/>
  <c r="AY1288" i="6"/>
  <c r="AZ903" i="6"/>
  <c r="AX903" i="6"/>
  <c r="AX1198" i="6"/>
  <c r="AZ1262" i="6"/>
  <c r="BB1262" i="6"/>
  <c r="AY1124" i="6"/>
  <c r="AW1126" i="6"/>
  <c r="AY1126" i="6"/>
  <c r="BB1129" i="6"/>
  <c r="AY1131" i="6"/>
  <c r="BA1131" i="6"/>
  <c r="BB1133" i="6"/>
  <c r="AY1135" i="6"/>
  <c r="BB1135" i="6"/>
  <c r="AW1137" i="6"/>
  <c r="AY1139" i="6"/>
  <c r="BB1139" i="6"/>
  <c r="BB1141" i="6"/>
  <c r="AX1144" i="6"/>
  <c r="AZ1144" i="6"/>
  <c r="BB1146" i="6"/>
  <c r="AX1148" i="6"/>
  <c r="BA1148" i="6"/>
  <c r="AX1150" i="6"/>
  <c r="AX1152" i="6"/>
  <c r="BA1152" i="6"/>
  <c r="AW1154" i="6"/>
  <c r="AX1156" i="6"/>
  <c r="BA1156" i="6"/>
  <c r="AX1158" i="6"/>
  <c r="BA1161" i="6"/>
  <c r="AZ1161" i="6"/>
  <c r="BB1195" i="6"/>
  <c r="AX1208" i="6"/>
  <c r="AZ1208" i="6"/>
  <c r="BB1211" i="6"/>
  <c r="BA1213" i="6"/>
  <c r="AZ1213" i="6"/>
  <c r="AY1216" i="6"/>
  <c r="AY1219" i="6"/>
  <c r="BB1219" i="6"/>
  <c r="BB1221" i="6"/>
  <c r="AX1224" i="6"/>
  <c r="AW715" i="6"/>
  <c r="BA779" i="6"/>
  <c r="AY971" i="6"/>
  <c r="AW682" i="6"/>
  <c r="BB685" i="6"/>
  <c r="BA688" i="6"/>
  <c r="AW693" i="6"/>
  <c r="AZ696" i="6"/>
  <c r="AY698" i="6"/>
  <c r="AW704" i="6"/>
  <c r="BB706" i="6"/>
  <c r="BB727" i="6"/>
  <c r="AW808" i="6"/>
  <c r="AX810" i="6"/>
  <c r="AZ813" i="6"/>
  <c r="AW818" i="6"/>
  <c r="BB821" i="6"/>
  <c r="BA824" i="6"/>
  <c r="AZ735" i="6"/>
  <c r="BA815" i="6"/>
  <c r="BB991" i="6"/>
  <c r="AZ599" i="6"/>
  <c r="AY624" i="6"/>
  <c r="AY626" i="6"/>
  <c r="BA631" i="6"/>
  <c r="BB633" i="6"/>
  <c r="AW636" i="6"/>
  <c r="AW714" i="6"/>
  <c r="BB717" i="6"/>
  <c r="BA729" i="6"/>
  <c r="AZ755" i="6"/>
  <c r="BA819" i="6"/>
  <c r="AY995" i="6"/>
  <c r="AW639" i="6"/>
  <c r="AW642" i="6"/>
  <c r="BB644" i="6"/>
  <c r="AW766" i="6"/>
  <c r="BB769" i="6"/>
  <c r="BA772" i="6"/>
  <c r="AW777" i="6"/>
  <c r="AZ780" i="6"/>
  <c r="AZ782" i="6"/>
  <c r="BA785" i="6"/>
  <c r="BB877" i="6"/>
  <c r="AW900" i="6"/>
  <c r="BA900" i="6"/>
  <c r="BB965" i="6"/>
  <c r="AW968" i="6"/>
  <c r="AX968" i="6"/>
  <c r="AX970" i="6"/>
  <c r="AW973" i="6"/>
  <c r="BA973" i="6"/>
  <c r="AZ976" i="6"/>
  <c r="BA978" i="6"/>
  <c r="AZ978" i="6"/>
  <c r="BB981" i="6"/>
  <c r="AY984" i="6"/>
  <c r="AX984" i="6"/>
  <c r="AX986" i="6"/>
  <c r="AW989" i="6"/>
  <c r="BA989" i="6"/>
  <c r="AZ992" i="6"/>
  <c r="AW994" i="6"/>
  <c r="AZ994" i="6"/>
  <c r="BB997" i="6"/>
  <c r="AW1000" i="6"/>
  <c r="AX1000" i="6"/>
  <c r="AX1002" i="6"/>
  <c r="AW1005" i="6"/>
  <c r="BA1005" i="6"/>
  <c r="AZ1008" i="6"/>
  <c r="AW1010" i="6"/>
  <c r="BA1010" i="6"/>
  <c r="AX1013" i="6"/>
  <c r="AW1016" i="6"/>
  <c r="BB1016" i="6"/>
  <c r="BB1018" i="6"/>
  <c r="AW887" i="6"/>
  <c r="BB887" i="6"/>
  <c r="BA1210" i="6"/>
  <c r="AW1274" i="6"/>
  <c r="AX1274" i="6"/>
  <c r="AZ598" i="6"/>
  <c r="AW615" i="6"/>
  <c r="AZ615" i="6"/>
  <c r="BB617" i="6"/>
  <c r="AW619" i="6"/>
  <c r="BB619" i="6"/>
  <c r="BB672" i="6"/>
  <c r="AW674" i="6"/>
  <c r="AX674" i="6"/>
  <c r="BB676" i="6"/>
  <c r="AW793" i="6"/>
  <c r="BA793" i="6"/>
  <c r="BA795" i="6"/>
  <c r="AW797" i="6"/>
  <c r="AZ797" i="6"/>
  <c r="BA799" i="6"/>
  <c r="AW801" i="6"/>
  <c r="BA801" i="6"/>
  <c r="AX854" i="6"/>
  <c r="AW857" i="6"/>
  <c r="BA857" i="6"/>
  <c r="AZ924" i="6"/>
  <c r="AW932" i="6"/>
  <c r="BA932" i="6"/>
  <c r="BB941" i="6"/>
  <c r="AW949" i="6"/>
  <c r="BA949" i="6"/>
  <c r="AX958" i="6"/>
  <c r="AW1171" i="6"/>
  <c r="AX1171" i="6"/>
  <c r="AZ1263" i="6"/>
  <c r="AW1265" i="6"/>
  <c r="AY1265" i="6"/>
  <c r="BB1268" i="6"/>
  <c r="AW1271" i="6"/>
  <c r="BB1271" i="6"/>
  <c r="AX1273" i="6"/>
  <c r="AW1276" i="6"/>
  <c r="AZ1276" i="6"/>
  <c r="AZ1279" i="6"/>
  <c r="AW1281" i="6"/>
  <c r="AY1281" i="6"/>
  <c r="BB1284" i="6"/>
  <c r="AW1288" i="6"/>
  <c r="BA1288" i="6"/>
  <c r="BA903" i="6"/>
  <c r="AW1198" i="6"/>
  <c r="AY1198" i="6"/>
  <c r="BA1262" i="6"/>
  <c r="AW1124" i="6"/>
  <c r="AZ1124" i="6"/>
  <c r="BA1126" i="6"/>
  <c r="AW1129" i="6"/>
  <c r="AY1129" i="6"/>
  <c r="AZ1131" i="6"/>
  <c r="AW1133" i="6"/>
  <c r="AY1133" i="6"/>
  <c r="AZ1135" i="6"/>
  <c r="BA1137" i="6"/>
  <c r="AY1137" i="6"/>
  <c r="AZ1139" i="6"/>
  <c r="AW1141" i="6"/>
  <c r="AZ1141" i="6"/>
  <c r="BB1144" i="6"/>
  <c r="AW1146" i="6"/>
  <c r="AX1146" i="6"/>
  <c r="BB1148" i="6"/>
  <c r="AW1150" i="6"/>
  <c r="AY1150" i="6"/>
  <c r="BB1152" i="6"/>
  <c r="AZ1154" i="6"/>
  <c r="AY1154" i="6"/>
  <c r="BB1156" i="6"/>
  <c r="AW1158" i="6"/>
  <c r="BB1158" i="6"/>
  <c r="AX1161" i="6"/>
  <c r="AW1195" i="6"/>
  <c r="AX1195" i="6"/>
  <c r="BB1208" i="6"/>
  <c r="AW1211" i="6"/>
  <c r="AX1211" i="6"/>
  <c r="AX1213" i="6"/>
  <c r="AW1216" i="6"/>
  <c r="AZ1216" i="6"/>
  <c r="AZ1219" i="6"/>
  <c r="AW1221" i="6"/>
  <c r="AZ1221" i="6"/>
  <c r="BB1224" i="6"/>
  <c r="AZ715" i="6"/>
  <c r="AY685" i="6"/>
  <c r="AZ698" i="6"/>
  <c r="AY808" i="6"/>
  <c r="AY821" i="6"/>
  <c r="AX991" i="6"/>
  <c r="AW631" i="6"/>
  <c r="AY717" i="6"/>
  <c r="BB995" i="6"/>
  <c r="BA766" i="6"/>
  <c r="BB780" i="6"/>
  <c r="AY900" i="6"/>
  <c r="BA968" i="6"/>
  <c r="BB976" i="6"/>
  <c r="AZ984" i="6"/>
  <c r="AZ989" i="6"/>
  <c r="AY997" i="6"/>
  <c r="AX1005" i="6"/>
  <c r="AZ1010" i="6"/>
  <c r="AZ1018" i="6"/>
  <c r="AZ1274" i="6"/>
  <c r="AX615" i="6"/>
  <c r="AZ672" i="6"/>
  <c r="AX793" i="6"/>
  <c r="BA797" i="6"/>
  <c r="BB854" i="6"/>
  <c r="AY932" i="6"/>
  <c r="AZ949" i="6"/>
  <c r="BA1263" i="6"/>
  <c r="AY1271" i="6"/>
  <c r="BA1276" i="6"/>
  <c r="AY1284" i="6"/>
  <c r="AZ1198" i="6"/>
  <c r="BA1124" i="6"/>
  <c r="BB1131" i="6"/>
  <c r="AX1137" i="6"/>
  <c r="AY1141" i="6"/>
  <c r="AY1148" i="6"/>
  <c r="BA1154" i="6"/>
  <c r="AY1158" i="6"/>
  <c r="AY1208" i="6"/>
  <c r="AX1216" i="6"/>
  <c r="AY1221" i="6"/>
  <c r="AY1227" i="6"/>
  <c r="BA1261" i="6"/>
  <c r="AW1189" i="6"/>
  <c r="AY1189" i="6"/>
  <c r="BA1083" i="6"/>
  <c r="AY1086" i="6"/>
  <c r="BB1089" i="6"/>
  <c r="AY1092" i="6"/>
  <c r="BB1096" i="6"/>
  <c r="AY1099" i="6"/>
  <c r="AZ855" i="6"/>
  <c r="AW1175" i="6"/>
  <c r="AX1175" i="6"/>
  <c r="AX1250" i="6"/>
  <c r="AY1314" i="6"/>
  <c r="AZ830" i="6"/>
  <c r="AZ832" i="6"/>
  <c r="AW858" i="6"/>
  <c r="AY858" i="6"/>
  <c r="AZ884" i="6"/>
  <c r="AW925" i="6"/>
  <c r="BA925" i="6"/>
  <c r="BB933" i="6"/>
  <c r="AW942" i="6"/>
  <c r="AY942" i="6"/>
  <c r="AX950" i="6"/>
  <c r="AW959" i="6"/>
  <c r="BB959" i="6"/>
  <c r="BB1168" i="6"/>
  <c r="AW1205" i="6"/>
  <c r="AZ1205" i="6"/>
  <c r="BB1236" i="6"/>
  <c r="AW1286" i="6"/>
  <c r="BB1286" i="6"/>
  <c r="BB1292" i="6"/>
  <c r="AW839" i="6"/>
  <c r="BB839" i="6"/>
  <c r="AY595" i="6"/>
  <c r="AW719" i="6"/>
  <c r="AY719" i="6"/>
  <c r="AX906" i="6"/>
  <c r="AW791" i="6"/>
  <c r="BB791" i="6"/>
  <c r="BA613" i="6"/>
  <c r="AW852" i="6"/>
  <c r="BA852" i="6"/>
  <c r="BA743" i="6"/>
  <c r="AW1127" i="6"/>
  <c r="BB1127" i="6"/>
  <c r="BA823" i="6"/>
  <c r="AW667" i="6"/>
  <c r="BA667" i="6"/>
  <c r="BA731" i="6"/>
  <c r="AW811" i="6"/>
  <c r="BB811" i="6"/>
  <c r="BA987" i="6"/>
  <c r="AW601" i="6"/>
  <c r="AY601" i="6"/>
  <c r="BB603" i="6"/>
  <c r="AW605" i="6"/>
  <c r="AY605" i="6"/>
  <c r="AY622" i="6"/>
  <c r="AW671" i="6"/>
  <c r="AX671" i="6"/>
  <c r="BB730" i="6"/>
  <c r="AW733" i="6"/>
  <c r="AZ733" i="6"/>
  <c r="AZ736" i="6"/>
  <c r="AW738" i="6"/>
  <c r="AY738" i="6"/>
  <c r="BB741" i="6"/>
  <c r="AW744" i="6"/>
  <c r="BA744" i="6"/>
  <c r="AX746" i="6"/>
  <c r="AW749" i="6"/>
  <c r="AZ749" i="6"/>
  <c r="AZ752" i="6"/>
  <c r="AW754" i="6"/>
  <c r="AY754" i="6"/>
  <c r="BB757" i="6"/>
  <c r="AW788" i="6"/>
  <c r="BA788" i="6"/>
  <c r="AW655" i="6"/>
  <c r="AW751" i="6"/>
  <c r="AY751" i="6"/>
  <c r="BA847" i="6"/>
  <c r="AW1007" i="6"/>
  <c r="BB1007" i="6"/>
  <c r="AX608" i="6"/>
  <c r="AW652" i="6"/>
  <c r="AZ652" i="6"/>
  <c r="AY654" i="6"/>
  <c r="AW677" i="6"/>
  <c r="AZ677" i="6"/>
  <c r="BB761" i="6"/>
  <c r="AW611" i="6"/>
  <c r="BB611" i="6"/>
  <c r="BA707" i="6"/>
  <c r="AZ771" i="6"/>
  <c r="BB771" i="6"/>
  <c r="BA835" i="6"/>
  <c r="AW1011" i="6"/>
  <c r="AZ1011" i="6"/>
  <c r="AZ610" i="6"/>
  <c r="AW623" i="6"/>
  <c r="AX623" i="6"/>
  <c r="BB660" i="6"/>
  <c r="AW662" i="6"/>
  <c r="BA662" i="6"/>
  <c r="AX665" i="6"/>
  <c r="AW668" i="6"/>
  <c r="AZ668" i="6"/>
  <c r="BA670" i="6"/>
  <c r="AW720" i="6"/>
  <c r="BA720" i="6"/>
  <c r="AX722" i="6"/>
  <c r="AW725" i="6"/>
  <c r="AZ725" i="6"/>
  <c r="AZ760" i="6"/>
  <c r="AW789" i="6"/>
  <c r="AZ789" i="6"/>
  <c r="AX807" i="6"/>
  <c r="AW837" i="6"/>
  <c r="AZ837" i="6"/>
  <c r="AZ840" i="6"/>
  <c r="AW842" i="6"/>
  <c r="AY842" i="6"/>
  <c r="BB845" i="6"/>
  <c r="AW848" i="6"/>
  <c r="BA848" i="6"/>
  <c r="AX850" i="6"/>
  <c r="AW920" i="6"/>
  <c r="AX920" i="6"/>
  <c r="BB1080" i="6"/>
  <c r="AZ951" i="6"/>
  <c r="BB951" i="6"/>
  <c r="BA1226" i="6"/>
  <c r="AW1290" i="6"/>
  <c r="AX1290" i="6"/>
  <c r="AX882" i="6"/>
  <c r="AW909" i="6"/>
  <c r="BA909" i="6"/>
  <c r="BA911" i="6"/>
  <c r="AW913" i="6"/>
  <c r="AZ913" i="6"/>
  <c r="BA915" i="6"/>
  <c r="AW926" i="6"/>
  <c r="AY926" i="6"/>
  <c r="BB934" i="6"/>
  <c r="AW943" i="6"/>
  <c r="BB943" i="6"/>
  <c r="AZ952" i="6"/>
  <c r="AW960" i="6"/>
  <c r="BA960" i="6"/>
  <c r="BA1021" i="6"/>
  <c r="AW1023" i="6"/>
  <c r="AZ1023" i="6"/>
  <c r="BB1025" i="6"/>
  <c r="AW1027" i="6"/>
  <c r="BB1027" i="6"/>
  <c r="BA1102" i="6"/>
  <c r="AW1104" i="6"/>
  <c r="AZ1104" i="6"/>
  <c r="BA1106" i="6"/>
  <c r="AW1108" i="6"/>
  <c r="AZ1108" i="6"/>
  <c r="AY779" i="6"/>
  <c r="BB688" i="6"/>
  <c r="AY704" i="6"/>
  <c r="BB810" i="6"/>
  <c r="BB824" i="6"/>
  <c r="BA599" i="6"/>
  <c r="AZ633" i="6"/>
  <c r="AZ729" i="6"/>
  <c r="BA639" i="6"/>
  <c r="AY769" i="6"/>
  <c r="AY782" i="6"/>
  <c r="BB900" i="6"/>
  <c r="BB970" i="6"/>
  <c r="AW978" i="6"/>
  <c r="BA984" i="6"/>
  <c r="BB992" i="6"/>
  <c r="AY1000" i="6"/>
  <c r="AZ1005" i="6"/>
  <c r="AZ1013" i="6"/>
  <c r="AZ887" i="6"/>
  <c r="AY1274" i="6"/>
  <c r="AZ617" i="6"/>
  <c r="AZ674" i="6"/>
  <c r="AZ793" i="6"/>
  <c r="AX799" i="6"/>
  <c r="AX857" i="6"/>
  <c r="BB932" i="6"/>
  <c r="BB958" i="6"/>
  <c r="BA1265" i="6"/>
  <c r="AX1271" i="6"/>
  <c r="BA1279" i="6"/>
  <c r="AX1288" i="6"/>
  <c r="BB1198" i="6"/>
  <c r="AX1126" i="6"/>
  <c r="BA1133" i="6"/>
  <c r="AZ1137" i="6"/>
  <c r="AY1144" i="6"/>
  <c r="AZ1150" i="6"/>
  <c r="AX1154" i="6"/>
  <c r="BB1161" i="6"/>
  <c r="AY1211" i="6"/>
  <c r="BA1216" i="6"/>
  <c r="AY1224" i="6"/>
  <c r="BB1227" i="6"/>
  <c r="AX1261" i="6"/>
  <c r="BA1189" i="6"/>
  <c r="AY1083" i="6"/>
  <c r="AW1086" i="6"/>
  <c r="BB1086" i="6"/>
  <c r="AZ1089" i="6"/>
  <c r="AZ1092" i="6"/>
  <c r="AY1096" i="6"/>
  <c r="BB1099" i="6"/>
  <c r="BA855" i="6"/>
  <c r="AY1175" i="6"/>
  <c r="BA1250" i="6"/>
  <c r="AW1314" i="6"/>
  <c r="AX1314" i="6"/>
  <c r="AY830" i="6"/>
  <c r="AX832" i="6"/>
  <c r="BA858" i="6"/>
  <c r="AZ858" i="6"/>
  <c r="AX884" i="6"/>
  <c r="AX925" i="6"/>
  <c r="AZ925" i="6"/>
  <c r="AY933" i="6"/>
  <c r="BA942" i="6"/>
  <c r="AZ942" i="6"/>
  <c r="BB950" i="6"/>
  <c r="AZ959" i="6"/>
  <c r="AX959" i="6"/>
  <c r="AY1168" i="6"/>
  <c r="BA1205" i="6"/>
  <c r="AY1205" i="6"/>
  <c r="AY1236" i="6"/>
  <c r="AZ1286" i="6"/>
  <c r="AY1286" i="6"/>
  <c r="AY1292" i="6"/>
  <c r="AZ839" i="6"/>
  <c r="AY839" i="6"/>
  <c r="BA595" i="6"/>
  <c r="AZ719" i="6"/>
  <c r="BB719" i="6"/>
  <c r="BB906" i="6"/>
  <c r="AZ791" i="6"/>
  <c r="AY791" i="6"/>
  <c r="AX613" i="6"/>
  <c r="AY852" i="6"/>
  <c r="AX852" i="6"/>
  <c r="AX743" i="6"/>
  <c r="AY1127" i="6"/>
  <c r="AX1127" i="6"/>
  <c r="AX823" i="6"/>
  <c r="AY667" i="6"/>
  <c r="BB667" i="6"/>
  <c r="AY731" i="6"/>
  <c r="AZ811" i="6"/>
  <c r="AX811" i="6"/>
  <c r="AX987" i="6"/>
  <c r="AX601" i="6"/>
  <c r="AZ601" i="6"/>
  <c r="AY603" i="6"/>
  <c r="AX605" i="6"/>
  <c r="BA605" i="6"/>
  <c r="AW622" i="6"/>
  <c r="AY671" i="6"/>
  <c r="BB671" i="6"/>
  <c r="AW730" i="6"/>
  <c r="AX733" i="6"/>
  <c r="BA733" i="6"/>
  <c r="AX736" i="6"/>
  <c r="BA738" i="6"/>
  <c r="AZ738" i="6"/>
  <c r="AY741" i="6"/>
  <c r="AY744" i="6"/>
  <c r="BB744" i="6"/>
  <c r="BB746" i="6"/>
  <c r="AX749" i="6"/>
  <c r="BA749" i="6"/>
  <c r="AX752" i="6"/>
  <c r="BA754" i="6"/>
  <c r="AZ754" i="6"/>
  <c r="AY757" i="6"/>
  <c r="AY788" i="6"/>
  <c r="AX788" i="6"/>
  <c r="BA655" i="6"/>
  <c r="AZ751" i="6"/>
  <c r="BB751" i="6"/>
  <c r="AX847" i="6"/>
  <c r="AZ1007" i="6"/>
  <c r="AX1007" i="6"/>
  <c r="AZ608" i="6"/>
  <c r="AX652" i="6"/>
  <c r="BA652" i="6"/>
  <c r="BA654" i="6"/>
  <c r="BA677" i="6"/>
  <c r="AY677" i="6"/>
  <c r="AY761" i="6"/>
  <c r="AZ611" i="6"/>
  <c r="BA611" i="6"/>
  <c r="AY707" i="6"/>
  <c r="BA771" i="6"/>
  <c r="AX771" i="6"/>
  <c r="AY835" i="6"/>
  <c r="BA1011" i="6"/>
  <c r="BB1011" i="6"/>
  <c r="AW610" i="6"/>
  <c r="BA623" i="6"/>
  <c r="AZ623" i="6"/>
  <c r="BA660" i="6"/>
  <c r="AZ662" i="6"/>
  <c r="AY662" i="6"/>
  <c r="AY665" i="6"/>
  <c r="AX668" i="6"/>
  <c r="BA668" i="6"/>
  <c r="BB670" i="6"/>
  <c r="AY720" i="6"/>
  <c r="BB720" i="6"/>
  <c r="BB722" i="6"/>
  <c r="AX725" i="6"/>
  <c r="BA725" i="6"/>
  <c r="AX760" i="6"/>
  <c r="AX789" i="6"/>
  <c r="BA789" i="6"/>
  <c r="BB807" i="6"/>
  <c r="AX837" i="6"/>
  <c r="BA837" i="6"/>
  <c r="AX840" i="6"/>
  <c r="BA842" i="6"/>
  <c r="AZ842" i="6"/>
  <c r="AY845" i="6"/>
  <c r="BB971" i="6"/>
  <c r="AX693" i="6"/>
  <c r="AW706" i="6"/>
  <c r="BA813" i="6"/>
  <c r="BA735" i="6"/>
  <c r="BB624" i="6"/>
  <c r="AY636" i="6"/>
  <c r="AW755" i="6"/>
  <c r="AZ642" i="6"/>
  <c r="AX772" i="6"/>
  <c r="AZ785" i="6"/>
  <c r="AY965" i="6"/>
  <c r="AX973" i="6"/>
  <c r="AY978" i="6"/>
  <c r="BB986" i="6"/>
  <c r="BA994" i="6"/>
  <c r="BA1000" i="6"/>
  <c r="BB1008" i="6"/>
  <c r="AZ1016" i="6"/>
  <c r="AX887" i="6"/>
  <c r="AY598" i="6"/>
  <c r="BA619" i="6"/>
  <c r="AY674" i="6"/>
  <c r="AY795" i="6"/>
  <c r="AX801" i="6"/>
  <c r="AZ857" i="6"/>
  <c r="AY941" i="6"/>
  <c r="AY1171" i="6"/>
  <c r="AZ1265" i="6"/>
  <c r="BB1273" i="6"/>
  <c r="BA1281" i="6"/>
  <c r="AZ1288" i="6"/>
  <c r="AX1262" i="6"/>
  <c r="BA1129" i="6"/>
  <c r="AZ1133" i="6"/>
  <c r="BA1139" i="6"/>
  <c r="AZ1146" i="6"/>
  <c r="BB1150" i="6"/>
  <c r="AY1156" i="6"/>
  <c r="AY1195" i="6"/>
  <c r="BA1211" i="6"/>
  <c r="BA1219" i="6"/>
  <c r="AZ1224" i="6"/>
  <c r="AX1227" i="6"/>
  <c r="BB1261" i="6"/>
  <c r="BB1189" i="6"/>
  <c r="AZ1083" i="6"/>
  <c r="AZ1086" i="6"/>
  <c r="BA1089" i="6"/>
  <c r="AW1092" i="6"/>
  <c r="BA1092" i="6"/>
  <c r="AZ1096" i="6"/>
  <c r="AX1099" i="6"/>
  <c r="AX855" i="6"/>
  <c r="BA1175" i="6"/>
  <c r="AW1250" i="6"/>
  <c r="AZ1314" i="6"/>
  <c r="AX830" i="6"/>
  <c r="AW832" i="6"/>
  <c r="BA832" i="6"/>
  <c r="AX858" i="6"/>
  <c r="AW884" i="6"/>
  <c r="BA884" i="6"/>
  <c r="BB925" i="6"/>
  <c r="AW933" i="6"/>
  <c r="BA933" i="6"/>
  <c r="AX942" i="6"/>
  <c r="AW950" i="6"/>
  <c r="AY950" i="6"/>
  <c r="BA959" i="6"/>
  <c r="AW1168" i="6"/>
  <c r="AZ1168" i="6"/>
  <c r="AX1205" i="6"/>
  <c r="AW1236" i="6"/>
  <c r="AZ1236" i="6"/>
  <c r="BA1286" i="6"/>
  <c r="AW1292" i="6"/>
  <c r="AZ1292" i="6"/>
  <c r="BA839" i="6"/>
  <c r="AW595" i="6"/>
  <c r="BB595" i="6"/>
  <c r="BA719" i="6"/>
  <c r="AW906" i="6"/>
  <c r="AZ906" i="6"/>
  <c r="BA791" i="6"/>
  <c r="AW613" i="6"/>
  <c r="AZ613" i="6"/>
  <c r="AZ852" i="6"/>
  <c r="AW743" i="6"/>
  <c r="BB743" i="6"/>
  <c r="AZ1127" i="6"/>
  <c r="AW823" i="6"/>
  <c r="BB823" i="6"/>
  <c r="AX667" i="6"/>
  <c r="AW731" i="6"/>
  <c r="BB731" i="6"/>
  <c r="BA811" i="6"/>
  <c r="AW987" i="6"/>
  <c r="AY987" i="6"/>
  <c r="BB601" i="6"/>
  <c r="AW603" i="6"/>
  <c r="AX603" i="6"/>
  <c r="BB605" i="6"/>
  <c r="AX622" i="6"/>
  <c r="BA622" i="6"/>
  <c r="AZ671" i="6"/>
  <c r="BA730" i="6"/>
  <c r="AY730" i="6"/>
  <c r="BB733" i="6"/>
  <c r="AW736" i="6"/>
  <c r="BA736" i="6"/>
  <c r="AX738" i="6"/>
  <c r="AW741" i="6"/>
  <c r="AZ741" i="6"/>
  <c r="AZ744" i="6"/>
  <c r="AW746" i="6"/>
  <c r="AY746" i="6"/>
  <c r="BB749" i="6"/>
  <c r="AW752" i="6"/>
  <c r="BA752" i="6"/>
  <c r="AX754" i="6"/>
  <c r="AW757" i="6"/>
  <c r="AZ757" i="6"/>
  <c r="AZ788" i="6"/>
  <c r="AY655" i="6"/>
  <c r="AX655" i="6"/>
  <c r="BA751" i="6"/>
  <c r="AW847" i="6"/>
  <c r="AY847" i="6"/>
  <c r="BA1007" i="6"/>
  <c r="AW608" i="6"/>
  <c r="BB608" i="6"/>
  <c r="BB652" i="6"/>
  <c r="AW654" i="6"/>
  <c r="AX654" i="6"/>
  <c r="BB677" i="6"/>
  <c r="AW761" i="6"/>
  <c r="BA761" i="6"/>
  <c r="AY611" i="6"/>
  <c r="AW707" i="6"/>
  <c r="BB707" i="6"/>
  <c r="AW771" i="6"/>
  <c r="AW835" i="6"/>
  <c r="BB835" i="6"/>
  <c r="AX1011" i="6"/>
  <c r="BA610" i="6"/>
  <c r="BB610" i="6"/>
  <c r="AY623" i="6"/>
  <c r="AW660" i="6"/>
  <c r="AZ660" i="6"/>
  <c r="BB662" i="6"/>
  <c r="AW665" i="6"/>
  <c r="AZ665" i="6"/>
  <c r="BB668" i="6"/>
  <c r="AZ670" i="6"/>
  <c r="AX670" i="6"/>
  <c r="AZ720" i="6"/>
  <c r="BA722" i="6"/>
  <c r="AY722" i="6"/>
  <c r="BB725" i="6"/>
  <c r="AW760" i="6"/>
  <c r="BA760" i="6"/>
  <c r="BB789" i="6"/>
  <c r="AZ807" i="6"/>
  <c r="AY807" i="6"/>
  <c r="BB837" i="6"/>
  <c r="AW840" i="6"/>
  <c r="BA840" i="6"/>
  <c r="AX842" i="6"/>
  <c r="AW845" i="6"/>
  <c r="BA682" i="6"/>
  <c r="AX815" i="6"/>
  <c r="BA644" i="6"/>
  <c r="AZ973" i="6"/>
  <c r="BB1002" i="6"/>
  <c r="BA615" i="6"/>
  <c r="AZ801" i="6"/>
  <c r="AY1268" i="6"/>
  <c r="AX1124" i="6"/>
  <c r="AY1146" i="6"/>
  <c r="BB1213" i="6"/>
  <c r="AZ1261" i="6"/>
  <c r="AX1089" i="6"/>
  <c r="BA1099" i="6"/>
  <c r="BB1314" i="6"/>
  <c r="BB858" i="6"/>
  <c r="AX933" i="6"/>
  <c r="AZ950" i="6"/>
  <c r="BB1205" i="6"/>
  <c r="AX1292" i="6"/>
  <c r="AX595" i="6"/>
  <c r="AX791" i="6"/>
  <c r="AZ743" i="6"/>
  <c r="AY823" i="6"/>
  <c r="AY811" i="6"/>
  <c r="AZ603" i="6"/>
  <c r="AZ622" i="6"/>
  <c r="AY733" i="6"/>
  <c r="AX741" i="6"/>
  <c r="AZ746" i="6"/>
  <c r="BB754" i="6"/>
  <c r="AZ655" i="6"/>
  <c r="BB847" i="6"/>
  <c r="AY652" i="6"/>
  <c r="AX761" i="6"/>
  <c r="AX707" i="6"/>
  <c r="AY1011" i="6"/>
  <c r="AX660" i="6"/>
  <c r="BB665" i="6"/>
  <c r="AX720" i="6"/>
  <c r="AY760" i="6"/>
  <c r="AW807" i="6"/>
  <c r="BB842" i="6"/>
  <c r="AY848" i="6"/>
  <c r="AW850" i="6"/>
  <c r="AZ850" i="6"/>
  <c r="BA920" i="6"/>
  <c r="BA1080" i="6"/>
  <c r="AY951" i="6"/>
  <c r="BB1226" i="6"/>
  <c r="BA1290" i="6"/>
  <c r="BA882" i="6"/>
  <c r="AX909" i="6"/>
  <c r="AW911" i="6"/>
  <c r="AX911" i="6"/>
  <c r="BA913" i="6"/>
  <c r="AY915" i="6"/>
  <c r="BB926" i="6"/>
  <c r="AY934" i="6"/>
  <c r="BA943" i="6"/>
  <c r="AY952" i="6"/>
  <c r="AY960" i="6"/>
  <c r="AW1021" i="6"/>
  <c r="AZ1021" i="6"/>
  <c r="AY1023" i="6"/>
  <c r="AZ1025" i="6"/>
  <c r="AY1027" i="6"/>
  <c r="AX1102" i="6"/>
  <c r="BB1104" i="6"/>
  <c r="AZ1106" i="6"/>
  <c r="AX1108" i="6"/>
  <c r="AW1110" i="6"/>
  <c r="BB1110" i="6"/>
  <c r="AX1113" i="6"/>
  <c r="AW1115" i="6"/>
  <c r="AX1115" i="6"/>
  <c r="AX1117" i="6"/>
  <c r="AW1119" i="6"/>
  <c r="AX1119" i="6"/>
  <c r="AX1121" i="6"/>
  <c r="AW1165" i="6"/>
  <c r="AY1165" i="6"/>
  <c r="AZ1199" i="6"/>
  <c r="AW1201" i="6"/>
  <c r="AY1201" i="6"/>
  <c r="BB1204" i="6"/>
  <c r="AW1031" i="6"/>
  <c r="AX1031" i="6"/>
  <c r="BA1214" i="6"/>
  <c r="AW1278" i="6"/>
  <c r="AY1278" i="6"/>
  <c r="BA827" i="6"/>
  <c r="AW885" i="6"/>
  <c r="BA885" i="6"/>
  <c r="AZ888" i="6"/>
  <c r="AW890" i="6"/>
  <c r="AZ890" i="6"/>
  <c r="AZ892" i="6"/>
  <c r="AW894" i="6"/>
  <c r="AY894" i="6"/>
  <c r="AZ896" i="6"/>
  <c r="BA898" i="6"/>
  <c r="AW898" i="6"/>
  <c r="BB917" i="6"/>
  <c r="AW999" i="6"/>
  <c r="BB999" i="6"/>
  <c r="AY1032" i="6"/>
  <c r="AW1034" i="6"/>
  <c r="BB1034" i="6"/>
  <c r="BB1036" i="6"/>
  <c r="AW1038" i="6"/>
  <c r="AY1038" i="6"/>
  <c r="BB1040" i="6"/>
  <c r="AW1042" i="6"/>
  <c r="AY1042" i="6"/>
  <c r="BB1044" i="6"/>
  <c r="AW1046" i="6"/>
  <c r="BB1046" i="6"/>
  <c r="AX1049" i="6"/>
  <c r="AW1051" i="6"/>
  <c r="AX1051" i="6"/>
  <c r="AX1053" i="6"/>
  <c r="AW1055" i="6"/>
  <c r="AX1055" i="6"/>
  <c r="AX1057" i="6"/>
  <c r="AW1059" i="6"/>
  <c r="AX1059" i="6"/>
  <c r="AX1061" i="6"/>
  <c r="AW1064" i="6"/>
  <c r="BA1064" i="6"/>
  <c r="BA1066" i="6"/>
  <c r="AW1068" i="6"/>
  <c r="AZ1068" i="6"/>
  <c r="AX1197" i="6"/>
  <c r="AW1295" i="6"/>
  <c r="AX1295" i="6"/>
  <c r="AX1297" i="6"/>
  <c r="AW1300" i="6"/>
  <c r="AZ1300" i="6"/>
  <c r="AZ1303" i="6"/>
  <c r="AW1305" i="6"/>
  <c r="AY1305" i="6"/>
  <c r="AY1308" i="6"/>
  <c r="AW1311" i="6"/>
  <c r="AX1311" i="6"/>
  <c r="AX1313" i="6"/>
  <c r="AW1316" i="6"/>
  <c r="AZ1316" i="6"/>
  <c r="AZ1319" i="6"/>
  <c r="AW1321" i="6"/>
  <c r="AY1321" i="6"/>
  <c r="BB1324" i="6"/>
  <c r="AW1270" i="6"/>
  <c r="BB1270" i="6"/>
  <c r="BB1176" i="6"/>
  <c r="AW1180" i="6"/>
  <c r="AZ1180" i="6"/>
  <c r="AZ1183" i="6"/>
  <c r="AW1186" i="6"/>
  <c r="AY1186" i="6"/>
  <c r="AZ1191" i="6"/>
  <c r="AW1196" i="6"/>
  <c r="AZ1196" i="6"/>
  <c r="BB1244" i="6"/>
  <c r="AW1247" i="6"/>
  <c r="AX1247" i="6"/>
  <c r="BB1252" i="6"/>
  <c r="AW1255" i="6"/>
  <c r="BB1255" i="6"/>
  <c r="BB1260" i="6"/>
  <c r="AW1293" i="6"/>
  <c r="AY1293" i="6"/>
  <c r="BA919" i="6"/>
  <c r="AW1202" i="6"/>
  <c r="AY1202" i="6"/>
  <c r="BA1266" i="6"/>
  <c r="AW802" i="6"/>
  <c r="AY802" i="6"/>
  <c r="AZ861" i="6"/>
  <c r="BA863" i="6"/>
  <c r="AY863" i="6"/>
  <c r="BA865" i="6"/>
  <c r="AW867" i="6"/>
  <c r="AZ867" i="6"/>
  <c r="BB869" i="6"/>
  <c r="AZ872" i="6"/>
  <c r="BA872" i="6"/>
  <c r="BB901" i="6"/>
  <c r="AW904" i="6"/>
  <c r="AX904" i="6"/>
  <c r="AZ916" i="6"/>
  <c r="AW923" i="6"/>
  <c r="AY923" i="6"/>
  <c r="BA931" i="6"/>
  <c r="AW940" i="6"/>
  <c r="BA940" i="6"/>
  <c r="AZ948" i="6"/>
  <c r="AW957" i="6"/>
  <c r="BA957" i="6"/>
  <c r="AZ1071" i="6"/>
  <c r="AW1073" i="6"/>
  <c r="AY1073" i="6"/>
  <c r="AZ1075" i="6"/>
  <c r="AW1123" i="6"/>
  <c r="AX1123" i="6"/>
  <c r="BA1166" i="6"/>
  <c r="AW1231" i="6"/>
  <c r="AX1231" i="6"/>
  <c r="AX1233" i="6"/>
  <c r="AW1082" i="6"/>
  <c r="AX1082" i="6"/>
  <c r="AZ1087" i="6"/>
  <c r="AW1093" i="6"/>
  <c r="AZ1093" i="6"/>
  <c r="BA1174" i="6"/>
  <c r="AW1179" i="6"/>
  <c r="AX1179" i="6"/>
  <c r="AX1185" i="6"/>
  <c r="AW1190" i="6"/>
  <c r="BB1190" i="6"/>
  <c r="AX1241" i="6"/>
  <c r="AW1249" i="6"/>
  <c r="AY1249" i="6"/>
  <c r="AX1257" i="6"/>
  <c r="AW983" i="6"/>
  <c r="BB983" i="6"/>
  <c r="BB609" i="6"/>
  <c r="AW764" i="6"/>
  <c r="AX764" i="6"/>
  <c r="BA963" i="6"/>
  <c r="AW871" i="6"/>
  <c r="BB871" i="6"/>
  <c r="AX645" i="6"/>
  <c r="AW1229" i="6"/>
  <c r="AY1229" i="6"/>
  <c r="BA935" i="6"/>
  <c r="AY679" i="6"/>
  <c r="BA679" i="6"/>
  <c r="AX1173" i="6"/>
  <c r="AW683" i="6"/>
  <c r="BB683" i="6"/>
  <c r="BA747" i="6"/>
  <c r="AW843" i="6"/>
  <c r="BB843" i="6"/>
  <c r="AX1003" i="6"/>
  <c r="AW678" i="6"/>
  <c r="AY678" i="6"/>
  <c r="BB681" i="6"/>
  <c r="AW684" i="6"/>
  <c r="AX684" i="6"/>
  <c r="AX686" i="6"/>
  <c r="AW689" i="6"/>
  <c r="BA689" i="6"/>
  <c r="AZ692" i="6"/>
  <c r="AW694" i="6"/>
  <c r="AZ694" i="6"/>
  <c r="BB697" i="6"/>
  <c r="AW700" i="6"/>
  <c r="AX700" i="6"/>
  <c r="AX702" i="6"/>
  <c r="AW705" i="6"/>
  <c r="BA705" i="6"/>
  <c r="AZ708" i="6"/>
  <c r="AW804" i="6"/>
  <c r="BA804" i="6"/>
  <c r="AX806" i="6"/>
  <c r="AW809" i="6"/>
  <c r="BA809" i="6"/>
  <c r="AZ812" i="6"/>
  <c r="AW814" i="6"/>
  <c r="AZ814" i="6"/>
  <c r="BB817" i="6"/>
  <c r="AY820" i="6"/>
  <c r="BA820" i="6"/>
  <c r="AX822" i="6"/>
  <c r="AW825" i="6"/>
  <c r="BA825" i="6"/>
  <c r="BA687" i="6"/>
  <c r="AW767" i="6"/>
  <c r="AY767" i="6"/>
  <c r="BA879" i="6"/>
  <c r="AW592" i="6"/>
  <c r="AZ592" i="6"/>
  <c r="AX594" i="6"/>
  <c r="AW625" i="6"/>
  <c r="BA625" i="6"/>
  <c r="AX628" i="6"/>
  <c r="AW630" i="6"/>
  <c r="AY630" i="6"/>
  <c r="BB632" i="6"/>
  <c r="AW634" i="6"/>
  <c r="BA634" i="6"/>
  <c r="BB647" i="6"/>
  <c r="AW710" i="6"/>
  <c r="AZ710" i="6"/>
  <c r="BB713" i="6"/>
  <c r="AW716" i="6"/>
  <c r="AX716" i="6"/>
  <c r="AX718" i="6"/>
  <c r="AW641" i="6"/>
  <c r="AZ641" i="6"/>
  <c r="BA723" i="6"/>
  <c r="AZ787" i="6"/>
  <c r="BB787" i="6"/>
  <c r="BA851" i="6"/>
  <c r="AW596" i="6"/>
  <c r="AX596" i="6"/>
  <c r="BB638" i="6"/>
  <c r="AW640" i="6"/>
  <c r="AX640" i="6"/>
  <c r="AX643" i="6"/>
  <c r="AW649" i="6"/>
  <c r="BB649" i="6"/>
  <c r="BB765" i="6"/>
  <c r="AW768" i="6"/>
  <c r="BA768" i="6"/>
  <c r="AX770" i="6"/>
  <c r="AW773" i="6"/>
  <c r="AZ773" i="6"/>
  <c r="AZ776" i="6"/>
  <c r="AW778" i="6"/>
  <c r="AY778" i="6"/>
  <c r="BB781" i="6"/>
  <c r="AW784" i="6"/>
  <c r="BA784" i="6"/>
  <c r="AX786" i="6"/>
  <c r="AW828" i="6"/>
  <c r="AX828" i="6"/>
  <c r="AX878" i="6"/>
  <c r="AW964" i="6"/>
  <c r="BA964" i="6"/>
  <c r="AX966" i="6"/>
  <c r="AW969" i="6"/>
  <c r="AZ969" i="6"/>
  <c r="AZ972" i="6"/>
  <c r="AW974" i="6"/>
  <c r="AY974" i="6"/>
  <c r="BB977" i="6"/>
  <c r="AW980" i="6"/>
  <c r="BA980" i="6"/>
  <c r="AX982" i="6"/>
  <c r="AW985" i="6"/>
  <c r="AZ985" i="6"/>
  <c r="AZ988" i="6"/>
  <c r="AW990" i="6"/>
  <c r="AY990" i="6"/>
  <c r="BB993" i="6"/>
  <c r="AW996" i="6"/>
  <c r="BA996" i="6"/>
  <c r="AX998" i="6"/>
  <c r="AW1001" i="6"/>
  <c r="AZ1001" i="6"/>
  <c r="AZ1004" i="6"/>
  <c r="AW1006" i="6"/>
  <c r="AY1006" i="6"/>
  <c r="BB1009" i="6"/>
  <c r="AW1012" i="6"/>
  <c r="BA1012" i="6"/>
  <c r="BB1014" i="6"/>
  <c r="AW1017" i="6"/>
  <c r="BB1017" i="6"/>
  <c r="AX1069" i="6"/>
  <c r="AW1143" i="6"/>
  <c r="BB1143" i="6"/>
  <c r="BA1242" i="6"/>
  <c r="AW1306" i="6"/>
  <c r="AX1306" i="6"/>
  <c r="BB614" i="6"/>
  <c r="AZ616" i="6"/>
  <c r="AX616" i="6"/>
  <c r="BB618" i="6"/>
  <c r="AW646" i="6"/>
  <c r="BA646" i="6"/>
  <c r="AZ673" i="6"/>
  <c r="AW675" i="6"/>
  <c r="AZ675" i="6"/>
  <c r="AZ728" i="6"/>
  <c r="AW794" i="6"/>
  <c r="AY794" i="6"/>
  <c r="AZ796" i="6"/>
  <c r="BA798" i="6"/>
  <c r="AW798" i="6"/>
  <c r="AZ800" i="6"/>
  <c r="AW853" i="6"/>
  <c r="AZ853" i="6"/>
  <c r="AZ856" i="6"/>
  <c r="AW874" i="6"/>
  <c r="AZ874" i="6"/>
  <c r="AZ928" i="6"/>
  <c r="AW937" i="6"/>
  <c r="AZ937" i="6"/>
  <c r="BB945" i="6"/>
  <c r="AW954" i="6"/>
  <c r="AZ954" i="6"/>
  <c r="AX962" i="6"/>
  <c r="AW1167" i="6"/>
  <c r="AX1167" i="6"/>
  <c r="BB1264" i="6"/>
  <c r="AW1267" i="6"/>
  <c r="AX1267" i="6"/>
  <c r="BB1269" i="6"/>
  <c r="AW1272" i="6"/>
  <c r="BA1272" i="6"/>
  <c r="AZ1275" i="6"/>
  <c r="AW1277" i="6"/>
  <c r="AY1277" i="6"/>
  <c r="BB1280" i="6"/>
  <c r="AW1283" i="6"/>
  <c r="AX1283" i="6"/>
  <c r="AX1285" i="6"/>
  <c r="AW1291" i="6"/>
  <c r="AX1291" i="6"/>
  <c r="AZ1095" i="6"/>
  <c r="AW1230" i="6"/>
  <c r="AY1230" i="6"/>
  <c r="BA1310" i="6"/>
  <c r="AW1019" i="6"/>
  <c r="AY1019" i="6"/>
  <c r="AX1125" i="6"/>
  <c r="AW1128" i="6"/>
  <c r="BA1128" i="6"/>
  <c r="BA1130" i="6"/>
  <c r="AW1132" i="6"/>
  <c r="AZ1132" i="6"/>
  <c r="BA1134" i="6"/>
  <c r="AW1136" i="6"/>
  <c r="AZ1136" i="6"/>
  <c r="BA1138" i="6"/>
  <c r="AW1140" i="6"/>
  <c r="AZ1140" i="6"/>
  <c r="BA1142" i="6"/>
  <c r="AW1145" i="6"/>
  <c r="AY1145" i="6"/>
  <c r="AZ1147" i="6"/>
  <c r="AW1149" i="6"/>
  <c r="AY1149" i="6"/>
  <c r="AZ1151" i="6"/>
  <c r="AW1153" i="6"/>
  <c r="AY1153" i="6"/>
  <c r="AZ1155" i="6"/>
  <c r="AW1157" i="6"/>
  <c r="AZ1157" i="6"/>
  <c r="BB1160" i="6"/>
  <c r="AW1162" i="6"/>
  <c r="AX1162" i="6"/>
  <c r="AZ1207" i="6"/>
  <c r="AW1209" i="6"/>
  <c r="AY1209" i="6"/>
  <c r="AY1212" i="6"/>
  <c r="AW1215" i="6"/>
  <c r="AX1215" i="6"/>
  <c r="AX1217" i="6"/>
  <c r="AW1220" i="6"/>
  <c r="AZ1220" i="6"/>
  <c r="AZ1223" i="6"/>
  <c r="AW1225" i="6"/>
  <c r="AY1225" i="6"/>
  <c r="BB1228" i="6"/>
  <c r="AW1081" i="6"/>
  <c r="AY1081" i="6"/>
  <c r="BB1084" i="6"/>
  <c r="AW1088" i="6"/>
  <c r="AZ1088" i="6"/>
  <c r="AZ1091" i="6"/>
  <c r="AW1094" i="6"/>
  <c r="BB1094" i="6"/>
  <c r="AX1097" i="6"/>
  <c r="AW1100" i="6"/>
  <c r="AZ1100" i="6"/>
  <c r="AZ1047" i="6"/>
  <c r="AW1218" i="6"/>
  <c r="AY1218" i="6"/>
  <c r="BA1282" i="6"/>
  <c r="AW829" i="6"/>
  <c r="AZ829" i="6"/>
  <c r="BA831" i="6"/>
  <c r="AW833" i="6"/>
  <c r="BA833" i="6"/>
  <c r="AY875" i="6"/>
  <c r="AW921" i="6"/>
  <c r="AZ921" i="6"/>
  <c r="BB929" i="6"/>
  <c r="AW938" i="6"/>
  <c r="AZ938" i="6"/>
  <c r="AX946" i="6"/>
  <c r="AW955" i="6"/>
  <c r="AY955" i="6"/>
  <c r="AX1029" i="6"/>
  <c r="AW1164" i="6"/>
  <c r="AZ1164" i="6"/>
  <c r="BB1172" i="6"/>
  <c r="AW1238" i="6"/>
  <c r="AX696" i="6"/>
  <c r="BA626" i="6"/>
  <c r="AX777" i="6"/>
  <c r="AY981" i="6"/>
  <c r="AX1010" i="6"/>
  <c r="AY619" i="6"/>
  <c r="AX924" i="6"/>
  <c r="AX1276" i="6"/>
  <c r="AZ1129" i="6"/>
  <c r="AY1152" i="6"/>
  <c r="BA1221" i="6"/>
  <c r="AZ1189" i="6"/>
  <c r="AX1092" i="6"/>
  <c r="AY855" i="6"/>
  <c r="BB830" i="6"/>
  <c r="AY884" i="6"/>
  <c r="AZ933" i="6"/>
  <c r="AY959" i="6"/>
  <c r="AX1236" i="6"/>
  <c r="BA1292" i="6"/>
  <c r="AX719" i="6"/>
  <c r="AY613" i="6"/>
  <c r="AY743" i="6"/>
  <c r="AZ667" i="6"/>
  <c r="AZ987" i="6"/>
  <c r="BA603" i="6"/>
  <c r="BA671" i="6"/>
  <c r="AY736" i="6"/>
  <c r="BA741" i="6"/>
  <c r="AY749" i="6"/>
  <c r="AX757" i="6"/>
  <c r="BB655" i="6"/>
  <c r="AY1007" i="6"/>
  <c r="AZ654" i="6"/>
  <c r="AZ761" i="6"/>
  <c r="AY771" i="6"/>
  <c r="AY610" i="6"/>
  <c r="AY660" i="6"/>
  <c r="AY668" i="6"/>
  <c r="AW722" i="6"/>
  <c r="BB760" i="6"/>
  <c r="AY837" i="6"/>
  <c r="AX845" i="6"/>
  <c r="AZ848" i="6"/>
  <c r="BA850" i="6"/>
  <c r="AY920" i="6"/>
  <c r="AW1080" i="6"/>
  <c r="AZ1080" i="6"/>
  <c r="AX951" i="6"/>
  <c r="AX1226" i="6"/>
  <c r="BB1290" i="6"/>
  <c r="BB882" i="6"/>
  <c r="BB909" i="6"/>
  <c r="AZ911" i="6"/>
  <c r="AX913" i="6"/>
  <c r="AW915" i="6"/>
  <c r="BB915" i="6"/>
  <c r="AZ926" i="6"/>
  <c r="AZ934" i="6"/>
  <c r="AY943" i="6"/>
  <c r="BB952" i="6"/>
  <c r="AZ960" i="6"/>
  <c r="AY1021" i="6"/>
  <c r="BA1023" i="6"/>
  <c r="AW1025" i="6"/>
  <c r="BA1025" i="6"/>
  <c r="AZ1027" i="6"/>
  <c r="AY1102" i="6"/>
  <c r="AY1104" i="6"/>
  <c r="BB1106" i="6"/>
  <c r="BB1108" i="6"/>
  <c r="AZ1110" i="6"/>
  <c r="AY1110" i="6"/>
  <c r="BB1113" i="6"/>
  <c r="AY1115" i="6"/>
  <c r="BA1115" i="6"/>
  <c r="BB1117" i="6"/>
  <c r="AY1119" i="6"/>
  <c r="BB1119" i="6"/>
  <c r="BB1121" i="6"/>
  <c r="BA1165" i="6"/>
  <c r="AZ1165" i="6"/>
  <c r="BA1199" i="6"/>
  <c r="BA1201" i="6"/>
  <c r="AZ1201" i="6"/>
  <c r="AY1204" i="6"/>
  <c r="BA1031" i="6"/>
  <c r="BB1031" i="6"/>
  <c r="AX1214" i="6"/>
  <c r="AZ1278" i="6"/>
  <c r="BB1278" i="6"/>
  <c r="AY827" i="6"/>
  <c r="AX885" i="6"/>
  <c r="AZ885" i="6"/>
  <c r="BB888" i="6"/>
  <c r="BA890" i="6"/>
  <c r="AY890" i="6"/>
  <c r="AX892" i="6"/>
  <c r="BA894" i="6"/>
  <c r="AZ894" i="6"/>
  <c r="BB896" i="6"/>
  <c r="AX898" i="6"/>
  <c r="AY898" i="6"/>
  <c r="AY917" i="6"/>
  <c r="AZ999" i="6"/>
  <c r="AX999" i="6"/>
  <c r="BA1032" i="6"/>
  <c r="AX1034" i="6"/>
  <c r="AY1034" i="6"/>
  <c r="AY1036" i="6"/>
  <c r="AZ1038" i="6"/>
  <c r="BB1038" i="6"/>
  <c r="AY1040" i="6"/>
  <c r="AZ1042" i="6"/>
  <c r="AX1042" i="6"/>
  <c r="AY1044" i="6"/>
  <c r="AZ1046" i="6"/>
  <c r="AY1046" i="6"/>
  <c r="BB1049" i="6"/>
  <c r="AY1051" i="6"/>
  <c r="BA1051" i="6"/>
  <c r="BB1053" i="6"/>
  <c r="AY1055" i="6"/>
  <c r="BB1055" i="6"/>
  <c r="BB1057" i="6"/>
  <c r="AY1059" i="6"/>
  <c r="BB1059" i="6"/>
  <c r="BB1061" i="6"/>
  <c r="AX1064" i="6"/>
  <c r="AZ1064" i="6"/>
  <c r="BB1066" i="6"/>
  <c r="AX1068" i="6"/>
  <c r="BA1068" i="6"/>
  <c r="BB1197" i="6"/>
  <c r="AY1295" i="6"/>
  <c r="BB1295" i="6"/>
  <c r="BB1297" i="6"/>
  <c r="AX1300" i="6"/>
  <c r="BA1300" i="6"/>
  <c r="BA1303" i="6"/>
  <c r="BA1305" i="6"/>
  <c r="AZ1305" i="6"/>
  <c r="AW1308" i="6"/>
  <c r="AY1311" i="6"/>
  <c r="BB1311" i="6"/>
  <c r="BB1313" i="6"/>
  <c r="AX1316" i="6"/>
  <c r="BA1316" i="6"/>
  <c r="BA1319" i="6"/>
  <c r="BA1321" i="6"/>
  <c r="AZ1321" i="6"/>
  <c r="AY1324" i="6"/>
  <c r="AZ1270" i="6"/>
  <c r="AY1270" i="6"/>
  <c r="AY1176" i="6"/>
  <c r="AX1180" i="6"/>
  <c r="BA1180" i="6"/>
  <c r="BA1183" i="6"/>
  <c r="AZ1186" i="6"/>
  <c r="AX1186" i="6"/>
  <c r="BA1191" i="6"/>
  <c r="AX1196" i="6"/>
  <c r="BA1196" i="6"/>
  <c r="AY1244" i="6"/>
  <c r="AY1247" i="6"/>
  <c r="BB1247" i="6"/>
  <c r="AY1252" i="6"/>
  <c r="AY1255" i="6"/>
  <c r="AX1255" i="6"/>
  <c r="AY1260" i="6"/>
  <c r="BA1293" i="6"/>
  <c r="AZ1293" i="6"/>
  <c r="AY919" i="6"/>
  <c r="AZ1202" i="6"/>
  <c r="AX1202" i="6"/>
  <c r="BB1266" i="6"/>
  <c r="BA802" i="6"/>
  <c r="AZ802" i="6"/>
  <c r="BA861" i="6"/>
  <c r="AZ863" i="6"/>
  <c r="AX863" i="6"/>
  <c r="BB865" i="6"/>
  <c r="BA867" i="6"/>
  <c r="AY867" i="6"/>
  <c r="AX869" i="6"/>
  <c r="AX872" i="6"/>
  <c r="BB872" i="6"/>
  <c r="AY901" i="6"/>
  <c r="AY904" i="6"/>
  <c r="BA904" i="6"/>
  <c r="AX916" i="6"/>
  <c r="AZ923" i="6"/>
  <c r="BB923" i="6"/>
  <c r="AX931" i="6"/>
  <c r="AY940" i="6"/>
  <c r="BB940" i="6"/>
  <c r="AX948" i="6"/>
  <c r="AX957" i="6"/>
  <c r="AZ957" i="6"/>
  <c r="BA1071" i="6"/>
  <c r="BA1073" i="6"/>
  <c r="AZ1073" i="6"/>
  <c r="BA1075" i="6"/>
  <c r="AY1123" i="6"/>
  <c r="BB1123" i="6"/>
  <c r="AX1166" i="6"/>
  <c r="AY1231" i="6"/>
  <c r="BB1231" i="6"/>
  <c r="BB1233" i="6"/>
  <c r="AZ1082" i="6"/>
  <c r="AY1082" i="6"/>
  <c r="BA1087" i="6"/>
  <c r="BA1093" i="6"/>
  <c r="AY1093" i="6"/>
  <c r="AX1174" i="6"/>
  <c r="AY1179" i="6"/>
  <c r="BA1179" i="6"/>
  <c r="BB1185" i="6"/>
  <c r="AZ1190" i="6"/>
  <c r="AY1190" i="6"/>
  <c r="BB1241" i="6"/>
  <c r="BA1249" i="6"/>
  <c r="AZ1249" i="6"/>
  <c r="BB1257" i="6"/>
  <c r="AZ983" i="6"/>
  <c r="AX983" i="6"/>
  <c r="AY609" i="6"/>
  <c r="AY764" i="6"/>
  <c r="BA764" i="6"/>
  <c r="AX963" i="6"/>
  <c r="BA871" i="6"/>
  <c r="AZ871" i="6"/>
  <c r="AZ645" i="6"/>
  <c r="BA1229" i="6"/>
  <c r="AZ1229" i="6"/>
  <c r="AY935" i="6"/>
  <c r="AW679" i="6"/>
  <c r="AZ679" i="6"/>
  <c r="BB1173" i="6"/>
  <c r="AZ683" i="6"/>
  <c r="AX683" i="6"/>
  <c r="AY747" i="6"/>
  <c r="AZ843" i="6"/>
  <c r="AX843" i="6"/>
  <c r="AW1003" i="6"/>
  <c r="AZ678" i="6"/>
  <c r="BA678" i="6"/>
  <c r="AY681" i="6"/>
  <c r="AY684" i="6"/>
  <c r="BA684" i="6"/>
  <c r="BB686" i="6"/>
  <c r="AX689" i="6"/>
  <c r="AZ689" i="6"/>
  <c r="BB692" i="6"/>
  <c r="BA694" i="6"/>
  <c r="AY694" i="6"/>
  <c r="AY697" i="6"/>
  <c r="AY700" i="6"/>
  <c r="BA700" i="6"/>
  <c r="BB702" i="6"/>
  <c r="AX705" i="6"/>
  <c r="AZ705" i="6"/>
  <c r="BB708" i="6"/>
  <c r="AY804" i="6"/>
  <c r="AX804" i="6"/>
  <c r="BB806" i="6"/>
  <c r="AX809" i="6"/>
  <c r="AZ809" i="6"/>
  <c r="BB812" i="6"/>
  <c r="BA814" i="6"/>
  <c r="AY814" i="6"/>
  <c r="AY817" i="6"/>
  <c r="AW820" i="6"/>
  <c r="AX820" i="6"/>
  <c r="BB822" i="6"/>
  <c r="AX825" i="6"/>
  <c r="AZ825" i="6"/>
  <c r="AX687" i="6"/>
  <c r="AZ767" i="6"/>
  <c r="BB767" i="6"/>
  <c r="AY879" i="6"/>
  <c r="AY592" i="6"/>
  <c r="BB592" i="6"/>
  <c r="BB594" i="6"/>
  <c r="AY625" i="6"/>
  <c r="AX625" i="6"/>
  <c r="AY628" i="6"/>
  <c r="AX630" i="6"/>
  <c r="AZ630" i="6"/>
  <c r="AY632" i="6"/>
  <c r="AX634" i="6"/>
  <c r="AY634" i="6"/>
  <c r="AX647" i="6"/>
  <c r="BA710" i="6"/>
  <c r="AY710" i="6"/>
  <c r="AY713" i="6"/>
  <c r="AY716" i="6"/>
  <c r="BA716" i="6"/>
  <c r="BB718" i="6"/>
  <c r="AY641" i="6"/>
  <c r="BA641" i="6"/>
  <c r="AY723" i="6"/>
  <c r="AW787" i="6"/>
  <c r="AX787" i="6"/>
  <c r="AY851" i="6"/>
  <c r="AY596" i="6"/>
  <c r="BA596" i="6"/>
  <c r="AY638" i="6"/>
  <c r="AZ640" i="6"/>
  <c r="BA640" i="6"/>
  <c r="BB643" i="6"/>
  <c r="BA649" i="6"/>
  <c r="AZ649" i="6"/>
  <c r="AY765" i="6"/>
  <c r="AY768" i="6"/>
  <c r="BB768" i="6"/>
  <c r="BB770" i="6"/>
  <c r="AX773" i="6"/>
  <c r="BA773" i="6"/>
  <c r="AX776" i="6"/>
  <c r="BA778" i="6"/>
  <c r="AZ778" i="6"/>
  <c r="AY781" i="6"/>
  <c r="AY784" i="6"/>
  <c r="BB784" i="6"/>
  <c r="BB786" i="6"/>
  <c r="AY828" i="6"/>
  <c r="BA828" i="6"/>
  <c r="BB878" i="6"/>
  <c r="AY964" i="6"/>
  <c r="BB964" i="6"/>
  <c r="BB966" i="6"/>
  <c r="AX969" i="6"/>
  <c r="BA969" i="6"/>
  <c r="AX972" i="6"/>
  <c r="BA974" i="6"/>
  <c r="AZ974" i="6"/>
  <c r="AY977" i="6"/>
  <c r="AY980" i="6"/>
  <c r="BB980" i="6"/>
  <c r="BB982" i="6"/>
  <c r="AY727" i="6"/>
  <c r="BA714" i="6"/>
  <c r="AY877" i="6"/>
  <c r="AX989" i="6"/>
  <c r="AX1016" i="6"/>
  <c r="BA676" i="6"/>
  <c r="AX949" i="6"/>
  <c r="AZ1281" i="6"/>
  <c r="BA1135" i="6"/>
  <c r="AZ1158" i="6"/>
  <c r="AW1227" i="6"/>
  <c r="BB1083" i="6"/>
  <c r="AX1096" i="6"/>
  <c r="BB1175" i="6"/>
  <c r="AY832" i="6"/>
  <c r="BB884" i="6"/>
  <c r="BB942" i="6"/>
  <c r="AX1168" i="6"/>
  <c r="BA1236" i="6"/>
  <c r="AX839" i="6"/>
  <c r="BA906" i="6"/>
  <c r="BB613" i="6"/>
  <c r="BA1127" i="6"/>
  <c r="AZ731" i="6"/>
  <c r="BB987" i="6"/>
  <c r="AZ605" i="6"/>
  <c r="AX730" i="6"/>
  <c r="BB736" i="6"/>
  <c r="AX744" i="6"/>
  <c r="AY752" i="6"/>
  <c r="BA757" i="6"/>
  <c r="AX751" i="6"/>
  <c r="AY608" i="6"/>
  <c r="BB654" i="6"/>
  <c r="AX611" i="6"/>
  <c r="AZ835" i="6"/>
  <c r="AX610" i="6"/>
  <c r="AX662" i="6"/>
  <c r="AY670" i="6"/>
  <c r="AZ722" i="6"/>
  <c r="AY789" i="6"/>
  <c r="AY840" i="6"/>
  <c r="AZ845" i="6"/>
  <c r="AX848" i="6"/>
  <c r="BB850" i="6"/>
  <c r="AZ920" i="6"/>
  <c r="AX1080" i="6"/>
  <c r="BA951" i="6"/>
  <c r="AW1226" i="6"/>
  <c r="AY1226" i="6"/>
  <c r="AY1290" i="6"/>
  <c r="AZ882" i="6"/>
  <c r="AY909" i="6"/>
  <c r="AY911" i="6"/>
  <c r="BB913" i="6"/>
  <c r="AZ915" i="6"/>
  <c r="BA926" i="6"/>
  <c r="BA934" i="6"/>
  <c r="AW934" i="6"/>
  <c r="AX943" i="6"/>
  <c r="AX952" i="6"/>
  <c r="BB960" i="6"/>
  <c r="BB1021" i="6"/>
  <c r="BB1023" i="6"/>
  <c r="AY1025" i="6"/>
  <c r="BA1027" i="6"/>
  <c r="AW1102" i="6"/>
  <c r="BB1102" i="6"/>
  <c r="BA1104" i="6"/>
  <c r="AY1106" i="6"/>
  <c r="AY1108" i="6"/>
  <c r="BA1110" i="6"/>
  <c r="AW1113" i="6"/>
  <c r="AY1113" i="6"/>
  <c r="AZ1115" i="6"/>
  <c r="AW1117" i="6"/>
  <c r="AY1117" i="6"/>
  <c r="AZ1119" i="6"/>
  <c r="AW1121" i="6"/>
  <c r="AY1121" i="6"/>
  <c r="AX1165" i="6"/>
  <c r="AW1199" i="6"/>
  <c r="AX1199" i="6"/>
  <c r="AX1201" i="6"/>
  <c r="AW1204" i="6"/>
  <c r="AZ1204" i="6"/>
  <c r="AY1031" i="6"/>
  <c r="AW1214" i="6"/>
  <c r="AY1214" i="6"/>
  <c r="BA1278" i="6"/>
  <c r="AW827" i="6"/>
  <c r="BB827" i="6"/>
  <c r="BB885" i="6"/>
  <c r="AW888" i="6"/>
  <c r="AX888" i="6"/>
  <c r="AX890" i="6"/>
  <c r="AW892" i="6"/>
  <c r="BA892" i="6"/>
  <c r="AX894" i="6"/>
  <c r="AW896" i="6"/>
  <c r="AX896" i="6"/>
  <c r="BB898" i="6"/>
  <c r="AW917" i="6"/>
  <c r="BA917" i="6"/>
  <c r="BA999" i="6"/>
  <c r="AW1032" i="6"/>
  <c r="BB1032" i="6"/>
  <c r="AZ1034" i="6"/>
  <c r="AW1036" i="6"/>
  <c r="AZ1036" i="6"/>
  <c r="BA1038" i="6"/>
  <c r="AW1040" i="6"/>
  <c r="AZ1040" i="6"/>
  <c r="BA1042" i="6"/>
  <c r="AW1044" i="6"/>
  <c r="AZ1044" i="6"/>
  <c r="BA1046" i="6"/>
  <c r="AW1049" i="6"/>
  <c r="AY1049" i="6"/>
  <c r="AZ1051" i="6"/>
  <c r="AW1053" i="6"/>
  <c r="AY1053" i="6"/>
  <c r="AZ1055" i="6"/>
  <c r="AW1057" i="6"/>
  <c r="AY1057" i="6"/>
  <c r="AZ1059" i="6"/>
  <c r="AW1061" i="6"/>
  <c r="AZ1061" i="6"/>
  <c r="BB1064" i="6"/>
  <c r="AW1066" i="6"/>
  <c r="AX1066" i="6"/>
  <c r="BB1068" i="6"/>
  <c r="AW1197" i="6"/>
  <c r="AY1197" i="6"/>
  <c r="AZ1295" i="6"/>
  <c r="BA1297" i="6"/>
  <c r="AY1297" i="6"/>
  <c r="BB1300" i="6"/>
  <c r="AW1303" i="6"/>
  <c r="BB1303" i="6"/>
  <c r="AX1305" i="6"/>
  <c r="AX1308" i="6"/>
  <c r="AZ1308" i="6"/>
  <c r="AZ1311" i="6"/>
  <c r="AW1313" i="6"/>
  <c r="AY1313" i="6"/>
  <c r="BB1316" i="6"/>
  <c r="AW1319" i="6"/>
  <c r="BB1319" i="6"/>
  <c r="AX1321" i="6"/>
  <c r="AW1324" i="6"/>
  <c r="AZ1324" i="6"/>
  <c r="BA1270" i="6"/>
  <c r="AW1176" i="6"/>
  <c r="BA1176" i="6"/>
  <c r="BB1180" i="6"/>
  <c r="AW1183" i="6"/>
  <c r="AX1183" i="6"/>
  <c r="BA1186" i="6"/>
  <c r="AW1191" i="6"/>
  <c r="BB1191" i="6"/>
  <c r="BB1196" i="6"/>
  <c r="AW1244" i="6"/>
  <c r="AZ1244" i="6"/>
  <c r="AZ1247" i="6"/>
  <c r="AW1252" i="6"/>
  <c r="AZ1252" i="6"/>
  <c r="AZ1255" i="6"/>
  <c r="AW1260" i="6"/>
  <c r="AZ1260" i="6"/>
  <c r="AX1293" i="6"/>
  <c r="AW919" i="6"/>
  <c r="BB919" i="6"/>
  <c r="BA1202" i="6"/>
  <c r="AW1266" i="6"/>
  <c r="AY1266" i="6"/>
  <c r="AX802" i="6"/>
  <c r="AW861" i="6"/>
  <c r="AX861" i="6"/>
  <c r="AW863" i="6"/>
  <c r="AW865" i="6"/>
  <c r="AZ865" i="6"/>
  <c r="BB867" i="6"/>
  <c r="AW869" i="6"/>
  <c r="BA869" i="6"/>
  <c r="AY872" i="6"/>
  <c r="AW901" i="6"/>
  <c r="BA901" i="6"/>
  <c r="AZ904" i="6"/>
  <c r="AW916" i="6"/>
  <c r="BA916" i="6"/>
  <c r="BA923" i="6"/>
  <c r="AW931" i="6"/>
  <c r="AY931" i="6"/>
  <c r="AZ940" i="6"/>
  <c r="AW948" i="6"/>
  <c r="BA948" i="6"/>
  <c r="BB957" i="6"/>
  <c r="AW1071" i="6"/>
  <c r="AX1071" i="6"/>
  <c r="AX1073" i="6"/>
  <c r="AW1075" i="6"/>
  <c r="AX1075" i="6"/>
  <c r="AZ1123" i="6"/>
  <c r="AW1166" i="6"/>
  <c r="AY1166" i="6"/>
  <c r="AZ1231" i="6"/>
  <c r="AW1233" i="6"/>
  <c r="AY1233" i="6"/>
  <c r="BA1082" i="6"/>
  <c r="AW1087" i="6"/>
  <c r="AX1087" i="6"/>
  <c r="AX1093" i="6"/>
  <c r="AW1174" i="6"/>
  <c r="BB1174" i="6"/>
  <c r="AZ1179" i="6"/>
  <c r="AW1185" i="6"/>
  <c r="AY1185" i="6"/>
  <c r="BA1190" i="6"/>
  <c r="AW1241" i="6"/>
  <c r="AY1241" i="6"/>
  <c r="AX1249" i="6"/>
  <c r="AW1257" i="6"/>
  <c r="AY1257" i="6"/>
  <c r="BA983" i="6"/>
  <c r="AW609" i="6"/>
  <c r="BA609" i="6"/>
  <c r="AZ764" i="6"/>
  <c r="AW963" i="6"/>
  <c r="AY963" i="6"/>
  <c r="AX871" i="6"/>
  <c r="AW645" i="6"/>
  <c r="BA645" i="6"/>
  <c r="AX1229" i="6"/>
  <c r="AW935" i="6"/>
  <c r="BB935" i="6"/>
  <c r="BB679" i="6"/>
  <c r="AW1173" i="6"/>
  <c r="AZ1173" i="6"/>
  <c r="BA683" i="6"/>
  <c r="AW747" i="6"/>
  <c r="BB747" i="6"/>
  <c r="BA843" i="6"/>
  <c r="AZ1003" i="6"/>
  <c r="AY1003" i="6"/>
  <c r="BB678" i="6"/>
  <c r="AW681" i="6"/>
  <c r="BA681" i="6"/>
  <c r="AZ684" i="6"/>
  <c r="BA686" i="6"/>
  <c r="AZ686" i="6"/>
  <c r="BB689" i="6"/>
  <c r="AW692" i="6"/>
  <c r="BA692" i="6"/>
  <c r="AX694" i="6"/>
  <c r="AW697" i="6"/>
  <c r="BA697" i="6"/>
  <c r="AZ700" i="6"/>
  <c r="AW702" i="6"/>
  <c r="AZ702" i="6"/>
  <c r="BB705" i="6"/>
  <c r="AW708" i="6"/>
  <c r="BA708" i="6"/>
  <c r="AZ804" i="6"/>
  <c r="AW806" i="6"/>
  <c r="AZ806" i="6"/>
  <c r="BB809" i="6"/>
  <c r="AW812" i="6"/>
  <c r="AX812" i="6"/>
  <c r="AX814" i="6"/>
  <c r="AW817" i="6"/>
  <c r="BA817" i="6"/>
  <c r="AZ820" i="6"/>
  <c r="AW822" i="6"/>
  <c r="AZ822" i="6"/>
  <c r="BB825" i="6"/>
  <c r="AW687" i="6"/>
  <c r="AY687" i="6"/>
  <c r="BA767" i="6"/>
  <c r="AW879" i="6"/>
  <c r="BB879" i="6"/>
  <c r="AX592" i="6"/>
  <c r="BA594" i="6"/>
  <c r="AZ594" i="6"/>
  <c r="AZ625" i="6"/>
  <c r="AZ628" i="6"/>
  <c r="BB628" i="6"/>
  <c r="BB630" i="6"/>
  <c r="AW632" i="6"/>
  <c r="BA632" i="6"/>
  <c r="BB634" i="6"/>
  <c r="AW647" i="6"/>
  <c r="BA647" i="6"/>
  <c r="AX710" i="6"/>
  <c r="AW713" i="6"/>
  <c r="BA713" i="6"/>
  <c r="AZ716" i="6"/>
  <c r="AW718" i="6"/>
  <c r="AZ718" i="6"/>
  <c r="BB641" i="6"/>
  <c r="AW723" i="6"/>
  <c r="BB723" i="6"/>
  <c r="BA787" i="6"/>
  <c r="AW851" i="6"/>
  <c r="BB851" i="6"/>
  <c r="AZ596" i="6"/>
  <c r="AW638" i="6"/>
  <c r="BA638" i="6"/>
  <c r="AY640" i="6"/>
  <c r="AW643" i="6"/>
  <c r="AY643" i="6"/>
  <c r="AX649" i="6"/>
  <c r="AW765" i="6"/>
  <c r="AZ765" i="6"/>
  <c r="AZ768" i="6"/>
  <c r="AW770" i="6"/>
  <c r="AY770" i="6"/>
  <c r="BB773" i="6"/>
  <c r="AW776" i="6"/>
  <c r="BA776" i="6"/>
  <c r="AX778" i="6"/>
  <c r="AW781" i="6"/>
  <c r="AZ781" i="6"/>
  <c r="AZ784" i="6"/>
  <c r="AW786" i="6"/>
  <c r="AY786" i="6"/>
  <c r="AZ828" i="6"/>
  <c r="AW878" i="6"/>
  <c r="AY878" i="6"/>
  <c r="AZ964" i="6"/>
  <c r="AW966" i="6"/>
  <c r="AY966" i="6"/>
  <c r="BB969" i="6"/>
  <c r="AW972" i="6"/>
  <c r="BA972" i="6"/>
  <c r="AX974" i="6"/>
  <c r="AW977" i="6"/>
  <c r="AZ977" i="6"/>
  <c r="AZ980" i="6"/>
  <c r="AW982" i="6"/>
  <c r="AY982" i="6"/>
  <c r="BA818" i="6"/>
  <c r="BB1210" i="6"/>
  <c r="BA1141" i="6"/>
  <c r="AW1099" i="6"/>
  <c r="BA950" i="6"/>
  <c r="AY906" i="6"/>
  <c r="BA601" i="6"/>
  <c r="BA746" i="6"/>
  <c r="BA608" i="6"/>
  <c r="BB623" i="6"/>
  <c r="BA807" i="6"/>
  <c r="AY850" i="6"/>
  <c r="AZ1226" i="6"/>
  <c r="AZ909" i="6"/>
  <c r="AX926" i="6"/>
  <c r="BA952" i="6"/>
  <c r="AX1025" i="6"/>
  <c r="AW1106" i="6"/>
  <c r="BA1113" i="6"/>
  <c r="AZ1117" i="6"/>
  <c r="BB1165" i="6"/>
  <c r="AX1204" i="6"/>
  <c r="BB1214" i="6"/>
  <c r="AY885" i="6"/>
  <c r="AY892" i="6"/>
  <c r="BA896" i="6"/>
  <c r="AY999" i="6"/>
  <c r="AX1036" i="6"/>
  <c r="BA1040" i="6"/>
  <c r="AX1046" i="6"/>
  <c r="BA1053" i="6"/>
  <c r="AZ1057" i="6"/>
  <c r="AY1064" i="6"/>
  <c r="BA1197" i="6"/>
  <c r="AZ1297" i="6"/>
  <c r="BB1305" i="6"/>
  <c r="BA1313" i="6"/>
  <c r="AX1319" i="6"/>
  <c r="AX1270" i="6"/>
  <c r="AY1183" i="6"/>
  <c r="AX1191" i="6"/>
  <c r="BA1247" i="6"/>
  <c r="AX1260" i="6"/>
  <c r="AX919" i="6"/>
  <c r="BB802" i="6"/>
  <c r="AY865" i="6"/>
  <c r="AZ869" i="6"/>
  <c r="BB904" i="6"/>
  <c r="AZ931" i="6"/>
  <c r="BB948" i="6"/>
  <c r="BB1073" i="6"/>
  <c r="AZ1166" i="6"/>
  <c r="AZ1233" i="6"/>
  <c r="BB1093" i="6"/>
  <c r="BA1185" i="6"/>
  <c r="AZ1241" i="6"/>
  <c r="AY983" i="6"/>
  <c r="AZ963" i="6"/>
  <c r="BB645" i="6"/>
  <c r="AX679" i="6"/>
  <c r="AZ747" i="6"/>
  <c r="BB1003" i="6"/>
  <c r="BB684" i="6"/>
  <c r="AY692" i="6"/>
  <c r="AZ697" i="6"/>
  <c r="AY705" i="6"/>
  <c r="BA806" i="6"/>
  <c r="BA812" i="6"/>
  <c r="BB820" i="6"/>
  <c r="AZ687" i="6"/>
  <c r="AX879" i="6"/>
  <c r="BB625" i="6"/>
  <c r="AZ632" i="6"/>
  <c r="AZ647" i="6"/>
  <c r="BB716" i="6"/>
  <c r="AZ723" i="6"/>
  <c r="AX851" i="6"/>
  <c r="BB640" i="6"/>
  <c r="AX765" i="6"/>
  <c r="AZ770" i="6"/>
  <c r="BB778" i="6"/>
  <c r="BA786" i="6"/>
  <c r="AZ878" i="6"/>
  <c r="AY969" i="6"/>
  <c r="AX977" i="6"/>
  <c r="AZ982" i="6"/>
  <c r="BA985" i="6"/>
  <c r="BA988" i="6"/>
  <c r="BB990" i="6"/>
  <c r="AY993" i="6"/>
  <c r="AZ996" i="6"/>
  <c r="BA998" i="6"/>
  <c r="AX1001" i="6"/>
  <c r="AW1004" i="6"/>
  <c r="BB1004" i="6"/>
  <c r="AZ1006" i="6"/>
  <c r="AZ1009" i="6"/>
  <c r="AY1012" i="6"/>
  <c r="AY1014" i="6"/>
  <c r="AZ1017" i="6"/>
  <c r="BA1069" i="6"/>
  <c r="AY1143" i="6"/>
  <c r="AW1242" i="6"/>
  <c r="AY1242" i="6"/>
  <c r="AY1306" i="6"/>
  <c r="AY614" i="6"/>
  <c r="AY616" i="6"/>
  <c r="AZ618" i="6"/>
  <c r="BB646" i="6"/>
  <c r="BA673" i="6"/>
  <c r="AY675" i="6"/>
  <c r="AW728" i="6"/>
  <c r="BB728" i="6"/>
  <c r="AZ794" i="6"/>
  <c r="AX796" i="6"/>
  <c r="AZ798" i="6"/>
  <c r="AX800" i="6"/>
  <c r="BB853" i="6"/>
  <c r="AW856" i="6"/>
  <c r="AX874" i="6"/>
  <c r="AY928" i="6"/>
  <c r="AX928" i="6"/>
  <c r="BA937" i="6"/>
  <c r="AZ945" i="6"/>
  <c r="BB954" i="6"/>
  <c r="BB962" i="6"/>
  <c r="AZ1167" i="6"/>
  <c r="AX1264" i="6"/>
  <c r="AY1267" i="6"/>
  <c r="BA1269" i="6"/>
  <c r="AY1269" i="6"/>
  <c r="AZ1272" i="6"/>
  <c r="AX1275" i="6"/>
  <c r="BB1277" i="6"/>
  <c r="AY1280" i="6"/>
  <c r="AZ1283" i="6"/>
  <c r="BA1285" i="6"/>
  <c r="AY1291" i="6"/>
  <c r="AW1095" i="6"/>
  <c r="AX1095" i="6"/>
  <c r="BB1230" i="6"/>
  <c r="AY1310" i="6"/>
  <c r="BB1019" i="6"/>
  <c r="BB1125" i="6"/>
  <c r="BB1128" i="6"/>
  <c r="AZ1130" i="6"/>
  <c r="AX1132" i="6"/>
  <c r="AW1134" i="6"/>
  <c r="BB1134" i="6"/>
  <c r="BA1136" i="6"/>
  <c r="AY1138" i="6"/>
  <c r="AY1140" i="6"/>
  <c r="AX1142" i="6"/>
  <c r="AX1145" i="6"/>
  <c r="AY1147" i="6"/>
  <c r="BA1149" i="6"/>
  <c r="AW1151" i="6"/>
  <c r="BB1151" i="6"/>
  <c r="AZ1153" i="6"/>
  <c r="AX1155" i="6"/>
  <c r="BB1157" i="6"/>
  <c r="AY1160" i="6"/>
  <c r="BA1162" i="6"/>
  <c r="AY1207" i="6"/>
  <c r="BA1209" i="6"/>
  <c r="AX1212" i="6"/>
  <c r="AW1212" i="6"/>
  <c r="BB1215" i="6"/>
  <c r="AY1217" i="6"/>
  <c r="AY1220" i="6"/>
  <c r="BA1223" i="6"/>
  <c r="AX1225" i="6"/>
  <c r="AX1228" i="6"/>
  <c r="BA1081" i="6"/>
  <c r="AW1084" i="6"/>
  <c r="BA1084" i="6"/>
  <c r="BA1088" i="6"/>
  <c r="AX1091" i="6"/>
  <c r="AX1094" i="6"/>
  <c r="BB1097" i="6"/>
  <c r="BB1100" i="6"/>
  <c r="AY1047" i="6"/>
  <c r="AZ1218" i="6"/>
  <c r="AW1282" i="6"/>
  <c r="AX1282" i="6"/>
  <c r="BA829" i="6"/>
  <c r="AY831" i="6"/>
  <c r="AY833" i="6"/>
  <c r="AZ875" i="6"/>
  <c r="BB921" i="6"/>
  <c r="AX929" i="6"/>
  <c r="BA938" i="6"/>
  <c r="AW946" i="6"/>
  <c r="AY946" i="6"/>
  <c r="BB955" i="6"/>
  <c r="BA1029" i="6"/>
  <c r="AY1164" i="6"/>
  <c r="AY1172" i="6"/>
  <c r="BA1238" i="6"/>
  <c r="AW1287" i="6"/>
  <c r="BB1287" i="6"/>
  <c r="BA711" i="6"/>
  <c r="AW1079" i="6"/>
  <c r="BB1079" i="6"/>
  <c r="AX637" i="6"/>
  <c r="AW834" i="6"/>
  <c r="AY834" i="6"/>
  <c r="AX1077" i="6"/>
  <c r="AW1318" i="6"/>
  <c r="BB1318" i="6"/>
  <c r="AZ792" i="6"/>
  <c r="AW880" i="6"/>
  <c r="AX880" i="6"/>
  <c r="BA967" i="6"/>
  <c r="AW1015" i="6"/>
  <c r="BB1015" i="6"/>
  <c r="AZ1063" i="6"/>
  <c r="AW759" i="6"/>
  <c r="BB759" i="6"/>
  <c r="AZ1163" i="6"/>
  <c r="AW627" i="6"/>
  <c r="AY627" i="6"/>
  <c r="BA699" i="6"/>
  <c r="AW763" i="6"/>
  <c r="BB763" i="6"/>
  <c r="BA907" i="6"/>
  <c r="AY600" i="6"/>
  <c r="AX600" i="6"/>
  <c r="AZ602" i="6"/>
  <c r="AW604" i="6"/>
  <c r="BA604" i="6"/>
  <c r="AX606" i="6"/>
  <c r="AW648" i="6"/>
  <c r="AZ648" i="6"/>
  <c r="AZ732" i="6"/>
  <c r="AW734" i="6"/>
  <c r="AZ734" i="6"/>
  <c r="BB737" i="6"/>
  <c r="AW740" i="6"/>
  <c r="BA740" i="6"/>
  <c r="AX742" i="6"/>
  <c r="AW745" i="6"/>
  <c r="BA745" i="6"/>
  <c r="AZ748" i="6"/>
  <c r="AW750" i="6"/>
  <c r="AZ750" i="6"/>
  <c r="BB753" i="6"/>
  <c r="AW756" i="6"/>
  <c r="BA756" i="6"/>
  <c r="AX758" i="6"/>
  <c r="AW703" i="6"/>
  <c r="AY703" i="6"/>
  <c r="BA783" i="6"/>
  <c r="AW975" i="6"/>
  <c r="BB975" i="6"/>
  <c r="AX621" i="6"/>
  <c r="AW650" i="6"/>
  <c r="BA650" i="6"/>
  <c r="AY653" i="6"/>
  <c r="AW656" i="6"/>
  <c r="BA656" i="6"/>
  <c r="BB762" i="6"/>
  <c r="AY659" i="6"/>
  <c r="AX659" i="6"/>
  <c r="BA739" i="6"/>
  <c r="AW803" i="6"/>
  <c r="BB803" i="6"/>
  <c r="BA979" i="6"/>
  <c r="AY612" i="6"/>
  <c r="BB612" i="6"/>
  <c r="BA658" i="6"/>
  <c r="AW661" i="6"/>
  <c r="AY661" i="6"/>
  <c r="BB664" i="6"/>
  <c r="AW666" i="6"/>
  <c r="BB666" i="6"/>
  <c r="AY669" i="6"/>
  <c r="AZ695" i="6"/>
  <c r="BB695" i="6"/>
  <c r="BB721" i="6"/>
  <c r="AW724" i="6"/>
  <c r="BA724" i="6"/>
  <c r="AX726" i="6"/>
  <c r="AW790" i="6"/>
  <c r="AZ790" i="6"/>
  <c r="AW836" i="6"/>
  <c r="AW838" i="6"/>
  <c r="AZ838" i="6"/>
  <c r="BB841" i="6"/>
  <c r="AW844" i="6"/>
  <c r="AX844" i="6"/>
  <c r="AX846" i="6"/>
  <c r="AW849" i="6"/>
  <c r="BA849" i="6"/>
  <c r="AY860" i="6"/>
  <c r="AZ1078" i="6"/>
  <c r="BB1078" i="6"/>
  <c r="BA620" i="6"/>
  <c r="AZ1194" i="6"/>
  <c r="AX1194" i="6"/>
  <c r="BA1258" i="6"/>
  <c r="AW1322" i="6"/>
  <c r="AX1322" i="6"/>
  <c r="BB881" i="6"/>
  <c r="AW883" i="6"/>
  <c r="AY883" i="6"/>
  <c r="AX910" i="6"/>
  <c r="AW912" i="6"/>
  <c r="AX912" i="6"/>
  <c r="AX914" i="6"/>
  <c r="AW922" i="6"/>
  <c r="AZ922" i="6"/>
  <c r="AX930" i="6"/>
  <c r="AW939" i="6"/>
  <c r="AY939" i="6"/>
  <c r="BA947" i="6"/>
  <c r="AW956" i="6"/>
  <c r="BA956" i="6"/>
  <c r="BA1020" i="6"/>
  <c r="AW1022" i="6"/>
  <c r="AY1022" i="6"/>
  <c r="BB1024" i="6"/>
  <c r="AX1026" i="6"/>
  <c r="AZ1026" i="6"/>
  <c r="AX1028" i="6"/>
  <c r="AW1103" i="6"/>
  <c r="AX1103" i="6"/>
  <c r="AX1105" i="6"/>
  <c r="AW1107" i="6"/>
  <c r="AX1107" i="6"/>
  <c r="AX1109" i="6"/>
  <c r="AW1112" i="6"/>
  <c r="BA1112" i="6"/>
  <c r="BA1114" i="6"/>
  <c r="AW1116" i="6"/>
  <c r="AZ1116" i="6"/>
  <c r="BA1118" i="6"/>
  <c r="AW1120" i="6"/>
  <c r="AZ1120" i="6"/>
  <c r="BA1122" i="6"/>
  <c r="AW1169" i="6"/>
  <c r="AY1169" i="6"/>
  <c r="BB1200" i="6"/>
  <c r="AW1203" i="6"/>
  <c r="AX1203" i="6"/>
  <c r="AZ1235" i="6"/>
  <c r="AW1159" i="6"/>
  <c r="BB1159" i="6"/>
  <c r="BA1246" i="6"/>
  <c r="AW826" i="6"/>
  <c r="AY826" i="6"/>
  <c r="AY859" i="6"/>
  <c r="AW886" i="6"/>
  <c r="AY886" i="6"/>
  <c r="BB889" i="6"/>
  <c r="AW891" i="6"/>
  <c r="AY891" i="6"/>
  <c r="BB893" i="6"/>
  <c r="AW895" i="6"/>
  <c r="BB895" i="6"/>
  <c r="BB897" i="6"/>
  <c r="AW899" i="6"/>
  <c r="AY899" i="6"/>
  <c r="AX918" i="6"/>
  <c r="AW1030" i="6"/>
  <c r="AZ1030" i="6"/>
  <c r="AZ1033" i="6"/>
  <c r="AW1035" i="6"/>
  <c r="AX1035" i="6"/>
  <c r="AX1037" i="6"/>
  <c r="AW1039" i="6"/>
  <c r="AX1039" i="6"/>
  <c r="AX1041" i="6"/>
  <c r="AW1043" i="6"/>
  <c r="AX1043" i="6"/>
  <c r="AX1045" i="6"/>
  <c r="AW1048" i="6"/>
  <c r="BA1048" i="6"/>
  <c r="BA1050" i="6"/>
  <c r="AW1052" i="6"/>
  <c r="AZ1052" i="6"/>
  <c r="BA1054" i="6"/>
  <c r="AW1056" i="6"/>
  <c r="AZ1056" i="6"/>
  <c r="BA1058" i="6"/>
  <c r="AW1060" i="6"/>
  <c r="AZ1060" i="6"/>
  <c r="BA1062" i="6"/>
  <c r="AW1065" i="6"/>
  <c r="AY1065" i="6"/>
  <c r="AZ1067" i="6"/>
  <c r="AW1101" i="6"/>
  <c r="AY1101" i="6"/>
  <c r="BB1296" i="6"/>
  <c r="AW1299" i="6"/>
  <c r="AX1299" i="6"/>
  <c r="AX1301" i="6"/>
  <c r="AW1304" i="6"/>
  <c r="BA1304" i="6"/>
  <c r="AZ1307" i="6"/>
  <c r="AW1309" i="6"/>
  <c r="AY1309" i="6"/>
  <c r="BB1312" i="6"/>
  <c r="AW1315" i="6"/>
  <c r="AX1315" i="6"/>
  <c r="AX1317" i="6"/>
  <c r="AW1320" i="6"/>
  <c r="BA1320" i="6"/>
  <c r="AZ1323" i="6"/>
  <c r="AW1294" i="6"/>
  <c r="AY1294" i="6"/>
  <c r="BA1178" i="6"/>
  <c r="AW1181" i="6"/>
  <c r="AY1181" i="6"/>
  <c r="AW1184" i="6"/>
  <c r="AW1187" i="6"/>
  <c r="AX1187" i="6"/>
  <c r="BB1192" i="6"/>
  <c r="AX1240" i="6"/>
  <c r="BA1240" i="6"/>
  <c r="AX1245" i="6"/>
  <c r="AW1248" i="6"/>
  <c r="AZ1248" i="6"/>
  <c r="AX1253" i="6"/>
  <c r="AW1256" i="6"/>
  <c r="BA1256" i="6"/>
  <c r="AX1289" i="6"/>
  <c r="AW1111" i="6"/>
  <c r="BB1111" i="6"/>
  <c r="BA1234" i="6"/>
  <c r="AW1298" i="6"/>
  <c r="AY1298" i="6"/>
  <c r="BB862" i="6"/>
  <c r="AW864" i="6"/>
  <c r="AX864" i="6"/>
  <c r="BB866" i="6"/>
  <c r="AW868" i="6"/>
  <c r="AY868" i="6"/>
  <c r="BB870" i="6"/>
  <c r="AW873" i="6"/>
  <c r="BB873" i="6"/>
  <c r="AX902" i="6"/>
  <c r="AW905" i="6"/>
  <c r="AZ905" i="6"/>
  <c r="BA927" i="6"/>
  <c r="AW936" i="6"/>
  <c r="AX936" i="6"/>
  <c r="AZ944" i="6"/>
  <c r="AW953" i="6"/>
  <c r="AZ953" i="6"/>
  <c r="BB961" i="6"/>
  <c r="AW1070" i="6"/>
  <c r="AY1070" i="6"/>
  <c r="BB1072" i="6"/>
  <c r="AW1074" i="6"/>
  <c r="AY1074" i="6"/>
  <c r="BB1076" i="6"/>
  <c r="AW1170" i="6"/>
  <c r="AY1170" i="6"/>
  <c r="BB1232" i="6"/>
  <c r="AW1254" i="6"/>
  <c r="BB1254" i="6"/>
  <c r="AX1085" i="6"/>
  <c r="AW1090" i="6"/>
  <c r="AY1090" i="6"/>
  <c r="BB1098" i="6"/>
  <c r="AW1177" i="6"/>
  <c r="AY1177" i="6"/>
  <c r="BA1182" i="6"/>
  <c r="AW1188" i="6"/>
  <c r="AZ1188" i="6"/>
  <c r="AX1193" i="6"/>
  <c r="AW1239" i="6"/>
  <c r="BB1239" i="6"/>
  <c r="AZ1243" i="6"/>
  <c r="AW1251" i="6"/>
  <c r="AX1251" i="6"/>
  <c r="AZ1259" i="6"/>
  <c r="AW775" i="6"/>
  <c r="BB775" i="6"/>
  <c r="BA1302" i="6"/>
  <c r="AW657" i="6"/>
  <c r="AX657" i="6"/>
  <c r="AZ876" i="6"/>
  <c r="AW663" i="6"/>
  <c r="AZ663" i="6"/>
  <c r="BB597" i="6"/>
  <c r="AW908" i="6"/>
  <c r="BA908" i="6"/>
  <c r="BA1222" i="6"/>
  <c r="AW1206" i="6"/>
  <c r="BB1206" i="6"/>
  <c r="AX1237" i="6"/>
  <c r="AY903" i="6"/>
  <c r="BA1255" i="6"/>
  <c r="AY948" i="6"/>
  <c r="BA1233" i="6"/>
  <c r="BB1179" i="6"/>
  <c r="AZ1257" i="6"/>
  <c r="AX935" i="6"/>
  <c r="BA1003" i="6"/>
  <c r="AY689" i="6"/>
  <c r="BB804" i="6"/>
  <c r="AZ817" i="6"/>
  <c r="AZ879" i="6"/>
  <c r="AY647" i="6"/>
  <c r="AX641" i="6"/>
  <c r="AZ638" i="6"/>
  <c r="BA770" i="6"/>
  <c r="AX784" i="6"/>
  <c r="AZ966" i="6"/>
  <c r="BA982" i="6"/>
  <c r="AX988" i="6"/>
  <c r="AX993" i="6"/>
  <c r="AW998" i="6"/>
  <c r="BA1004" i="6"/>
  <c r="AX1009" i="6"/>
  <c r="AX1014" i="6"/>
  <c r="AW1069" i="6"/>
  <c r="AX1143" i="6"/>
  <c r="BA614" i="6"/>
  <c r="AX618" i="6"/>
  <c r="AW673" i="6"/>
  <c r="BA728" i="6"/>
  <c r="BB796" i="6"/>
  <c r="AY800" i="6"/>
  <c r="AY856" i="6"/>
  <c r="BA874" i="6"/>
  <c r="AY937" i="6"/>
  <c r="AX954" i="6"/>
  <c r="AY1167" i="6"/>
  <c r="BA1264" i="6"/>
  <c r="AY1272" i="6"/>
  <c r="AX1277" i="6"/>
  <c r="AY1283" i="6"/>
  <c r="AY1285" i="6"/>
  <c r="BB1095" i="6"/>
  <c r="AX1310" i="6"/>
  <c r="BA1125" i="6"/>
  <c r="AW1130" i="6"/>
  <c r="BA1132" i="6"/>
  <c r="AY1136" i="6"/>
  <c r="AZ1142" i="6"/>
  <c r="AW1147" i="6"/>
  <c r="AZ1149" i="6"/>
  <c r="BA1155" i="6"/>
  <c r="AX1160" i="6"/>
  <c r="AW1207" i="6"/>
  <c r="BA1212" i="6"/>
  <c r="BA1215" i="6"/>
  <c r="AY1223" i="6"/>
  <c r="AW1228" i="6"/>
  <c r="AZ1081" i="6"/>
  <c r="BA1091" i="6"/>
  <c r="BA1097" i="6"/>
  <c r="AW1047" i="6"/>
  <c r="AX1218" i="6"/>
  <c r="AX831" i="6"/>
  <c r="BA875" i="6"/>
  <c r="AW929" i="6"/>
  <c r="AY938" i="6"/>
  <c r="AX955" i="6"/>
  <c r="BB1164" i="6"/>
  <c r="AZ1238" i="6"/>
  <c r="BA1287" i="6"/>
  <c r="AY711" i="6"/>
  <c r="BB637" i="6"/>
  <c r="BA1077" i="6"/>
  <c r="AX1318" i="6"/>
  <c r="BB792" i="6"/>
  <c r="AZ967" i="6"/>
  <c r="AZ1015" i="6"/>
  <c r="AX759" i="6"/>
  <c r="AY1163" i="6"/>
  <c r="AZ699" i="6"/>
  <c r="AX699" i="6"/>
  <c r="BB907" i="6"/>
  <c r="AZ600" i="6"/>
  <c r="AX604" i="6"/>
  <c r="AZ606" i="6"/>
  <c r="AY732" i="6"/>
  <c r="BB734" i="6"/>
  <c r="BB740" i="6"/>
  <c r="AY742" i="6"/>
  <c r="AY748" i="6"/>
  <c r="BB750" i="6"/>
  <c r="AZ753" i="6"/>
  <c r="BA758" i="6"/>
  <c r="AZ783" i="6"/>
  <c r="AY975" i="6"/>
  <c r="AZ621" i="6"/>
  <c r="BA653" i="6"/>
  <c r="AZ656" i="6"/>
  <c r="AZ762" i="6"/>
  <c r="AZ739" i="6"/>
  <c r="AY803" i="6"/>
  <c r="AY979" i="6"/>
  <c r="AZ658" i="6"/>
  <c r="AX664" i="6"/>
  <c r="AY666" i="6"/>
  <c r="BB669" i="6"/>
  <c r="AX721" i="6"/>
  <c r="BB724" i="6"/>
  <c r="AY726" i="6"/>
  <c r="AX836" i="6"/>
  <c r="BB838" i="6"/>
  <c r="BB844" i="6"/>
  <c r="AY846" i="6"/>
  <c r="AZ860" i="6"/>
  <c r="AX1078" i="6"/>
  <c r="BB620" i="6"/>
  <c r="AZ1258" i="6"/>
  <c r="BB1322" i="6"/>
  <c r="BA881" i="6"/>
  <c r="BA910" i="6"/>
  <c r="BB912" i="6"/>
  <c r="AY914" i="6"/>
  <c r="BA930" i="6"/>
  <c r="AX939" i="6"/>
  <c r="AX956" i="6"/>
  <c r="AZ1020" i="6"/>
  <c r="AZ1024" i="6"/>
  <c r="BA1024" i="6"/>
  <c r="BB1028" i="6"/>
  <c r="BA1103" i="6"/>
  <c r="BA1107" i="6"/>
  <c r="BA1109" i="6"/>
  <c r="AZ1114" i="6"/>
  <c r="AY1114" i="6"/>
  <c r="BB1118" i="6"/>
  <c r="AY1120" i="6"/>
  <c r="BB1169" i="6"/>
  <c r="AX1200" i="6"/>
  <c r="AY1235" i="6"/>
  <c r="BB1235" i="6"/>
  <c r="BB1246" i="6"/>
  <c r="BB826" i="6"/>
  <c r="BB886" i="6"/>
  <c r="AX889" i="6"/>
  <c r="AX893" i="6"/>
  <c r="AZ893" i="6"/>
  <c r="BA897" i="6"/>
  <c r="AX899" i="6"/>
  <c r="AY1030" i="6"/>
  <c r="AY1033" i="6"/>
  <c r="BA1037" i="6"/>
  <c r="AZ1037" i="6"/>
  <c r="AZ1041" i="6"/>
  <c r="BA1043" i="6"/>
  <c r="AY1048" i="6"/>
  <c r="AZ1050" i="6"/>
  <c r="AZ1054" i="6"/>
  <c r="BB1054" i="6"/>
  <c r="AY1056" i="6"/>
  <c r="AY1060" i="6"/>
  <c r="AY1062" i="6"/>
  <c r="AY1067" i="6"/>
  <c r="AX1296" i="6"/>
  <c r="BA1296" i="6"/>
  <c r="AY1301" i="6"/>
  <c r="AY1304" i="6"/>
  <c r="BB1309" i="6"/>
  <c r="AX1312" i="6"/>
  <c r="BA1317" i="6"/>
  <c r="AY1317" i="6"/>
  <c r="BA1323" i="6"/>
  <c r="AX1294" i="6"/>
  <c r="BB1181" i="6"/>
  <c r="BB1184" i="6"/>
  <c r="AX1192" i="6"/>
  <c r="AZ1192" i="6"/>
  <c r="AZ1245" i="6"/>
  <c r="AY1248" i="6"/>
  <c r="AY1256" i="6"/>
  <c r="BA1289" i="6"/>
  <c r="AZ1234" i="6"/>
  <c r="AX862" i="6"/>
  <c r="AY862" i="6"/>
  <c r="AZ866" i="6"/>
  <c r="AX868" i="6"/>
  <c r="AZ873" i="6"/>
  <c r="BA902" i="6"/>
  <c r="AY819" i="6"/>
  <c r="AX797" i="6"/>
  <c r="BA1195" i="6"/>
  <c r="BB1250" i="6"/>
  <c r="BA1168" i="6"/>
  <c r="BB852" i="6"/>
  <c r="BB622" i="6"/>
  <c r="BB752" i="6"/>
  <c r="AX677" i="6"/>
  <c r="BA665" i="6"/>
  <c r="BB840" i="6"/>
  <c r="BB920" i="6"/>
  <c r="AZ1290" i="6"/>
  <c r="BB911" i="6"/>
  <c r="AX934" i="6"/>
  <c r="AX960" i="6"/>
  <c r="AX1027" i="6"/>
  <c r="AX1106" i="6"/>
  <c r="AZ1113" i="6"/>
  <c r="BA1119" i="6"/>
  <c r="AY1199" i="6"/>
  <c r="BA1204" i="6"/>
  <c r="AX1278" i="6"/>
  <c r="AY888" i="6"/>
  <c r="BB892" i="6"/>
  <c r="AZ898" i="6"/>
  <c r="AZ1032" i="6"/>
  <c r="BA1036" i="6"/>
  <c r="BB1042" i="6"/>
  <c r="BA1049" i="6"/>
  <c r="AZ1053" i="6"/>
  <c r="BA1059" i="6"/>
  <c r="AZ1066" i="6"/>
  <c r="AZ1197" i="6"/>
  <c r="AY1300" i="6"/>
  <c r="BB1308" i="6"/>
  <c r="AZ1313" i="6"/>
  <c r="BB1321" i="6"/>
  <c r="AX1176" i="6"/>
  <c r="BB1183" i="6"/>
  <c r="AY1196" i="6"/>
  <c r="AX1252" i="6"/>
  <c r="BA1260" i="6"/>
  <c r="BB1202" i="6"/>
  <c r="AY861" i="6"/>
  <c r="AX865" i="6"/>
  <c r="AW872" i="6"/>
  <c r="AY916" i="6"/>
  <c r="BB931" i="6"/>
  <c r="AY957" i="6"/>
  <c r="AY1075" i="6"/>
  <c r="BB1166" i="6"/>
  <c r="BB1082" i="6"/>
  <c r="AZ1174" i="6"/>
  <c r="AZ1185" i="6"/>
  <c r="BB1249" i="6"/>
  <c r="AX609" i="6"/>
  <c r="BB963" i="6"/>
  <c r="BB1229" i="6"/>
  <c r="BA1173" i="6"/>
  <c r="AX747" i="6"/>
  <c r="AX678" i="6"/>
  <c r="AW686" i="6"/>
  <c r="AX692" i="6"/>
  <c r="BB700" i="6"/>
  <c r="AY708" i="6"/>
  <c r="AY806" i="6"/>
  <c r="BB814" i="6"/>
  <c r="BA822" i="6"/>
  <c r="BB687" i="6"/>
  <c r="BA592" i="6"/>
  <c r="BA628" i="6"/>
  <c r="AX632" i="6"/>
  <c r="BB710" i="6"/>
  <c r="BA718" i="6"/>
  <c r="AX723" i="6"/>
  <c r="BB596" i="6"/>
  <c r="BA643" i="6"/>
  <c r="BA765" i="6"/>
  <c r="AY773" i="6"/>
  <c r="AX781" i="6"/>
  <c r="AZ786" i="6"/>
  <c r="AX964" i="6"/>
  <c r="AY972" i="6"/>
  <c r="BA977" i="6"/>
  <c r="AX985" i="6"/>
  <c r="AW988" i="6"/>
  <c r="BB988" i="6"/>
  <c r="AZ990" i="6"/>
  <c r="AZ993" i="6"/>
  <c r="AX996" i="6"/>
  <c r="BB998" i="6"/>
  <c r="BB1001" i="6"/>
  <c r="AY1004" i="6"/>
  <c r="BA1006" i="6"/>
  <c r="AW1009" i="6"/>
  <c r="BA1009" i="6"/>
  <c r="BB1012" i="6"/>
  <c r="AZ1014" i="6"/>
  <c r="BA1017" i="6"/>
  <c r="BB1069" i="6"/>
  <c r="AZ1143" i="6"/>
  <c r="AZ1242" i="6"/>
  <c r="AZ1306" i="6"/>
  <c r="AW614" i="6"/>
  <c r="AZ614" i="6"/>
  <c r="BA616" i="6"/>
  <c r="AY618" i="6"/>
  <c r="AY646" i="6"/>
  <c r="BB673" i="6"/>
  <c r="BA675" i="6"/>
  <c r="AY728" i="6"/>
  <c r="BA794" i="6"/>
  <c r="AW796" i="6"/>
  <c r="BA796" i="6"/>
  <c r="AY798" i="6"/>
  <c r="BA800" i="6"/>
  <c r="AY853" i="6"/>
  <c r="AX856" i="6"/>
  <c r="BB874" i="6"/>
  <c r="AW928" i="6"/>
  <c r="AX937" i="6"/>
  <c r="AW945" i="6"/>
  <c r="BA945" i="6"/>
  <c r="AY954" i="6"/>
  <c r="AZ962" i="6"/>
  <c r="BA1167" i="6"/>
  <c r="AY1264" i="6"/>
  <c r="AZ1267" i="6"/>
  <c r="AX1269" i="6"/>
  <c r="AX1272" i="6"/>
  <c r="AW1275" i="6"/>
  <c r="BA1275" i="6"/>
  <c r="AZ1277" i="6"/>
  <c r="AZ1280" i="6"/>
  <c r="BA1283" i="6"/>
  <c r="BB1285" i="6"/>
  <c r="AZ1291" i="6"/>
  <c r="AY1095" i="6"/>
  <c r="AZ1230" i="6"/>
  <c r="AW1310" i="6"/>
  <c r="BB1310" i="6"/>
  <c r="AX1019" i="6"/>
  <c r="AZ1125" i="6"/>
  <c r="AY1128" i="6"/>
  <c r="BB1130" i="6"/>
  <c r="BB1132" i="6"/>
  <c r="AZ1134" i="6"/>
  <c r="AX1136" i="6"/>
  <c r="AW1138" i="6"/>
  <c r="AX1138" i="6"/>
  <c r="BA1140" i="6"/>
  <c r="BB1142" i="6"/>
  <c r="BB1145" i="6"/>
  <c r="BB1147" i="6"/>
  <c r="AX1149" i="6"/>
  <c r="AY1151" i="6"/>
  <c r="BA1153" i="6"/>
  <c r="AW1155" i="6"/>
  <c r="BB1155" i="6"/>
  <c r="AY1157" i="6"/>
  <c r="BA1160" i="6"/>
  <c r="BB1162" i="6"/>
  <c r="BA1207" i="6"/>
  <c r="AX1209" i="6"/>
  <c r="BB1212" i="6"/>
  <c r="AY1215" i="6"/>
  <c r="AW1217" i="6"/>
  <c r="AZ1217" i="6"/>
  <c r="BA1220" i="6"/>
  <c r="BB1223" i="6"/>
  <c r="BB1225" i="6"/>
  <c r="AY1228" i="6"/>
  <c r="AX1081" i="6"/>
  <c r="AX1084" i="6"/>
  <c r="AX1088" i="6"/>
  <c r="AW1091" i="6"/>
  <c r="BB1091" i="6"/>
  <c r="AY1094" i="6"/>
  <c r="AY1097" i="6"/>
  <c r="AY1100" i="6"/>
  <c r="BA1047" i="6"/>
  <c r="BA1218" i="6"/>
  <c r="AZ1282" i="6"/>
  <c r="AX829" i="6"/>
  <c r="AW831" i="6"/>
  <c r="BB831" i="6"/>
  <c r="AZ833" i="6"/>
  <c r="AX875" i="6"/>
  <c r="AY921" i="6"/>
  <c r="AY929" i="6"/>
  <c r="AX938" i="6"/>
  <c r="BA946" i="6"/>
  <c r="AZ955" i="6"/>
  <c r="AW1029" i="6"/>
  <c r="BB1029" i="6"/>
  <c r="BA1164" i="6"/>
  <c r="AZ1172" i="6"/>
  <c r="AX1238" i="6"/>
  <c r="AY1287" i="6"/>
  <c r="AX1287" i="6"/>
  <c r="AX711" i="6"/>
  <c r="AY1079" i="6"/>
  <c r="AX1079" i="6"/>
  <c r="BA637" i="6"/>
  <c r="BA834" i="6"/>
  <c r="AZ834" i="6"/>
  <c r="BB1077" i="6"/>
  <c r="AZ1318" i="6"/>
  <c r="AY1318" i="6"/>
  <c r="AX792" i="6"/>
  <c r="AY880" i="6"/>
  <c r="BA880" i="6"/>
  <c r="AY967" i="6"/>
  <c r="BA1015" i="6"/>
  <c r="AX1015" i="6"/>
  <c r="BA1063" i="6"/>
  <c r="AZ759" i="6"/>
  <c r="AY759" i="6"/>
  <c r="BB1163" i="6"/>
  <c r="BA627" i="6"/>
  <c r="BB627" i="6"/>
  <c r="AY699" i="6"/>
  <c r="AZ763" i="6"/>
  <c r="AX763" i="6"/>
  <c r="AX907" i="6"/>
  <c r="AW600" i="6"/>
  <c r="BB600" i="6"/>
  <c r="AX602" i="6"/>
  <c r="AY604" i="6"/>
  <c r="AZ604" i="6"/>
  <c r="BB606" i="6"/>
  <c r="AX648" i="6"/>
  <c r="BA648" i="6"/>
  <c r="BB732" i="6"/>
  <c r="BA734" i="6"/>
  <c r="AY734" i="6"/>
  <c r="AY737" i="6"/>
  <c r="AY740" i="6"/>
  <c r="AX740" i="6"/>
  <c r="BB742" i="6"/>
  <c r="AX745" i="6"/>
  <c r="AZ745" i="6"/>
  <c r="BB748" i="6"/>
  <c r="BA750" i="6"/>
  <c r="AY750" i="6"/>
  <c r="AY753" i="6"/>
  <c r="AY756" i="6"/>
  <c r="AX756" i="6"/>
  <c r="BB758" i="6"/>
  <c r="AZ703" i="6"/>
  <c r="BB703" i="6"/>
  <c r="AX783" i="6"/>
  <c r="AZ975" i="6"/>
  <c r="AX975" i="6"/>
  <c r="BA621" i="6"/>
  <c r="AZ650" i="6"/>
  <c r="BB650" i="6"/>
  <c r="AZ653" i="6"/>
  <c r="AX656" i="6"/>
  <c r="AY656" i="6"/>
  <c r="AY762" i="6"/>
  <c r="BA659" i="6"/>
  <c r="AZ659" i="6"/>
  <c r="AY739" i="6"/>
  <c r="AZ803" i="6"/>
  <c r="AX803" i="6"/>
  <c r="AX979" i="6"/>
  <c r="AW612" i="6"/>
  <c r="AX612" i="6"/>
  <c r="BB658" i="6"/>
  <c r="BA661" i="6"/>
  <c r="AZ661" i="6"/>
  <c r="AY664" i="6"/>
  <c r="AZ666" i="6"/>
  <c r="BA666" i="6"/>
  <c r="AZ669" i="6"/>
  <c r="BA695" i="6"/>
  <c r="AY695" i="6"/>
  <c r="AY721" i="6"/>
  <c r="AY724" i="6"/>
  <c r="AX724" i="6"/>
  <c r="BB726" i="6"/>
  <c r="BA790" i="6"/>
  <c r="AY790" i="6"/>
  <c r="BB836" i="6"/>
  <c r="BA838" i="6"/>
  <c r="AY838" i="6"/>
  <c r="AY841" i="6"/>
  <c r="AY844" i="6"/>
  <c r="BA844" i="6"/>
  <c r="BB846" i="6"/>
  <c r="AX849" i="6"/>
  <c r="AZ849" i="6"/>
  <c r="BA860" i="6"/>
  <c r="BA1078" i="6"/>
  <c r="AY1078" i="6"/>
  <c r="AW620" i="6"/>
  <c r="BA1194" i="6"/>
  <c r="AY1194" i="6"/>
  <c r="BB1258" i="6"/>
  <c r="AZ1322" i="6"/>
  <c r="AY1322" i="6"/>
  <c r="AY881" i="6"/>
  <c r="AZ883" i="6"/>
  <c r="BB883" i="6"/>
  <c r="BB910" i="6"/>
  <c r="AY912" i="6"/>
  <c r="BA912" i="6"/>
  <c r="BB914" i="6"/>
  <c r="BA922" i="6"/>
  <c r="AY922" i="6"/>
  <c r="BB930" i="6"/>
  <c r="AZ939" i="6"/>
  <c r="BB939" i="6"/>
  <c r="AX947" i="6"/>
  <c r="AY956" i="6"/>
  <c r="BB956" i="6"/>
  <c r="BB1020" i="6"/>
  <c r="AX1022" i="6"/>
  <c r="AZ1022" i="6"/>
  <c r="AX1024" i="6"/>
  <c r="BB1026" i="6"/>
  <c r="BA1026" i="6"/>
  <c r="AY1028" i="6"/>
  <c r="AY1103" i="6"/>
  <c r="BB1103" i="6"/>
  <c r="BB1105" i="6"/>
  <c r="AY1107" i="6"/>
  <c r="BB1107" i="6"/>
  <c r="BB1109" i="6"/>
  <c r="AX1112" i="6"/>
  <c r="AZ1112" i="6"/>
  <c r="BB1114" i="6"/>
  <c r="AX1116" i="6"/>
  <c r="BA1116" i="6"/>
  <c r="AX1118" i="6"/>
  <c r="AX1120" i="6"/>
  <c r="BA1120" i="6"/>
  <c r="BB1122" i="6"/>
  <c r="BA1169" i="6"/>
  <c r="AZ1169" i="6"/>
  <c r="AY1200" i="6"/>
  <c r="AY1203" i="6"/>
  <c r="BB1203" i="6"/>
  <c r="BA1235" i="6"/>
  <c r="AY1159" i="6"/>
  <c r="AX1159" i="6"/>
  <c r="AX1246" i="6"/>
  <c r="BA826" i="6"/>
  <c r="AZ826" i="6"/>
  <c r="AZ859" i="6"/>
  <c r="BA886" i="6"/>
  <c r="AZ886" i="6"/>
  <c r="AY889" i="6"/>
  <c r="AZ891" i="6"/>
  <c r="BB891" i="6"/>
  <c r="AY893" i="6"/>
  <c r="AZ895" i="6"/>
  <c r="AX895" i="6"/>
  <c r="AY897" i="6"/>
  <c r="AZ899" i="6"/>
  <c r="BB899" i="6"/>
  <c r="BB918" i="6"/>
  <c r="AX1030" i="6"/>
  <c r="BA1030" i="6"/>
  <c r="BA1033" i="6"/>
  <c r="AY1035" i="6"/>
  <c r="BA1035" i="6"/>
  <c r="BB1037" i="6"/>
  <c r="AY1039" i="6"/>
  <c r="BB1039" i="6"/>
  <c r="BB1041" i="6"/>
  <c r="AY1043" i="6"/>
  <c r="BB1043" i="6"/>
  <c r="BB1045" i="6"/>
  <c r="AX1048" i="6"/>
  <c r="AZ1048" i="6"/>
  <c r="BB1050" i="6"/>
  <c r="AX1052" i="6"/>
  <c r="BA1052" i="6"/>
  <c r="AX1054" i="6"/>
  <c r="AX1056" i="6"/>
  <c r="BA1056" i="6"/>
  <c r="BB1058" i="6"/>
  <c r="AX1060" i="6"/>
  <c r="BA1060" i="6"/>
  <c r="AX1062" i="6"/>
  <c r="BA1065" i="6"/>
  <c r="AZ1065" i="6"/>
  <c r="BB1067" i="6"/>
  <c r="BA1101" i="6"/>
  <c r="AZ1101" i="6"/>
  <c r="AY1296" i="6"/>
  <c r="AY1299" i="6"/>
  <c r="BB1299" i="6"/>
  <c r="BB1301" i="6"/>
  <c r="AX1304" i="6"/>
  <c r="AZ1304" i="6"/>
  <c r="BB1307" i="6"/>
  <c r="BA1309" i="6"/>
  <c r="AZ1309" i="6"/>
  <c r="AY1312" i="6"/>
  <c r="AY1315" i="6"/>
  <c r="BB1315" i="6"/>
  <c r="BB1317" i="6"/>
  <c r="AX1320" i="6"/>
  <c r="AZ1320" i="6"/>
  <c r="BB1323" i="6"/>
  <c r="AZ1294" i="6"/>
  <c r="BB1294" i="6"/>
  <c r="BB1178" i="6"/>
  <c r="BA1181" i="6"/>
  <c r="AZ1181" i="6"/>
  <c r="AY1184" i="6"/>
  <c r="AY1187" i="6"/>
  <c r="BB1187" i="6"/>
  <c r="AY1192" i="6"/>
  <c r="BB1240" i="6"/>
  <c r="AZ1240" i="6"/>
  <c r="BB1245" i="6"/>
  <c r="AX1248" i="6"/>
  <c r="BA1248" i="6"/>
  <c r="BB1253" i="6"/>
  <c r="AX1256" i="6"/>
  <c r="AZ1256" i="6"/>
  <c r="BB1289" i="6"/>
  <c r="AY1111" i="6"/>
  <c r="AX1111" i="6"/>
  <c r="BB1234" i="6"/>
  <c r="AZ1298" i="6"/>
  <c r="AX1298" i="6"/>
  <c r="AZ862" i="6"/>
  <c r="AZ864" i="6"/>
  <c r="AY864" i="6"/>
  <c r="BA866" i="6"/>
  <c r="AZ868" i="6"/>
  <c r="BA868" i="6"/>
  <c r="AY870" i="6"/>
  <c r="AY873" i="6"/>
  <c r="BA873" i="6"/>
  <c r="BB902" i="6"/>
  <c r="AX905" i="6"/>
  <c r="BA905" i="6"/>
  <c r="AY927" i="6"/>
  <c r="AY936" i="6"/>
  <c r="BA936" i="6"/>
  <c r="BB944" i="6"/>
  <c r="AX953" i="6"/>
  <c r="BA953" i="6"/>
  <c r="AY961" i="6"/>
  <c r="AZ1070" i="6"/>
  <c r="BB1070" i="6"/>
  <c r="AY1072" i="6"/>
  <c r="AZ1074" i="6"/>
  <c r="AX1074" i="6"/>
  <c r="AY1076" i="6"/>
  <c r="AZ1170" i="6"/>
  <c r="AX1170" i="6"/>
  <c r="AY1232" i="6"/>
  <c r="AZ1254" i="6"/>
  <c r="AY1254" i="6"/>
  <c r="BB1085" i="6"/>
  <c r="AZ1090" i="6"/>
  <c r="AX1090" i="6"/>
  <c r="AX1098" i="6"/>
  <c r="BA1177" i="6"/>
  <c r="AZ1177" i="6"/>
  <c r="AX1182" i="6"/>
  <c r="AX1188" i="6"/>
  <c r="BA1188" i="6"/>
  <c r="BB1193" i="6"/>
  <c r="AY1239" i="6"/>
  <c r="AX1239" i="6"/>
  <c r="BB1243" i="6"/>
  <c r="AY1251" i="6"/>
  <c r="BB1251" i="6"/>
  <c r="BB1259" i="6"/>
  <c r="AZ775" i="6"/>
  <c r="AY775" i="6"/>
  <c r="AX1302" i="6"/>
  <c r="BA657" i="6"/>
  <c r="AY657" i="6"/>
  <c r="AX876" i="6"/>
  <c r="AY663" i="6"/>
  <c r="BA663" i="6"/>
  <c r="AZ597" i="6"/>
  <c r="AY908" i="6"/>
  <c r="BB908" i="6"/>
  <c r="AX1222" i="6"/>
  <c r="AZ1206" i="6"/>
  <c r="AY1206" i="6"/>
  <c r="BB1237" i="6"/>
  <c r="AX1086" i="6"/>
  <c r="BB1201" i="6"/>
  <c r="BB890" i="6"/>
  <c r="AZ917" i="6"/>
  <c r="AX1040" i="6"/>
  <c r="BB1051" i="6"/>
  <c r="AY1061" i="6"/>
  <c r="AW1297" i="6"/>
  <c r="BA1311" i="6"/>
  <c r="BA1324" i="6"/>
  <c r="BA1244" i="6"/>
  <c r="AX1266" i="6"/>
  <c r="AY869" i="6"/>
  <c r="AX923" i="6"/>
  <c r="BA1123" i="6"/>
  <c r="BA1241" i="6"/>
  <c r="AY645" i="6"/>
  <c r="AZ681" i="6"/>
  <c r="AY702" i="6"/>
  <c r="AY825" i="6"/>
  <c r="BA630" i="6"/>
  <c r="AZ851" i="6"/>
  <c r="BB776" i="6"/>
  <c r="BB974" i="6"/>
  <c r="AX990" i="6"/>
  <c r="AZ998" i="6"/>
  <c r="BB1006" i="6"/>
  <c r="AY1017" i="6"/>
  <c r="AX1242" i="6"/>
  <c r="BB616" i="6"/>
  <c r="AX673" i="6"/>
  <c r="BB794" i="6"/>
  <c r="AX853" i="6"/>
  <c r="BA928" i="6"/>
  <c r="BA962" i="6"/>
  <c r="BB1267" i="6"/>
  <c r="BB1275" i="6"/>
  <c r="AW1285" i="6"/>
  <c r="AX1230" i="6"/>
  <c r="AX1128" i="6"/>
  <c r="AY1134" i="6"/>
  <c r="BB1140" i="6"/>
  <c r="BA1147" i="6"/>
  <c r="BB1153" i="6"/>
  <c r="AZ1162" i="6"/>
  <c r="AZ1209" i="6"/>
  <c r="BB1220" i="6"/>
  <c r="BA1225" i="6"/>
  <c r="AZ1084" i="6"/>
  <c r="BA1094" i="6"/>
  <c r="AX1047" i="6"/>
  <c r="AY829" i="6"/>
  <c r="AX921" i="6"/>
  <c r="AZ946" i="6"/>
  <c r="AX1172" i="6"/>
  <c r="AZ711" i="6"/>
  <c r="AY637" i="6"/>
  <c r="AY1077" i="6"/>
  <c r="BB880" i="6"/>
  <c r="AW1063" i="6"/>
  <c r="BA1163" i="6"/>
  <c r="AY763" i="6"/>
  <c r="BB602" i="6"/>
  <c r="AY648" i="6"/>
  <c r="AX737" i="6"/>
  <c r="BA742" i="6"/>
  <c r="BA748" i="6"/>
  <c r="BB756" i="6"/>
  <c r="AX703" i="6"/>
  <c r="AY621" i="6"/>
  <c r="AX653" i="6"/>
  <c r="AW659" i="6"/>
  <c r="AZ979" i="6"/>
  <c r="AX658" i="6"/>
  <c r="AZ664" i="6"/>
  <c r="AW695" i="6"/>
  <c r="BA726" i="6"/>
  <c r="AZ836" i="6"/>
  <c r="AZ841" i="6"/>
  <c r="AY849" i="6"/>
  <c r="AX620" i="6"/>
  <c r="AY1258" i="6"/>
  <c r="AX883" i="6"/>
  <c r="BA914" i="6"/>
  <c r="AY930" i="6"/>
  <c r="AY947" i="6"/>
  <c r="AY1020" i="6"/>
  <c r="AW1026" i="6"/>
  <c r="BA1105" i="6"/>
  <c r="AY1112" i="6"/>
  <c r="AZ1118" i="6"/>
  <c r="AZ1122" i="6"/>
  <c r="BA1203" i="6"/>
  <c r="BA1159" i="6"/>
  <c r="BA859" i="6"/>
  <c r="BA889" i="6"/>
  <c r="AX897" i="6"/>
  <c r="BA918" i="6"/>
  <c r="BB1035" i="6"/>
  <c r="BA1041" i="6"/>
  <c r="AY1045" i="6"/>
  <c r="AY1050" i="6"/>
  <c r="AX1058" i="6"/>
  <c r="BB1065" i="6"/>
  <c r="BB1101" i="6"/>
  <c r="BA1301" i="6"/>
  <c r="BA1307" i="6"/>
  <c r="BA1312" i="6"/>
  <c r="AY1323" i="6"/>
  <c r="AY1178" i="6"/>
  <c r="BA1187" i="6"/>
  <c r="BA1245" i="6"/>
  <c r="AY1253" i="6"/>
  <c r="AZ1289" i="6"/>
  <c r="BB1298" i="6"/>
  <c r="BB864" i="6"/>
  <c r="BA870" i="6"/>
  <c r="AY905" i="6"/>
  <c r="AY968" i="6"/>
  <c r="BB1171" i="6"/>
  <c r="BA1227" i="6"/>
  <c r="BB832" i="6"/>
  <c r="AX1286" i="6"/>
  <c r="AZ823" i="6"/>
  <c r="AZ730" i="6"/>
  <c r="BB788" i="6"/>
  <c r="AZ707" i="6"/>
  <c r="AW670" i="6"/>
  <c r="BA845" i="6"/>
  <c r="AY1080" i="6"/>
  <c r="AW882" i="6"/>
  <c r="AY913" i="6"/>
  <c r="AZ943" i="6"/>
  <c r="AX1021" i="6"/>
  <c r="AZ1102" i="6"/>
  <c r="BA1108" i="6"/>
  <c r="BB1115" i="6"/>
  <c r="BA1121" i="6"/>
  <c r="BB1199" i="6"/>
  <c r="AZ1031" i="6"/>
  <c r="AZ827" i="6"/>
  <c r="BA888" i="6"/>
  <c r="BB894" i="6"/>
  <c r="AX917" i="6"/>
  <c r="AX1032" i="6"/>
  <c r="AX1038" i="6"/>
  <c r="AX1044" i="6"/>
  <c r="AZ1049" i="6"/>
  <c r="BA1055" i="6"/>
  <c r="BA1061" i="6"/>
  <c r="AY1066" i="6"/>
  <c r="BA1295" i="6"/>
  <c r="AY1303" i="6"/>
  <c r="BA1308" i="6"/>
  <c r="AY1316" i="6"/>
  <c r="AX1324" i="6"/>
  <c r="AZ1176" i="6"/>
  <c r="BB1186" i="6"/>
  <c r="AX1244" i="6"/>
  <c r="BA1252" i="6"/>
  <c r="BB1293" i="6"/>
  <c r="AZ1266" i="6"/>
  <c r="BB861" i="6"/>
  <c r="AX867" i="6"/>
  <c r="AX901" i="6"/>
  <c r="BB916" i="6"/>
  <c r="AX940" i="6"/>
  <c r="AY1071" i="6"/>
  <c r="BB1075" i="6"/>
  <c r="BA1231" i="6"/>
  <c r="AY1087" i="6"/>
  <c r="AY1174" i="6"/>
  <c r="AX1190" i="6"/>
  <c r="BA1257" i="6"/>
  <c r="AZ609" i="6"/>
  <c r="AY871" i="6"/>
  <c r="AZ935" i="6"/>
  <c r="AY1173" i="6"/>
  <c r="AY843" i="6"/>
  <c r="AX681" i="6"/>
  <c r="AY686" i="6"/>
  <c r="BB694" i="6"/>
  <c r="BA702" i="6"/>
  <c r="AX708" i="6"/>
  <c r="AY809" i="6"/>
  <c r="AX817" i="6"/>
  <c r="AY822" i="6"/>
  <c r="AX767" i="6"/>
  <c r="AY594" i="6"/>
  <c r="AW628" i="6"/>
  <c r="AZ634" i="6"/>
  <c r="AX713" i="6"/>
  <c r="AY718" i="6"/>
  <c r="AY787" i="6"/>
  <c r="AX638" i="6"/>
  <c r="AZ643" i="6"/>
  <c r="AX768" i="6"/>
  <c r="AY776" i="6"/>
  <c r="BA781" i="6"/>
  <c r="BB828" i="6"/>
  <c r="BA966" i="6"/>
  <c r="BB972" i="6"/>
  <c r="AX980" i="6"/>
  <c r="BB985" i="6"/>
  <c r="AY988" i="6"/>
  <c r="BA990" i="6"/>
  <c r="AW993" i="6"/>
  <c r="BA993" i="6"/>
  <c r="BB996" i="6"/>
  <c r="AY998" i="6"/>
  <c r="AY1001" i="6"/>
  <c r="AX1004" i="6"/>
  <c r="AX1006" i="6"/>
  <c r="AY1009" i="6"/>
  <c r="AZ1012" i="6"/>
  <c r="AW1014" i="6"/>
  <c r="BA1014" i="6"/>
  <c r="AX1017" i="6"/>
  <c r="AY1069" i="6"/>
  <c r="BA1143" i="6"/>
  <c r="BB1242" i="6"/>
  <c r="BA1306" i="6"/>
  <c r="AX614" i="6"/>
  <c r="AW616" i="6"/>
  <c r="AW618" i="6"/>
  <c r="BA618" i="6"/>
  <c r="AZ646" i="6"/>
  <c r="AY673" i="6"/>
  <c r="BB675" i="6"/>
  <c r="AX728" i="6"/>
  <c r="AX794" i="6"/>
  <c r="AY796" i="6"/>
  <c r="AX798" i="6"/>
  <c r="AW800" i="6"/>
  <c r="BB800" i="6"/>
  <c r="BA853" i="6"/>
  <c r="BA856" i="6"/>
  <c r="AY874" i="6"/>
  <c r="BB928" i="6"/>
  <c r="BB937" i="6"/>
  <c r="AX945" i="6"/>
  <c r="BA954" i="6"/>
  <c r="AW962" i="6"/>
  <c r="AY962" i="6"/>
  <c r="BB1167" i="6"/>
  <c r="AZ1264" i="6"/>
  <c r="BA1267" i="6"/>
  <c r="AW1269" i="6"/>
  <c r="BB1272" i="6"/>
  <c r="AY1275" i="6"/>
  <c r="BA1277" i="6"/>
  <c r="AW1280" i="6"/>
  <c r="BA1280" i="6"/>
  <c r="BB1283" i="6"/>
  <c r="AZ1285" i="6"/>
  <c r="BB1291" i="6"/>
  <c r="BA1095" i="6"/>
  <c r="BA1230" i="6"/>
  <c r="AZ1310" i="6"/>
  <c r="BA1019" i="6"/>
  <c r="AW1125" i="6"/>
  <c r="AY1125" i="6"/>
  <c r="AZ1128" i="6"/>
  <c r="AX1130" i="6"/>
  <c r="AY1132" i="6"/>
  <c r="AX1134" i="6"/>
  <c r="BB1136" i="6"/>
  <c r="AZ1138" i="6"/>
  <c r="AX1140" i="6"/>
  <c r="AW1142" i="6"/>
  <c r="AY1142" i="6"/>
  <c r="AZ1145" i="6"/>
  <c r="AX1147" i="6"/>
  <c r="BB1149" i="6"/>
  <c r="BA1151" i="6"/>
  <c r="AX1153" i="6"/>
  <c r="AY1155" i="6"/>
  <c r="BA1157" i="6"/>
  <c r="AW1160" i="6"/>
  <c r="AZ1160" i="6"/>
  <c r="AY1162" i="6"/>
  <c r="BB1207" i="6"/>
  <c r="BB1209" i="6"/>
  <c r="AZ1212" i="6"/>
  <c r="AZ1215" i="6"/>
  <c r="BA1217" i="6"/>
  <c r="AX1220" i="6"/>
  <c r="AW1223" i="6"/>
  <c r="AX1223" i="6"/>
  <c r="AZ1225" i="6"/>
  <c r="AZ1228" i="6"/>
  <c r="BB1081" i="6"/>
  <c r="AY1084" i="6"/>
  <c r="BB1088" i="6"/>
  <c r="AY1091" i="6"/>
  <c r="AZ1094" i="6"/>
  <c r="AW1097" i="6"/>
  <c r="AZ1097" i="6"/>
  <c r="BA1100" i="6"/>
  <c r="BB1047" i="6"/>
  <c r="BB1218" i="6"/>
  <c r="BB1282" i="6"/>
  <c r="BB829" i="6"/>
  <c r="AZ831" i="6"/>
  <c r="AX833" i="6"/>
  <c r="AW875" i="6"/>
  <c r="BB875" i="6"/>
  <c r="BA921" i="6"/>
  <c r="AZ929" i="6"/>
  <c r="BB938" i="6"/>
  <c r="BB946" i="6"/>
  <c r="BA955" i="6"/>
  <c r="AY1029" i="6"/>
  <c r="AX1164" i="6"/>
  <c r="AW1172" i="6"/>
  <c r="BA1172" i="6"/>
  <c r="BB1238" i="6"/>
  <c r="AZ1287" i="6"/>
  <c r="AW711" i="6"/>
  <c r="BB711" i="6"/>
  <c r="AZ1079" i="6"/>
  <c r="AW637" i="6"/>
  <c r="AZ637" i="6"/>
  <c r="AX834" i="6"/>
  <c r="AW1077" i="6"/>
  <c r="AZ1077" i="6"/>
  <c r="BA1318" i="6"/>
  <c r="AW792" i="6"/>
  <c r="BA792" i="6"/>
  <c r="AZ880" i="6"/>
  <c r="AW967" i="6"/>
  <c r="BB967" i="6"/>
  <c r="AY1015" i="6"/>
  <c r="AY1063" i="6"/>
  <c r="BB1063" i="6"/>
  <c r="BA759" i="6"/>
  <c r="AW1163" i="6"/>
  <c r="AX1163" i="6"/>
  <c r="AZ627" i="6"/>
  <c r="AW699" i="6"/>
  <c r="BB699" i="6"/>
  <c r="BA763" i="6"/>
  <c r="AW907" i="6"/>
  <c r="AY907" i="6"/>
  <c r="BA600" i="6"/>
  <c r="BA602" i="6"/>
  <c r="AY602" i="6"/>
  <c r="BB604" i="6"/>
  <c r="AW606" i="6"/>
  <c r="AY606" i="6"/>
  <c r="BB648" i="6"/>
  <c r="AW732" i="6"/>
  <c r="AX732" i="6"/>
  <c r="AX734" i="6"/>
  <c r="AW737" i="6"/>
  <c r="BA737" i="6"/>
  <c r="AZ740" i="6"/>
  <c r="AW742" i="6"/>
  <c r="AZ742" i="6"/>
  <c r="BB745" i="6"/>
  <c r="AW748" i="6"/>
  <c r="AX748" i="6"/>
  <c r="AX750" i="6"/>
  <c r="AW753" i="6"/>
  <c r="BA753" i="6"/>
  <c r="AZ756" i="6"/>
  <c r="AW758" i="6"/>
  <c r="AZ758" i="6"/>
  <c r="BA703" i="6"/>
  <c r="AW783" i="6"/>
  <c r="AY783" i="6"/>
  <c r="BA975" i="6"/>
  <c r="AW621" i="6"/>
  <c r="BB621" i="6"/>
  <c r="AX650" i="6"/>
  <c r="AW653" i="6"/>
  <c r="BB653" i="6"/>
  <c r="BB656" i="6"/>
  <c r="BA762" i="6"/>
  <c r="AW762" i="6"/>
  <c r="BB659" i="6"/>
  <c r="AW739" i="6"/>
  <c r="BB739" i="6"/>
  <c r="BA803" i="6"/>
  <c r="AW979" i="6"/>
  <c r="BB979" i="6"/>
  <c r="AZ612" i="6"/>
  <c r="AW658" i="6"/>
  <c r="AY658" i="6"/>
  <c r="BB661" i="6"/>
  <c r="AW664" i="6"/>
  <c r="BA664" i="6"/>
  <c r="AX666" i="6"/>
  <c r="AW669" i="6"/>
  <c r="AX669" i="6"/>
  <c r="AX695" i="6"/>
  <c r="AW721" i="6"/>
  <c r="BA721" i="6"/>
  <c r="AZ724" i="6"/>
  <c r="AW726" i="6"/>
  <c r="AZ726" i="6"/>
  <c r="AX790" i="6"/>
  <c r="AY836" i="6"/>
  <c r="BA836" i="6"/>
  <c r="AX838" i="6"/>
  <c r="AW841" i="6"/>
  <c r="BA841" i="6"/>
  <c r="AZ844" i="6"/>
  <c r="AW846" i="6"/>
  <c r="AZ846" i="6"/>
  <c r="BB849" i="6"/>
  <c r="AW860" i="6"/>
  <c r="AX860" i="6"/>
  <c r="AW1078" i="6"/>
  <c r="AZ620" i="6"/>
  <c r="AY620" i="6"/>
  <c r="AW1194" i="6"/>
  <c r="AW1258" i="6"/>
  <c r="AX1258" i="6"/>
  <c r="BA1322" i="6"/>
  <c r="AW881" i="6"/>
  <c r="AZ881" i="6"/>
  <c r="BA883" i="6"/>
  <c r="AW910" i="6"/>
  <c r="AY910" i="6"/>
  <c r="AZ912" i="6"/>
  <c r="AW914" i="6"/>
  <c r="AZ914" i="6"/>
  <c r="AX922" i="6"/>
  <c r="AW930" i="6"/>
  <c r="AZ930" i="6"/>
  <c r="BA939" i="6"/>
  <c r="AW947" i="6"/>
  <c r="BB947" i="6"/>
  <c r="AZ956" i="6"/>
  <c r="AW1020" i="6"/>
  <c r="AX1020" i="6"/>
  <c r="BB1022" i="6"/>
  <c r="AW1024" i="6"/>
  <c r="AY1024" i="6"/>
  <c r="AY1026" i="6"/>
  <c r="AW1028" i="6"/>
  <c r="BA1028" i="6"/>
  <c r="AZ1103" i="6"/>
  <c r="AW1105" i="6"/>
  <c r="AY1105" i="6"/>
  <c r="AZ1107" i="6"/>
  <c r="AW1109" i="6"/>
  <c r="AZ1109" i="6"/>
  <c r="BB1112" i="6"/>
  <c r="AW1114" i="6"/>
  <c r="AX1114" i="6"/>
  <c r="BB1116" i="6"/>
  <c r="AW1118" i="6"/>
  <c r="AY1118" i="6"/>
  <c r="BB1120" i="6"/>
  <c r="AW1122" i="6"/>
  <c r="AY1122" i="6"/>
  <c r="AX1169" i="6"/>
  <c r="AW1200" i="6"/>
  <c r="AZ1200" i="6"/>
  <c r="AZ1203" i="6"/>
  <c r="AW1235" i="6"/>
  <c r="AX1235" i="6"/>
  <c r="AZ1159" i="6"/>
  <c r="AW1246" i="6"/>
  <c r="AY1246" i="6"/>
  <c r="AX826" i="6"/>
  <c r="AW859" i="6"/>
  <c r="AX859" i="6"/>
  <c r="AX886" i="6"/>
  <c r="AW889" i="6"/>
  <c r="AZ889" i="6"/>
  <c r="BA891" i="6"/>
  <c r="AW893" i="6"/>
  <c r="BA893" i="6"/>
  <c r="BA895" i="6"/>
  <c r="AW897" i="6"/>
  <c r="AZ897" i="6"/>
  <c r="BA899" i="6"/>
  <c r="AW918" i="6"/>
  <c r="AY918" i="6"/>
  <c r="BB1030" i="6"/>
  <c r="AW1033" i="6"/>
  <c r="BB1033" i="6"/>
  <c r="AZ1035" i="6"/>
  <c r="AW1037" i="6"/>
  <c r="AY1037" i="6"/>
  <c r="AZ1039" i="6"/>
  <c r="AW1041" i="6"/>
  <c r="AY1041" i="6"/>
  <c r="AZ1043" i="6"/>
  <c r="AW1045" i="6"/>
  <c r="AZ1045" i="6"/>
  <c r="BB1048" i="6"/>
  <c r="AW1050" i="6"/>
  <c r="AX1050" i="6"/>
  <c r="BB1052" i="6"/>
  <c r="AW1054" i="6"/>
  <c r="AY1054" i="6"/>
  <c r="BB1056" i="6"/>
  <c r="AW1058" i="6"/>
  <c r="AY1058" i="6"/>
  <c r="BB1060" i="6"/>
  <c r="AW1062" i="6"/>
  <c r="BB1062" i="6"/>
  <c r="AX1065" i="6"/>
  <c r="AW1067" i="6"/>
  <c r="AX1067" i="6"/>
  <c r="AX1101" i="6"/>
  <c r="AW1296" i="6"/>
  <c r="AZ1296" i="6"/>
  <c r="AZ1299" i="6"/>
  <c r="AW1301" i="6"/>
  <c r="AZ1301" i="6"/>
  <c r="BB1304" i="6"/>
  <c r="AW1307" i="6"/>
  <c r="AX1307" i="6"/>
  <c r="AX1309" i="6"/>
  <c r="AW1312" i="6"/>
  <c r="AZ1312" i="6"/>
  <c r="AZ1315" i="6"/>
  <c r="AW1317" i="6"/>
  <c r="AZ1317" i="6"/>
  <c r="BB1320" i="6"/>
  <c r="AW1323" i="6"/>
  <c r="AX1323" i="6"/>
  <c r="BA1294" i="6"/>
  <c r="AW1178" i="6"/>
  <c r="AX1178" i="6"/>
  <c r="AX1181" i="6"/>
  <c r="AX1184" i="6"/>
  <c r="AZ1184" i="6"/>
  <c r="AZ1187" i="6"/>
  <c r="AW1192" i="6"/>
  <c r="BA1192" i="6"/>
  <c r="AW1240" i="6"/>
  <c r="AW1245" i="6"/>
  <c r="AY1245" i="6"/>
  <c r="BB1248" i="6"/>
  <c r="AW1253" i="6"/>
  <c r="AZ1253" i="6"/>
  <c r="BB1256" i="6"/>
  <c r="AW1289" i="6"/>
  <c r="AY1289" i="6"/>
  <c r="AZ1111" i="6"/>
  <c r="AW1234" i="6"/>
  <c r="AY1234" i="6"/>
  <c r="BA1298" i="6"/>
  <c r="AW862" i="6"/>
  <c r="BA862" i="6"/>
  <c r="BA864" i="6"/>
  <c r="AW866" i="6"/>
  <c r="AY866" i="6"/>
  <c r="BB868" i="6"/>
  <c r="AW870" i="6"/>
  <c r="AZ870" i="6"/>
  <c r="AX873" i="6"/>
  <c r="AW902" i="6"/>
  <c r="AY902" i="6"/>
  <c r="BB905" i="6"/>
  <c r="AW927" i="6"/>
  <c r="BB927" i="6"/>
  <c r="AZ936" i="6"/>
  <c r="AW944" i="6"/>
  <c r="AX944" i="6"/>
  <c r="BB953" i="6"/>
  <c r="AW961" i="6"/>
  <c r="AZ961" i="6"/>
  <c r="BA1070" i="6"/>
  <c r="AW1072" i="6"/>
  <c r="AZ1072" i="6"/>
  <c r="BA1074" i="6"/>
  <c r="AW1076" i="6"/>
  <c r="AZ1076" i="6"/>
  <c r="BA1170" i="6"/>
  <c r="AW1232" i="6"/>
  <c r="AZ1232" i="6"/>
  <c r="BA1254" i="6"/>
  <c r="AW1085" i="6"/>
  <c r="AY1085" i="6"/>
  <c r="BA1090" i="6"/>
  <c r="AZ1098" i="6"/>
  <c r="AW1098" i="6"/>
  <c r="AX1177" i="6"/>
  <c r="AW1182" i="6"/>
  <c r="AY1182" i="6"/>
  <c r="BB1188" i="6"/>
  <c r="AW1193" i="6"/>
  <c r="AY1193" i="6"/>
  <c r="AZ1239" i="6"/>
  <c r="AW1243" i="6"/>
  <c r="AX1243" i="6"/>
  <c r="AZ1251" i="6"/>
  <c r="AW1259" i="6"/>
  <c r="AX1259" i="6"/>
  <c r="BA775" i="6"/>
  <c r="AW1302" i="6"/>
  <c r="BB1302" i="6"/>
  <c r="AZ657" i="6"/>
  <c r="AW876" i="6"/>
  <c r="BA876" i="6"/>
  <c r="BB663" i="6"/>
  <c r="AW597" i="6"/>
  <c r="BA597" i="6"/>
  <c r="AZ908" i="6"/>
  <c r="AW1222" i="6"/>
  <c r="BB1222" i="6"/>
  <c r="BA1206" i="6"/>
  <c r="AW1237" i="6"/>
  <c r="AZ1237" i="6"/>
  <c r="AY994" i="6"/>
  <c r="AY925" i="6"/>
  <c r="AZ595" i="6"/>
  <c r="AX731" i="6"/>
  <c r="BB738" i="6"/>
  <c r="AZ847" i="6"/>
  <c r="AX835" i="6"/>
  <c r="AY725" i="6"/>
  <c r="BB848" i="6"/>
  <c r="AW951" i="6"/>
  <c r="AY882" i="6"/>
  <c r="AX915" i="6"/>
  <c r="AW952" i="6"/>
  <c r="AX1023" i="6"/>
  <c r="AX1104" i="6"/>
  <c r="AX1110" i="6"/>
  <c r="BA1117" i="6"/>
  <c r="AZ1121" i="6"/>
  <c r="AZ1214" i="6"/>
  <c r="AX827" i="6"/>
  <c r="AY896" i="6"/>
  <c r="BA1034" i="6"/>
  <c r="BA1044" i="6"/>
  <c r="BA1057" i="6"/>
  <c r="AY1068" i="6"/>
  <c r="AX1303" i="6"/>
  <c r="AY1319" i="6"/>
  <c r="AY1180" i="6"/>
  <c r="AY1191" i="6"/>
  <c r="AZ919" i="6"/>
  <c r="BB863" i="6"/>
  <c r="AZ901" i="6"/>
  <c r="BB1071" i="6"/>
  <c r="BB1087" i="6"/>
  <c r="BB764" i="6"/>
  <c r="AY683" i="6"/>
  <c r="AX697" i="6"/>
  <c r="AY812" i="6"/>
  <c r="AW594" i="6"/>
  <c r="AZ713" i="6"/>
  <c r="AY649" i="6"/>
  <c r="BA878" i="6"/>
  <c r="AY985" i="6"/>
  <c r="AY996" i="6"/>
  <c r="BA1001" i="6"/>
  <c r="AX1012" i="6"/>
  <c r="AZ1069" i="6"/>
  <c r="BB1306" i="6"/>
  <c r="AX646" i="6"/>
  <c r="AX675" i="6"/>
  <c r="BB798" i="6"/>
  <c r="BB856" i="6"/>
  <c r="AY945" i="6"/>
  <c r="AW1264" i="6"/>
  <c r="AZ1269" i="6"/>
  <c r="AX1280" i="6"/>
  <c r="BA1291" i="6"/>
  <c r="AZ1019" i="6"/>
  <c r="AY1130" i="6"/>
  <c r="BB1138" i="6"/>
  <c r="BA1145" i="6"/>
  <c r="AX1151" i="6"/>
  <c r="AX1157" i="6"/>
  <c r="AX1207" i="6"/>
  <c r="BB1217" i="6"/>
  <c r="BA1228" i="6"/>
  <c r="AY1088" i="6"/>
  <c r="AX1100" i="6"/>
  <c r="AY1282" i="6"/>
  <c r="BB833" i="6"/>
  <c r="BA929" i="6"/>
  <c r="AZ1029" i="6"/>
  <c r="AY1238" i="6"/>
  <c r="BA1079" i="6"/>
  <c r="BB834" i="6"/>
  <c r="AY792" i="6"/>
  <c r="AX967" i="6"/>
  <c r="AX1063" i="6"/>
  <c r="AX627" i="6"/>
  <c r="AZ907" i="6"/>
  <c r="AW602" i="6"/>
  <c r="BA606" i="6"/>
  <c r="BA732" i="6"/>
  <c r="AZ737" i="6"/>
  <c r="AY745" i="6"/>
  <c r="AX753" i="6"/>
  <c r="AY758" i="6"/>
  <c r="BB783" i="6"/>
  <c r="AY650" i="6"/>
  <c r="AX762" i="6"/>
  <c r="AX739" i="6"/>
  <c r="BA612" i="6"/>
  <c r="AX661" i="6"/>
  <c r="BA669" i="6"/>
  <c r="AZ721" i="6"/>
  <c r="BB790" i="6"/>
  <c r="AX841" i="6"/>
  <c r="BA846" i="6"/>
  <c r="BB860" i="6"/>
  <c r="BB1194" i="6"/>
  <c r="AX881" i="6"/>
  <c r="AZ910" i="6"/>
  <c r="BB922" i="6"/>
  <c r="AZ947" i="6"/>
  <c r="BA1022" i="6"/>
  <c r="AZ1028" i="6"/>
  <c r="AZ1105" i="6"/>
  <c r="AY1109" i="6"/>
  <c r="AY1116" i="6"/>
  <c r="AX1122" i="6"/>
  <c r="BA1200" i="6"/>
  <c r="AZ1246" i="6"/>
  <c r="BB859" i="6"/>
  <c r="AX891" i="6"/>
  <c r="AY895" i="6"/>
  <c r="AZ918" i="6"/>
  <c r="AX1033" i="6"/>
  <c r="BA1039" i="6"/>
  <c r="BA1045" i="6"/>
  <c r="AY1052" i="6"/>
  <c r="AZ1058" i="6"/>
  <c r="AZ1062" i="6"/>
  <c r="BA1067" i="6"/>
  <c r="BA1299" i="6"/>
  <c r="AY1307" i="6"/>
  <c r="BA1315" i="6"/>
  <c r="AY1320" i="6"/>
  <c r="AZ1178" i="6"/>
  <c r="BA1184" i="6"/>
  <c r="AY1240" i="6"/>
  <c r="BA1253" i="6"/>
  <c r="BA1111" i="6"/>
  <c r="AX1234" i="6"/>
  <c r="AX866" i="6"/>
  <c r="AX870" i="6"/>
  <c r="AZ902" i="6"/>
  <c r="AZ927" i="6"/>
  <c r="BA944" i="6"/>
  <c r="AX1070" i="6"/>
  <c r="AX1076" i="6"/>
  <c r="BA1232" i="6"/>
  <c r="BB1090" i="6"/>
  <c r="AZ1182" i="6"/>
  <c r="AZ1193" i="6"/>
  <c r="BA1251" i="6"/>
  <c r="AZ1302" i="6"/>
  <c r="BB876" i="6"/>
  <c r="AX908" i="6"/>
  <c r="BA1237" i="6"/>
  <c r="BB1074" i="6"/>
  <c r="AX1232" i="6"/>
  <c r="BB1177" i="6"/>
  <c r="BA1243" i="6"/>
  <c r="AY876" i="6"/>
  <c r="AX1206" i="6"/>
  <c r="AX927" i="6"/>
  <c r="AY953" i="6"/>
  <c r="AX1072" i="6"/>
  <c r="BA1076" i="6"/>
  <c r="AX1254" i="6"/>
  <c r="BA1098" i="6"/>
  <c r="BB1182" i="6"/>
  <c r="BA1239" i="6"/>
  <c r="AY1259" i="6"/>
  <c r="AY1302" i="6"/>
  <c r="AX663" i="6"/>
  <c r="AZ1222" i="6"/>
  <c r="AY1237" i="6"/>
  <c r="BA961" i="6"/>
  <c r="BA1193" i="6"/>
  <c r="AY597" i="6"/>
  <c r="BB936" i="6"/>
  <c r="AX961" i="6"/>
  <c r="BA1072" i="6"/>
  <c r="BB1170" i="6"/>
  <c r="BA1085" i="6"/>
  <c r="AY1098" i="6"/>
  <c r="AY1188" i="6"/>
  <c r="AY1243" i="6"/>
  <c r="BA1259" i="6"/>
  <c r="BB657" i="6"/>
  <c r="AX597" i="6"/>
  <c r="AY1222" i="6"/>
  <c r="AY944" i="6"/>
  <c r="AZ1085" i="6"/>
  <c r="AX775" i="6"/>
  <c r="M7" i="6" a="1"/>
  <c r="M7" i="6" s="1"/>
  <c r="K7" i="6" a="1"/>
  <c r="K7" i="6" s="1"/>
  <c r="H7" i="6" a="1"/>
  <c r="H7" i="6" s="1"/>
  <c r="F7" i="6" a="1"/>
  <c r="F7" i="6" s="1"/>
  <c r="J7" i="6" a="1"/>
  <c r="J7" i="6" s="1"/>
  <c r="G7" i="6" a="1"/>
  <c r="G7" i="6" s="1"/>
  <c r="I7" i="6" a="1"/>
  <c r="I7" i="6" s="1"/>
  <c r="D7" i="6" a="1"/>
  <c r="D7" i="6" s="1"/>
  <c r="G8" i="6" s="1" a="1"/>
  <c r="G8" i="6" s="1"/>
  <c r="C7" i="6" a="1"/>
  <c r="C7" i="6" s="1"/>
  <c r="E7" i="6" a="1"/>
  <c r="E7" i="6" s="1"/>
  <c r="AW582" i="6"/>
  <c r="BA582" i="6"/>
  <c r="AZ582" i="6"/>
  <c r="BB582" i="6"/>
  <c r="AX582" i="6"/>
  <c r="AY582" i="6"/>
  <c r="AW583" i="6"/>
  <c r="AZ583" i="6"/>
  <c r="BA583" i="6"/>
  <c r="AY583" i="6"/>
  <c r="AX583" i="6"/>
  <c r="BB583" i="6"/>
  <c r="AY580" i="6"/>
  <c r="AZ580" i="6"/>
  <c r="BA580" i="6"/>
  <c r="AW580" i="6"/>
  <c r="AX580" i="6"/>
  <c r="BB580" i="6"/>
  <c r="AW577" i="6"/>
  <c r="AX577" i="6"/>
  <c r="BB577" i="6"/>
  <c r="AY577" i="6"/>
  <c r="BA577" i="6"/>
  <c r="AZ577" i="6"/>
  <c r="AW585" i="6"/>
  <c r="AX585" i="6"/>
  <c r="BB585" i="6"/>
  <c r="BA585" i="6"/>
  <c r="AZ585" i="6"/>
  <c r="AY585" i="6"/>
  <c r="AY575" i="6"/>
  <c r="C85" i="6" a="1"/>
  <c r="C85" i="6" s="1"/>
  <c r="H66" i="6" a="1"/>
  <c r="H66" i="6" s="1"/>
  <c r="D66" i="6" a="1"/>
  <c r="D66" i="6" s="1"/>
  <c r="F67" i="6" s="1" a="1"/>
  <c r="F67" i="6" s="1"/>
  <c r="BB575" i="6"/>
  <c r="AX575" i="6"/>
  <c r="G66" i="6" a="1"/>
  <c r="G66" i="6" s="1"/>
  <c r="C66" i="6" a="1"/>
  <c r="C66" i="6" s="1"/>
  <c r="F66" i="6" a="1"/>
  <c r="F66" i="6" s="1"/>
  <c r="BA575" i="6"/>
  <c r="I66" i="6" a="1"/>
  <c r="I66" i="6" s="1"/>
  <c r="AW575" i="6"/>
  <c r="E66" i="6" a="1"/>
  <c r="E66" i="6" s="1"/>
  <c r="AZ575" i="6"/>
  <c r="AZ579" i="6"/>
  <c r="AY579" i="6"/>
  <c r="AW579" i="6"/>
  <c r="BB579" i="6"/>
  <c r="AX579" i="6"/>
  <c r="BA579" i="6"/>
  <c r="AW581" i="6"/>
  <c r="AX581" i="6"/>
  <c r="BB581" i="6"/>
  <c r="AZ581" i="6"/>
  <c r="AY581" i="6"/>
  <c r="BA581" i="6"/>
  <c r="AW576" i="6"/>
  <c r="AY576" i="6"/>
  <c r="AX576" i="6"/>
  <c r="BB576" i="6"/>
  <c r="AZ576" i="6"/>
  <c r="BA576" i="6"/>
  <c r="AY584" i="6"/>
  <c r="BA584" i="6"/>
  <c r="AX584" i="6"/>
  <c r="AW584" i="6"/>
  <c r="BB584" i="6"/>
  <c r="AZ584" i="6"/>
  <c r="AW578" i="6"/>
  <c r="BA578" i="6"/>
  <c r="AY578" i="6"/>
  <c r="AZ578" i="6"/>
  <c r="BB578" i="6"/>
  <c r="AX578" i="6"/>
  <c r="AW586" i="6"/>
  <c r="BA586" i="6"/>
  <c r="BB586" i="6"/>
  <c r="AY586" i="6"/>
  <c r="AX586" i="6"/>
  <c r="AZ586" i="6"/>
  <c r="AY588" i="6"/>
  <c r="AW588" i="6"/>
  <c r="BB588" i="6"/>
  <c r="AZ588" i="6"/>
  <c r="AX588" i="6"/>
  <c r="BA588" i="6"/>
  <c r="AW587" i="6"/>
  <c r="AZ587" i="6"/>
  <c r="BB587" i="6"/>
  <c r="AX587" i="6"/>
  <c r="BA587" i="6"/>
  <c r="AY587" i="6"/>
  <c r="AW589" i="6"/>
  <c r="AX589" i="6"/>
  <c r="BB589" i="6"/>
  <c r="BA589" i="6"/>
  <c r="AY589" i="6"/>
  <c r="AZ589" i="6"/>
  <c r="AW590" i="6"/>
  <c r="BA590" i="6"/>
  <c r="AX590" i="6"/>
  <c r="AZ590" i="6"/>
  <c r="BB590" i="6"/>
  <c r="AY590" i="6"/>
  <c r="AZ591" i="6"/>
  <c r="AX591" i="6"/>
  <c r="AW591" i="6"/>
  <c r="AY591" i="6"/>
  <c r="BB591" i="6"/>
  <c r="BA591" i="6"/>
  <c r="U511" i="3"/>
  <c r="U519" i="3"/>
  <c r="U543" i="3"/>
  <c r="U527" i="3"/>
  <c r="U970" i="3"/>
  <c r="U595" i="3"/>
  <c r="AG566" i="6"/>
  <c r="AF566" i="6"/>
  <c r="AH566" i="6"/>
  <c r="AF564" i="6"/>
  <c r="AF565" i="6"/>
  <c r="AG565" i="6"/>
  <c r="AG564" i="6"/>
  <c r="AH565" i="6"/>
  <c r="AH564" i="6"/>
  <c r="AD567" i="6"/>
  <c r="AE566" i="6" s="1"/>
  <c r="AG567" i="6"/>
  <c r="AH567" i="6"/>
  <c r="AF567" i="6"/>
  <c r="U687" i="3"/>
  <c r="U671" i="3"/>
  <c r="U947" i="3"/>
  <c r="U761" i="3"/>
  <c r="U821" i="3"/>
  <c r="U967" i="3"/>
  <c r="U822" i="3"/>
  <c r="U536" i="3"/>
  <c r="U782" i="3"/>
  <c r="U507" i="3"/>
  <c r="U523" i="3"/>
  <c r="U674" i="3"/>
  <c r="U879" i="3"/>
  <c r="U895" i="3"/>
  <c r="U629" i="3"/>
  <c r="U610" i="3"/>
  <c r="U648" i="3"/>
  <c r="U754" i="3"/>
  <c r="U679" i="3"/>
  <c r="U781" i="3"/>
  <c r="U788" i="3"/>
  <c r="U832" i="3"/>
  <c r="U576" i="3"/>
  <c r="U816" i="3"/>
  <c r="U540" i="3"/>
  <c r="U549" i="3"/>
  <c r="U532" i="3"/>
  <c r="U598" i="3"/>
  <c r="U690" i="3"/>
  <c r="U981" i="3"/>
  <c r="U570" i="3"/>
  <c r="U826" i="3"/>
  <c r="U693" i="3"/>
  <c r="U676" i="3"/>
  <c r="U760" i="3"/>
  <c r="U725" i="3"/>
  <c r="U749" i="3"/>
  <c r="U508" i="3"/>
  <c r="U633" i="3"/>
  <c r="U812" i="3"/>
  <c r="U897" i="3"/>
  <c r="U893" i="3"/>
  <c r="U715" i="3"/>
  <c r="U621" i="3"/>
  <c r="U668" i="3"/>
  <c r="U733" i="3"/>
  <c r="U991" i="3"/>
  <c r="U509" i="3"/>
  <c r="U512" i="3"/>
  <c r="U516" i="3"/>
  <c r="U528" i="3"/>
  <c r="U836" i="3"/>
  <c r="U848" i="3"/>
  <c r="U708" i="3"/>
  <c r="U959" i="3"/>
  <c r="U585" i="3"/>
  <c r="U777" i="3"/>
  <c r="U811" i="3"/>
  <c r="U983" i="3"/>
  <c r="U691" i="3"/>
  <c r="U828" i="3"/>
  <c r="U547" i="3"/>
  <c r="U919" i="3"/>
  <c r="U962" i="3"/>
  <c r="U978" i="3"/>
  <c r="U986" i="3"/>
  <c r="U990" i="3"/>
  <c r="U994" i="3"/>
  <c r="U537" i="3"/>
  <c r="U746" i="3"/>
  <c r="U885" i="3"/>
  <c r="U800" i="3"/>
  <c r="U830" i="3"/>
  <c r="U993" i="3"/>
  <c r="U521" i="3"/>
  <c r="U677" i="3"/>
  <c r="U685" i="3"/>
  <c r="U697" i="3"/>
  <c r="U929" i="3"/>
  <c r="U863" i="3"/>
  <c r="U996" i="3"/>
  <c r="U654" i="3"/>
  <c r="U840" i="3"/>
  <c r="U901" i="3"/>
  <c r="U778" i="3"/>
  <c r="U941" i="3"/>
  <c r="U745" i="3"/>
  <c r="U568" i="3"/>
  <c r="U645" i="3"/>
  <c r="U985" i="3"/>
  <c r="U817" i="3"/>
  <c r="U854" i="3"/>
  <c r="U931" i="3"/>
  <c r="U670" i="3"/>
  <c r="U688" i="3"/>
  <c r="U977" i="3"/>
  <c r="U686" i="3"/>
  <c r="U702" i="3"/>
  <c r="U808" i="3"/>
  <c r="U505" i="3"/>
  <c r="U510" i="3"/>
  <c r="U518" i="3"/>
  <c r="U526" i="3"/>
  <c r="U553" i="3"/>
  <c r="U703" i="3"/>
  <c r="U751" i="3"/>
  <c r="U875" i="3"/>
  <c r="U907" i="3"/>
  <c r="U915" i="3"/>
  <c r="U923" i="3"/>
  <c r="U968" i="3"/>
  <c r="U972" i="3"/>
  <c r="U976" i="3"/>
  <c r="U984" i="3"/>
  <c r="U988" i="3"/>
  <c r="U992" i="3"/>
  <c r="U998" i="3"/>
  <c r="U539" i="3"/>
  <c r="U533" i="3"/>
  <c r="U673" i="3"/>
  <c r="U603" i="3"/>
  <c r="U682" i="3"/>
  <c r="U724" i="3"/>
  <c r="U721" i="3"/>
  <c r="U805" i="3"/>
  <c r="U771" i="3"/>
  <c r="U824" i="3"/>
  <c r="U790" i="3"/>
  <c r="U765" i="3"/>
  <c r="U921" i="3"/>
  <c r="U933" i="3"/>
  <c r="U768" i="3"/>
  <c r="U651" i="3"/>
  <c r="U583" i="3"/>
  <c r="U748" i="3"/>
  <c r="U810" i="3"/>
  <c r="U571" i="3"/>
  <c r="U631" i="3"/>
  <c r="U502" i="3"/>
  <c r="U719" i="3"/>
  <c r="U804" i="3"/>
  <c r="U579" i="3"/>
  <c r="U759" i="3"/>
  <c r="U912" i="3"/>
  <c r="U783" i="3"/>
  <c r="U803" i="3"/>
  <c r="U1001" i="3"/>
  <c r="U584" i="3"/>
  <c r="U806" i="3"/>
  <c r="U716" i="3"/>
  <c r="U856" i="3"/>
  <c r="U578" i="3"/>
  <c r="U624" i="3"/>
  <c r="U663" i="3"/>
  <c r="U727" i="3"/>
  <c r="U943" i="3"/>
  <c r="U979" i="3"/>
  <c r="U556" i="3"/>
  <c r="U615" i="3"/>
  <c r="U772" i="3"/>
  <c r="U779" i="3"/>
  <c r="U815" i="3"/>
  <c r="U834" i="3"/>
  <c r="U672" i="3"/>
  <c r="U723" i="3"/>
  <c r="U791" i="3"/>
  <c r="U860" i="3"/>
  <c r="U525" i="3"/>
  <c r="U681" i="3"/>
  <c r="U689" i="3"/>
  <c r="U743" i="3"/>
  <c r="U843" i="3"/>
  <c r="U851" i="3"/>
  <c r="U883" i="3"/>
  <c r="U891" i="3"/>
  <c r="U899" i="3"/>
  <c r="U944" i="3"/>
  <c r="U952" i="3"/>
  <c r="U960" i="3"/>
  <c r="U980" i="3"/>
  <c r="U531" i="3"/>
  <c r="U504" i="3"/>
  <c r="U738" i="3"/>
  <c r="U744" i="3"/>
  <c r="U606" i="3"/>
  <c r="U684" i="3"/>
  <c r="U846" i="3"/>
  <c r="U758" i="3"/>
  <c r="U639" i="3"/>
  <c r="U657" i="3"/>
  <c r="U877" i="3"/>
  <c r="U680" i="3"/>
  <c r="U820" i="3"/>
  <c r="U858" i="3"/>
  <c r="U989" i="3"/>
  <c r="U599" i="3"/>
  <c r="U607" i="3"/>
  <c r="U646" i="3"/>
  <c r="U722" i="3"/>
  <c r="U650" i="3"/>
  <c r="U586" i="3"/>
  <c r="U638" i="3"/>
  <c r="U515" i="3"/>
  <c r="U541" i="3"/>
  <c r="U557" i="3"/>
  <c r="U837" i="3"/>
  <c r="U892" i="3"/>
  <c r="U900" i="3"/>
  <c r="U908" i="3"/>
  <c r="U916" i="3"/>
  <c r="U932" i="3"/>
  <c r="U750" i="3"/>
  <c r="U774" i="3"/>
  <c r="U794" i="3"/>
  <c r="U582" i="3"/>
  <c r="U753" i="3"/>
  <c r="U838" i="3"/>
  <c r="U953" i="3"/>
  <c r="U818" i="3"/>
  <c r="U565" i="3"/>
  <c r="U683" i="3"/>
  <c r="U696" i="3"/>
  <c r="U741" i="3"/>
  <c r="U611" i="3"/>
  <c r="U675" i="3"/>
  <c r="U844" i="3"/>
  <c r="U951" i="3"/>
  <c r="U971" i="3"/>
  <c r="U813" i="3"/>
  <c r="U718" i="3"/>
  <c r="U784" i="3"/>
  <c r="U881" i="3"/>
  <c r="U945" i="3"/>
  <c r="U520" i="3"/>
  <c r="U524" i="3"/>
  <c r="U517" i="3"/>
  <c r="U551" i="3"/>
  <c r="U529" i="3"/>
  <c r="U514" i="3"/>
  <c r="U522" i="3"/>
  <c r="U555" i="3"/>
  <c r="U699" i="3"/>
  <c r="U705" i="3"/>
  <c r="U888" i="3"/>
  <c r="U904" i="3"/>
  <c r="U920" i="3"/>
  <c r="U928" i="3"/>
  <c r="U574" i="3"/>
  <c r="U742" i="3"/>
  <c r="U628" i="3"/>
  <c r="U756" i="3"/>
  <c r="U764" i="3"/>
  <c r="U789" i="3"/>
  <c r="U917" i="3"/>
  <c r="U710" i="3"/>
  <c r="U669" i="3"/>
  <c r="U780" i="3"/>
  <c r="U925" i="3"/>
  <c r="U913" i="3"/>
  <c r="U740" i="3"/>
  <c r="U969" i="3"/>
  <c r="U656" i="3"/>
  <c r="U737" i="3"/>
  <c r="U802" i="3"/>
  <c r="U889" i="3"/>
  <c r="U963" i="3"/>
  <c r="U560" i="3"/>
  <c r="U640" i="3"/>
  <c r="U767" i="3"/>
  <c r="U795" i="3"/>
  <c r="U801" i="3"/>
  <c r="U870" i="3"/>
  <c r="U961" i="3"/>
  <c r="U563" i="3"/>
  <c r="U564" i="3"/>
  <c r="U618" i="3"/>
  <c r="U644" i="3"/>
  <c r="U573" i="3"/>
  <c r="U643" i="3"/>
  <c r="U799" i="3"/>
  <c r="U809" i="3"/>
  <c r="U850" i="3"/>
  <c r="U909" i="3"/>
  <c r="U987" i="3"/>
  <c r="U905" i="3"/>
  <c r="U829" i="3"/>
  <c r="U876" i="3"/>
  <c r="U884" i="3"/>
  <c r="U924" i="3"/>
  <c r="U867" i="3"/>
  <c r="U566" i="3"/>
  <c r="U627" i="3"/>
  <c r="U659" i="3"/>
  <c r="U614" i="3"/>
  <c r="U752" i="3"/>
  <c r="U762" i="3"/>
  <c r="U852" i="3"/>
  <c r="U793" i="3"/>
  <c r="U862" i="3"/>
  <c r="U580" i="3"/>
  <c r="U939" i="3"/>
  <c r="U632" i="3"/>
  <c r="U720" i="3"/>
  <c r="U552" i="3"/>
  <c r="U609" i="3"/>
  <c r="U739" i="3"/>
  <c r="U814" i="3"/>
  <c r="U842" i="3"/>
  <c r="U562" i="3"/>
  <c r="U590" i="3"/>
  <c r="U634" i="3"/>
  <c r="U652" i="3"/>
  <c r="U658" i="3"/>
  <c r="U545" i="3"/>
  <c r="U707" i="3"/>
  <c r="U701" i="3"/>
  <c r="U709" i="3"/>
  <c r="U503" i="3"/>
  <c r="U513" i="3"/>
  <c r="U695" i="3"/>
  <c r="U887" i="3"/>
  <c r="U903" i="3"/>
  <c r="U911" i="3"/>
  <c r="U927" i="3"/>
  <c r="U934" i="3"/>
  <c r="U938" i="3"/>
  <c r="U946" i="3"/>
  <c r="U954" i="3"/>
  <c r="U982" i="3"/>
  <c r="U535" i="3"/>
  <c r="U506" i="3"/>
  <c r="U617" i="3"/>
  <c r="U623" i="3"/>
  <c r="U736" i="3"/>
  <c r="U714" i="3"/>
  <c r="U734" i="3"/>
  <c r="U796" i="3"/>
  <c r="U955" i="3"/>
  <c r="U637" i="3"/>
  <c r="U730" i="3"/>
  <c r="U726" i="3"/>
  <c r="U678" i="3"/>
  <c r="U729" i="3"/>
  <c r="U819" i="3"/>
  <c r="U604" i="3"/>
  <c r="U661" i="3"/>
  <c r="U769" i="3"/>
  <c r="U792" i="3"/>
  <c r="R554" i="3"/>
  <c r="T554" i="3"/>
  <c r="S554" i="3"/>
  <c r="R542" i="3"/>
  <c r="T542" i="3"/>
  <c r="S542" i="3"/>
  <c r="Q559" i="3"/>
  <c r="S559" i="3"/>
  <c r="T559" i="3"/>
  <c r="R559" i="3"/>
  <c r="Q581" i="3"/>
  <c r="S581" i="3"/>
  <c r="R581" i="3"/>
  <c r="T581" i="3"/>
  <c r="Q622" i="3"/>
  <c r="R622" i="3"/>
  <c r="T622" i="3"/>
  <c r="S622" i="3"/>
  <c r="Q642" i="3"/>
  <c r="R642" i="3"/>
  <c r="T642" i="3"/>
  <c r="S642" i="3"/>
  <c r="Q667" i="3"/>
  <c r="S667" i="3"/>
  <c r="R667" i="3"/>
  <c r="T667" i="3"/>
  <c r="T692" i="3"/>
  <c r="R692" i="3"/>
  <c r="S692" i="3"/>
  <c r="R882" i="3"/>
  <c r="S882" i="3"/>
  <c r="T882" i="3"/>
  <c r="S935" i="3"/>
  <c r="R935" i="3"/>
  <c r="T935" i="3"/>
  <c r="Q605" i="3"/>
  <c r="S605" i="3"/>
  <c r="R605" i="3"/>
  <c r="T605" i="3"/>
  <c r="Q625" i="3"/>
  <c r="S625" i="3"/>
  <c r="R625" i="3"/>
  <c r="T625" i="3"/>
  <c r="R694" i="3"/>
  <c r="T694" i="3"/>
  <c r="S694" i="3"/>
  <c r="Q787" i="3"/>
  <c r="S787" i="3"/>
  <c r="R787" i="3"/>
  <c r="T787" i="3"/>
  <c r="Q823" i="3"/>
  <c r="S823" i="3"/>
  <c r="R823" i="3"/>
  <c r="T823" i="3"/>
  <c r="Q861" i="3"/>
  <c r="R861" i="3"/>
  <c r="S861" i="3"/>
  <c r="T861" i="3"/>
  <c r="Q869" i="3"/>
  <c r="S869" i="3"/>
  <c r="T869" i="3"/>
  <c r="R869" i="3"/>
  <c r="Q936" i="3"/>
  <c r="T936" i="3"/>
  <c r="R936" i="3"/>
  <c r="S936" i="3"/>
  <c r="Q575" i="3"/>
  <c r="S575" i="3"/>
  <c r="T575" i="3"/>
  <c r="R575" i="3"/>
  <c r="Q608" i="3"/>
  <c r="T608" i="3"/>
  <c r="R608" i="3"/>
  <c r="S608" i="3"/>
  <c r="S649" i="3"/>
  <c r="R649" i="3"/>
  <c r="T649" i="3"/>
  <c r="R706" i="3"/>
  <c r="T706" i="3"/>
  <c r="S706" i="3"/>
  <c r="Q864" i="3"/>
  <c r="T864" i="3"/>
  <c r="R864" i="3"/>
  <c r="S864" i="3"/>
  <c r="Q873" i="3"/>
  <c r="R873" i="3"/>
  <c r="S873" i="3"/>
  <c r="T873" i="3"/>
  <c r="R902" i="3"/>
  <c r="S902" i="3"/>
  <c r="T902" i="3"/>
  <c r="R886" i="3"/>
  <c r="S886" i="3"/>
  <c r="T886" i="3"/>
  <c r="Q964" i="3"/>
  <c r="T964" i="3"/>
  <c r="R964" i="3"/>
  <c r="S964" i="3"/>
  <c r="Q662" i="3"/>
  <c r="R662" i="3"/>
  <c r="T662" i="3"/>
  <c r="S662" i="3"/>
  <c r="T700" i="3"/>
  <c r="R700" i="3"/>
  <c r="S700" i="3"/>
  <c r="Q763" i="3"/>
  <c r="S763" i="3"/>
  <c r="R763" i="3"/>
  <c r="T763" i="3"/>
  <c r="Q798" i="3"/>
  <c r="R798" i="3"/>
  <c r="S798" i="3"/>
  <c r="T798" i="3"/>
  <c r="Q940" i="3"/>
  <c r="T940" i="3"/>
  <c r="S940" i="3"/>
  <c r="R940" i="3"/>
  <c r="Q530" i="3"/>
  <c r="R530" i="3"/>
  <c r="T530" i="3"/>
  <c r="S530" i="3"/>
  <c r="Q561" i="3"/>
  <c r="S561" i="3"/>
  <c r="R561" i="3"/>
  <c r="T561" i="3"/>
  <c r="T548" i="3"/>
  <c r="R548" i="3"/>
  <c r="S548" i="3"/>
  <c r="Q588" i="3"/>
  <c r="T588" i="3"/>
  <c r="R588" i="3"/>
  <c r="S588" i="3"/>
  <c r="Q589" i="3"/>
  <c r="S589" i="3"/>
  <c r="R589" i="3"/>
  <c r="T589" i="3"/>
  <c r="Q602" i="3"/>
  <c r="R602" i="3"/>
  <c r="T602" i="3"/>
  <c r="S602" i="3"/>
  <c r="Q755" i="3"/>
  <c r="S755" i="3"/>
  <c r="R755" i="3"/>
  <c r="T755" i="3"/>
  <c r="Q833" i="3"/>
  <c r="T833" i="3"/>
  <c r="R833" i="3"/>
  <c r="S833" i="3"/>
  <c r="Q853" i="3"/>
  <c r="S853" i="3"/>
  <c r="T853" i="3"/>
  <c r="R853" i="3"/>
  <c r="Q942" i="3"/>
  <c r="R942" i="3"/>
  <c r="S942" i="3"/>
  <c r="T942" i="3"/>
  <c r="Q596" i="3"/>
  <c r="T596" i="3"/>
  <c r="R596" i="3"/>
  <c r="S596" i="3"/>
  <c r="Q612" i="3"/>
  <c r="T612" i="3"/>
  <c r="R612" i="3"/>
  <c r="S612" i="3"/>
  <c r="Q770" i="3"/>
  <c r="R770" i="3"/>
  <c r="T770" i="3"/>
  <c r="S770" i="3"/>
  <c r="Q797" i="3"/>
  <c r="R797" i="3"/>
  <c r="S797" i="3"/>
  <c r="T797" i="3"/>
  <c r="Q849" i="3"/>
  <c r="T849" i="3"/>
  <c r="R849" i="3"/>
  <c r="S849" i="3"/>
  <c r="Q871" i="3"/>
  <c r="S871" i="3"/>
  <c r="R871" i="3"/>
  <c r="T871" i="3"/>
  <c r="R922" i="3"/>
  <c r="T922" i="3"/>
  <c r="S922" i="3"/>
  <c r="T956" i="3"/>
  <c r="S956" i="3"/>
  <c r="R956" i="3"/>
  <c r="R878" i="3"/>
  <c r="S878" i="3"/>
  <c r="T878" i="3"/>
  <c r="R973" i="3"/>
  <c r="S973" i="3"/>
  <c r="T973" i="3"/>
  <c r="Q593" i="3"/>
  <c r="S593" i="3"/>
  <c r="R593" i="3"/>
  <c r="T593" i="3"/>
  <c r="Q626" i="3"/>
  <c r="R626" i="3"/>
  <c r="T626" i="3"/>
  <c r="S626" i="3"/>
  <c r="Q653" i="3"/>
  <c r="S653" i="3"/>
  <c r="R653" i="3"/>
  <c r="T653" i="3"/>
  <c r="Q711" i="3"/>
  <c r="S711" i="3"/>
  <c r="T711" i="3"/>
  <c r="R711" i="3"/>
  <c r="Q841" i="3"/>
  <c r="R841" i="3"/>
  <c r="S841" i="3"/>
  <c r="T841" i="3"/>
  <c r="Q865" i="3"/>
  <c r="T865" i="3"/>
  <c r="R865" i="3"/>
  <c r="S865" i="3"/>
  <c r="R906" i="3"/>
  <c r="T906" i="3"/>
  <c r="S906" i="3"/>
  <c r="R890" i="3"/>
  <c r="T890" i="3"/>
  <c r="S890" i="3"/>
  <c r="Q974" i="3"/>
  <c r="R974" i="3"/>
  <c r="S974" i="3"/>
  <c r="T974" i="3"/>
  <c r="Q594" i="3"/>
  <c r="R594" i="3"/>
  <c r="T594" i="3"/>
  <c r="S594" i="3"/>
  <c r="Q641" i="3"/>
  <c r="S641" i="3"/>
  <c r="R641" i="3"/>
  <c r="T641" i="3"/>
  <c r="Q665" i="3"/>
  <c r="S665" i="3"/>
  <c r="R665" i="3"/>
  <c r="T665" i="3"/>
  <c r="Q713" i="3"/>
  <c r="S713" i="3"/>
  <c r="R713" i="3"/>
  <c r="T713" i="3"/>
  <c r="Q766" i="3"/>
  <c r="R766" i="3"/>
  <c r="T766" i="3"/>
  <c r="S766" i="3"/>
  <c r="Q847" i="3"/>
  <c r="S847" i="3"/>
  <c r="R847" i="3"/>
  <c r="T847" i="3"/>
  <c r="Q950" i="3"/>
  <c r="R950" i="3"/>
  <c r="S950" i="3"/>
  <c r="T950" i="3"/>
  <c r="Q538" i="3"/>
  <c r="R538" i="3"/>
  <c r="T538" i="3"/>
  <c r="S538" i="3"/>
  <c r="R546" i="3"/>
  <c r="T546" i="3"/>
  <c r="S546" i="3"/>
  <c r="R550" i="3"/>
  <c r="T550" i="3"/>
  <c r="S550" i="3"/>
  <c r="Q567" i="3"/>
  <c r="S567" i="3"/>
  <c r="T567" i="3"/>
  <c r="R567" i="3"/>
  <c r="Q635" i="3"/>
  <c r="S635" i="3"/>
  <c r="R635" i="3"/>
  <c r="T635" i="3"/>
  <c r="Q728" i="3"/>
  <c r="T728" i="3"/>
  <c r="R728" i="3"/>
  <c r="S728" i="3"/>
  <c r="Q757" i="3"/>
  <c r="S757" i="3"/>
  <c r="R757" i="3"/>
  <c r="T757" i="3"/>
  <c r="Q786" i="3"/>
  <c r="R786" i="3"/>
  <c r="T786" i="3"/>
  <c r="S786" i="3"/>
  <c r="Q857" i="3"/>
  <c r="R857" i="3"/>
  <c r="S857" i="3"/>
  <c r="T857" i="3"/>
  <c r="R874" i="3"/>
  <c r="T874" i="3"/>
  <c r="S874" i="3"/>
  <c r="R926" i="3"/>
  <c r="S926" i="3"/>
  <c r="T926" i="3"/>
  <c r="Q569" i="3"/>
  <c r="S569" i="3"/>
  <c r="R569" i="3"/>
  <c r="T569" i="3"/>
  <c r="Q600" i="3"/>
  <c r="T600" i="3"/>
  <c r="R600" i="3"/>
  <c r="S600" i="3"/>
  <c r="Q613" i="3"/>
  <c r="S613" i="3"/>
  <c r="R613" i="3"/>
  <c r="T613" i="3"/>
  <c r="Q636" i="3"/>
  <c r="T636" i="3"/>
  <c r="R636" i="3"/>
  <c r="S636" i="3"/>
  <c r="Q773" i="3"/>
  <c r="S773" i="3"/>
  <c r="R773" i="3"/>
  <c r="T773" i="3"/>
  <c r="Q831" i="3"/>
  <c r="S831" i="3"/>
  <c r="R831" i="3"/>
  <c r="T831" i="3"/>
  <c r="R910" i="3"/>
  <c r="S910" i="3"/>
  <c r="T910" i="3"/>
  <c r="S965" i="3"/>
  <c r="T965" i="3"/>
  <c r="R965" i="3"/>
  <c r="Q999" i="3"/>
  <c r="S999" i="3"/>
  <c r="R999" i="3"/>
  <c r="T999" i="3"/>
  <c r="Q958" i="3"/>
  <c r="R958" i="3"/>
  <c r="S958" i="3"/>
  <c r="T958" i="3"/>
  <c r="Q880" i="3"/>
  <c r="T880" i="3"/>
  <c r="R880" i="3"/>
  <c r="S880" i="3"/>
  <c r="Q597" i="3"/>
  <c r="S597" i="3"/>
  <c r="R597" i="3"/>
  <c r="T597" i="3"/>
  <c r="Q630" i="3"/>
  <c r="R630" i="3"/>
  <c r="T630" i="3"/>
  <c r="S630" i="3"/>
  <c r="Q664" i="3"/>
  <c r="T664" i="3"/>
  <c r="R664" i="3"/>
  <c r="S664" i="3"/>
  <c r="Q712" i="3"/>
  <c r="T712" i="3"/>
  <c r="R712" i="3"/>
  <c r="S712" i="3"/>
  <c r="Q827" i="3"/>
  <c r="S827" i="3"/>
  <c r="R827" i="3"/>
  <c r="T827" i="3"/>
  <c r="Q845" i="3"/>
  <c r="R845" i="3"/>
  <c r="S845" i="3"/>
  <c r="T845" i="3"/>
  <c r="R866" i="3"/>
  <c r="S866" i="3"/>
  <c r="T866" i="3"/>
  <c r="R894" i="3"/>
  <c r="S894" i="3"/>
  <c r="T894" i="3"/>
  <c r="R914" i="3"/>
  <c r="S914" i="3"/>
  <c r="T914" i="3"/>
  <c r="R957" i="3"/>
  <c r="S957" i="3"/>
  <c r="T957" i="3"/>
  <c r="Q995" i="3"/>
  <c r="S995" i="3"/>
  <c r="T995" i="3"/>
  <c r="R995" i="3"/>
  <c r="Q577" i="3"/>
  <c r="S577" i="3"/>
  <c r="R577" i="3"/>
  <c r="T577" i="3"/>
  <c r="Q591" i="3"/>
  <c r="S591" i="3"/>
  <c r="T591" i="3"/>
  <c r="R591" i="3"/>
  <c r="S601" i="3"/>
  <c r="R601" i="3"/>
  <c r="T601" i="3"/>
  <c r="Q655" i="3"/>
  <c r="S655" i="3"/>
  <c r="T655" i="3"/>
  <c r="R655" i="3"/>
  <c r="Q666" i="3"/>
  <c r="R666" i="3"/>
  <c r="T666" i="3"/>
  <c r="S666" i="3"/>
  <c r="Q732" i="3"/>
  <c r="T732" i="3"/>
  <c r="R732" i="3"/>
  <c r="S732" i="3"/>
  <c r="Q776" i="3"/>
  <c r="T776" i="3"/>
  <c r="R776" i="3"/>
  <c r="S776" i="3"/>
  <c r="R898" i="3"/>
  <c r="S898" i="3"/>
  <c r="T898" i="3"/>
  <c r="S975" i="3"/>
  <c r="R975" i="3"/>
  <c r="T975" i="3"/>
  <c r="T544" i="3"/>
  <c r="R544" i="3"/>
  <c r="S544" i="3"/>
  <c r="Q534" i="3"/>
  <c r="R534" i="3"/>
  <c r="T534" i="3"/>
  <c r="S534" i="3"/>
  <c r="Q558" i="3"/>
  <c r="R558" i="3"/>
  <c r="T558" i="3"/>
  <c r="S558" i="3"/>
  <c r="Q572" i="3"/>
  <c r="T572" i="3"/>
  <c r="R572" i="3"/>
  <c r="S572" i="3"/>
  <c r="Q587" i="3"/>
  <c r="S587" i="3"/>
  <c r="R587" i="3"/>
  <c r="T587" i="3"/>
  <c r="Q620" i="3"/>
  <c r="T620" i="3"/>
  <c r="R620" i="3"/>
  <c r="S620" i="3"/>
  <c r="Q717" i="3"/>
  <c r="S717" i="3"/>
  <c r="R717" i="3"/>
  <c r="T717" i="3"/>
  <c r="Q747" i="3"/>
  <c r="S747" i="3"/>
  <c r="R747" i="3"/>
  <c r="T747" i="3"/>
  <c r="Q807" i="3"/>
  <c r="S807" i="3"/>
  <c r="R807" i="3"/>
  <c r="T807" i="3"/>
  <c r="Q825" i="3"/>
  <c r="R825" i="3"/>
  <c r="S825" i="3"/>
  <c r="T825" i="3"/>
  <c r="Q839" i="3"/>
  <c r="S839" i="3"/>
  <c r="R839" i="3"/>
  <c r="T839" i="3"/>
  <c r="Q859" i="3"/>
  <c r="S859" i="3"/>
  <c r="R859" i="3"/>
  <c r="T859" i="3"/>
  <c r="Q930" i="3"/>
  <c r="R930" i="3"/>
  <c r="S930" i="3"/>
  <c r="T930" i="3"/>
  <c r="Q616" i="3"/>
  <c r="T616" i="3"/>
  <c r="R616" i="3"/>
  <c r="S616" i="3"/>
  <c r="Q775" i="3"/>
  <c r="S775" i="3"/>
  <c r="T775" i="3"/>
  <c r="R775" i="3"/>
  <c r="R918" i="3"/>
  <c r="S918" i="3"/>
  <c r="T918" i="3"/>
  <c r="Q966" i="3"/>
  <c r="R966" i="3"/>
  <c r="S966" i="3"/>
  <c r="T966" i="3"/>
  <c r="Q1000" i="3"/>
  <c r="T1000" i="3"/>
  <c r="R1000" i="3"/>
  <c r="S1000" i="3"/>
  <c r="S949" i="3"/>
  <c r="T949" i="3"/>
  <c r="R949" i="3"/>
  <c r="S647" i="3"/>
  <c r="T647" i="3"/>
  <c r="R647" i="3"/>
  <c r="T704" i="3"/>
  <c r="R704" i="3"/>
  <c r="S704" i="3"/>
  <c r="Q731" i="3"/>
  <c r="S731" i="3"/>
  <c r="R731" i="3"/>
  <c r="T731" i="3"/>
  <c r="Q835" i="3"/>
  <c r="S835" i="3"/>
  <c r="T835" i="3"/>
  <c r="R835" i="3"/>
  <c r="Q855" i="3"/>
  <c r="S855" i="3"/>
  <c r="R855" i="3"/>
  <c r="T855" i="3"/>
  <c r="Q872" i="3"/>
  <c r="T872" i="3"/>
  <c r="R872" i="3"/>
  <c r="S872" i="3"/>
  <c r="Q896" i="3"/>
  <c r="T896" i="3"/>
  <c r="R896" i="3"/>
  <c r="S896" i="3"/>
  <c r="Q948" i="3"/>
  <c r="T948" i="3"/>
  <c r="R948" i="3"/>
  <c r="S948" i="3"/>
  <c r="Q868" i="3"/>
  <c r="T868" i="3"/>
  <c r="R868" i="3"/>
  <c r="S868" i="3"/>
  <c r="S997" i="3"/>
  <c r="T997" i="3"/>
  <c r="R997" i="3"/>
  <c r="Q592" i="3"/>
  <c r="T592" i="3"/>
  <c r="R592" i="3"/>
  <c r="S592" i="3"/>
  <c r="Q619" i="3"/>
  <c r="S619" i="3"/>
  <c r="R619" i="3"/>
  <c r="T619" i="3"/>
  <c r="Q660" i="3"/>
  <c r="T660" i="3"/>
  <c r="R660" i="3"/>
  <c r="S660" i="3"/>
  <c r="R698" i="3"/>
  <c r="T698" i="3"/>
  <c r="S698" i="3"/>
  <c r="Q735" i="3"/>
  <c r="S735" i="3"/>
  <c r="T735" i="3"/>
  <c r="R735" i="3"/>
  <c r="Q785" i="3"/>
  <c r="S785" i="3"/>
  <c r="R785" i="3"/>
  <c r="T785" i="3"/>
  <c r="R937" i="3"/>
  <c r="S937" i="3"/>
  <c r="T937" i="3"/>
  <c r="AA567" i="6"/>
  <c r="AC567" i="6"/>
  <c r="AB568" i="6" s="1"/>
  <c r="Q543" i="3"/>
  <c r="Q525" i="3"/>
  <c r="Q537" i="3"/>
  <c r="Q548" i="3"/>
  <c r="Q511" i="3"/>
  <c r="Q513" i="3"/>
  <c r="Q515" i="3"/>
  <c r="Q517" i="3"/>
  <c r="Q519" i="3"/>
  <c r="Q521" i="3"/>
  <c r="Q523" i="3"/>
  <c r="Q542" i="3"/>
  <c r="Q546" i="3"/>
  <c r="Q550" i="3"/>
  <c r="Q554" i="3"/>
  <c r="Q541" i="3"/>
  <c r="Q549" i="3"/>
  <c r="Q557" i="3"/>
  <c r="Q544" i="3"/>
  <c r="Q669" i="3"/>
  <c r="Q683" i="3"/>
  <c r="Q707" i="3"/>
  <c r="Q693" i="3"/>
  <c r="Q700" i="3"/>
  <c r="Q706" i="3"/>
  <c r="Q709" i="3"/>
  <c r="Q689" i="3"/>
  <c r="Q738" i="3"/>
  <c r="Q742" i="3"/>
  <c r="Q750" i="3"/>
  <c r="Q758" i="3"/>
  <c r="Q879" i="3"/>
  <c r="Q887" i="3"/>
  <c r="Q895" i="3"/>
  <c r="Q903" i="3"/>
  <c r="Q911" i="3"/>
  <c r="Q919" i="3"/>
  <c r="Q927" i="3"/>
  <c r="Q862" i="3"/>
  <c r="Q870" i="3"/>
  <c r="Q882" i="3"/>
  <c r="Q898" i="3"/>
  <c r="Q914" i="3"/>
  <c r="Q945" i="3"/>
  <c r="Q953" i="3"/>
  <c r="Q961" i="3"/>
  <c r="Q969" i="3"/>
  <c r="Q977" i="3"/>
  <c r="Q985" i="3"/>
  <c r="Q993" i="3"/>
  <c r="Q1001" i="3"/>
  <c r="Q555" i="3"/>
  <c r="Q673" i="3"/>
  <c r="Q681" i="3"/>
  <c r="Q703" i="3"/>
  <c r="Q685" i="3"/>
  <c r="Q694" i="3"/>
  <c r="Q697" i="3"/>
  <c r="Q704" i="3"/>
  <c r="Q682" i="3"/>
  <c r="Q748" i="3"/>
  <c r="Q756" i="3"/>
  <c r="Q736" i="3"/>
  <c r="Q886" i="3"/>
  <c r="Q902" i="3"/>
  <c r="Q918" i="3"/>
  <c r="Q877" i="3"/>
  <c r="Q885" i="3"/>
  <c r="Q893" i="3"/>
  <c r="Q901" i="3"/>
  <c r="Q909" i="3"/>
  <c r="Q917" i="3"/>
  <c r="Q925" i="3"/>
  <c r="Q947" i="3"/>
  <c r="Q955" i="3"/>
  <c r="Q963" i="3"/>
  <c r="Q971" i="3"/>
  <c r="Q979" i="3"/>
  <c r="Q987" i="3"/>
  <c r="Q535" i="3"/>
  <c r="Q547" i="3"/>
  <c r="Q510" i="3"/>
  <c r="Q512" i="3"/>
  <c r="Q514" i="3"/>
  <c r="Q516" i="3"/>
  <c r="Q518" i="3"/>
  <c r="Q520" i="3"/>
  <c r="Q522" i="3"/>
  <c r="Q524" i="3"/>
  <c r="Q527" i="3"/>
  <c r="Q526" i="3"/>
  <c r="Q533" i="3"/>
  <c r="Q545" i="3"/>
  <c r="Q553" i="3"/>
  <c r="Q671" i="3"/>
  <c r="Q679" i="3"/>
  <c r="Q687" i="3"/>
  <c r="Q691" i="3"/>
  <c r="Q695" i="3"/>
  <c r="Q699" i="3"/>
  <c r="Q692" i="3"/>
  <c r="Q698" i="3"/>
  <c r="Q701" i="3"/>
  <c r="Q708" i="3"/>
  <c r="Q746" i="3"/>
  <c r="Q754" i="3"/>
  <c r="Q740" i="3"/>
  <c r="Q875" i="3"/>
  <c r="Q883" i="3"/>
  <c r="Q891" i="3"/>
  <c r="Q899" i="3"/>
  <c r="Q907" i="3"/>
  <c r="Q915" i="3"/>
  <c r="Q923" i="3"/>
  <c r="Q858" i="3"/>
  <c r="Q866" i="3"/>
  <c r="Q874" i="3"/>
  <c r="Q890" i="3"/>
  <c r="Q906" i="3"/>
  <c r="Q922" i="3"/>
  <c r="Q935" i="3"/>
  <c r="Q949" i="3"/>
  <c r="Q957" i="3"/>
  <c r="Q965" i="3"/>
  <c r="Q973" i="3"/>
  <c r="Q981" i="3"/>
  <c r="Q989" i="3"/>
  <c r="Q997" i="3"/>
  <c r="Q529" i="3"/>
  <c r="Q531" i="3"/>
  <c r="Q539" i="3"/>
  <c r="Q551" i="3"/>
  <c r="Q528" i="3"/>
  <c r="Q585" i="3"/>
  <c r="Q677" i="3"/>
  <c r="Q675" i="3"/>
  <c r="Q686" i="3"/>
  <c r="Q690" i="3"/>
  <c r="Q696" i="3"/>
  <c r="Q702" i="3"/>
  <c r="Q705" i="3"/>
  <c r="Q744" i="3"/>
  <c r="Q752" i="3"/>
  <c r="Q760" i="3"/>
  <c r="Q734" i="3"/>
  <c r="Q878" i="3"/>
  <c r="Q894" i="3"/>
  <c r="Q910" i="3"/>
  <c r="Q926" i="3"/>
  <c r="Q881" i="3"/>
  <c r="Q889" i="3"/>
  <c r="Q897" i="3"/>
  <c r="Q905" i="3"/>
  <c r="Q913" i="3"/>
  <c r="Q921" i="3"/>
  <c r="Q937" i="3"/>
  <c r="Q951" i="3"/>
  <c r="Q959" i="3"/>
  <c r="Q967" i="3"/>
  <c r="Q975" i="3"/>
  <c r="Q983" i="3"/>
  <c r="Q991" i="3"/>
  <c r="T14" i="2"/>
  <c r="BR9" i="1"/>
  <c r="BR8" i="1"/>
  <c r="CM8" i="1"/>
  <c r="CM7" i="1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H501" i="3"/>
  <c r="I501" i="3" s="1"/>
  <c r="H500" i="3"/>
  <c r="I500" i="3" s="1"/>
  <c r="H499" i="3"/>
  <c r="H498" i="3"/>
  <c r="I498" i="3" s="1"/>
  <c r="H497" i="3"/>
  <c r="H496" i="3"/>
  <c r="I496" i="3" s="1"/>
  <c r="H495" i="3"/>
  <c r="I495" i="3" s="1"/>
  <c r="H494" i="3"/>
  <c r="I494" i="3" s="1"/>
  <c r="H493" i="3"/>
  <c r="I493" i="3" s="1"/>
  <c r="H492" i="3"/>
  <c r="I492" i="3" s="1"/>
  <c r="H491" i="3"/>
  <c r="H490" i="3"/>
  <c r="I490" i="3" s="1"/>
  <c r="H489" i="3"/>
  <c r="I489" i="3" s="1"/>
  <c r="H488" i="3"/>
  <c r="H487" i="3"/>
  <c r="I487" i="3" s="1"/>
  <c r="H486" i="3"/>
  <c r="I486" i="3" s="1"/>
  <c r="H485" i="3"/>
  <c r="I485" i="3" s="1"/>
  <c r="H484" i="3"/>
  <c r="I484" i="3" s="1"/>
  <c r="H483" i="3"/>
  <c r="H482" i="3"/>
  <c r="H481" i="3"/>
  <c r="I481" i="3" s="1"/>
  <c r="H480" i="3"/>
  <c r="I480" i="3" s="1"/>
  <c r="H479" i="3"/>
  <c r="H478" i="3"/>
  <c r="I478" i="3" s="1"/>
  <c r="H477" i="3"/>
  <c r="H476" i="3"/>
  <c r="I476" i="3" s="1"/>
  <c r="H475" i="3"/>
  <c r="H474" i="3"/>
  <c r="I474" i="3" s="1"/>
  <c r="H473" i="3"/>
  <c r="I473" i="3" s="1"/>
  <c r="H472" i="3"/>
  <c r="I472" i="3" s="1"/>
  <c r="H471" i="3"/>
  <c r="I471" i="3" s="1"/>
  <c r="H470" i="3"/>
  <c r="I470" i="3" s="1"/>
  <c r="H469" i="3"/>
  <c r="I469" i="3" s="1"/>
  <c r="H468" i="3"/>
  <c r="I468" i="3" s="1"/>
  <c r="H467" i="3"/>
  <c r="I467" i="3" s="1"/>
  <c r="H466" i="3"/>
  <c r="I466" i="3" s="1"/>
  <c r="H465" i="3"/>
  <c r="I465" i="3" s="1"/>
  <c r="H464" i="3"/>
  <c r="H463" i="3"/>
  <c r="H462" i="3"/>
  <c r="H461" i="3"/>
  <c r="I461" i="3" s="1"/>
  <c r="H460" i="3"/>
  <c r="I460" i="3" s="1"/>
  <c r="H459" i="3"/>
  <c r="H458" i="3"/>
  <c r="H457" i="3"/>
  <c r="I457" i="3" s="1"/>
  <c r="H456" i="3"/>
  <c r="I456" i="3" s="1"/>
  <c r="H455" i="3"/>
  <c r="H454" i="3"/>
  <c r="H453" i="3"/>
  <c r="I453" i="3" s="1"/>
  <c r="H452" i="3"/>
  <c r="H451" i="3"/>
  <c r="I451" i="3" s="1"/>
  <c r="H450" i="3"/>
  <c r="I450" i="3" s="1"/>
  <c r="H449" i="3"/>
  <c r="I449" i="3" s="1"/>
  <c r="H448" i="3"/>
  <c r="I448" i="3" s="1"/>
  <c r="H447" i="3"/>
  <c r="H446" i="3"/>
  <c r="H445" i="3"/>
  <c r="I445" i="3" s="1"/>
  <c r="H444" i="3"/>
  <c r="I444" i="3" s="1"/>
  <c r="H443" i="3"/>
  <c r="I443" i="3" s="1"/>
  <c r="H442" i="3"/>
  <c r="I442" i="3" s="1"/>
  <c r="H441" i="3"/>
  <c r="I441" i="3" s="1"/>
  <c r="H440" i="3"/>
  <c r="I440" i="3" s="1"/>
  <c r="H439" i="3"/>
  <c r="I439" i="3" s="1"/>
  <c r="H438" i="3"/>
  <c r="H437" i="3"/>
  <c r="I437" i="3" s="1"/>
  <c r="H436" i="3"/>
  <c r="I436" i="3" s="1"/>
  <c r="H435" i="3"/>
  <c r="I435" i="3" s="1"/>
  <c r="H434" i="3"/>
  <c r="H433" i="3"/>
  <c r="I433" i="3" s="1"/>
  <c r="H432" i="3"/>
  <c r="I432" i="3" s="1"/>
  <c r="H431" i="3"/>
  <c r="H430" i="3"/>
  <c r="I430" i="3" s="1"/>
  <c r="H429" i="3"/>
  <c r="I429" i="3" s="1"/>
  <c r="H428" i="3"/>
  <c r="I428" i="3" s="1"/>
  <c r="H427" i="3"/>
  <c r="I427" i="3" s="1"/>
  <c r="H426" i="3"/>
  <c r="I426" i="3" s="1"/>
  <c r="H425" i="3"/>
  <c r="I425" i="3" s="1"/>
  <c r="H424" i="3"/>
  <c r="I424" i="3" s="1"/>
  <c r="H423" i="3"/>
  <c r="I423" i="3" s="1"/>
  <c r="H422" i="3"/>
  <c r="I422" i="3" s="1"/>
  <c r="H421" i="3"/>
  <c r="I421" i="3" s="1"/>
  <c r="H420" i="3"/>
  <c r="H419" i="3"/>
  <c r="I419" i="3" s="1"/>
  <c r="H418" i="3"/>
  <c r="I418" i="3" s="1"/>
  <c r="H417" i="3"/>
  <c r="I417" i="3" s="1"/>
  <c r="H416" i="3"/>
  <c r="I416" i="3" s="1"/>
  <c r="H415" i="3"/>
  <c r="I415" i="3" s="1"/>
  <c r="H414" i="3"/>
  <c r="H413" i="3"/>
  <c r="I413" i="3" s="1"/>
  <c r="H412" i="3"/>
  <c r="H411" i="3"/>
  <c r="I411" i="3" s="1"/>
  <c r="H410" i="3"/>
  <c r="I410" i="3" s="1"/>
  <c r="H409" i="3"/>
  <c r="I409" i="3" s="1"/>
  <c r="H408" i="3"/>
  <c r="I408" i="3" s="1"/>
  <c r="H407" i="3"/>
  <c r="I407" i="3" s="1"/>
  <c r="H406" i="3"/>
  <c r="H405" i="3"/>
  <c r="I405" i="3" s="1"/>
  <c r="H404" i="3"/>
  <c r="I404" i="3" s="1"/>
  <c r="H403" i="3"/>
  <c r="I403" i="3" s="1"/>
  <c r="H402" i="3"/>
  <c r="I402" i="3" s="1"/>
  <c r="H401" i="3"/>
  <c r="H400" i="3"/>
  <c r="H399" i="3"/>
  <c r="I399" i="3" s="1"/>
  <c r="H398" i="3"/>
  <c r="H397" i="3"/>
  <c r="I397" i="3" s="1"/>
  <c r="H396" i="3"/>
  <c r="H395" i="3"/>
  <c r="I395" i="3" s="1"/>
  <c r="H394" i="3"/>
  <c r="H393" i="3"/>
  <c r="H392" i="3"/>
  <c r="H391" i="3"/>
  <c r="I391" i="3" s="1"/>
  <c r="H390" i="3"/>
  <c r="H389" i="3"/>
  <c r="I389" i="3" s="1"/>
  <c r="H388" i="3"/>
  <c r="I388" i="3" s="1"/>
  <c r="H387" i="3"/>
  <c r="I387" i="3" s="1"/>
  <c r="H386" i="3"/>
  <c r="H385" i="3"/>
  <c r="H384" i="3"/>
  <c r="H383" i="3"/>
  <c r="I383" i="3" s="1"/>
  <c r="H382" i="3"/>
  <c r="H381" i="3"/>
  <c r="I381" i="3" s="1"/>
  <c r="H380" i="3"/>
  <c r="H379" i="3"/>
  <c r="I379" i="3" s="1"/>
  <c r="H378" i="3"/>
  <c r="H377" i="3"/>
  <c r="I377" i="3" s="1"/>
  <c r="H376" i="3"/>
  <c r="H375" i="3"/>
  <c r="I375" i="3" s="1"/>
  <c r="H374" i="3"/>
  <c r="H373" i="3"/>
  <c r="I373" i="3" s="1"/>
  <c r="H372" i="3"/>
  <c r="I372" i="3" s="1"/>
  <c r="H371" i="3"/>
  <c r="I371" i="3" s="1"/>
  <c r="H370" i="3"/>
  <c r="H369" i="3"/>
  <c r="H368" i="3"/>
  <c r="H367" i="3"/>
  <c r="I367" i="3" s="1"/>
  <c r="H366" i="3"/>
  <c r="H365" i="3"/>
  <c r="H364" i="3"/>
  <c r="H363" i="3"/>
  <c r="I363" i="3" s="1"/>
  <c r="H362" i="3"/>
  <c r="H361" i="3"/>
  <c r="H360" i="3"/>
  <c r="H359" i="3"/>
  <c r="I359" i="3" s="1"/>
  <c r="H358" i="3"/>
  <c r="H357" i="3"/>
  <c r="I357" i="3" s="1"/>
  <c r="H356" i="3"/>
  <c r="I356" i="3" s="1"/>
  <c r="H355" i="3"/>
  <c r="I355" i="3" s="1"/>
  <c r="H354" i="3"/>
  <c r="H353" i="3"/>
  <c r="I353" i="3" s="1"/>
  <c r="H352" i="3"/>
  <c r="H351" i="3"/>
  <c r="I351" i="3" s="1"/>
  <c r="H350" i="3"/>
  <c r="H349" i="3"/>
  <c r="H348" i="3"/>
  <c r="I348" i="3" s="1"/>
  <c r="H347" i="3"/>
  <c r="I347" i="3" s="1"/>
  <c r="H346" i="3"/>
  <c r="I346" i="3" s="1"/>
  <c r="H345" i="3"/>
  <c r="I345" i="3" s="1"/>
  <c r="H344" i="3"/>
  <c r="I344" i="3" s="1"/>
  <c r="H343" i="3"/>
  <c r="I343" i="3" s="1"/>
  <c r="H342" i="3"/>
  <c r="I342" i="3" s="1"/>
  <c r="H341" i="3"/>
  <c r="H340" i="3"/>
  <c r="I340" i="3" s="1"/>
  <c r="H339" i="3"/>
  <c r="I339" i="3" s="1"/>
  <c r="H338" i="3"/>
  <c r="I338" i="3" s="1"/>
  <c r="H337" i="3"/>
  <c r="H336" i="3"/>
  <c r="I336" i="3" s="1"/>
  <c r="H335" i="3"/>
  <c r="I335" i="3" s="1"/>
  <c r="H334" i="3"/>
  <c r="H333" i="3"/>
  <c r="H332" i="3"/>
  <c r="I332" i="3" s="1"/>
  <c r="H331" i="3"/>
  <c r="I331" i="3" s="1"/>
  <c r="H330" i="3"/>
  <c r="I330" i="3" s="1"/>
  <c r="H329" i="3"/>
  <c r="I329" i="3" s="1"/>
  <c r="H328" i="3"/>
  <c r="I328" i="3" s="1"/>
  <c r="H327" i="3"/>
  <c r="H326" i="3"/>
  <c r="H325" i="3"/>
  <c r="H324" i="3"/>
  <c r="I324" i="3" s="1"/>
  <c r="H323" i="3"/>
  <c r="I323" i="3" s="1"/>
  <c r="H322" i="3"/>
  <c r="I322" i="3" s="1"/>
  <c r="H321" i="3"/>
  <c r="I321" i="3" s="1"/>
  <c r="H320" i="3"/>
  <c r="I320" i="3" s="1"/>
  <c r="H319" i="3"/>
  <c r="H318" i="3"/>
  <c r="H317" i="3"/>
  <c r="I317" i="3" s="1"/>
  <c r="H316" i="3"/>
  <c r="I316" i="3" s="1"/>
  <c r="H315" i="3"/>
  <c r="I315" i="3" s="1"/>
  <c r="H314" i="3"/>
  <c r="I314" i="3" s="1"/>
  <c r="H313" i="3"/>
  <c r="H312" i="3"/>
  <c r="I312" i="3" s="1"/>
  <c r="H311" i="3"/>
  <c r="I311" i="3" s="1"/>
  <c r="H310" i="3"/>
  <c r="I310" i="3" s="1"/>
  <c r="H309" i="3"/>
  <c r="H308" i="3"/>
  <c r="I308" i="3" s="1"/>
  <c r="H307" i="3"/>
  <c r="I307" i="3" s="1"/>
  <c r="H306" i="3"/>
  <c r="H305" i="3"/>
  <c r="I305" i="3" s="1"/>
  <c r="H304" i="3"/>
  <c r="I304" i="3" s="1"/>
  <c r="H303" i="3"/>
  <c r="I303" i="3" s="1"/>
  <c r="H302" i="3"/>
  <c r="I302" i="3" s="1"/>
  <c r="H301" i="3"/>
  <c r="I301" i="3" s="1"/>
  <c r="H300" i="3"/>
  <c r="I300" i="3" s="1"/>
  <c r="H299" i="3"/>
  <c r="H298" i="3"/>
  <c r="H297" i="3"/>
  <c r="H296" i="3"/>
  <c r="H295" i="3"/>
  <c r="I295" i="3" s="1"/>
  <c r="H294" i="3"/>
  <c r="I294" i="3" s="1"/>
  <c r="H293" i="3"/>
  <c r="I293" i="3" s="1"/>
  <c r="H292" i="3"/>
  <c r="H291" i="3"/>
  <c r="I291" i="3" s="1"/>
  <c r="H290" i="3"/>
  <c r="H289" i="3"/>
  <c r="H288" i="3"/>
  <c r="I288" i="3" s="1"/>
  <c r="H287" i="3"/>
  <c r="I287" i="3" s="1"/>
  <c r="H286" i="3"/>
  <c r="H285" i="3"/>
  <c r="I285" i="3" s="1"/>
  <c r="H284" i="3"/>
  <c r="I284" i="3" s="1"/>
  <c r="H283" i="3"/>
  <c r="H282" i="3"/>
  <c r="H281" i="3"/>
  <c r="I281" i="3" s="1"/>
  <c r="H280" i="3"/>
  <c r="H279" i="3"/>
  <c r="I279" i="3" s="1"/>
  <c r="H278" i="3"/>
  <c r="H277" i="3"/>
  <c r="I277" i="3" s="1"/>
  <c r="H276" i="3"/>
  <c r="I276" i="3" s="1"/>
  <c r="H275" i="3"/>
  <c r="H274" i="3"/>
  <c r="H273" i="3"/>
  <c r="H272" i="3"/>
  <c r="I272" i="3" s="1"/>
  <c r="H271" i="3"/>
  <c r="I271" i="3" s="1"/>
  <c r="H270" i="3"/>
  <c r="I270" i="3" s="1"/>
  <c r="H269" i="3"/>
  <c r="H268" i="3"/>
  <c r="H267" i="3"/>
  <c r="H266" i="3"/>
  <c r="I266" i="3" s="1"/>
  <c r="H265" i="3"/>
  <c r="H264" i="3"/>
  <c r="I264" i="3" s="1"/>
  <c r="H263" i="3"/>
  <c r="H262" i="3"/>
  <c r="I262" i="3" s="1"/>
  <c r="H261" i="3"/>
  <c r="H260" i="3"/>
  <c r="H259" i="3"/>
  <c r="I259" i="3" s="1"/>
  <c r="H258" i="3"/>
  <c r="I258" i="3" s="1"/>
  <c r="H257" i="3"/>
  <c r="H256" i="3"/>
  <c r="H255" i="3"/>
  <c r="I255" i="3" s="1"/>
  <c r="H254" i="3"/>
  <c r="I254" i="3" s="1"/>
  <c r="H253" i="3"/>
  <c r="H252" i="3"/>
  <c r="I252" i="3" s="1"/>
  <c r="H251" i="3"/>
  <c r="H250" i="3"/>
  <c r="I250" i="3" s="1"/>
  <c r="H249" i="3"/>
  <c r="H248" i="3"/>
  <c r="I248" i="3" s="1"/>
  <c r="H247" i="3"/>
  <c r="H246" i="3"/>
  <c r="I246" i="3" s="1"/>
  <c r="H245" i="3"/>
  <c r="H244" i="3"/>
  <c r="H243" i="3"/>
  <c r="I243" i="3" s="1"/>
  <c r="H242" i="3"/>
  <c r="I242" i="3" s="1"/>
  <c r="H241" i="3"/>
  <c r="I241" i="3" s="1"/>
  <c r="H240" i="3"/>
  <c r="H239" i="3"/>
  <c r="I239" i="3" s="1"/>
  <c r="H238" i="3"/>
  <c r="I238" i="3" s="1"/>
  <c r="H237" i="3"/>
  <c r="I237" i="3" s="1"/>
  <c r="H236" i="3"/>
  <c r="H235" i="3"/>
  <c r="I235" i="3" s="1"/>
  <c r="H234" i="3"/>
  <c r="I234" i="3" s="1"/>
  <c r="H233" i="3"/>
  <c r="I233" i="3" s="1"/>
  <c r="H232" i="3"/>
  <c r="H231" i="3"/>
  <c r="I231" i="3" s="1"/>
  <c r="H230" i="3"/>
  <c r="I230" i="3" s="1"/>
  <c r="H229" i="3"/>
  <c r="I229" i="3" s="1"/>
  <c r="H228" i="3"/>
  <c r="I228" i="3" s="1"/>
  <c r="H227" i="3"/>
  <c r="I227" i="3" s="1"/>
  <c r="H226" i="3"/>
  <c r="I226" i="3" s="1"/>
  <c r="H225" i="3"/>
  <c r="I225" i="3" s="1"/>
  <c r="H224" i="3"/>
  <c r="H223" i="3"/>
  <c r="I223" i="3" s="1"/>
  <c r="H222" i="3"/>
  <c r="I222" i="3" s="1"/>
  <c r="H221" i="3"/>
  <c r="I221" i="3" s="1"/>
  <c r="H220" i="3"/>
  <c r="I220" i="3" s="1"/>
  <c r="H219" i="3"/>
  <c r="I219" i="3" s="1"/>
  <c r="H218" i="3"/>
  <c r="I218" i="3" s="1"/>
  <c r="H217" i="3"/>
  <c r="I217" i="3" s="1"/>
  <c r="H216" i="3"/>
  <c r="I216" i="3" s="1"/>
  <c r="H215" i="3"/>
  <c r="I215" i="3" s="1"/>
  <c r="H214" i="3"/>
  <c r="H213" i="3"/>
  <c r="H212" i="3"/>
  <c r="H211" i="3"/>
  <c r="I211" i="3" s="1"/>
  <c r="H210" i="3"/>
  <c r="I210" i="3" s="1"/>
  <c r="H209" i="3"/>
  <c r="I209" i="3" s="1"/>
  <c r="H208" i="3"/>
  <c r="I208" i="3" s="1"/>
  <c r="H207" i="3"/>
  <c r="I207" i="3" s="1"/>
  <c r="H206" i="3"/>
  <c r="I206" i="3" s="1"/>
  <c r="H205" i="3"/>
  <c r="I205" i="3" s="1"/>
  <c r="H204" i="3"/>
  <c r="H203" i="3"/>
  <c r="I203" i="3" s="1"/>
  <c r="H202" i="3"/>
  <c r="I202" i="3" s="1"/>
  <c r="H201" i="3"/>
  <c r="I201" i="3" s="1"/>
  <c r="H200" i="3"/>
  <c r="I200" i="3" s="1"/>
  <c r="H199" i="3"/>
  <c r="I199" i="3" s="1"/>
  <c r="H198" i="3"/>
  <c r="I198" i="3" s="1"/>
  <c r="H197" i="3"/>
  <c r="I197" i="3" s="1"/>
  <c r="H196" i="3"/>
  <c r="I196" i="3" s="1"/>
  <c r="H195" i="3"/>
  <c r="H194" i="3"/>
  <c r="H193" i="3"/>
  <c r="I193" i="3" s="1"/>
  <c r="H192" i="3"/>
  <c r="I192" i="3" s="1"/>
  <c r="H191" i="3"/>
  <c r="I191" i="3" s="1"/>
  <c r="H190" i="3"/>
  <c r="H189" i="3"/>
  <c r="I189" i="3" s="1"/>
  <c r="H188" i="3"/>
  <c r="H187" i="3"/>
  <c r="H186" i="3"/>
  <c r="I186" i="3" s="1"/>
  <c r="H185" i="3"/>
  <c r="H184" i="3"/>
  <c r="I184" i="3" s="1"/>
  <c r="H183" i="3"/>
  <c r="I183" i="3" s="1"/>
  <c r="H182" i="3"/>
  <c r="H181" i="3"/>
  <c r="I181" i="3" s="1"/>
  <c r="H180" i="3"/>
  <c r="I180" i="3" s="1"/>
  <c r="H179" i="3"/>
  <c r="I179" i="3" s="1"/>
  <c r="H178" i="3"/>
  <c r="I178" i="3" s="1"/>
  <c r="H177" i="3"/>
  <c r="I177" i="3" s="1"/>
  <c r="H176" i="3"/>
  <c r="H175" i="3"/>
  <c r="I175" i="3" s="1"/>
  <c r="H174" i="3"/>
  <c r="H173" i="3"/>
  <c r="I173" i="3" s="1"/>
  <c r="H172" i="3"/>
  <c r="I172" i="3" s="1"/>
  <c r="H171" i="3"/>
  <c r="I171" i="3" s="1"/>
  <c r="H170" i="3"/>
  <c r="I170" i="3" s="1"/>
  <c r="H169" i="3"/>
  <c r="I169" i="3" s="1"/>
  <c r="H168" i="3"/>
  <c r="I168" i="3" s="1"/>
  <c r="H167" i="3"/>
  <c r="I167" i="3" s="1"/>
  <c r="H166" i="3"/>
  <c r="I166" i="3" s="1"/>
  <c r="H165" i="3"/>
  <c r="I165" i="3" s="1"/>
  <c r="H164" i="3"/>
  <c r="I164" i="3" s="1"/>
  <c r="H163" i="3"/>
  <c r="I163" i="3" s="1"/>
  <c r="H162" i="3"/>
  <c r="H161" i="3"/>
  <c r="I161" i="3" s="1"/>
  <c r="H160" i="3"/>
  <c r="I160" i="3" s="1"/>
  <c r="H159" i="3"/>
  <c r="I159" i="3" s="1"/>
  <c r="H158" i="3"/>
  <c r="H157" i="3"/>
  <c r="I157" i="3" s="1"/>
  <c r="H156" i="3"/>
  <c r="I156" i="3" s="1"/>
  <c r="H155" i="3"/>
  <c r="I155" i="3" s="1"/>
  <c r="H154" i="3"/>
  <c r="H153" i="3"/>
  <c r="H152" i="3"/>
  <c r="I152" i="3" s="1"/>
  <c r="H151" i="3"/>
  <c r="I151" i="3" s="1"/>
  <c r="H150" i="3"/>
  <c r="H149" i="3"/>
  <c r="I149" i="3" s="1"/>
  <c r="H148" i="3"/>
  <c r="I148" i="3" s="1"/>
  <c r="H147" i="3"/>
  <c r="I147" i="3" s="1"/>
  <c r="H146" i="3"/>
  <c r="H145" i="3"/>
  <c r="I145" i="3" s="1"/>
  <c r="H144" i="3"/>
  <c r="I144" i="3" s="1"/>
  <c r="H143" i="3"/>
  <c r="I143" i="3" s="1"/>
  <c r="H142" i="3"/>
  <c r="H141" i="3"/>
  <c r="I141" i="3" s="1"/>
  <c r="H140" i="3"/>
  <c r="I140" i="3" s="1"/>
  <c r="H139" i="3"/>
  <c r="I139" i="3" s="1"/>
  <c r="H138" i="3"/>
  <c r="H137" i="3"/>
  <c r="H136" i="3"/>
  <c r="I136" i="3" s="1"/>
  <c r="H135" i="3"/>
  <c r="I135" i="3" s="1"/>
  <c r="H134" i="3"/>
  <c r="H133" i="3"/>
  <c r="I133" i="3" s="1"/>
  <c r="H132" i="3"/>
  <c r="I132" i="3" s="1"/>
  <c r="H131" i="3"/>
  <c r="I131" i="3" s="1"/>
  <c r="H130" i="3"/>
  <c r="H129" i="3"/>
  <c r="H128" i="3"/>
  <c r="I128" i="3" s="1"/>
  <c r="H127" i="3"/>
  <c r="I127" i="3" s="1"/>
  <c r="H126" i="3"/>
  <c r="H125" i="3"/>
  <c r="I125" i="3" s="1"/>
  <c r="H124" i="3"/>
  <c r="I124" i="3" s="1"/>
  <c r="H123" i="3"/>
  <c r="I123" i="3" s="1"/>
  <c r="H122" i="3"/>
  <c r="H121" i="3"/>
  <c r="H120" i="3"/>
  <c r="I120" i="3" s="1"/>
  <c r="H119" i="3"/>
  <c r="I119" i="3" s="1"/>
  <c r="H118" i="3"/>
  <c r="H117" i="3"/>
  <c r="I117" i="3" s="1"/>
  <c r="H116" i="3"/>
  <c r="I116" i="3" s="1"/>
  <c r="H115" i="3"/>
  <c r="I115" i="3" s="1"/>
  <c r="H114" i="3"/>
  <c r="H113" i="3"/>
  <c r="I113" i="3" s="1"/>
  <c r="H112" i="3"/>
  <c r="I112" i="3" s="1"/>
  <c r="H111" i="3"/>
  <c r="I111" i="3" s="1"/>
  <c r="H110" i="3"/>
  <c r="H109" i="3"/>
  <c r="I109" i="3" s="1"/>
  <c r="H108" i="3"/>
  <c r="I108" i="3" s="1"/>
  <c r="H107" i="3"/>
  <c r="I107" i="3" s="1"/>
  <c r="H106" i="3"/>
  <c r="H105" i="3"/>
  <c r="I105" i="3" s="1"/>
  <c r="H104" i="3"/>
  <c r="I104" i="3" s="1"/>
  <c r="H103" i="3"/>
  <c r="I103" i="3" s="1"/>
  <c r="H102" i="3"/>
  <c r="H101" i="3"/>
  <c r="I101" i="3" s="1"/>
  <c r="H100" i="3"/>
  <c r="I100" i="3" s="1"/>
  <c r="H99" i="3"/>
  <c r="I99" i="3" s="1"/>
  <c r="H98" i="3"/>
  <c r="H97" i="3"/>
  <c r="H96" i="3"/>
  <c r="I96" i="3" s="1"/>
  <c r="H95" i="3"/>
  <c r="I95" i="3" s="1"/>
  <c r="H94" i="3"/>
  <c r="H93" i="3"/>
  <c r="I93" i="3" s="1"/>
  <c r="H92" i="3"/>
  <c r="I92" i="3" s="1"/>
  <c r="H91" i="3"/>
  <c r="I91" i="3" s="1"/>
  <c r="H90" i="3"/>
  <c r="H89" i="3"/>
  <c r="H88" i="3"/>
  <c r="I88" i="3" s="1"/>
  <c r="H87" i="3"/>
  <c r="I87" i="3" s="1"/>
  <c r="H86" i="3"/>
  <c r="H85" i="3"/>
  <c r="I85" i="3" s="1"/>
  <c r="H84" i="3"/>
  <c r="I84" i="3" s="1"/>
  <c r="H83" i="3"/>
  <c r="I83" i="3" s="1"/>
  <c r="H82" i="3"/>
  <c r="H81" i="3"/>
  <c r="I81" i="3" s="1"/>
  <c r="H80" i="3"/>
  <c r="I80" i="3" s="1"/>
  <c r="H79" i="3"/>
  <c r="I79" i="3" s="1"/>
  <c r="H78" i="3"/>
  <c r="H77" i="3"/>
  <c r="I77" i="3" s="1"/>
  <c r="H76" i="3"/>
  <c r="H75" i="3"/>
  <c r="I75" i="3" s="1"/>
  <c r="H74" i="3"/>
  <c r="H73" i="3"/>
  <c r="H72" i="3"/>
  <c r="H71" i="3"/>
  <c r="I71" i="3" s="1"/>
  <c r="H70" i="3"/>
  <c r="H69" i="3"/>
  <c r="I69" i="3" s="1"/>
  <c r="H68" i="3"/>
  <c r="I68" i="3" s="1"/>
  <c r="H67" i="3"/>
  <c r="I67" i="3" s="1"/>
  <c r="H66" i="3"/>
  <c r="H65" i="3"/>
  <c r="I65" i="3" s="1"/>
  <c r="H64" i="3"/>
  <c r="I64" i="3" s="1"/>
  <c r="H63" i="3"/>
  <c r="I63" i="3" s="1"/>
  <c r="H62" i="3"/>
  <c r="H61" i="3"/>
  <c r="I61" i="3" s="1"/>
  <c r="H60" i="3"/>
  <c r="H59" i="3"/>
  <c r="I59" i="3" s="1"/>
  <c r="H58" i="3"/>
  <c r="H57" i="3"/>
  <c r="H56" i="3"/>
  <c r="H55" i="3"/>
  <c r="I55" i="3" s="1"/>
  <c r="H54" i="3"/>
  <c r="H53" i="3"/>
  <c r="H52" i="3"/>
  <c r="I52" i="3" s="1"/>
  <c r="H51" i="3"/>
  <c r="I51" i="3" s="1"/>
  <c r="H50" i="3"/>
  <c r="H49" i="3"/>
  <c r="I49" i="3" s="1"/>
  <c r="H48" i="3"/>
  <c r="H47" i="3"/>
  <c r="H46" i="3"/>
  <c r="H45" i="3"/>
  <c r="I45" i="3" s="1"/>
  <c r="H44" i="3"/>
  <c r="I44" i="3" s="1"/>
  <c r="H43" i="3"/>
  <c r="I43" i="3" s="1"/>
  <c r="H42" i="3"/>
  <c r="H41" i="3"/>
  <c r="I41" i="3" s="1"/>
  <c r="H40" i="3"/>
  <c r="I40" i="3" s="1"/>
  <c r="H39" i="3"/>
  <c r="I39" i="3" s="1"/>
  <c r="H38" i="3"/>
  <c r="I38" i="3" s="1"/>
  <c r="H37" i="3"/>
  <c r="I37" i="3" s="1"/>
  <c r="H36" i="3"/>
  <c r="H35" i="3"/>
  <c r="H34" i="3"/>
  <c r="H33" i="3"/>
  <c r="I33" i="3" s="1"/>
  <c r="H32" i="3"/>
  <c r="H31" i="3"/>
  <c r="H30" i="3"/>
  <c r="H29" i="3"/>
  <c r="H28" i="3"/>
  <c r="I28" i="3" s="1"/>
  <c r="H27" i="3"/>
  <c r="H26" i="3"/>
  <c r="I26" i="3" s="1"/>
  <c r="H25" i="3"/>
  <c r="H24" i="3"/>
  <c r="I24" i="3" s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" i="3"/>
  <c r="H3" i="3"/>
  <c r="I3" i="3" s="1"/>
  <c r="H4" i="3"/>
  <c r="H5" i="3"/>
  <c r="I5" i="3" s="1"/>
  <c r="H6" i="3"/>
  <c r="H7" i="3"/>
  <c r="I7" i="3" s="1"/>
  <c r="H8" i="3"/>
  <c r="H9" i="3"/>
  <c r="I9" i="3" s="1"/>
  <c r="H10" i="3"/>
  <c r="H11" i="3"/>
  <c r="I11" i="3" s="1"/>
  <c r="H12" i="3"/>
  <c r="H13" i="3"/>
  <c r="I13" i="3" s="1"/>
  <c r="H14" i="3"/>
  <c r="I14" i="3" s="1"/>
  <c r="H15" i="3"/>
  <c r="I15" i="3" s="1"/>
  <c r="H16" i="3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H23" i="3"/>
  <c r="I23" i="3" s="1"/>
  <c r="H2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K8" i="6" l="1" a="1"/>
  <c r="K8" i="6" s="1"/>
  <c r="F8" i="6" a="1"/>
  <c r="F8" i="6" s="1"/>
  <c r="D8" i="6" a="1"/>
  <c r="D8" i="6" s="1"/>
  <c r="C9" i="6" s="1" a="1"/>
  <c r="C9" i="6" s="1"/>
  <c r="I8" i="6" a="1"/>
  <c r="I8" i="6" s="1"/>
  <c r="M8" i="6" a="1"/>
  <c r="M8" i="6" s="1"/>
  <c r="C8" i="6" a="1"/>
  <c r="C8" i="6" s="1"/>
  <c r="H8" i="6" a="1"/>
  <c r="H8" i="6" s="1"/>
  <c r="J8" i="6" a="1"/>
  <c r="J8" i="6" s="1"/>
  <c r="E8" i="6" a="1"/>
  <c r="E8" i="6" s="1"/>
  <c r="D67" i="6" a="1"/>
  <c r="D67" i="6" s="1"/>
  <c r="F68" i="6" s="1" a="1"/>
  <c r="F68" i="6" s="1"/>
  <c r="C86" i="6" a="1"/>
  <c r="C86" i="6" s="1"/>
  <c r="C67" i="6" a="1"/>
  <c r="C67" i="6" s="1"/>
  <c r="I67" i="6" a="1"/>
  <c r="I67" i="6" s="1"/>
  <c r="H67" i="6" a="1"/>
  <c r="H67" i="6" s="1"/>
  <c r="G67" i="6" a="1"/>
  <c r="G67" i="6" s="1"/>
  <c r="E67" i="6" a="1"/>
  <c r="E67" i="6" s="1"/>
  <c r="E85" i="6"/>
  <c r="F85" i="6"/>
  <c r="D85" i="6"/>
  <c r="G85" i="6"/>
  <c r="AD568" i="6"/>
  <c r="AE567" i="6" s="1"/>
  <c r="AF568" i="6"/>
  <c r="AG568" i="6"/>
  <c r="AH568" i="6"/>
  <c r="U620" i="3"/>
  <c r="U630" i="3"/>
  <c r="U890" i="3"/>
  <c r="U711" i="3"/>
  <c r="U940" i="3"/>
  <c r="U787" i="3"/>
  <c r="U692" i="3"/>
  <c r="U581" i="3"/>
  <c r="U902" i="3"/>
  <c r="U548" i="3"/>
  <c r="U798" i="3"/>
  <c r="U864" i="3"/>
  <c r="U937" i="3"/>
  <c r="U896" i="3"/>
  <c r="U731" i="3"/>
  <c r="U616" i="3"/>
  <c r="U773" i="3"/>
  <c r="U926" i="3"/>
  <c r="U588" i="3"/>
  <c r="U700" i="3"/>
  <c r="U886" i="3"/>
  <c r="U558" i="3"/>
  <c r="U534" i="3"/>
  <c r="U866" i="3"/>
  <c r="U841" i="3"/>
  <c r="U973" i="3"/>
  <c r="U797" i="3"/>
  <c r="U964" i="3"/>
  <c r="U873" i="3"/>
  <c r="U642" i="3"/>
  <c r="U894" i="3"/>
  <c r="U950" i="3"/>
  <c r="U974" i="3"/>
  <c r="U575" i="3"/>
  <c r="U869" i="3"/>
  <c r="U605" i="3"/>
  <c r="U882" i="3"/>
  <c r="U997" i="3"/>
  <c r="U786" i="3"/>
  <c r="U567" i="3"/>
  <c r="U766" i="3"/>
  <c r="U853" i="3"/>
  <c r="U602" i="3"/>
  <c r="U554" i="3"/>
  <c r="U825" i="3"/>
  <c r="U572" i="3"/>
  <c r="U544" i="3"/>
  <c r="U880" i="3"/>
  <c r="U910" i="3"/>
  <c r="U865" i="3"/>
  <c r="U878" i="3"/>
  <c r="U922" i="3"/>
  <c r="U871" i="3"/>
  <c r="U735" i="3"/>
  <c r="U619" i="3"/>
  <c r="U704" i="3"/>
  <c r="U958" i="3"/>
  <c r="U999" i="3"/>
  <c r="U546" i="3"/>
  <c r="U847" i="3"/>
  <c r="U936" i="3"/>
  <c r="U949" i="3"/>
  <c r="U1000" i="3"/>
  <c r="U859" i="3"/>
  <c r="U839" i="3"/>
  <c r="U807" i="3"/>
  <c r="U747" i="3"/>
  <c r="U717" i="3"/>
  <c r="U898" i="3"/>
  <c r="U591" i="3"/>
  <c r="U995" i="3"/>
  <c r="U914" i="3"/>
  <c r="U664" i="3"/>
  <c r="U600" i="3"/>
  <c r="U874" i="3"/>
  <c r="U550" i="3"/>
  <c r="U641" i="3"/>
  <c r="U594" i="3"/>
  <c r="U626" i="3"/>
  <c r="U956" i="3"/>
  <c r="U612" i="3"/>
  <c r="U596" i="3"/>
  <c r="U833" i="3"/>
  <c r="U755" i="3"/>
  <c r="U589" i="3"/>
  <c r="U861" i="3"/>
  <c r="U823" i="3"/>
  <c r="U622" i="3"/>
  <c r="U542" i="3"/>
  <c r="U835" i="3"/>
  <c r="U647" i="3"/>
  <c r="U655" i="3"/>
  <c r="U577" i="3"/>
  <c r="U957" i="3"/>
  <c r="U845" i="3"/>
  <c r="U906" i="3"/>
  <c r="U653" i="3"/>
  <c r="U770" i="3"/>
  <c r="U660" i="3"/>
  <c r="U868" i="3"/>
  <c r="U948" i="3"/>
  <c r="U966" i="3"/>
  <c r="U918" i="3"/>
  <c r="U930" i="3"/>
  <c r="U776" i="3"/>
  <c r="U732" i="3"/>
  <c r="U942" i="3"/>
  <c r="U530" i="3"/>
  <c r="U662" i="3"/>
  <c r="U608" i="3"/>
  <c r="U694" i="3"/>
  <c r="U935" i="3"/>
  <c r="U785" i="3"/>
  <c r="U592" i="3"/>
  <c r="U872" i="3"/>
  <c r="U855" i="3"/>
  <c r="U775" i="3"/>
  <c r="U666" i="3"/>
  <c r="U601" i="3"/>
  <c r="U827" i="3"/>
  <c r="U712" i="3"/>
  <c r="U831" i="3"/>
  <c r="U636" i="3"/>
  <c r="U857" i="3"/>
  <c r="U757" i="3"/>
  <c r="U728" i="3"/>
  <c r="U635" i="3"/>
  <c r="U538" i="3"/>
  <c r="U593" i="3"/>
  <c r="U849" i="3"/>
  <c r="U561" i="3"/>
  <c r="U706" i="3"/>
  <c r="U649" i="3"/>
  <c r="U667" i="3"/>
  <c r="U559" i="3"/>
  <c r="U698" i="3"/>
  <c r="U587" i="3"/>
  <c r="U975" i="3"/>
  <c r="U597" i="3"/>
  <c r="U965" i="3"/>
  <c r="U613" i="3"/>
  <c r="U569" i="3"/>
  <c r="U713" i="3"/>
  <c r="U665" i="3"/>
  <c r="U763" i="3"/>
  <c r="U625" i="3"/>
  <c r="T500" i="3"/>
  <c r="R500" i="3"/>
  <c r="S500" i="3"/>
  <c r="T496" i="3"/>
  <c r="R496" i="3"/>
  <c r="S496" i="3"/>
  <c r="T492" i="3"/>
  <c r="R492" i="3"/>
  <c r="S492" i="3"/>
  <c r="T488" i="3"/>
  <c r="R488" i="3"/>
  <c r="S488" i="3"/>
  <c r="T484" i="3"/>
  <c r="R484" i="3"/>
  <c r="S484" i="3"/>
  <c r="T480" i="3"/>
  <c r="R480" i="3"/>
  <c r="S480" i="3"/>
  <c r="T476" i="3"/>
  <c r="R476" i="3"/>
  <c r="S476" i="3"/>
  <c r="T472" i="3"/>
  <c r="R472" i="3"/>
  <c r="S472" i="3"/>
  <c r="T468" i="3"/>
  <c r="R468" i="3"/>
  <c r="S468" i="3"/>
  <c r="T464" i="3"/>
  <c r="R464" i="3"/>
  <c r="S464" i="3"/>
  <c r="T460" i="3"/>
  <c r="R460" i="3"/>
  <c r="S460" i="3"/>
  <c r="T456" i="3"/>
  <c r="R456" i="3"/>
  <c r="S456" i="3"/>
  <c r="T452" i="3"/>
  <c r="R452" i="3"/>
  <c r="S452" i="3"/>
  <c r="T448" i="3"/>
  <c r="R448" i="3"/>
  <c r="S448" i="3"/>
  <c r="T444" i="3"/>
  <c r="R444" i="3"/>
  <c r="S444" i="3"/>
  <c r="T440" i="3"/>
  <c r="R440" i="3"/>
  <c r="S440" i="3"/>
  <c r="T436" i="3"/>
  <c r="R436" i="3"/>
  <c r="S436" i="3"/>
  <c r="T432" i="3"/>
  <c r="R432" i="3"/>
  <c r="S432" i="3"/>
  <c r="T428" i="3"/>
  <c r="R428" i="3"/>
  <c r="S428" i="3"/>
  <c r="T424" i="3"/>
  <c r="R424" i="3"/>
  <c r="S424" i="3"/>
  <c r="T420" i="3"/>
  <c r="R420" i="3"/>
  <c r="S420" i="3"/>
  <c r="T416" i="3"/>
  <c r="R416" i="3"/>
  <c r="S416" i="3"/>
  <c r="T412" i="3"/>
  <c r="R412" i="3"/>
  <c r="S412" i="3"/>
  <c r="T408" i="3"/>
  <c r="R408" i="3"/>
  <c r="S408" i="3"/>
  <c r="T404" i="3"/>
  <c r="R404" i="3"/>
  <c r="S404" i="3"/>
  <c r="T400" i="3"/>
  <c r="R400" i="3"/>
  <c r="S400" i="3"/>
  <c r="T396" i="3"/>
  <c r="R396" i="3"/>
  <c r="S396" i="3"/>
  <c r="T392" i="3"/>
  <c r="R392" i="3"/>
  <c r="S392" i="3"/>
  <c r="T388" i="3"/>
  <c r="R388" i="3"/>
  <c r="S388" i="3"/>
  <c r="T384" i="3"/>
  <c r="R384" i="3"/>
  <c r="S384" i="3"/>
  <c r="S380" i="3"/>
  <c r="T380" i="3"/>
  <c r="R380" i="3"/>
  <c r="S376" i="3"/>
  <c r="R376" i="3"/>
  <c r="T376" i="3"/>
  <c r="S372" i="3"/>
  <c r="T372" i="3"/>
  <c r="R372" i="3"/>
  <c r="S368" i="3"/>
  <c r="R368" i="3"/>
  <c r="T368" i="3"/>
  <c r="S364" i="3"/>
  <c r="T364" i="3"/>
  <c r="R364" i="3"/>
  <c r="S360" i="3"/>
  <c r="R360" i="3"/>
  <c r="T360" i="3"/>
  <c r="S356" i="3"/>
  <c r="T356" i="3"/>
  <c r="R356" i="3"/>
  <c r="S352" i="3"/>
  <c r="R352" i="3"/>
  <c r="T352" i="3"/>
  <c r="S348" i="3"/>
  <c r="T348" i="3"/>
  <c r="R348" i="3"/>
  <c r="S344" i="3"/>
  <c r="R344" i="3"/>
  <c r="T344" i="3"/>
  <c r="S340" i="3"/>
  <c r="T340" i="3"/>
  <c r="R340" i="3"/>
  <c r="S336" i="3"/>
  <c r="R336" i="3"/>
  <c r="T336" i="3"/>
  <c r="S332" i="3"/>
  <c r="T332" i="3"/>
  <c r="R332" i="3"/>
  <c r="S328" i="3"/>
  <c r="R328" i="3"/>
  <c r="T328" i="3"/>
  <c r="S324" i="3"/>
  <c r="T324" i="3"/>
  <c r="R324" i="3"/>
  <c r="S320" i="3"/>
  <c r="R320" i="3"/>
  <c r="T320" i="3"/>
  <c r="S316" i="3"/>
  <c r="T316" i="3"/>
  <c r="R316" i="3"/>
  <c r="S312" i="3"/>
  <c r="R312" i="3"/>
  <c r="T312" i="3"/>
  <c r="S308" i="3"/>
  <c r="T308" i="3"/>
  <c r="R308" i="3"/>
  <c r="S304" i="3"/>
  <c r="R304" i="3"/>
  <c r="T304" i="3"/>
  <c r="S300" i="3"/>
  <c r="R300" i="3"/>
  <c r="T300" i="3"/>
  <c r="S296" i="3"/>
  <c r="R296" i="3"/>
  <c r="T296" i="3"/>
  <c r="S292" i="3"/>
  <c r="R292" i="3"/>
  <c r="T292" i="3"/>
  <c r="S288" i="3"/>
  <c r="R288" i="3"/>
  <c r="T288" i="3"/>
  <c r="S284" i="3"/>
  <c r="R284" i="3"/>
  <c r="T284" i="3"/>
  <c r="S280" i="3"/>
  <c r="R280" i="3"/>
  <c r="T280" i="3"/>
  <c r="S276" i="3"/>
  <c r="R276" i="3"/>
  <c r="T276" i="3"/>
  <c r="S272" i="3"/>
  <c r="R272" i="3"/>
  <c r="T272" i="3"/>
  <c r="S268" i="3"/>
  <c r="R268" i="3"/>
  <c r="T268" i="3"/>
  <c r="S264" i="3"/>
  <c r="R264" i="3"/>
  <c r="T264" i="3"/>
  <c r="S260" i="3"/>
  <c r="R260" i="3"/>
  <c r="T260" i="3"/>
  <c r="S256" i="3"/>
  <c r="R256" i="3"/>
  <c r="T256" i="3"/>
  <c r="S252" i="3"/>
  <c r="R252" i="3"/>
  <c r="T252" i="3"/>
  <c r="S248" i="3"/>
  <c r="R248" i="3"/>
  <c r="T248" i="3"/>
  <c r="S244" i="3"/>
  <c r="R244" i="3"/>
  <c r="T244" i="3"/>
  <c r="S240" i="3"/>
  <c r="R240" i="3"/>
  <c r="T240" i="3"/>
  <c r="S236" i="3"/>
  <c r="R236" i="3"/>
  <c r="T236" i="3"/>
  <c r="S232" i="3"/>
  <c r="R232" i="3"/>
  <c r="T232" i="3"/>
  <c r="S228" i="3"/>
  <c r="R228" i="3"/>
  <c r="T228" i="3"/>
  <c r="S224" i="3"/>
  <c r="R224" i="3"/>
  <c r="T224" i="3"/>
  <c r="S220" i="3"/>
  <c r="R220" i="3"/>
  <c r="T220" i="3"/>
  <c r="S216" i="3"/>
  <c r="R216" i="3"/>
  <c r="T216" i="3"/>
  <c r="S212" i="3"/>
  <c r="R212" i="3"/>
  <c r="T212" i="3"/>
  <c r="S208" i="3"/>
  <c r="R208" i="3"/>
  <c r="T208" i="3"/>
  <c r="S204" i="3"/>
  <c r="R204" i="3"/>
  <c r="T204" i="3"/>
  <c r="S200" i="3"/>
  <c r="R200" i="3"/>
  <c r="T200" i="3"/>
  <c r="S196" i="3"/>
  <c r="R196" i="3"/>
  <c r="T196" i="3"/>
  <c r="S192" i="3"/>
  <c r="R192" i="3"/>
  <c r="T192" i="3"/>
  <c r="S188" i="3"/>
  <c r="R188" i="3"/>
  <c r="T188" i="3"/>
  <c r="S184" i="3"/>
  <c r="R184" i="3"/>
  <c r="T184" i="3"/>
  <c r="S180" i="3"/>
  <c r="R180" i="3"/>
  <c r="T180" i="3"/>
  <c r="S176" i="3"/>
  <c r="R176" i="3"/>
  <c r="T176" i="3"/>
  <c r="S172" i="3"/>
  <c r="R172" i="3"/>
  <c r="T172" i="3"/>
  <c r="S168" i="3"/>
  <c r="R168" i="3"/>
  <c r="T168" i="3"/>
  <c r="S164" i="3"/>
  <c r="R164" i="3"/>
  <c r="T164" i="3"/>
  <c r="S160" i="3"/>
  <c r="R160" i="3"/>
  <c r="T160" i="3"/>
  <c r="S156" i="3"/>
  <c r="R156" i="3"/>
  <c r="T156" i="3"/>
  <c r="S152" i="3"/>
  <c r="R152" i="3"/>
  <c r="T152" i="3"/>
  <c r="S148" i="3"/>
  <c r="R148" i="3"/>
  <c r="T148" i="3"/>
  <c r="S144" i="3"/>
  <c r="R144" i="3"/>
  <c r="T144" i="3"/>
  <c r="S140" i="3"/>
  <c r="R140" i="3"/>
  <c r="T140" i="3"/>
  <c r="S136" i="3"/>
  <c r="R136" i="3"/>
  <c r="T136" i="3"/>
  <c r="S132" i="3"/>
  <c r="R132" i="3"/>
  <c r="T132" i="3"/>
  <c r="S128" i="3"/>
  <c r="R128" i="3"/>
  <c r="T128" i="3"/>
  <c r="S124" i="3"/>
  <c r="R124" i="3"/>
  <c r="T124" i="3"/>
  <c r="S120" i="3"/>
  <c r="R120" i="3"/>
  <c r="T120" i="3"/>
  <c r="S116" i="3"/>
  <c r="R116" i="3"/>
  <c r="T116" i="3"/>
  <c r="S112" i="3"/>
  <c r="R112" i="3"/>
  <c r="T112" i="3"/>
  <c r="T108" i="3"/>
  <c r="R108" i="3"/>
  <c r="S108" i="3"/>
  <c r="S104" i="3"/>
  <c r="R104" i="3"/>
  <c r="T104" i="3"/>
  <c r="R100" i="3"/>
  <c r="T100" i="3"/>
  <c r="S100" i="3"/>
  <c r="S96" i="3"/>
  <c r="T96" i="3"/>
  <c r="R96" i="3"/>
  <c r="T92" i="3"/>
  <c r="R92" i="3"/>
  <c r="S92" i="3"/>
  <c r="S88" i="3"/>
  <c r="R88" i="3"/>
  <c r="T88" i="3"/>
  <c r="R84" i="3"/>
  <c r="T84" i="3"/>
  <c r="S84" i="3"/>
  <c r="S80" i="3"/>
  <c r="T80" i="3"/>
  <c r="R80" i="3"/>
  <c r="T76" i="3"/>
  <c r="R76" i="3"/>
  <c r="S76" i="3"/>
  <c r="S72" i="3"/>
  <c r="R72" i="3"/>
  <c r="T72" i="3"/>
  <c r="R68" i="3"/>
  <c r="T68" i="3"/>
  <c r="S68" i="3"/>
  <c r="S64" i="3"/>
  <c r="T64" i="3"/>
  <c r="R64" i="3"/>
  <c r="T60" i="3"/>
  <c r="R60" i="3"/>
  <c r="S60" i="3"/>
  <c r="S56" i="3"/>
  <c r="R56" i="3"/>
  <c r="T56" i="3"/>
  <c r="R52" i="3"/>
  <c r="T52" i="3"/>
  <c r="S52" i="3"/>
  <c r="S48" i="3"/>
  <c r="T48" i="3"/>
  <c r="R48" i="3"/>
  <c r="T44" i="3"/>
  <c r="R44" i="3"/>
  <c r="S44" i="3"/>
  <c r="S40" i="3"/>
  <c r="R40" i="3"/>
  <c r="T40" i="3"/>
  <c r="R36" i="3"/>
  <c r="T36" i="3"/>
  <c r="S36" i="3"/>
  <c r="S32" i="3"/>
  <c r="T32" i="3"/>
  <c r="R32" i="3"/>
  <c r="T28" i="3"/>
  <c r="R28" i="3"/>
  <c r="S28" i="3"/>
  <c r="S24" i="3"/>
  <c r="R24" i="3"/>
  <c r="T24" i="3"/>
  <c r="S499" i="3"/>
  <c r="R499" i="3"/>
  <c r="T499" i="3"/>
  <c r="S495" i="3"/>
  <c r="T495" i="3"/>
  <c r="R495" i="3"/>
  <c r="S491" i="3"/>
  <c r="R491" i="3"/>
  <c r="T491" i="3"/>
  <c r="S487" i="3"/>
  <c r="T487" i="3"/>
  <c r="R487" i="3"/>
  <c r="S483" i="3"/>
  <c r="R483" i="3"/>
  <c r="T483" i="3"/>
  <c r="S479" i="3"/>
  <c r="T479" i="3"/>
  <c r="R479" i="3"/>
  <c r="S475" i="3"/>
  <c r="R475" i="3"/>
  <c r="T475" i="3"/>
  <c r="S471" i="3"/>
  <c r="T471" i="3"/>
  <c r="R471" i="3"/>
  <c r="S467" i="3"/>
  <c r="R467" i="3"/>
  <c r="T467" i="3"/>
  <c r="S463" i="3"/>
  <c r="T463" i="3"/>
  <c r="R463" i="3"/>
  <c r="S459" i="3"/>
  <c r="R459" i="3"/>
  <c r="T459" i="3"/>
  <c r="S455" i="3"/>
  <c r="T455" i="3"/>
  <c r="R455" i="3"/>
  <c r="S451" i="3"/>
  <c r="R451" i="3"/>
  <c r="T451" i="3"/>
  <c r="S447" i="3"/>
  <c r="T447" i="3"/>
  <c r="R447" i="3"/>
  <c r="S443" i="3"/>
  <c r="R443" i="3"/>
  <c r="T443" i="3"/>
  <c r="S439" i="3"/>
  <c r="T439" i="3"/>
  <c r="R439" i="3"/>
  <c r="S435" i="3"/>
  <c r="R435" i="3"/>
  <c r="T435" i="3"/>
  <c r="S431" i="3"/>
  <c r="T431" i="3"/>
  <c r="R431" i="3"/>
  <c r="S427" i="3"/>
  <c r="R427" i="3"/>
  <c r="T427" i="3"/>
  <c r="S423" i="3"/>
  <c r="T423" i="3"/>
  <c r="R423" i="3"/>
  <c r="S419" i="3"/>
  <c r="R419" i="3"/>
  <c r="T419" i="3"/>
  <c r="S415" i="3"/>
  <c r="T415" i="3"/>
  <c r="R415" i="3"/>
  <c r="S411" i="3"/>
  <c r="R411" i="3"/>
  <c r="T411" i="3"/>
  <c r="S407" i="3"/>
  <c r="T407" i="3"/>
  <c r="R407" i="3"/>
  <c r="S403" i="3"/>
  <c r="R403" i="3"/>
  <c r="T403" i="3"/>
  <c r="S399" i="3"/>
  <c r="T399" i="3"/>
  <c r="R399" i="3"/>
  <c r="S395" i="3"/>
  <c r="R395" i="3"/>
  <c r="T395" i="3"/>
  <c r="S391" i="3"/>
  <c r="T391" i="3"/>
  <c r="R391" i="3"/>
  <c r="S387" i="3"/>
  <c r="R387" i="3"/>
  <c r="T387" i="3"/>
  <c r="S383" i="3"/>
  <c r="T383" i="3"/>
  <c r="R383" i="3"/>
  <c r="R379" i="3"/>
  <c r="T379" i="3"/>
  <c r="S379" i="3"/>
  <c r="R375" i="3"/>
  <c r="S375" i="3"/>
  <c r="T375" i="3"/>
  <c r="R371" i="3"/>
  <c r="T371" i="3"/>
  <c r="S371" i="3"/>
  <c r="R367" i="3"/>
  <c r="S367" i="3"/>
  <c r="T367" i="3"/>
  <c r="R363" i="3"/>
  <c r="T363" i="3"/>
  <c r="S363" i="3"/>
  <c r="R359" i="3"/>
  <c r="S359" i="3"/>
  <c r="T359" i="3"/>
  <c r="R355" i="3"/>
  <c r="T355" i="3"/>
  <c r="S355" i="3"/>
  <c r="R351" i="3"/>
  <c r="S351" i="3"/>
  <c r="T351" i="3"/>
  <c r="R347" i="3"/>
  <c r="T347" i="3"/>
  <c r="S347" i="3"/>
  <c r="R343" i="3"/>
  <c r="S343" i="3"/>
  <c r="T343" i="3"/>
  <c r="R339" i="3"/>
  <c r="T339" i="3"/>
  <c r="S339" i="3"/>
  <c r="R335" i="3"/>
  <c r="S335" i="3"/>
  <c r="T335" i="3"/>
  <c r="R331" i="3"/>
  <c r="T331" i="3"/>
  <c r="S331" i="3"/>
  <c r="R327" i="3"/>
  <c r="S327" i="3"/>
  <c r="T327" i="3"/>
  <c r="R323" i="3"/>
  <c r="T323" i="3"/>
  <c r="S323" i="3"/>
  <c r="R319" i="3"/>
  <c r="S319" i="3"/>
  <c r="T319" i="3"/>
  <c r="R315" i="3"/>
  <c r="T315" i="3"/>
  <c r="S315" i="3"/>
  <c r="R311" i="3"/>
  <c r="S311" i="3"/>
  <c r="T311" i="3"/>
  <c r="R307" i="3"/>
  <c r="T307" i="3"/>
  <c r="S307" i="3"/>
  <c r="T303" i="3"/>
  <c r="R303" i="3"/>
  <c r="S303" i="3"/>
  <c r="T299" i="3"/>
  <c r="R299" i="3"/>
  <c r="S299" i="3"/>
  <c r="T295" i="3"/>
  <c r="R295" i="3"/>
  <c r="S295" i="3"/>
  <c r="T291" i="3"/>
  <c r="R291" i="3"/>
  <c r="S291" i="3"/>
  <c r="T287" i="3"/>
  <c r="R287" i="3"/>
  <c r="S287" i="3"/>
  <c r="T283" i="3"/>
  <c r="R283" i="3"/>
  <c r="S283" i="3"/>
  <c r="T279" i="3"/>
  <c r="R279" i="3"/>
  <c r="S279" i="3"/>
  <c r="T275" i="3"/>
  <c r="R275" i="3"/>
  <c r="S275" i="3"/>
  <c r="T271" i="3"/>
  <c r="R271" i="3"/>
  <c r="S271" i="3"/>
  <c r="T267" i="3"/>
  <c r="R267" i="3"/>
  <c r="S267" i="3"/>
  <c r="T263" i="3"/>
  <c r="R263" i="3"/>
  <c r="S263" i="3"/>
  <c r="T259" i="3"/>
  <c r="R259" i="3"/>
  <c r="S259" i="3"/>
  <c r="T255" i="3"/>
  <c r="R255" i="3"/>
  <c r="S255" i="3"/>
  <c r="T251" i="3"/>
  <c r="R251" i="3"/>
  <c r="S251" i="3"/>
  <c r="T247" i="3"/>
  <c r="R247" i="3"/>
  <c r="S247" i="3"/>
  <c r="T243" i="3"/>
  <c r="R243" i="3"/>
  <c r="S243" i="3"/>
  <c r="T239" i="3"/>
  <c r="R239" i="3"/>
  <c r="S239" i="3"/>
  <c r="T235" i="3"/>
  <c r="R235" i="3"/>
  <c r="S235" i="3"/>
  <c r="T231" i="3"/>
  <c r="R231" i="3"/>
  <c r="S231" i="3"/>
  <c r="T227" i="3"/>
  <c r="R227" i="3"/>
  <c r="S227" i="3"/>
  <c r="T223" i="3"/>
  <c r="R223" i="3"/>
  <c r="S223" i="3"/>
  <c r="T219" i="3"/>
  <c r="R219" i="3"/>
  <c r="S219" i="3"/>
  <c r="T215" i="3"/>
  <c r="R215" i="3"/>
  <c r="S215" i="3"/>
  <c r="T211" i="3"/>
  <c r="R211" i="3"/>
  <c r="S211" i="3"/>
  <c r="T207" i="3"/>
  <c r="R207" i="3"/>
  <c r="S207" i="3"/>
  <c r="T203" i="3"/>
  <c r="R203" i="3"/>
  <c r="S203" i="3"/>
  <c r="T199" i="3"/>
  <c r="R199" i="3"/>
  <c r="S199" i="3"/>
  <c r="T195" i="3"/>
  <c r="R195" i="3"/>
  <c r="S195" i="3"/>
  <c r="T191" i="3"/>
  <c r="R191" i="3"/>
  <c r="S191" i="3"/>
  <c r="T187" i="3"/>
  <c r="R187" i="3"/>
  <c r="S187" i="3"/>
  <c r="T183" i="3"/>
  <c r="R183" i="3"/>
  <c r="S183" i="3"/>
  <c r="T179" i="3"/>
  <c r="R179" i="3"/>
  <c r="S179" i="3"/>
  <c r="T175" i="3"/>
  <c r="R175" i="3"/>
  <c r="S175" i="3"/>
  <c r="T171" i="3"/>
  <c r="R171" i="3"/>
  <c r="S171" i="3"/>
  <c r="T167" i="3"/>
  <c r="R167" i="3"/>
  <c r="S167" i="3"/>
  <c r="T163" i="3"/>
  <c r="R163" i="3"/>
  <c r="S163" i="3"/>
  <c r="T159" i="3"/>
  <c r="R159" i="3"/>
  <c r="S159" i="3"/>
  <c r="T155" i="3"/>
  <c r="R155" i="3"/>
  <c r="S155" i="3"/>
  <c r="T151" i="3"/>
  <c r="R151" i="3"/>
  <c r="S151" i="3"/>
  <c r="T147" i="3"/>
  <c r="R147" i="3"/>
  <c r="S147" i="3"/>
  <c r="T143" i="3"/>
  <c r="R143" i="3"/>
  <c r="S143" i="3"/>
  <c r="T139" i="3"/>
  <c r="R139" i="3"/>
  <c r="S139" i="3"/>
  <c r="T135" i="3"/>
  <c r="R135" i="3"/>
  <c r="S135" i="3"/>
  <c r="T131" i="3"/>
  <c r="R131" i="3"/>
  <c r="S131" i="3"/>
  <c r="T127" i="3"/>
  <c r="R127" i="3"/>
  <c r="S127" i="3"/>
  <c r="T123" i="3"/>
  <c r="R123" i="3"/>
  <c r="S123" i="3"/>
  <c r="T119" i="3"/>
  <c r="R119" i="3"/>
  <c r="S119" i="3"/>
  <c r="T115" i="3"/>
  <c r="R115" i="3"/>
  <c r="S115" i="3"/>
  <c r="T111" i="3"/>
  <c r="R111" i="3"/>
  <c r="S111" i="3"/>
  <c r="T107" i="3"/>
  <c r="R107" i="3"/>
  <c r="S107" i="3"/>
  <c r="T103" i="3"/>
  <c r="S103" i="3"/>
  <c r="R103" i="3"/>
  <c r="T99" i="3"/>
  <c r="R99" i="3"/>
  <c r="S99" i="3"/>
  <c r="T95" i="3"/>
  <c r="S95" i="3"/>
  <c r="R95" i="3"/>
  <c r="T91" i="3"/>
  <c r="R91" i="3"/>
  <c r="S91" i="3"/>
  <c r="T87" i="3"/>
  <c r="S87" i="3"/>
  <c r="R87" i="3"/>
  <c r="T83" i="3"/>
  <c r="R83" i="3"/>
  <c r="S83" i="3"/>
  <c r="T79" i="3"/>
  <c r="S79" i="3"/>
  <c r="R79" i="3"/>
  <c r="T75" i="3"/>
  <c r="R75" i="3"/>
  <c r="S75" i="3"/>
  <c r="T71" i="3"/>
  <c r="S71" i="3"/>
  <c r="R71" i="3"/>
  <c r="T67" i="3"/>
  <c r="R67" i="3"/>
  <c r="S67" i="3"/>
  <c r="T63" i="3"/>
  <c r="S63" i="3"/>
  <c r="R63" i="3"/>
  <c r="T59" i="3"/>
  <c r="R59" i="3"/>
  <c r="S59" i="3"/>
  <c r="T55" i="3"/>
  <c r="S55" i="3"/>
  <c r="R55" i="3"/>
  <c r="T51" i="3"/>
  <c r="R51" i="3"/>
  <c r="S51" i="3"/>
  <c r="T47" i="3"/>
  <c r="S47" i="3"/>
  <c r="R47" i="3"/>
  <c r="T43" i="3"/>
  <c r="R43" i="3"/>
  <c r="S43" i="3"/>
  <c r="T39" i="3"/>
  <c r="S39" i="3"/>
  <c r="R39" i="3"/>
  <c r="T35" i="3"/>
  <c r="R35" i="3"/>
  <c r="S35" i="3"/>
  <c r="T31" i="3"/>
  <c r="S31" i="3"/>
  <c r="R31" i="3"/>
  <c r="T27" i="3"/>
  <c r="R27" i="3"/>
  <c r="S27" i="3"/>
  <c r="T23" i="3"/>
  <c r="S23" i="3"/>
  <c r="R23" i="3"/>
  <c r="I2" i="3"/>
  <c r="R498" i="3"/>
  <c r="T498" i="3"/>
  <c r="S498" i="3"/>
  <c r="R494" i="3"/>
  <c r="T494" i="3"/>
  <c r="S494" i="3"/>
  <c r="R490" i="3"/>
  <c r="T490" i="3"/>
  <c r="S490" i="3"/>
  <c r="R486" i="3"/>
  <c r="T486" i="3"/>
  <c r="S486" i="3"/>
  <c r="R482" i="3"/>
  <c r="T482" i="3"/>
  <c r="S482" i="3"/>
  <c r="R478" i="3"/>
  <c r="T478" i="3"/>
  <c r="S478" i="3"/>
  <c r="R474" i="3"/>
  <c r="T474" i="3"/>
  <c r="S474" i="3"/>
  <c r="R470" i="3"/>
  <c r="T470" i="3"/>
  <c r="S470" i="3"/>
  <c r="R466" i="3"/>
  <c r="T466" i="3"/>
  <c r="S466" i="3"/>
  <c r="R462" i="3"/>
  <c r="T462" i="3"/>
  <c r="S462" i="3"/>
  <c r="R458" i="3"/>
  <c r="T458" i="3"/>
  <c r="S458" i="3"/>
  <c r="R454" i="3"/>
  <c r="T454" i="3"/>
  <c r="S454" i="3"/>
  <c r="R450" i="3"/>
  <c r="T450" i="3"/>
  <c r="S450" i="3"/>
  <c r="R446" i="3"/>
  <c r="T446" i="3"/>
  <c r="S446" i="3"/>
  <c r="R442" i="3"/>
  <c r="T442" i="3"/>
  <c r="S442" i="3"/>
  <c r="R438" i="3"/>
  <c r="T438" i="3"/>
  <c r="S438" i="3"/>
  <c r="R434" i="3"/>
  <c r="T434" i="3"/>
  <c r="S434" i="3"/>
  <c r="R430" i="3"/>
  <c r="T430" i="3"/>
  <c r="S430" i="3"/>
  <c r="R426" i="3"/>
  <c r="T426" i="3"/>
  <c r="S426" i="3"/>
  <c r="R422" i="3"/>
  <c r="T422" i="3"/>
  <c r="S422" i="3"/>
  <c r="R418" i="3"/>
  <c r="T418" i="3"/>
  <c r="S418" i="3"/>
  <c r="R414" i="3"/>
  <c r="T414" i="3"/>
  <c r="S414" i="3"/>
  <c r="R410" i="3"/>
  <c r="T410" i="3"/>
  <c r="S410" i="3"/>
  <c r="R406" i="3"/>
  <c r="T406" i="3"/>
  <c r="S406" i="3"/>
  <c r="R402" i="3"/>
  <c r="T402" i="3"/>
  <c r="S402" i="3"/>
  <c r="R398" i="3"/>
  <c r="T398" i="3"/>
  <c r="S398" i="3"/>
  <c r="R394" i="3"/>
  <c r="T394" i="3"/>
  <c r="S394" i="3"/>
  <c r="R390" i="3"/>
  <c r="T390" i="3"/>
  <c r="S390" i="3"/>
  <c r="R386" i="3"/>
  <c r="T386" i="3"/>
  <c r="S386" i="3"/>
  <c r="R382" i="3"/>
  <c r="T382" i="3"/>
  <c r="S382" i="3"/>
  <c r="T378" i="3"/>
  <c r="R378" i="3"/>
  <c r="S378" i="3"/>
  <c r="S374" i="3"/>
  <c r="R374" i="3"/>
  <c r="T374" i="3"/>
  <c r="R370" i="3"/>
  <c r="T370" i="3"/>
  <c r="S370" i="3"/>
  <c r="S366" i="3"/>
  <c r="T366" i="3"/>
  <c r="R366" i="3"/>
  <c r="T362" i="3"/>
  <c r="R362" i="3"/>
  <c r="S362" i="3"/>
  <c r="S358" i="3"/>
  <c r="R358" i="3"/>
  <c r="T358" i="3"/>
  <c r="R354" i="3"/>
  <c r="T354" i="3"/>
  <c r="S354" i="3"/>
  <c r="S350" i="3"/>
  <c r="R350" i="3"/>
  <c r="T350" i="3"/>
  <c r="T346" i="3"/>
  <c r="R346" i="3"/>
  <c r="S346" i="3"/>
  <c r="S342" i="3"/>
  <c r="R342" i="3"/>
  <c r="T342" i="3"/>
  <c r="R338" i="3"/>
  <c r="T338" i="3"/>
  <c r="S338" i="3"/>
  <c r="S334" i="3"/>
  <c r="T334" i="3"/>
  <c r="R334" i="3"/>
  <c r="T330" i="3"/>
  <c r="R330" i="3"/>
  <c r="S330" i="3"/>
  <c r="S326" i="3"/>
  <c r="R326" i="3"/>
  <c r="T326" i="3"/>
  <c r="R322" i="3"/>
  <c r="T322" i="3"/>
  <c r="S322" i="3"/>
  <c r="S318" i="3"/>
  <c r="R318" i="3"/>
  <c r="T318" i="3"/>
  <c r="T314" i="3"/>
  <c r="R314" i="3"/>
  <c r="S314" i="3"/>
  <c r="S310" i="3"/>
  <c r="R310" i="3"/>
  <c r="T310" i="3"/>
  <c r="R306" i="3"/>
  <c r="T306" i="3"/>
  <c r="S306" i="3"/>
  <c r="S302" i="3"/>
  <c r="T302" i="3"/>
  <c r="R302" i="3"/>
  <c r="S298" i="3"/>
  <c r="T298" i="3"/>
  <c r="R298" i="3"/>
  <c r="S294" i="3"/>
  <c r="T294" i="3"/>
  <c r="R294" i="3"/>
  <c r="S290" i="3"/>
  <c r="T290" i="3"/>
  <c r="R290" i="3"/>
  <c r="S286" i="3"/>
  <c r="T286" i="3"/>
  <c r="R286" i="3"/>
  <c r="S282" i="3"/>
  <c r="T282" i="3"/>
  <c r="R282" i="3"/>
  <c r="S278" i="3"/>
  <c r="T278" i="3"/>
  <c r="R278" i="3"/>
  <c r="S274" i="3"/>
  <c r="T274" i="3"/>
  <c r="R274" i="3"/>
  <c r="S270" i="3"/>
  <c r="T270" i="3"/>
  <c r="R270" i="3"/>
  <c r="S266" i="3"/>
  <c r="T266" i="3"/>
  <c r="R266" i="3"/>
  <c r="S262" i="3"/>
  <c r="T262" i="3"/>
  <c r="R262" i="3"/>
  <c r="S258" i="3"/>
  <c r="T258" i="3"/>
  <c r="R258" i="3"/>
  <c r="S254" i="3"/>
  <c r="T254" i="3"/>
  <c r="R254" i="3"/>
  <c r="S250" i="3"/>
  <c r="T250" i="3"/>
  <c r="R250" i="3"/>
  <c r="S246" i="3"/>
  <c r="T246" i="3"/>
  <c r="R246" i="3"/>
  <c r="S242" i="3"/>
  <c r="T242" i="3"/>
  <c r="R242" i="3"/>
  <c r="S238" i="3"/>
  <c r="T238" i="3"/>
  <c r="R238" i="3"/>
  <c r="S234" i="3"/>
  <c r="T234" i="3"/>
  <c r="R234" i="3"/>
  <c r="S230" i="3"/>
  <c r="T230" i="3"/>
  <c r="R230" i="3"/>
  <c r="S226" i="3"/>
  <c r="T226" i="3"/>
  <c r="R226" i="3"/>
  <c r="S222" i="3"/>
  <c r="T222" i="3"/>
  <c r="R222" i="3"/>
  <c r="S218" i="3"/>
  <c r="T218" i="3"/>
  <c r="R218" i="3"/>
  <c r="S214" i="3"/>
  <c r="T214" i="3"/>
  <c r="R214" i="3"/>
  <c r="S210" i="3"/>
  <c r="T210" i="3"/>
  <c r="R210" i="3"/>
  <c r="S206" i="3"/>
  <c r="T206" i="3"/>
  <c r="R206" i="3"/>
  <c r="S202" i="3"/>
  <c r="T202" i="3"/>
  <c r="R202" i="3"/>
  <c r="S198" i="3"/>
  <c r="T198" i="3"/>
  <c r="R198" i="3"/>
  <c r="S194" i="3"/>
  <c r="T194" i="3"/>
  <c r="R194" i="3"/>
  <c r="S190" i="3"/>
  <c r="T190" i="3"/>
  <c r="R190" i="3"/>
  <c r="S186" i="3"/>
  <c r="T186" i="3"/>
  <c r="R186" i="3"/>
  <c r="S182" i="3"/>
  <c r="T182" i="3"/>
  <c r="R182" i="3"/>
  <c r="S178" i="3"/>
  <c r="T178" i="3"/>
  <c r="R178" i="3"/>
  <c r="S174" i="3"/>
  <c r="T174" i="3"/>
  <c r="R174" i="3"/>
  <c r="S170" i="3"/>
  <c r="T170" i="3"/>
  <c r="R170" i="3"/>
  <c r="S166" i="3"/>
  <c r="T166" i="3"/>
  <c r="R166" i="3"/>
  <c r="S162" i="3"/>
  <c r="T162" i="3"/>
  <c r="R162" i="3"/>
  <c r="S158" i="3"/>
  <c r="T158" i="3"/>
  <c r="R158" i="3"/>
  <c r="S154" i="3"/>
  <c r="T154" i="3"/>
  <c r="R154" i="3"/>
  <c r="S150" i="3"/>
  <c r="T150" i="3"/>
  <c r="R150" i="3"/>
  <c r="S146" i="3"/>
  <c r="T146" i="3"/>
  <c r="R146" i="3"/>
  <c r="S142" i="3"/>
  <c r="T142" i="3"/>
  <c r="R142" i="3"/>
  <c r="S138" i="3"/>
  <c r="T138" i="3"/>
  <c r="R138" i="3"/>
  <c r="S134" i="3"/>
  <c r="T134" i="3"/>
  <c r="R134" i="3"/>
  <c r="S130" i="3"/>
  <c r="T130" i="3"/>
  <c r="R130" i="3"/>
  <c r="S126" i="3"/>
  <c r="T126" i="3"/>
  <c r="R126" i="3"/>
  <c r="S122" i="3"/>
  <c r="T122" i="3"/>
  <c r="R122" i="3"/>
  <c r="S118" i="3"/>
  <c r="T118" i="3"/>
  <c r="R118" i="3"/>
  <c r="S114" i="3"/>
  <c r="T114" i="3"/>
  <c r="R114" i="3"/>
  <c r="S110" i="3"/>
  <c r="T110" i="3"/>
  <c r="R110" i="3"/>
  <c r="S106" i="3"/>
  <c r="R106" i="3"/>
  <c r="T106" i="3"/>
  <c r="S102" i="3"/>
  <c r="T102" i="3"/>
  <c r="R102" i="3"/>
  <c r="S98" i="3"/>
  <c r="R98" i="3"/>
  <c r="T98" i="3"/>
  <c r="S94" i="3"/>
  <c r="T94" i="3"/>
  <c r="R94" i="3"/>
  <c r="S90" i="3"/>
  <c r="R90" i="3"/>
  <c r="T90" i="3"/>
  <c r="S86" i="3"/>
  <c r="T86" i="3"/>
  <c r="R86" i="3"/>
  <c r="S82" i="3"/>
  <c r="R82" i="3"/>
  <c r="T82" i="3"/>
  <c r="S78" i="3"/>
  <c r="T78" i="3"/>
  <c r="R78" i="3"/>
  <c r="S74" i="3"/>
  <c r="R74" i="3"/>
  <c r="T74" i="3"/>
  <c r="S70" i="3"/>
  <c r="T70" i="3"/>
  <c r="R70" i="3"/>
  <c r="S66" i="3"/>
  <c r="R66" i="3"/>
  <c r="T66" i="3"/>
  <c r="S62" i="3"/>
  <c r="T62" i="3"/>
  <c r="R62" i="3"/>
  <c r="S58" i="3"/>
  <c r="R58" i="3"/>
  <c r="T58" i="3"/>
  <c r="S54" i="3"/>
  <c r="T54" i="3"/>
  <c r="R54" i="3"/>
  <c r="S50" i="3"/>
  <c r="R50" i="3"/>
  <c r="T50" i="3"/>
  <c r="S46" i="3"/>
  <c r="T46" i="3"/>
  <c r="R46" i="3"/>
  <c r="S42" i="3"/>
  <c r="R42" i="3"/>
  <c r="T42" i="3"/>
  <c r="S38" i="3"/>
  <c r="T38" i="3"/>
  <c r="R38" i="3"/>
  <c r="S34" i="3"/>
  <c r="R34" i="3"/>
  <c r="T34" i="3"/>
  <c r="S30" i="3"/>
  <c r="T30" i="3"/>
  <c r="R30" i="3"/>
  <c r="S26" i="3"/>
  <c r="R26" i="3"/>
  <c r="T26" i="3"/>
  <c r="S501" i="3"/>
  <c r="R501" i="3"/>
  <c r="T501" i="3"/>
  <c r="S497" i="3"/>
  <c r="R497" i="3"/>
  <c r="T497" i="3"/>
  <c r="S493" i="3"/>
  <c r="R493" i="3"/>
  <c r="T493" i="3"/>
  <c r="S489" i="3"/>
  <c r="R489" i="3"/>
  <c r="T489" i="3"/>
  <c r="S485" i="3"/>
  <c r="R485" i="3"/>
  <c r="T485" i="3"/>
  <c r="S481" i="3"/>
  <c r="R481" i="3"/>
  <c r="T481" i="3"/>
  <c r="S477" i="3"/>
  <c r="R477" i="3"/>
  <c r="T477" i="3"/>
  <c r="S473" i="3"/>
  <c r="R473" i="3"/>
  <c r="T473" i="3"/>
  <c r="S469" i="3"/>
  <c r="R469" i="3"/>
  <c r="T469" i="3"/>
  <c r="S465" i="3"/>
  <c r="R465" i="3"/>
  <c r="T465" i="3"/>
  <c r="S461" i="3"/>
  <c r="R461" i="3"/>
  <c r="T461" i="3"/>
  <c r="S457" i="3"/>
  <c r="R457" i="3"/>
  <c r="T457" i="3"/>
  <c r="S453" i="3"/>
  <c r="R453" i="3"/>
  <c r="T453" i="3"/>
  <c r="S449" i="3"/>
  <c r="R449" i="3"/>
  <c r="T449" i="3"/>
  <c r="S445" i="3"/>
  <c r="R445" i="3"/>
  <c r="T445" i="3"/>
  <c r="S441" i="3"/>
  <c r="R441" i="3"/>
  <c r="T441" i="3"/>
  <c r="S437" i="3"/>
  <c r="R437" i="3"/>
  <c r="T437" i="3"/>
  <c r="S433" i="3"/>
  <c r="R433" i="3"/>
  <c r="T433" i="3"/>
  <c r="S429" i="3"/>
  <c r="R429" i="3"/>
  <c r="T429" i="3"/>
  <c r="S425" i="3"/>
  <c r="R425" i="3"/>
  <c r="T425" i="3"/>
  <c r="S421" i="3"/>
  <c r="R421" i="3"/>
  <c r="T421" i="3"/>
  <c r="S417" i="3"/>
  <c r="R417" i="3"/>
  <c r="T417" i="3"/>
  <c r="S413" i="3"/>
  <c r="R413" i="3"/>
  <c r="T413" i="3"/>
  <c r="S409" i="3"/>
  <c r="R409" i="3"/>
  <c r="T409" i="3"/>
  <c r="S405" i="3"/>
  <c r="R405" i="3"/>
  <c r="T405" i="3"/>
  <c r="S401" i="3"/>
  <c r="R401" i="3"/>
  <c r="T401" i="3"/>
  <c r="S397" i="3"/>
  <c r="R397" i="3"/>
  <c r="T397" i="3"/>
  <c r="S393" i="3"/>
  <c r="R393" i="3"/>
  <c r="T393" i="3"/>
  <c r="S389" i="3"/>
  <c r="R389" i="3"/>
  <c r="T389" i="3"/>
  <c r="S385" i="3"/>
  <c r="R385" i="3"/>
  <c r="T385" i="3"/>
  <c r="S381" i="3"/>
  <c r="R381" i="3"/>
  <c r="T381" i="3"/>
  <c r="T377" i="3"/>
  <c r="R377" i="3"/>
  <c r="S377" i="3"/>
  <c r="T373" i="3"/>
  <c r="S373" i="3"/>
  <c r="R373" i="3"/>
  <c r="T369" i="3"/>
  <c r="R369" i="3"/>
  <c r="S369" i="3"/>
  <c r="T365" i="3"/>
  <c r="S365" i="3"/>
  <c r="R365" i="3"/>
  <c r="T361" i="3"/>
  <c r="R361" i="3"/>
  <c r="S361" i="3"/>
  <c r="T357" i="3"/>
  <c r="S357" i="3"/>
  <c r="R357" i="3"/>
  <c r="T353" i="3"/>
  <c r="R353" i="3"/>
  <c r="S353" i="3"/>
  <c r="T349" i="3"/>
  <c r="S349" i="3"/>
  <c r="R349" i="3"/>
  <c r="T345" i="3"/>
  <c r="R345" i="3"/>
  <c r="S345" i="3"/>
  <c r="T341" i="3"/>
  <c r="S341" i="3"/>
  <c r="R341" i="3"/>
  <c r="T337" i="3"/>
  <c r="R337" i="3"/>
  <c r="S337" i="3"/>
  <c r="T333" i="3"/>
  <c r="S333" i="3"/>
  <c r="R333" i="3"/>
  <c r="T329" i="3"/>
  <c r="R329" i="3"/>
  <c r="S329" i="3"/>
  <c r="T325" i="3"/>
  <c r="S325" i="3"/>
  <c r="R325" i="3"/>
  <c r="T321" i="3"/>
  <c r="R321" i="3"/>
  <c r="S321" i="3"/>
  <c r="T317" i="3"/>
  <c r="S317" i="3"/>
  <c r="R317" i="3"/>
  <c r="T313" i="3"/>
  <c r="R313" i="3"/>
  <c r="S313" i="3"/>
  <c r="T309" i="3"/>
  <c r="S309" i="3"/>
  <c r="R309" i="3"/>
  <c r="T305" i="3"/>
  <c r="R305" i="3"/>
  <c r="S305" i="3"/>
  <c r="R301" i="3"/>
  <c r="T301" i="3"/>
  <c r="S301" i="3"/>
  <c r="R297" i="3"/>
  <c r="T297" i="3"/>
  <c r="S297" i="3"/>
  <c r="R293" i="3"/>
  <c r="T293" i="3"/>
  <c r="S293" i="3"/>
  <c r="R289" i="3"/>
  <c r="T289" i="3"/>
  <c r="S289" i="3"/>
  <c r="R285" i="3"/>
  <c r="T285" i="3"/>
  <c r="S285" i="3"/>
  <c r="R281" i="3"/>
  <c r="T281" i="3"/>
  <c r="S281" i="3"/>
  <c r="R277" i="3"/>
  <c r="T277" i="3"/>
  <c r="S277" i="3"/>
  <c r="R273" i="3"/>
  <c r="T273" i="3"/>
  <c r="S273" i="3"/>
  <c r="R269" i="3"/>
  <c r="T269" i="3"/>
  <c r="S269" i="3"/>
  <c r="R265" i="3"/>
  <c r="T265" i="3"/>
  <c r="S265" i="3"/>
  <c r="R261" i="3"/>
  <c r="T261" i="3"/>
  <c r="S261" i="3"/>
  <c r="R257" i="3"/>
  <c r="T257" i="3"/>
  <c r="S257" i="3"/>
  <c r="R253" i="3"/>
  <c r="T253" i="3"/>
  <c r="S253" i="3"/>
  <c r="R249" i="3"/>
  <c r="T249" i="3"/>
  <c r="S249" i="3"/>
  <c r="R245" i="3"/>
  <c r="T245" i="3"/>
  <c r="S245" i="3"/>
  <c r="R241" i="3"/>
  <c r="T241" i="3"/>
  <c r="S241" i="3"/>
  <c r="R237" i="3"/>
  <c r="T237" i="3"/>
  <c r="S237" i="3"/>
  <c r="R233" i="3"/>
  <c r="T233" i="3"/>
  <c r="S233" i="3"/>
  <c r="R229" i="3"/>
  <c r="T229" i="3"/>
  <c r="S229" i="3"/>
  <c r="R225" i="3"/>
  <c r="T225" i="3"/>
  <c r="S225" i="3"/>
  <c r="R221" i="3"/>
  <c r="T221" i="3"/>
  <c r="S221" i="3"/>
  <c r="R217" i="3"/>
  <c r="T217" i="3"/>
  <c r="S217" i="3"/>
  <c r="R213" i="3"/>
  <c r="T213" i="3"/>
  <c r="S213" i="3"/>
  <c r="R209" i="3"/>
  <c r="T209" i="3"/>
  <c r="S209" i="3"/>
  <c r="R205" i="3"/>
  <c r="T205" i="3"/>
  <c r="S205" i="3"/>
  <c r="R201" i="3"/>
  <c r="T201" i="3"/>
  <c r="S201" i="3"/>
  <c r="R197" i="3"/>
  <c r="T197" i="3"/>
  <c r="S197" i="3"/>
  <c r="R193" i="3"/>
  <c r="T193" i="3"/>
  <c r="S193" i="3"/>
  <c r="R189" i="3"/>
  <c r="T189" i="3"/>
  <c r="S189" i="3"/>
  <c r="R185" i="3"/>
  <c r="T185" i="3"/>
  <c r="S185" i="3"/>
  <c r="R181" i="3"/>
  <c r="T181" i="3"/>
  <c r="S181" i="3"/>
  <c r="R177" i="3"/>
  <c r="T177" i="3"/>
  <c r="S177" i="3"/>
  <c r="R173" i="3"/>
  <c r="T173" i="3"/>
  <c r="S173" i="3"/>
  <c r="R169" i="3"/>
  <c r="T169" i="3"/>
  <c r="S169" i="3"/>
  <c r="R165" i="3"/>
  <c r="T165" i="3"/>
  <c r="S165" i="3"/>
  <c r="R161" i="3"/>
  <c r="T161" i="3"/>
  <c r="S161" i="3"/>
  <c r="R157" i="3"/>
  <c r="T157" i="3"/>
  <c r="S157" i="3"/>
  <c r="R153" i="3"/>
  <c r="T153" i="3"/>
  <c r="S153" i="3"/>
  <c r="R149" i="3"/>
  <c r="T149" i="3"/>
  <c r="S149" i="3"/>
  <c r="R145" i="3"/>
  <c r="T145" i="3"/>
  <c r="S145" i="3"/>
  <c r="R141" i="3"/>
  <c r="T141" i="3"/>
  <c r="S141" i="3"/>
  <c r="R137" i="3"/>
  <c r="T137" i="3"/>
  <c r="S137" i="3"/>
  <c r="R133" i="3"/>
  <c r="T133" i="3"/>
  <c r="S133" i="3"/>
  <c r="R129" i="3"/>
  <c r="T129" i="3"/>
  <c r="S129" i="3"/>
  <c r="R125" i="3"/>
  <c r="T125" i="3"/>
  <c r="S125" i="3"/>
  <c r="R121" i="3"/>
  <c r="T121" i="3"/>
  <c r="S121" i="3"/>
  <c r="R117" i="3"/>
  <c r="T117" i="3"/>
  <c r="S117" i="3"/>
  <c r="R113" i="3"/>
  <c r="T113" i="3"/>
  <c r="S113" i="3"/>
  <c r="R109" i="3"/>
  <c r="T109" i="3"/>
  <c r="S109" i="3"/>
  <c r="R105" i="3"/>
  <c r="S105" i="3"/>
  <c r="T105" i="3"/>
  <c r="R101" i="3"/>
  <c r="T101" i="3"/>
  <c r="S101" i="3"/>
  <c r="R97" i="3"/>
  <c r="S97" i="3"/>
  <c r="T97" i="3"/>
  <c r="R93" i="3"/>
  <c r="T93" i="3"/>
  <c r="S93" i="3"/>
  <c r="R89" i="3"/>
  <c r="S89" i="3"/>
  <c r="T89" i="3"/>
  <c r="R85" i="3"/>
  <c r="T85" i="3"/>
  <c r="S85" i="3"/>
  <c r="R81" i="3"/>
  <c r="S81" i="3"/>
  <c r="T81" i="3"/>
  <c r="R77" i="3"/>
  <c r="T77" i="3"/>
  <c r="S77" i="3"/>
  <c r="R73" i="3"/>
  <c r="S73" i="3"/>
  <c r="T73" i="3"/>
  <c r="R69" i="3"/>
  <c r="T69" i="3"/>
  <c r="S69" i="3"/>
  <c r="R65" i="3"/>
  <c r="S65" i="3"/>
  <c r="T65" i="3"/>
  <c r="R61" i="3"/>
  <c r="T61" i="3"/>
  <c r="S61" i="3"/>
  <c r="R57" i="3"/>
  <c r="S57" i="3"/>
  <c r="T57" i="3"/>
  <c r="R53" i="3"/>
  <c r="T53" i="3"/>
  <c r="S53" i="3"/>
  <c r="R49" i="3"/>
  <c r="S49" i="3"/>
  <c r="T49" i="3"/>
  <c r="R45" i="3"/>
  <c r="T45" i="3"/>
  <c r="S45" i="3"/>
  <c r="R41" i="3"/>
  <c r="S41" i="3"/>
  <c r="T41" i="3"/>
  <c r="R37" i="3"/>
  <c r="T37" i="3"/>
  <c r="S37" i="3"/>
  <c r="R33" i="3"/>
  <c r="S33" i="3"/>
  <c r="T33" i="3"/>
  <c r="R29" i="3"/>
  <c r="T29" i="3"/>
  <c r="S29" i="3"/>
  <c r="R25" i="3"/>
  <c r="S25" i="3"/>
  <c r="T25" i="3"/>
  <c r="AC568" i="6"/>
  <c r="AB569" i="6" s="1"/>
  <c r="AA568" i="6"/>
  <c r="CX28" i="1"/>
  <c r="CX32" i="1"/>
  <c r="CR24" i="1"/>
  <c r="CT25" i="1"/>
  <c r="CR26" i="1"/>
  <c r="CT27" i="1"/>
  <c r="CY27" i="1"/>
  <c r="CT28" i="1"/>
  <c r="CY28" i="1"/>
  <c r="CT29" i="1"/>
  <c r="CY29" i="1"/>
  <c r="DC29" i="1"/>
  <c r="CA29" i="1" s="1"/>
  <c r="CT30" i="1"/>
  <c r="CY30" i="1"/>
  <c r="DC30" i="1"/>
  <c r="CA30" i="1" s="1"/>
  <c r="CT31" i="1"/>
  <c r="CY31" i="1"/>
  <c r="DC31" i="1"/>
  <c r="CA31" i="1" s="1"/>
  <c r="CT32" i="1"/>
  <c r="CY32" i="1"/>
  <c r="DC32" i="1"/>
  <c r="CA32" i="1" s="1"/>
  <c r="CT33" i="1"/>
  <c r="CY33" i="1"/>
  <c r="DC33" i="1"/>
  <c r="CX25" i="1"/>
  <c r="CX29" i="1"/>
  <c r="CX33" i="1"/>
  <c r="CS24" i="1"/>
  <c r="CN25" i="1"/>
  <c r="CV25" i="1"/>
  <c r="AO25" i="1" s="1"/>
  <c r="CS26" i="1"/>
  <c r="CN27" i="1"/>
  <c r="CN28" i="1"/>
  <c r="CN29" i="1"/>
  <c r="CU29" i="1"/>
  <c r="CZ29" i="1"/>
  <c r="CN30" i="1"/>
  <c r="CU30" i="1"/>
  <c r="CZ30" i="1"/>
  <c r="CN31" i="1"/>
  <c r="CU31" i="1"/>
  <c r="CZ31" i="1"/>
  <c r="CN32" i="1"/>
  <c r="CU32" i="1"/>
  <c r="CZ32" i="1"/>
  <c r="CN33" i="1"/>
  <c r="CU33" i="1"/>
  <c r="CZ33" i="1"/>
  <c r="CR23" i="1"/>
  <c r="CX26" i="1"/>
  <c r="CX30" i="1"/>
  <c r="CT24" i="1"/>
  <c r="CR25" i="1"/>
  <c r="CT26" i="1"/>
  <c r="CR27" i="1"/>
  <c r="CV27" i="1"/>
  <c r="AO27" i="1" s="1"/>
  <c r="CR28" i="1"/>
  <c r="CV28" i="1"/>
  <c r="AO28" i="1" s="1"/>
  <c r="CR29" i="1"/>
  <c r="CV29" i="1"/>
  <c r="AO29" i="1" s="1"/>
  <c r="DA29" i="1"/>
  <c r="CR30" i="1"/>
  <c r="CV30" i="1"/>
  <c r="AO30" i="1" s="1"/>
  <c r="DA30" i="1"/>
  <c r="CR31" i="1"/>
  <c r="CV31" i="1"/>
  <c r="AO31" i="1" s="1"/>
  <c r="DA31" i="1"/>
  <c r="CR32" i="1"/>
  <c r="CV32" i="1"/>
  <c r="AO32" i="1" s="1"/>
  <c r="DA32" i="1"/>
  <c r="CR33" i="1"/>
  <c r="CV33" i="1"/>
  <c r="DA33" i="1"/>
  <c r="CV23" i="1"/>
  <c r="AO23" i="1" s="1"/>
  <c r="CN23" i="1"/>
  <c r="CX27" i="1"/>
  <c r="CX31" i="1"/>
  <c r="CN24" i="1"/>
  <c r="CV24" i="1"/>
  <c r="AO24" i="1" s="1"/>
  <c r="CN26" i="1"/>
  <c r="CV26" i="1"/>
  <c r="AO26" i="1" s="1"/>
  <c r="CS27" i="1"/>
  <c r="CW27" i="1"/>
  <c r="AV27" i="1" s="1"/>
  <c r="CS28" i="1"/>
  <c r="CW28" i="1"/>
  <c r="AV28" i="1" s="1"/>
  <c r="CS29" i="1"/>
  <c r="CW29" i="1"/>
  <c r="AV29" i="1" s="1"/>
  <c r="DB29" i="1"/>
  <c r="BF29" i="1" s="1"/>
  <c r="CS30" i="1"/>
  <c r="CW30" i="1"/>
  <c r="AV30" i="1" s="1"/>
  <c r="DB30" i="1"/>
  <c r="BF30" i="1" s="1"/>
  <c r="CS31" i="1"/>
  <c r="CW31" i="1"/>
  <c r="AV31" i="1" s="1"/>
  <c r="DB31" i="1"/>
  <c r="BF31" i="1" s="1"/>
  <c r="CS32" i="1"/>
  <c r="CW32" i="1"/>
  <c r="AV32" i="1" s="1"/>
  <c r="DB32" i="1"/>
  <c r="BF32" i="1" s="1"/>
  <c r="CS33" i="1"/>
  <c r="CW33" i="1"/>
  <c r="DB33" i="1"/>
  <c r="CT23" i="1"/>
  <c r="CY23" i="1"/>
  <c r="CY26" i="1"/>
  <c r="CY25" i="1"/>
  <c r="CY24" i="1"/>
  <c r="Q498" i="3"/>
  <c r="Q494" i="3"/>
  <c r="Q490" i="3"/>
  <c r="Q486" i="3"/>
  <c r="Q482" i="3"/>
  <c r="Q478" i="3"/>
  <c r="Q474" i="3"/>
  <c r="Q470" i="3"/>
  <c r="Q466" i="3"/>
  <c r="Q462" i="3"/>
  <c r="Q458" i="3"/>
  <c r="Q454" i="3"/>
  <c r="Q450" i="3"/>
  <c r="Q446" i="3"/>
  <c r="Q442" i="3"/>
  <c r="Q438" i="3"/>
  <c r="Q434" i="3"/>
  <c r="Q430" i="3"/>
  <c r="Q426" i="3"/>
  <c r="Q422" i="3"/>
  <c r="Q418" i="3"/>
  <c r="Q414" i="3"/>
  <c r="Q410" i="3"/>
  <c r="Q406" i="3"/>
  <c r="Q402" i="3"/>
  <c r="Q398" i="3"/>
  <c r="Q394" i="3"/>
  <c r="Q390" i="3"/>
  <c r="Q386" i="3"/>
  <c r="Q382" i="3"/>
  <c r="Q378" i="3"/>
  <c r="Q374" i="3"/>
  <c r="Q370" i="3"/>
  <c r="Q366" i="3"/>
  <c r="Q362" i="3"/>
  <c r="Q358" i="3"/>
  <c r="Q354" i="3"/>
  <c r="Q350" i="3"/>
  <c r="Q342" i="3"/>
  <c r="Q334" i="3"/>
  <c r="Q330" i="3"/>
  <c r="Q326" i="3"/>
  <c r="Q322" i="3"/>
  <c r="Q318" i="3"/>
  <c r="Q314" i="3"/>
  <c r="Q310" i="3"/>
  <c r="Q306" i="3"/>
  <c r="Q302" i="3"/>
  <c r="Q294" i="3"/>
  <c r="Q290" i="3"/>
  <c r="Q286" i="3"/>
  <c r="Q282" i="3"/>
  <c r="Q278" i="3"/>
  <c r="Q274" i="3"/>
  <c r="Q270" i="3"/>
  <c r="Q266" i="3"/>
  <c r="Q262" i="3"/>
  <c r="Q258" i="3"/>
  <c r="Q254" i="3"/>
  <c r="Q250" i="3"/>
  <c r="Q246" i="3"/>
  <c r="Q242" i="3"/>
  <c r="Q238" i="3"/>
  <c r="Q234" i="3"/>
  <c r="Q230" i="3"/>
  <c r="Q226" i="3"/>
  <c r="Q222" i="3"/>
  <c r="Q218" i="3"/>
  <c r="Q214" i="3"/>
  <c r="Q210" i="3"/>
  <c r="Q206" i="3"/>
  <c r="Q202" i="3"/>
  <c r="Q198" i="3"/>
  <c r="Q194" i="3"/>
  <c r="Q190" i="3"/>
  <c r="Q186" i="3"/>
  <c r="Q182" i="3"/>
  <c r="Q178" i="3"/>
  <c r="Q174" i="3"/>
  <c r="Q170" i="3"/>
  <c r="Q166" i="3"/>
  <c r="Q162" i="3"/>
  <c r="Q158" i="3"/>
  <c r="Q154" i="3"/>
  <c r="Q150" i="3"/>
  <c r="Q146" i="3"/>
  <c r="Q142" i="3"/>
  <c r="Q138" i="3"/>
  <c r="Q134" i="3"/>
  <c r="Q130" i="3"/>
  <c r="Q126" i="3"/>
  <c r="Q122" i="3"/>
  <c r="Q118" i="3"/>
  <c r="Q114" i="3"/>
  <c r="Q110" i="3"/>
  <c r="Q106" i="3"/>
  <c r="Q102" i="3"/>
  <c r="Q98" i="3"/>
  <c r="Q94" i="3"/>
  <c r="Q90" i="3"/>
  <c r="Q86" i="3"/>
  <c r="Q82" i="3"/>
  <c r="Q78" i="3"/>
  <c r="Q74" i="3"/>
  <c r="Q70" i="3"/>
  <c r="Q66" i="3"/>
  <c r="Q62" i="3"/>
  <c r="Q58" i="3"/>
  <c r="Q54" i="3"/>
  <c r="Q50" i="3"/>
  <c r="Q46" i="3"/>
  <c r="Q42" i="3"/>
  <c r="Q38" i="3"/>
  <c r="Q34" i="3"/>
  <c r="Q30" i="3"/>
  <c r="Q26" i="3"/>
  <c r="Q497" i="3"/>
  <c r="Q485" i="3"/>
  <c r="Q477" i="3"/>
  <c r="Q469" i="3"/>
  <c r="Q461" i="3"/>
  <c r="Q453" i="3"/>
  <c r="Q445" i="3"/>
  <c r="Q437" i="3"/>
  <c r="Q429" i="3"/>
  <c r="Q421" i="3"/>
  <c r="Q413" i="3"/>
  <c r="Q405" i="3"/>
  <c r="Q397" i="3"/>
  <c r="Q389" i="3"/>
  <c r="Q381" i="3"/>
  <c r="Q373" i="3"/>
  <c r="Q365" i="3"/>
  <c r="Q357" i="3"/>
  <c r="Q349" i="3"/>
  <c r="Q341" i="3"/>
  <c r="Q333" i="3"/>
  <c r="Q325" i="3"/>
  <c r="Q317" i="3"/>
  <c r="Q309" i="3"/>
  <c r="Q301" i="3"/>
  <c r="Q293" i="3"/>
  <c r="Q285" i="3"/>
  <c r="Q277" i="3"/>
  <c r="Q269" i="3"/>
  <c r="Q261" i="3"/>
  <c r="Q253" i="3"/>
  <c r="Q245" i="3"/>
  <c r="Q237" i="3"/>
  <c r="Q229" i="3"/>
  <c r="Q221" i="3"/>
  <c r="Q213" i="3"/>
  <c r="Q205" i="3"/>
  <c r="Q197" i="3"/>
  <c r="Q189" i="3"/>
  <c r="Q181" i="3"/>
  <c r="Q173" i="3"/>
  <c r="Q157" i="3"/>
  <c r="Q149" i="3"/>
  <c r="Q141" i="3"/>
  <c r="Q133" i="3"/>
  <c r="Q125" i="3"/>
  <c r="Q117" i="3"/>
  <c r="Q109" i="3"/>
  <c r="Q101" i="3"/>
  <c r="Q93" i="3"/>
  <c r="Q85" i="3"/>
  <c r="Q77" i="3"/>
  <c r="Q69" i="3"/>
  <c r="Q61" i="3"/>
  <c r="Q501" i="3"/>
  <c r="Q493" i="3"/>
  <c r="Q489" i="3"/>
  <c r="Q481" i="3"/>
  <c r="Q465" i="3"/>
  <c r="Q457" i="3"/>
  <c r="Q449" i="3"/>
  <c r="Q441" i="3"/>
  <c r="Q433" i="3"/>
  <c r="Q425" i="3"/>
  <c r="Q417" i="3"/>
  <c r="Q409" i="3"/>
  <c r="Q401" i="3"/>
  <c r="Q385" i="3"/>
  <c r="Q369" i="3"/>
  <c r="Q353" i="3"/>
  <c r="Q345" i="3"/>
  <c r="Q337" i="3"/>
  <c r="Q329" i="3"/>
  <c r="Q321" i="3"/>
  <c r="Q313" i="3"/>
  <c r="Q305" i="3"/>
  <c r="Q297" i="3"/>
  <c r="Q289" i="3"/>
  <c r="Q281" i="3"/>
  <c r="Q273" i="3"/>
  <c r="Q265" i="3"/>
  <c r="Q257" i="3"/>
  <c r="Q249" i="3"/>
  <c r="Q241" i="3"/>
  <c r="Q233" i="3"/>
  <c r="Q225" i="3"/>
  <c r="Q217" i="3"/>
  <c r="Q209" i="3"/>
  <c r="Q201" i="3"/>
  <c r="Q193" i="3"/>
  <c r="Q185" i="3"/>
  <c r="Q169" i="3"/>
  <c r="Q161" i="3"/>
  <c r="Q153" i="3"/>
  <c r="Q145" i="3"/>
  <c r="Q137" i="3"/>
  <c r="Q129" i="3"/>
  <c r="Q121" i="3"/>
  <c r="Q113" i="3"/>
  <c r="Q105" i="3"/>
  <c r="Q97" i="3"/>
  <c r="Q89" i="3"/>
  <c r="Q81" i="3"/>
  <c r="Q65" i="3"/>
  <c r="Q53" i="3"/>
  <c r="Q49" i="3"/>
  <c r="Q45" i="3"/>
  <c r="Q41" i="3"/>
  <c r="Q37" i="3"/>
  <c r="Q33" i="3"/>
  <c r="Q29" i="3"/>
  <c r="Q25" i="3"/>
  <c r="Q500" i="3"/>
  <c r="Q496" i="3"/>
  <c r="Q492" i="3"/>
  <c r="Q488" i="3"/>
  <c r="Q484" i="3"/>
  <c r="Q480" i="3"/>
  <c r="Q476" i="3"/>
  <c r="Q472" i="3"/>
  <c r="Q468" i="3"/>
  <c r="Q464" i="3"/>
  <c r="Q460" i="3"/>
  <c r="Q456" i="3"/>
  <c r="Q452" i="3"/>
  <c r="Q448" i="3"/>
  <c r="Q444" i="3"/>
  <c r="Q440" i="3"/>
  <c r="Q436" i="3"/>
  <c r="Q432" i="3"/>
  <c r="Q428" i="3"/>
  <c r="Q424" i="3"/>
  <c r="Q420" i="3"/>
  <c r="Q416" i="3"/>
  <c r="Q412" i="3"/>
  <c r="Q408" i="3"/>
  <c r="Q404" i="3"/>
  <c r="Q400" i="3"/>
  <c r="Q396" i="3"/>
  <c r="Q392" i="3"/>
  <c r="Q388" i="3"/>
  <c r="Q384" i="3"/>
  <c r="Q380" i="3"/>
  <c r="Q376" i="3"/>
  <c r="Q372" i="3"/>
  <c r="Q368" i="3"/>
  <c r="Q364" i="3"/>
  <c r="Q360" i="3"/>
  <c r="Q356" i="3"/>
  <c r="Q352" i="3"/>
  <c r="Q348" i="3"/>
  <c r="Q340" i="3"/>
  <c r="Q336" i="3"/>
  <c r="Q332" i="3"/>
  <c r="Q328" i="3"/>
  <c r="Q324" i="3"/>
  <c r="Q320" i="3"/>
  <c r="Q316" i="3"/>
  <c r="Q312" i="3"/>
  <c r="Q308" i="3"/>
  <c r="Q304" i="3"/>
  <c r="Q300" i="3"/>
  <c r="Q296" i="3"/>
  <c r="Q292" i="3"/>
  <c r="Q288" i="3"/>
  <c r="Q284" i="3"/>
  <c r="Q280" i="3"/>
  <c r="Q276" i="3"/>
  <c r="Q272" i="3"/>
  <c r="Q268" i="3"/>
  <c r="Q264" i="3"/>
  <c r="Q256" i="3"/>
  <c r="Q252" i="3"/>
  <c r="Q248" i="3"/>
  <c r="Q240" i="3"/>
  <c r="Q236" i="3"/>
  <c r="Q232" i="3"/>
  <c r="Q228" i="3"/>
  <c r="Q224" i="3"/>
  <c r="Q220" i="3"/>
  <c r="Q216" i="3"/>
  <c r="Q212" i="3"/>
  <c r="Q208" i="3"/>
  <c r="Q204" i="3"/>
  <c r="Q200" i="3"/>
  <c r="Q192" i="3"/>
  <c r="Q188" i="3"/>
  <c r="Q184" i="3"/>
  <c r="Q180" i="3"/>
  <c r="Q176" i="3"/>
  <c r="Q172" i="3"/>
  <c r="Q168" i="3"/>
  <c r="Q160" i="3"/>
  <c r="Q156" i="3"/>
  <c r="Q152" i="3"/>
  <c r="Q148" i="3"/>
  <c r="Q144" i="3"/>
  <c r="Q140" i="3"/>
  <c r="Q136" i="3"/>
  <c r="Q132" i="3"/>
  <c r="Q128" i="3"/>
  <c r="Q124" i="3"/>
  <c r="Q120" i="3"/>
  <c r="Q116" i="3"/>
  <c r="Q112" i="3"/>
  <c r="Q108" i="3"/>
  <c r="Q104" i="3"/>
  <c r="Q100" i="3"/>
  <c r="Q96" i="3"/>
  <c r="Q92" i="3"/>
  <c r="Q88" i="3"/>
  <c r="Q84" i="3"/>
  <c r="Q80" i="3"/>
  <c r="Q76" i="3"/>
  <c r="Q72" i="3"/>
  <c r="Q68" i="3"/>
  <c r="Q64" i="3"/>
  <c r="Q60" i="3"/>
  <c r="Q56" i="3"/>
  <c r="Q52" i="3"/>
  <c r="Q48" i="3"/>
  <c r="Q44" i="3"/>
  <c r="Q40" i="3"/>
  <c r="Q36" i="3"/>
  <c r="Q32" i="3"/>
  <c r="Q28" i="3"/>
  <c r="Q24" i="3"/>
  <c r="Q499" i="3"/>
  <c r="Q495" i="3"/>
  <c r="Q491" i="3"/>
  <c r="Q487" i="3"/>
  <c r="Q483" i="3"/>
  <c r="Q479" i="3"/>
  <c r="Q475" i="3"/>
  <c r="Q471" i="3"/>
  <c r="Q467" i="3"/>
  <c r="Q463" i="3"/>
  <c r="Q459" i="3"/>
  <c r="Q455" i="3"/>
  <c r="Q451" i="3"/>
  <c r="Q447" i="3"/>
  <c r="Q443" i="3"/>
  <c r="Q435" i="3"/>
  <c r="Q431" i="3"/>
  <c r="Q427" i="3"/>
  <c r="Q423" i="3"/>
  <c r="Q419" i="3"/>
  <c r="Q415" i="3"/>
  <c r="Q411" i="3"/>
  <c r="Q407" i="3"/>
  <c r="Q403" i="3"/>
  <c r="Q399" i="3"/>
  <c r="Q395" i="3"/>
  <c r="Q391" i="3"/>
  <c r="Q387" i="3"/>
  <c r="Q383" i="3"/>
  <c r="Q379" i="3"/>
  <c r="Q375" i="3"/>
  <c r="Q371" i="3"/>
  <c r="Q367" i="3"/>
  <c r="Q363" i="3"/>
  <c r="Q359" i="3"/>
  <c r="Q355" i="3"/>
  <c r="Q351" i="3"/>
  <c r="Q347" i="3"/>
  <c r="Q343" i="3"/>
  <c r="Q339" i="3"/>
  <c r="Q335" i="3"/>
  <c r="Q331" i="3"/>
  <c r="Q327" i="3"/>
  <c r="Q323" i="3"/>
  <c r="Q319" i="3"/>
  <c r="Q315" i="3"/>
  <c r="Q307" i="3"/>
  <c r="Q303" i="3"/>
  <c r="Q299" i="3"/>
  <c r="Q295" i="3"/>
  <c r="Q291" i="3"/>
  <c r="Q287" i="3"/>
  <c r="Q283" i="3"/>
  <c r="Q279" i="3"/>
  <c r="Q275" i="3"/>
  <c r="Q271" i="3"/>
  <c r="Q267" i="3"/>
  <c r="Q263" i="3"/>
  <c r="Q259" i="3"/>
  <c r="Q255" i="3"/>
  <c r="Q251" i="3"/>
  <c r="Q247" i="3"/>
  <c r="Q239" i="3"/>
  <c r="Q235" i="3"/>
  <c r="Q231" i="3"/>
  <c r="Q227" i="3"/>
  <c r="Q223" i="3"/>
  <c r="Q219" i="3"/>
  <c r="Q215" i="3"/>
  <c r="Q211" i="3"/>
  <c r="Q207" i="3"/>
  <c r="Q203" i="3"/>
  <c r="Q199" i="3"/>
  <c r="Q195" i="3"/>
  <c r="Q191" i="3"/>
  <c r="Q187" i="3"/>
  <c r="Q183" i="3"/>
  <c r="Q179" i="3"/>
  <c r="Q175" i="3"/>
  <c r="Q171" i="3"/>
  <c r="Q167" i="3"/>
  <c r="Q163" i="3"/>
  <c r="Q159" i="3"/>
  <c r="Q155" i="3"/>
  <c r="Q151" i="3"/>
  <c r="Q147" i="3"/>
  <c r="Q143" i="3"/>
  <c r="Q139" i="3"/>
  <c r="Q135" i="3"/>
  <c r="Q131" i="3"/>
  <c r="Q127" i="3"/>
  <c r="Q123" i="3"/>
  <c r="Q119" i="3"/>
  <c r="Q115" i="3"/>
  <c r="Q111" i="3"/>
  <c r="Q107" i="3"/>
  <c r="Q103" i="3"/>
  <c r="Q99" i="3"/>
  <c r="Q95" i="3"/>
  <c r="Q91" i="3"/>
  <c r="Q87" i="3"/>
  <c r="Q83" i="3"/>
  <c r="Q79" i="3"/>
  <c r="Q75" i="3"/>
  <c r="Q71" i="3"/>
  <c r="Q67" i="3"/>
  <c r="Q63" i="3"/>
  <c r="Q59" i="3"/>
  <c r="Q55" i="3"/>
  <c r="Q51" i="3"/>
  <c r="Q47" i="3"/>
  <c r="Q43" i="3"/>
  <c r="Q39" i="3"/>
  <c r="Q35" i="3"/>
  <c r="Q31" i="3"/>
  <c r="Q27" i="3"/>
  <c r="Q23" i="3"/>
  <c r="I25" i="3"/>
  <c r="I29" i="3"/>
  <c r="I57" i="3"/>
  <c r="I89" i="3"/>
  <c r="I137" i="3"/>
  <c r="I245" i="3"/>
  <c r="I253" i="3"/>
  <c r="I261" i="3"/>
  <c r="I265" i="3"/>
  <c r="I341" i="3"/>
  <c r="I349" i="3"/>
  <c r="I365" i="3"/>
  <c r="I393" i="3"/>
  <c r="I401" i="3"/>
  <c r="I459" i="3"/>
  <c r="I479" i="3"/>
  <c r="I491" i="3"/>
  <c r="I499" i="3"/>
  <c r="I176" i="3"/>
  <c r="I188" i="3"/>
  <c r="I204" i="3"/>
  <c r="I224" i="3"/>
  <c r="I280" i="3"/>
  <c r="I368" i="3"/>
  <c r="I384" i="3"/>
  <c r="I396" i="3"/>
  <c r="I400" i="3"/>
  <c r="I420" i="3"/>
  <c r="I458" i="3"/>
  <c r="I462" i="3"/>
  <c r="I27" i="3"/>
  <c r="I31" i="3"/>
  <c r="I16" i="3"/>
  <c r="CS23" i="1" s="1"/>
  <c r="N12" i="3"/>
  <c r="I12" i="3"/>
  <c r="N10" i="3"/>
  <c r="I10" i="3"/>
  <c r="N8" i="3"/>
  <c r="I8" i="3"/>
  <c r="N6" i="3"/>
  <c r="I6" i="3"/>
  <c r="N4" i="3"/>
  <c r="I4" i="3"/>
  <c r="CS25" i="1" s="1"/>
  <c r="I30" i="3"/>
  <c r="I34" i="3"/>
  <c r="I42" i="3"/>
  <c r="I46" i="3"/>
  <c r="I50" i="3"/>
  <c r="I54" i="3"/>
  <c r="I58" i="3"/>
  <c r="I62" i="3"/>
  <c r="I66" i="3"/>
  <c r="I70" i="3"/>
  <c r="I74" i="3"/>
  <c r="I78" i="3"/>
  <c r="I82" i="3"/>
  <c r="I86" i="3"/>
  <c r="I90" i="3"/>
  <c r="I94" i="3"/>
  <c r="I98" i="3"/>
  <c r="I102" i="3"/>
  <c r="I106" i="3"/>
  <c r="I110" i="3"/>
  <c r="I114" i="3"/>
  <c r="I118" i="3"/>
  <c r="I122" i="3"/>
  <c r="I126" i="3"/>
  <c r="I130" i="3"/>
  <c r="I134" i="3"/>
  <c r="I138" i="3"/>
  <c r="I142" i="3"/>
  <c r="I146" i="3"/>
  <c r="I150" i="3"/>
  <c r="I154" i="3"/>
  <c r="I158" i="3"/>
  <c r="I162" i="3"/>
  <c r="I174" i="3"/>
  <c r="I182" i="3"/>
  <c r="I190" i="3"/>
  <c r="I194" i="3"/>
  <c r="I214" i="3"/>
  <c r="I274" i="3"/>
  <c r="I278" i="3"/>
  <c r="I282" i="3"/>
  <c r="I286" i="3"/>
  <c r="I290" i="3"/>
  <c r="I298" i="3"/>
  <c r="I306" i="3"/>
  <c r="I318" i="3"/>
  <c r="I326" i="3"/>
  <c r="I334" i="3"/>
  <c r="I350" i="3"/>
  <c r="I354" i="3"/>
  <c r="I358" i="3"/>
  <c r="I362" i="3"/>
  <c r="I366" i="3"/>
  <c r="I370" i="3"/>
  <c r="I374" i="3"/>
  <c r="I378" i="3"/>
  <c r="I382" i="3"/>
  <c r="I386" i="3"/>
  <c r="I390" i="3"/>
  <c r="I394" i="3"/>
  <c r="I398" i="3"/>
  <c r="I406" i="3"/>
  <c r="I414" i="3"/>
  <c r="I434" i="3"/>
  <c r="I438" i="3"/>
  <c r="I446" i="3"/>
  <c r="I464" i="3"/>
  <c r="I488" i="3"/>
  <c r="I129" i="3"/>
  <c r="I249" i="3"/>
  <c r="I257" i="3"/>
  <c r="I297" i="3"/>
  <c r="I32" i="3"/>
  <c r="I36" i="3"/>
  <c r="I212" i="3"/>
  <c r="I232" i="3"/>
  <c r="I236" i="3"/>
  <c r="I240" i="3"/>
  <c r="I244" i="3"/>
  <c r="I268" i="3"/>
  <c r="I296" i="3"/>
  <c r="I352" i="3"/>
  <c r="I360" i="3"/>
  <c r="I380" i="3"/>
  <c r="I482" i="3"/>
  <c r="I53" i="3"/>
  <c r="I73" i="3"/>
  <c r="I97" i="3"/>
  <c r="I121" i="3"/>
  <c r="I153" i="3"/>
  <c r="I185" i="3"/>
  <c r="I213" i="3"/>
  <c r="I269" i="3"/>
  <c r="I273" i="3"/>
  <c r="I289" i="3"/>
  <c r="I309" i="3"/>
  <c r="I313" i="3"/>
  <c r="I325" i="3"/>
  <c r="I333" i="3"/>
  <c r="I337" i="3"/>
  <c r="I361" i="3"/>
  <c r="I369" i="3"/>
  <c r="I385" i="3"/>
  <c r="I455" i="3"/>
  <c r="I463" i="3"/>
  <c r="I475" i="3"/>
  <c r="I483" i="3"/>
  <c r="I48" i="3"/>
  <c r="I56" i="3"/>
  <c r="I60" i="3"/>
  <c r="I72" i="3"/>
  <c r="I76" i="3"/>
  <c r="I256" i="3"/>
  <c r="I260" i="3"/>
  <c r="I292" i="3"/>
  <c r="I364" i="3"/>
  <c r="I376" i="3"/>
  <c r="I392" i="3"/>
  <c r="I412" i="3"/>
  <c r="I454" i="3"/>
  <c r="I35" i="3"/>
  <c r="I47" i="3"/>
  <c r="I187" i="3"/>
  <c r="I195" i="3"/>
  <c r="I247" i="3"/>
  <c r="I251" i="3"/>
  <c r="I263" i="3"/>
  <c r="I267" i="3"/>
  <c r="I275" i="3"/>
  <c r="I283" i="3"/>
  <c r="I299" i="3"/>
  <c r="I319" i="3"/>
  <c r="I327" i="3"/>
  <c r="I431" i="3"/>
  <c r="I447" i="3"/>
  <c r="I452" i="3"/>
  <c r="I477" i="3"/>
  <c r="I497" i="3"/>
  <c r="N14" i="3"/>
  <c r="K14" i="3"/>
  <c r="M14" i="3" s="1"/>
  <c r="K12" i="3"/>
  <c r="M12" i="3" s="1"/>
  <c r="K10" i="3"/>
  <c r="M10" i="3" s="1"/>
  <c r="K8" i="3"/>
  <c r="M8" i="3" s="1"/>
  <c r="K6" i="3"/>
  <c r="M6" i="3" s="1"/>
  <c r="K4" i="3"/>
  <c r="N15" i="3"/>
  <c r="K15" i="3"/>
  <c r="M15" i="3" s="1"/>
  <c r="N13" i="3"/>
  <c r="K13" i="3"/>
  <c r="M13" i="3" s="1"/>
  <c r="N11" i="3"/>
  <c r="K11" i="3"/>
  <c r="M11" i="3" s="1"/>
  <c r="N9" i="3"/>
  <c r="K9" i="3"/>
  <c r="M9" i="3" s="1"/>
  <c r="N7" i="3"/>
  <c r="K7" i="3"/>
  <c r="M7" i="3" s="1"/>
  <c r="N5" i="3"/>
  <c r="K5" i="3"/>
  <c r="N3" i="3"/>
  <c r="CX24" i="1" s="1"/>
  <c r="K3" i="3"/>
  <c r="BG7" i="1"/>
  <c r="B11" i="1"/>
  <c r="B42" i="1"/>
  <c r="AU37" i="1"/>
  <c r="G9" i="6" l="1" a="1"/>
  <c r="G9" i="6" s="1"/>
  <c r="M9" i="6" a="1"/>
  <c r="M9" i="6" s="1"/>
  <c r="H9" i="6" a="1"/>
  <c r="H9" i="6" s="1"/>
  <c r="F9" i="6" a="1"/>
  <c r="F9" i="6" s="1"/>
  <c r="C68" i="6" a="1"/>
  <c r="C68" i="6" s="1"/>
  <c r="I68" i="6" a="1"/>
  <c r="I68" i="6" s="1"/>
  <c r="E68" i="6" a="1"/>
  <c r="E68" i="6" s="1"/>
  <c r="J9" i="6" a="1"/>
  <c r="J9" i="6" s="1"/>
  <c r="I9" i="6" a="1"/>
  <c r="I9" i="6" s="1"/>
  <c r="G68" i="6" a="1"/>
  <c r="G68" i="6" s="1"/>
  <c r="D9" i="6" a="1"/>
  <c r="D9" i="6" s="1"/>
  <c r="J10" i="6" s="1" a="1"/>
  <c r="J10" i="6" s="1"/>
  <c r="K9" i="6" a="1"/>
  <c r="K9" i="6" s="1"/>
  <c r="E9" i="6" a="1"/>
  <c r="E9" i="6" s="1"/>
  <c r="F86" i="6"/>
  <c r="E86" i="6"/>
  <c r="D86" i="6"/>
  <c r="C87" i="6" a="1"/>
  <c r="C87" i="6" s="1"/>
  <c r="G86" i="6"/>
  <c r="D68" i="6" a="1"/>
  <c r="D68" i="6" s="1"/>
  <c r="F69" i="6" s="1" a="1"/>
  <c r="F69" i="6" s="1"/>
  <c r="H68" i="6" a="1"/>
  <c r="H68" i="6" s="1"/>
  <c r="AD569" i="6"/>
  <c r="AE568" i="6" s="1"/>
  <c r="AG569" i="6"/>
  <c r="AH569" i="6"/>
  <c r="AF569" i="6"/>
  <c r="AC569" i="6"/>
  <c r="AB570" i="6" s="1"/>
  <c r="AA569" i="6"/>
  <c r="BI30" i="1"/>
  <c r="BO30" i="1"/>
  <c r="BU30" i="1"/>
  <c r="CP24" i="1"/>
  <c r="L24" i="1" s="1"/>
  <c r="CQ24" i="1"/>
  <c r="AK24" i="1" s="1"/>
  <c r="CO24" i="1"/>
  <c r="E24" i="1" s="1"/>
  <c r="CO32" i="1"/>
  <c r="E32" i="1" s="1"/>
  <c r="CP32" i="1"/>
  <c r="L32" i="1" s="1"/>
  <c r="CQ32" i="1"/>
  <c r="AK32" i="1" s="1"/>
  <c r="CO28" i="1"/>
  <c r="E28" i="1" s="1"/>
  <c r="CQ28" i="1"/>
  <c r="AK28" i="1" s="1"/>
  <c r="CP28" i="1"/>
  <c r="L28" i="1" s="1"/>
  <c r="AS31" i="1"/>
  <c r="BA31" i="1"/>
  <c r="AS27" i="1"/>
  <c r="BA27" i="1"/>
  <c r="BI31" i="1"/>
  <c r="BU31" i="1"/>
  <c r="BO31" i="1"/>
  <c r="CO26" i="1"/>
  <c r="E26" i="1" s="1"/>
  <c r="CP26" i="1"/>
  <c r="L26" i="1" s="1"/>
  <c r="CQ26" i="1"/>
  <c r="AK26" i="1" s="1"/>
  <c r="BA24" i="1"/>
  <c r="AS24" i="1"/>
  <c r="CP33" i="1"/>
  <c r="CQ33" i="1"/>
  <c r="CO33" i="1"/>
  <c r="E33" i="1" s="1"/>
  <c r="CP29" i="1"/>
  <c r="L29" i="1" s="1"/>
  <c r="CO29" i="1"/>
  <c r="E29" i="1" s="1"/>
  <c r="CQ29" i="1"/>
  <c r="AK29" i="1" s="1"/>
  <c r="AS32" i="1"/>
  <c r="BA32" i="1"/>
  <c r="AS28" i="1"/>
  <c r="BA28" i="1"/>
  <c r="AS23" i="1"/>
  <c r="BI32" i="1"/>
  <c r="BO32" i="1"/>
  <c r="BU32" i="1"/>
  <c r="AS26" i="1"/>
  <c r="BA26" i="1"/>
  <c r="CO30" i="1"/>
  <c r="E30" i="1" s="1"/>
  <c r="CP30" i="1"/>
  <c r="L30" i="1" s="1"/>
  <c r="CQ30" i="1"/>
  <c r="AK30" i="1" s="1"/>
  <c r="CP25" i="1"/>
  <c r="L25" i="1" s="1"/>
  <c r="CO25" i="1"/>
  <c r="E25" i="1" s="1"/>
  <c r="CQ25" i="1"/>
  <c r="AK25" i="1" s="1"/>
  <c r="AS29" i="1"/>
  <c r="BA29" i="1"/>
  <c r="BI29" i="1"/>
  <c r="BO29" i="1"/>
  <c r="BU29" i="1"/>
  <c r="CQ23" i="1"/>
  <c r="AK23" i="1" s="1"/>
  <c r="CP23" i="1"/>
  <c r="CO23" i="1"/>
  <c r="E23" i="1" s="1"/>
  <c r="CO31" i="1"/>
  <c r="E31" i="1" s="1"/>
  <c r="CQ31" i="1"/>
  <c r="AK31" i="1" s="1"/>
  <c r="CP31" i="1"/>
  <c r="L31" i="1" s="1"/>
  <c r="CO27" i="1"/>
  <c r="E27" i="1" s="1"/>
  <c r="CP27" i="1"/>
  <c r="L27" i="1" s="1"/>
  <c r="CQ27" i="1"/>
  <c r="AK27" i="1" s="1"/>
  <c r="AS30" i="1"/>
  <c r="BA30" i="1"/>
  <c r="AS25" i="1"/>
  <c r="BA25" i="1"/>
  <c r="Q243" i="3"/>
  <c r="Q361" i="3"/>
  <c r="Q311" i="3"/>
  <c r="Q164" i="3"/>
  <c r="Q244" i="3"/>
  <c r="Q260" i="3"/>
  <c r="Q165" i="3"/>
  <c r="Q439" i="3"/>
  <c r="Q196" i="3"/>
  <c r="Q344" i="3"/>
  <c r="Q177" i="3"/>
  <c r="Q473" i="3"/>
  <c r="Q57" i="3"/>
  <c r="Q73" i="3"/>
  <c r="Q377" i="3"/>
  <c r="Q393" i="3"/>
  <c r="Q298" i="3"/>
  <c r="Q338" i="3"/>
  <c r="Q346" i="3"/>
  <c r="M5" i="3"/>
  <c r="CW26" i="1" s="1"/>
  <c r="AV26" i="1" s="1"/>
  <c r="M4" i="3"/>
  <c r="CW25" i="1" s="1"/>
  <c r="AV25" i="1" s="1"/>
  <c r="M3" i="3"/>
  <c r="CW24" i="1" s="1"/>
  <c r="AV24" i="1" s="1"/>
  <c r="DA28" i="1"/>
  <c r="BV34" i="1"/>
  <c r="DA27" i="1"/>
  <c r="Q2" i="2"/>
  <c r="B12" i="1"/>
  <c r="D10" i="6" l="1" a="1"/>
  <c r="D10" i="6" s="1"/>
  <c r="C11" i="6" s="1" a="1"/>
  <c r="C11" i="6" s="1"/>
  <c r="I10" i="6" a="1"/>
  <c r="I10" i="6" s="1"/>
  <c r="E10" i="6" a="1"/>
  <c r="E10" i="6" s="1"/>
  <c r="H10" i="6" a="1"/>
  <c r="H10" i="6" s="1"/>
  <c r="M10" i="6" a="1"/>
  <c r="M10" i="6" s="1"/>
  <c r="E11" i="6" a="1"/>
  <c r="E11" i="6" s="1"/>
  <c r="F10" i="6" a="1"/>
  <c r="F10" i="6" s="1"/>
  <c r="M11" i="6" a="1"/>
  <c r="M11" i="6" s="1"/>
  <c r="H11" i="6" a="1"/>
  <c r="H11" i="6" s="1"/>
  <c r="K10" i="6" a="1"/>
  <c r="K10" i="6" s="1"/>
  <c r="K11" i="6" a="1"/>
  <c r="K11" i="6" s="1"/>
  <c r="F11" i="6" a="1"/>
  <c r="F11" i="6" s="1"/>
  <c r="I11" i="6" a="1"/>
  <c r="I11" i="6" s="1"/>
  <c r="J11" i="6" a="1"/>
  <c r="J11" i="6" s="1"/>
  <c r="G10" i="6" a="1"/>
  <c r="G10" i="6" s="1"/>
  <c r="C88" i="6" a="1"/>
  <c r="C88" i="6" s="1"/>
  <c r="C89" i="6" s="1" a="1"/>
  <c r="C89" i="6" s="1"/>
  <c r="G11" i="6" a="1"/>
  <c r="G11" i="6" s="1"/>
  <c r="C10" i="6" a="1"/>
  <c r="C10" i="6" s="1"/>
  <c r="D69" i="6" a="1"/>
  <c r="D69" i="6" s="1"/>
  <c r="F70" i="6" s="1" a="1"/>
  <c r="F70" i="6" s="1"/>
  <c r="E69" i="6" a="1"/>
  <c r="E69" i="6" s="1"/>
  <c r="G69" i="6" a="1"/>
  <c r="G69" i="6" s="1"/>
  <c r="H69" i="6" a="1"/>
  <c r="H69" i="6" s="1"/>
  <c r="C69" i="6" a="1"/>
  <c r="C69" i="6" s="1"/>
  <c r="I69" i="6" a="1"/>
  <c r="I69" i="6" s="1"/>
  <c r="D87" i="6"/>
  <c r="E87" i="6"/>
  <c r="G87" i="6"/>
  <c r="F87" i="6"/>
  <c r="AD570" i="6"/>
  <c r="AE569" i="6" s="1"/>
  <c r="AH570" i="6"/>
  <c r="AG570" i="6"/>
  <c r="AF570" i="6"/>
  <c r="AC570" i="6"/>
  <c r="AB571" i="6" s="1"/>
  <c r="AA570" i="6"/>
  <c r="CM32" i="1"/>
  <c r="BI11" i="1"/>
  <c r="O22" i="3"/>
  <c r="O6" i="3"/>
  <c r="O16" i="3"/>
  <c r="O15" i="3"/>
  <c r="O13" i="3"/>
  <c r="O5" i="3"/>
  <c r="O3" i="3"/>
  <c r="O18" i="3"/>
  <c r="O12" i="3"/>
  <c r="O11" i="3"/>
  <c r="O9" i="3"/>
  <c r="O14" i="3"/>
  <c r="O8" i="3"/>
  <c r="O7" i="3"/>
  <c r="O21" i="3"/>
  <c r="O4" i="3"/>
  <c r="O10" i="3"/>
  <c r="O20" i="3"/>
  <c r="O19" i="3"/>
  <c r="O17" i="3"/>
  <c r="O2" i="3"/>
  <c r="CM31" i="1"/>
  <c r="CM30" i="1"/>
  <c r="DA24" i="1"/>
  <c r="CM29" i="1"/>
  <c r="CM33" i="1"/>
  <c r="G88" i="6" l="1"/>
  <c r="F88" i="6"/>
  <c r="I70" i="6" a="1"/>
  <c r="I70" i="6" s="1"/>
  <c r="E70" i="6" a="1"/>
  <c r="E70" i="6" s="1"/>
  <c r="G70" i="6" a="1"/>
  <c r="G70" i="6" s="1"/>
  <c r="D88" i="6"/>
  <c r="D11" i="6" a="1"/>
  <c r="D11" i="6" s="1"/>
  <c r="G12" i="6" s="1" a="1"/>
  <c r="G12" i="6" s="1"/>
  <c r="F89" i="6"/>
  <c r="E89" i="6"/>
  <c r="C90" i="6" a="1"/>
  <c r="C90" i="6" s="1"/>
  <c r="E90" i="6" s="1"/>
  <c r="D89" i="6"/>
  <c r="G89" i="6"/>
  <c r="E88" i="6"/>
  <c r="C70" i="6" a="1"/>
  <c r="C70" i="6" s="1"/>
  <c r="D70" i="6" a="1"/>
  <c r="D70" i="6" s="1"/>
  <c r="E71" i="6" s="1" a="1"/>
  <c r="E71" i="6" s="1"/>
  <c r="H70" i="6" a="1"/>
  <c r="H70" i="6" s="1"/>
  <c r="AD571" i="6"/>
  <c r="AE570" i="6" s="1"/>
  <c r="AF571" i="6"/>
  <c r="AH571" i="6"/>
  <c r="AG571" i="6"/>
  <c r="Q7" i="3"/>
  <c r="T7" i="3" s="1"/>
  <c r="Q11" i="3"/>
  <c r="T11" i="3" s="1"/>
  <c r="Q5" i="3"/>
  <c r="R5" i="3" s="1"/>
  <c r="Q6" i="3"/>
  <c r="T6" i="3" s="1"/>
  <c r="Q10" i="3"/>
  <c r="T10" i="3" s="1"/>
  <c r="Q8" i="3"/>
  <c r="T8" i="3" s="1"/>
  <c r="Q12" i="3"/>
  <c r="T12" i="3" s="1"/>
  <c r="Q13" i="3"/>
  <c r="T13" i="3" s="1"/>
  <c r="S13" i="3"/>
  <c r="Q22" i="3"/>
  <c r="Q17" i="3"/>
  <c r="Q4" i="3"/>
  <c r="R4" i="3" s="1"/>
  <c r="Q14" i="3"/>
  <c r="CU27" i="1" s="1"/>
  <c r="Q18" i="3"/>
  <c r="Q15" i="3"/>
  <c r="CU28" i="1" s="1"/>
  <c r="Q20" i="3"/>
  <c r="Q19" i="3"/>
  <c r="Q21" i="3"/>
  <c r="Q9" i="3"/>
  <c r="T9" i="3" s="1"/>
  <c r="Q3" i="3"/>
  <c r="CU24" i="1" s="1"/>
  <c r="Q16" i="3"/>
  <c r="AC571" i="6"/>
  <c r="AB572" i="6" s="1"/>
  <c r="AA571" i="6"/>
  <c r="DB25" i="1"/>
  <c r="DB26" i="1"/>
  <c r="CU26" i="1"/>
  <c r="CZ24" i="1"/>
  <c r="Q2" i="3"/>
  <c r="T2" i="3" s="1"/>
  <c r="CZ25" i="1"/>
  <c r="CZ26" i="1"/>
  <c r="CU25" i="1"/>
  <c r="DA25" i="1"/>
  <c r="CZ27" i="1"/>
  <c r="CZ28" i="1"/>
  <c r="DA26" i="1"/>
  <c r="AO34" i="1"/>
  <c r="T3" i="3" l="1"/>
  <c r="E12" i="6" a="1"/>
  <c r="E12" i="6" s="1"/>
  <c r="D12" i="6" a="1"/>
  <c r="D12" i="6" s="1"/>
  <c r="F13" i="6" s="1" a="1"/>
  <c r="F13" i="6" s="1"/>
  <c r="G90" i="6"/>
  <c r="M12" i="6" a="1"/>
  <c r="M12" i="6" s="1"/>
  <c r="F90" i="6"/>
  <c r="D90" i="6"/>
  <c r="C12" i="6" a="1"/>
  <c r="C12" i="6" s="1"/>
  <c r="C91" i="6" a="1"/>
  <c r="C91" i="6" s="1"/>
  <c r="G91" i="6" s="1"/>
  <c r="I12" i="6" a="1"/>
  <c r="I12" i="6" s="1"/>
  <c r="BI26" i="1"/>
  <c r="BF26" i="1"/>
  <c r="BU25" i="1"/>
  <c r="BF25" i="1"/>
  <c r="J12" i="6" a="1"/>
  <c r="J12" i="6" s="1"/>
  <c r="F12" i="6" a="1"/>
  <c r="F12" i="6" s="1"/>
  <c r="K12" i="6" a="1"/>
  <c r="K12" i="6" s="1"/>
  <c r="H12" i="6" a="1"/>
  <c r="H12" i="6" s="1"/>
  <c r="C71" i="6" a="1"/>
  <c r="C71" i="6" s="1"/>
  <c r="D71" i="6" a="1"/>
  <c r="D71" i="6" s="1"/>
  <c r="F72" i="6" s="1" a="1"/>
  <c r="F72" i="6" s="1"/>
  <c r="I71" i="6" a="1"/>
  <c r="I71" i="6" s="1"/>
  <c r="J13" i="6" a="1"/>
  <c r="J13" i="6" s="1"/>
  <c r="H71" i="6" a="1"/>
  <c r="H71" i="6" s="1"/>
  <c r="F71" i="6" a="1"/>
  <c r="F71" i="6" s="1"/>
  <c r="G72" i="6" a="1"/>
  <c r="G72" i="6" s="1"/>
  <c r="G71" i="6" a="1"/>
  <c r="G71" i="6" s="1"/>
  <c r="S9" i="3"/>
  <c r="T4" i="3"/>
  <c r="R7" i="3"/>
  <c r="S7" i="3"/>
  <c r="U7" i="3" s="1"/>
  <c r="S6" i="3"/>
  <c r="T5" i="3"/>
  <c r="R9" i="3"/>
  <c r="U8" i="3"/>
  <c r="R8" i="3"/>
  <c r="S8" i="3"/>
  <c r="R6" i="3"/>
  <c r="R13" i="3"/>
  <c r="U13" i="3" s="1"/>
  <c r="R10" i="3"/>
  <c r="U10" i="3" s="1"/>
  <c r="R14" i="3"/>
  <c r="S11" i="3"/>
  <c r="S14" i="3"/>
  <c r="S10" i="3"/>
  <c r="R11" i="3"/>
  <c r="R15" i="3"/>
  <c r="S12" i="3"/>
  <c r="S15" i="3"/>
  <c r="R12" i="3"/>
  <c r="AD572" i="6"/>
  <c r="AE571" i="6" s="1"/>
  <c r="AH572" i="6"/>
  <c r="AF572" i="6"/>
  <c r="AG572" i="6"/>
  <c r="BO25" i="1"/>
  <c r="R3" i="3"/>
  <c r="S4" i="3"/>
  <c r="U4" i="3" s="1"/>
  <c r="S3" i="3"/>
  <c r="S5" i="3"/>
  <c r="T15" i="3"/>
  <c r="T14" i="3"/>
  <c r="U14" i="3" s="1"/>
  <c r="CU23" i="1"/>
  <c r="AC572" i="6"/>
  <c r="AA572" i="6"/>
  <c r="BU26" i="1"/>
  <c r="DB24" i="1"/>
  <c r="BF24" i="1" s="1"/>
  <c r="BO26" i="1"/>
  <c r="DB27" i="1"/>
  <c r="BF27" i="1" s="1"/>
  <c r="DB28" i="1"/>
  <c r="BF28" i="1" s="1"/>
  <c r="BI25" i="1"/>
  <c r="K2" i="3"/>
  <c r="N2" i="3"/>
  <c r="E13" i="6" l="1" a="1"/>
  <c r="E13" i="6" s="1"/>
  <c r="G13" i="6" a="1"/>
  <c r="G13" i="6" s="1"/>
  <c r="H13" i="6" a="1"/>
  <c r="H13" i="6" s="1"/>
  <c r="C72" i="6" a="1"/>
  <c r="C72" i="6" s="1"/>
  <c r="E91" i="6"/>
  <c r="F91" i="6"/>
  <c r="C92" i="6" a="1"/>
  <c r="C92" i="6" s="1"/>
  <c r="G92" i="6" s="1"/>
  <c r="D91" i="6"/>
  <c r="K13" i="6" a="1"/>
  <c r="K13" i="6" s="1"/>
  <c r="D13" i="6" a="1"/>
  <c r="D13" i="6" s="1"/>
  <c r="F14" i="6" s="1" a="1"/>
  <c r="F14" i="6" s="1"/>
  <c r="C13" i="6" a="1"/>
  <c r="C13" i="6" s="1"/>
  <c r="M13" i="6" a="1"/>
  <c r="M13" i="6" s="1"/>
  <c r="I13" i="6" a="1"/>
  <c r="I13" i="6" s="1"/>
  <c r="U15" i="3"/>
  <c r="U6" i="3"/>
  <c r="U11" i="3"/>
  <c r="D72" i="6" a="1"/>
  <c r="D72" i="6" s="1"/>
  <c r="G73" i="6" s="1" a="1"/>
  <c r="G73" i="6" s="1"/>
  <c r="I72" i="6" a="1"/>
  <c r="I72" i="6" s="1"/>
  <c r="E72" i="6" a="1"/>
  <c r="E72" i="6" s="1"/>
  <c r="H72" i="6" a="1"/>
  <c r="H72" i="6" s="1"/>
  <c r="U9" i="3"/>
  <c r="M14" i="6" a="1"/>
  <c r="M14" i="6" s="1"/>
  <c r="U5" i="3"/>
  <c r="D14" i="6" a="1"/>
  <c r="D14" i="6" s="1"/>
  <c r="C15" i="6" s="1" a="1"/>
  <c r="C15" i="6" s="1"/>
  <c r="J14" i="6" a="1"/>
  <c r="J14" i="6" s="1"/>
  <c r="F92" i="6"/>
  <c r="C93" i="6" a="1"/>
  <c r="C93" i="6" s="1"/>
  <c r="U12" i="3"/>
  <c r="U3" i="3"/>
  <c r="M2" i="3"/>
  <c r="S2" i="3" s="1"/>
  <c r="DC25" i="1"/>
  <c r="CA25" i="1" s="1"/>
  <c r="DC24" i="1"/>
  <c r="CA24" i="1" s="1"/>
  <c r="DC27" i="1"/>
  <c r="CA27" i="1" s="1"/>
  <c r="DC28" i="1"/>
  <c r="CA28" i="1" s="1"/>
  <c r="DC26" i="1"/>
  <c r="CA26" i="1" s="1"/>
  <c r="BI24" i="1"/>
  <c r="BO27" i="1"/>
  <c r="BU27" i="1"/>
  <c r="BI27" i="1"/>
  <c r="BO24" i="1"/>
  <c r="BU28" i="1"/>
  <c r="BO28" i="1"/>
  <c r="BI28" i="1"/>
  <c r="BU24" i="1"/>
  <c r="L23" i="1"/>
  <c r="K14" i="6" l="1" a="1"/>
  <c r="K14" i="6" s="1"/>
  <c r="D92" i="6"/>
  <c r="E92" i="6"/>
  <c r="E73" i="6" a="1"/>
  <c r="E73" i="6" s="1"/>
  <c r="F73" i="6" a="1"/>
  <c r="F73" i="6" s="1"/>
  <c r="G14" i="6" a="1"/>
  <c r="G14" i="6" s="1"/>
  <c r="C14" i="6" a="1"/>
  <c r="C14" i="6" s="1"/>
  <c r="H73" i="6" a="1"/>
  <c r="H73" i="6" s="1"/>
  <c r="H14" i="6" a="1"/>
  <c r="H14" i="6" s="1"/>
  <c r="I73" i="6" a="1"/>
  <c r="I73" i="6" s="1"/>
  <c r="D73" i="6" a="1"/>
  <c r="D73" i="6" s="1"/>
  <c r="G74" i="6" s="1" a="1"/>
  <c r="G74" i="6" s="1"/>
  <c r="C73" i="6" a="1"/>
  <c r="C73" i="6" s="1"/>
  <c r="I14" i="6" a="1"/>
  <c r="I14" i="6" s="1"/>
  <c r="E14" i="6" a="1"/>
  <c r="E14" i="6" s="1"/>
  <c r="H74" i="6" a="1"/>
  <c r="H74" i="6" s="1"/>
  <c r="E74" i="6" a="1"/>
  <c r="E74" i="6" s="1"/>
  <c r="K15" i="6" a="1"/>
  <c r="K15" i="6" s="1"/>
  <c r="E15" i="6" a="1"/>
  <c r="E15" i="6" s="1"/>
  <c r="D15" i="6" a="1"/>
  <c r="D15" i="6" s="1"/>
  <c r="C16" i="6" s="1" a="1"/>
  <c r="C16" i="6" s="1"/>
  <c r="F15" i="6" a="1"/>
  <c r="F15" i="6" s="1"/>
  <c r="H15" i="6" a="1"/>
  <c r="H15" i="6" s="1"/>
  <c r="M15" i="6" a="1"/>
  <c r="M15" i="6" s="1"/>
  <c r="I15" i="6" a="1"/>
  <c r="I15" i="6" s="1"/>
  <c r="J15" i="6" a="1"/>
  <c r="J15" i="6" s="1"/>
  <c r="G15" i="6" a="1"/>
  <c r="G15" i="6" s="1"/>
  <c r="J16" i="6" a="1"/>
  <c r="J16" i="6" s="1"/>
  <c r="D93" i="6"/>
  <c r="E93" i="6"/>
  <c r="G93" i="6"/>
  <c r="F93" i="6"/>
  <c r="C94" i="6" a="1"/>
  <c r="C94" i="6" s="1"/>
  <c r="R2" i="3"/>
  <c r="U2" i="3" s="1"/>
  <c r="CM27" i="1"/>
  <c r="DA23" i="1"/>
  <c r="CM26" i="1"/>
  <c r="CZ23" i="1"/>
  <c r="CM28" i="1"/>
  <c r="CM25" i="1"/>
  <c r="CM24" i="1"/>
  <c r="K352" i="3"/>
  <c r="M352" i="3" s="1"/>
  <c r="U352" i="3" s="1"/>
  <c r="K130" i="3"/>
  <c r="M130" i="3" s="1"/>
  <c r="U130" i="3" s="1"/>
  <c r="K126" i="3"/>
  <c r="M126" i="3" s="1"/>
  <c r="U126" i="3" s="1"/>
  <c r="K370" i="3"/>
  <c r="M370" i="3" s="1"/>
  <c r="U370" i="3" s="1"/>
  <c r="K342" i="3"/>
  <c r="M342" i="3" s="1"/>
  <c r="U342" i="3" s="1"/>
  <c r="K124" i="3"/>
  <c r="M124" i="3" s="1"/>
  <c r="U124" i="3" s="1"/>
  <c r="K66" i="3"/>
  <c r="M66" i="3" s="1"/>
  <c r="U66" i="3" s="1"/>
  <c r="K350" i="3"/>
  <c r="M350" i="3" s="1"/>
  <c r="U350" i="3" s="1"/>
  <c r="K158" i="3"/>
  <c r="M158" i="3" s="1"/>
  <c r="U158" i="3" s="1"/>
  <c r="K146" i="3"/>
  <c r="M146" i="3" s="1"/>
  <c r="U146" i="3" s="1"/>
  <c r="K122" i="3"/>
  <c r="M122" i="3" s="1"/>
  <c r="U122" i="3" s="1"/>
  <c r="K110" i="3"/>
  <c r="M110" i="3" s="1"/>
  <c r="U110" i="3" s="1"/>
  <c r="K475" i="3"/>
  <c r="M475" i="3" s="1"/>
  <c r="U475" i="3" s="1"/>
  <c r="K368" i="3"/>
  <c r="M368" i="3" s="1"/>
  <c r="U368" i="3" s="1"/>
  <c r="K142" i="3"/>
  <c r="M142" i="3" s="1"/>
  <c r="U142" i="3" s="1"/>
  <c r="K70" i="3"/>
  <c r="M70" i="3" s="1"/>
  <c r="U70" i="3" s="1"/>
  <c r="K94" i="3"/>
  <c r="M94" i="3" s="1"/>
  <c r="U94" i="3" s="1"/>
  <c r="K233" i="3"/>
  <c r="M233" i="3" s="1"/>
  <c r="U233" i="3" s="1"/>
  <c r="K332" i="3"/>
  <c r="M332" i="3" s="1"/>
  <c r="U332" i="3" s="1"/>
  <c r="K34" i="3"/>
  <c r="M34" i="3" s="1"/>
  <c r="U34" i="3" s="1"/>
  <c r="K231" i="3"/>
  <c r="M231" i="3" s="1"/>
  <c r="U231" i="3" s="1"/>
  <c r="K185" i="3"/>
  <c r="M185" i="3" s="1"/>
  <c r="U185" i="3" s="1"/>
  <c r="K288" i="3"/>
  <c r="M288" i="3" s="1"/>
  <c r="U288" i="3" s="1"/>
  <c r="K224" i="3"/>
  <c r="M224" i="3" s="1"/>
  <c r="U224" i="3" s="1"/>
  <c r="K305" i="3"/>
  <c r="M305" i="3" s="1"/>
  <c r="U305" i="3" s="1"/>
  <c r="K120" i="3"/>
  <c r="M120" i="3" s="1"/>
  <c r="U120" i="3" s="1"/>
  <c r="K337" i="3"/>
  <c r="M337" i="3" s="1"/>
  <c r="U337" i="3" s="1"/>
  <c r="K213" i="3"/>
  <c r="M213" i="3" s="1"/>
  <c r="U213" i="3" s="1"/>
  <c r="N257" i="3"/>
  <c r="K257" i="3"/>
  <c r="M257" i="3" s="1"/>
  <c r="U257" i="3" s="1"/>
  <c r="N352" i="3"/>
  <c r="N58" i="3"/>
  <c r="K58" i="3"/>
  <c r="M58" i="3" s="1"/>
  <c r="U58" i="3" s="1"/>
  <c r="N130" i="3"/>
  <c r="N263" i="3"/>
  <c r="K263" i="3"/>
  <c r="M263" i="3" s="1"/>
  <c r="U263" i="3" s="1"/>
  <c r="N126" i="3"/>
  <c r="N90" i="3"/>
  <c r="K90" i="3"/>
  <c r="M90" i="3" s="1"/>
  <c r="U90" i="3" s="1"/>
  <c r="N370" i="3"/>
  <c r="N82" i="3"/>
  <c r="K82" i="3"/>
  <c r="M82" i="3" s="1"/>
  <c r="U82" i="3" s="1"/>
  <c r="N342" i="3"/>
  <c r="N54" i="3"/>
  <c r="K54" i="3"/>
  <c r="M54" i="3" s="1"/>
  <c r="U54" i="3" s="1"/>
  <c r="N124" i="3"/>
  <c r="N74" i="3"/>
  <c r="K74" i="3"/>
  <c r="M74" i="3" s="1"/>
  <c r="U74" i="3" s="1"/>
  <c r="N66" i="3"/>
  <c r="N378" i="3"/>
  <c r="K378" i="3"/>
  <c r="M378" i="3" s="1"/>
  <c r="U378" i="3" s="1"/>
  <c r="N350" i="3"/>
  <c r="N374" i="3"/>
  <c r="K374" i="3"/>
  <c r="M374" i="3" s="1"/>
  <c r="U374" i="3" s="1"/>
  <c r="N158" i="3"/>
  <c r="N154" i="3"/>
  <c r="K154" i="3"/>
  <c r="M154" i="3" s="1"/>
  <c r="U154" i="3" s="1"/>
  <c r="N146" i="3"/>
  <c r="N265" i="3"/>
  <c r="K265" i="3"/>
  <c r="M265" i="3" s="1"/>
  <c r="U265" i="3" s="1"/>
  <c r="N122" i="3"/>
  <c r="N167" i="3"/>
  <c r="K167" i="3"/>
  <c r="M167" i="3" s="1"/>
  <c r="U167" i="3" s="1"/>
  <c r="N110" i="3"/>
  <c r="N362" i="3"/>
  <c r="K362" i="3"/>
  <c r="M362" i="3" s="1"/>
  <c r="U362" i="3" s="1"/>
  <c r="N475" i="3"/>
  <c r="N261" i="3"/>
  <c r="K261" i="3"/>
  <c r="M261" i="3" s="1"/>
  <c r="U261" i="3" s="1"/>
  <c r="N368" i="3"/>
  <c r="N259" i="3"/>
  <c r="K259" i="3"/>
  <c r="M259" i="3" s="1"/>
  <c r="U259" i="3" s="1"/>
  <c r="N142" i="3"/>
  <c r="N245" i="3"/>
  <c r="K245" i="3"/>
  <c r="M245" i="3" s="1"/>
  <c r="U245" i="3" s="1"/>
  <c r="N70" i="3"/>
  <c r="N118" i="3"/>
  <c r="K118" i="3"/>
  <c r="M118" i="3" s="1"/>
  <c r="U118" i="3" s="1"/>
  <c r="N94" i="3"/>
  <c r="N172" i="3"/>
  <c r="K172" i="3"/>
  <c r="M172" i="3" s="1"/>
  <c r="U172" i="3" s="1"/>
  <c r="N233" i="3"/>
  <c r="N152" i="3"/>
  <c r="K152" i="3"/>
  <c r="M152" i="3" s="1"/>
  <c r="U152" i="3" s="1"/>
  <c r="N332" i="3"/>
  <c r="N156" i="3"/>
  <c r="K156" i="3"/>
  <c r="M156" i="3" s="1"/>
  <c r="U156" i="3" s="1"/>
  <c r="N34" i="3"/>
  <c r="N29" i="3"/>
  <c r="K29" i="3"/>
  <c r="M29" i="3" s="1"/>
  <c r="U29" i="3" s="1"/>
  <c r="N231" i="3"/>
  <c r="N20" i="3"/>
  <c r="K20" i="3"/>
  <c r="M20" i="3" s="1"/>
  <c r="N185" i="3"/>
  <c r="N481" i="3"/>
  <c r="K481" i="3"/>
  <c r="M481" i="3" s="1"/>
  <c r="U481" i="3" s="1"/>
  <c r="N288" i="3"/>
  <c r="N32" i="3"/>
  <c r="K32" i="3"/>
  <c r="M32" i="3" s="1"/>
  <c r="U32" i="3" s="1"/>
  <c r="N224" i="3"/>
  <c r="N76" i="3"/>
  <c r="K76" i="3"/>
  <c r="M76" i="3" s="1"/>
  <c r="U76" i="3" s="1"/>
  <c r="N305" i="3"/>
  <c r="N104" i="3"/>
  <c r="K104" i="3"/>
  <c r="M104" i="3" s="1"/>
  <c r="U104" i="3" s="1"/>
  <c r="N120" i="3"/>
  <c r="N405" i="3"/>
  <c r="K405" i="3"/>
  <c r="M405" i="3" s="1"/>
  <c r="U405" i="3" s="1"/>
  <c r="N337" i="3"/>
  <c r="N280" i="3"/>
  <c r="K280" i="3"/>
  <c r="M280" i="3" s="1"/>
  <c r="U280" i="3" s="1"/>
  <c r="N213" i="3"/>
  <c r="N269" i="3"/>
  <c r="K269" i="3"/>
  <c r="M269" i="3" s="1"/>
  <c r="U269" i="3" s="1"/>
  <c r="N102" i="3"/>
  <c r="K102" i="3"/>
  <c r="M102" i="3" s="1"/>
  <c r="U102" i="3" s="1"/>
  <c r="N98" i="3"/>
  <c r="K98" i="3"/>
  <c r="M98" i="3" s="1"/>
  <c r="U98" i="3" s="1"/>
  <c r="N483" i="3"/>
  <c r="K483" i="3"/>
  <c r="M483" i="3" s="1"/>
  <c r="U483" i="3" s="1"/>
  <c r="N86" i="3"/>
  <c r="K86" i="3"/>
  <c r="M86" i="3" s="1"/>
  <c r="U86" i="3" s="1"/>
  <c r="N358" i="3"/>
  <c r="K358" i="3"/>
  <c r="M358" i="3" s="1"/>
  <c r="U358" i="3" s="1"/>
  <c r="N479" i="3"/>
  <c r="K479" i="3"/>
  <c r="M479" i="3" s="1"/>
  <c r="U479" i="3" s="1"/>
  <c r="N106" i="3"/>
  <c r="K106" i="3"/>
  <c r="M106" i="3" s="1"/>
  <c r="U106" i="3" s="1"/>
  <c r="N78" i="3"/>
  <c r="K78" i="3"/>
  <c r="M78" i="3" s="1"/>
  <c r="U78" i="3" s="1"/>
  <c r="N140" i="3"/>
  <c r="K140" i="3"/>
  <c r="M140" i="3" s="1"/>
  <c r="U140" i="3" s="1"/>
  <c r="N354" i="3"/>
  <c r="K354" i="3"/>
  <c r="M354" i="3" s="1"/>
  <c r="U354" i="3" s="1"/>
  <c r="N138" i="3"/>
  <c r="K138" i="3"/>
  <c r="M138" i="3" s="1"/>
  <c r="U138" i="3" s="1"/>
  <c r="N366" i="3"/>
  <c r="K366" i="3"/>
  <c r="M366" i="3" s="1"/>
  <c r="U366" i="3" s="1"/>
  <c r="N273" i="3"/>
  <c r="K273" i="3"/>
  <c r="M273" i="3" s="1"/>
  <c r="U273" i="3" s="1"/>
  <c r="N134" i="3"/>
  <c r="K134" i="3"/>
  <c r="M134" i="3" s="1"/>
  <c r="U134" i="3" s="1"/>
  <c r="N394" i="3"/>
  <c r="K394" i="3"/>
  <c r="M394" i="3" s="1"/>
  <c r="U394" i="3" s="1"/>
  <c r="N472" i="3"/>
  <c r="K472" i="3"/>
  <c r="M472" i="3" s="1"/>
  <c r="U472" i="3" s="1"/>
  <c r="N47" i="3"/>
  <c r="K47" i="3"/>
  <c r="M47" i="3" s="1"/>
  <c r="U47" i="3" s="1"/>
  <c r="N360" i="3"/>
  <c r="K360" i="3"/>
  <c r="M360" i="3" s="1"/>
  <c r="U360" i="3" s="1"/>
  <c r="N429" i="3"/>
  <c r="K429" i="3"/>
  <c r="M429" i="3" s="1"/>
  <c r="U429" i="3" s="1"/>
  <c r="N438" i="3"/>
  <c r="K438" i="3"/>
  <c r="M438" i="3" s="1"/>
  <c r="U438" i="3" s="1"/>
  <c r="N349" i="3"/>
  <c r="K349" i="3"/>
  <c r="M349" i="3" s="1"/>
  <c r="U349" i="3" s="1"/>
  <c r="N119" i="3"/>
  <c r="K119" i="3"/>
  <c r="M119" i="3" s="1"/>
  <c r="U119" i="3" s="1"/>
  <c r="N128" i="3"/>
  <c r="K128" i="3"/>
  <c r="M128" i="3" s="1"/>
  <c r="U128" i="3" s="1"/>
  <c r="N289" i="3"/>
  <c r="K289" i="3"/>
  <c r="M289" i="3" s="1"/>
  <c r="U289" i="3" s="1"/>
  <c r="N204" i="3"/>
  <c r="K204" i="3"/>
  <c r="M204" i="3" s="1"/>
  <c r="U204" i="3" s="1"/>
  <c r="N497" i="3"/>
  <c r="K497" i="3"/>
  <c r="M497" i="3" s="1"/>
  <c r="U497" i="3" s="1"/>
  <c r="N427" i="3"/>
  <c r="K427" i="3"/>
  <c r="M427" i="3" s="1"/>
  <c r="U427" i="3" s="1"/>
  <c r="N50" i="3"/>
  <c r="K50" i="3"/>
  <c r="M50" i="3" s="1"/>
  <c r="U50" i="3" s="1"/>
  <c r="N398" i="3"/>
  <c r="K398" i="3"/>
  <c r="M398" i="3" s="1"/>
  <c r="U398" i="3" s="1"/>
  <c r="N390" i="3"/>
  <c r="K390" i="3"/>
  <c r="M390" i="3" s="1"/>
  <c r="U390" i="3" s="1"/>
  <c r="N431" i="3"/>
  <c r="K431" i="3"/>
  <c r="M431" i="3" s="1"/>
  <c r="U431" i="3" s="1"/>
  <c r="N414" i="3"/>
  <c r="K414" i="3"/>
  <c r="M414" i="3" s="1"/>
  <c r="U414" i="3" s="1"/>
  <c r="N309" i="3"/>
  <c r="K309" i="3"/>
  <c r="M309" i="3" s="1"/>
  <c r="U309" i="3" s="1"/>
  <c r="N341" i="3"/>
  <c r="K341" i="3"/>
  <c r="M341" i="3" s="1"/>
  <c r="U341" i="3" s="1"/>
  <c r="N91" i="3"/>
  <c r="K91" i="3"/>
  <c r="M91" i="3" s="1"/>
  <c r="U91" i="3" s="1"/>
  <c r="K468" i="3"/>
  <c r="M468" i="3" s="1"/>
  <c r="U468" i="3" s="1"/>
  <c r="K423" i="3"/>
  <c r="M423" i="3" s="1"/>
  <c r="U423" i="3" s="1"/>
  <c r="K160" i="3"/>
  <c r="M160" i="3" s="1"/>
  <c r="U160" i="3" s="1"/>
  <c r="K36" i="3"/>
  <c r="M36" i="3" s="1"/>
  <c r="U36" i="3" s="1"/>
  <c r="K375" i="3"/>
  <c r="M375" i="3" s="1"/>
  <c r="U375" i="3" s="1"/>
  <c r="K467" i="3"/>
  <c r="M467" i="3" s="1"/>
  <c r="U467" i="3" s="1"/>
  <c r="K107" i="3"/>
  <c r="M107" i="3" s="1"/>
  <c r="U107" i="3" s="1"/>
  <c r="K325" i="3"/>
  <c r="M325" i="3" s="1"/>
  <c r="U325" i="3" s="1"/>
  <c r="K452" i="3"/>
  <c r="M452" i="3" s="1"/>
  <c r="U452" i="3" s="1"/>
  <c r="K48" i="3"/>
  <c r="M48" i="3" s="1"/>
  <c r="U48" i="3" s="1"/>
  <c r="K364" i="3"/>
  <c r="M364" i="3" s="1"/>
  <c r="U364" i="3" s="1"/>
  <c r="K137" i="3"/>
  <c r="M137" i="3" s="1"/>
  <c r="U137" i="3" s="1"/>
  <c r="K144" i="3"/>
  <c r="M144" i="3" s="1"/>
  <c r="U144" i="3" s="1"/>
  <c r="K397" i="3"/>
  <c r="M397" i="3" s="1"/>
  <c r="U397" i="3" s="1"/>
  <c r="K381" i="3"/>
  <c r="M381" i="3" s="1"/>
  <c r="U381" i="3" s="1"/>
  <c r="K279" i="3"/>
  <c r="M279" i="3" s="1"/>
  <c r="U279" i="3" s="1"/>
  <c r="K69" i="3"/>
  <c r="M69" i="3" s="1"/>
  <c r="U69" i="3" s="1"/>
  <c r="K95" i="3"/>
  <c r="M95" i="3" s="1"/>
  <c r="U95" i="3" s="1"/>
  <c r="K16" i="3"/>
  <c r="K333" i="3"/>
  <c r="M333" i="3" s="1"/>
  <c r="U333" i="3" s="1"/>
  <c r="N247" i="3"/>
  <c r="K247" i="3"/>
  <c r="M247" i="3" s="1"/>
  <c r="U247" i="3" s="1"/>
  <c r="N283" i="3"/>
  <c r="K283" i="3"/>
  <c r="M283" i="3" s="1"/>
  <c r="U283" i="3" s="1"/>
  <c r="N382" i="3"/>
  <c r="K382" i="3"/>
  <c r="M382" i="3" s="1"/>
  <c r="U382" i="3" s="1"/>
  <c r="N249" i="3"/>
  <c r="K249" i="3"/>
  <c r="M249" i="3" s="1"/>
  <c r="U249" i="3" s="1"/>
  <c r="N132" i="3"/>
  <c r="K132" i="3"/>
  <c r="M132" i="3" s="1"/>
  <c r="U132" i="3" s="1"/>
  <c r="N200" i="3"/>
  <c r="K200" i="3"/>
  <c r="M200" i="3" s="1"/>
  <c r="U200" i="3" s="1"/>
  <c r="N232" i="3"/>
  <c r="K232" i="3"/>
  <c r="M232" i="3" s="1"/>
  <c r="U232" i="3" s="1"/>
  <c r="N236" i="3"/>
  <c r="K236" i="3"/>
  <c r="M236" i="3" s="1"/>
  <c r="U236" i="3" s="1"/>
  <c r="N468" i="3"/>
  <c r="N56" i="3"/>
  <c r="K56" i="3"/>
  <c r="M56" i="3" s="1"/>
  <c r="U56" i="3" s="1"/>
  <c r="N423" i="3"/>
  <c r="N345" i="3"/>
  <c r="K345" i="3"/>
  <c r="M345" i="3" s="1"/>
  <c r="U345" i="3" s="1"/>
  <c r="N253" i="3"/>
  <c r="K253" i="3"/>
  <c r="M253" i="3" s="1"/>
  <c r="U253" i="3" s="1"/>
  <c r="N384" i="3"/>
  <c r="K384" i="3"/>
  <c r="M384" i="3" s="1"/>
  <c r="U384" i="3" s="1"/>
  <c r="N386" i="3"/>
  <c r="K386" i="3"/>
  <c r="M386" i="3" s="1"/>
  <c r="U386" i="3" s="1"/>
  <c r="N62" i="3"/>
  <c r="K62" i="3"/>
  <c r="M62" i="3" s="1"/>
  <c r="U62" i="3" s="1"/>
  <c r="N116" i="3"/>
  <c r="K116" i="3"/>
  <c r="M116" i="3" s="1"/>
  <c r="U116" i="3" s="1"/>
  <c r="N356" i="3"/>
  <c r="K356" i="3"/>
  <c r="M356" i="3" s="1"/>
  <c r="U356" i="3" s="1"/>
  <c r="N297" i="3"/>
  <c r="K297" i="3"/>
  <c r="M297" i="3" s="1"/>
  <c r="U297" i="3" s="1"/>
  <c r="N380" i="3"/>
  <c r="K380" i="3"/>
  <c r="M380" i="3" s="1"/>
  <c r="U380" i="3" s="1"/>
  <c r="N223" i="3"/>
  <c r="K223" i="3"/>
  <c r="M223" i="3" s="1"/>
  <c r="U223" i="3" s="1"/>
  <c r="N426" i="3"/>
  <c r="K426" i="3"/>
  <c r="M426" i="3" s="1"/>
  <c r="U426" i="3" s="1"/>
  <c r="K282" i="3"/>
  <c r="M282" i="3" s="1"/>
  <c r="U282" i="3" s="1"/>
  <c r="K392" i="3"/>
  <c r="M392" i="3" s="1"/>
  <c r="U392" i="3" s="1"/>
  <c r="K401" i="3"/>
  <c r="M401" i="3" s="1"/>
  <c r="U401" i="3" s="1"/>
  <c r="K148" i="3"/>
  <c r="M148" i="3" s="1"/>
  <c r="U148" i="3" s="1"/>
  <c r="K331" i="3"/>
  <c r="M331" i="3" s="1"/>
  <c r="U331" i="3" s="1"/>
  <c r="K317" i="3"/>
  <c r="M317" i="3" s="1"/>
  <c r="U317" i="3" s="1"/>
  <c r="K447" i="3"/>
  <c r="M447" i="3" s="1"/>
  <c r="U447" i="3" s="1"/>
  <c r="K251" i="3"/>
  <c r="M251" i="3" s="1"/>
  <c r="U251" i="3" s="1"/>
  <c r="K25" i="3"/>
  <c r="M25" i="3" s="1"/>
  <c r="U25" i="3" s="1"/>
  <c r="K252" i="3"/>
  <c r="M252" i="3" s="1"/>
  <c r="U252" i="3" s="1"/>
  <c r="K321" i="3"/>
  <c r="M321" i="3" s="1"/>
  <c r="U321" i="3" s="1"/>
  <c r="K80" i="3"/>
  <c r="M80" i="3" s="1"/>
  <c r="U80" i="3" s="1"/>
  <c r="K496" i="3"/>
  <c r="M496" i="3" s="1"/>
  <c r="U496" i="3" s="1"/>
  <c r="K229" i="3"/>
  <c r="M229" i="3" s="1"/>
  <c r="U229" i="3" s="1"/>
  <c r="K324" i="3"/>
  <c r="M324" i="3" s="1"/>
  <c r="U324" i="3" s="1"/>
  <c r="K175" i="3"/>
  <c r="M175" i="3" s="1"/>
  <c r="U175" i="3" s="1"/>
  <c r="K188" i="3"/>
  <c r="M188" i="3" s="1"/>
  <c r="U188" i="3" s="1"/>
  <c r="K65" i="3"/>
  <c r="M65" i="3" s="1"/>
  <c r="U65" i="3" s="1"/>
  <c r="K112" i="3"/>
  <c r="M112" i="3" s="1"/>
  <c r="U112" i="3" s="1"/>
  <c r="N162" i="3"/>
  <c r="K162" i="3"/>
  <c r="M162" i="3" s="1"/>
  <c r="U162" i="3" s="1"/>
  <c r="N455" i="3"/>
  <c r="K455" i="3"/>
  <c r="M455" i="3" s="1"/>
  <c r="U455" i="3" s="1"/>
  <c r="N150" i="3"/>
  <c r="K150" i="3"/>
  <c r="M150" i="3" s="1"/>
  <c r="U150" i="3" s="1"/>
  <c r="N114" i="3"/>
  <c r="K114" i="3"/>
  <c r="M114" i="3" s="1"/>
  <c r="U114" i="3" s="1"/>
  <c r="N299" i="3"/>
  <c r="K299" i="3"/>
  <c r="M299" i="3" s="1"/>
  <c r="U299" i="3" s="1"/>
  <c r="N67" i="3"/>
  <c r="K67" i="3"/>
  <c r="M67" i="3" s="1"/>
  <c r="U67" i="3" s="1"/>
  <c r="N296" i="3"/>
  <c r="K296" i="3"/>
  <c r="M296" i="3" s="1"/>
  <c r="U296" i="3" s="1"/>
  <c r="N123" i="3"/>
  <c r="K123" i="3"/>
  <c r="M123" i="3" s="1"/>
  <c r="U123" i="3" s="1"/>
  <c r="N330" i="3"/>
  <c r="K330" i="3"/>
  <c r="M330" i="3" s="1"/>
  <c r="U330" i="3" s="1"/>
  <c r="N160" i="3"/>
  <c r="N227" i="3"/>
  <c r="K227" i="3"/>
  <c r="M227" i="3" s="1"/>
  <c r="U227" i="3" s="1"/>
  <c r="N282" i="3"/>
  <c r="N36" i="3"/>
  <c r="N477" i="3"/>
  <c r="K477" i="3"/>
  <c r="M477" i="3" s="1"/>
  <c r="U477" i="3" s="1"/>
  <c r="N392" i="3"/>
  <c r="N375" i="3"/>
  <c r="N211" i="3"/>
  <c r="K211" i="3"/>
  <c r="M211" i="3" s="1"/>
  <c r="U211" i="3" s="1"/>
  <c r="N401" i="3"/>
  <c r="N467" i="3"/>
  <c r="N44" i="3"/>
  <c r="K44" i="3"/>
  <c r="M44" i="3" s="1"/>
  <c r="U44" i="3" s="1"/>
  <c r="N148" i="3"/>
  <c r="N107" i="3"/>
  <c r="N88" i="3"/>
  <c r="K88" i="3"/>
  <c r="M88" i="3" s="1"/>
  <c r="U88" i="3" s="1"/>
  <c r="N331" i="3"/>
  <c r="N325" i="3"/>
  <c r="N322" i="3"/>
  <c r="K322" i="3"/>
  <c r="M322" i="3" s="1"/>
  <c r="U322" i="3" s="1"/>
  <c r="N317" i="3"/>
  <c r="N452" i="3"/>
  <c r="N46" i="3"/>
  <c r="K46" i="3"/>
  <c r="M46" i="3" s="1"/>
  <c r="U46" i="3" s="1"/>
  <c r="N447" i="3"/>
  <c r="N48" i="3"/>
  <c r="N182" i="3"/>
  <c r="K182" i="3"/>
  <c r="M182" i="3" s="1"/>
  <c r="U182" i="3" s="1"/>
  <c r="N251" i="3"/>
  <c r="N364" i="3"/>
  <c r="N446" i="3"/>
  <c r="K446" i="3"/>
  <c r="M446" i="3" s="1"/>
  <c r="U446" i="3" s="1"/>
  <c r="N25" i="3"/>
  <c r="N137" i="3"/>
  <c r="N353" i="3"/>
  <c r="K353" i="3"/>
  <c r="M353" i="3" s="1"/>
  <c r="U353" i="3" s="1"/>
  <c r="N252" i="3"/>
  <c r="N388" i="3"/>
  <c r="K388" i="3"/>
  <c r="M388" i="3" s="1"/>
  <c r="U388" i="3" s="1"/>
  <c r="N400" i="3"/>
  <c r="K400" i="3"/>
  <c r="M400" i="3" s="1"/>
  <c r="U400" i="3" s="1"/>
  <c r="N197" i="3"/>
  <c r="K197" i="3"/>
  <c r="M197" i="3" s="1"/>
  <c r="U197" i="3" s="1"/>
  <c r="N397" i="3"/>
  <c r="N80" i="3"/>
  <c r="N460" i="3"/>
  <c r="K460" i="3"/>
  <c r="M460" i="3" s="1"/>
  <c r="U460" i="3" s="1"/>
  <c r="N279" i="3"/>
  <c r="N229" i="3"/>
  <c r="N335" i="3"/>
  <c r="K335" i="3"/>
  <c r="M335" i="3" s="1"/>
  <c r="U335" i="3" s="1"/>
  <c r="N95" i="3"/>
  <c r="N175" i="3"/>
  <c r="N30" i="3"/>
  <c r="K30" i="3"/>
  <c r="M30" i="3" s="1"/>
  <c r="U30" i="3" s="1"/>
  <c r="N333" i="3"/>
  <c r="N65" i="3"/>
  <c r="N112" i="3"/>
  <c r="K108" i="3"/>
  <c r="M108" i="3" s="1"/>
  <c r="U108" i="3" s="1"/>
  <c r="K485" i="3"/>
  <c r="M485" i="3" s="1"/>
  <c r="U485" i="3" s="1"/>
  <c r="K64" i="3"/>
  <c r="M64" i="3" s="1"/>
  <c r="U64" i="3" s="1"/>
  <c r="K428" i="3"/>
  <c r="M428" i="3" s="1"/>
  <c r="U428" i="3" s="1"/>
  <c r="K312" i="3"/>
  <c r="M312" i="3" s="1"/>
  <c r="U312" i="3" s="1"/>
  <c r="K326" i="3"/>
  <c r="M326" i="3" s="1"/>
  <c r="U326" i="3" s="1"/>
  <c r="K125" i="3"/>
  <c r="M125" i="3" s="1"/>
  <c r="U125" i="3" s="1"/>
  <c r="K93" i="3"/>
  <c r="M93" i="3" s="1"/>
  <c r="U93" i="3" s="1"/>
  <c r="K474" i="3"/>
  <c r="M474" i="3" s="1"/>
  <c r="U474" i="3" s="1"/>
  <c r="K454" i="3"/>
  <c r="M454" i="3" s="1"/>
  <c r="U454" i="3" s="1"/>
  <c r="K194" i="3"/>
  <c r="M194" i="3" s="1"/>
  <c r="U194" i="3" s="1"/>
  <c r="K466" i="3"/>
  <c r="M466" i="3" s="1"/>
  <c r="U466" i="3" s="1"/>
  <c r="K151" i="3"/>
  <c r="M151" i="3" s="1"/>
  <c r="U151" i="3" s="1"/>
  <c r="K376" i="3"/>
  <c r="M376" i="3" s="1"/>
  <c r="U376" i="3" s="1"/>
  <c r="K298" i="3"/>
  <c r="M298" i="3" s="1"/>
  <c r="U298" i="3" s="1"/>
  <c r="K228" i="3"/>
  <c r="M228" i="3" s="1"/>
  <c r="U228" i="3" s="1"/>
  <c r="K31" i="3"/>
  <c r="M31" i="3" s="1"/>
  <c r="U31" i="3" s="1"/>
  <c r="K492" i="3"/>
  <c r="M492" i="3" s="1"/>
  <c r="U492" i="3" s="1"/>
  <c r="K248" i="3"/>
  <c r="M248" i="3" s="1"/>
  <c r="U248" i="3" s="1"/>
  <c r="K81" i="3"/>
  <c r="M81" i="3" s="1"/>
  <c r="U81" i="3" s="1"/>
  <c r="K174" i="3"/>
  <c r="M174" i="3" s="1"/>
  <c r="U174" i="3" s="1"/>
  <c r="K55" i="3"/>
  <c r="M55" i="3" s="1"/>
  <c r="U55" i="3" s="1"/>
  <c r="K52" i="3"/>
  <c r="M52" i="3" s="1"/>
  <c r="U52" i="3" s="1"/>
  <c r="N489" i="3"/>
  <c r="K489" i="3"/>
  <c r="M489" i="3" s="1"/>
  <c r="U489" i="3" s="1"/>
  <c r="N147" i="3"/>
  <c r="K147" i="3"/>
  <c r="M147" i="3" s="1"/>
  <c r="U147" i="3" s="1"/>
  <c r="N145" i="3"/>
  <c r="K145" i="3"/>
  <c r="M145" i="3" s="1"/>
  <c r="U145" i="3" s="1"/>
  <c r="N321" i="3"/>
  <c r="N240" i="3"/>
  <c r="K240" i="3"/>
  <c r="M240" i="3" s="1"/>
  <c r="U240" i="3" s="1"/>
  <c r="N496" i="3"/>
  <c r="N217" i="3"/>
  <c r="K217" i="3"/>
  <c r="M217" i="3" s="1"/>
  <c r="U217" i="3" s="1"/>
  <c r="N324" i="3"/>
  <c r="N361" i="3"/>
  <c r="K361" i="3"/>
  <c r="M361" i="3" s="1"/>
  <c r="U361" i="3" s="1"/>
  <c r="N188" i="3"/>
  <c r="N171" i="3"/>
  <c r="K171" i="3"/>
  <c r="M171" i="3" s="1"/>
  <c r="U171" i="3" s="1"/>
  <c r="N187" i="3"/>
  <c r="K187" i="3"/>
  <c r="M187" i="3" s="1"/>
  <c r="U187" i="3" s="1"/>
  <c r="N389" i="3"/>
  <c r="K389" i="3"/>
  <c r="M389" i="3" s="1"/>
  <c r="U389" i="3" s="1"/>
  <c r="N108" i="3"/>
  <c r="N319" i="3"/>
  <c r="K319" i="3"/>
  <c r="M319" i="3" s="1"/>
  <c r="U319" i="3" s="1"/>
  <c r="N485" i="3"/>
  <c r="N495" i="3"/>
  <c r="K495" i="3"/>
  <c r="M495" i="3" s="1"/>
  <c r="U495" i="3" s="1"/>
  <c r="N64" i="3"/>
  <c r="N72" i="3"/>
  <c r="K72" i="3"/>
  <c r="M72" i="3" s="1"/>
  <c r="U72" i="3" s="1"/>
  <c r="N428" i="3"/>
  <c r="N35" i="3"/>
  <c r="K35" i="3"/>
  <c r="M35" i="3" s="1"/>
  <c r="U35" i="3" s="1"/>
  <c r="N312" i="3"/>
  <c r="N275" i="3"/>
  <c r="K275" i="3"/>
  <c r="M275" i="3" s="1"/>
  <c r="U275" i="3" s="1"/>
  <c r="N326" i="3"/>
  <c r="N482" i="3"/>
  <c r="K482" i="3"/>
  <c r="M482" i="3" s="1"/>
  <c r="U482" i="3" s="1"/>
  <c r="N125" i="3"/>
  <c r="N491" i="3"/>
  <c r="K491" i="3"/>
  <c r="M491" i="3" s="1"/>
  <c r="U491" i="3" s="1"/>
  <c r="N93" i="3"/>
  <c r="N42" i="3"/>
  <c r="K42" i="3"/>
  <c r="M42" i="3" s="1"/>
  <c r="U42" i="3" s="1"/>
  <c r="N474" i="3"/>
  <c r="N274" i="3"/>
  <c r="K274" i="3"/>
  <c r="M274" i="3" s="1"/>
  <c r="U274" i="3" s="1"/>
  <c r="N454" i="3"/>
  <c r="N220" i="3"/>
  <c r="K220" i="3"/>
  <c r="M220" i="3" s="1"/>
  <c r="U220" i="3" s="1"/>
  <c r="N194" i="3"/>
  <c r="N241" i="3"/>
  <c r="K241" i="3"/>
  <c r="M241" i="3" s="1"/>
  <c r="U241" i="3" s="1"/>
  <c r="N466" i="3"/>
  <c r="N355" i="3"/>
  <c r="K355" i="3"/>
  <c r="M355" i="3" s="1"/>
  <c r="U355" i="3" s="1"/>
  <c r="N151" i="3"/>
  <c r="N318" i="3"/>
  <c r="K318" i="3"/>
  <c r="M318" i="3" s="1"/>
  <c r="U318" i="3" s="1"/>
  <c r="N376" i="3"/>
  <c r="N153" i="3"/>
  <c r="K153" i="3"/>
  <c r="M153" i="3" s="1"/>
  <c r="U153" i="3" s="1"/>
  <c r="N298" i="3"/>
  <c r="N141" i="3"/>
  <c r="K141" i="3"/>
  <c r="M141" i="3" s="1"/>
  <c r="U141" i="3" s="1"/>
  <c r="N228" i="3"/>
  <c r="N184" i="3"/>
  <c r="K184" i="3"/>
  <c r="M184" i="3" s="1"/>
  <c r="U184" i="3" s="1"/>
  <c r="N31" i="3"/>
  <c r="N291" i="3"/>
  <c r="K291" i="3"/>
  <c r="M291" i="3" s="1"/>
  <c r="U291" i="3" s="1"/>
  <c r="N492" i="3"/>
  <c r="N84" i="3"/>
  <c r="K84" i="3"/>
  <c r="M84" i="3" s="1"/>
  <c r="U84" i="3" s="1"/>
  <c r="N248" i="3"/>
  <c r="N166" i="3"/>
  <c r="K166" i="3"/>
  <c r="M166" i="3" s="1"/>
  <c r="U166" i="3" s="1"/>
  <c r="N81" i="3"/>
  <c r="N83" i="3"/>
  <c r="K83" i="3"/>
  <c r="M83" i="3" s="1"/>
  <c r="U83" i="3" s="1"/>
  <c r="N174" i="3"/>
  <c r="N334" i="3"/>
  <c r="K334" i="3"/>
  <c r="M334" i="3" s="1"/>
  <c r="U334" i="3" s="1"/>
  <c r="N469" i="3"/>
  <c r="K469" i="3"/>
  <c r="M469" i="3" s="1"/>
  <c r="U469" i="3" s="1"/>
  <c r="N38" i="3"/>
  <c r="K38" i="3"/>
  <c r="M38" i="3" s="1"/>
  <c r="U38" i="3" s="1"/>
  <c r="N144" i="3"/>
  <c r="N68" i="3"/>
  <c r="K68" i="3"/>
  <c r="M68" i="3" s="1"/>
  <c r="U68" i="3" s="1"/>
  <c r="N381" i="3"/>
  <c r="N316" i="3"/>
  <c r="K316" i="3"/>
  <c r="M316" i="3" s="1"/>
  <c r="U316" i="3" s="1"/>
  <c r="N69" i="3"/>
  <c r="N256" i="3"/>
  <c r="K256" i="3"/>
  <c r="M256" i="3" s="1"/>
  <c r="U256" i="3" s="1"/>
  <c r="N16" i="3"/>
  <c r="N176" i="3"/>
  <c r="K176" i="3"/>
  <c r="M176" i="3" s="1"/>
  <c r="U176" i="3" s="1"/>
  <c r="N60" i="3"/>
  <c r="K60" i="3"/>
  <c r="M60" i="3" s="1"/>
  <c r="U60" i="3" s="1"/>
  <c r="N92" i="3"/>
  <c r="K92" i="3"/>
  <c r="M92" i="3" s="1"/>
  <c r="U92" i="3" s="1"/>
  <c r="N264" i="3"/>
  <c r="K264" i="3"/>
  <c r="M264" i="3" s="1"/>
  <c r="U264" i="3" s="1"/>
  <c r="N445" i="3"/>
  <c r="K445" i="3"/>
  <c r="M445" i="3" s="1"/>
  <c r="U445" i="3" s="1"/>
  <c r="N327" i="3"/>
  <c r="K327" i="3"/>
  <c r="M327" i="3" s="1"/>
  <c r="U327" i="3" s="1"/>
  <c r="N499" i="3"/>
  <c r="K499" i="3"/>
  <c r="M499" i="3" s="1"/>
  <c r="U499" i="3" s="1"/>
  <c r="N286" i="3"/>
  <c r="K286" i="3"/>
  <c r="M286" i="3" s="1"/>
  <c r="U286" i="3" s="1"/>
  <c r="N195" i="3"/>
  <c r="K195" i="3"/>
  <c r="M195" i="3" s="1"/>
  <c r="U195" i="3" s="1"/>
  <c r="N28" i="3"/>
  <c r="K28" i="3"/>
  <c r="M28" i="3" s="1"/>
  <c r="U28" i="3" s="1"/>
  <c r="N173" i="3"/>
  <c r="K173" i="3"/>
  <c r="M173" i="3" s="1"/>
  <c r="U173" i="3" s="1"/>
  <c r="N348" i="3"/>
  <c r="K348" i="3"/>
  <c r="M348" i="3" s="1"/>
  <c r="U348" i="3" s="1"/>
  <c r="N285" i="3"/>
  <c r="K285" i="3"/>
  <c r="M285" i="3" s="1"/>
  <c r="U285" i="3" s="1"/>
  <c r="N239" i="3"/>
  <c r="K239" i="3"/>
  <c r="M239" i="3" s="1"/>
  <c r="U239" i="3" s="1"/>
  <c r="N97" i="3"/>
  <c r="K97" i="3"/>
  <c r="M97" i="3" s="1"/>
  <c r="U97" i="3" s="1"/>
  <c r="N27" i="3"/>
  <c r="K27" i="3"/>
  <c r="M27" i="3" s="1"/>
  <c r="U27" i="3" s="1"/>
  <c r="N149" i="3"/>
  <c r="K149" i="3"/>
  <c r="M149" i="3" s="1"/>
  <c r="U149" i="3" s="1"/>
  <c r="N179" i="3"/>
  <c r="K179" i="3"/>
  <c r="M179" i="3" s="1"/>
  <c r="U179" i="3" s="1"/>
  <c r="N302" i="3"/>
  <c r="K302" i="3"/>
  <c r="M302" i="3" s="1"/>
  <c r="U302" i="3" s="1"/>
  <c r="N115" i="3"/>
  <c r="K115" i="3"/>
  <c r="M115" i="3" s="1"/>
  <c r="U115" i="3" s="1"/>
  <c r="N216" i="3"/>
  <c r="K216" i="3"/>
  <c r="M216" i="3" s="1"/>
  <c r="U216" i="3" s="1"/>
  <c r="N113" i="3"/>
  <c r="K113" i="3"/>
  <c r="M113" i="3" s="1"/>
  <c r="U113" i="3" s="1"/>
  <c r="N117" i="3"/>
  <c r="K117" i="3"/>
  <c r="M117" i="3" s="1"/>
  <c r="U117" i="3" s="1"/>
  <c r="N214" i="3"/>
  <c r="K214" i="3"/>
  <c r="M214" i="3" s="1"/>
  <c r="U214" i="3" s="1"/>
  <c r="N255" i="3"/>
  <c r="K255" i="3"/>
  <c r="M255" i="3" s="1"/>
  <c r="U255" i="3" s="1"/>
  <c r="N336" i="3"/>
  <c r="K336" i="3"/>
  <c r="M336" i="3" s="1"/>
  <c r="U336" i="3" s="1"/>
  <c r="N186" i="3"/>
  <c r="K186" i="3"/>
  <c r="M186" i="3" s="1"/>
  <c r="U186" i="3" s="1"/>
  <c r="N85" i="3"/>
  <c r="K85" i="3"/>
  <c r="M85" i="3" s="1"/>
  <c r="U85" i="3" s="1"/>
  <c r="K424" i="3"/>
  <c r="M424" i="3" s="1"/>
  <c r="U424" i="3" s="1"/>
  <c r="K209" i="3"/>
  <c r="M209" i="3" s="1"/>
  <c r="U209" i="3" s="1"/>
  <c r="K243" i="3"/>
  <c r="M243" i="3" s="1"/>
  <c r="U243" i="3" s="1"/>
  <c r="K189" i="3"/>
  <c r="M189" i="3" s="1"/>
  <c r="U189" i="3" s="1"/>
  <c r="K23" i="3"/>
  <c r="M23" i="3" s="1"/>
  <c r="U23" i="3" s="1"/>
  <c r="K417" i="3"/>
  <c r="M417" i="3" s="1"/>
  <c r="U417" i="3" s="1"/>
  <c r="K75" i="3"/>
  <c r="M75" i="3" s="1"/>
  <c r="U75" i="3" s="1"/>
  <c r="K281" i="3"/>
  <c r="M281" i="3" s="1"/>
  <c r="U281" i="3" s="1"/>
  <c r="K221" i="3"/>
  <c r="M221" i="3" s="1"/>
  <c r="U221" i="3" s="1"/>
  <c r="K33" i="3"/>
  <c r="M33" i="3" s="1"/>
  <c r="U33" i="3" s="1"/>
  <c r="K155" i="3"/>
  <c r="M155" i="3" s="1"/>
  <c r="U155" i="3" s="1"/>
  <c r="K301" i="3"/>
  <c r="M301" i="3" s="1"/>
  <c r="U301" i="3" s="1"/>
  <c r="K59" i="3"/>
  <c r="M59" i="3" s="1"/>
  <c r="U59" i="3" s="1"/>
  <c r="K399" i="3"/>
  <c r="M399" i="3" s="1"/>
  <c r="U399" i="3" s="1"/>
  <c r="K367" i="3"/>
  <c r="M367" i="3" s="1"/>
  <c r="U367" i="3" s="1"/>
  <c r="K343" i="3"/>
  <c r="M343" i="3" s="1"/>
  <c r="U343" i="3" s="1"/>
  <c r="K413" i="3"/>
  <c r="M413" i="3" s="1"/>
  <c r="U413" i="3" s="1"/>
  <c r="K260" i="3"/>
  <c r="M260" i="3" s="1"/>
  <c r="U260" i="3" s="1"/>
  <c r="K100" i="3"/>
  <c r="M100" i="3" s="1"/>
  <c r="U100" i="3" s="1"/>
  <c r="K464" i="3"/>
  <c r="M464" i="3" s="1"/>
  <c r="U464" i="3" s="1"/>
  <c r="K133" i="3"/>
  <c r="M133" i="3" s="1"/>
  <c r="U133" i="3" s="1"/>
  <c r="K357" i="3"/>
  <c r="M357" i="3" s="1"/>
  <c r="U357" i="3" s="1"/>
  <c r="K77" i="3"/>
  <c r="M77" i="3" s="1"/>
  <c r="U77" i="3" s="1"/>
  <c r="K441" i="3"/>
  <c r="M441" i="3" s="1"/>
  <c r="U441" i="3" s="1"/>
  <c r="K226" i="3"/>
  <c r="M226" i="3" s="1"/>
  <c r="U226" i="3" s="1"/>
  <c r="K215" i="3"/>
  <c r="M215" i="3" s="1"/>
  <c r="U215" i="3" s="1"/>
  <c r="K198" i="3"/>
  <c r="M198" i="3" s="1"/>
  <c r="U198" i="3" s="1"/>
  <c r="K323" i="3"/>
  <c r="M323" i="3" s="1"/>
  <c r="U323" i="3" s="1"/>
  <c r="K442" i="3"/>
  <c r="M442" i="3" s="1"/>
  <c r="U442" i="3" s="1"/>
  <c r="K437" i="3"/>
  <c r="M437" i="3" s="1"/>
  <c r="U437" i="3" s="1"/>
  <c r="K111" i="3"/>
  <c r="M111" i="3" s="1"/>
  <c r="U111" i="3" s="1"/>
  <c r="K258" i="3"/>
  <c r="M258" i="3" s="1"/>
  <c r="U258" i="3" s="1"/>
  <c r="K416" i="3"/>
  <c r="M416" i="3" s="1"/>
  <c r="U416" i="3" s="1"/>
  <c r="K196" i="3"/>
  <c r="M196" i="3" s="1"/>
  <c r="U196" i="3" s="1"/>
  <c r="K163" i="3"/>
  <c r="M163" i="3" s="1"/>
  <c r="U163" i="3" s="1"/>
  <c r="K471" i="3"/>
  <c r="M471" i="3" s="1"/>
  <c r="U471" i="3" s="1"/>
  <c r="K395" i="3"/>
  <c r="M395" i="3" s="1"/>
  <c r="U395" i="3" s="1"/>
  <c r="K449" i="3"/>
  <c r="M449" i="3" s="1"/>
  <c r="U449" i="3" s="1"/>
  <c r="K458" i="3"/>
  <c r="M458" i="3" s="1"/>
  <c r="U458" i="3" s="1"/>
  <c r="K311" i="3"/>
  <c r="M311" i="3" s="1"/>
  <c r="U311" i="3" s="1"/>
  <c r="K284" i="3"/>
  <c r="M284" i="3" s="1"/>
  <c r="U284" i="3" s="1"/>
  <c r="K129" i="3"/>
  <c r="M129" i="3" s="1"/>
  <c r="U129" i="3" s="1"/>
  <c r="K456" i="3"/>
  <c r="M456" i="3" s="1"/>
  <c r="U456" i="3" s="1"/>
  <c r="K61" i="3"/>
  <c r="M61" i="3" s="1"/>
  <c r="U61" i="3" s="1"/>
  <c r="K487" i="3"/>
  <c r="M487" i="3" s="1"/>
  <c r="U487" i="3" s="1"/>
  <c r="N267" i="3"/>
  <c r="K267" i="3"/>
  <c r="M267" i="3" s="1"/>
  <c r="U267" i="3" s="1"/>
  <c r="N396" i="3"/>
  <c r="K396" i="3"/>
  <c r="M396" i="3" s="1"/>
  <c r="U396" i="3" s="1"/>
  <c r="N157" i="3"/>
  <c r="K157" i="3"/>
  <c r="M157" i="3" s="1"/>
  <c r="U157" i="3" s="1"/>
  <c r="N373" i="3"/>
  <c r="K373" i="3"/>
  <c r="M373" i="3" s="1"/>
  <c r="U373" i="3" s="1"/>
  <c r="N372" i="3"/>
  <c r="K372" i="3"/>
  <c r="M372" i="3" s="1"/>
  <c r="U372" i="3" s="1"/>
  <c r="N488" i="3"/>
  <c r="K488" i="3"/>
  <c r="M488" i="3" s="1"/>
  <c r="U488" i="3" s="1"/>
  <c r="N183" i="3"/>
  <c r="K183" i="3"/>
  <c r="M183" i="3" s="1"/>
  <c r="U183" i="3" s="1"/>
  <c r="N494" i="3"/>
  <c r="K494" i="3"/>
  <c r="M494" i="3" s="1"/>
  <c r="U494" i="3" s="1"/>
  <c r="N306" i="3"/>
  <c r="K306" i="3"/>
  <c r="M306" i="3" s="1"/>
  <c r="U306" i="3" s="1"/>
  <c r="N55" i="3"/>
  <c r="N199" i="3"/>
  <c r="K199" i="3"/>
  <c r="M199" i="3" s="1"/>
  <c r="U199" i="3" s="1"/>
  <c r="N484" i="3"/>
  <c r="K484" i="3"/>
  <c r="M484" i="3" s="1"/>
  <c r="U484" i="3" s="1"/>
  <c r="N424" i="3"/>
  <c r="N79" i="3"/>
  <c r="K79" i="3"/>
  <c r="M79" i="3" s="1"/>
  <c r="U79" i="3" s="1"/>
  <c r="N209" i="3"/>
  <c r="N159" i="3"/>
  <c r="K159" i="3"/>
  <c r="M159" i="3" s="1"/>
  <c r="U159" i="3" s="1"/>
  <c r="N243" i="3"/>
  <c r="N276" i="3"/>
  <c r="K276" i="3"/>
  <c r="M276" i="3" s="1"/>
  <c r="U276" i="3" s="1"/>
  <c r="N189" i="3"/>
  <c r="N379" i="3"/>
  <c r="K379" i="3"/>
  <c r="M379" i="3" s="1"/>
  <c r="U379" i="3" s="1"/>
  <c r="N23" i="3"/>
  <c r="N363" i="3"/>
  <c r="K363" i="3"/>
  <c r="M363" i="3" s="1"/>
  <c r="U363" i="3" s="1"/>
  <c r="N417" i="3"/>
  <c r="N304" i="3"/>
  <c r="K304" i="3"/>
  <c r="M304" i="3" s="1"/>
  <c r="U304" i="3" s="1"/>
  <c r="N75" i="3"/>
  <c r="N450" i="3"/>
  <c r="K450" i="3"/>
  <c r="M450" i="3" s="1"/>
  <c r="U450" i="3" s="1"/>
  <c r="N281" i="3"/>
  <c r="N40" i="3"/>
  <c r="K40" i="3"/>
  <c r="M40" i="3" s="1"/>
  <c r="U40" i="3" s="1"/>
  <c r="N221" i="3"/>
  <c r="N17" i="3"/>
  <c r="K17" i="3"/>
  <c r="M17" i="3" s="1"/>
  <c r="N33" i="3"/>
  <c r="N487" i="3"/>
  <c r="N403" i="3"/>
  <c r="K403" i="3"/>
  <c r="M403" i="3" s="1"/>
  <c r="U403" i="3" s="1"/>
  <c r="N155" i="3"/>
  <c r="N440" i="3"/>
  <c r="K440" i="3"/>
  <c r="M440" i="3" s="1"/>
  <c r="U440" i="3" s="1"/>
  <c r="N301" i="3"/>
  <c r="N500" i="3"/>
  <c r="K500" i="3"/>
  <c r="M500" i="3" s="1"/>
  <c r="U500" i="3" s="1"/>
  <c r="N59" i="3"/>
  <c r="N303" i="3"/>
  <c r="K303" i="3"/>
  <c r="M303" i="3" s="1"/>
  <c r="U303" i="3" s="1"/>
  <c r="N399" i="3"/>
  <c r="N339" i="3"/>
  <c r="K339" i="3"/>
  <c r="M339" i="3" s="1"/>
  <c r="U339" i="3" s="1"/>
  <c r="N367" i="3"/>
  <c r="N250" i="3"/>
  <c r="K250" i="3"/>
  <c r="M250" i="3" s="1"/>
  <c r="U250" i="3" s="1"/>
  <c r="N343" i="3"/>
  <c r="N408" i="3"/>
  <c r="K408" i="3"/>
  <c r="M408" i="3" s="1"/>
  <c r="U408" i="3" s="1"/>
  <c r="N413" i="3"/>
  <c r="N244" i="3"/>
  <c r="K244" i="3"/>
  <c r="M244" i="3" s="1"/>
  <c r="U244" i="3" s="1"/>
  <c r="N260" i="3"/>
  <c r="N71" i="3"/>
  <c r="K71" i="3"/>
  <c r="M71" i="3" s="1"/>
  <c r="U71" i="3" s="1"/>
  <c r="N100" i="3"/>
  <c r="N271" i="3"/>
  <c r="K271" i="3"/>
  <c r="M271" i="3" s="1"/>
  <c r="U271" i="3" s="1"/>
  <c r="N464" i="3"/>
  <c r="N207" i="3"/>
  <c r="K207" i="3"/>
  <c r="M207" i="3" s="1"/>
  <c r="U207" i="3" s="1"/>
  <c r="N133" i="3"/>
  <c r="N219" i="3"/>
  <c r="K219" i="3"/>
  <c r="M219" i="3" s="1"/>
  <c r="U219" i="3" s="1"/>
  <c r="N357" i="3"/>
  <c r="N270" i="3"/>
  <c r="K270" i="3"/>
  <c r="M270" i="3" s="1"/>
  <c r="U270" i="3" s="1"/>
  <c r="N77" i="3"/>
  <c r="N225" i="3"/>
  <c r="K225" i="3"/>
  <c r="M225" i="3" s="1"/>
  <c r="U225" i="3" s="1"/>
  <c r="N441" i="3"/>
  <c r="N178" i="3"/>
  <c r="K178" i="3"/>
  <c r="M178" i="3" s="1"/>
  <c r="U178" i="3" s="1"/>
  <c r="N226" i="3"/>
  <c r="N51" i="3"/>
  <c r="K51" i="3"/>
  <c r="M51" i="3" s="1"/>
  <c r="U51" i="3" s="1"/>
  <c r="N215" i="3"/>
  <c r="N465" i="3"/>
  <c r="K465" i="3"/>
  <c r="M465" i="3" s="1"/>
  <c r="U465" i="3" s="1"/>
  <c r="N198" i="3"/>
  <c r="N238" i="3"/>
  <c r="K238" i="3"/>
  <c r="M238" i="3" s="1"/>
  <c r="U238" i="3" s="1"/>
  <c r="N323" i="3"/>
  <c r="N419" i="3"/>
  <c r="K419" i="3"/>
  <c r="M419" i="3" s="1"/>
  <c r="U419" i="3" s="1"/>
  <c r="N442" i="3"/>
  <c r="N96" i="3"/>
  <c r="K96" i="3"/>
  <c r="M96" i="3" s="1"/>
  <c r="U96" i="3" s="1"/>
  <c r="N437" i="3"/>
  <c r="N19" i="3"/>
  <c r="K19" i="3"/>
  <c r="M19" i="3" s="1"/>
  <c r="N111" i="3"/>
  <c r="N143" i="3"/>
  <c r="K143" i="3"/>
  <c r="M143" i="3" s="1"/>
  <c r="U143" i="3" s="1"/>
  <c r="N258" i="3"/>
  <c r="N165" i="3"/>
  <c r="K165" i="3"/>
  <c r="M165" i="3" s="1"/>
  <c r="U165" i="3" s="1"/>
  <c r="N416" i="3"/>
  <c r="N393" i="3"/>
  <c r="K393" i="3"/>
  <c r="M393" i="3" s="1"/>
  <c r="U393" i="3" s="1"/>
  <c r="N196" i="3"/>
  <c r="N310" i="3"/>
  <c r="K310" i="3"/>
  <c r="M310" i="3" s="1"/>
  <c r="U310" i="3" s="1"/>
  <c r="N163" i="3"/>
  <c r="N320" i="3"/>
  <c r="K320" i="3"/>
  <c r="M320" i="3" s="1"/>
  <c r="U320" i="3" s="1"/>
  <c r="N471" i="3"/>
  <c r="N359" i="3"/>
  <c r="K359" i="3"/>
  <c r="M359" i="3" s="1"/>
  <c r="U359" i="3" s="1"/>
  <c r="N395" i="3"/>
  <c r="N295" i="3"/>
  <c r="K295" i="3"/>
  <c r="M295" i="3" s="1"/>
  <c r="U295" i="3" s="1"/>
  <c r="N449" i="3"/>
  <c r="N451" i="3"/>
  <c r="K451" i="3"/>
  <c r="M451" i="3" s="1"/>
  <c r="U451" i="3" s="1"/>
  <c r="N458" i="3"/>
  <c r="N300" i="3"/>
  <c r="K300" i="3"/>
  <c r="M300" i="3" s="1"/>
  <c r="U300" i="3" s="1"/>
  <c r="N311" i="3"/>
  <c r="N43" i="3"/>
  <c r="K43" i="3"/>
  <c r="M43" i="3" s="1"/>
  <c r="U43" i="3" s="1"/>
  <c r="N284" i="3"/>
  <c r="N462" i="3"/>
  <c r="K462" i="3"/>
  <c r="M462" i="3" s="1"/>
  <c r="U462" i="3" s="1"/>
  <c r="N129" i="3"/>
  <c r="N53" i="3"/>
  <c r="K53" i="3"/>
  <c r="M53" i="3" s="1"/>
  <c r="U53" i="3" s="1"/>
  <c r="N456" i="3"/>
  <c r="N433" i="3"/>
  <c r="K433" i="3"/>
  <c r="M433" i="3" s="1"/>
  <c r="U433" i="3" s="1"/>
  <c r="N61" i="3"/>
  <c r="N201" i="3"/>
  <c r="K201" i="3"/>
  <c r="M201" i="3" s="1"/>
  <c r="U201" i="3" s="1"/>
  <c r="N430" i="3"/>
  <c r="K430" i="3"/>
  <c r="M430" i="3" s="1"/>
  <c r="U430" i="3" s="1"/>
  <c r="N407" i="3"/>
  <c r="K407" i="3"/>
  <c r="M407" i="3" s="1"/>
  <c r="U407" i="3" s="1"/>
  <c r="N435" i="3"/>
  <c r="K435" i="3"/>
  <c r="M435" i="3" s="1"/>
  <c r="U435" i="3" s="1"/>
  <c r="N121" i="3"/>
  <c r="K121" i="3"/>
  <c r="M121" i="3" s="1"/>
  <c r="U121" i="3" s="1"/>
  <c r="N136" i="3"/>
  <c r="K136" i="3"/>
  <c r="M136" i="3" s="1"/>
  <c r="U136" i="3" s="1"/>
  <c r="N463" i="3"/>
  <c r="K463" i="3"/>
  <c r="M463" i="3" s="1"/>
  <c r="U463" i="3" s="1"/>
  <c r="N418" i="3"/>
  <c r="K418" i="3"/>
  <c r="M418" i="3" s="1"/>
  <c r="U418" i="3" s="1"/>
  <c r="N420" i="3"/>
  <c r="K420" i="3"/>
  <c r="M420" i="3" s="1"/>
  <c r="U420" i="3" s="1"/>
  <c r="N432" i="3"/>
  <c r="K432" i="3"/>
  <c r="M432" i="3" s="1"/>
  <c r="U432" i="3" s="1"/>
  <c r="N52" i="3"/>
  <c r="N49" i="3"/>
  <c r="K49" i="3"/>
  <c r="M49" i="3" s="1"/>
  <c r="U49" i="3" s="1"/>
  <c r="N425" i="3"/>
  <c r="K425" i="3"/>
  <c r="M425" i="3" s="1"/>
  <c r="U425" i="3" s="1"/>
  <c r="N457" i="3"/>
  <c r="K457" i="3"/>
  <c r="M457" i="3" s="1"/>
  <c r="U457" i="3" s="1"/>
  <c r="N308" i="3"/>
  <c r="K308" i="3"/>
  <c r="M308" i="3" s="1"/>
  <c r="U308" i="3" s="1"/>
  <c r="N293" i="3"/>
  <c r="K293" i="3"/>
  <c r="M293" i="3" s="1"/>
  <c r="U293" i="3" s="1"/>
  <c r="N307" i="3"/>
  <c r="K307" i="3"/>
  <c r="M307" i="3" s="1"/>
  <c r="U307" i="3" s="1"/>
  <c r="N234" i="3"/>
  <c r="K234" i="3"/>
  <c r="M234" i="3" s="1"/>
  <c r="U234" i="3" s="1"/>
  <c r="N383" i="3"/>
  <c r="K383" i="3"/>
  <c r="M383" i="3" s="1"/>
  <c r="U383" i="3" s="1"/>
  <c r="N338" i="3"/>
  <c r="K338" i="3"/>
  <c r="M338" i="3" s="1"/>
  <c r="U338" i="3" s="1"/>
  <c r="N18" i="3"/>
  <c r="K18" i="3"/>
  <c r="M18" i="3" s="1"/>
  <c r="N328" i="3"/>
  <c r="K328" i="3"/>
  <c r="M328" i="3" s="1"/>
  <c r="U328" i="3" s="1"/>
  <c r="N490" i="3"/>
  <c r="K490" i="3"/>
  <c r="M490" i="3" s="1"/>
  <c r="U490" i="3" s="1"/>
  <c r="N218" i="3"/>
  <c r="K218" i="3"/>
  <c r="M218" i="3" s="1"/>
  <c r="U218" i="3" s="1"/>
  <c r="N170" i="3"/>
  <c r="K170" i="3"/>
  <c r="M170" i="3" s="1"/>
  <c r="U170" i="3" s="1"/>
  <c r="N127" i="3"/>
  <c r="K127" i="3"/>
  <c r="M127" i="3" s="1"/>
  <c r="U127" i="3" s="1"/>
  <c r="N277" i="3"/>
  <c r="K277" i="3"/>
  <c r="M277" i="3" s="1"/>
  <c r="U277" i="3" s="1"/>
  <c r="N190" i="3"/>
  <c r="K190" i="3"/>
  <c r="M190" i="3" s="1"/>
  <c r="U190" i="3" s="1"/>
  <c r="N402" i="3"/>
  <c r="K402" i="3"/>
  <c r="M402" i="3" s="1"/>
  <c r="U402" i="3" s="1"/>
  <c r="N371" i="3"/>
  <c r="K371" i="3"/>
  <c r="M371" i="3" s="1"/>
  <c r="U371" i="3" s="1"/>
  <c r="N344" i="3"/>
  <c r="K344" i="3"/>
  <c r="M344" i="3" s="1"/>
  <c r="U344" i="3" s="1"/>
  <c r="N26" i="3"/>
  <c r="K26" i="3"/>
  <c r="M26" i="3" s="1"/>
  <c r="U26" i="3" s="1"/>
  <c r="N101" i="3"/>
  <c r="K101" i="3"/>
  <c r="M101" i="3" s="1"/>
  <c r="U101" i="3" s="1"/>
  <c r="N493" i="3"/>
  <c r="K493" i="3"/>
  <c r="M493" i="3" s="1"/>
  <c r="U493" i="3" s="1"/>
  <c r="N103" i="3"/>
  <c r="K103" i="3"/>
  <c r="M103" i="3" s="1"/>
  <c r="U103" i="3" s="1"/>
  <c r="N443" i="3"/>
  <c r="K443" i="3"/>
  <c r="M443" i="3" s="1"/>
  <c r="U443" i="3" s="1"/>
  <c r="N391" i="3"/>
  <c r="K391" i="3"/>
  <c r="M391" i="3" s="1"/>
  <c r="U391" i="3" s="1"/>
  <c r="N387" i="3"/>
  <c r="K387" i="3"/>
  <c r="M387" i="3" s="1"/>
  <c r="U387" i="3" s="1"/>
  <c r="N24" i="3"/>
  <c r="K24" i="3"/>
  <c r="M24" i="3" s="1"/>
  <c r="U24" i="3" s="1"/>
  <c r="N411" i="3"/>
  <c r="K411" i="3"/>
  <c r="M411" i="3" s="1"/>
  <c r="U411" i="3" s="1"/>
  <c r="N109" i="3"/>
  <c r="K109" i="3"/>
  <c r="M109" i="3" s="1"/>
  <c r="U109" i="3" s="1"/>
  <c r="N470" i="3"/>
  <c r="K470" i="3"/>
  <c r="M470" i="3" s="1"/>
  <c r="U470" i="3" s="1"/>
  <c r="N237" i="3"/>
  <c r="K237" i="3"/>
  <c r="M237" i="3" s="1"/>
  <c r="U237" i="3" s="1"/>
  <c r="N105" i="3"/>
  <c r="K105" i="3"/>
  <c r="M105" i="3" s="1"/>
  <c r="U105" i="3" s="1"/>
  <c r="N206" i="3"/>
  <c r="K206" i="3"/>
  <c r="M206" i="3" s="1"/>
  <c r="U206" i="3" s="1"/>
  <c r="N242" i="3"/>
  <c r="K242" i="3"/>
  <c r="M242" i="3" s="1"/>
  <c r="U242" i="3" s="1"/>
  <c r="N230" i="3"/>
  <c r="K230" i="3"/>
  <c r="M230" i="3" s="1"/>
  <c r="U230" i="3" s="1"/>
  <c r="N235" i="3"/>
  <c r="K235" i="3"/>
  <c r="M235" i="3" s="1"/>
  <c r="U235" i="3" s="1"/>
  <c r="N347" i="3"/>
  <c r="K347" i="3"/>
  <c r="M347" i="3" s="1"/>
  <c r="U347" i="3" s="1"/>
  <c r="N346" i="3"/>
  <c r="K346" i="3"/>
  <c r="M346" i="3" s="1"/>
  <c r="U346" i="3" s="1"/>
  <c r="N177" i="3"/>
  <c r="K177" i="3"/>
  <c r="M177" i="3" s="1"/>
  <c r="U177" i="3" s="1"/>
  <c r="N203" i="3"/>
  <c r="K203" i="3"/>
  <c r="M203" i="3" s="1"/>
  <c r="U203" i="3" s="1"/>
  <c r="N268" i="3"/>
  <c r="K268" i="3"/>
  <c r="M268" i="3" s="1"/>
  <c r="U268" i="3" s="1"/>
  <c r="N453" i="3"/>
  <c r="K453" i="3"/>
  <c r="M453" i="3" s="1"/>
  <c r="U453" i="3" s="1"/>
  <c r="N448" i="3"/>
  <c r="K448" i="3"/>
  <c r="M448" i="3" s="1"/>
  <c r="U448" i="3" s="1"/>
  <c r="N87" i="3"/>
  <c r="K87" i="3"/>
  <c r="M87" i="3" s="1"/>
  <c r="U87" i="3" s="1"/>
  <c r="N365" i="3"/>
  <c r="K365" i="3"/>
  <c r="M365" i="3" s="1"/>
  <c r="U365" i="3" s="1"/>
  <c r="N208" i="3"/>
  <c r="K208" i="3"/>
  <c r="M208" i="3" s="1"/>
  <c r="U208" i="3" s="1"/>
  <c r="N287" i="3"/>
  <c r="K287" i="3"/>
  <c r="M287" i="3" s="1"/>
  <c r="U287" i="3" s="1"/>
  <c r="N99" i="3"/>
  <c r="K99" i="3"/>
  <c r="M99" i="3" s="1"/>
  <c r="U99" i="3" s="1"/>
  <c r="N139" i="3"/>
  <c r="K139" i="3"/>
  <c r="M139" i="3" s="1"/>
  <c r="U139" i="3" s="1"/>
  <c r="N164" i="3"/>
  <c r="K164" i="3"/>
  <c r="M164" i="3" s="1"/>
  <c r="U164" i="3" s="1"/>
  <c r="N202" i="3"/>
  <c r="K202" i="3"/>
  <c r="M202" i="3" s="1"/>
  <c r="U202" i="3" s="1"/>
  <c r="N193" i="3"/>
  <c r="K193" i="3"/>
  <c r="M193" i="3" s="1"/>
  <c r="U193" i="3" s="1"/>
  <c r="N415" i="3"/>
  <c r="K415" i="3"/>
  <c r="M415" i="3" s="1"/>
  <c r="U415" i="3" s="1"/>
  <c r="N444" i="3"/>
  <c r="K444" i="3"/>
  <c r="M444" i="3" s="1"/>
  <c r="U444" i="3" s="1"/>
  <c r="N421" i="3"/>
  <c r="K421" i="3"/>
  <c r="M421" i="3" s="1"/>
  <c r="U421" i="3" s="1"/>
  <c r="N63" i="3"/>
  <c r="K63" i="3"/>
  <c r="M63" i="3" s="1"/>
  <c r="U63" i="3" s="1"/>
  <c r="N385" i="3"/>
  <c r="K385" i="3"/>
  <c r="M385" i="3" s="1"/>
  <c r="U385" i="3" s="1"/>
  <c r="N412" i="3"/>
  <c r="K412" i="3"/>
  <c r="M412" i="3" s="1"/>
  <c r="U412" i="3" s="1"/>
  <c r="K439" i="3"/>
  <c r="M439" i="3" s="1"/>
  <c r="U439" i="3" s="1"/>
  <c r="N439" i="3"/>
  <c r="K486" i="3"/>
  <c r="M486" i="3" s="1"/>
  <c r="U486" i="3" s="1"/>
  <c r="N486" i="3"/>
  <c r="N478" i="3"/>
  <c r="K478" i="3"/>
  <c r="M478" i="3" s="1"/>
  <c r="U478" i="3" s="1"/>
  <c r="K434" i="3"/>
  <c r="M434" i="3" s="1"/>
  <c r="U434" i="3" s="1"/>
  <c r="K410" i="3"/>
  <c r="M410" i="3" s="1"/>
  <c r="U410" i="3" s="1"/>
  <c r="N377" i="3"/>
  <c r="K377" i="3"/>
  <c r="M377" i="3" s="1"/>
  <c r="U377" i="3" s="1"/>
  <c r="N473" i="3"/>
  <c r="K473" i="3"/>
  <c r="M473" i="3" s="1"/>
  <c r="U473" i="3" s="1"/>
  <c r="N262" i="3"/>
  <c r="K262" i="3"/>
  <c r="M262" i="3" s="1"/>
  <c r="U262" i="3" s="1"/>
  <c r="N436" i="3"/>
  <c r="K436" i="3"/>
  <c r="M436" i="3" s="1"/>
  <c r="U436" i="3" s="1"/>
  <c r="N315" i="3"/>
  <c r="K315" i="3"/>
  <c r="M315" i="3" s="1"/>
  <c r="U315" i="3" s="1"/>
  <c r="N210" i="3"/>
  <c r="K210" i="3"/>
  <c r="M210" i="3" s="1"/>
  <c r="U210" i="3" s="1"/>
  <c r="N266" i="3"/>
  <c r="K266" i="3"/>
  <c r="M266" i="3" s="1"/>
  <c r="U266" i="3" s="1"/>
  <c r="N461" i="3"/>
  <c r="K461" i="3"/>
  <c r="M461" i="3" s="1"/>
  <c r="U461" i="3" s="1"/>
  <c r="N181" i="3"/>
  <c r="K181" i="3"/>
  <c r="M181" i="3" s="1"/>
  <c r="U181" i="3" s="1"/>
  <c r="N459" i="3"/>
  <c r="K459" i="3"/>
  <c r="M459" i="3" s="1"/>
  <c r="U459" i="3" s="1"/>
  <c r="N290" i="3"/>
  <c r="K290" i="3"/>
  <c r="M290" i="3" s="1"/>
  <c r="U290" i="3" s="1"/>
  <c r="K498" i="3"/>
  <c r="M498" i="3" s="1"/>
  <c r="U498" i="3" s="1"/>
  <c r="N498" i="3"/>
  <c r="N434" i="3"/>
  <c r="K422" i="3"/>
  <c r="M422" i="3" s="1"/>
  <c r="U422" i="3" s="1"/>
  <c r="N410" i="3"/>
  <c r="N406" i="3"/>
  <c r="K406" i="3"/>
  <c r="M406" i="3" s="1"/>
  <c r="U406" i="3" s="1"/>
  <c r="N501" i="3"/>
  <c r="K501" i="3"/>
  <c r="M501" i="3" s="1"/>
  <c r="U501" i="3" s="1"/>
  <c r="K369" i="3"/>
  <c r="M369" i="3" s="1"/>
  <c r="U369" i="3" s="1"/>
  <c r="N369" i="3"/>
  <c r="K314" i="3"/>
  <c r="M314" i="3" s="1"/>
  <c r="U314" i="3" s="1"/>
  <c r="N480" i="3"/>
  <c r="K480" i="3"/>
  <c r="M480" i="3" s="1"/>
  <c r="U480" i="3" s="1"/>
  <c r="N351" i="3"/>
  <c r="K351" i="3"/>
  <c r="M351" i="3" s="1"/>
  <c r="U351" i="3" s="1"/>
  <c r="N254" i="3"/>
  <c r="K254" i="3"/>
  <c r="M254" i="3" s="1"/>
  <c r="U254" i="3" s="1"/>
  <c r="N180" i="3"/>
  <c r="K180" i="3"/>
  <c r="M180" i="3" s="1"/>
  <c r="U180" i="3" s="1"/>
  <c r="N39" i="3"/>
  <c r="K39" i="3"/>
  <c r="M39" i="3" s="1"/>
  <c r="U39" i="3" s="1"/>
  <c r="N22" i="3"/>
  <c r="K22" i="3"/>
  <c r="M22" i="3" s="1"/>
  <c r="N37" i="3"/>
  <c r="K37" i="3"/>
  <c r="M37" i="3" s="1"/>
  <c r="U37" i="3" s="1"/>
  <c r="N21" i="3"/>
  <c r="K21" i="3"/>
  <c r="M21" i="3" s="1"/>
  <c r="N161" i="3"/>
  <c r="K161" i="3"/>
  <c r="M161" i="3" s="1"/>
  <c r="U161" i="3" s="1"/>
  <c r="N404" i="3"/>
  <c r="K404" i="3"/>
  <c r="M404" i="3" s="1"/>
  <c r="U404" i="3" s="1"/>
  <c r="N246" i="3"/>
  <c r="K246" i="3"/>
  <c r="M246" i="3" s="1"/>
  <c r="U246" i="3" s="1"/>
  <c r="N169" i="3"/>
  <c r="K169" i="3"/>
  <c r="M169" i="3" s="1"/>
  <c r="U169" i="3" s="1"/>
  <c r="N422" i="3"/>
  <c r="K409" i="3"/>
  <c r="M409" i="3" s="1"/>
  <c r="U409" i="3" s="1"/>
  <c r="N314" i="3"/>
  <c r="K476" i="3"/>
  <c r="M476" i="3" s="1"/>
  <c r="U476" i="3" s="1"/>
  <c r="N476" i="3"/>
  <c r="N131" i="3"/>
  <c r="K131" i="3"/>
  <c r="M131" i="3" s="1"/>
  <c r="U131" i="3" s="1"/>
  <c r="N292" i="3"/>
  <c r="K292" i="3"/>
  <c r="M292" i="3" s="1"/>
  <c r="U292" i="3" s="1"/>
  <c r="N409" i="3"/>
  <c r="K294" i="3"/>
  <c r="M294" i="3" s="1"/>
  <c r="U294" i="3" s="1"/>
  <c r="K278" i="3"/>
  <c r="M278" i="3" s="1"/>
  <c r="U278" i="3" s="1"/>
  <c r="K222" i="3"/>
  <c r="M222" i="3" s="1"/>
  <c r="U222" i="3" s="1"/>
  <c r="N222" i="3"/>
  <c r="K329" i="3"/>
  <c r="M329" i="3" s="1"/>
  <c r="U329" i="3" s="1"/>
  <c r="N329" i="3"/>
  <c r="K205" i="3"/>
  <c r="M205" i="3" s="1"/>
  <c r="U205" i="3" s="1"/>
  <c r="N340" i="3"/>
  <c r="K340" i="3"/>
  <c r="M340" i="3" s="1"/>
  <c r="U340" i="3" s="1"/>
  <c r="N191" i="3"/>
  <c r="K191" i="3"/>
  <c r="M191" i="3" s="1"/>
  <c r="U191" i="3" s="1"/>
  <c r="K135" i="3"/>
  <c r="M135" i="3" s="1"/>
  <c r="U135" i="3" s="1"/>
  <c r="N135" i="3"/>
  <c r="N278" i="3"/>
  <c r="N313" i="3"/>
  <c r="K313" i="3"/>
  <c r="M313" i="3" s="1"/>
  <c r="U313" i="3" s="1"/>
  <c r="K57" i="3"/>
  <c r="M57" i="3" s="1"/>
  <c r="U57" i="3" s="1"/>
  <c r="K45" i="3"/>
  <c r="M45" i="3" s="1"/>
  <c r="U45" i="3" s="1"/>
  <c r="K41" i="3"/>
  <c r="M41" i="3" s="1"/>
  <c r="U41" i="3" s="1"/>
  <c r="N212" i="3"/>
  <c r="K212" i="3"/>
  <c r="M212" i="3" s="1"/>
  <c r="U212" i="3" s="1"/>
  <c r="K192" i="3"/>
  <c r="M192" i="3" s="1"/>
  <c r="U192" i="3" s="1"/>
  <c r="K168" i="3"/>
  <c r="M168" i="3" s="1"/>
  <c r="U168" i="3" s="1"/>
  <c r="N89" i="3"/>
  <c r="K89" i="3"/>
  <c r="M89" i="3" s="1"/>
  <c r="U89" i="3" s="1"/>
  <c r="K73" i="3"/>
  <c r="M73" i="3" s="1"/>
  <c r="U73" i="3" s="1"/>
  <c r="N73" i="3"/>
  <c r="N41" i="3"/>
  <c r="N272" i="3"/>
  <c r="K272" i="3"/>
  <c r="M272" i="3" s="1"/>
  <c r="U272" i="3" s="1"/>
  <c r="N192" i="3"/>
  <c r="N168" i="3"/>
  <c r="N294" i="3"/>
  <c r="N57" i="3"/>
  <c r="N45" i="3"/>
  <c r="N205" i="3"/>
  <c r="G16" i="6" l="1" a="1"/>
  <c r="G16" i="6" s="1"/>
  <c r="F74" i="6" a="1"/>
  <c r="F74" i="6" s="1"/>
  <c r="I74" i="6" a="1"/>
  <c r="I74" i="6" s="1"/>
  <c r="C74" i="6" a="1"/>
  <c r="C74" i="6" s="1"/>
  <c r="D74" i="6" a="1"/>
  <c r="D74" i="6" s="1"/>
  <c r="D75" i="6" s="1" a="1"/>
  <c r="D75" i="6" s="1"/>
  <c r="E76" i="6" s="1" a="1"/>
  <c r="E76" i="6" s="1"/>
  <c r="F16" i="6" a="1"/>
  <c r="F16" i="6" s="1"/>
  <c r="H16" i="6" a="1"/>
  <c r="H16" i="6" s="1"/>
  <c r="D16" i="6" a="1"/>
  <c r="D16" i="6" s="1"/>
  <c r="D17" i="6" s="1" a="1"/>
  <c r="D17" i="6" s="1"/>
  <c r="E16" i="6" a="1"/>
  <c r="E16" i="6" s="1"/>
  <c r="K16" i="6" a="1"/>
  <c r="K16" i="6" s="1"/>
  <c r="I16" i="6" a="1"/>
  <c r="I16" i="6" s="1"/>
  <c r="M16" i="6" a="1"/>
  <c r="M16" i="6" s="1"/>
  <c r="G94" i="6"/>
  <c r="E94" i="6"/>
  <c r="F94" i="6"/>
  <c r="D94" i="6"/>
  <c r="C95" i="6" a="1"/>
  <c r="C95" i="6" s="1"/>
  <c r="C76" i="6" a="1"/>
  <c r="C76" i="6" s="1"/>
  <c r="H76" i="6" a="1"/>
  <c r="H76" i="6" s="1"/>
  <c r="I76" i="6" a="1"/>
  <c r="I76" i="6" s="1"/>
  <c r="S19" i="3"/>
  <c r="R19" i="3"/>
  <c r="R17" i="3"/>
  <c r="S17" i="3"/>
  <c r="S20" i="3"/>
  <c r="R20" i="3"/>
  <c r="R21" i="3"/>
  <c r="S21" i="3"/>
  <c r="R22" i="3"/>
  <c r="S22" i="3"/>
  <c r="R18" i="3"/>
  <c r="S18" i="3"/>
  <c r="CX23" i="1"/>
  <c r="BA23" i="1" s="1"/>
  <c r="BA34" i="1" s="1"/>
  <c r="T22" i="3"/>
  <c r="T19" i="3"/>
  <c r="T17" i="3"/>
  <c r="T20" i="3"/>
  <c r="T18" i="3"/>
  <c r="T21" i="3"/>
  <c r="M16" i="3"/>
  <c r="H75" i="6" l="1" a="1"/>
  <c r="H75" i="6" s="1"/>
  <c r="I75" i="6" a="1"/>
  <c r="I75" i="6" s="1"/>
  <c r="E75" i="6" a="1"/>
  <c r="E75" i="6" s="1"/>
  <c r="G75" i="6" a="1"/>
  <c r="G75" i="6" s="1"/>
  <c r="G76" i="6" a="1"/>
  <c r="G76" i="6" s="1"/>
  <c r="D76" i="6" a="1"/>
  <c r="D76" i="6" s="1"/>
  <c r="H77" i="6" s="1" a="1"/>
  <c r="H77" i="6" s="1"/>
  <c r="F76" i="6" a="1"/>
  <c r="F76" i="6" s="1"/>
  <c r="C75" i="6" a="1"/>
  <c r="C75" i="6" s="1"/>
  <c r="F75" i="6" a="1"/>
  <c r="F75" i="6" s="1"/>
  <c r="U19" i="3"/>
  <c r="F18" i="6" a="1"/>
  <c r="F18" i="6" s="1"/>
  <c r="C18" i="6" a="1"/>
  <c r="C18" i="6" s="1"/>
  <c r="E18" i="6" a="1"/>
  <c r="E18" i="6" s="1"/>
  <c r="F17" i="6" a="1"/>
  <c r="F17" i="6" s="1"/>
  <c r="C17" i="6" a="1"/>
  <c r="C17" i="6" s="1"/>
  <c r="G18" i="6" a="1"/>
  <c r="G18" i="6" s="1"/>
  <c r="K17" i="6" a="1"/>
  <c r="K17" i="6" s="1"/>
  <c r="M17" i="6" a="1"/>
  <c r="M17" i="6" s="1"/>
  <c r="H17" i="6" a="1"/>
  <c r="H17" i="6" s="1"/>
  <c r="J18" i="6" a="1"/>
  <c r="J18" i="6" s="1"/>
  <c r="I18" i="6" a="1"/>
  <c r="I18" i="6" s="1"/>
  <c r="H18" i="6" a="1"/>
  <c r="H18" i="6" s="1"/>
  <c r="G17" i="6" a="1"/>
  <c r="G17" i="6" s="1"/>
  <c r="D18" i="6" a="1"/>
  <c r="D18" i="6" s="1"/>
  <c r="C19" i="6" s="1" a="1"/>
  <c r="C19" i="6" s="1"/>
  <c r="I17" i="6" a="1"/>
  <c r="I17" i="6" s="1"/>
  <c r="K18" i="6" a="1"/>
  <c r="K18" i="6" s="1"/>
  <c r="M18" i="6" a="1"/>
  <c r="M18" i="6" s="1"/>
  <c r="E17" i="6" a="1"/>
  <c r="E17" i="6" s="1"/>
  <c r="J17" i="6" a="1"/>
  <c r="J17" i="6" s="1"/>
  <c r="G95" i="6"/>
  <c r="D95" i="6"/>
  <c r="E95" i="6"/>
  <c r="F95" i="6"/>
  <c r="C96" i="6" a="1"/>
  <c r="C96" i="6" s="1"/>
  <c r="D77" i="6" a="1"/>
  <c r="D77" i="6" s="1"/>
  <c r="F78" i="6" s="1" a="1"/>
  <c r="F78" i="6" s="1"/>
  <c r="F77" i="6" a="1"/>
  <c r="F77" i="6" s="1"/>
  <c r="C77" i="6" a="1"/>
  <c r="C77" i="6" s="1"/>
  <c r="I77" i="6" a="1"/>
  <c r="I77" i="6" s="1"/>
  <c r="E77" i="6" a="1"/>
  <c r="E77" i="6" s="1"/>
  <c r="S16" i="3"/>
  <c r="R16" i="3"/>
  <c r="AW34" i="1"/>
  <c r="U18" i="3"/>
  <c r="T16" i="3"/>
  <c r="CW23" i="1"/>
  <c r="AV23" i="1" s="1"/>
  <c r="U17" i="3"/>
  <c r="U21" i="3"/>
  <c r="U20" i="3"/>
  <c r="U22" i="3"/>
  <c r="G77" i="6" l="1" a="1"/>
  <c r="G77" i="6" s="1"/>
  <c r="E19" i="6" a="1"/>
  <c r="E19" i="6" s="1"/>
  <c r="G19" i="6" a="1"/>
  <c r="G19" i="6" s="1"/>
  <c r="K19" i="6" a="1"/>
  <c r="K19" i="6" s="1"/>
  <c r="G78" i="6" a="1"/>
  <c r="G78" i="6" s="1"/>
  <c r="D78" i="6" a="1"/>
  <c r="D78" i="6" s="1"/>
  <c r="I79" i="6" s="1" a="1"/>
  <c r="I79" i="6" s="1"/>
  <c r="I19" i="6" a="1"/>
  <c r="I19" i="6" s="1"/>
  <c r="D19" i="6" a="1"/>
  <c r="D19" i="6" s="1"/>
  <c r="E20" i="6" s="1" a="1"/>
  <c r="E20" i="6" s="1"/>
  <c r="H19" i="6" a="1"/>
  <c r="H19" i="6" s="1"/>
  <c r="J19" i="6" a="1"/>
  <c r="J19" i="6" s="1"/>
  <c r="K20" i="6" a="1"/>
  <c r="K20" i="6" s="1"/>
  <c r="M19" i="6" a="1"/>
  <c r="M19" i="6" s="1"/>
  <c r="F19" i="6" a="1"/>
  <c r="F19" i="6" s="1"/>
  <c r="I78" i="6" a="1"/>
  <c r="I78" i="6" s="1"/>
  <c r="H78" i="6" a="1"/>
  <c r="H78" i="6" s="1"/>
  <c r="C78" i="6" a="1"/>
  <c r="C78" i="6" s="1"/>
  <c r="E78" i="6" a="1"/>
  <c r="E78" i="6" s="1"/>
  <c r="D96" i="6"/>
  <c r="E96" i="6"/>
  <c r="F96" i="6"/>
  <c r="G96" i="6"/>
  <c r="C97" i="6" a="1"/>
  <c r="C97" i="6" s="1"/>
  <c r="AV34" i="1"/>
  <c r="BL35" i="1" s="1"/>
  <c r="AT34" i="1"/>
  <c r="DB23" i="1"/>
  <c r="BF23" i="1" s="1"/>
  <c r="U16" i="3"/>
  <c r="E79" i="6" l="1" a="1"/>
  <c r="E79" i="6" s="1"/>
  <c r="H79" i="6" a="1"/>
  <c r="H79" i="6" s="1"/>
  <c r="D79" i="6" a="1"/>
  <c r="D79" i="6" s="1"/>
  <c r="C80" i="6" s="1" a="1"/>
  <c r="C80" i="6" s="1"/>
  <c r="C79" i="6" a="1"/>
  <c r="C79" i="6" s="1"/>
  <c r="M20" i="6" a="1"/>
  <c r="M20" i="6" s="1"/>
  <c r="H20" i="6" a="1"/>
  <c r="H20" i="6" s="1"/>
  <c r="D20" i="6" a="1"/>
  <c r="D20" i="6" s="1"/>
  <c r="K21" i="6" s="1" a="1"/>
  <c r="K21" i="6" s="1"/>
  <c r="F20" i="6" a="1"/>
  <c r="F20" i="6" s="1"/>
  <c r="C20" i="6" a="1"/>
  <c r="C20" i="6" s="1"/>
  <c r="J20" i="6" a="1"/>
  <c r="J20" i="6" s="1"/>
  <c r="G79" i="6" a="1"/>
  <c r="G79" i="6" s="1"/>
  <c r="F79" i="6" a="1"/>
  <c r="F79" i="6" s="1"/>
  <c r="G20" i="6" a="1"/>
  <c r="G20" i="6" s="1"/>
  <c r="I20" i="6" a="1"/>
  <c r="I20" i="6" s="1"/>
  <c r="D97" i="6"/>
  <c r="E97" i="6"/>
  <c r="F97" i="6"/>
  <c r="G97" i="6"/>
  <c r="C98" i="6" a="1"/>
  <c r="C98" i="6" s="1"/>
  <c r="I80" i="6" a="1"/>
  <c r="I80" i="6" s="1"/>
  <c r="D80" i="6" a="1"/>
  <c r="D80" i="6" s="1"/>
  <c r="E80" i="6" a="1"/>
  <c r="E80" i="6" s="1"/>
  <c r="H80" i="6" a="1"/>
  <c r="H80" i="6" s="1"/>
  <c r="G80" i="6" a="1"/>
  <c r="G80" i="6" s="1"/>
  <c r="F80" i="6" a="1"/>
  <c r="F80" i="6" s="1"/>
  <c r="DC23" i="1"/>
  <c r="BI23" i="1"/>
  <c r="BU23" i="1"/>
  <c r="BO23" i="1"/>
  <c r="BO34" i="1" s="1"/>
  <c r="M21" i="6" l="1" a="1"/>
  <c r="M21" i="6" s="1"/>
  <c r="C21" i="6" a="1"/>
  <c r="C21" i="6" s="1"/>
  <c r="E21" i="6" a="1"/>
  <c r="E21" i="6" s="1"/>
  <c r="I21" i="6" a="1"/>
  <c r="I21" i="6" s="1"/>
  <c r="F21" i="6" a="1"/>
  <c r="F21" i="6" s="1"/>
  <c r="D21" i="6" a="1"/>
  <c r="D21" i="6" s="1"/>
  <c r="M22" i="6" s="1" a="1"/>
  <c r="M22" i="6" s="1"/>
  <c r="J21" i="6" a="1"/>
  <c r="J21" i="6" s="1"/>
  <c r="G21" i="6" a="1"/>
  <c r="G21" i="6" s="1"/>
  <c r="H21" i="6" a="1"/>
  <c r="H21" i="6" s="1"/>
  <c r="E22" i="6" a="1"/>
  <c r="E22" i="6" s="1"/>
  <c r="G98" i="6"/>
  <c r="D98" i="6"/>
  <c r="E98" i="6"/>
  <c r="F98" i="6"/>
  <c r="BI34" i="1"/>
  <c r="CM23" i="1"/>
  <c r="CA23" i="1"/>
  <c r="C22" i="6" l="1" a="1"/>
  <c r="C22" i="6" s="1"/>
  <c r="J22" i="6" a="1"/>
  <c r="J22" i="6" s="1"/>
  <c r="G22" i="6" a="1"/>
  <c r="G22" i="6" s="1"/>
  <c r="D22" i="6" a="1"/>
  <c r="D22" i="6" s="1"/>
  <c r="K23" i="6" s="1" a="1"/>
  <c r="K23" i="6" s="1"/>
  <c r="F22" i="6" a="1"/>
  <c r="F22" i="6" s="1"/>
  <c r="H22" i="6" a="1"/>
  <c r="H22" i="6" s="1"/>
  <c r="I22" i="6" a="1"/>
  <c r="I22" i="6" s="1"/>
  <c r="K22" i="6" a="1"/>
  <c r="K22" i="6" s="1"/>
  <c r="BB34" i="1"/>
  <c r="BP34" i="1"/>
  <c r="BU34" i="1"/>
  <c r="BL36" i="1" s="1"/>
  <c r="BZ34" i="1"/>
  <c r="CA34" i="1"/>
  <c r="C23" i="6" l="1" a="1"/>
  <c r="C23" i="6" s="1"/>
  <c r="H23" i="6" a="1"/>
  <c r="H23" i="6" s="1"/>
  <c r="G23" i="6" a="1"/>
  <c r="G23" i="6" s="1"/>
  <c r="F23" i="6" a="1"/>
  <c r="F23" i="6" s="1"/>
  <c r="D23" i="6" a="1"/>
  <c r="D23" i="6" s="1"/>
  <c r="H24" i="6" s="1" a="1"/>
  <c r="H24" i="6" s="1"/>
  <c r="E23" i="6" a="1"/>
  <c r="E23" i="6" s="1"/>
  <c r="J23" i="6" a="1"/>
  <c r="J23" i="6" s="1"/>
  <c r="M23" i="6" a="1"/>
  <c r="M23" i="6" s="1"/>
  <c r="I24" i="6" a="1"/>
  <c r="I24" i="6" s="1"/>
  <c r="I23" i="6" a="1"/>
  <c r="I23" i="6" s="1"/>
  <c r="M24" i="6" a="1"/>
  <c r="M24" i="6" s="1"/>
  <c r="E24" i="6" l="1" a="1"/>
  <c r="E24" i="6" s="1"/>
  <c r="K24" i="6" a="1"/>
  <c r="K24" i="6" s="1"/>
  <c r="J24" i="6" a="1"/>
  <c r="J24" i="6" s="1"/>
  <c r="D24" i="6" a="1"/>
  <c r="D24" i="6" s="1"/>
  <c r="H25" i="6" s="1" a="1"/>
  <c r="H25" i="6" s="1"/>
  <c r="G24" i="6" a="1"/>
  <c r="G24" i="6" s="1"/>
  <c r="C24" i="6" a="1"/>
  <c r="C24" i="6" s="1"/>
  <c r="F24" i="6" a="1"/>
  <c r="F24" i="6" s="1"/>
  <c r="C25" i="6" l="1" a="1"/>
  <c r="C25" i="6" s="1"/>
  <c r="J25" i="6" a="1"/>
  <c r="J25" i="6" s="1"/>
  <c r="F25" i="6" a="1"/>
  <c r="F25" i="6" s="1"/>
  <c r="K25" i="6" a="1"/>
  <c r="K25" i="6" s="1"/>
  <c r="D25" i="6" a="1"/>
  <c r="D25" i="6" s="1"/>
  <c r="G26" i="6" s="1" a="1"/>
  <c r="G26" i="6" s="1"/>
  <c r="M25" i="6" a="1"/>
  <c r="M25" i="6" s="1"/>
  <c r="E25" i="6" a="1"/>
  <c r="E25" i="6" s="1"/>
  <c r="G25" i="6" a="1"/>
  <c r="G25" i="6" s="1"/>
  <c r="I25" i="6" a="1"/>
  <c r="I25" i="6" s="1"/>
  <c r="H26" i="6" l="1" a="1"/>
  <c r="H26" i="6" s="1"/>
  <c r="I26" i="6" a="1"/>
  <c r="I26" i="6" s="1"/>
  <c r="F26" i="6" a="1"/>
  <c r="F26" i="6" s="1"/>
  <c r="J26" i="6" a="1"/>
  <c r="J26" i="6" s="1"/>
  <c r="E26" i="6" a="1"/>
  <c r="E26" i="6" s="1"/>
  <c r="D26" i="6" a="1"/>
  <c r="D26" i="6" s="1"/>
  <c r="C26" i="6" a="1"/>
  <c r="C26" i="6" s="1"/>
  <c r="M26" i="6" a="1"/>
  <c r="M26" i="6" s="1"/>
  <c r="K26" i="6" a="1"/>
  <c r="K26" i="6" s="1"/>
  <c r="D27" i="6" l="1" a="1"/>
  <c r="D27" i="6" s="1"/>
  <c r="F27" i="6" a="1"/>
  <c r="F27" i="6" s="1"/>
  <c r="H27" i="6" a="1"/>
  <c r="H27" i="6" s="1"/>
  <c r="C27" i="6" a="1"/>
  <c r="C27" i="6" s="1"/>
  <c r="J27" i="6" a="1"/>
  <c r="J27" i="6" s="1"/>
  <c r="I27" i="6" a="1"/>
  <c r="I27" i="6" s="1"/>
  <c r="J28" i="6" a="1"/>
  <c r="J28" i="6" s="1"/>
  <c r="G27" i="6" a="1"/>
  <c r="G27" i="6" s="1"/>
  <c r="M27" i="6" a="1"/>
  <c r="M27" i="6" s="1"/>
  <c r="E27" i="6" a="1"/>
  <c r="E27" i="6" s="1"/>
  <c r="K27" i="6" a="1"/>
  <c r="K27" i="6" s="1"/>
  <c r="D28" i="6" l="1" a="1"/>
  <c r="D28" i="6" s="1"/>
  <c r="E28" i="6" a="1"/>
  <c r="E28" i="6" s="1"/>
  <c r="K28" i="6" a="1"/>
  <c r="K28" i="6" s="1"/>
  <c r="I28" i="6" a="1"/>
  <c r="I28" i="6" s="1"/>
  <c r="M28" i="6" a="1"/>
  <c r="M28" i="6" s="1"/>
  <c r="H28" i="6" a="1"/>
  <c r="H28" i="6" s="1"/>
  <c r="G28" i="6" a="1"/>
  <c r="G28" i="6" s="1"/>
  <c r="C28" i="6" a="1"/>
  <c r="C28" i="6" s="1"/>
  <c r="F28" i="6" a="1"/>
  <c r="F28" i="6" s="1"/>
  <c r="D29" i="6" l="1" a="1"/>
  <c r="D29" i="6" s="1"/>
  <c r="I29" i="6" a="1"/>
  <c r="I29" i="6" s="1"/>
  <c r="F29" i="6" a="1"/>
  <c r="F29" i="6" s="1"/>
  <c r="C29" i="6" a="1"/>
  <c r="C29" i="6" s="1"/>
  <c r="M29" i="6" a="1"/>
  <c r="M29" i="6" s="1"/>
  <c r="E29" i="6" a="1"/>
  <c r="E29" i="6" s="1"/>
  <c r="K29" i="6" a="1"/>
  <c r="K29" i="6" s="1"/>
  <c r="G29" i="6" a="1"/>
  <c r="G29" i="6" s="1"/>
  <c r="J29" i="6" a="1"/>
  <c r="J29" i="6" s="1"/>
  <c r="H29" i="6" a="1"/>
  <c r="H29" i="6" s="1"/>
  <c r="D30" i="6" l="1" a="1"/>
  <c r="D30" i="6" s="1"/>
  <c r="K30" i="6" a="1"/>
  <c r="K30" i="6" s="1"/>
  <c r="E30" i="6" a="1"/>
  <c r="E30" i="6" s="1"/>
  <c r="J30" i="6" a="1"/>
  <c r="J30" i="6" s="1"/>
  <c r="F30" i="6" a="1"/>
  <c r="F30" i="6" s="1"/>
  <c r="C30" i="6" a="1"/>
  <c r="C30" i="6" s="1"/>
  <c r="G30" i="6" a="1"/>
  <c r="G30" i="6" s="1"/>
  <c r="M30" i="6" a="1"/>
  <c r="M30" i="6" s="1"/>
  <c r="I30" i="6" a="1"/>
  <c r="I30" i="6" s="1"/>
  <c r="H30" i="6" a="1"/>
  <c r="H30" i="6" s="1"/>
  <c r="D31" i="6" l="1" a="1"/>
  <c r="D31" i="6" s="1"/>
  <c r="F31" i="6" a="1"/>
  <c r="F31" i="6" s="1"/>
  <c r="C31" i="6" a="1"/>
  <c r="C31" i="6" s="1"/>
  <c r="J31" i="6" a="1"/>
  <c r="J31" i="6" s="1"/>
  <c r="K31" i="6" a="1"/>
  <c r="K31" i="6" s="1"/>
  <c r="H31" i="6" a="1"/>
  <c r="H31" i="6" s="1"/>
  <c r="G31" i="6" a="1"/>
  <c r="G31" i="6" s="1"/>
  <c r="M31" i="6" a="1"/>
  <c r="M31" i="6" s="1"/>
  <c r="I31" i="6" a="1"/>
  <c r="I31" i="6" s="1"/>
  <c r="E31" i="6" a="1"/>
  <c r="E31" i="6" s="1"/>
  <c r="D32" i="6" l="1" a="1"/>
  <c r="D32" i="6" s="1"/>
  <c r="M32" i="6" a="1"/>
  <c r="M32" i="6" s="1"/>
  <c r="F32" i="6" a="1"/>
  <c r="F32" i="6" s="1"/>
  <c r="K32" i="6" a="1"/>
  <c r="K32" i="6" s="1"/>
  <c r="I32" i="6" a="1"/>
  <c r="I32" i="6" s="1"/>
  <c r="E32" i="6" a="1"/>
  <c r="E32" i="6" s="1"/>
  <c r="G32" i="6" a="1"/>
  <c r="G32" i="6" s="1"/>
  <c r="J32" i="6" a="1"/>
  <c r="J32" i="6" s="1"/>
  <c r="C32" i="6" a="1"/>
  <c r="C32" i="6" s="1"/>
  <c r="H32" i="6" a="1"/>
  <c r="H32" i="6" s="1"/>
  <c r="D33" i="6" l="1" a="1"/>
  <c r="D33" i="6" s="1"/>
  <c r="J33" i="6" a="1"/>
  <c r="J33" i="6" s="1"/>
  <c r="K33" i="6" a="1"/>
  <c r="K33" i="6" s="1"/>
  <c r="I33" i="6" a="1"/>
  <c r="I33" i="6" s="1"/>
  <c r="E33" i="6" a="1"/>
  <c r="E33" i="6" s="1"/>
  <c r="C33" i="6" a="1"/>
  <c r="C33" i="6" s="1"/>
  <c r="M33" i="6" a="1"/>
  <c r="M33" i="6" s="1"/>
  <c r="F33" i="6" a="1"/>
  <c r="F33" i="6" s="1"/>
  <c r="G33" i="6" a="1"/>
  <c r="G33" i="6" s="1"/>
  <c r="H33" i="6" a="1"/>
  <c r="H33" i="6" s="1"/>
  <c r="D34" i="6" l="1" a="1"/>
  <c r="D34" i="6" s="1"/>
  <c r="K34" i="6" a="1"/>
  <c r="K34" i="6" s="1"/>
  <c r="H34" i="6" a="1"/>
  <c r="H34" i="6" s="1"/>
  <c r="E34" i="6" a="1"/>
  <c r="E34" i="6" s="1"/>
  <c r="G34" i="6" a="1"/>
  <c r="G34" i="6" s="1"/>
  <c r="M34" i="6" a="1"/>
  <c r="M34" i="6" s="1"/>
  <c r="I34" i="6" a="1"/>
  <c r="I34" i="6" s="1"/>
  <c r="J34" i="6" a="1"/>
  <c r="J34" i="6" s="1"/>
  <c r="C34" i="6" a="1"/>
  <c r="C34" i="6" s="1"/>
  <c r="F34" i="6" a="1"/>
  <c r="F34" i="6" s="1"/>
  <c r="D35" i="6" l="1" a="1"/>
  <c r="D35" i="6" s="1"/>
  <c r="C35" i="6" a="1"/>
  <c r="C35" i="6" s="1"/>
  <c r="G35" i="6" a="1"/>
  <c r="G35" i="6" s="1"/>
  <c r="J35" i="6" a="1"/>
  <c r="J35" i="6" s="1"/>
  <c r="K35" i="6" a="1"/>
  <c r="K35" i="6" s="1"/>
  <c r="M35" i="6" a="1"/>
  <c r="M35" i="6" s="1"/>
  <c r="E35" i="6" a="1"/>
  <c r="E35" i="6" s="1"/>
  <c r="F35" i="6" a="1"/>
  <c r="F35" i="6" s="1"/>
  <c r="I35" i="6" a="1"/>
  <c r="I35" i="6" s="1"/>
  <c r="H35" i="6" a="1"/>
  <c r="H35" i="6" s="1"/>
  <c r="D36" i="6" l="1" a="1"/>
  <c r="D36" i="6" s="1"/>
  <c r="E36" i="6" a="1"/>
  <c r="E36" i="6" s="1"/>
  <c r="M36" i="6" a="1"/>
  <c r="M36" i="6" s="1"/>
  <c r="F36" i="6" a="1"/>
  <c r="F36" i="6" s="1"/>
  <c r="J36" i="6" a="1"/>
  <c r="J36" i="6" s="1"/>
  <c r="G36" i="6" a="1"/>
  <c r="G36" i="6" s="1"/>
  <c r="I36" i="6" a="1"/>
  <c r="I36" i="6" s="1"/>
  <c r="K36" i="6" a="1"/>
  <c r="K36" i="6" s="1"/>
  <c r="H36" i="6" a="1"/>
  <c r="H36" i="6" s="1"/>
  <c r="C36" i="6" a="1"/>
  <c r="C36" i="6" s="1"/>
  <c r="D37" i="6" l="1" a="1"/>
  <c r="D37" i="6" s="1"/>
  <c r="K37" i="6" a="1"/>
  <c r="K37" i="6" s="1"/>
  <c r="E37" i="6" a="1"/>
  <c r="E37" i="6" s="1"/>
  <c r="H37" i="6" a="1"/>
  <c r="H37" i="6" s="1"/>
  <c r="G37" i="6" a="1"/>
  <c r="G37" i="6" s="1"/>
  <c r="F37" i="6" a="1"/>
  <c r="F37" i="6" s="1"/>
  <c r="C37" i="6" a="1"/>
  <c r="C37" i="6" s="1"/>
  <c r="J37" i="6" a="1"/>
  <c r="J37" i="6" s="1"/>
  <c r="I37" i="6" a="1"/>
  <c r="I37" i="6" s="1"/>
  <c r="M37" i="6" a="1"/>
  <c r="M37" i="6" s="1"/>
  <c r="D38" i="6" l="1" a="1"/>
  <c r="D38" i="6" s="1"/>
  <c r="I38" i="6" a="1"/>
  <c r="I38" i="6" s="1"/>
  <c r="F38" i="6" a="1"/>
  <c r="F38" i="6" s="1"/>
  <c r="K38" i="6" a="1"/>
  <c r="K38" i="6" s="1"/>
  <c r="E38" i="6" a="1"/>
  <c r="E38" i="6" s="1"/>
  <c r="H38" i="6" a="1"/>
  <c r="H38" i="6" s="1"/>
  <c r="G38" i="6" a="1"/>
  <c r="G38" i="6" s="1"/>
  <c r="C38" i="6" a="1"/>
  <c r="C38" i="6" s="1"/>
  <c r="J38" i="6" a="1"/>
  <c r="J38" i="6" s="1"/>
  <c r="M38" i="6" a="1"/>
  <c r="M38" i="6" s="1"/>
  <c r="D39" i="6" l="1" a="1"/>
  <c r="D39" i="6" s="1"/>
  <c r="I39" i="6" a="1"/>
  <c r="I39" i="6" s="1"/>
  <c r="E39" i="6" a="1"/>
  <c r="E39" i="6" s="1"/>
  <c r="F39" i="6" a="1"/>
  <c r="F39" i="6" s="1"/>
  <c r="J39" i="6" a="1"/>
  <c r="J39" i="6" s="1"/>
  <c r="C39" i="6" a="1"/>
  <c r="C39" i="6" s="1"/>
  <c r="H39" i="6" a="1"/>
  <c r="H39" i="6" s="1"/>
  <c r="M39" i="6" a="1"/>
  <c r="M39" i="6" s="1"/>
  <c r="K39" i="6" a="1"/>
  <c r="K39" i="6" s="1"/>
  <c r="G39" i="6" a="1"/>
  <c r="G39" i="6" s="1"/>
  <c r="D40" i="6" l="1" a="1"/>
  <c r="D40" i="6" s="1"/>
  <c r="M40" i="6" a="1"/>
  <c r="M40" i="6" s="1"/>
  <c r="K40" i="6" a="1"/>
  <c r="K40" i="6" s="1"/>
  <c r="J40" i="6" a="1"/>
  <c r="J40" i="6" s="1"/>
  <c r="H40" i="6" a="1"/>
  <c r="H40" i="6" s="1"/>
  <c r="E40" i="6" a="1"/>
  <c r="E40" i="6" s="1"/>
  <c r="C40" i="6" a="1"/>
  <c r="C40" i="6" s="1"/>
  <c r="F40" i="6" a="1"/>
  <c r="F40" i="6" s="1"/>
  <c r="I40" i="6" a="1"/>
  <c r="I40" i="6" s="1"/>
  <c r="G40" i="6" a="1"/>
  <c r="G40" i="6" s="1"/>
  <c r="D41" i="6" l="1" a="1"/>
  <c r="D41" i="6" s="1"/>
  <c r="J41" i="6" a="1"/>
  <c r="J41" i="6" s="1"/>
  <c r="K41" i="6" a="1"/>
  <c r="K41" i="6" s="1"/>
  <c r="E41" i="6" a="1"/>
  <c r="E41" i="6" s="1"/>
  <c r="M41" i="6" a="1"/>
  <c r="M41" i="6" s="1"/>
  <c r="F41" i="6" a="1"/>
  <c r="F41" i="6" s="1"/>
  <c r="G41" i="6" a="1"/>
  <c r="G41" i="6" s="1"/>
  <c r="C41" i="6" a="1"/>
  <c r="C41" i="6" s="1"/>
  <c r="H41" i="6" a="1"/>
  <c r="H41" i="6" s="1"/>
  <c r="I41" i="6" a="1"/>
  <c r="I41" i="6" s="1"/>
  <c r="D42" i="6" l="1" a="1"/>
  <c r="D42" i="6" s="1"/>
  <c r="E42" i="6" a="1"/>
  <c r="E42" i="6" s="1"/>
  <c r="F42" i="6" a="1"/>
  <c r="F42" i="6" s="1"/>
  <c r="M42" i="6" a="1"/>
  <c r="M42" i="6" s="1"/>
  <c r="J42" i="6" a="1"/>
  <c r="J42" i="6" s="1"/>
  <c r="H42" i="6" a="1"/>
  <c r="H42" i="6" s="1"/>
  <c r="G42" i="6" a="1"/>
  <c r="G42" i="6" s="1"/>
  <c r="K42" i="6" a="1"/>
  <c r="K42" i="6" s="1"/>
  <c r="I42" i="6" a="1"/>
  <c r="I42" i="6" s="1"/>
  <c r="C42" i="6" a="1"/>
  <c r="C42" i="6" s="1"/>
  <c r="D43" i="6" l="1" a="1"/>
  <c r="D43" i="6" s="1"/>
  <c r="J43" i="6" a="1"/>
  <c r="J43" i="6" s="1"/>
  <c r="G43" i="6" a="1"/>
  <c r="G43" i="6" s="1"/>
  <c r="M43" i="6" a="1"/>
  <c r="M43" i="6" s="1"/>
  <c r="H43" i="6" a="1"/>
  <c r="H43" i="6" s="1"/>
  <c r="E43" i="6" a="1"/>
  <c r="E43" i="6" s="1"/>
  <c r="F43" i="6" a="1"/>
  <c r="F43" i="6" s="1"/>
  <c r="I43" i="6" a="1"/>
  <c r="I43" i="6" s="1"/>
  <c r="C43" i="6" a="1"/>
  <c r="C43" i="6" s="1"/>
  <c r="K43" i="6" a="1"/>
  <c r="K43" i="6" s="1"/>
  <c r="D44" i="6" l="1" a="1"/>
  <c r="D44" i="6" s="1"/>
  <c r="I44" i="6" a="1"/>
  <c r="I44" i="6" s="1"/>
  <c r="C44" i="6" a="1"/>
  <c r="C44" i="6" s="1"/>
  <c r="G44" i="6" a="1"/>
  <c r="G44" i="6" s="1"/>
  <c r="F44" i="6" a="1"/>
  <c r="F44" i="6" s="1"/>
  <c r="K44" i="6" a="1"/>
  <c r="K44" i="6" s="1"/>
  <c r="J44" i="6" a="1"/>
  <c r="J44" i="6" s="1"/>
  <c r="H44" i="6" a="1"/>
  <c r="H44" i="6" s="1"/>
  <c r="E44" i="6" a="1"/>
  <c r="E44" i="6" s="1"/>
  <c r="M44" i="6" a="1"/>
  <c r="M44" i="6" s="1"/>
  <c r="D45" i="6" l="1" a="1"/>
  <c r="D45" i="6" s="1"/>
  <c r="M45" i="6" a="1"/>
  <c r="M45" i="6" s="1"/>
  <c r="J45" i="6" a="1"/>
  <c r="J45" i="6" s="1"/>
  <c r="I45" i="6" a="1"/>
  <c r="I45" i="6" s="1"/>
  <c r="F45" i="6" a="1"/>
  <c r="F45" i="6" s="1"/>
  <c r="C45" i="6" a="1"/>
  <c r="C45" i="6" s="1"/>
  <c r="H45" i="6" a="1"/>
  <c r="H45" i="6" s="1"/>
  <c r="E45" i="6" a="1"/>
  <c r="E45" i="6" s="1"/>
  <c r="K45" i="6" a="1"/>
  <c r="K45" i="6" s="1"/>
  <c r="G45" i="6" a="1"/>
  <c r="G45" i="6" s="1"/>
  <c r="D46" i="6" l="1" a="1"/>
  <c r="D46" i="6" s="1"/>
  <c r="E46" i="6" a="1"/>
  <c r="E46" i="6" s="1"/>
  <c r="I46" i="6" a="1"/>
  <c r="I46" i="6" s="1"/>
  <c r="M46" i="6" a="1"/>
  <c r="M46" i="6" s="1"/>
  <c r="H46" i="6" a="1"/>
  <c r="H46" i="6" s="1"/>
  <c r="F46" i="6" a="1"/>
  <c r="F46" i="6" s="1"/>
  <c r="C46" i="6" a="1"/>
  <c r="C46" i="6" s="1"/>
  <c r="G46" i="6" a="1"/>
  <c r="G46" i="6" s="1"/>
  <c r="K46" i="6" a="1"/>
  <c r="K46" i="6" s="1"/>
  <c r="J46" i="6" a="1"/>
  <c r="J46" i="6" s="1"/>
  <c r="D47" i="6" l="1" a="1"/>
  <c r="D47" i="6" s="1"/>
  <c r="C47" i="6" a="1"/>
  <c r="C47" i="6" s="1"/>
  <c r="J47" i="6" a="1"/>
  <c r="J47" i="6" s="1"/>
  <c r="F47" i="6" a="1"/>
  <c r="F47" i="6" s="1"/>
  <c r="K47" i="6" a="1"/>
  <c r="K47" i="6" s="1"/>
  <c r="I47" i="6" a="1"/>
  <c r="I47" i="6" s="1"/>
  <c r="H47" i="6" a="1"/>
  <c r="H47" i="6" s="1"/>
  <c r="E47" i="6" a="1"/>
  <c r="E47" i="6" s="1"/>
  <c r="G47" i="6" a="1"/>
  <c r="G47" i="6" s="1"/>
  <c r="M47" i="6" a="1"/>
  <c r="M47" i="6" s="1"/>
  <c r="D48" i="6" l="1" a="1"/>
  <c r="D48" i="6" s="1"/>
  <c r="C48" i="6" a="1"/>
  <c r="C48" i="6" s="1"/>
  <c r="J48" i="6" a="1"/>
  <c r="J48" i="6" s="1"/>
  <c r="M48" i="6" a="1"/>
  <c r="M48" i="6" s="1"/>
  <c r="I48" i="6" a="1"/>
  <c r="I48" i="6" s="1"/>
  <c r="E48" i="6" a="1"/>
  <c r="E48" i="6" s="1"/>
  <c r="G48" i="6" a="1"/>
  <c r="G48" i="6" s="1"/>
  <c r="K48" i="6" a="1"/>
  <c r="K48" i="6" s="1"/>
  <c r="F48" i="6" a="1"/>
  <c r="F48" i="6" s="1"/>
  <c r="H48" i="6" a="1"/>
  <c r="H48" i="6" s="1"/>
  <c r="D49" i="6" l="1" a="1"/>
  <c r="D49" i="6" s="1"/>
  <c r="J49" i="6" a="1"/>
  <c r="J49" i="6" s="1"/>
  <c r="G49" i="6" a="1"/>
  <c r="G49" i="6" s="1"/>
  <c r="C49" i="6" a="1"/>
  <c r="C49" i="6" s="1"/>
  <c r="M49" i="6" a="1"/>
  <c r="M49" i="6" s="1"/>
  <c r="E49" i="6" a="1"/>
  <c r="E49" i="6" s="1"/>
  <c r="I49" i="6" a="1"/>
  <c r="I49" i="6" s="1"/>
  <c r="K49" i="6" a="1"/>
  <c r="K49" i="6" s="1"/>
  <c r="H49" i="6" a="1"/>
  <c r="H49" i="6" s="1"/>
  <c r="F49" i="6" a="1"/>
  <c r="F49" i="6" s="1"/>
  <c r="D50" i="6" l="1" a="1"/>
  <c r="D50" i="6" s="1"/>
  <c r="K50" i="6" a="1"/>
  <c r="K50" i="6" s="1"/>
  <c r="H50" i="6" a="1"/>
  <c r="H50" i="6" s="1"/>
  <c r="J50" i="6" a="1"/>
  <c r="J50" i="6" s="1"/>
  <c r="I50" i="6" a="1"/>
  <c r="I50" i="6" s="1"/>
  <c r="F50" i="6" a="1"/>
  <c r="F50" i="6" s="1"/>
  <c r="C50" i="6" a="1"/>
  <c r="C50" i="6" s="1"/>
  <c r="G50" i="6" a="1"/>
  <c r="G50" i="6" s="1"/>
  <c r="E50" i="6" a="1"/>
  <c r="E50" i="6" s="1"/>
  <c r="M50" i="6" a="1"/>
  <c r="M50" i="6" s="1"/>
  <c r="D51" i="6" l="1" a="1"/>
  <c r="D51" i="6" s="1"/>
  <c r="C51" i="6" a="1"/>
  <c r="C51" i="6" s="1"/>
  <c r="G51" i="6" a="1"/>
  <c r="G51" i="6" s="1"/>
  <c r="H51" i="6" a="1"/>
  <c r="H51" i="6" s="1"/>
  <c r="F51" i="6" a="1"/>
  <c r="F51" i="6" s="1"/>
  <c r="J51" i="6" a="1"/>
  <c r="J51" i="6" s="1"/>
  <c r="E51" i="6" a="1"/>
  <c r="E51" i="6" s="1"/>
  <c r="K51" i="6" a="1"/>
  <c r="K51" i="6" s="1"/>
  <c r="I51" i="6" a="1"/>
  <c r="I51" i="6" s="1"/>
  <c r="M51" i="6" a="1"/>
  <c r="M51" i="6" s="1"/>
  <c r="D52" i="6" l="1" a="1"/>
  <c r="D52" i="6" s="1"/>
  <c r="J52" i="6" a="1"/>
  <c r="J52" i="6" s="1"/>
  <c r="G52" i="6" a="1"/>
  <c r="G52" i="6" s="1"/>
  <c r="F52" i="6" a="1"/>
  <c r="F52" i="6" s="1"/>
  <c r="M52" i="6" a="1"/>
  <c r="M52" i="6" s="1"/>
  <c r="C52" i="6" a="1"/>
  <c r="C52" i="6" s="1"/>
  <c r="I52" i="6" a="1"/>
  <c r="I52" i="6" s="1"/>
  <c r="H52" i="6" a="1"/>
  <c r="H52" i="6" s="1"/>
  <c r="K52" i="6" a="1"/>
  <c r="K52" i="6" s="1"/>
  <c r="E52" i="6" a="1"/>
  <c r="E52" i="6" s="1"/>
  <c r="D53" i="6" l="1" a="1"/>
  <c r="D53" i="6" s="1"/>
  <c r="K53" i="6" a="1"/>
  <c r="K53" i="6" s="1"/>
  <c r="E53" i="6" a="1"/>
  <c r="E53" i="6" s="1"/>
  <c r="J53" i="6" a="1"/>
  <c r="J53" i="6" s="1"/>
  <c r="I53" i="6" a="1"/>
  <c r="I53" i="6" s="1"/>
  <c r="M53" i="6" a="1"/>
  <c r="M53" i="6" s="1"/>
  <c r="C53" i="6" a="1"/>
  <c r="C53" i="6" s="1"/>
  <c r="F53" i="6" a="1"/>
  <c r="F53" i="6" s="1"/>
  <c r="G53" i="6" a="1"/>
  <c r="G53" i="6" s="1"/>
  <c r="H53" i="6" a="1"/>
  <c r="H53" i="6" s="1"/>
  <c r="D54" i="6" l="1" a="1"/>
  <c r="D54" i="6" s="1"/>
  <c r="F54" i="6" a="1"/>
  <c r="F54" i="6" s="1"/>
  <c r="K54" i="6" a="1"/>
  <c r="K54" i="6" s="1"/>
  <c r="C54" i="6" a="1"/>
  <c r="C54" i="6" s="1"/>
  <c r="G54" i="6" a="1"/>
  <c r="G54" i="6" s="1"/>
  <c r="I54" i="6" a="1"/>
  <c r="I54" i="6" s="1"/>
  <c r="H54" i="6" a="1"/>
  <c r="H54" i="6" s="1"/>
  <c r="M54" i="6" a="1"/>
  <c r="M54" i="6" s="1"/>
  <c r="E54" i="6" a="1"/>
  <c r="E54" i="6" s="1"/>
  <c r="J54" i="6" a="1"/>
  <c r="J54" i="6" s="1"/>
  <c r="D55" i="6" l="1" a="1"/>
  <c r="D55" i="6" s="1"/>
  <c r="J55" i="6" a="1"/>
  <c r="J55" i="6" s="1"/>
  <c r="I55" i="6" a="1"/>
  <c r="I55" i="6" s="1"/>
  <c r="G55" i="6" a="1"/>
  <c r="G55" i="6" s="1"/>
  <c r="F55" i="6" a="1"/>
  <c r="F55" i="6" s="1"/>
  <c r="K55" i="6" a="1"/>
  <c r="K55" i="6" s="1"/>
  <c r="E55" i="6" a="1"/>
  <c r="E55" i="6" s="1"/>
  <c r="C55" i="6" a="1"/>
  <c r="C55" i="6" s="1"/>
  <c r="M55" i="6" a="1"/>
  <c r="M55" i="6" s="1"/>
  <c r="H55" i="6" a="1"/>
  <c r="H55" i="6" s="1"/>
  <c r="D56" i="6" l="1" a="1"/>
  <c r="D56" i="6" s="1"/>
  <c r="M56" i="6" a="1"/>
  <c r="M56" i="6" s="1"/>
  <c r="C56" i="6" a="1"/>
  <c r="C56" i="6" s="1"/>
  <c r="E56" i="6" a="1"/>
  <c r="E56" i="6" s="1"/>
  <c r="H56" i="6" a="1"/>
  <c r="H56" i="6" s="1"/>
  <c r="F56" i="6" a="1"/>
  <c r="F56" i="6" s="1"/>
  <c r="G56" i="6" a="1"/>
  <c r="G56" i="6" s="1"/>
  <c r="K56" i="6" a="1"/>
  <c r="K56" i="6" s="1"/>
  <c r="J56" i="6" a="1"/>
  <c r="J56" i="6" s="1"/>
  <c r="I56" i="6" a="1"/>
  <c r="I56" i="6" s="1"/>
  <c r="D57" i="6" l="1" a="1"/>
  <c r="D57" i="6" s="1"/>
  <c r="E57" i="6" a="1"/>
  <c r="E57" i="6" s="1"/>
  <c r="J57" i="6" a="1"/>
  <c r="J57" i="6" s="1"/>
  <c r="F57" i="6" a="1"/>
  <c r="F57" i="6" s="1"/>
  <c r="M57" i="6" a="1"/>
  <c r="M57" i="6" s="1"/>
  <c r="I57" i="6" a="1"/>
  <c r="I57" i="6" s="1"/>
  <c r="K57" i="6" a="1"/>
  <c r="K57" i="6" s="1"/>
  <c r="H57" i="6" a="1"/>
  <c r="H57" i="6" s="1"/>
  <c r="G57" i="6" a="1"/>
  <c r="G57" i="6" s="1"/>
  <c r="C57" i="6" a="1"/>
  <c r="C57" i="6" s="1"/>
  <c r="D58" i="6" l="1" a="1"/>
  <c r="D58" i="6" s="1"/>
  <c r="J58" i="6" a="1"/>
  <c r="J58" i="6" s="1"/>
  <c r="H58" i="6" a="1"/>
  <c r="H58" i="6" s="1"/>
  <c r="I58" i="6" a="1"/>
  <c r="I58" i="6" s="1"/>
  <c r="F58" i="6" a="1"/>
  <c r="F58" i="6" s="1"/>
  <c r="C58" i="6" a="1"/>
  <c r="C58" i="6" s="1"/>
  <c r="G58" i="6" a="1"/>
  <c r="G58" i="6" s="1"/>
  <c r="M58" i="6" a="1"/>
  <c r="M58" i="6" s="1"/>
  <c r="K58" i="6" a="1"/>
  <c r="K58" i="6" s="1"/>
  <c r="E58" i="6" a="1"/>
  <c r="E58" i="6" s="1"/>
  <c r="D59" i="6" l="1" a="1"/>
  <c r="D59" i="6" s="1"/>
  <c r="G59" i="6" a="1"/>
  <c r="G59" i="6" s="1"/>
  <c r="J59" i="6" a="1"/>
  <c r="J59" i="6" s="1"/>
  <c r="I59" i="6" a="1"/>
  <c r="I59" i="6" s="1"/>
  <c r="M59" i="6" a="1"/>
  <c r="M59" i="6" s="1"/>
  <c r="F59" i="6" a="1"/>
  <c r="F59" i="6" s="1"/>
  <c r="K59" i="6" a="1"/>
  <c r="K59" i="6" s="1"/>
  <c r="C59" i="6" a="1"/>
  <c r="C59" i="6" s="1"/>
  <c r="E59" i="6" a="1"/>
  <c r="E59" i="6" s="1"/>
  <c r="H59" i="6" a="1"/>
  <c r="H59" i="6" s="1"/>
  <c r="D60" i="6" l="1" a="1"/>
  <c r="D60" i="6" s="1"/>
  <c r="H60" i="6" a="1"/>
  <c r="H60" i="6" s="1"/>
  <c r="M60" i="6" a="1"/>
  <c r="M60" i="6" s="1"/>
  <c r="I60" i="6" a="1"/>
  <c r="I60" i="6" s="1"/>
  <c r="J60" i="6" a="1"/>
  <c r="J60" i="6" s="1"/>
  <c r="G60" i="6" a="1"/>
  <c r="G60" i="6" s="1"/>
  <c r="K60" i="6" a="1"/>
  <c r="K60" i="6" s="1"/>
  <c r="C60" i="6" a="1"/>
  <c r="C60" i="6" s="1"/>
  <c r="E60" i="6" a="1"/>
  <c r="E60" i="6" s="1"/>
  <c r="F60" i="6" a="1"/>
  <c r="F60" i="6" s="1"/>
  <c r="D61" i="6" l="1" a="1"/>
  <c r="D61" i="6" s="1"/>
  <c r="I61" i="6" a="1"/>
  <c r="I61" i="6" s="1"/>
  <c r="J61" i="6" a="1"/>
  <c r="J61" i="6" s="1"/>
  <c r="F61" i="6" a="1"/>
  <c r="F61" i="6" s="1"/>
  <c r="H61" i="6" a="1"/>
  <c r="H61" i="6" s="1"/>
  <c r="M61" i="6" a="1"/>
  <c r="M61" i="6" s="1"/>
  <c r="E61" i="6" a="1"/>
  <c r="E61" i="6" s="1"/>
  <c r="G61" i="6" a="1"/>
  <c r="G61" i="6" s="1"/>
  <c r="C61" i="6" a="1"/>
  <c r="C61" i="6" s="1"/>
  <c r="K61" i="6" a="1"/>
  <c r="K61" i="6" s="1"/>
  <c r="D62" i="6" l="1" a="1"/>
  <c r="D62" i="6" s="1"/>
  <c r="J62" i="6" a="1"/>
  <c r="J62" i="6" s="1"/>
  <c r="F102" i="6" s="1"/>
  <c r="F104" i="6" s="1"/>
  <c r="I62" i="6" a="1"/>
  <c r="I62" i="6" s="1"/>
  <c r="E102" i="6" s="1"/>
  <c r="E104" i="6" s="1"/>
  <c r="F62" i="6" a="1"/>
  <c r="F62" i="6" s="1"/>
  <c r="G62" i="6" a="1"/>
  <c r="G62" i="6" s="1"/>
  <c r="C62" i="6" a="1"/>
  <c r="C62" i="6" s="1"/>
  <c r="M62" i="6" a="1"/>
  <c r="M62" i="6" s="1"/>
  <c r="H62" i="6" a="1"/>
  <c r="H62" i="6" s="1"/>
  <c r="D102" i="6" s="1"/>
  <c r="E62" i="6" a="1"/>
  <c r="E62" i="6" s="1"/>
  <c r="K62" i="6" a="1"/>
  <c r="K62" i="6" s="1"/>
  <c r="G102" i="6" s="1"/>
  <c r="G104" i="6" s="1"/>
  <c r="D104" i="6" l="1"/>
  <c r="H102" i="6"/>
  <c r="H104" i="6" s="1"/>
</calcChain>
</file>

<file path=xl/comments1.xml><?xml version="1.0" encoding="utf-8"?>
<comments xmlns="http://schemas.openxmlformats.org/spreadsheetml/2006/main">
  <authors>
    <author>Prakash Mishra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In case the customer do not have GSTIN / Unregistered dealer. Enter state code followed by three X - (XXX) in rest of columns.</t>
        </r>
      </text>
    </comment>
  </commentList>
</comments>
</file>

<file path=xl/sharedStrings.xml><?xml version="1.0" encoding="utf-8"?>
<sst xmlns="http://schemas.openxmlformats.org/spreadsheetml/2006/main" count="3728" uniqueCount="1588">
  <si>
    <t>Sr.No</t>
  </si>
  <si>
    <t>Date</t>
  </si>
  <si>
    <t>1. GSTIN</t>
  </si>
  <si>
    <t>2. Name</t>
  </si>
  <si>
    <t xml:space="preserve"> </t>
  </si>
  <si>
    <t>XYZ Corporation Private Limited</t>
  </si>
  <si>
    <t>12, Motimahal, Andheri Kurla Road, Mumbai, Maharashtra, 400 001</t>
  </si>
  <si>
    <t>17-18/</t>
  </si>
  <si>
    <t>STATE</t>
  </si>
  <si>
    <t>M</t>
  </si>
  <si>
    <t>H</t>
  </si>
  <si>
    <t>PAN</t>
  </si>
  <si>
    <t>A</t>
  </si>
  <si>
    <t>B</t>
  </si>
  <si>
    <t>P</t>
  </si>
  <si>
    <t>N</t>
  </si>
  <si>
    <t>Entity</t>
  </si>
  <si>
    <t>C</t>
  </si>
  <si>
    <t>3. Address of Supplier</t>
  </si>
  <si>
    <t>SUPPLIER DETAILS:</t>
  </si>
  <si>
    <t>RECEIVER DETAILS:</t>
  </si>
  <si>
    <t>GSTIN OF RECEIVER</t>
  </si>
  <si>
    <t>Contact Name</t>
  </si>
  <si>
    <t>Contact No</t>
  </si>
  <si>
    <t>Customer Code</t>
  </si>
  <si>
    <t>CUST-001</t>
  </si>
  <si>
    <t>CUST-002</t>
  </si>
  <si>
    <t>TAX INVOICE</t>
  </si>
  <si>
    <t>RECEIVER (BILL TO)</t>
  </si>
  <si>
    <t>CONSIGNEE (DELIVERED TO)</t>
  </si>
  <si>
    <t>INVOICE NO :</t>
  </si>
  <si>
    <t>DATE OF ISSUE:</t>
  </si>
  <si>
    <t>TIME OF ISSUE :</t>
  </si>
  <si>
    <t>Name of Goods or/and Services Supplied</t>
  </si>
  <si>
    <t>UOM</t>
  </si>
  <si>
    <t>Rate</t>
  </si>
  <si>
    <t>Tax %</t>
  </si>
  <si>
    <t>QTY.</t>
  </si>
  <si>
    <t>TOTAL</t>
  </si>
  <si>
    <t>Authorised Signatory</t>
  </si>
  <si>
    <t>Sr.
No</t>
  </si>
  <si>
    <t>HSN/
ACS</t>
  </si>
  <si>
    <t>INPUTS</t>
  </si>
  <si>
    <t>Copy</t>
  </si>
  <si>
    <t>PRINT INVOICE NO:</t>
  </si>
  <si>
    <t>Select the invoice no and the option of the copy and print.</t>
  </si>
  <si>
    <t>Gents Overcoat  Pattern 2345 (AF Size XL)</t>
  </si>
  <si>
    <t>Gents Overcoat Pattern 2345 (AF Size L)</t>
  </si>
  <si>
    <t>Gents Overcoat Pattern 2345 (AF Size XXL)</t>
  </si>
  <si>
    <t>Gents Overcoat  Pattern 18926 (AF Size XL)</t>
  </si>
  <si>
    <t>Gents Overcoat Pattern 18926 (AF Size L)</t>
  </si>
  <si>
    <t>Gents Overcoat Pattern 18926 (AF Size XXL)</t>
  </si>
  <si>
    <t>Silk Suits Pattern AB234 ( Size L)</t>
  </si>
  <si>
    <t>Silk Suits Pattern AB234 ( Size XL)</t>
  </si>
  <si>
    <t>Silk Suits Pattern AB234 ( Size S)</t>
  </si>
  <si>
    <t>Silk Suits Pattern AB236 ( Size L)</t>
  </si>
  <si>
    <t>Cotton Suits Men Pattern M1826 ( Size XL)</t>
  </si>
  <si>
    <t>Cotton Suits Men Pattern M1826 ( Size L)</t>
  </si>
  <si>
    <t>Cotton Suits Men Pattern M1826 ( Size XXL)</t>
  </si>
  <si>
    <t>Cotton Suits Men Pattern M3245 ( Size XL)</t>
  </si>
  <si>
    <t>Cotton Suits Men Pattern M3245 ( Size L)</t>
  </si>
  <si>
    <t>Cotton Suits Men Pattern M3245 ( Size XXL)</t>
  </si>
  <si>
    <t>Cotton Suits Men Pattern M9324 ( Size XL)</t>
  </si>
  <si>
    <t>Cotton Suits Men Pattern M9324 ( Size L)</t>
  </si>
  <si>
    <t>Cotton Suits Men Pattern M9324 ( Size XXL)</t>
  </si>
  <si>
    <t>Cotton Suits Women Pattern W639 ( Size XL)</t>
  </si>
  <si>
    <t>Cotton Suits Women Pattern W639 ( Size L)</t>
  </si>
  <si>
    <t>Cotton Suits Women Pattern W639 ( Size XXL)</t>
  </si>
  <si>
    <t>Cotton Suits Women Pattern W128 ( Size XL)</t>
  </si>
  <si>
    <t>Cotton Suits Women Pattern W128 ( Size L)</t>
  </si>
  <si>
    <t>Cotton Suits Women Pattern W128 ( Size XXL)</t>
  </si>
  <si>
    <t>Product Code</t>
  </si>
  <si>
    <t>HSN NO.</t>
  </si>
  <si>
    <t>Name of Product</t>
  </si>
  <si>
    <t>PRICE</t>
  </si>
  <si>
    <t>6101001</t>
  </si>
  <si>
    <t>6101002</t>
  </si>
  <si>
    <t>6101003</t>
  </si>
  <si>
    <t>6101004</t>
  </si>
  <si>
    <t>6101005</t>
  </si>
  <si>
    <t>6101006</t>
  </si>
  <si>
    <t>6103007</t>
  </si>
  <si>
    <t>6103008</t>
  </si>
  <si>
    <t>6103009</t>
  </si>
  <si>
    <t>6103010</t>
  </si>
  <si>
    <t>6103011</t>
  </si>
  <si>
    <t>6103012</t>
  </si>
  <si>
    <t>6103013</t>
  </si>
  <si>
    <t>6103014</t>
  </si>
  <si>
    <t>6103015</t>
  </si>
  <si>
    <t>6103016</t>
  </si>
  <si>
    <t>6103017</t>
  </si>
  <si>
    <t>6103018</t>
  </si>
  <si>
    <t>6103019</t>
  </si>
  <si>
    <t>6103020</t>
  </si>
  <si>
    <t>6103021</t>
  </si>
  <si>
    <t>6103022</t>
  </si>
  <si>
    <t>6103023</t>
  </si>
  <si>
    <t>6103024</t>
  </si>
  <si>
    <t>6103025</t>
  </si>
  <si>
    <t>Nos.</t>
  </si>
  <si>
    <t>Invoice No</t>
  </si>
  <si>
    <t>Line Item</t>
  </si>
  <si>
    <t>Discount</t>
  </si>
  <si>
    <t>Disc. %</t>
  </si>
  <si>
    <t>Quantity</t>
  </si>
  <si>
    <t>Product Value</t>
  </si>
  <si>
    <t>Discount Value</t>
  </si>
  <si>
    <t>SGST</t>
  </si>
  <si>
    <t>Net Price</t>
  </si>
  <si>
    <t>CGST</t>
  </si>
  <si>
    <t>IGST</t>
  </si>
  <si>
    <t>Total Value on Invoice</t>
  </si>
  <si>
    <t>UID</t>
  </si>
  <si>
    <t>State</t>
  </si>
  <si>
    <t>Invoice Max</t>
  </si>
  <si>
    <t>Invoice Min</t>
  </si>
  <si>
    <t>GSTIN NO</t>
  </si>
  <si>
    <t>GSTIN NO
(Delivery Address)</t>
  </si>
  <si>
    <t>HSN CODE</t>
  </si>
  <si>
    <t>Description</t>
  </si>
  <si>
    <t>Qty</t>
  </si>
  <si>
    <t>Count</t>
  </si>
  <si>
    <t>S</t>
  </si>
  <si>
    <t>D</t>
  </si>
  <si>
    <t>E</t>
  </si>
  <si>
    <t>CIN ABCDEDDDDDDDDD</t>
  </si>
  <si>
    <t>Name of Customer</t>
  </si>
  <si>
    <t>Billing Address of Customer</t>
  </si>
  <si>
    <t>Delivery Address of Customer</t>
  </si>
  <si>
    <t>INVOICING</t>
  </si>
  <si>
    <t>Instructions</t>
  </si>
  <si>
    <t>Fill Master Info " Supplier Detail" with your own company/firm specific information.</t>
  </si>
  <si>
    <t>Fill Master Info " Receiver  Detail" with details of your customer's specific information.</t>
  </si>
  <si>
    <t>ONE TIME MASTER INFORMATION</t>
  </si>
  <si>
    <t>Fill Product Master with your own code, HSN code , UOM, Rate per unit and tax rate.</t>
  </si>
  <si>
    <t>Enter the invoice numeber on top.</t>
  </si>
  <si>
    <t>(Presently this is under development stage, in case you find it helpful. Drop me a mai at prakash@pmishra.in for customised format</t>
  </si>
  <si>
    <t>at a later date once more things are cleared)</t>
  </si>
  <si>
    <t>VALUE</t>
  </si>
  <si>
    <t>RATE</t>
  </si>
  <si>
    <t>DISCOUNT</t>
  </si>
  <si>
    <t>SGST
VALUE</t>
  </si>
  <si>
    <t>CGST
VALUE</t>
  </si>
  <si>
    <t>IGST
VALUE</t>
  </si>
  <si>
    <t>TOTAL
VALUE</t>
  </si>
  <si>
    <t>Total Amount before tax GST ( SGST / UGST / CGST / IGST )</t>
  </si>
  <si>
    <t>Total Amount Payable inclusive of  GST tax ( SGST / UGST / CGST / IGST )</t>
  </si>
  <si>
    <t>(See rule 7, for a tax invoice referred to in section 31)</t>
  </si>
  <si>
    <t>State Name</t>
  </si>
  <si>
    <t>01</t>
  </si>
  <si>
    <t>Jammu &amp; Kashmir</t>
  </si>
  <si>
    <t>02</t>
  </si>
  <si>
    <t>Himachal Pradesh</t>
  </si>
  <si>
    <t>03</t>
  </si>
  <si>
    <t>Punjab</t>
  </si>
  <si>
    <t>04</t>
  </si>
  <si>
    <t>Chandigarh</t>
  </si>
  <si>
    <t>05</t>
  </si>
  <si>
    <t>Uttranchal</t>
  </si>
  <si>
    <t>06</t>
  </si>
  <si>
    <t>Haryana</t>
  </si>
  <si>
    <t>07</t>
  </si>
  <si>
    <t>Delhi</t>
  </si>
  <si>
    <t>08</t>
  </si>
  <si>
    <t>Rajasthan</t>
  </si>
  <si>
    <t>09</t>
  </si>
  <si>
    <t>Uttar Pradesh</t>
  </si>
  <si>
    <t>10</t>
  </si>
  <si>
    <t>Bihar</t>
  </si>
  <si>
    <t>11</t>
  </si>
  <si>
    <t>Sikkim</t>
  </si>
  <si>
    <t>12</t>
  </si>
  <si>
    <t>Arunachal Pradesh</t>
  </si>
  <si>
    <t>13</t>
  </si>
  <si>
    <t>Nagaland</t>
  </si>
  <si>
    <t>14</t>
  </si>
  <si>
    <t>Manipur</t>
  </si>
  <si>
    <t>15</t>
  </si>
  <si>
    <t>Mizoram</t>
  </si>
  <si>
    <t>16</t>
  </si>
  <si>
    <t>Tripura</t>
  </si>
  <si>
    <t>17</t>
  </si>
  <si>
    <t>Meghalaya</t>
  </si>
  <si>
    <t>18</t>
  </si>
  <si>
    <t>Assam</t>
  </si>
  <si>
    <t>19</t>
  </si>
  <si>
    <t>West Bengal</t>
  </si>
  <si>
    <t>20</t>
  </si>
  <si>
    <t>harkhand</t>
  </si>
  <si>
    <t>21</t>
  </si>
  <si>
    <t>Odisha</t>
  </si>
  <si>
    <t>22</t>
  </si>
  <si>
    <t>Chhattisgarh</t>
  </si>
  <si>
    <t>23</t>
  </si>
  <si>
    <t>Madhya Pradesh</t>
  </si>
  <si>
    <t>24</t>
  </si>
  <si>
    <t>Gujarat</t>
  </si>
  <si>
    <t>25</t>
  </si>
  <si>
    <t>Daman &amp; Diu</t>
  </si>
  <si>
    <t>26</t>
  </si>
  <si>
    <t>Dadra &amp; Nagar Haveli</t>
  </si>
  <si>
    <t>27</t>
  </si>
  <si>
    <t>Maharashtra</t>
  </si>
  <si>
    <t>28</t>
  </si>
  <si>
    <t>Andhra Pradesh</t>
  </si>
  <si>
    <t>29</t>
  </si>
  <si>
    <t>Karnataka</t>
  </si>
  <si>
    <t>30</t>
  </si>
  <si>
    <t>Goa</t>
  </si>
  <si>
    <t>31</t>
  </si>
  <si>
    <t>Lakshdweep</t>
  </si>
  <si>
    <t>32</t>
  </si>
  <si>
    <t>Kerala</t>
  </si>
  <si>
    <t>33</t>
  </si>
  <si>
    <t>Tamil Nadu</t>
  </si>
  <si>
    <t>34</t>
  </si>
  <si>
    <t>Pondicherry</t>
  </si>
  <si>
    <t>35</t>
  </si>
  <si>
    <t>Andaman &amp; Nicobar Islands</t>
  </si>
  <si>
    <t>36</t>
  </si>
  <si>
    <t>Telangana</t>
  </si>
  <si>
    <t>6103026</t>
  </si>
  <si>
    <t>6103027</t>
  </si>
  <si>
    <t>6103028</t>
  </si>
  <si>
    <t>6103029</t>
  </si>
  <si>
    <t>6103030</t>
  </si>
  <si>
    <t>6103031</t>
  </si>
  <si>
    <t>6103032</t>
  </si>
  <si>
    <t>6103033</t>
  </si>
  <si>
    <t>6103034</t>
  </si>
  <si>
    <t>6103035</t>
  </si>
  <si>
    <t>6103036</t>
  </si>
  <si>
    <t>6103037</t>
  </si>
  <si>
    <t>6103038</t>
  </si>
  <si>
    <t>6103039</t>
  </si>
  <si>
    <t>6103040</t>
  </si>
  <si>
    <t>6103041</t>
  </si>
  <si>
    <t>6103042</t>
  </si>
  <si>
    <t>6103043</t>
  </si>
  <si>
    <t>6103044</t>
  </si>
  <si>
    <t>6103045</t>
  </si>
  <si>
    <t>6103046</t>
  </si>
  <si>
    <t>6103047</t>
  </si>
  <si>
    <t>6103048</t>
  </si>
  <si>
    <t>6103049</t>
  </si>
  <si>
    <t>6103050</t>
  </si>
  <si>
    <t>6103051</t>
  </si>
  <si>
    <t>6103052</t>
  </si>
  <si>
    <t>6103053</t>
  </si>
  <si>
    <t>6103054</t>
  </si>
  <si>
    <t>6103055</t>
  </si>
  <si>
    <t>6103056</t>
  </si>
  <si>
    <t>6103057</t>
  </si>
  <si>
    <t>6103058</t>
  </si>
  <si>
    <t>6103059</t>
  </si>
  <si>
    <t>6103060</t>
  </si>
  <si>
    <t>6103061</t>
  </si>
  <si>
    <t>6103062</t>
  </si>
  <si>
    <t>6103063</t>
  </si>
  <si>
    <t>6103064</t>
  </si>
  <si>
    <t>6103065</t>
  </si>
  <si>
    <t>6103066</t>
  </si>
  <si>
    <t>6103067</t>
  </si>
  <si>
    <t>6103068</t>
  </si>
  <si>
    <t>6103069</t>
  </si>
  <si>
    <t>6103070</t>
  </si>
  <si>
    <t>6103071</t>
  </si>
  <si>
    <t>6103072</t>
  </si>
  <si>
    <t>6103073</t>
  </si>
  <si>
    <t>6103074</t>
  </si>
  <si>
    <t>6103075</t>
  </si>
  <si>
    <t>6103076</t>
  </si>
  <si>
    <t>6103077</t>
  </si>
  <si>
    <t>6103078</t>
  </si>
  <si>
    <t>6103079</t>
  </si>
  <si>
    <t>6103080</t>
  </si>
  <si>
    <t>6103081</t>
  </si>
  <si>
    <t>6103082</t>
  </si>
  <si>
    <t>6103083</t>
  </si>
  <si>
    <t>6103084</t>
  </si>
  <si>
    <t>6103085</t>
  </si>
  <si>
    <t>6103086</t>
  </si>
  <si>
    <t>6103087</t>
  </si>
  <si>
    <t>6103088</t>
  </si>
  <si>
    <t>6103089</t>
  </si>
  <si>
    <t>6103090</t>
  </si>
  <si>
    <t>6103091</t>
  </si>
  <si>
    <t>6103092</t>
  </si>
  <si>
    <t>6103093</t>
  </si>
  <si>
    <t>6103094</t>
  </si>
  <si>
    <t>6103095</t>
  </si>
  <si>
    <t>6103096</t>
  </si>
  <si>
    <t>6103097</t>
  </si>
  <si>
    <t>6103098</t>
  </si>
  <si>
    <t>6103099</t>
  </si>
  <si>
    <t>6103100</t>
  </si>
  <si>
    <t>6103101</t>
  </si>
  <si>
    <t>6103102</t>
  </si>
  <si>
    <t>6103103</t>
  </si>
  <si>
    <t>6103104</t>
  </si>
  <si>
    <t>6103105</t>
  </si>
  <si>
    <t>6103106</t>
  </si>
  <si>
    <t>6103107</t>
  </si>
  <si>
    <t>6103108</t>
  </si>
  <si>
    <t>6103109</t>
  </si>
  <si>
    <t>6103110</t>
  </si>
  <si>
    <t>6103111</t>
  </si>
  <si>
    <t>6103112</t>
  </si>
  <si>
    <t>6103113</t>
  </si>
  <si>
    <t>6103114</t>
  </si>
  <si>
    <t>6103115</t>
  </si>
  <si>
    <t>6103116</t>
  </si>
  <si>
    <t>6103117</t>
  </si>
  <si>
    <t>6103118</t>
  </si>
  <si>
    <t>6103119</t>
  </si>
  <si>
    <t>6103120</t>
  </si>
  <si>
    <t>6103121</t>
  </si>
  <si>
    <t>6103122</t>
  </si>
  <si>
    <t>6103123</t>
  </si>
  <si>
    <t>6103124</t>
  </si>
  <si>
    <t>6103125</t>
  </si>
  <si>
    <t>6103126</t>
  </si>
  <si>
    <t>6103127</t>
  </si>
  <si>
    <t>6103128</t>
  </si>
  <si>
    <t>6103129</t>
  </si>
  <si>
    <t>6103130</t>
  </si>
  <si>
    <t>6103131</t>
  </si>
  <si>
    <t>6103132</t>
  </si>
  <si>
    <t>6103133</t>
  </si>
  <si>
    <t>6103134</t>
  </si>
  <si>
    <t>6103135</t>
  </si>
  <si>
    <t>6103136</t>
  </si>
  <si>
    <t>6103137</t>
  </si>
  <si>
    <t>6103138</t>
  </si>
  <si>
    <t>6103139</t>
  </si>
  <si>
    <t>6103140</t>
  </si>
  <si>
    <t>6103141</t>
  </si>
  <si>
    <t>6103142</t>
  </si>
  <si>
    <t>6103143</t>
  </si>
  <si>
    <t>6103144</t>
  </si>
  <si>
    <t>6103145</t>
  </si>
  <si>
    <t>6103146</t>
  </si>
  <si>
    <t>6103147</t>
  </si>
  <si>
    <t>6103148</t>
  </si>
  <si>
    <t>6103149</t>
  </si>
  <si>
    <t>6103150</t>
  </si>
  <si>
    <t>6103151</t>
  </si>
  <si>
    <t>6103152</t>
  </si>
  <si>
    <t>6103153</t>
  </si>
  <si>
    <t>6103154</t>
  </si>
  <si>
    <t>6103155</t>
  </si>
  <si>
    <t>6103156</t>
  </si>
  <si>
    <t>6103157</t>
  </si>
  <si>
    <t>6103158</t>
  </si>
  <si>
    <t>6103159</t>
  </si>
  <si>
    <t>6103160</t>
  </si>
  <si>
    <t>6103161</t>
  </si>
  <si>
    <t>6103162</t>
  </si>
  <si>
    <t>6103163</t>
  </si>
  <si>
    <t>6103164</t>
  </si>
  <si>
    <t>6103165</t>
  </si>
  <si>
    <t>6103166</t>
  </si>
  <si>
    <t>6103167</t>
  </si>
  <si>
    <t>6103168</t>
  </si>
  <si>
    <t>6103169</t>
  </si>
  <si>
    <t>6103170</t>
  </si>
  <si>
    <t>6103171</t>
  </si>
  <si>
    <t>6103172</t>
  </si>
  <si>
    <t>6103173</t>
  </si>
  <si>
    <t>6103174</t>
  </si>
  <si>
    <t>6103175</t>
  </si>
  <si>
    <t>6103176</t>
  </si>
  <si>
    <t>6103177</t>
  </si>
  <si>
    <t>6103178</t>
  </si>
  <si>
    <t>6103179</t>
  </si>
  <si>
    <t>6103180</t>
  </si>
  <si>
    <t>6103181</t>
  </si>
  <si>
    <t>6103182</t>
  </si>
  <si>
    <t>6103183</t>
  </si>
  <si>
    <t>6103184</t>
  </si>
  <si>
    <t>6103185</t>
  </si>
  <si>
    <t>6103186</t>
  </si>
  <si>
    <t>6103187</t>
  </si>
  <si>
    <t>6103188</t>
  </si>
  <si>
    <t>6103189</t>
  </si>
  <si>
    <t>6103190</t>
  </si>
  <si>
    <t>6103191</t>
  </si>
  <si>
    <t>6103192</t>
  </si>
  <si>
    <t>6103193</t>
  </si>
  <si>
    <t>6103194</t>
  </si>
  <si>
    <t>6103195</t>
  </si>
  <si>
    <t>6103196</t>
  </si>
  <si>
    <t>6103197</t>
  </si>
  <si>
    <t>6103198</t>
  </si>
  <si>
    <t>6103199</t>
  </si>
  <si>
    <t>6103200</t>
  </si>
  <si>
    <t>6103201</t>
  </si>
  <si>
    <t>6103202</t>
  </si>
  <si>
    <t>6103203</t>
  </si>
  <si>
    <t>6103204</t>
  </si>
  <si>
    <t>6103205</t>
  </si>
  <si>
    <t>6103206</t>
  </si>
  <si>
    <t>6103207</t>
  </si>
  <si>
    <t>6103208</t>
  </si>
  <si>
    <t>6103209</t>
  </si>
  <si>
    <t>6103210</t>
  </si>
  <si>
    <t>6103211</t>
  </si>
  <si>
    <t>6103212</t>
  </si>
  <si>
    <t>6103213</t>
  </si>
  <si>
    <t>6103214</t>
  </si>
  <si>
    <t>6103215</t>
  </si>
  <si>
    <t>6103216</t>
  </si>
  <si>
    <t>6103217</t>
  </si>
  <si>
    <t>6103218</t>
  </si>
  <si>
    <t>6103219</t>
  </si>
  <si>
    <t>6103220</t>
  </si>
  <si>
    <t>6103221</t>
  </si>
  <si>
    <t>6103222</t>
  </si>
  <si>
    <t>6103223</t>
  </si>
  <si>
    <t>6103224</t>
  </si>
  <si>
    <t>6103225</t>
  </si>
  <si>
    <t>6103226</t>
  </si>
  <si>
    <t>6103227</t>
  </si>
  <si>
    <t>6103228</t>
  </si>
  <si>
    <t>6103229</t>
  </si>
  <si>
    <t>6103230</t>
  </si>
  <si>
    <t>6103231</t>
  </si>
  <si>
    <t>6103232</t>
  </si>
  <si>
    <t>6103233</t>
  </si>
  <si>
    <t>6103234</t>
  </si>
  <si>
    <t>6103235</t>
  </si>
  <si>
    <t>6103236</t>
  </si>
  <si>
    <t>6103237</t>
  </si>
  <si>
    <t>6103238</t>
  </si>
  <si>
    <t>6103239</t>
  </si>
  <si>
    <t>6103240</t>
  </si>
  <si>
    <t>6103241</t>
  </si>
  <si>
    <t>6103242</t>
  </si>
  <si>
    <t>6103243</t>
  </si>
  <si>
    <t>6103244</t>
  </si>
  <si>
    <t>6103245</t>
  </si>
  <si>
    <t>6103246</t>
  </si>
  <si>
    <t>6103247</t>
  </si>
  <si>
    <t>6103248</t>
  </si>
  <si>
    <t>6103249</t>
  </si>
  <si>
    <t>6103250</t>
  </si>
  <si>
    <t>6103251</t>
  </si>
  <si>
    <t>6103252</t>
  </si>
  <si>
    <t>6103253</t>
  </si>
  <si>
    <t>6103254</t>
  </si>
  <si>
    <t>6103255</t>
  </si>
  <si>
    <t>6103256</t>
  </si>
  <si>
    <t>6103257</t>
  </si>
  <si>
    <t>6103258</t>
  </si>
  <si>
    <t>6103259</t>
  </si>
  <si>
    <t>6103260</t>
  </si>
  <si>
    <t>6103261</t>
  </si>
  <si>
    <t>6103262</t>
  </si>
  <si>
    <t>6103263</t>
  </si>
  <si>
    <t>6103264</t>
  </si>
  <si>
    <t>6103265</t>
  </si>
  <si>
    <t>6103266</t>
  </si>
  <si>
    <t>6103267</t>
  </si>
  <si>
    <t>6103268</t>
  </si>
  <si>
    <t>6103269</t>
  </si>
  <si>
    <t>6103270</t>
  </si>
  <si>
    <t>6103271</t>
  </si>
  <si>
    <t>6103272</t>
  </si>
  <si>
    <t>6103273</t>
  </si>
  <si>
    <t>6103274</t>
  </si>
  <si>
    <t>6103275</t>
  </si>
  <si>
    <t>6103276</t>
  </si>
  <si>
    <t>6103277</t>
  </si>
  <si>
    <t>6103278</t>
  </si>
  <si>
    <t>6103279</t>
  </si>
  <si>
    <t>6103280</t>
  </si>
  <si>
    <t>6103281</t>
  </si>
  <si>
    <t>6103282</t>
  </si>
  <si>
    <t>6103283</t>
  </si>
  <si>
    <t>6103284</t>
  </si>
  <si>
    <t>6103285</t>
  </si>
  <si>
    <t>6103286</t>
  </si>
  <si>
    <t>6103287</t>
  </si>
  <si>
    <t>6103288</t>
  </si>
  <si>
    <t>6103289</t>
  </si>
  <si>
    <t>6103290</t>
  </si>
  <si>
    <t>6103291</t>
  </si>
  <si>
    <t>6103292</t>
  </si>
  <si>
    <t>6103293</t>
  </si>
  <si>
    <t>6103294</t>
  </si>
  <si>
    <t>6103295</t>
  </si>
  <si>
    <t>6103296</t>
  </si>
  <si>
    <t>6103297</t>
  </si>
  <si>
    <t>6103298</t>
  </si>
  <si>
    <t>6103299</t>
  </si>
  <si>
    <t>6103300</t>
  </si>
  <si>
    <t>6103301</t>
  </si>
  <si>
    <t>6103302</t>
  </si>
  <si>
    <t>6103303</t>
  </si>
  <si>
    <t>6103304</t>
  </si>
  <si>
    <t>6103305</t>
  </si>
  <si>
    <t>6103306</t>
  </si>
  <si>
    <t>6103307</t>
  </si>
  <si>
    <t>6103308</t>
  </si>
  <si>
    <t>6103309</t>
  </si>
  <si>
    <t>6103310</t>
  </si>
  <si>
    <t>6103311</t>
  </si>
  <si>
    <t>6103312</t>
  </si>
  <si>
    <t>6103313</t>
  </si>
  <si>
    <t>6103314</t>
  </si>
  <si>
    <t>6103315</t>
  </si>
  <si>
    <t>6103316</t>
  </si>
  <si>
    <t>6103317</t>
  </si>
  <si>
    <t>6103318</t>
  </si>
  <si>
    <t>6103319</t>
  </si>
  <si>
    <t>6103320</t>
  </si>
  <si>
    <t>6103321</t>
  </si>
  <si>
    <t>6103322</t>
  </si>
  <si>
    <t>6103323</t>
  </si>
  <si>
    <t>6103324</t>
  </si>
  <si>
    <t>6103325</t>
  </si>
  <si>
    <t>6103326</t>
  </si>
  <si>
    <t>6103327</t>
  </si>
  <si>
    <t>6103328</t>
  </si>
  <si>
    <t>6103329</t>
  </si>
  <si>
    <t>6103330</t>
  </si>
  <si>
    <t>6103331</t>
  </si>
  <si>
    <t>6103332</t>
  </si>
  <si>
    <t>6103333</t>
  </si>
  <si>
    <t>6103334</t>
  </si>
  <si>
    <t>6103335</t>
  </si>
  <si>
    <t>6103336</t>
  </si>
  <si>
    <t>6103337</t>
  </si>
  <si>
    <t>6103338</t>
  </si>
  <si>
    <t>6103339</t>
  </si>
  <si>
    <t>6103340</t>
  </si>
  <si>
    <t>6103341</t>
  </si>
  <si>
    <t>6103342</t>
  </si>
  <si>
    <t>6103343</t>
  </si>
  <si>
    <t>6103344</t>
  </si>
  <si>
    <t>6103345</t>
  </si>
  <si>
    <t>6103346</t>
  </si>
  <si>
    <t>6103347</t>
  </si>
  <si>
    <t>6103348</t>
  </si>
  <si>
    <t>6103349</t>
  </si>
  <si>
    <t>6103350</t>
  </si>
  <si>
    <t>6103351</t>
  </si>
  <si>
    <t>6103352</t>
  </si>
  <si>
    <t>6103353</t>
  </si>
  <si>
    <t>6103354</t>
  </si>
  <si>
    <t>6103355</t>
  </si>
  <si>
    <t>6103356</t>
  </si>
  <si>
    <t>6103357</t>
  </si>
  <si>
    <t>6103358</t>
  </si>
  <si>
    <t>6103359</t>
  </si>
  <si>
    <t>6103360</t>
  </si>
  <si>
    <t>6103361</t>
  </si>
  <si>
    <t>6103362</t>
  </si>
  <si>
    <t>6103363</t>
  </si>
  <si>
    <t>6103364</t>
  </si>
  <si>
    <t>6103365</t>
  </si>
  <si>
    <t>6103366</t>
  </si>
  <si>
    <t>6103367</t>
  </si>
  <si>
    <t>6103368</t>
  </si>
  <si>
    <t>6103369</t>
  </si>
  <si>
    <t>6103370</t>
  </si>
  <si>
    <t>6103371</t>
  </si>
  <si>
    <t>6103372</t>
  </si>
  <si>
    <t>6103373</t>
  </si>
  <si>
    <t>6103374</t>
  </si>
  <si>
    <t>6103375</t>
  </si>
  <si>
    <t>6103376</t>
  </si>
  <si>
    <t>6103377</t>
  </si>
  <si>
    <t>6103378</t>
  </si>
  <si>
    <t>6103379</t>
  </si>
  <si>
    <t>6103380</t>
  </si>
  <si>
    <t>6103381</t>
  </si>
  <si>
    <t>6103382</t>
  </si>
  <si>
    <t>6103383</t>
  </si>
  <si>
    <t>6103384</t>
  </si>
  <si>
    <t>6103385</t>
  </si>
  <si>
    <t>6103386</t>
  </si>
  <si>
    <t>6103387</t>
  </si>
  <si>
    <t>6103388</t>
  </si>
  <si>
    <t>6103389</t>
  </si>
  <si>
    <t>6103390</t>
  </si>
  <si>
    <t>6103391</t>
  </si>
  <si>
    <t>6103392</t>
  </si>
  <si>
    <t>6103393</t>
  </si>
  <si>
    <t>6103394</t>
  </si>
  <si>
    <t>6103395</t>
  </si>
  <si>
    <t>6103396</t>
  </si>
  <si>
    <t>6103397</t>
  </si>
  <si>
    <t>6103398</t>
  </si>
  <si>
    <t>6103399</t>
  </si>
  <si>
    <t>6103400</t>
  </si>
  <si>
    <t>6103401</t>
  </si>
  <si>
    <t>6103402</t>
  </si>
  <si>
    <t>6103403</t>
  </si>
  <si>
    <t>6103404</t>
  </si>
  <si>
    <t>6103405</t>
  </si>
  <si>
    <t>6103406</t>
  </si>
  <si>
    <t>6103407</t>
  </si>
  <si>
    <t>6103408</t>
  </si>
  <si>
    <t>6103409</t>
  </si>
  <si>
    <t>6103410</t>
  </si>
  <si>
    <t>6103411</t>
  </si>
  <si>
    <t>6103412</t>
  </si>
  <si>
    <t>6103413</t>
  </si>
  <si>
    <t>6103414</t>
  </si>
  <si>
    <t>6103415</t>
  </si>
  <si>
    <t>6103416</t>
  </si>
  <si>
    <t>6103417</t>
  </si>
  <si>
    <t>6103418</t>
  </si>
  <si>
    <t>6103419</t>
  </si>
  <si>
    <t>6103420</t>
  </si>
  <si>
    <t>6103421</t>
  </si>
  <si>
    <t>6103422</t>
  </si>
  <si>
    <t>6103423</t>
  </si>
  <si>
    <t>6103424</t>
  </si>
  <si>
    <t>6103425</t>
  </si>
  <si>
    <t>6103426</t>
  </si>
  <si>
    <t>6103427</t>
  </si>
  <si>
    <t>6103428</t>
  </si>
  <si>
    <t>6103429</t>
  </si>
  <si>
    <t>6103430</t>
  </si>
  <si>
    <t>6103431</t>
  </si>
  <si>
    <t>6103432</t>
  </si>
  <si>
    <t>6103433</t>
  </si>
  <si>
    <t>6103434</t>
  </si>
  <si>
    <t>6103435</t>
  </si>
  <si>
    <t>6103436</t>
  </si>
  <si>
    <t>6103437</t>
  </si>
  <si>
    <t>6103438</t>
  </si>
  <si>
    <t>6103439</t>
  </si>
  <si>
    <t>6103440</t>
  </si>
  <si>
    <t>6103441</t>
  </si>
  <si>
    <t>6103442</t>
  </si>
  <si>
    <t>6103443</t>
  </si>
  <si>
    <t>6103444</t>
  </si>
  <si>
    <t>6103445</t>
  </si>
  <si>
    <t>6103446</t>
  </si>
  <si>
    <t>6103447</t>
  </si>
  <si>
    <t>6103448</t>
  </si>
  <si>
    <t>6103449</t>
  </si>
  <si>
    <t>6103450</t>
  </si>
  <si>
    <t>6103451</t>
  </si>
  <si>
    <t>6103452</t>
  </si>
  <si>
    <t>6103453</t>
  </si>
  <si>
    <t>6103454</t>
  </si>
  <si>
    <t>6103455</t>
  </si>
  <si>
    <t>6103456</t>
  </si>
  <si>
    <t>6103457</t>
  </si>
  <si>
    <t>6103458</t>
  </si>
  <si>
    <t>6103459</t>
  </si>
  <si>
    <t>6103460</t>
  </si>
  <si>
    <t>6103461</t>
  </si>
  <si>
    <t>6103462</t>
  </si>
  <si>
    <t>6103463</t>
  </si>
  <si>
    <t>6103464</t>
  </si>
  <si>
    <t>6103465</t>
  </si>
  <si>
    <t>6103466</t>
  </si>
  <si>
    <t>6103467</t>
  </si>
  <si>
    <t>6103468</t>
  </si>
  <si>
    <t>6103469</t>
  </si>
  <si>
    <t>6103470</t>
  </si>
  <si>
    <t>6103471</t>
  </si>
  <si>
    <t>6103472</t>
  </si>
  <si>
    <t>6103473</t>
  </si>
  <si>
    <t>6103474</t>
  </si>
  <si>
    <t>6103475</t>
  </si>
  <si>
    <t>6103476</t>
  </si>
  <si>
    <t>6103477</t>
  </si>
  <si>
    <t>6103478</t>
  </si>
  <si>
    <t>6103479</t>
  </si>
  <si>
    <t>6103480</t>
  </si>
  <si>
    <t>6103481</t>
  </si>
  <si>
    <t>6103482</t>
  </si>
  <si>
    <t>6103483</t>
  </si>
  <si>
    <t>6103484</t>
  </si>
  <si>
    <t>6103485</t>
  </si>
  <si>
    <t>6103486</t>
  </si>
  <si>
    <t>6103487</t>
  </si>
  <si>
    <t>6103488</t>
  </si>
  <si>
    <t>6103489</t>
  </si>
  <si>
    <t>6103490</t>
  </si>
  <si>
    <t>6103491</t>
  </si>
  <si>
    <t>6103492</t>
  </si>
  <si>
    <t>6103493</t>
  </si>
  <si>
    <t>6103494</t>
  </si>
  <si>
    <t>6103495</t>
  </si>
  <si>
    <t>6103496</t>
  </si>
  <si>
    <t>6103497</t>
  </si>
  <si>
    <t>6103498</t>
  </si>
  <si>
    <t>6103499</t>
  </si>
  <si>
    <t>6103500</t>
  </si>
  <si>
    <t>6103501</t>
  </si>
  <si>
    <t>6103502</t>
  </si>
  <si>
    <t>6103503</t>
  </si>
  <si>
    <t>6103504</t>
  </si>
  <si>
    <t>6103505</t>
  </si>
  <si>
    <t>6103506</t>
  </si>
  <si>
    <t>6103507</t>
  </si>
  <si>
    <t>6103508</t>
  </si>
  <si>
    <t>6103509</t>
  </si>
  <si>
    <t>6103510</t>
  </si>
  <si>
    <t>6103511</t>
  </si>
  <si>
    <t>6103512</t>
  </si>
  <si>
    <t>6103513</t>
  </si>
  <si>
    <t>6103514</t>
  </si>
  <si>
    <t>6103515</t>
  </si>
  <si>
    <t>6103516</t>
  </si>
  <si>
    <t>6103517</t>
  </si>
  <si>
    <t>6103518</t>
  </si>
  <si>
    <t>6103519</t>
  </si>
  <si>
    <t>6103520</t>
  </si>
  <si>
    <t>6103521</t>
  </si>
  <si>
    <t>6103522</t>
  </si>
  <si>
    <t>6103523</t>
  </si>
  <si>
    <t>6103524</t>
  </si>
  <si>
    <t>6103525</t>
  </si>
  <si>
    <t>6103526</t>
  </si>
  <si>
    <t>6103527</t>
  </si>
  <si>
    <t>6103528</t>
  </si>
  <si>
    <t>6103529</t>
  </si>
  <si>
    <t>6103530</t>
  </si>
  <si>
    <t>6103531</t>
  </si>
  <si>
    <t>6103532</t>
  </si>
  <si>
    <t>6103533</t>
  </si>
  <si>
    <t>6103534</t>
  </si>
  <si>
    <t>6103535</t>
  </si>
  <si>
    <t>6103536</t>
  </si>
  <si>
    <t>6103537</t>
  </si>
  <si>
    <t>6103538</t>
  </si>
  <si>
    <t>6103539</t>
  </si>
  <si>
    <t>6103540</t>
  </si>
  <si>
    <t>6103541</t>
  </si>
  <si>
    <t>6103542</t>
  </si>
  <si>
    <t>6103543</t>
  </si>
  <si>
    <t>6103544</t>
  </si>
  <si>
    <t>6103545</t>
  </si>
  <si>
    <t>6103546</t>
  </si>
  <si>
    <t>6103547</t>
  </si>
  <si>
    <t>6103548</t>
  </si>
  <si>
    <t>6103549</t>
  </si>
  <si>
    <t>6103550</t>
  </si>
  <si>
    <t>6103551</t>
  </si>
  <si>
    <t>6103552</t>
  </si>
  <si>
    <t>6103553</t>
  </si>
  <si>
    <t>6103554</t>
  </si>
  <si>
    <t>6103555</t>
  </si>
  <si>
    <t>6103556</t>
  </si>
  <si>
    <t>6103557</t>
  </si>
  <si>
    <t>6103558</t>
  </si>
  <si>
    <t>6103559</t>
  </si>
  <si>
    <t>6103560</t>
  </si>
  <si>
    <t>6103561</t>
  </si>
  <si>
    <t>6103562</t>
  </si>
  <si>
    <t>6103563</t>
  </si>
  <si>
    <t>6103564</t>
  </si>
  <si>
    <t>6103565</t>
  </si>
  <si>
    <t>6103566</t>
  </si>
  <si>
    <t>6103567</t>
  </si>
  <si>
    <t>6103568</t>
  </si>
  <si>
    <t>6103569</t>
  </si>
  <si>
    <t>6103570</t>
  </si>
  <si>
    <t>6103571</t>
  </si>
  <si>
    <t>6103572</t>
  </si>
  <si>
    <t>6103573</t>
  </si>
  <si>
    <t>6103574</t>
  </si>
  <si>
    <t>6103575</t>
  </si>
  <si>
    <t>6103576</t>
  </si>
  <si>
    <t>6103577</t>
  </si>
  <si>
    <t>6103578</t>
  </si>
  <si>
    <t>6103579</t>
  </si>
  <si>
    <t>6103580</t>
  </si>
  <si>
    <t>6103581</t>
  </si>
  <si>
    <t>6103582</t>
  </si>
  <si>
    <t>6103583</t>
  </si>
  <si>
    <t>6103584</t>
  </si>
  <si>
    <t>6103585</t>
  </si>
  <si>
    <t>6103586</t>
  </si>
  <si>
    <t>6103587</t>
  </si>
  <si>
    <t>6103588</t>
  </si>
  <si>
    <t>6103589</t>
  </si>
  <si>
    <t>6103590</t>
  </si>
  <si>
    <t>6103591</t>
  </si>
  <si>
    <t>6103592</t>
  </si>
  <si>
    <t>6103593</t>
  </si>
  <si>
    <t>6103594</t>
  </si>
  <si>
    <t>6103595</t>
  </si>
  <si>
    <t>6103596</t>
  </si>
  <si>
    <t>6103597</t>
  </si>
  <si>
    <t>6103598</t>
  </si>
  <si>
    <t>6103599</t>
  </si>
  <si>
    <t>6103600</t>
  </si>
  <si>
    <t>6103601</t>
  </si>
  <si>
    <t>6103602</t>
  </si>
  <si>
    <t>6103603</t>
  </si>
  <si>
    <t>6103604</t>
  </si>
  <si>
    <t>6103605</t>
  </si>
  <si>
    <t>6103606</t>
  </si>
  <si>
    <t>6103607</t>
  </si>
  <si>
    <t>6103608</t>
  </si>
  <si>
    <t>6103609</t>
  </si>
  <si>
    <t>6103610</t>
  </si>
  <si>
    <t>6103611</t>
  </si>
  <si>
    <t>6103612</t>
  </si>
  <si>
    <t>6103613</t>
  </si>
  <si>
    <t>6103614</t>
  </si>
  <si>
    <t>6103615</t>
  </si>
  <si>
    <t>6103616</t>
  </si>
  <si>
    <t>6103617</t>
  </si>
  <si>
    <t>6103618</t>
  </si>
  <si>
    <t>6103619</t>
  </si>
  <si>
    <t>6103620</t>
  </si>
  <si>
    <t>6103621</t>
  </si>
  <si>
    <t>6103622</t>
  </si>
  <si>
    <t>6103623</t>
  </si>
  <si>
    <t>6103624</t>
  </si>
  <si>
    <t>6103625</t>
  </si>
  <si>
    <t>6103626</t>
  </si>
  <si>
    <t>6103627</t>
  </si>
  <si>
    <t>6103628</t>
  </si>
  <si>
    <t>6103629</t>
  </si>
  <si>
    <t>6103630</t>
  </si>
  <si>
    <t>6103631</t>
  </si>
  <si>
    <t>6103632</t>
  </si>
  <si>
    <t>6103633</t>
  </si>
  <si>
    <t>6103634</t>
  </si>
  <si>
    <t>6103635</t>
  </si>
  <si>
    <t>6103636</t>
  </si>
  <si>
    <t>6103637</t>
  </si>
  <si>
    <t>6103638</t>
  </si>
  <si>
    <t>6103639</t>
  </si>
  <si>
    <t>6103640</t>
  </si>
  <si>
    <t>6103641</t>
  </si>
  <si>
    <t>6103642</t>
  </si>
  <si>
    <t>6103643</t>
  </si>
  <si>
    <t>6103644</t>
  </si>
  <si>
    <t>6103645</t>
  </si>
  <si>
    <t>6103646</t>
  </si>
  <si>
    <t>6103647</t>
  </si>
  <si>
    <t>6103648</t>
  </si>
  <si>
    <t>6103649</t>
  </si>
  <si>
    <t>6103650</t>
  </si>
  <si>
    <t>6103651</t>
  </si>
  <si>
    <t>6103652</t>
  </si>
  <si>
    <t>6103653</t>
  </si>
  <si>
    <t>6103654</t>
  </si>
  <si>
    <t>6103655</t>
  </si>
  <si>
    <t>6103656</t>
  </si>
  <si>
    <t>6103657</t>
  </si>
  <si>
    <t>6103658</t>
  </si>
  <si>
    <t>6103659</t>
  </si>
  <si>
    <t>6103660</t>
  </si>
  <si>
    <t>6103661</t>
  </si>
  <si>
    <t>6103662</t>
  </si>
  <si>
    <t>6103663</t>
  </si>
  <si>
    <t>6103664</t>
  </si>
  <si>
    <t>6103665</t>
  </si>
  <si>
    <t>6103666</t>
  </si>
  <si>
    <t>6103667</t>
  </si>
  <si>
    <t>6103668</t>
  </si>
  <si>
    <t>6103669</t>
  </si>
  <si>
    <t>6103670</t>
  </si>
  <si>
    <t>6103671</t>
  </si>
  <si>
    <t>6103672</t>
  </si>
  <si>
    <t>6103673</t>
  </si>
  <si>
    <t>6103674</t>
  </si>
  <si>
    <t>6103675</t>
  </si>
  <si>
    <t>6103676</t>
  </si>
  <si>
    <t>6103677</t>
  </si>
  <si>
    <t>6103678</t>
  </si>
  <si>
    <t>6103679</t>
  </si>
  <si>
    <t>6103680</t>
  </si>
  <si>
    <t>6103681</t>
  </si>
  <si>
    <t>6103682</t>
  </si>
  <si>
    <t>6103683</t>
  </si>
  <si>
    <t>6103684</t>
  </si>
  <si>
    <t>6103685</t>
  </si>
  <si>
    <t>6103686</t>
  </si>
  <si>
    <t>6103687</t>
  </si>
  <si>
    <t>6103688</t>
  </si>
  <si>
    <t>6103689</t>
  </si>
  <si>
    <t>6103690</t>
  </si>
  <si>
    <t>6103691</t>
  </si>
  <si>
    <t>6103692</t>
  </si>
  <si>
    <t>6103693</t>
  </si>
  <si>
    <t>6103694</t>
  </si>
  <si>
    <t>6103695</t>
  </si>
  <si>
    <t>6103696</t>
  </si>
  <si>
    <t>6103697</t>
  </si>
  <si>
    <t>6103698</t>
  </si>
  <si>
    <t>6103699</t>
  </si>
  <si>
    <t>6103700</t>
  </si>
  <si>
    <t>6103701</t>
  </si>
  <si>
    <t>6103702</t>
  </si>
  <si>
    <t>6103703</t>
  </si>
  <si>
    <t>6103704</t>
  </si>
  <si>
    <t>6103705</t>
  </si>
  <si>
    <t>6103706</t>
  </si>
  <si>
    <t>6103707</t>
  </si>
  <si>
    <t>6103708</t>
  </si>
  <si>
    <t>6103709</t>
  </si>
  <si>
    <t>6103710</t>
  </si>
  <si>
    <t>6103711</t>
  </si>
  <si>
    <t>6103712</t>
  </si>
  <si>
    <t>6103713</t>
  </si>
  <si>
    <t>6103714</t>
  </si>
  <si>
    <t>6103715</t>
  </si>
  <si>
    <t>6103716</t>
  </si>
  <si>
    <t>6103717</t>
  </si>
  <si>
    <t>6103718</t>
  </si>
  <si>
    <t>6103719</t>
  </si>
  <si>
    <t>6103720</t>
  </si>
  <si>
    <t>6103721</t>
  </si>
  <si>
    <t>6103722</t>
  </si>
  <si>
    <t>6103723</t>
  </si>
  <si>
    <t>6103724</t>
  </si>
  <si>
    <t>6103725</t>
  </si>
  <si>
    <t>6103726</t>
  </si>
  <si>
    <t>6103727</t>
  </si>
  <si>
    <t>6103728</t>
  </si>
  <si>
    <t>6103729</t>
  </si>
  <si>
    <t>6103730</t>
  </si>
  <si>
    <t>6103731</t>
  </si>
  <si>
    <t>6103732</t>
  </si>
  <si>
    <t>6103733</t>
  </si>
  <si>
    <t>6103734</t>
  </si>
  <si>
    <t>6103735</t>
  </si>
  <si>
    <t>6103736</t>
  </si>
  <si>
    <t>6103737</t>
  </si>
  <si>
    <t>6103738</t>
  </si>
  <si>
    <t>6103739</t>
  </si>
  <si>
    <t>6103740</t>
  </si>
  <si>
    <t>6103741</t>
  </si>
  <si>
    <t>6103742</t>
  </si>
  <si>
    <t>6103743</t>
  </si>
  <si>
    <t>6103744</t>
  </si>
  <si>
    <t>6103745</t>
  </si>
  <si>
    <t>6103746</t>
  </si>
  <si>
    <t>6103747</t>
  </si>
  <si>
    <t>6103748</t>
  </si>
  <si>
    <t>6103749</t>
  </si>
  <si>
    <t>6103750</t>
  </si>
  <si>
    <t>6103751</t>
  </si>
  <si>
    <t>6103752</t>
  </si>
  <si>
    <t>6103753</t>
  </si>
  <si>
    <t>6103754</t>
  </si>
  <si>
    <t>6103755</t>
  </si>
  <si>
    <t>6103756</t>
  </si>
  <si>
    <t>6103757</t>
  </si>
  <si>
    <t>6103758</t>
  </si>
  <si>
    <t>6103759</t>
  </si>
  <si>
    <t>6103760</t>
  </si>
  <si>
    <t>6103761</t>
  </si>
  <si>
    <t>6103762</t>
  </si>
  <si>
    <t>6103763</t>
  </si>
  <si>
    <t>6103764</t>
  </si>
  <si>
    <t>6103765</t>
  </si>
  <si>
    <t>6103766</t>
  </si>
  <si>
    <t>6103767</t>
  </si>
  <si>
    <t>6103768</t>
  </si>
  <si>
    <t>6103769</t>
  </si>
  <si>
    <t>6103770</t>
  </si>
  <si>
    <t>6103771</t>
  </si>
  <si>
    <t>6103772</t>
  </si>
  <si>
    <t>6103773</t>
  </si>
  <si>
    <t>6103774</t>
  </si>
  <si>
    <t>6103775</t>
  </si>
  <si>
    <t>6103776</t>
  </si>
  <si>
    <t>6103777</t>
  </si>
  <si>
    <t>6103778</t>
  </si>
  <si>
    <t>6103779</t>
  </si>
  <si>
    <t>6103780</t>
  </si>
  <si>
    <t>6103781</t>
  </si>
  <si>
    <t>6103782</t>
  </si>
  <si>
    <t>6103783</t>
  </si>
  <si>
    <t>6103784</t>
  </si>
  <si>
    <t>6103785</t>
  </si>
  <si>
    <t>6103786</t>
  </si>
  <si>
    <t>6103787</t>
  </si>
  <si>
    <t>6103788</t>
  </si>
  <si>
    <t>6103789</t>
  </si>
  <si>
    <t>6103790</t>
  </si>
  <si>
    <t>6103791</t>
  </si>
  <si>
    <t>6103792</t>
  </si>
  <si>
    <t>6103793</t>
  </si>
  <si>
    <t>6103794</t>
  </si>
  <si>
    <t>6103795</t>
  </si>
  <si>
    <t>6103796</t>
  </si>
  <si>
    <t>6103797</t>
  </si>
  <si>
    <t>6103798</t>
  </si>
  <si>
    <t>6103799</t>
  </si>
  <si>
    <t>6103800</t>
  </si>
  <si>
    <t>6103801</t>
  </si>
  <si>
    <t>6103802</t>
  </si>
  <si>
    <t>6103803</t>
  </si>
  <si>
    <t>6103804</t>
  </si>
  <si>
    <t>6103805</t>
  </si>
  <si>
    <t>6103806</t>
  </si>
  <si>
    <t>6103807</t>
  </si>
  <si>
    <t>6103808</t>
  </si>
  <si>
    <t>6103809</t>
  </si>
  <si>
    <t>6103810</t>
  </si>
  <si>
    <t>6103811</t>
  </si>
  <si>
    <t>6103812</t>
  </si>
  <si>
    <t>6103813</t>
  </si>
  <si>
    <t>6103814</t>
  </si>
  <si>
    <t>6103815</t>
  </si>
  <si>
    <t>6103816</t>
  </si>
  <si>
    <t>6103817</t>
  </si>
  <si>
    <t>6103818</t>
  </si>
  <si>
    <t>6103819</t>
  </si>
  <si>
    <t>6103820</t>
  </si>
  <si>
    <t>6103821</t>
  </si>
  <si>
    <t>6103822</t>
  </si>
  <si>
    <t>6103823</t>
  </si>
  <si>
    <t>6103824</t>
  </si>
  <si>
    <t>6103825</t>
  </si>
  <si>
    <t>6103826</t>
  </si>
  <si>
    <t>6103827</t>
  </si>
  <si>
    <t>6103828</t>
  </si>
  <si>
    <t>6103829</t>
  </si>
  <si>
    <t>6103830</t>
  </si>
  <si>
    <t>6103831</t>
  </si>
  <si>
    <t>6103832</t>
  </si>
  <si>
    <t>6103833</t>
  </si>
  <si>
    <t>6103834</t>
  </si>
  <si>
    <t>6103835</t>
  </si>
  <si>
    <t>6103836</t>
  </si>
  <si>
    <t>6103837</t>
  </si>
  <si>
    <t>6103838</t>
  </si>
  <si>
    <t>6103839</t>
  </si>
  <si>
    <t>6103840</t>
  </si>
  <si>
    <t>6103841</t>
  </si>
  <si>
    <t>6103842</t>
  </si>
  <si>
    <t>6103843</t>
  </si>
  <si>
    <t>6103844</t>
  </si>
  <si>
    <t>6103845</t>
  </si>
  <si>
    <t>6103846</t>
  </si>
  <si>
    <t>6103847</t>
  </si>
  <si>
    <t>6103848</t>
  </si>
  <si>
    <t>6103849</t>
  </si>
  <si>
    <t>6103850</t>
  </si>
  <si>
    <t>6103851</t>
  </si>
  <si>
    <t>6103852</t>
  </si>
  <si>
    <t>6103853</t>
  </si>
  <si>
    <t>6103854</t>
  </si>
  <si>
    <t>6103855</t>
  </si>
  <si>
    <t>6103856</t>
  </si>
  <si>
    <t>6103857</t>
  </si>
  <si>
    <t>6103858</t>
  </si>
  <si>
    <t>6103859</t>
  </si>
  <si>
    <t>6103860</t>
  </si>
  <si>
    <t>6103861</t>
  </si>
  <si>
    <t>6103862</t>
  </si>
  <si>
    <t>6103863</t>
  </si>
  <si>
    <t>6103864</t>
  </si>
  <si>
    <t>6103865</t>
  </si>
  <si>
    <t>6103866</t>
  </si>
  <si>
    <t>6103867</t>
  </si>
  <si>
    <t>6103868</t>
  </si>
  <si>
    <t>6103869</t>
  </si>
  <si>
    <t>6103870</t>
  </si>
  <si>
    <t>6103871</t>
  </si>
  <si>
    <t>6103872</t>
  </si>
  <si>
    <t>6103873</t>
  </si>
  <si>
    <t>6103874</t>
  </si>
  <si>
    <t>6103875</t>
  </si>
  <si>
    <t>6103876</t>
  </si>
  <si>
    <t>6103877</t>
  </si>
  <si>
    <t>6103878</t>
  </si>
  <si>
    <t>6103879</t>
  </si>
  <si>
    <t>6103880</t>
  </si>
  <si>
    <t>6103881</t>
  </si>
  <si>
    <t>6103882</t>
  </si>
  <si>
    <t>6103883</t>
  </si>
  <si>
    <t>6103884</t>
  </si>
  <si>
    <t>6103885</t>
  </si>
  <si>
    <t>6103886</t>
  </si>
  <si>
    <t>6103887</t>
  </si>
  <si>
    <t>6103888</t>
  </si>
  <si>
    <t>6103889</t>
  </si>
  <si>
    <t>6103890</t>
  </si>
  <si>
    <t>6103891</t>
  </si>
  <si>
    <t>6103892</t>
  </si>
  <si>
    <t>6103893</t>
  </si>
  <si>
    <t>6103894</t>
  </si>
  <si>
    <t>6103895</t>
  </si>
  <si>
    <t>6103896</t>
  </si>
  <si>
    <t>6103897</t>
  </si>
  <si>
    <t>6103898</t>
  </si>
  <si>
    <t>6103899</t>
  </si>
  <si>
    <t>6103900</t>
  </si>
  <si>
    <t>6103901</t>
  </si>
  <si>
    <t>6103902</t>
  </si>
  <si>
    <t>6103903</t>
  </si>
  <si>
    <t>6103904</t>
  </si>
  <si>
    <t>6103905</t>
  </si>
  <si>
    <t>6103906</t>
  </si>
  <si>
    <t>6103907</t>
  </si>
  <si>
    <t>6103908</t>
  </si>
  <si>
    <t>6103909</t>
  </si>
  <si>
    <t>6103910</t>
  </si>
  <si>
    <t>6103911</t>
  </si>
  <si>
    <t>6103912</t>
  </si>
  <si>
    <t>6103913</t>
  </si>
  <si>
    <t>6103914</t>
  </si>
  <si>
    <t>6103915</t>
  </si>
  <si>
    <t>6103916</t>
  </si>
  <si>
    <t>6103917</t>
  </si>
  <si>
    <t>6103918</t>
  </si>
  <si>
    <t>6103919</t>
  </si>
  <si>
    <t>6103920</t>
  </si>
  <si>
    <t>6103921</t>
  </si>
  <si>
    <t>6103922</t>
  </si>
  <si>
    <t>6103923</t>
  </si>
  <si>
    <t>6103924</t>
  </si>
  <si>
    <t>6103925</t>
  </si>
  <si>
    <t>6103926</t>
  </si>
  <si>
    <t>6103927</t>
  </si>
  <si>
    <t>6103928</t>
  </si>
  <si>
    <t>6103929</t>
  </si>
  <si>
    <t>6103930</t>
  </si>
  <si>
    <t>6103931</t>
  </si>
  <si>
    <t>6103932</t>
  </si>
  <si>
    <t>6103933</t>
  </si>
  <si>
    <t>6103934</t>
  </si>
  <si>
    <t>6103935</t>
  </si>
  <si>
    <t>6103936</t>
  </si>
  <si>
    <t>6103937</t>
  </si>
  <si>
    <t>6103938</t>
  </si>
  <si>
    <t>6103939</t>
  </si>
  <si>
    <t>6103940</t>
  </si>
  <si>
    <t>6103941</t>
  </si>
  <si>
    <t>6103942</t>
  </si>
  <si>
    <t>6103943</t>
  </si>
  <si>
    <t>6103944</t>
  </si>
  <si>
    <t>6103945</t>
  </si>
  <si>
    <t>6103946</t>
  </si>
  <si>
    <t>6103947</t>
  </si>
  <si>
    <t>6103948</t>
  </si>
  <si>
    <t>6103949</t>
  </si>
  <si>
    <t>6103950</t>
  </si>
  <si>
    <t>6103951</t>
  </si>
  <si>
    <t>6103952</t>
  </si>
  <si>
    <t>6103953</t>
  </si>
  <si>
    <t>6103954</t>
  </si>
  <si>
    <t>6103955</t>
  </si>
  <si>
    <t>6103956</t>
  </si>
  <si>
    <t>6103957</t>
  </si>
  <si>
    <t>6103958</t>
  </si>
  <si>
    <t>6103959</t>
  </si>
  <si>
    <t>6103960</t>
  </si>
  <si>
    <t>6103961</t>
  </si>
  <si>
    <t>6103962</t>
  </si>
  <si>
    <t>6103963</t>
  </si>
  <si>
    <t>6103964</t>
  </si>
  <si>
    <t>6103965</t>
  </si>
  <si>
    <t>6103966</t>
  </si>
  <si>
    <t>6103967</t>
  </si>
  <si>
    <t>6103968</t>
  </si>
  <si>
    <t>6103969</t>
  </si>
  <si>
    <t>6103970</t>
  </si>
  <si>
    <t>6103971</t>
  </si>
  <si>
    <t>6103972</t>
  </si>
  <si>
    <t>6103973</t>
  </si>
  <si>
    <t>6103974</t>
  </si>
  <si>
    <t>6103975</t>
  </si>
  <si>
    <t>6103976</t>
  </si>
  <si>
    <t>6103977</t>
  </si>
  <si>
    <t>6103978</t>
  </si>
  <si>
    <t>6103979</t>
  </si>
  <si>
    <t>6103980</t>
  </si>
  <si>
    <t>6103981</t>
  </si>
  <si>
    <t>6103982</t>
  </si>
  <si>
    <t>6103983</t>
  </si>
  <si>
    <t>6103984</t>
  </si>
  <si>
    <t>6103985</t>
  </si>
  <si>
    <t>6103986</t>
  </si>
  <si>
    <t>6103987</t>
  </si>
  <si>
    <t>6103988</t>
  </si>
  <si>
    <t>6103989</t>
  </si>
  <si>
    <t>6103990</t>
  </si>
  <si>
    <t>6103991</t>
  </si>
  <si>
    <t>6103992</t>
  </si>
  <si>
    <t>6103993</t>
  </si>
  <si>
    <t>6103994</t>
  </si>
  <si>
    <t>6103995</t>
  </si>
  <si>
    <t>6103996</t>
  </si>
  <si>
    <t>6103997</t>
  </si>
  <si>
    <t>6103998</t>
  </si>
  <si>
    <t>6103999</t>
  </si>
  <si>
    <t>6104000</t>
  </si>
  <si>
    <t>Tax</t>
  </si>
  <si>
    <t>CUST-003</t>
  </si>
  <si>
    <t>CUST-004</t>
  </si>
  <si>
    <t>CUST-005</t>
  </si>
  <si>
    <t>CUST-006</t>
  </si>
  <si>
    <t>CUST-007</t>
  </si>
  <si>
    <t>CUST-008</t>
  </si>
  <si>
    <t>CUST-009</t>
  </si>
  <si>
    <t>CUST-010</t>
  </si>
  <si>
    <t>CUST-011</t>
  </si>
  <si>
    <t>CUST-012</t>
  </si>
  <si>
    <t>CUST-013</t>
  </si>
  <si>
    <t>CUST-014</t>
  </si>
  <si>
    <t>CUST-015</t>
  </si>
  <si>
    <t>CUST-016</t>
  </si>
  <si>
    <t>CUST-017</t>
  </si>
  <si>
    <t>CUST-018</t>
  </si>
  <si>
    <t>CUST-019</t>
  </si>
  <si>
    <t>CUST-020</t>
  </si>
  <si>
    <t>CUST-021</t>
  </si>
  <si>
    <t>CUST-022</t>
  </si>
  <si>
    <t>CUST-023</t>
  </si>
  <si>
    <t>CUST-024</t>
  </si>
  <si>
    <t>CUST-025</t>
  </si>
  <si>
    <t>CUST-026</t>
  </si>
  <si>
    <t>CUST-027</t>
  </si>
  <si>
    <t>CUST-028</t>
  </si>
  <si>
    <t>CUST-029</t>
  </si>
  <si>
    <t>CUST-030</t>
  </si>
  <si>
    <t>CUST-031</t>
  </si>
  <si>
    <t>CUST-032</t>
  </si>
  <si>
    <t>CUST-033</t>
  </si>
  <si>
    <t>CUST-034</t>
  </si>
  <si>
    <t>CUST-035</t>
  </si>
  <si>
    <t>CUST-036</t>
  </si>
  <si>
    <t>CUST-037</t>
  </si>
  <si>
    <t>CUST-038</t>
  </si>
  <si>
    <t>CUST-039</t>
  </si>
  <si>
    <t>CUST-040</t>
  </si>
  <si>
    <t>CUST-041</t>
  </si>
  <si>
    <t>CUST-042</t>
  </si>
  <si>
    <t>CUST-043</t>
  </si>
  <si>
    <t>CUST-044</t>
  </si>
  <si>
    <t>CUST-045</t>
  </si>
  <si>
    <t>CUST-046</t>
  </si>
  <si>
    <t>CUST-047</t>
  </si>
  <si>
    <t>CUST-048</t>
  </si>
  <si>
    <t>CUST-049</t>
  </si>
  <si>
    <t>CUST-050</t>
  </si>
  <si>
    <t>CUST-051</t>
  </si>
  <si>
    <t>CUST-052</t>
  </si>
  <si>
    <t>CUST-053</t>
  </si>
  <si>
    <t>CUST-054</t>
  </si>
  <si>
    <t>CUST-055</t>
  </si>
  <si>
    <t>CUST-056</t>
  </si>
  <si>
    <t>CUST-057</t>
  </si>
  <si>
    <t>CUST-058</t>
  </si>
  <si>
    <t>CUST-059</t>
  </si>
  <si>
    <t>CUST-060</t>
  </si>
  <si>
    <t>CUST-061</t>
  </si>
  <si>
    <t>CUST-062</t>
  </si>
  <si>
    <t>CUST-063</t>
  </si>
  <si>
    <t>CUST-064</t>
  </si>
  <si>
    <t>CUST-065</t>
  </si>
  <si>
    <t>CUST-066</t>
  </si>
  <si>
    <t>CUST-067</t>
  </si>
  <si>
    <t>CUST-068</t>
  </si>
  <si>
    <t>CUST-069</t>
  </si>
  <si>
    <t>CUST-070</t>
  </si>
  <si>
    <t>CUST-071</t>
  </si>
  <si>
    <t>CUST-072</t>
  </si>
  <si>
    <t>CUST-073</t>
  </si>
  <si>
    <t>CUST-074</t>
  </si>
  <si>
    <t>CUST-075</t>
  </si>
  <si>
    <t>CUST-076</t>
  </si>
  <si>
    <t>CUST-077</t>
  </si>
  <si>
    <t>CUST-078</t>
  </si>
  <si>
    <t>CUST-079</t>
  </si>
  <si>
    <t>CUST-080</t>
  </si>
  <si>
    <t>CUST-081</t>
  </si>
  <si>
    <t>CUST-082</t>
  </si>
  <si>
    <t>CUST-083</t>
  </si>
  <si>
    <t>CUST-084</t>
  </si>
  <si>
    <t>CUST-085</t>
  </si>
  <si>
    <t>CUST-086</t>
  </si>
  <si>
    <t>CUST-087</t>
  </si>
  <si>
    <t>CUST-088</t>
  </si>
  <si>
    <t>CUST-089</t>
  </si>
  <si>
    <t>CUST-090</t>
  </si>
  <si>
    <t>CUST-091</t>
  </si>
  <si>
    <t>CUST-092</t>
  </si>
  <si>
    <t>CUST-093</t>
  </si>
  <si>
    <t>CUST-094</t>
  </si>
  <si>
    <t>CUST-095</t>
  </si>
  <si>
    <t>CUST-096</t>
  </si>
  <si>
    <t>CUST-097</t>
  </si>
  <si>
    <t>CUST-098</t>
  </si>
  <si>
    <t>CUST-099</t>
  </si>
  <si>
    <t>CUST-100</t>
  </si>
  <si>
    <t>CAN BE LEFT BLANK</t>
  </si>
  <si>
    <t>Name :CUST-001</t>
  </si>
  <si>
    <t>Billing Address :CUST-001</t>
  </si>
  <si>
    <t>Name :CUST-002</t>
  </si>
  <si>
    <t>Billing Address :CUST-002</t>
  </si>
  <si>
    <t>Name :CUST-003</t>
  </si>
  <si>
    <t>Billing Address :CUST-003</t>
  </si>
  <si>
    <t>Name :CUST-004</t>
  </si>
  <si>
    <t>Billing Address :CUST-004</t>
  </si>
  <si>
    <t>Name :CUST-005</t>
  </si>
  <si>
    <t>Billing Address :CUST-005</t>
  </si>
  <si>
    <t>Name :CUST-006</t>
  </si>
  <si>
    <t>Billing Address :CUST-006</t>
  </si>
  <si>
    <t>Name :CUST-007</t>
  </si>
  <si>
    <t>Billing Address :CUST-007</t>
  </si>
  <si>
    <t>Name :CUST-008</t>
  </si>
  <si>
    <t>Billing Address :CUST-008</t>
  </si>
  <si>
    <t>Name :CUST-009</t>
  </si>
  <si>
    <t>Billing Address :CUST-009</t>
  </si>
  <si>
    <t>Name :CUST-010</t>
  </si>
  <si>
    <t>Billing Address :CUST-010</t>
  </si>
  <si>
    <t>Name :CUST-011</t>
  </si>
  <si>
    <t>Billing Address :CUST-011</t>
  </si>
  <si>
    <t>Name :CUST-012</t>
  </si>
  <si>
    <t>Billing Address :CUST-012</t>
  </si>
  <si>
    <t>Name :CUST-013</t>
  </si>
  <si>
    <t>Billing Address :CUST-013</t>
  </si>
  <si>
    <t>Name :CUST-014</t>
  </si>
  <si>
    <t>Billing Address :CUST-014</t>
  </si>
  <si>
    <t>Name :CUST-015</t>
  </si>
  <si>
    <t>Billing Address :CUST-015</t>
  </si>
  <si>
    <t>Name :CUST-016</t>
  </si>
  <si>
    <t>Billing Address :CUST-016</t>
  </si>
  <si>
    <t>Name :CUST-017</t>
  </si>
  <si>
    <t>Billing Address :CUST-017</t>
  </si>
  <si>
    <t>Name :CUST-018</t>
  </si>
  <si>
    <t>Billing Address :CUST-018</t>
  </si>
  <si>
    <t>Name :CUST-019</t>
  </si>
  <si>
    <t>Billing Address :CUST-019</t>
  </si>
  <si>
    <t>Name :CUST-020</t>
  </si>
  <si>
    <t>Billing Address :CUST-020</t>
  </si>
  <si>
    <t>Name :CUST-021</t>
  </si>
  <si>
    <t>Billing Address :CUST-021</t>
  </si>
  <si>
    <t>Name :CUST-022</t>
  </si>
  <si>
    <t>Billing Address :CUST-022</t>
  </si>
  <si>
    <t>Name :CUST-023</t>
  </si>
  <si>
    <t>Billing Address :CUST-023</t>
  </si>
  <si>
    <t>Name :CUST-024</t>
  </si>
  <si>
    <t>Billing Address :CUST-024</t>
  </si>
  <si>
    <t>Name :CUST-025</t>
  </si>
  <si>
    <t>Billing Address :CUST-025</t>
  </si>
  <si>
    <t>Name :CUST-026</t>
  </si>
  <si>
    <t>Billing Address :CUST-026</t>
  </si>
  <si>
    <t>Name :CUST-027</t>
  </si>
  <si>
    <t>Billing Address :CUST-027</t>
  </si>
  <si>
    <t>Name :CUST-028</t>
  </si>
  <si>
    <t>Billing Address :CUST-028</t>
  </si>
  <si>
    <t>Name :CUST-029</t>
  </si>
  <si>
    <t>Billing Address :CUST-029</t>
  </si>
  <si>
    <t>Name :CUST-030</t>
  </si>
  <si>
    <t>Billing Address :CUST-030</t>
  </si>
  <si>
    <t>Name :CUST-031</t>
  </si>
  <si>
    <t>Billing Address :CUST-031</t>
  </si>
  <si>
    <t>Name :CUST-032</t>
  </si>
  <si>
    <t>Billing Address :CUST-032</t>
  </si>
  <si>
    <t>Name :CUST-033</t>
  </si>
  <si>
    <t>Billing Address :CUST-033</t>
  </si>
  <si>
    <t>Name :CUST-034</t>
  </si>
  <si>
    <t>Billing Address :CUST-034</t>
  </si>
  <si>
    <t>Name :CUST-035</t>
  </si>
  <si>
    <t>Billing Address :CUST-035</t>
  </si>
  <si>
    <t>Name :CUST-036</t>
  </si>
  <si>
    <t>Billing Address :CUST-036</t>
  </si>
  <si>
    <t>Name :CUST-037</t>
  </si>
  <si>
    <t>Billing Address :CUST-037</t>
  </si>
  <si>
    <t>Name :CUST-038</t>
  </si>
  <si>
    <t>Billing Address :CUST-038</t>
  </si>
  <si>
    <t>Name :CUST-039</t>
  </si>
  <si>
    <t>Billing Address :CUST-039</t>
  </si>
  <si>
    <t>Name :CUST-040</t>
  </si>
  <si>
    <t>Billing Address :CUST-040</t>
  </si>
  <si>
    <t>Name :CUST-041</t>
  </si>
  <si>
    <t>Billing Address :CUST-041</t>
  </si>
  <si>
    <t>Name :CUST-042</t>
  </si>
  <si>
    <t>Billing Address :CUST-042</t>
  </si>
  <si>
    <t>Name :CUST-043</t>
  </si>
  <si>
    <t>Billing Address :CUST-043</t>
  </si>
  <si>
    <t>Name :CUST-044</t>
  </si>
  <si>
    <t>Billing Address :CUST-044</t>
  </si>
  <si>
    <t>Name :CUST-045</t>
  </si>
  <si>
    <t>Billing Address :CUST-045</t>
  </si>
  <si>
    <t>Name :CUST-046</t>
  </si>
  <si>
    <t>Billing Address :CUST-046</t>
  </si>
  <si>
    <t>Name :CUST-047</t>
  </si>
  <si>
    <t>Billing Address :CUST-047</t>
  </si>
  <si>
    <t>Name :CUST-048</t>
  </si>
  <si>
    <t>Billing Address :CUST-048</t>
  </si>
  <si>
    <t>Name :CUST-049</t>
  </si>
  <si>
    <t>Billing Address :CUST-049</t>
  </si>
  <si>
    <t>Name :CUST-050</t>
  </si>
  <si>
    <t>Billing Address :CUST-050</t>
  </si>
  <si>
    <t>Name :CUST-051</t>
  </si>
  <si>
    <t>Billing Address :CUST-051</t>
  </si>
  <si>
    <t>Name :CUST-052</t>
  </si>
  <si>
    <t>Billing Address :CUST-052</t>
  </si>
  <si>
    <t>Name :CUST-053</t>
  </si>
  <si>
    <t>Billing Address :CUST-053</t>
  </si>
  <si>
    <t>Name :CUST-054</t>
  </si>
  <si>
    <t>Billing Address :CUST-054</t>
  </si>
  <si>
    <t>Name :CUST-055</t>
  </si>
  <si>
    <t>Billing Address :CUST-055</t>
  </si>
  <si>
    <t>Name :CUST-056</t>
  </si>
  <si>
    <t>Billing Address :CUST-056</t>
  </si>
  <si>
    <t>Name :CUST-057</t>
  </si>
  <si>
    <t>Billing Address :CUST-057</t>
  </si>
  <si>
    <t>Name :CUST-058</t>
  </si>
  <si>
    <t>Billing Address :CUST-058</t>
  </si>
  <si>
    <t>Name :CUST-059</t>
  </si>
  <si>
    <t>Billing Address :CUST-059</t>
  </si>
  <si>
    <t>Name :CUST-060</t>
  </si>
  <si>
    <t>Billing Address :CUST-060</t>
  </si>
  <si>
    <t>Name :CUST-061</t>
  </si>
  <si>
    <t>Billing Address :CUST-061</t>
  </si>
  <si>
    <t>Name :CUST-062</t>
  </si>
  <si>
    <t>Billing Address :CUST-062</t>
  </si>
  <si>
    <t>Name :CUST-063</t>
  </si>
  <si>
    <t>Billing Address :CUST-063</t>
  </si>
  <si>
    <t>Name :CUST-064</t>
  </si>
  <si>
    <t>Billing Address :CUST-064</t>
  </si>
  <si>
    <t>Name :CUST-065</t>
  </si>
  <si>
    <t>Billing Address :CUST-065</t>
  </si>
  <si>
    <t>Name :CUST-066</t>
  </si>
  <si>
    <t>Billing Address :CUST-066</t>
  </si>
  <si>
    <t>Name :CUST-067</t>
  </si>
  <si>
    <t>Billing Address :CUST-067</t>
  </si>
  <si>
    <t>Name :CUST-068</t>
  </si>
  <si>
    <t>Billing Address :CUST-068</t>
  </si>
  <si>
    <t>Name :CUST-069</t>
  </si>
  <si>
    <t>Billing Address :CUST-069</t>
  </si>
  <si>
    <t>Name :CUST-070</t>
  </si>
  <si>
    <t>Billing Address :CUST-070</t>
  </si>
  <si>
    <t>Name :CUST-071</t>
  </si>
  <si>
    <t>Billing Address :CUST-071</t>
  </si>
  <si>
    <t>Name :CUST-072</t>
  </si>
  <si>
    <t>Billing Address :CUST-072</t>
  </si>
  <si>
    <t>Name :CUST-073</t>
  </si>
  <si>
    <t>Billing Address :CUST-073</t>
  </si>
  <si>
    <t>Name :CUST-074</t>
  </si>
  <si>
    <t>Billing Address :CUST-074</t>
  </si>
  <si>
    <t>Name :CUST-075</t>
  </si>
  <si>
    <t>Billing Address :CUST-075</t>
  </si>
  <si>
    <t>Name :CUST-076</t>
  </si>
  <si>
    <t>Billing Address :CUST-076</t>
  </si>
  <si>
    <t>Name :CUST-077</t>
  </si>
  <si>
    <t>Billing Address :CUST-077</t>
  </si>
  <si>
    <t>Name :CUST-078</t>
  </si>
  <si>
    <t>Billing Address :CUST-078</t>
  </si>
  <si>
    <t>Name :CUST-079</t>
  </si>
  <si>
    <t>Billing Address :CUST-079</t>
  </si>
  <si>
    <t>Name :CUST-080</t>
  </si>
  <si>
    <t>Billing Address :CUST-080</t>
  </si>
  <si>
    <t>Name :CUST-081</t>
  </si>
  <si>
    <t>Billing Address :CUST-081</t>
  </si>
  <si>
    <t>Name :CUST-082</t>
  </si>
  <si>
    <t>Billing Address :CUST-082</t>
  </si>
  <si>
    <t>Name :CUST-083</t>
  </si>
  <si>
    <t>Billing Address :CUST-083</t>
  </si>
  <si>
    <t>Name :CUST-084</t>
  </si>
  <si>
    <t>Billing Address :CUST-084</t>
  </si>
  <si>
    <t>Name :CUST-085</t>
  </si>
  <si>
    <t>Billing Address :CUST-085</t>
  </si>
  <si>
    <t>Name :CUST-086</t>
  </si>
  <si>
    <t>Billing Address :CUST-086</t>
  </si>
  <si>
    <t>Name :CUST-087</t>
  </si>
  <si>
    <t>Billing Address :CUST-087</t>
  </si>
  <si>
    <t>Name :CUST-088</t>
  </si>
  <si>
    <t>Billing Address :CUST-088</t>
  </si>
  <si>
    <t>Name :CUST-089</t>
  </si>
  <si>
    <t>Billing Address :CUST-089</t>
  </si>
  <si>
    <t>Name :CUST-090</t>
  </si>
  <si>
    <t>Billing Address :CUST-090</t>
  </si>
  <si>
    <t>Name :CUST-091</t>
  </si>
  <si>
    <t>Billing Address :CUST-091</t>
  </si>
  <si>
    <t>Name :CUST-092</t>
  </si>
  <si>
    <t>Billing Address :CUST-092</t>
  </si>
  <si>
    <t>Name :CUST-093</t>
  </si>
  <si>
    <t>Billing Address :CUST-093</t>
  </si>
  <si>
    <t>Name :CUST-094</t>
  </si>
  <si>
    <t>Billing Address :CUST-094</t>
  </si>
  <si>
    <t>Name :CUST-095</t>
  </si>
  <si>
    <t>Billing Address :CUST-095</t>
  </si>
  <si>
    <t>Name :CUST-096</t>
  </si>
  <si>
    <t>Billing Address :CUST-096</t>
  </si>
  <si>
    <t>Name :CUST-097</t>
  </si>
  <si>
    <t>Billing Address :CUST-097</t>
  </si>
  <si>
    <t>Name :CUST-098</t>
  </si>
  <si>
    <t>Billing Address :CUST-098</t>
  </si>
  <si>
    <t>Name :CUST-099</t>
  </si>
  <si>
    <t>Billing Address :CUST-099</t>
  </si>
  <si>
    <t>Name :CUST-100</t>
  </si>
  <si>
    <t>Billing Address :CUST-100</t>
  </si>
  <si>
    <t>4. City of Jursidiction</t>
  </si>
  <si>
    <t>5. Serial No. Prefix of invoice:</t>
  </si>
  <si>
    <t>6. Registered Office (Optional)</t>
  </si>
  <si>
    <t>7. CIN No ( Optional)</t>
  </si>
  <si>
    <t>Mumbai</t>
  </si>
  <si>
    <t>Customer Code :</t>
  </si>
  <si>
    <t>x</t>
  </si>
  <si>
    <t>GSTIN BILLING</t>
  </si>
  <si>
    <t>GSTIN DELIVERY</t>
  </si>
  <si>
    <t>31XXX</t>
  </si>
  <si>
    <t>DETAILS FOR GSTR-1</t>
  </si>
  <si>
    <t>Month</t>
  </si>
  <si>
    <t>July-2017</t>
  </si>
  <si>
    <t>INVOICE NO</t>
  </si>
  <si>
    <t>GSTIN/UIN
1</t>
  </si>
  <si>
    <t>INVOICE NO
2</t>
  </si>
  <si>
    <t>INV-DATE
3</t>
  </si>
  <si>
    <t>INV-VALUE
4</t>
  </si>
  <si>
    <t>Rate 
5</t>
  </si>
  <si>
    <t>Taxable Value
6</t>
  </si>
  <si>
    <t>S/U-GST Value
9</t>
  </si>
  <si>
    <t>Cess
10</t>
  </si>
  <si>
    <t>Place of Supply
11</t>
  </si>
  <si>
    <t>IGST- VALUE
7</t>
  </si>
  <si>
    <t>CGST Value
8</t>
  </si>
  <si>
    <t>TAXABLE OUTWARD SUPPLIES MADE TO REGISTERED PERSONS (INCLUDING UIN-HOLDERS) OTHER THAN SUPPLIES
COVERED BY TABLE 6</t>
  </si>
  <si>
    <t>Place of Supply
1</t>
  </si>
  <si>
    <t>TAXABLE SUPPLIES TO UNREGISTERED PERSONS OTHER THAN THE SUPPLIES COVERED ABOVE</t>
  </si>
  <si>
    <t>Rate of Tax 
5</t>
  </si>
  <si>
    <t>to</t>
  </si>
  <si>
    <t>Period :</t>
  </si>
  <si>
    <t>END</t>
  </si>
  <si>
    <t>START</t>
  </si>
  <si>
    <t>DATES</t>
  </si>
  <si>
    <t>pppp</t>
  </si>
  <si>
    <t>Grand Total</t>
  </si>
  <si>
    <t>Sum of SGST</t>
  </si>
  <si>
    <t>Sum of CGST</t>
  </si>
  <si>
    <t>Sum of IGST</t>
  </si>
  <si>
    <t>FLAG</t>
  </si>
  <si>
    <t>Values</t>
  </si>
  <si>
    <t>Sum of Product Value</t>
  </si>
  <si>
    <t>Min of Date</t>
  </si>
  <si>
    <t>Max of Tax %</t>
  </si>
  <si>
    <t>Sum of Total Value on Invoice</t>
  </si>
  <si>
    <t>REFRESH THIS TABEL BY RIGHT CLICKING TO UPDATE THE RETRUN FORM</t>
  </si>
  <si>
    <t>X</t>
  </si>
  <si>
    <t>REGLIST</t>
  </si>
  <si>
    <t>UNLIST</t>
  </si>
  <si>
    <t>UNCONSO</t>
  </si>
  <si>
    <t>FLAG2</t>
  </si>
  <si>
    <t>UNCONSO1</t>
  </si>
  <si>
    <t>Total</t>
  </si>
  <si>
    <t>Taxable Value</t>
  </si>
  <si>
    <t>(blank)</t>
  </si>
  <si>
    <t>CIN No if not applicable leave it blank and it will not show on invoice.</t>
  </si>
  <si>
    <t>Enter city for the jurisdiction of invoice.</t>
  </si>
  <si>
    <t>DO NOT ADD/DELETE LINE OR INFORMATION - IF ANY DIFFICULTY IN USING CONTACT THE EMAIL ON INVOICE PAGE</t>
  </si>
  <si>
    <t>PRODUCT MASTER</t>
  </si>
  <si>
    <t>Enter product details with respective tax rate and product</t>
  </si>
  <si>
    <t>HSN code is to be entered if required.</t>
  </si>
  <si>
    <t>Product Code is the internal product you assign for your products.</t>
  </si>
  <si>
    <t>TRANSACTION</t>
  </si>
  <si>
    <t>Non shaded ( white) portion to be filled in.</t>
  </si>
  <si>
    <t>Invoice no has to be numbers from 1 or any other no in ascending order.</t>
  </si>
  <si>
    <t>Invoice No. is the serial no. of invoice and Line no. is the line no. of the product in particular invoice no.</t>
  </si>
  <si>
    <t>Since the product rate is linked to product master if there is any discount than enter discount amount for the rate.</t>
  </si>
  <si>
    <t>If you want to charge higher than the price mentioned in price list put negative figure in discount. It will be added to the price and not as negative disount.</t>
  </si>
  <si>
    <t>If the customer is unregistered than enter two digit state code and then put "x" three times.</t>
  </si>
  <si>
    <t>Product code and customer is drop down list from your master information of customer and product list.</t>
  </si>
  <si>
    <t>If particular customer has two delivery destination than two customer code to be assigned alternatively deliver address can also be entered.</t>
  </si>
  <si>
    <t>Select the print copy and you are ready for the print. - It do not require any macro to print !</t>
  </si>
  <si>
    <t>TAX INVOICE PRINTING</t>
  </si>
  <si>
    <t>RETURN</t>
  </si>
  <si>
    <t>To update return you need to refresh the PIVOT REPORT.</t>
  </si>
  <si>
    <t>Go to PIVOT REPORT file , do a right click and update the report.</t>
  </si>
  <si>
    <t>Return file will be updated and use the month drop down to select the month.</t>
  </si>
  <si>
    <t>copy paste the data into new file and can be uploaded as per the current return form.</t>
  </si>
  <si>
    <t>It cover the normal sales for specific requirement contact the email id mentioned on invoice sheet.</t>
  </si>
  <si>
    <t>You do not need password or macro to use this file. If you disable the macro amount in words will not print correctly.</t>
  </si>
  <si>
    <t>Month Total</t>
  </si>
  <si>
    <t>IGST- VALUE</t>
  </si>
  <si>
    <t>CGST Value</t>
  </si>
  <si>
    <t>S/U-GST Value</t>
  </si>
  <si>
    <t>TAXABLE OUTWARD INTER-STATE SUPPLIES TO UN-REGISTERED PERSONS WHERE THE INVOICE VALUE IS MORE THAN RS 2.5 LAKHS</t>
  </si>
  <si>
    <t>CHECK-PIVOT</t>
  </si>
  <si>
    <t>Contact : prakash@pmishra.in  if you need similar kind of utility for other purpose or modification in this file itself.</t>
  </si>
  <si>
    <t>We do accounting and tax consultancy,  outsourcing of the accounting related work at very economic charges.</t>
  </si>
  <si>
    <t>Must be Zero-&gt;</t>
  </si>
  <si>
    <t>DO NOT MOVE OR CHANGE ANYTHING IN THIS PIVOT</t>
  </si>
  <si>
    <t>Total invoice amount in words :Rupees Two Lac Sixteen Thousand Sixty Four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</si>
</sst>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 * #,##0_ ;_ * \-#,##0_ ;_ * &quot;-&quot;??_ ;_ @_ "/>
    <numFmt numFmtId="165" formatCode="[$-409]d\-mmm\-yy;@"/>
    <numFmt numFmtId="166" formatCode="[$-F800]dddd\,\ mmmm\ dd\,\ yyyy"/>
    <numFmt numFmtId="167" formatCode="[$-14009]dd/mm/yyyy;@"/>
    <numFmt numFmtId="168" formatCode="[$-14009]dd/mm/yy;@"/>
    <numFmt numFmtId="169" formatCode="[$-409]dd/mmm/yy;@"/>
    <numFmt numFmtId="170" formatCode="[$-14009]d/m/yy;@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6"/>
      <color rgb="FF00206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49">
    <xf numFmtId="0" fontId="0" fillId="0" borderId="0" xfId="0"/>
    <xf numFmtId="0" fontId="0" fillId="0" borderId="1" xfId="0" applyBorder="1"/>
    <xf numFmtId="0" fontId="0" fillId="0" borderId="20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Border="1"/>
    <xf numFmtId="0" fontId="0" fillId="0" borderId="0" xfId="0" applyProtection="1">
      <protection hidden="1"/>
    </xf>
    <xf numFmtId="0" fontId="0" fillId="0" borderId="0" xfId="0" applyFill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7" borderId="0" xfId="0" applyFill="1"/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32" xfId="0" applyBorder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0" fillId="0" borderId="29" xfId="0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1" applyFont="1" applyBorder="1" applyProtection="1">
      <protection hidden="1"/>
    </xf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2" fillId="0" borderId="0" xfId="0" applyFont="1"/>
    <xf numFmtId="0" fontId="18" fillId="0" borderId="0" xfId="0" applyFont="1"/>
    <xf numFmtId="164" fontId="0" fillId="0" borderId="0" xfId="0" applyNumberFormat="1"/>
    <xf numFmtId="0" fontId="0" fillId="8" borderId="0" xfId="0" applyFill="1"/>
    <xf numFmtId="0" fontId="0" fillId="9" borderId="0" xfId="0" applyFill="1" applyProtection="1"/>
    <xf numFmtId="0" fontId="0" fillId="9" borderId="0" xfId="0" applyFill="1" applyAlignment="1" applyProtection="1">
      <alignment horizontal="center"/>
    </xf>
    <xf numFmtId="0" fontId="0" fillId="9" borderId="0" xfId="0" applyFill="1" applyAlignment="1" applyProtection="1">
      <alignment vertical="center"/>
    </xf>
    <xf numFmtId="0" fontId="0" fillId="9" borderId="0" xfId="0" applyFill="1" applyAlignment="1" applyProtection="1">
      <alignment vertical="center" wrapText="1"/>
    </xf>
    <xf numFmtId="43" fontId="0" fillId="9" borderId="0" xfId="1" applyFont="1" applyFill="1" applyProtection="1"/>
    <xf numFmtId="9" fontId="0" fillId="9" borderId="0" xfId="0" applyNumberFormat="1" applyFill="1" applyAlignment="1" applyProtection="1">
      <alignment horizontal="center"/>
    </xf>
    <xf numFmtId="0" fontId="0" fillId="10" borderId="1" xfId="0" applyFill="1" applyBorder="1" applyProtection="1"/>
    <xf numFmtId="0" fontId="0" fillId="10" borderId="1" xfId="0" applyFill="1" applyBorder="1" applyAlignment="1" applyProtection="1">
      <alignment vertical="center"/>
    </xf>
    <xf numFmtId="0" fontId="0" fillId="10" borderId="1" xfId="0" applyFill="1" applyBorder="1" applyAlignment="1" applyProtection="1">
      <alignment vertical="center" wrapText="1"/>
    </xf>
    <xf numFmtId="0" fontId="0" fillId="10" borderId="1" xfId="0" applyFill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vertical="center" wrapText="1"/>
      <protection locked="0"/>
    </xf>
    <xf numFmtId="43" fontId="0" fillId="0" borderId="0" xfId="1" applyFont="1" applyFill="1" applyProtection="1">
      <protection locked="0"/>
    </xf>
    <xf numFmtId="10" fontId="0" fillId="0" borderId="0" xfId="2" applyNumberFormat="1" applyFont="1" applyFill="1" applyAlignment="1" applyProtection="1">
      <alignment horizontal="center"/>
      <protection locked="0"/>
    </xf>
    <xf numFmtId="0" fontId="0" fillId="11" borderId="0" xfId="0" applyFill="1" applyProtection="1">
      <protection hidden="1"/>
    </xf>
    <xf numFmtId="0" fontId="0" fillId="11" borderId="0" xfId="0" applyFill="1" applyAlignment="1" applyProtection="1">
      <alignment horizontal="center"/>
      <protection hidden="1"/>
    </xf>
    <xf numFmtId="0" fontId="0" fillId="11" borderId="1" xfId="0" applyFill="1" applyBorder="1" applyProtection="1">
      <protection hidden="1"/>
    </xf>
    <xf numFmtId="43" fontId="0" fillId="11" borderId="1" xfId="1" applyFont="1" applyFill="1" applyBorder="1" applyProtection="1">
      <protection hidden="1"/>
    </xf>
    <xf numFmtId="43" fontId="0" fillId="11" borderId="1" xfId="0" applyNumberFormat="1" applyFill="1" applyBorder="1" applyProtection="1">
      <protection hidden="1"/>
    </xf>
    <xf numFmtId="0" fontId="1" fillId="3" borderId="10" xfId="0" applyFont="1" applyFill="1" applyBorder="1" applyProtection="1"/>
    <xf numFmtId="0" fontId="4" fillId="3" borderId="11" xfId="0" applyFont="1" applyFill="1" applyBorder="1" applyProtection="1"/>
    <xf numFmtId="0" fontId="0" fillId="3" borderId="17" xfId="0" applyFill="1" applyBorder="1" applyProtection="1"/>
    <xf numFmtId="0" fontId="0" fillId="0" borderId="0" xfId="0" applyProtection="1"/>
    <xf numFmtId="0" fontId="2" fillId="3" borderId="12" xfId="0" applyFont="1" applyFill="1" applyBorder="1" applyProtection="1"/>
    <xf numFmtId="0" fontId="0" fillId="3" borderId="18" xfId="0" applyFill="1" applyBorder="1" applyProtection="1"/>
    <xf numFmtId="0" fontId="0" fillId="3" borderId="3" xfId="0" applyFill="1" applyBorder="1" applyProtection="1"/>
    <xf numFmtId="0" fontId="0" fillId="3" borderId="4" xfId="0" applyFill="1" applyBorder="1" applyProtection="1"/>
    <xf numFmtId="0" fontId="0" fillId="3" borderId="13" xfId="0" applyFill="1" applyBorder="1" applyProtection="1"/>
    <xf numFmtId="0" fontId="2" fillId="3" borderId="14" xfId="0" applyFont="1" applyFill="1" applyBorder="1" applyProtection="1"/>
    <xf numFmtId="0" fontId="0" fillId="3" borderId="19" xfId="0" applyFill="1" applyBorder="1" applyProtection="1"/>
    <xf numFmtId="0" fontId="1" fillId="3" borderId="16" xfId="0" applyFont="1" applyFill="1" applyBorder="1" applyProtection="1"/>
    <xf numFmtId="0" fontId="4" fillId="3" borderId="2" xfId="0" applyFont="1" applyFill="1" applyBorder="1" applyAlignment="1" applyProtection="1">
      <alignment horizontal="center"/>
    </xf>
    <xf numFmtId="0" fontId="0" fillId="13" borderId="1" xfId="0" applyFill="1" applyBorder="1" applyProtection="1"/>
    <xf numFmtId="0" fontId="0" fillId="13" borderId="18" xfId="0" applyFill="1" applyBorder="1" applyProtection="1">
      <protection hidden="1"/>
    </xf>
    <xf numFmtId="10" fontId="0" fillId="11" borderId="1" xfId="2" applyNumberFormat="1" applyFont="1" applyFill="1" applyBorder="1" applyAlignment="1" applyProtection="1">
      <alignment horizontal="center"/>
      <protection hidden="1"/>
    </xf>
    <xf numFmtId="0" fontId="2" fillId="10" borderId="1" xfId="0" applyFont="1" applyFill="1" applyBorder="1" applyProtection="1">
      <protection hidden="1"/>
    </xf>
    <xf numFmtId="0" fontId="2" fillId="10" borderId="1" xfId="0" applyFont="1" applyFill="1" applyBorder="1" applyAlignment="1" applyProtection="1">
      <alignment horizontal="center"/>
      <protection hidden="1"/>
    </xf>
    <xf numFmtId="165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14" fillId="0" borderId="29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23" fillId="0" borderId="0" xfId="0" applyFont="1" applyBorder="1" applyAlignment="1" applyProtection="1">
      <alignment horizontal="left" vertical="top" indent="7"/>
      <protection locked="0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0" fontId="0" fillId="0" borderId="37" xfId="0" applyBorder="1" applyProtection="1">
      <protection hidden="1"/>
    </xf>
    <xf numFmtId="166" fontId="0" fillId="0" borderId="0" xfId="0" applyNumberFormat="1"/>
    <xf numFmtId="167" fontId="0" fillId="0" borderId="0" xfId="0" applyNumberFormat="1"/>
    <xf numFmtId="166" fontId="0" fillId="0" borderId="1" xfId="0" applyNumberFormat="1" applyBorder="1"/>
    <xf numFmtId="167" fontId="0" fillId="0" borderId="1" xfId="0" applyNumberFormat="1" applyBorder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0" borderId="1" xfId="0" applyBorder="1" applyAlignment="1">
      <alignment horizontal="center" vertical="center" wrapText="1"/>
    </xf>
    <xf numFmtId="168" fontId="0" fillId="0" borderId="1" xfId="0" applyNumberFormat="1" applyBorder="1"/>
    <xf numFmtId="0" fontId="0" fillId="0" borderId="1" xfId="0" applyFill="1" applyBorder="1" applyAlignment="1" applyProtection="1">
      <alignment horizontal="left"/>
      <protection locked="0"/>
    </xf>
    <xf numFmtId="10" fontId="0" fillId="0" borderId="1" xfId="2" applyNumberFormat="1" applyFont="1" applyBorder="1" applyAlignment="1">
      <alignment horizontal="center"/>
    </xf>
    <xf numFmtId="43" fontId="0" fillId="0" borderId="1" xfId="1" applyFont="1" applyBorder="1"/>
    <xf numFmtId="9" fontId="0" fillId="0" borderId="1" xfId="2" applyFont="1" applyBorder="1" applyAlignment="1">
      <alignment horizontal="center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protection hidden="1"/>
    </xf>
    <xf numFmtId="167" fontId="29" fillId="0" borderId="0" xfId="0" applyNumberFormat="1" applyFont="1" applyAlignme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0" fontId="28" fillId="0" borderId="0" xfId="0" applyFont="1" applyAlignment="1" applyProtection="1">
      <protection hidden="1"/>
    </xf>
    <xf numFmtId="0" fontId="0" fillId="15" borderId="1" xfId="0" applyFill="1" applyBorder="1" applyAlignment="1" applyProtection="1">
      <alignment horizontal="center" wrapText="1"/>
      <protection hidden="1"/>
    </xf>
    <xf numFmtId="0" fontId="0" fillId="0" borderId="1" xfId="0" applyBorder="1" applyProtection="1">
      <protection hidden="1"/>
    </xf>
    <xf numFmtId="43" fontId="0" fillId="0" borderId="1" xfId="1" applyFont="1" applyBorder="1" applyAlignment="1" applyProtection="1">
      <alignment horizontal="center"/>
      <protection hidden="1"/>
    </xf>
    <xf numFmtId="10" fontId="0" fillId="0" borderId="1" xfId="2" applyNumberFormat="1" applyFont="1" applyBorder="1" applyAlignment="1" applyProtection="1">
      <alignment horizontal="center"/>
      <protection hidden="1"/>
    </xf>
    <xf numFmtId="170" fontId="0" fillId="0" borderId="1" xfId="0" applyNumberFormat="1" applyBorder="1" applyAlignment="1" applyProtection="1">
      <alignment horizontal="center"/>
      <protection hidden="1"/>
    </xf>
    <xf numFmtId="0" fontId="27" fillId="14" borderId="1" xfId="0" applyFont="1" applyFill="1" applyBorder="1" applyAlignment="1" applyProtection="1">
      <alignment vertical="center"/>
      <protection locked="0"/>
    </xf>
    <xf numFmtId="0" fontId="0" fillId="11" borderId="0" xfId="0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43" fontId="0" fillId="11" borderId="0" xfId="0" applyNumberFormat="1" applyFill="1" applyBorder="1" applyProtection="1">
      <protection hidden="1"/>
    </xf>
    <xf numFmtId="164" fontId="0" fillId="11" borderId="0" xfId="1" applyNumberFormat="1" applyFont="1" applyFill="1" applyBorder="1" applyProtection="1">
      <protection hidden="1"/>
    </xf>
    <xf numFmtId="0" fontId="0" fillId="12" borderId="1" xfId="0" applyFill="1" applyBorder="1" applyProtection="1">
      <protection locked="0"/>
    </xf>
    <xf numFmtId="0" fontId="0" fillId="12" borderId="1" xfId="0" applyFill="1" applyBorder="1" applyAlignment="1" applyProtection="1">
      <alignment horizontal="center"/>
      <protection locked="0"/>
    </xf>
    <xf numFmtId="43" fontId="0" fillId="0" borderId="1" xfId="1" applyFont="1" applyFill="1" applyBorder="1" applyProtection="1">
      <protection locked="0"/>
    </xf>
    <xf numFmtId="0" fontId="30" fillId="6" borderId="0" xfId="0" applyFont="1" applyFill="1"/>
    <xf numFmtId="0" fontId="0" fillId="0" borderId="0" xfId="0" applyFont="1"/>
    <xf numFmtId="0" fontId="12" fillId="0" borderId="0" xfId="0" applyFont="1" applyProtection="1">
      <protection locked="0"/>
    </xf>
    <xf numFmtId="0" fontId="0" fillId="0" borderId="0" xfId="0" applyProtection="1">
      <protection locked="0"/>
    </xf>
    <xf numFmtId="0" fontId="30" fillId="0" borderId="0" xfId="0" applyFont="1" applyProtection="1">
      <protection locked="0"/>
    </xf>
    <xf numFmtId="0" fontId="0" fillId="0" borderId="0" xfId="0" pivotButton="1" applyProtection="1">
      <protection locked="0"/>
    </xf>
    <xf numFmtId="169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15" borderId="43" xfId="0" applyFill="1" applyBorder="1" applyAlignment="1" applyProtection="1">
      <alignment horizontal="center" wrapText="1"/>
      <protection hidden="1"/>
    </xf>
    <xf numFmtId="43" fontId="0" fillId="0" borderId="1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14" fontId="0" fillId="0" borderId="1" xfId="0" applyNumberFormat="1" applyBorder="1" applyAlignment="1" applyProtection="1">
      <alignment horizontal="center"/>
      <protection hidden="1"/>
    </xf>
    <xf numFmtId="43" fontId="0" fillId="0" borderId="1" xfId="0" applyNumberFormat="1" applyBorder="1" applyAlignment="1" applyProtection="1">
      <alignment horizontal="center"/>
      <protection hidden="1"/>
    </xf>
    <xf numFmtId="0" fontId="31" fillId="0" borderId="0" xfId="0" applyFont="1"/>
    <xf numFmtId="43" fontId="2" fillId="6" borderId="1" xfId="1" applyFont="1" applyFill="1" applyBorder="1" applyProtection="1">
      <protection locked="0"/>
    </xf>
    <xf numFmtId="43" fontId="2" fillId="6" borderId="1" xfId="1" applyFont="1" applyFill="1" applyBorder="1" applyAlignment="1" applyProtection="1">
      <alignment horizontal="center"/>
      <protection locked="0"/>
    </xf>
    <xf numFmtId="43" fontId="0" fillId="0" borderId="1" xfId="0" applyNumberFormat="1" applyBorder="1" applyProtection="1"/>
    <xf numFmtId="43" fontId="0" fillId="0" borderId="1" xfId="0" applyNumberFormat="1" applyBorder="1" applyAlignment="1" applyProtection="1">
      <alignment horizontal="center"/>
    </xf>
    <xf numFmtId="0" fontId="20" fillId="0" borderId="31" xfId="0" applyFont="1" applyBorder="1" applyAlignment="1" applyProtection="1">
      <alignment horizontal="left" vertical="top" wrapText="1" indent="1"/>
      <protection hidden="1"/>
    </xf>
    <xf numFmtId="0" fontId="20" fillId="0" borderId="0" xfId="0" applyFont="1" applyBorder="1" applyAlignment="1" applyProtection="1">
      <alignment horizontal="left" vertical="top" wrapText="1" indent="1"/>
      <protection hidden="1"/>
    </xf>
    <xf numFmtId="0" fontId="20" fillId="0" borderId="25" xfId="0" applyFont="1" applyBorder="1" applyAlignment="1" applyProtection="1">
      <alignment horizontal="left" vertical="top" wrapText="1" indent="1"/>
      <protection hidden="1"/>
    </xf>
    <xf numFmtId="0" fontId="20" fillId="0" borderId="36" xfId="0" applyFont="1" applyBorder="1" applyAlignment="1" applyProtection="1">
      <alignment horizontal="left" vertical="top" wrapText="1" indent="1"/>
      <protection hidden="1"/>
    </xf>
    <xf numFmtId="0" fontId="20" fillId="0" borderId="27" xfId="0" applyFont="1" applyBorder="1" applyAlignment="1" applyProtection="1">
      <alignment horizontal="left" vertical="top" wrapText="1" indent="1"/>
      <protection hidden="1"/>
    </xf>
    <xf numFmtId="0" fontId="20" fillId="0" borderId="8" xfId="0" applyFont="1" applyBorder="1" applyAlignment="1" applyProtection="1">
      <alignment horizontal="left" vertical="top" wrapText="1" indent="1"/>
      <protection hidden="1"/>
    </xf>
    <xf numFmtId="0" fontId="14" fillId="0" borderId="29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9" fillId="0" borderId="3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9" fillId="0" borderId="4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164" fontId="16" fillId="0" borderId="3" xfId="1" applyNumberFormat="1" applyFont="1" applyBorder="1" applyAlignment="1" applyProtection="1">
      <alignment horizontal="center" vertical="center"/>
      <protection hidden="1"/>
    </xf>
    <xf numFmtId="164" fontId="16" fillId="0" borderId="4" xfId="1" applyNumberFormat="1" applyFont="1" applyBorder="1" applyAlignment="1" applyProtection="1">
      <alignment horizontal="center" vertical="center"/>
      <protection hidden="1"/>
    </xf>
    <xf numFmtId="164" fontId="16" fillId="0" borderId="13" xfId="1" applyNumberFormat="1" applyFont="1" applyBorder="1" applyAlignment="1" applyProtection="1">
      <alignment horizontal="center" vertical="center"/>
      <protection hidden="1"/>
    </xf>
    <xf numFmtId="164" fontId="9" fillId="0" borderId="1" xfId="1" applyNumberFormat="1" applyFont="1" applyBorder="1" applyAlignment="1" applyProtection="1">
      <alignment horizontal="center" vertical="center" shrinkToFit="1"/>
      <protection hidden="1"/>
    </xf>
    <xf numFmtId="164" fontId="9" fillId="0" borderId="3" xfId="1" applyNumberFormat="1" applyFont="1" applyBorder="1" applyAlignment="1" applyProtection="1">
      <alignment horizontal="center" vertical="center" shrinkToFit="1"/>
      <protection hidden="1"/>
    </xf>
    <xf numFmtId="164" fontId="9" fillId="0" borderId="4" xfId="1" applyNumberFormat="1" applyFont="1" applyBorder="1" applyAlignment="1" applyProtection="1">
      <alignment horizontal="center" vertical="center" shrinkToFit="1"/>
      <protection hidden="1"/>
    </xf>
    <xf numFmtId="164" fontId="9" fillId="0" borderId="21" xfId="1" applyNumberFormat="1" applyFont="1" applyBorder="1" applyAlignment="1" applyProtection="1">
      <alignment horizontal="center" vertical="center" shrinkToFit="1"/>
      <protection hidden="1"/>
    </xf>
    <xf numFmtId="164" fontId="7" fillId="0" borderId="3" xfId="1" applyNumberFormat="1" applyFont="1" applyBorder="1" applyAlignment="1" applyProtection="1">
      <alignment horizontal="right" vertical="center" shrinkToFit="1"/>
      <protection hidden="1"/>
    </xf>
    <xf numFmtId="164" fontId="7" fillId="0" borderId="4" xfId="1" applyNumberFormat="1" applyFont="1" applyBorder="1" applyAlignment="1" applyProtection="1">
      <alignment horizontal="right" vertical="center" shrinkToFit="1"/>
      <protection hidden="1"/>
    </xf>
    <xf numFmtId="164" fontId="7" fillId="0" borderId="21" xfId="1" applyNumberFormat="1" applyFont="1" applyBorder="1" applyAlignment="1" applyProtection="1">
      <alignment horizontal="right" vertical="center" shrinkToFit="1"/>
      <protection hidden="1"/>
    </xf>
    <xf numFmtId="164" fontId="9" fillId="0" borderId="3" xfId="1" applyNumberFormat="1" applyFont="1" applyBorder="1" applyAlignment="1" applyProtection="1">
      <alignment horizontal="right" vertical="center" shrinkToFit="1"/>
      <protection hidden="1"/>
    </xf>
    <xf numFmtId="164" fontId="9" fillId="0" borderId="4" xfId="1" applyNumberFormat="1" applyFont="1" applyBorder="1" applyAlignment="1" applyProtection="1">
      <alignment horizontal="right" vertical="center" shrinkToFit="1"/>
      <protection hidden="1"/>
    </xf>
    <xf numFmtId="164" fontId="9" fillId="0" borderId="13" xfId="1" applyNumberFormat="1" applyFont="1" applyBorder="1" applyAlignment="1" applyProtection="1">
      <alignment horizontal="right" vertical="center" shrinkToFit="1"/>
      <protection hidden="1"/>
    </xf>
    <xf numFmtId="0" fontId="10" fillId="0" borderId="3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left" vertical="center" wrapText="1" shrinkToFit="1"/>
      <protection locked="0"/>
    </xf>
    <xf numFmtId="0" fontId="9" fillId="0" borderId="4" xfId="0" applyFont="1" applyBorder="1" applyAlignment="1" applyProtection="1">
      <alignment horizontal="left" vertical="center" wrapText="1" shrinkToFit="1"/>
      <protection locked="0"/>
    </xf>
    <xf numFmtId="0" fontId="9" fillId="0" borderId="21" xfId="0" applyFont="1" applyBorder="1" applyAlignment="1" applyProtection="1">
      <alignment horizontal="left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hidden="1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164" fontId="9" fillId="0" borderId="1" xfId="1" applyNumberFormat="1" applyFont="1" applyBorder="1" applyAlignment="1" applyProtection="1">
      <alignment horizontal="center" vertical="center" shrinkToFit="1"/>
      <protection locked="0"/>
    </xf>
    <xf numFmtId="10" fontId="9" fillId="0" borderId="3" xfId="2" applyNumberFormat="1" applyFont="1" applyBorder="1" applyAlignment="1" applyProtection="1">
      <alignment horizontal="center" vertical="center" shrinkToFit="1"/>
      <protection hidden="1"/>
    </xf>
    <xf numFmtId="10" fontId="9" fillId="0" borderId="4" xfId="2" applyNumberFormat="1" applyFont="1" applyBorder="1" applyAlignment="1" applyProtection="1">
      <alignment horizontal="center" vertical="center" shrinkToFit="1"/>
      <protection hidden="1"/>
    </xf>
    <xf numFmtId="10" fontId="9" fillId="0" borderId="21" xfId="2" applyNumberFormat="1" applyFont="1" applyBorder="1" applyAlignment="1" applyProtection="1">
      <alignment horizontal="center" vertical="center" shrinkToFit="1"/>
      <protection hidden="1"/>
    </xf>
    <xf numFmtId="0" fontId="11" fillId="0" borderId="3" xfId="0" applyFont="1" applyBorder="1" applyAlignment="1" applyProtection="1">
      <alignment horizontal="left" vertical="center" wrapText="1" shrinkToFit="1"/>
      <protection hidden="1"/>
    </xf>
    <xf numFmtId="0" fontId="11" fillId="0" borderId="4" xfId="0" applyFont="1" applyBorder="1" applyAlignment="1" applyProtection="1">
      <alignment horizontal="left" vertical="center" wrapText="1" shrinkToFit="1"/>
      <protection hidden="1"/>
    </xf>
    <xf numFmtId="0" fontId="11" fillId="0" borderId="21" xfId="0" applyFont="1" applyBorder="1" applyAlignment="1" applyProtection="1">
      <alignment horizontal="left" vertical="center" wrapText="1" shrinkToFit="1"/>
      <protection hidden="1"/>
    </xf>
    <xf numFmtId="0" fontId="9" fillId="0" borderId="1" xfId="0" applyFont="1" applyBorder="1" applyAlignment="1" applyProtection="1">
      <alignment horizontal="right" vertical="center" shrinkToFit="1"/>
      <protection hidden="1"/>
    </xf>
    <xf numFmtId="164" fontId="9" fillId="0" borderId="1" xfId="1" applyNumberFormat="1" applyFont="1" applyBorder="1" applyAlignment="1" applyProtection="1">
      <alignment horizontal="right" vertical="center" shrinkToFit="1"/>
      <protection hidden="1"/>
    </xf>
    <xf numFmtId="10" fontId="9" fillId="0" borderId="3" xfId="2" applyNumberFormat="1" applyFont="1" applyBorder="1" applyAlignment="1" applyProtection="1">
      <alignment horizontal="right" vertical="center" shrinkToFit="1"/>
      <protection hidden="1"/>
    </xf>
    <xf numFmtId="10" fontId="9" fillId="0" borderId="4" xfId="2" applyNumberFormat="1" applyFont="1" applyBorder="1" applyAlignment="1" applyProtection="1">
      <alignment horizontal="right" vertical="center" shrinkToFit="1"/>
      <protection hidden="1"/>
    </xf>
    <xf numFmtId="10" fontId="9" fillId="0" borderId="21" xfId="2" applyNumberFormat="1" applyFont="1" applyBorder="1" applyAlignment="1" applyProtection="1">
      <alignment horizontal="right" vertical="center" shrinkToFit="1"/>
      <protection hidden="1"/>
    </xf>
    <xf numFmtId="0" fontId="19" fillId="2" borderId="3" xfId="0" applyFont="1" applyFill="1" applyBorder="1" applyAlignment="1" applyProtection="1">
      <alignment horizontal="center" vertical="center" wrapText="1"/>
      <protection hidden="1"/>
    </xf>
    <xf numFmtId="0" fontId="19" fillId="2" borderId="4" xfId="0" applyFont="1" applyFill="1" applyBorder="1" applyAlignment="1" applyProtection="1">
      <alignment horizontal="center" vertical="center" wrapText="1"/>
      <protection hidden="1"/>
    </xf>
    <xf numFmtId="0" fontId="19" fillId="2" borderId="13" xfId="0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19" fillId="2" borderId="21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>
      <alignment horizontal="center"/>
    </xf>
    <xf numFmtId="0" fontId="15" fillId="5" borderId="40" xfId="0" applyFont="1" applyFill="1" applyBorder="1" applyAlignment="1" applyProtection="1">
      <alignment horizontal="center"/>
      <protection locked="0"/>
    </xf>
    <xf numFmtId="0" fontId="15" fillId="5" borderId="41" xfId="0" applyFont="1" applyFill="1" applyBorder="1" applyAlignment="1" applyProtection="1">
      <alignment horizontal="center"/>
      <protection locked="0"/>
    </xf>
    <xf numFmtId="0" fontId="15" fillId="5" borderId="42" xfId="0" applyFon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11" fillId="0" borderId="33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 shrinkToFit="1"/>
      <protection hidden="1"/>
    </xf>
    <xf numFmtId="0" fontId="11" fillId="0" borderId="4" xfId="0" applyFont="1" applyBorder="1" applyAlignment="1" applyProtection="1">
      <alignment horizontal="center" vertical="center" shrinkToFit="1"/>
      <protection hidden="1"/>
    </xf>
    <xf numFmtId="0" fontId="11" fillId="0" borderId="21" xfId="0" applyFont="1" applyBorder="1" applyAlignment="1" applyProtection="1">
      <alignment horizontal="center" vertical="center" shrinkToFi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12" fillId="0" borderId="29" xfId="0" applyFont="1" applyBorder="1" applyAlignment="1" applyProtection="1">
      <alignment horizontal="center" vertical="center"/>
      <protection hidden="1"/>
    </xf>
    <xf numFmtId="0" fontId="12" fillId="0" borderId="30" xfId="0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center" vertical="center" shrinkToFit="1"/>
      <protection hidden="1"/>
    </xf>
    <xf numFmtId="0" fontId="19" fillId="2" borderId="33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13" fillId="0" borderId="31" xfId="0" applyFont="1" applyBorder="1" applyAlignment="1" applyProtection="1">
      <alignment horizontal="left" vertical="center"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0" fontId="17" fillId="6" borderId="40" xfId="0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5" fillId="2" borderId="9" xfId="0" applyFont="1" applyFill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center"/>
    </xf>
    <xf numFmtId="0" fontId="0" fillId="0" borderId="2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26" fillId="2" borderId="3" xfId="0" applyFont="1" applyFill="1" applyBorder="1" applyAlignment="1" applyProtection="1">
      <alignment horizontal="center"/>
      <protection hidden="1"/>
    </xf>
    <xf numFmtId="0" fontId="26" fillId="2" borderId="21" xfId="0" applyFont="1" applyFill="1" applyBorder="1" applyAlignment="1" applyProtection="1">
      <alignment horizontal="center"/>
      <protection hidden="1"/>
    </xf>
    <xf numFmtId="0" fontId="9" fillId="0" borderId="34" xfId="0" applyFont="1" applyBorder="1" applyAlignment="1" applyProtection="1">
      <alignment horizontal="left" vertical="top" wrapText="1"/>
      <protection locked="0"/>
    </xf>
    <xf numFmtId="0" fontId="9" fillId="0" borderId="23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9" fillId="0" borderId="31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6">
    <dxf>
      <protection locked="0" hidden="0"/>
    </dxf>
    <dxf>
      <numFmt numFmtId="14" formatCode="0.00%"/>
    </dxf>
    <dxf>
      <numFmt numFmtId="169" formatCode="[$-409]dd/mmm/yy;@"/>
    </dxf>
    <dxf>
      <numFmt numFmtId="164" formatCode="_ * #,##0_ ;_ * \-#,##0_ ;_ * &quot;-&quot;??_ ;_ @_ "/>
    </dxf>
    <dxf>
      <numFmt numFmtId="171" formatCode="_ * #,##0.0_ ;_ * \-#,##0.0_ ;_ * &quot;-&quot;??_ ;_ @_ "/>
    </dxf>
    <dxf>
      <numFmt numFmtId="35" formatCode="_ * #,##0.00_ ;_ * \-#,##0.0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$CM$6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85725</xdr:colOff>
      <xdr:row>0</xdr:row>
      <xdr:rowOff>19050</xdr:rowOff>
    </xdr:from>
    <xdr:to>
      <xdr:col>81</xdr:col>
      <xdr:colOff>95250</xdr:colOff>
      <xdr:row>4</xdr:row>
      <xdr:rowOff>171450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8086725" y="19050"/>
          <a:ext cx="1952625" cy="942975"/>
          <a:chOff x="6943725" y="19050"/>
          <a:chExt cx="1952625" cy="91440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6943725" y="19050"/>
            <a:ext cx="1952625" cy="914400"/>
          </a:xfrm>
          <a:custGeom>
            <a:avLst/>
            <a:gdLst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0 w 2981325"/>
              <a:gd name="connsiteY3" fmla="*/ 914400 h 914400"/>
              <a:gd name="connsiteX4" fmla="*/ 0 w 2981325"/>
              <a:gd name="connsiteY4" fmla="*/ 0 h 914400"/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1905000 w 2981325"/>
              <a:gd name="connsiteY3" fmla="*/ 895350 h 914400"/>
              <a:gd name="connsiteX4" fmla="*/ 0 w 2981325"/>
              <a:gd name="connsiteY4" fmla="*/ 0 h 914400"/>
              <a:gd name="connsiteX0" fmla="*/ 0 w 1952625"/>
              <a:gd name="connsiteY0" fmla="*/ 0 h 914400"/>
              <a:gd name="connsiteX1" fmla="*/ 1952625 w 1952625"/>
              <a:gd name="connsiteY1" fmla="*/ 0 h 914400"/>
              <a:gd name="connsiteX2" fmla="*/ 1952625 w 1952625"/>
              <a:gd name="connsiteY2" fmla="*/ 914400 h 914400"/>
              <a:gd name="connsiteX3" fmla="*/ 876300 w 1952625"/>
              <a:gd name="connsiteY3" fmla="*/ 895350 h 914400"/>
              <a:gd name="connsiteX4" fmla="*/ 0 w 1952625"/>
              <a:gd name="connsiteY4" fmla="*/ 0 h 914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952625" h="914400">
                <a:moveTo>
                  <a:pt x="0" y="0"/>
                </a:moveTo>
                <a:lnTo>
                  <a:pt x="1952625" y="0"/>
                </a:lnTo>
                <a:lnTo>
                  <a:pt x="1952625" y="914400"/>
                </a:lnTo>
                <a:lnTo>
                  <a:pt x="876300" y="895350"/>
                </a:lnTo>
                <a:lnTo>
                  <a:pt x="0" y="0"/>
                </a:lnTo>
                <a:close/>
              </a:path>
            </a:pathLst>
          </a:custGeom>
          <a:solidFill>
            <a:srgbClr val="00B050">
              <a:alpha val="88000"/>
            </a:srgbClr>
          </a:solidFill>
          <a:ln w="34925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mc:AlternateContent xmlns:mc="http://schemas.openxmlformats.org/markup-compatibility/2006" xmlns:a14="http://schemas.microsoft.com/office/drawing/2010/main">
        <mc:Choice Requires="a14">
          <mc:AlternateContent>
            <mc:Choice Requires="a14">
              <xdr:sp macro="" textlink="">
                <xdr:nvSpPr>
                  <xdr:cNvPr id="1029" name="Option Button 1" hidden="1">
                    <a:extLst>
                      <a:ext uri="{63B3BB69-23CF-44E3-9099-C40C66FF867C}">
                        <a14:compatExt spid="_x0000_s1029"/>
                      </a:ext>
                      <a:ext uri="{FF2B5EF4-FFF2-40B4-BE49-F238E27FC236}">
                        <a16:creationId xmlns:a16="http://schemas.microsoft.com/office/drawing/2014/main" id="{00000000-0008-0000-0000-000005040000}"/>
                      </a:ext>
                    </a:extLst>
                  </xdr:cNvPr>
                  <xdr:cNvSpPr/>
                </xdr:nvSpPr>
                <xdr:spPr bwMode="auto">
                  <a:xfrm>
                    <a:off x="7973340" y="39598"/>
                    <a:ext cx="849170" cy="267128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</mc:Choice>
            <mc:Fallback/>
          </mc:AlternateContent>
        </mc:Choice>
        <mc:Fallback xmlns=""/>
      </mc:AlternateContent>
      <mc:AlternateContent xmlns:mc="http://schemas.openxmlformats.org/markup-compatibility/2006" xmlns:a14="http://schemas.microsoft.com/office/drawing/2010/main">
        <mc:Choice Requires="a14">
          <mc:AlternateContent>
            <mc:Choice Requires="a14">
              <xdr:sp macro="" textlink="">
                <xdr:nvSpPr>
                  <xdr:cNvPr id="1026" name="Option Button 2" hidden="1">
                    <a:extLst>
                      <a:ext uri="{63B3BB69-23CF-44E3-9099-C40C66FF867C}">
                        <a14:compatExt spid="_x0000_s1026"/>
                      </a:ext>
                      <a:ext uri="{FF2B5EF4-FFF2-40B4-BE49-F238E27FC236}">
                        <a16:creationId xmlns:a16="http://schemas.microsoft.com/office/drawing/2014/main" id="{00000000-0008-0000-0000-000002040000}"/>
                      </a:ext>
                    </a:extLst>
                  </xdr:cNvPr>
                  <xdr:cNvSpPr/>
                </xdr:nvSpPr>
                <xdr:spPr bwMode="auto">
                  <a:xfrm>
                    <a:off x="7973339" y="234807"/>
                    <a:ext cx="849170" cy="267128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>
                        <a:solidFill>
                          <a:srgbClr val="FFFFFF" mc:Ignorable="a14" a14:legacySpreadsheetColorIndex="65"/>
                        </a:solidFill>
                      </a14:hiddenFill>
                    </a:ext>
                    <a:ext uri="{91240B29-F687-4F45-9708-019B960494DF}">
                      <a14:hiddenLine w="9525">
                        <a:solidFill>
                          <a:srgbClr val="000000" mc:Ignorable="a14" a14:legacySpreadsheetColorIndex="64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Overflow="clip" wrap="square" lIns="27432" tIns="18288" rIns="0" bIns="18288" anchor="ctr" upright="1"/>
                  <a:lstStyle/>
                  <a:p>
                    <a:pPr algn="l" rtl="0">
                      <a:defRPr sz="1000"/>
                    </a:pPr>
                    <a:r>
                      <a:rPr lang="en-IN" sz="800" b="0" i="0" u="none" strike="noStrike" baseline="0">
                        <a:solidFill>
                          <a:srgbClr val="000000"/>
                        </a:solidFill>
                        <a:latin typeface="Segoe UI"/>
                        <a:ea typeface="Segoe UI"/>
                        <a:cs typeface="Segoe UI"/>
                      </a:rPr>
                      <a:t>DUPLICATE</a:t>
                    </a:r>
                  </a:p>
                </xdr:txBody>
              </xdr:sp>
            </mc:Choice>
            <mc:Fallback/>
          </mc:AlternateContent>
        </mc:Choice>
        <mc:Fallback xmlns=""/>
      </mc:AlternateContent>
      <mc:AlternateContent xmlns:mc="http://schemas.openxmlformats.org/markup-compatibility/2006" xmlns:a14="http://schemas.microsoft.com/office/drawing/2010/main">
        <mc:Choice Requires="a14">
          <mc:AlternateContent>
            <mc:Choice Requires="a14">
              <xdr:sp macro="" textlink="">
                <xdr:nvSpPr>
                  <xdr:cNvPr id="1027" name="Option Button 3" hidden="1">
                    <a:extLst>
                      <a:ext uri="{63B3BB69-23CF-44E3-9099-C40C66FF867C}">
                        <a14:compatExt spid="_x0000_s1027"/>
                      </a:ext>
                      <a:ext uri="{FF2B5EF4-FFF2-40B4-BE49-F238E27FC236}">
                        <a16:creationId xmlns:a16="http://schemas.microsoft.com/office/drawing/2014/main" id="{00000000-0008-0000-0000-000003040000}"/>
                      </a:ext>
                    </a:extLst>
                  </xdr:cNvPr>
                  <xdr:cNvSpPr/>
                </xdr:nvSpPr>
                <xdr:spPr bwMode="auto">
                  <a:xfrm>
                    <a:off x="7973339" y="409468"/>
                    <a:ext cx="849170" cy="267128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>
                        <a:solidFill>
                          <a:srgbClr val="FFFFFF" mc:Ignorable="a14" a14:legacySpreadsheetColorIndex="65"/>
                        </a:solidFill>
                      </a14:hiddenFill>
                    </a:ext>
                    <a:ext uri="{91240B29-F687-4F45-9708-019B960494DF}">
                      <a14:hiddenLine w="9525">
                        <a:solidFill>
                          <a:srgbClr val="000000" mc:Ignorable="a14" a14:legacySpreadsheetColorIndex="64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Overflow="clip" wrap="square" lIns="27432" tIns="18288" rIns="0" bIns="18288" anchor="ctr" upright="1"/>
                  <a:lstStyle/>
                  <a:p>
                    <a:pPr algn="l" rtl="0">
                      <a:defRPr sz="1000"/>
                    </a:pPr>
                    <a:r>
                      <a:rPr lang="en-IN" sz="800" b="0" i="0" u="none" strike="noStrike" baseline="0">
                        <a:solidFill>
                          <a:srgbClr val="000000"/>
                        </a:solidFill>
                        <a:latin typeface="Segoe UI"/>
                        <a:ea typeface="Segoe UI"/>
                        <a:cs typeface="Segoe UI"/>
                      </a:rPr>
                      <a:t>TRIPLICATE</a:t>
                    </a:r>
                  </a:p>
                </xdr:txBody>
              </xdr:sp>
            </mc:Choice>
            <mc:Fallback/>
          </mc:AlternateContent>
        </mc:Choice>
        <mc:Fallback xmlns=""/>
      </mc:AlternateContent>
      <mc:AlternateContent xmlns:mc="http://schemas.openxmlformats.org/markup-compatibility/2006" xmlns:a14="http://schemas.microsoft.com/office/drawing/2010/main">
        <mc:Choice Requires="a14">
          <mc:AlternateContent>
            <mc:Choice Requires="a14">
              <xdr:sp macro="" textlink="">
                <xdr:nvSpPr>
                  <xdr:cNvPr id="1028" name="Option Button 4" hidden="1">
                    <a:extLst>
                      <a:ext uri="{63B3BB69-23CF-44E3-9099-C40C66FF867C}">
                        <a14:compatExt spid="_x0000_s1028"/>
                      </a:ext>
                      <a:ext uri="{FF2B5EF4-FFF2-40B4-BE49-F238E27FC236}">
                        <a16:creationId xmlns:a16="http://schemas.microsoft.com/office/drawing/2014/main" id="{00000000-0008-0000-0000-000004040000}"/>
                      </a:ext>
                    </a:extLst>
                  </xdr:cNvPr>
                  <xdr:cNvSpPr/>
                </xdr:nvSpPr>
                <xdr:spPr bwMode="auto">
                  <a:xfrm>
                    <a:off x="7973339" y="614951"/>
                    <a:ext cx="812250" cy="267128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>
                        <a:solidFill>
                          <a:srgbClr val="FFFFFF" mc:Ignorable="a14" a14:legacySpreadsheetColorIndex="65"/>
                        </a:solidFill>
                      </a14:hiddenFill>
                    </a:ext>
                    <a:ext uri="{91240B29-F687-4F45-9708-019B960494DF}">
                      <a14:hiddenLine w="9525">
                        <a:solidFill>
                          <a:srgbClr val="000000" mc:Ignorable="a14" a14:legacySpreadsheetColorIndex="64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Overflow="clip" wrap="square" lIns="27432" tIns="18288" rIns="0" bIns="18288" anchor="ctr" upright="1"/>
                  <a:lstStyle/>
                  <a:p>
                    <a:pPr algn="l" rtl="0">
                      <a:defRPr sz="1000"/>
                    </a:pPr>
                    <a:r>
                      <a:rPr lang="en-IN" sz="800" b="0" i="0" u="none" strike="noStrike" baseline="0">
                        <a:solidFill>
                          <a:srgbClr val="000000"/>
                        </a:solidFill>
                        <a:latin typeface="Segoe UI"/>
                        <a:ea typeface="Segoe UI"/>
                        <a:cs typeface="Segoe UI"/>
                      </a:rPr>
                      <a:t>EXTRA OC</a:t>
                    </a:r>
                  </a:p>
                </xdr:txBody>
              </xdr:sp>
            </mc:Choice>
            <mc:Fallback/>
          </mc:AlternateContent>
        </mc:Choice>
        <mc:Fallback xmlns=""/>
      </mc:AlternateContent>
      <xdr:sp macro="[0]!Macro1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210425" y="66676"/>
            <a:ext cx="714375" cy="771525"/>
          </a:xfrm>
          <a:custGeom>
            <a:avLst/>
            <a:gdLst>
              <a:gd name="connsiteX0" fmla="*/ 0 w 714375"/>
              <a:gd name="connsiteY0" fmla="*/ 119065 h 742950"/>
              <a:gd name="connsiteX1" fmla="*/ 119065 w 714375"/>
              <a:gd name="connsiteY1" fmla="*/ 0 h 742950"/>
              <a:gd name="connsiteX2" fmla="*/ 595310 w 714375"/>
              <a:gd name="connsiteY2" fmla="*/ 0 h 742950"/>
              <a:gd name="connsiteX3" fmla="*/ 714375 w 714375"/>
              <a:gd name="connsiteY3" fmla="*/ 119065 h 742950"/>
              <a:gd name="connsiteX4" fmla="*/ 714375 w 714375"/>
              <a:gd name="connsiteY4" fmla="*/ 623885 h 742950"/>
              <a:gd name="connsiteX5" fmla="*/ 595310 w 714375"/>
              <a:gd name="connsiteY5" fmla="*/ 742950 h 742950"/>
              <a:gd name="connsiteX6" fmla="*/ 119065 w 714375"/>
              <a:gd name="connsiteY6" fmla="*/ 742950 h 742950"/>
              <a:gd name="connsiteX7" fmla="*/ 0 w 714375"/>
              <a:gd name="connsiteY7" fmla="*/ 623885 h 742950"/>
              <a:gd name="connsiteX8" fmla="*/ 0 w 714375"/>
              <a:gd name="connsiteY8" fmla="*/ 119065 h 742950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0 w 714375"/>
              <a:gd name="connsiteY7" fmla="*/ 623885 h 771525"/>
              <a:gd name="connsiteX8" fmla="*/ 0 w 714375"/>
              <a:gd name="connsiteY8" fmla="*/ 119065 h 771525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19050 w 714375"/>
              <a:gd name="connsiteY7" fmla="*/ 119060 h 771525"/>
              <a:gd name="connsiteX8" fmla="*/ 0 w 714375"/>
              <a:gd name="connsiteY8" fmla="*/ 119065 h 771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4375" h="771525">
                <a:moveTo>
                  <a:pt x="0" y="119065"/>
                </a:moveTo>
                <a:cubicBezTo>
                  <a:pt x="0" y="53307"/>
                  <a:pt x="53307" y="0"/>
                  <a:pt x="119065" y="0"/>
                </a:cubicBezTo>
                <a:lnTo>
                  <a:pt x="595310" y="0"/>
                </a:lnTo>
                <a:cubicBezTo>
                  <a:pt x="661068" y="0"/>
                  <a:pt x="714375" y="53307"/>
                  <a:pt x="714375" y="119065"/>
                </a:cubicBezTo>
                <a:lnTo>
                  <a:pt x="714375" y="623885"/>
                </a:lnTo>
                <a:cubicBezTo>
                  <a:pt x="714375" y="689643"/>
                  <a:pt x="661068" y="742950"/>
                  <a:pt x="595310" y="742950"/>
                </a:cubicBezTo>
                <a:cubicBezTo>
                  <a:pt x="436562" y="742950"/>
                  <a:pt x="801688" y="771525"/>
                  <a:pt x="642940" y="771525"/>
                </a:cubicBezTo>
                <a:cubicBezTo>
                  <a:pt x="577182" y="771525"/>
                  <a:pt x="19050" y="184818"/>
                  <a:pt x="19050" y="119060"/>
                </a:cubicBezTo>
                <a:lnTo>
                  <a:pt x="0" y="119065"/>
                </a:lnTo>
                <a:close/>
              </a:path>
            </a:pathLst>
          </a:custGeom>
          <a:solidFill>
            <a:srgbClr val="FFC000"/>
          </a:solidFill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100"/>
              <a:t>  </a:t>
            </a:r>
          </a:p>
          <a:p>
            <a:pPr algn="l"/>
            <a:r>
              <a:rPr lang="en-IN" sz="1100"/>
              <a:t>     </a:t>
            </a:r>
            <a:r>
              <a:rPr lang="en-IN" sz="1100" b="1">
                <a:solidFill>
                  <a:srgbClr val="FF0000"/>
                </a:solidFill>
              </a:rPr>
              <a:t>P</a:t>
            </a:r>
            <a:r>
              <a:rPr lang="en-IN" sz="1100" b="1" baseline="0">
                <a:solidFill>
                  <a:srgbClr val="FF0000"/>
                </a:solidFill>
              </a:rPr>
              <a:t>RINT</a:t>
            </a:r>
            <a:endParaRPr lang="en-IN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47625</xdr:colOff>
      <xdr:row>0</xdr:row>
      <xdr:rowOff>38100</xdr:rowOff>
    </xdr:from>
    <xdr:to>
      <xdr:col>26</xdr:col>
      <xdr:colOff>47625</xdr:colOff>
      <xdr:row>5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625" y="38100"/>
          <a:ext cx="2971800" cy="1000125"/>
        </a:xfrm>
        <a:prstGeom prst="roundRect">
          <a:avLst/>
        </a:prstGeom>
        <a:solidFill>
          <a:srgbClr val="FFC000"/>
        </a:solidFill>
        <a:effectLst>
          <a:outerShdw blurRad="50800" dist="50800" dir="5400000" algn="ctr" rotWithShape="0">
            <a:schemeClr val="bg1">
              <a:lumMod val="8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rgbClr val="C00000"/>
              </a:solidFill>
            </a:rPr>
            <a:t>For Customization</a:t>
          </a:r>
          <a:r>
            <a:rPr lang="en-IN" sz="1200" b="1" baseline="0">
              <a:solidFill>
                <a:srgbClr val="C00000"/>
              </a:solidFill>
            </a:rPr>
            <a:t> queries please drop a email at  prakash@pmishra.in</a:t>
          </a:r>
          <a:endParaRPr lang="en-IN" sz="1200" b="1">
            <a:solidFill>
              <a:srgbClr val="C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73</xdr:col>
          <xdr:colOff>85725</xdr:colOff>
          <xdr:row>0</xdr:row>
          <xdr:rowOff>38100</xdr:rowOff>
        </xdr:from>
        <xdr:to>
          <xdr:col>81</xdr:col>
          <xdr:colOff>19050</xdr:colOff>
          <xdr:row>1</xdr:row>
          <xdr:rowOff>114300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ORIGIONAL</a:t>
              </a:r>
            </a:p>
          </xdr:txBody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rakash Mishra" refreshedDate="42910.470500115742" createdVersion="6" refreshedVersion="6" minRefreshableVersion="3" recordCount="1000">
  <cacheSource type="worksheet">
    <worksheetSource ref="C1:V1001" sheet="Transaction"/>
  </cacheSource>
  <cacheFields count="21">
    <cacheField name="Invoice No" numFmtId="0">
      <sharedItems containsString="0" containsBlank="1" containsNumber="1" containsInteger="1" minValue="1" maxValue="17" count="1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m/>
      </sharedItems>
    </cacheField>
    <cacheField name="Line Item" numFmtId="0">
      <sharedItems containsString="0" containsBlank="1" containsNumber="1" containsInteger="1" minValue="1" maxValue="2"/>
    </cacheField>
    <cacheField name="Date" numFmtId="165">
      <sharedItems containsNonDate="0" containsDate="1" containsString="0" containsBlank="1" minDate="2017-07-01T00:00:00" maxDate="2017-08-13T00:00:00" count="11">
        <d v="2017-07-01T00:00:00"/>
        <d v="2017-07-02T00:00:00"/>
        <d v="2017-07-03T00:00:00"/>
        <d v="2017-07-15T00:00:00"/>
        <d v="2017-07-20T00:00:00"/>
        <d v="2017-07-21T00:00:00"/>
        <d v="2017-07-24T00:00:00"/>
        <d v="2017-07-27T00:00:00"/>
        <d v="2017-07-28T00:00:00"/>
        <d v="2017-08-12T00:00:00"/>
        <m/>
      </sharedItems>
      <fieldGroup par="20" base="2">
        <rangePr groupBy="days" startDate="2017-07-01T00:00:00" endDate="2017-08-13T00:00:00"/>
        <groupItems count="368">
          <s v="(blank)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3-08-2017"/>
        </groupItems>
      </fieldGroup>
    </cacheField>
    <cacheField name="Customer Code" numFmtId="0">
      <sharedItems containsBlank="1" count="7">
        <s v="CUST-001"/>
        <s v="CUST-002"/>
        <s v="CUST-003"/>
        <s v="CUST-004"/>
        <s v="CUST-005"/>
        <m/>
        <s v="CUST-006" u="1"/>
      </sharedItems>
    </cacheField>
    <cacheField name="Product Code" numFmtId="0">
      <sharedItems containsBlank="1"/>
    </cacheField>
    <cacheField name="Rate" numFmtId="0">
      <sharedItems containsSemiMixedTypes="0" containsString="0" containsNumber="1" containsInteger="1" minValue="0" maxValue="4300"/>
    </cacheField>
    <cacheField name="Disc. %" numFmtId="10">
      <sharedItems containsMixedTypes="1" containsNumber="1" minValue="-0.2" maxValue="0.25"/>
    </cacheField>
    <cacheField name="Discount" numFmtId="43">
      <sharedItems containsString="0" containsBlank="1" containsNumber="1" containsInteger="1" minValue="-300" maxValue="245"/>
    </cacheField>
    <cacheField name="Net Price" numFmtId="43">
      <sharedItems containsSemiMixedTypes="0" containsString="0" containsNumber="1" containsInteger="1" minValue="0" maxValue="4300"/>
    </cacheField>
    <cacheField name="Quantity" numFmtId="43">
      <sharedItems containsString="0" containsBlank="1" containsNumber="1" containsInteger="1" minValue="11" maxValue="250"/>
    </cacheField>
    <cacheField name="Product Value" numFmtId="43">
      <sharedItems containsSemiMixedTypes="0" containsString="0" containsNumber="1" containsInteger="1" minValue="0" maxValue="300000"/>
    </cacheField>
    <cacheField name="Discount Value" numFmtId="43">
      <sharedItems containsSemiMixedTypes="0" containsString="0" containsNumber="1" containsInteger="1" minValue="-9600" maxValue="61250"/>
    </cacheField>
    <cacheField name="Tax" numFmtId="43">
      <sharedItems/>
    </cacheField>
    <cacheField name="State" numFmtId="43">
      <sharedItems/>
    </cacheField>
    <cacheField name="Tax %" numFmtId="10">
      <sharedItems containsMixedTypes="1" containsNumber="1" minValue="0.09" maxValue="0.18"/>
    </cacheField>
    <cacheField name="SGST" numFmtId="43">
      <sharedItems containsSemiMixedTypes="0" containsString="0" containsNumber="1" minValue="0" maxValue="16987.5"/>
    </cacheField>
    <cacheField name="CGST" numFmtId="43">
      <sharedItems containsSemiMixedTypes="0" containsString="0" containsNumber="1" minValue="0" maxValue="16987.5"/>
    </cacheField>
    <cacheField name="IGST" numFmtId="43">
      <sharedItems containsSemiMixedTypes="0" containsString="0" containsNumber="1" minValue="0" maxValue="54000"/>
    </cacheField>
    <cacheField name="Total Value on Invoice" numFmtId="43">
      <sharedItems containsSemiMixedTypes="0" containsString="0" containsNumber="1" minValue="0" maxValue="354000"/>
    </cacheField>
    <cacheField name="GSTIN NO" numFmtId="0">
      <sharedItems/>
    </cacheField>
    <cacheField name="Months" numFmtId="0" databaseField="0">
      <fieldGroup base="2">
        <rangePr groupBy="months" startDate="2017-07-01T00:00:00" endDate="2017-08-13T00:00:00"/>
        <groupItems count="14">
          <s v="&lt;01-07-2017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3-08-20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x v="0"/>
    <n v="1"/>
    <x v="0"/>
    <x v="0"/>
    <s v="6101001"/>
    <n v="2600"/>
    <n v="-0.08"/>
    <n v="-200"/>
    <n v="2800"/>
    <n v="25"/>
    <n v="70000"/>
    <n v="-5000"/>
    <s v="IGST"/>
    <s v="31"/>
    <n v="0.18"/>
    <n v="0"/>
    <n v="0"/>
    <n v="12600"/>
    <n v="82600"/>
    <s v="27SDHPM3277N12"/>
  </r>
  <r>
    <x v="0"/>
    <n v="2"/>
    <x v="0"/>
    <x v="0"/>
    <s v="6101002"/>
    <n v="1500"/>
    <n v="-0.2"/>
    <n v="-300"/>
    <n v="1800"/>
    <n v="32"/>
    <n v="57600"/>
    <n v="-9600"/>
    <s v="IGST"/>
    <s v="31"/>
    <n v="0.18"/>
    <n v="0"/>
    <n v="0"/>
    <n v="10368"/>
    <n v="67968"/>
    <s v="27SDHPM3277N12"/>
  </r>
  <r>
    <x v="1"/>
    <n v="1"/>
    <x v="1"/>
    <x v="1"/>
    <s v="6101001"/>
    <n v="2600"/>
    <n v="0.03"/>
    <n v="65"/>
    <n v="2535"/>
    <n v="15"/>
    <n v="38025"/>
    <n v="975"/>
    <s v="IGST"/>
    <s v="24"/>
    <n v="0.18"/>
    <n v="0"/>
    <n v="0"/>
    <n v="6844.5"/>
    <n v="44869.5"/>
    <s v="24ABHPM8186N11"/>
  </r>
  <r>
    <x v="1"/>
    <n v="1"/>
    <x v="2"/>
    <x v="1"/>
    <s v="6103007"/>
    <n v="2100"/>
    <n v="0.06"/>
    <n v="135"/>
    <n v="1965"/>
    <n v="17"/>
    <n v="33405"/>
    <n v="2295"/>
    <s v="IGST"/>
    <s v="24"/>
    <n v="0.18"/>
    <n v="0"/>
    <n v="0"/>
    <n v="6012.9"/>
    <n v="39417.9"/>
    <s v="24ABHPM8186N11"/>
  </r>
  <r>
    <x v="2"/>
    <n v="1"/>
    <x v="3"/>
    <x v="2"/>
    <s v="6103010"/>
    <n v="1000"/>
    <n v="0.25"/>
    <n v="245"/>
    <n v="755"/>
    <n v="250"/>
    <n v="188750"/>
    <n v="61250"/>
    <s v="SCGST"/>
    <s v="27"/>
    <n v="0.09"/>
    <n v="16987.5"/>
    <n v="16987.5"/>
    <n v="0"/>
    <n v="222725"/>
    <s v="27UNREGISTERED"/>
  </r>
  <r>
    <x v="2"/>
    <n v="2"/>
    <x v="3"/>
    <x v="2"/>
    <s v="6103013"/>
    <n v="2500"/>
    <n v="0.09"/>
    <n v="215"/>
    <n v="2285"/>
    <n v="22"/>
    <n v="50270"/>
    <n v="4730"/>
    <s v="SCGST"/>
    <s v="27"/>
    <n v="0.09"/>
    <n v="4524.3"/>
    <n v="4524.3"/>
    <n v="0"/>
    <n v="59318.600000000006"/>
    <s v="27UNREGISTERED"/>
  </r>
  <r>
    <x v="3"/>
    <n v="1"/>
    <x v="4"/>
    <x v="3"/>
    <s v="6103009"/>
    <n v="3000"/>
    <n v="0"/>
    <m/>
    <n v="3000"/>
    <n v="100"/>
    <n v="300000"/>
    <n v="0"/>
    <s v="IGST"/>
    <s v="18"/>
    <n v="0.18"/>
    <n v="0"/>
    <n v="0"/>
    <n v="54000"/>
    <n v="354000"/>
    <s v="18UNREGISTERED"/>
  </r>
  <r>
    <x v="4"/>
    <n v="1"/>
    <x v="5"/>
    <x v="0"/>
    <s v="6103007"/>
    <n v="2100"/>
    <n v="0"/>
    <m/>
    <n v="2100"/>
    <n v="17"/>
    <n v="35700"/>
    <n v="0"/>
    <s v="IGST"/>
    <s v="31"/>
    <n v="0.18"/>
    <n v="0"/>
    <n v="0"/>
    <n v="6426"/>
    <n v="42126"/>
    <s v="27SDHPM3277N12"/>
  </r>
  <r>
    <x v="5"/>
    <n v="1"/>
    <x v="6"/>
    <x v="4"/>
    <s v="6103013"/>
    <n v="2500"/>
    <n v="0"/>
    <m/>
    <n v="2500"/>
    <n v="40"/>
    <n v="100000"/>
    <n v="0"/>
    <s v="IGST"/>
    <s v="18"/>
    <n v="0.18"/>
    <n v="0"/>
    <n v="0"/>
    <n v="18000"/>
    <n v="118000"/>
    <s v="18ABHPM8186N11"/>
  </r>
  <r>
    <x v="6"/>
    <n v="1"/>
    <x v="7"/>
    <x v="1"/>
    <s v="6101004"/>
    <n v="2700"/>
    <n v="0"/>
    <m/>
    <n v="2700"/>
    <n v="28"/>
    <n v="75600"/>
    <n v="0"/>
    <s v="IGST"/>
    <s v="24"/>
    <n v="0.18"/>
    <n v="0"/>
    <n v="0"/>
    <n v="13608"/>
    <n v="89208"/>
    <s v="24ABHPM8186N11"/>
  </r>
  <r>
    <x v="7"/>
    <n v="1"/>
    <x v="8"/>
    <x v="1"/>
    <s v="6103018"/>
    <n v="2800"/>
    <n v="0"/>
    <m/>
    <n v="2800"/>
    <n v="16"/>
    <n v="44800"/>
    <n v="0"/>
    <s v="IGST"/>
    <s v="24"/>
    <n v="0.18"/>
    <n v="0"/>
    <n v="0"/>
    <n v="8064"/>
    <n v="52864"/>
    <s v="24ABHPM8186N11"/>
  </r>
  <r>
    <x v="8"/>
    <n v="1"/>
    <x v="3"/>
    <x v="3"/>
    <s v="6101003"/>
    <n v="1300"/>
    <n v="0"/>
    <m/>
    <n v="1300"/>
    <n v="29"/>
    <n v="37700"/>
    <n v="0"/>
    <s v="IGST"/>
    <s v="18"/>
    <n v="0.18"/>
    <n v="0"/>
    <n v="0"/>
    <n v="6786"/>
    <n v="44486"/>
    <s v="18UNREGISTERED"/>
  </r>
  <r>
    <x v="9"/>
    <n v="1"/>
    <x v="3"/>
    <x v="4"/>
    <s v="6103008"/>
    <n v="3500"/>
    <n v="0"/>
    <m/>
    <n v="3500"/>
    <n v="17"/>
    <n v="59500"/>
    <n v="0"/>
    <s v="IGST"/>
    <s v="18"/>
    <n v="0.18"/>
    <n v="0"/>
    <n v="0"/>
    <n v="10710"/>
    <n v="70210"/>
    <s v="18ABHPM8186N11"/>
  </r>
  <r>
    <x v="10"/>
    <n v="1"/>
    <x v="3"/>
    <x v="2"/>
    <s v="6103011"/>
    <n v="1200"/>
    <n v="0"/>
    <m/>
    <n v="1200"/>
    <n v="26"/>
    <n v="31200"/>
    <n v="0"/>
    <s v="SCGST"/>
    <s v="27"/>
    <n v="0.09"/>
    <n v="2808"/>
    <n v="2808"/>
    <n v="0"/>
    <n v="36816"/>
    <s v="27UNREGISTERED"/>
  </r>
  <r>
    <x v="11"/>
    <n v="1"/>
    <x v="3"/>
    <x v="3"/>
    <s v="6103008"/>
    <n v="3500"/>
    <n v="0"/>
    <m/>
    <n v="3500"/>
    <n v="29"/>
    <n v="101500"/>
    <n v="0"/>
    <s v="IGST"/>
    <s v="18"/>
    <n v="0.18"/>
    <n v="0"/>
    <n v="0"/>
    <n v="18270"/>
    <n v="119770"/>
    <s v="18UNREGISTERED"/>
  </r>
  <r>
    <x v="12"/>
    <n v="1"/>
    <x v="3"/>
    <x v="1"/>
    <s v="6103009"/>
    <n v="3000"/>
    <n v="0"/>
    <m/>
    <n v="3000"/>
    <n v="11"/>
    <n v="33000"/>
    <n v="0"/>
    <s v="IGST"/>
    <s v="24"/>
    <n v="0.18"/>
    <n v="0"/>
    <n v="0"/>
    <n v="5940"/>
    <n v="38940"/>
    <s v="24ABHPM8186N11"/>
  </r>
  <r>
    <x v="13"/>
    <n v="1"/>
    <x v="9"/>
    <x v="3"/>
    <s v="6103011"/>
    <n v="1200"/>
    <n v="0"/>
    <m/>
    <n v="1200"/>
    <n v="38"/>
    <n v="45600"/>
    <n v="0"/>
    <s v="IGST"/>
    <s v="18"/>
    <n v="0.18"/>
    <n v="0"/>
    <n v="0"/>
    <n v="8208"/>
    <n v="53808"/>
    <s v="18UNREGISTERED"/>
  </r>
  <r>
    <x v="13"/>
    <n v="2"/>
    <x v="9"/>
    <x v="3"/>
    <s v="6103012"/>
    <n v="3800"/>
    <n v="0"/>
    <m/>
    <n v="3800"/>
    <n v="40"/>
    <n v="152000"/>
    <n v="0"/>
    <s v="IGST"/>
    <s v="18"/>
    <n v="0.18"/>
    <n v="0"/>
    <n v="0"/>
    <n v="27360"/>
    <n v="179360"/>
    <s v="18UNREGISTERED"/>
  </r>
  <r>
    <x v="14"/>
    <n v="1"/>
    <x v="9"/>
    <x v="3"/>
    <s v="6101006"/>
    <n v="4300"/>
    <n v="0"/>
    <m/>
    <n v="4300"/>
    <n v="33"/>
    <n v="141900"/>
    <n v="0"/>
    <s v="IGST"/>
    <s v="18"/>
    <n v="0.18"/>
    <n v="0"/>
    <n v="0"/>
    <n v="25542"/>
    <n v="167442"/>
    <s v="18UNREGISTERED"/>
  </r>
  <r>
    <x v="15"/>
    <n v="1"/>
    <x v="9"/>
    <x v="2"/>
    <s v="6103013"/>
    <n v="2500"/>
    <n v="0"/>
    <m/>
    <n v="2500"/>
    <n v="27"/>
    <n v="67500"/>
    <n v="0"/>
    <s v="SCGST"/>
    <s v="27"/>
    <n v="0.09"/>
    <n v="6075"/>
    <n v="6075"/>
    <n v="0"/>
    <n v="79650"/>
    <s v="27UNREGISTERED"/>
  </r>
  <r>
    <x v="16"/>
    <n v="1"/>
    <x v="9"/>
    <x v="3"/>
    <s v="6101002"/>
    <n v="1500"/>
    <n v="0"/>
    <m/>
    <n v="1500"/>
    <n v="31"/>
    <n v="46500"/>
    <n v="0"/>
    <s v="IGST"/>
    <s v="18"/>
    <n v="0.18"/>
    <n v="0"/>
    <n v="0"/>
    <n v="8370"/>
    <n v="54870"/>
    <s v="18UNREGISTERED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  <r>
    <x v="17"/>
    <m/>
    <x v="10"/>
    <x v="5"/>
    <m/>
    <n v="0"/>
    <s v=""/>
    <m/>
    <n v="0"/>
    <m/>
    <n v="0"/>
    <n v="0"/>
    <s v=""/>
    <s v=""/>
    <s v=""/>
    <n v="0"/>
    <n v="0"/>
    <n v="0"/>
    <n v="0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I23" firstHeaderRow="1" firstDataRow="2" firstDataCol="2"/>
  <pivotFields count="21">
    <pivotField axis="axisRow" compact="0" outline="0" subtotalTop="0" showAll="0" sortType="ascending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compact="0" outline="0" subtotalTop="0" showAll="0"/>
    <pivotField dataField="1" compact="0" outline="0" subtotalTop="0" showAll="0">
      <items count="369">
        <item x="0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1"/>
        <item x="2"/>
        <item x="3"/>
        <item x="4"/>
        <item x="5"/>
        <item x="6"/>
        <item x="7"/>
        <item x="8"/>
        <item x="9"/>
        <item x="32"/>
        <item x="33"/>
        <item x="34"/>
        <item x="35"/>
        <item x="36"/>
        <item x="37"/>
        <item x="38"/>
        <item x="39"/>
        <item x="40"/>
        <item x="61"/>
        <item x="62"/>
        <item x="63"/>
        <item x="64"/>
        <item x="65"/>
        <item x="66"/>
        <item x="67"/>
        <item x="68"/>
        <item x="69"/>
        <item x="92"/>
        <item x="93"/>
        <item x="94"/>
        <item x="95"/>
        <item x="96"/>
        <item x="97"/>
        <item x="98"/>
        <item x="99"/>
        <item x="100"/>
        <item x="122"/>
        <item x="123"/>
        <item x="124"/>
        <item x="125"/>
        <item x="126"/>
        <item x="127"/>
        <item x="128"/>
        <item x="129"/>
        <item x="130"/>
        <item x="153"/>
        <item x="154"/>
        <item x="155"/>
        <item x="156"/>
        <item x="157"/>
        <item x="158"/>
        <item x="159"/>
        <item x="160"/>
        <item x="161"/>
        <item x="183"/>
        <item x="184"/>
        <item x="185"/>
        <item x="186"/>
        <item x="187"/>
        <item x="188"/>
        <item x="189"/>
        <item x="190"/>
        <item x="191"/>
        <item x="214"/>
        <item x="215"/>
        <item x="216"/>
        <item x="217"/>
        <item x="218"/>
        <item x="219"/>
        <item x="220"/>
        <item x="221"/>
        <item x="222"/>
        <item x="245"/>
        <item x="246"/>
        <item x="247"/>
        <item x="248"/>
        <item x="249"/>
        <item x="250"/>
        <item x="251"/>
        <item x="252"/>
        <item x="253"/>
        <item x="275"/>
        <item x="276"/>
        <item x="277"/>
        <item x="278"/>
        <item x="279"/>
        <item x="280"/>
        <item x="281"/>
        <item x="282"/>
        <item x="283"/>
        <item x="306"/>
        <item x="307"/>
        <item x="308"/>
        <item x="309"/>
        <item x="310"/>
        <item x="311"/>
        <item x="312"/>
        <item x="313"/>
        <item x="314"/>
        <item x="336"/>
        <item x="337"/>
        <item x="338"/>
        <item x="339"/>
        <item x="340"/>
        <item x="341"/>
        <item x="342"/>
        <item x="343"/>
        <item x="344"/>
        <item x="367"/>
        <item t="default"/>
      </items>
    </pivotField>
    <pivotField axis="axisRow" compact="0" outline="0" subtotalTop="0" showAll="0">
      <items count="8">
        <item x="0"/>
        <item x="1"/>
        <item x="5"/>
        <item x="2"/>
        <item x="3"/>
        <item x="4"/>
        <item m="1" x="6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numFmtId="43" outline="0" subtotalTop="0" showAll="0"/>
    <pivotField compact="0" outline="0" subtotalTop="0" showAll="0"/>
    <pivotField dataField="1" compact="0" numFmtId="43" outline="0" subtotalTop="0" showAll="0"/>
    <pivotField compact="0" numFmtId="43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dataField="1" compact="0" numFmtId="43" outline="0" subtotalTop="0" showAll="0"/>
    <pivotField dataField="1" compact="0" numFmtId="43" outline="0" subtotalTop="0" showAll="0"/>
    <pivotField dataField="1" compact="0" numFmtId="43" outline="0" subtotalTop="0" showAll="0"/>
    <pivotField dataField="1" compact="0" numFmtId="43" outline="0" subtotalTop="0" showAll="0"/>
    <pivotField compact="0" outline="0" showAll="0" defaultSubtota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0"/>
    <field x="3"/>
  </rowFields>
  <rowItems count="19">
    <i>
      <x/>
      <x/>
    </i>
    <i>
      <x v="1"/>
      <x v="1"/>
    </i>
    <i>
      <x v="2"/>
      <x v="3"/>
    </i>
    <i>
      <x v="3"/>
      <x v="4"/>
    </i>
    <i>
      <x v="4"/>
      <x/>
    </i>
    <i>
      <x v="5"/>
      <x v="5"/>
    </i>
    <i>
      <x v="6"/>
      <x v="1"/>
    </i>
    <i>
      <x v="7"/>
      <x v="1"/>
    </i>
    <i>
      <x v="8"/>
      <x v="4"/>
    </i>
    <i>
      <x v="9"/>
      <x v="5"/>
    </i>
    <i>
      <x v="10"/>
      <x v="3"/>
    </i>
    <i>
      <x v="11"/>
      <x v="4"/>
    </i>
    <i>
      <x v="12"/>
      <x v="1"/>
    </i>
    <i>
      <x v="13"/>
      <x v="4"/>
    </i>
    <i>
      <x v="14"/>
      <x v="4"/>
    </i>
    <i>
      <x v="15"/>
      <x v="3"/>
    </i>
    <i>
      <x v="16"/>
      <x v="4"/>
    </i>
    <i>
      <x v="17"/>
      <x v="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Min of Date" fld="2" subtotal="min" baseField="3" baseItem="1" numFmtId="169"/>
    <dataField name="Max of Tax %" fld="14" subtotal="max" baseField="3" baseItem="0" numFmtId="10"/>
    <dataField name="Sum of Product Value" fld="10" baseField="0" baseItem="0"/>
    <dataField name="Sum of IGST" fld="17" baseField="0" baseItem="0"/>
    <dataField name="Sum of CGST" fld="16" baseField="0" baseItem="0"/>
    <dataField name="Sum of SGST" fld="15" baseField="0" baseItem="0"/>
    <dataField name="Sum of Total Value on Invoice" fld="18" baseField="0" baseItem="0"/>
  </dataFields>
  <formats count="6">
    <format dxfId="5">
      <pivotArea outline="0" collapsedLevelsAreSubtotals="1" fieldPosition="0"/>
    </format>
    <format dxfId="4">
      <pivotArea outline="0" collapsedLevelsAreSubtotals="1" fieldPosition="0"/>
    </format>
    <format dxfId="3">
      <pivotArea outline="0" collapsedLevelsAreSubtotals="1" fieldPosition="0"/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outline="0" fieldPosition="0">
        <references count="1">
          <reference field="4294967294" count="1">
            <x v="1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C95"/>
  <sheetViews>
    <sheetView showGridLines="0" tabSelected="1" workbookViewId="0">
      <selection activeCell="B37" sqref="B37:AT39"/>
    </sheetView>
  </sheetViews>
  <sheetFormatPr defaultColWidth="0" defaultRowHeight="15" zeroHeight="1" x14ac:dyDescent="0.25"/>
  <cols>
    <col min="1" max="41" width="1.7109375" customWidth="1"/>
    <col min="42" max="45" width="2.28515625" customWidth="1"/>
    <col min="46" max="53" width="2.7109375" customWidth="1"/>
    <col min="54" max="82" width="1.7109375" customWidth="1"/>
    <col min="83" max="83" width="2.7109375" customWidth="1"/>
    <col min="84" max="84" width="2.140625" customWidth="1"/>
    <col min="85" max="85" width="4" style="14" customWidth="1"/>
    <col min="86" max="86" width="9.140625" customWidth="1"/>
    <col min="87" max="89" width="9.140625" hidden="1" customWidth="1"/>
    <col min="90" max="90" width="11.5703125" hidden="1" customWidth="1"/>
    <col min="91" max="91" width="9.140625" hidden="1" customWidth="1"/>
    <col min="92" max="92" width="12.85546875" hidden="1" customWidth="1"/>
    <col min="93" max="93" width="10" hidden="1" customWidth="1"/>
    <col min="94" max="94" width="39.7109375" hidden="1" customWidth="1"/>
    <col min="95" max="95" width="9.140625" hidden="1" customWidth="1"/>
    <col min="96" max="96" width="11.140625" hidden="1" customWidth="1"/>
    <col min="97" max="97" width="9.140625" hidden="1" customWidth="1"/>
    <col min="98" max="99" width="10.140625" hidden="1" customWidth="1"/>
    <col min="100" max="100" width="9.140625" hidden="1" customWidth="1"/>
    <col min="101" max="101" width="13.5703125" hidden="1" customWidth="1"/>
    <col min="102" max="102" width="14.42578125" hidden="1" customWidth="1"/>
    <col min="103" max="105" width="9.140625" hidden="1" customWidth="1"/>
    <col min="106" max="106" width="10" hidden="1" customWidth="1"/>
    <col min="107" max="107" width="20.85546875" hidden="1" customWidth="1"/>
    <col min="108" max="16384" width="9.140625" hidden="1"/>
  </cols>
  <sheetData>
    <row r="1" spans="1:91" ht="15.75" thickBot="1" x14ac:dyDescent="0.3"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91" ht="16.5" thickBot="1" x14ac:dyDescent="0.3"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188" t="s">
        <v>44</v>
      </c>
      <c r="AS2" s="188"/>
      <c r="AT2" s="188"/>
      <c r="AU2" s="188"/>
      <c r="AV2" s="188"/>
      <c r="AW2" s="188"/>
      <c r="AX2" s="188"/>
      <c r="AY2" s="188"/>
      <c r="AZ2" s="189">
        <v>3</v>
      </c>
      <c r="BA2" s="190"/>
      <c r="BB2" s="190"/>
      <c r="BC2" s="190"/>
      <c r="BD2" s="190"/>
      <c r="BE2" s="190"/>
      <c r="BF2" s="190"/>
      <c r="BG2" s="190"/>
      <c r="BH2" s="191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91" x14ac:dyDescent="0.25"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91" x14ac:dyDescent="0.25">
      <c r="Q4" t="s">
        <v>4</v>
      </c>
      <c r="AC4" s="5"/>
      <c r="AD4" s="188" t="s">
        <v>45</v>
      </c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91" x14ac:dyDescent="0.25"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L5" t="s">
        <v>42</v>
      </c>
    </row>
    <row r="6" spans="1:91" ht="15.75" thickBot="1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5"/>
      <c r="CL6" s="1" t="s">
        <v>43</v>
      </c>
      <c r="CM6" s="29">
        <v>1</v>
      </c>
    </row>
    <row r="7" spans="1:91" ht="30" customHeight="1" x14ac:dyDescent="0.25">
      <c r="B7" s="1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141" t="s">
        <v>27</v>
      </c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78"/>
      <c r="BC7" s="78"/>
      <c r="BD7" s="78"/>
      <c r="BE7" s="16"/>
      <c r="BF7" s="16"/>
      <c r="BG7" s="216" t="str">
        <f>CHOOSE(CM6,"ORIGIONAL FOR RECEIPEINT","DUPLICATE FOR TRANSPORTER","TRIPLICATE FOR SUPPLIER","EXTRA COPY")</f>
        <v>ORIGIONAL FOR RECEIPEINT</v>
      </c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L7" s="9" t="s">
        <v>116</v>
      </c>
      <c r="CM7" s="10">
        <f>MIN(Transaction!$C$2:$C$501)</f>
        <v>1</v>
      </c>
    </row>
    <row r="8" spans="1:91" ht="30" customHeight="1" x14ac:dyDescent="0.25">
      <c r="B8" s="1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79"/>
      <c r="BC8" s="79"/>
      <c r="BD8" s="79"/>
      <c r="BE8" s="18"/>
      <c r="BF8" s="18"/>
      <c r="BG8" s="18"/>
      <c r="BH8" s="18"/>
      <c r="BI8" s="19" t="s">
        <v>30</v>
      </c>
      <c r="BJ8" s="19"/>
      <c r="BK8" s="19"/>
      <c r="BL8" s="20"/>
      <c r="BM8" s="20"/>
      <c r="BN8" s="19"/>
      <c r="BO8" s="19"/>
      <c r="BP8" s="19"/>
      <c r="BQ8" s="7"/>
      <c r="BR8" s="21" t="str">
        <f>'Master Info'!B6&amp;TEXT(AZ2,"000000")</f>
        <v>17-18/000003</v>
      </c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19"/>
      <c r="CD8" s="18"/>
      <c r="CE8" s="22"/>
      <c r="CL8" s="9" t="s">
        <v>115</v>
      </c>
      <c r="CM8" s="10">
        <f>MAX(Transaction!$C$2:$C$501)</f>
        <v>17</v>
      </c>
    </row>
    <row r="9" spans="1:91" ht="30" customHeight="1" x14ac:dyDescent="0.25">
      <c r="B9" s="1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80" t="s">
        <v>148</v>
      </c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18"/>
      <c r="BF9" s="18"/>
      <c r="BG9" s="18"/>
      <c r="BH9" s="18"/>
      <c r="BI9" s="19" t="s">
        <v>31</v>
      </c>
      <c r="BJ9" s="19"/>
      <c r="BK9" s="19"/>
      <c r="BL9" s="20"/>
      <c r="BM9" s="20"/>
      <c r="BN9" s="20"/>
      <c r="BO9" s="20"/>
      <c r="BP9" s="19"/>
      <c r="BQ9" s="23"/>
      <c r="BR9" s="21" t="str">
        <f>IFERROR(TEXT(VLOOKUP($AZ$2,Transaction!$C$2:$U$501,3,FALSE),"DD-mmmm-yyYY"),"")</f>
        <v>15-July-2017</v>
      </c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19"/>
      <c r="CD9" s="18"/>
      <c r="CE9" s="22"/>
    </row>
    <row r="10" spans="1:91" ht="20.100000000000001" customHeight="1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18"/>
      <c r="BI10" s="19" t="s">
        <v>32</v>
      </c>
      <c r="BJ10" s="19"/>
      <c r="BK10" s="19"/>
      <c r="BL10" s="20"/>
      <c r="BM10" s="20"/>
      <c r="BN10" s="20"/>
      <c r="BO10" s="20"/>
      <c r="BP10" s="19"/>
      <c r="BQ10" s="19"/>
      <c r="BR10" s="196"/>
      <c r="BS10" s="196"/>
      <c r="BT10" s="196"/>
      <c r="BU10" s="196"/>
      <c r="BV10" s="196"/>
      <c r="BW10" s="196"/>
      <c r="BX10" s="196"/>
      <c r="BY10" s="196"/>
      <c r="BZ10" s="19"/>
      <c r="CA10" s="19"/>
      <c r="CB10" s="19"/>
      <c r="CC10" s="19"/>
      <c r="CD10" s="18"/>
      <c r="CE10" s="22"/>
    </row>
    <row r="11" spans="1:91" ht="30" customHeight="1" x14ac:dyDescent="0.25">
      <c r="B11" s="221" t="str">
        <f>'Master Info'!B3</f>
        <v>XYZ Corporation Private Limited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18"/>
      <c r="BD11" s="18"/>
      <c r="BE11" s="18"/>
      <c r="BF11" s="18"/>
      <c r="BG11" s="18"/>
      <c r="BH11" s="18"/>
      <c r="BI11" s="24" t="str">
        <f>"GSTIN : "&amp;'Master Info'!$Q$2</f>
        <v>GSTIN : 27SDEPM5849N123</v>
      </c>
      <c r="BJ11" s="25"/>
      <c r="BK11" s="18"/>
      <c r="BL11" s="18"/>
      <c r="BM11" s="18"/>
      <c r="BN11" s="7"/>
      <c r="BO11" s="7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22"/>
    </row>
    <row r="12" spans="1:91" ht="30" customHeight="1" x14ac:dyDescent="0.25">
      <c r="B12" s="143" t="str">
        <f>'Master Info'!B4</f>
        <v>12, Motimahal, Andheri Kurla Road, Mumbai, Maharashtra, 400 001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8"/>
      <c r="BD12" s="18"/>
      <c r="BE12" s="18"/>
      <c r="BF12" s="18"/>
      <c r="BG12" s="18"/>
      <c r="BH12" s="18"/>
      <c r="BI12" s="220" t="str">
        <f>"STATE :"&amp;VLOOKUP('Master Info'!B2&amp;'Master Info'!C2,State,2,FALSE)</f>
        <v>STATE :Maharashtra</v>
      </c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18"/>
      <c r="BZ12" s="18"/>
      <c r="CA12" s="18"/>
      <c r="CB12" s="18"/>
      <c r="CC12" s="18"/>
      <c r="CD12" s="18"/>
      <c r="CE12" s="22"/>
    </row>
    <row r="13" spans="1:91" ht="30" customHeight="1" x14ac:dyDescent="0.25"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3"/>
    </row>
    <row r="14" spans="1:91" ht="6" customHeight="1" x14ac:dyDescent="0.25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22"/>
    </row>
    <row r="15" spans="1:91" ht="30" customHeight="1" x14ac:dyDescent="0.25">
      <c r="B15" s="17"/>
      <c r="C15" s="25" t="s">
        <v>28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25" t="s">
        <v>29</v>
      </c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22"/>
    </row>
    <row r="16" spans="1:91" ht="30" customHeight="1" x14ac:dyDescent="0.25">
      <c r="B16" s="17"/>
      <c r="C16" s="19" t="str">
        <f>IFERROR(VLOOKUP($CO$19,'Master Info'!$A$14:$W$113,18,FALSE),"")</f>
        <v>Name :CUST-003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9" t="str">
        <f>IFERROR((VLOOKUP(VLOOKUP($AZ$2,Transaction!$C$2:$U$501,4,FALSE),'Master Info'!$A$14:$X$39,18,FALSE)),"")</f>
        <v>Name :CUST-003</v>
      </c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22"/>
    </row>
    <row r="17" spans="2:107" ht="30" customHeight="1" x14ac:dyDescent="0.25">
      <c r="B17" s="17"/>
      <c r="C17" s="211" t="str">
        <f>IFERROR(VLOOKUP($CO$19,'Master Info'!$A$14:$W$113,19,FALSE),"")</f>
        <v>Billing Address :CUST-003</v>
      </c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211" t="str">
        <f>IFERROR(IF(VLOOKUP($CO$19,'Master Info'!$A$14:$W$113,20,FALSE)=VLOOKUP($CO$19,'Master Info'!$A$14:$W$113,19,FALSE),VLOOKUP($CO$19,'Master Info'!$A$14:$W$113,18,FALSE),VLOOKUP($CO$19,'Master Info'!$A$14:$W$113,20,FALSE)),"")</f>
        <v>Delivery Address :CUST-003</v>
      </c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22"/>
    </row>
    <row r="18" spans="2:107" ht="30" customHeight="1" x14ac:dyDescent="0.25">
      <c r="B18" s="17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22"/>
    </row>
    <row r="19" spans="2:107" ht="30" customHeight="1" x14ac:dyDescent="0.25">
      <c r="B19" s="17"/>
      <c r="C19" s="2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22"/>
      <c r="CM19" t="s">
        <v>1502</v>
      </c>
      <c r="CO19" t="str">
        <f>IFERROR(VLOOKUP($AZ$2,Transaction!$C$2:$F$1001,4,FALSE),"")</f>
        <v>CUST-003</v>
      </c>
    </row>
    <row r="20" spans="2:107" ht="30" customHeight="1" x14ac:dyDescent="0.25">
      <c r="B20" s="17"/>
      <c r="C20" s="19" t="str">
        <f>"GSTIN/UNIQUE ID : "&amp;IF(OR(RIGHT($CO$20,12)="UNREGISTERED",RIGHT($CO$20,3)="xxx"),"UNREGISTERED - STATE:"&amp;VLOOKUP(LEFT($CO$20,2),State,2,FALSE),$CO$20)</f>
        <v>GSTIN/UNIQUE ID : UNREGISTERED - STATE:Maharashtra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 t="str">
        <f>"GSTIN/UNIQUE ID : "&amp;IF(OR(RIGHT($CO$21,12)="UNREGISTERED",RIGHT($CO$21,3)="xxx"),"UNREGISTERED - STATE: "&amp;VLOOKUP(LEFT($CO$21,2),State,2,FALSE),$CO$21)</f>
        <v>GSTIN/UNIQUE ID : UNREGISTERED - STATE: Maharashtra</v>
      </c>
      <c r="AV20" s="19"/>
      <c r="AW20" s="19"/>
      <c r="AX20" s="19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22"/>
      <c r="CM20" t="s">
        <v>1504</v>
      </c>
      <c r="CO20" t="str">
        <f>IFERROR(VLOOKUP($CO$19,'Master Info'!$A$14:$W$113,17,FALSE),"")</f>
        <v>27UNREGISTERED</v>
      </c>
    </row>
    <row r="21" spans="2:107" ht="30" customHeight="1" x14ac:dyDescent="0.25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22"/>
      <c r="CM21" t="s">
        <v>1505</v>
      </c>
      <c r="CO21" t="str">
        <f>IFERROR(IF(VLOOKUP($CO$19,'Master Info'!$A$14:$W$113,21,FALSE)=0,CO20,VLOOKUP($CO$19,'Master Info'!$A$14:$W$113,21,FALSE)),"")</f>
        <v>27UNREGISTERED</v>
      </c>
    </row>
    <row r="22" spans="2:107" ht="39.950000000000003" customHeight="1" x14ac:dyDescent="0.25">
      <c r="B22" s="219" t="s">
        <v>40</v>
      </c>
      <c r="C22" s="183"/>
      <c r="D22" s="186"/>
      <c r="E22" s="182" t="s">
        <v>41</v>
      </c>
      <c r="F22" s="183"/>
      <c r="G22" s="183"/>
      <c r="H22" s="183"/>
      <c r="I22" s="183"/>
      <c r="J22" s="183"/>
      <c r="K22" s="186"/>
      <c r="L22" s="185" t="s">
        <v>33</v>
      </c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2" t="s">
        <v>34</v>
      </c>
      <c r="AL22" s="183"/>
      <c r="AM22" s="183"/>
      <c r="AN22" s="186"/>
      <c r="AO22" s="182" t="s">
        <v>37</v>
      </c>
      <c r="AP22" s="183"/>
      <c r="AQ22" s="183"/>
      <c r="AR22" s="186"/>
      <c r="AS22" s="185" t="s">
        <v>140</v>
      </c>
      <c r="AT22" s="185"/>
      <c r="AU22" s="185"/>
      <c r="AV22" s="185" t="s">
        <v>139</v>
      </c>
      <c r="AW22" s="185"/>
      <c r="AX22" s="185"/>
      <c r="AY22" s="185"/>
      <c r="AZ22" s="185"/>
      <c r="BA22" s="187" t="s">
        <v>141</v>
      </c>
      <c r="BB22" s="187"/>
      <c r="BC22" s="187"/>
      <c r="BD22" s="187"/>
      <c r="BE22" s="187"/>
      <c r="BF22" s="185" t="s">
        <v>36</v>
      </c>
      <c r="BG22" s="185"/>
      <c r="BH22" s="185"/>
      <c r="BI22" s="185" t="s">
        <v>142</v>
      </c>
      <c r="BJ22" s="185"/>
      <c r="BK22" s="185"/>
      <c r="BL22" s="185"/>
      <c r="BM22" s="185"/>
      <c r="BN22" s="185"/>
      <c r="BO22" s="185" t="s">
        <v>143</v>
      </c>
      <c r="BP22" s="185"/>
      <c r="BQ22" s="185"/>
      <c r="BR22" s="185"/>
      <c r="BS22" s="185"/>
      <c r="BT22" s="185"/>
      <c r="BU22" s="185" t="s">
        <v>144</v>
      </c>
      <c r="BV22" s="185"/>
      <c r="BW22" s="185"/>
      <c r="BX22" s="185"/>
      <c r="BY22" s="185"/>
      <c r="BZ22" s="185"/>
      <c r="CA22" s="182" t="s">
        <v>145</v>
      </c>
      <c r="CB22" s="183"/>
      <c r="CC22" s="183"/>
      <c r="CD22" s="183"/>
      <c r="CE22" s="184"/>
      <c r="CM22" s="9" t="s">
        <v>122</v>
      </c>
      <c r="CN22" s="9" t="s">
        <v>71</v>
      </c>
      <c r="CO22" s="10" t="s">
        <v>119</v>
      </c>
      <c r="CP22" s="10" t="s">
        <v>120</v>
      </c>
      <c r="CQ22" s="10" t="s">
        <v>34</v>
      </c>
      <c r="CR22" s="10" t="s">
        <v>35</v>
      </c>
      <c r="CS22" s="10" t="s">
        <v>103</v>
      </c>
      <c r="CT22" s="10" t="s">
        <v>103</v>
      </c>
      <c r="CU22" s="10" t="s">
        <v>36</v>
      </c>
      <c r="CV22" s="10" t="s">
        <v>121</v>
      </c>
      <c r="CW22" s="10" t="s">
        <v>106</v>
      </c>
      <c r="CX22" s="10" t="s">
        <v>107</v>
      </c>
      <c r="CY22" s="10" t="s">
        <v>114</v>
      </c>
      <c r="CZ22" s="10" t="s">
        <v>108</v>
      </c>
      <c r="DA22" s="10" t="s">
        <v>110</v>
      </c>
      <c r="DB22" s="10" t="s">
        <v>111</v>
      </c>
      <c r="DC22" s="10" t="s">
        <v>112</v>
      </c>
    </row>
    <row r="23" spans="2:107" ht="50.1" customHeight="1" x14ac:dyDescent="0.25">
      <c r="B23" s="218">
        <v>1</v>
      </c>
      <c r="C23" s="209"/>
      <c r="D23" s="210"/>
      <c r="E23" s="208">
        <f t="shared" ref="E23:E32" si="0">IFERROR($CO23,"")</f>
        <v>61031010</v>
      </c>
      <c r="F23" s="209"/>
      <c r="G23" s="209"/>
      <c r="H23" s="209"/>
      <c r="I23" s="209"/>
      <c r="J23" s="209"/>
      <c r="K23" s="210"/>
      <c r="L23" s="174" t="str">
        <f t="shared" ref="L23:L32" si="1">IFERROR($CP23,"")&amp;"  "&amp;IFERROR(IF(CS23&lt;=0," ",(ROUND(CS23*100,2)&amp;" % Discount"))," ")</f>
        <v>Silk Suits Pattern AB236 ( Size L)  25 % Discount</v>
      </c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6"/>
      <c r="AK23" s="167" t="str">
        <f t="shared" ref="AK23:AK32" si="2">IFERROR($CQ23,"")</f>
        <v>Nos.</v>
      </c>
      <c r="AL23" s="167"/>
      <c r="AM23" s="167"/>
      <c r="AN23" s="167"/>
      <c r="AO23" s="167">
        <f t="shared" ref="AO23:AO32" si="3">IFERROR($CV23,"")</f>
        <v>250</v>
      </c>
      <c r="AP23" s="167"/>
      <c r="AQ23" s="167"/>
      <c r="AR23" s="167"/>
      <c r="AS23" s="168">
        <f t="shared" ref="AS23:AS32" si="4">IFERROR(IF(CT23&lt;=0,CR23-CT23,CR23),"")</f>
        <v>1000</v>
      </c>
      <c r="AT23" s="169"/>
      <c r="AU23" s="169"/>
      <c r="AV23" s="177">
        <f t="shared" ref="AV23:AV32" si="5">IFERROR($CW23*1,"")</f>
        <v>188750</v>
      </c>
      <c r="AW23" s="177"/>
      <c r="AX23" s="177"/>
      <c r="AY23" s="177"/>
      <c r="AZ23" s="177"/>
      <c r="BA23" s="178">
        <f t="shared" ref="BA23:BA32" si="6">IFERROR(IF(CT23&gt;0,CX23,0),"")</f>
        <v>61250</v>
      </c>
      <c r="BB23" s="178"/>
      <c r="BC23" s="178"/>
      <c r="BD23" s="178"/>
      <c r="BE23" s="178"/>
      <c r="BF23" s="179">
        <f t="shared" ref="BF23:BF32" si="7">IFERROR(IF(DB23=0,$CU23*1,$CU23),"")</f>
        <v>0.09</v>
      </c>
      <c r="BG23" s="180"/>
      <c r="BH23" s="181"/>
      <c r="BI23" s="155">
        <f t="shared" ref="BI23:BI32" si="8">IFERROR(IF(DB23=0,$CZ23*1,0),"")</f>
        <v>16987.5</v>
      </c>
      <c r="BJ23" s="156"/>
      <c r="BK23" s="156"/>
      <c r="BL23" s="156"/>
      <c r="BM23" s="156"/>
      <c r="BN23" s="157"/>
      <c r="BO23" s="155">
        <f t="shared" ref="BO23:BO32" si="9">IFERROR(IF(DB23=0,$DA23*1,0),"")</f>
        <v>16987.5</v>
      </c>
      <c r="BP23" s="156"/>
      <c r="BQ23" s="156"/>
      <c r="BR23" s="156"/>
      <c r="BS23" s="156"/>
      <c r="BT23" s="157"/>
      <c r="BU23" s="155">
        <f t="shared" ref="BU23:BU32" si="10">IFERROR(IF(DB23=0,0,$DB23*1),"")</f>
        <v>0</v>
      </c>
      <c r="BV23" s="156"/>
      <c r="BW23" s="156"/>
      <c r="BX23" s="156"/>
      <c r="BY23" s="156"/>
      <c r="BZ23" s="157"/>
      <c r="CA23" s="158">
        <f t="shared" ref="CA23:CA32" si="11">IFERROR($DC23*1,"")</f>
        <v>222725</v>
      </c>
      <c r="CB23" s="159"/>
      <c r="CC23" s="159"/>
      <c r="CD23" s="159"/>
      <c r="CE23" s="160"/>
      <c r="CI23" s="37"/>
      <c r="CM23" s="10">
        <f>COUNT(CN23:DC23)</f>
        <v>12</v>
      </c>
      <c r="CN23" s="9" t="str">
        <f>VLOOKUP($AZ$2&amp;"-"&amp;$B23,Transaction!$B$2:$U$1001,6,FALSE)</f>
        <v>6103010</v>
      </c>
      <c r="CO23" s="9">
        <f t="shared" ref="CO23:CO33" si="12">VLOOKUP(CN23,Products,2,FALSE)</f>
        <v>61031010</v>
      </c>
      <c r="CP23" s="9" t="str">
        <f t="shared" ref="CP23:CP33" si="13">VLOOKUP(CN23,Products,3,FALSE)</f>
        <v>Silk Suits Pattern AB236 ( Size L)</v>
      </c>
      <c r="CQ23" s="10" t="str">
        <f t="shared" ref="CQ23:CQ33" si="14">VLOOKUP(CN23,Products,4,FALSE)</f>
        <v>Nos.</v>
      </c>
      <c r="CR23" s="11">
        <f>VLOOKUP($AZ$2&amp;"-"&amp;$B23,Transaction!$B$2:$U$1001,7,FALSE)</f>
        <v>1000</v>
      </c>
      <c r="CS23" s="12">
        <f>VLOOKUP($AZ$2&amp;"-"&amp;$B23,Transaction!$B$2:$U$1001,8,FALSE)</f>
        <v>0.25</v>
      </c>
      <c r="CT23" s="11">
        <f>VLOOKUP($AZ$2&amp;"-"&amp;$B23,Transaction!$B$2:$U$1001,9,FALSE)</f>
        <v>245</v>
      </c>
      <c r="CU23" s="13">
        <f>VLOOKUP($AZ$2&amp;"-"&amp;$B23,Transaction!$B$2:$U$1001,16,FALSE)</f>
        <v>0.09</v>
      </c>
      <c r="CV23" s="11">
        <f>VLOOKUP($AZ$2&amp;"-"&amp;$B23,Transaction!$B$2:$U$1001,11,FALSE)</f>
        <v>250</v>
      </c>
      <c r="CW23" s="11">
        <f>VLOOKUP($AZ$2&amp;"-"&amp;$B23,Transaction!$B$2:$U$1001,12,FALSE)</f>
        <v>188750</v>
      </c>
      <c r="CX23" s="11">
        <f>VLOOKUP($AZ$2&amp;"-"&amp;$B23,Transaction!$B$2:$U$1001,13,FALSE)</f>
        <v>61250</v>
      </c>
      <c r="CY23" s="11" t="str">
        <f>VLOOKUP($AZ$2&amp;"-"&amp;$B23,Transaction!$B$2:$U$1001,15,FALSE)</f>
        <v>27</v>
      </c>
      <c r="CZ23" s="11">
        <f>VLOOKUP($AZ$2&amp;"-"&amp;$B23,Transaction!$B$2:$U$1001,17,FALSE)</f>
        <v>16987.5</v>
      </c>
      <c r="DA23" s="11">
        <f>VLOOKUP($AZ$2&amp;"-"&amp;$B23,Transaction!$B$2:$U$1001,18,FALSE)</f>
        <v>16987.5</v>
      </c>
      <c r="DB23" s="11">
        <f>VLOOKUP($AZ$2&amp;"-"&amp;$B23,Transaction!$B$2:$U$1001,19,FALSE)</f>
        <v>0</v>
      </c>
      <c r="DC23" s="11">
        <f>VLOOKUP($AZ$2&amp;"-"&amp;$B23,Transaction!$B$2:$U$1001,20,FALSE)</f>
        <v>222725</v>
      </c>
    </row>
    <row r="24" spans="2:107" ht="50.1" customHeight="1" x14ac:dyDescent="0.25">
      <c r="B24" s="205">
        <v>2</v>
      </c>
      <c r="C24" s="206"/>
      <c r="D24" s="207"/>
      <c r="E24" s="208">
        <f t="shared" si="0"/>
        <v>61031020</v>
      </c>
      <c r="F24" s="209"/>
      <c r="G24" s="209"/>
      <c r="H24" s="209"/>
      <c r="I24" s="209"/>
      <c r="J24" s="209"/>
      <c r="K24" s="210"/>
      <c r="L24" s="174" t="str">
        <f t="shared" si="1"/>
        <v>Cotton Suits Men Pattern M1826 ( Size XXL)  9 % Discount</v>
      </c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6"/>
      <c r="AK24" s="167" t="str">
        <f t="shared" si="2"/>
        <v>Nos.</v>
      </c>
      <c r="AL24" s="167"/>
      <c r="AM24" s="167"/>
      <c r="AN24" s="167"/>
      <c r="AO24" s="167">
        <f t="shared" si="3"/>
        <v>22</v>
      </c>
      <c r="AP24" s="167"/>
      <c r="AQ24" s="167"/>
      <c r="AR24" s="167"/>
      <c r="AS24" s="168">
        <f t="shared" si="4"/>
        <v>2500</v>
      </c>
      <c r="AT24" s="169"/>
      <c r="AU24" s="169"/>
      <c r="AV24" s="177">
        <f t="shared" si="5"/>
        <v>50270</v>
      </c>
      <c r="AW24" s="177"/>
      <c r="AX24" s="177"/>
      <c r="AY24" s="177"/>
      <c r="AZ24" s="177"/>
      <c r="BA24" s="178">
        <f t="shared" si="6"/>
        <v>4730</v>
      </c>
      <c r="BB24" s="178"/>
      <c r="BC24" s="178"/>
      <c r="BD24" s="178"/>
      <c r="BE24" s="178"/>
      <c r="BF24" s="179">
        <f t="shared" si="7"/>
        <v>0.09</v>
      </c>
      <c r="BG24" s="180"/>
      <c r="BH24" s="181"/>
      <c r="BI24" s="155">
        <f t="shared" si="8"/>
        <v>4524.3</v>
      </c>
      <c r="BJ24" s="156"/>
      <c r="BK24" s="156"/>
      <c r="BL24" s="156"/>
      <c r="BM24" s="156"/>
      <c r="BN24" s="157"/>
      <c r="BO24" s="155">
        <f t="shared" si="9"/>
        <v>4524.3</v>
      </c>
      <c r="BP24" s="156"/>
      <c r="BQ24" s="156"/>
      <c r="BR24" s="156"/>
      <c r="BS24" s="156"/>
      <c r="BT24" s="157"/>
      <c r="BU24" s="155">
        <f t="shared" si="10"/>
        <v>0</v>
      </c>
      <c r="BV24" s="156"/>
      <c r="BW24" s="156"/>
      <c r="BX24" s="156"/>
      <c r="BY24" s="156"/>
      <c r="BZ24" s="157"/>
      <c r="CA24" s="158">
        <f t="shared" si="11"/>
        <v>59318.600000000006</v>
      </c>
      <c r="CB24" s="159"/>
      <c r="CC24" s="159"/>
      <c r="CD24" s="159"/>
      <c r="CE24" s="160"/>
      <c r="CI24" s="37"/>
      <c r="CM24" s="10">
        <f t="shared" ref="CM24:CM33" si="15">COUNT(CN24:DC24)</f>
        <v>12</v>
      </c>
      <c r="CN24" s="9" t="str">
        <f>VLOOKUP($AZ$2&amp;"-"&amp;$B24,Transaction!$B$2:$U$1001,6,FALSE)</f>
        <v>6103013</v>
      </c>
      <c r="CO24" s="9">
        <f t="shared" si="12"/>
        <v>61031020</v>
      </c>
      <c r="CP24" s="9" t="str">
        <f t="shared" si="13"/>
        <v>Cotton Suits Men Pattern M1826 ( Size XXL)</v>
      </c>
      <c r="CQ24" s="10" t="str">
        <f t="shared" si="14"/>
        <v>Nos.</v>
      </c>
      <c r="CR24" s="11">
        <f>VLOOKUP($AZ$2&amp;"-"&amp;$B24,Transaction!$B$2:$U$1001,7,FALSE)</f>
        <v>2500</v>
      </c>
      <c r="CS24" s="12">
        <f>VLOOKUP($AZ$2&amp;"-"&amp;$B24,Transaction!$B$2:$U$1001,8,FALSE)</f>
        <v>0.09</v>
      </c>
      <c r="CT24" s="11">
        <f>VLOOKUP($AZ$2&amp;"-"&amp;$B24,Transaction!$B$2:$U$1001,9,FALSE)</f>
        <v>215</v>
      </c>
      <c r="CU24" s="13">
        <f>VLOOKUP($AZ$2&amp;"-"&amp;$B24,Transaction!$B$2:$U$1001,16,FALSE)</f>
        <v>0.09</v>
      </c>
      <c r="CV24" s="11">
        <f>VLOOKUP($AZ$2&amp;"-"&amp;$B24,Transaction!$B$2:$U$1001,11,FALSE)</f>
        <v>22</v>
      </c>
      <c r="CW24" s="11">
        <f>VLOOKUP($AZ$2&amp;"-"&amp;$B24,Transaction!$B$2:$U$1001,12,FALSE)</f>
        <v>50270</v>
      </c>
      <c r="CX24" s="11">
        <f>VLOOKUP($AZ$2&amp;"-"&amp;$B24,Transaction!$B$2:$U$1001,13,FALSE)</f>
        <v>4730</v>
      </c>
      <c r="CY24" s="11" t="str">
        <f>VLOOKUP($AZ$2&amp;"-"&amp;$B24,Transaction!$B$2:$U$1001,15,FALSE)</f>
        <v>27</v>
      </c>
      <c r="CZ24" s="11">
        <f>VLOOKUP($AZ$2&amp;"-"&amp;$B24,Transaction!$B$2:$U$1001,17,FALSE)</f>
        <v>4524.3</v>
      </c>
      <c r="DA24" s="11">
        <f>VLOOKUP($AZ$2&amp;"-"&amp;$B24,Transaction!$B$2:$U$1001,18,FALSE)</f>
        <v>4524.3</v>
      </c>
      <c r="DB24" s="11">
        <f>VLOOKUP($AZ$2&amp;"-"&amp;$B24,Transaction!$B$2:$U$1001,19,FALSE)</f>
        <v>0</v>
      </c>
      <c r="DC24" s="11">
        <f>VLOOKUP($AZ$2&amp;"-"&amp;$B24,Transaction!$B$2:$U$1001,20,FALSE)</f>
        <v>59318.600000000006</v>
      </c>
    </row>
    <row r="25" spans="2:107" ht="50.1" customHeight="1" x14ac:dyDescent="0.25">
      <c r="B25" s="205">
        <v>3</v>
      </c>
      <c r="C25" s="206"/>
      <c r="D25" s="207"/>
      <c r="E25" s="208" t="str">
        <f t="shared" si="0"/>
        <v/>
      </c>
      <c r="F25" s="209"/>
      <c r="G25" s="209"/>
      <c r="H25" s="209"/>
      <c r="I25" s="209"/>
      <c r="J25" s="209"/>
      <c r="K25" s="210"/>
      <c r="L25" s="174" t="str">
        <f t="shared" si="1"/>
        <v xml:space="preserve">   </v>
      </c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6"/>
      <c r="AK25" s="167" t="str">
        <f t="shared" si="2"/>
        <v/>
      </c>
      <c r="AL25" s="167"/>
      <c r="AM25" s="167"/>
      <c r="AN25" s="167"/>
      <c r="AO25" s="167" t="str">
        <f t="shared" si="3"/>
        <v/>
      </c>
      <c r="AP25" s="167"/>
      <c r="AQ25" s="167"/>
      <c r="AR25" s="167"/>
      <c r="AS25" s="168" t="str">
        <f t="shared" si="4"/>
        <v/>
      </c>
      <c r="AT25" s="169"/>
      <c r="AU25" s="169"/>
      <c r="AV25" s="177" t="str">
        <f t="shared" si="5"/>
        <v/>
      </c>
      <c r="AW25" s="177"/>
      <c r="AX25" s="177"/>
      <c r="AY25" s="177"/>
      <c r="AZ25" s="177"/>
      <c r="BA25" s="178" t="str">
        <f t="shared" si="6"/>
        <v/>
      </c>
      <c r="BB25" s="178"/>
      <c r="BC25" s="178"/>
      <c r="BD25" s="178"/>
      <c r="BE25" s="178"/>
      <c r="BF25" s="179" t="str">
        <f t="shared" si="7"/>
        <v/>
      </c>
      <c r="BG25" s="180"/>
      <c r="BH25" s="181"/>
      <c r="BI25" s="155" t="str">
        <f t="shared" si="8"/>
        <v/>
      </c>
      <c r="BJ25" s="156"/>
      <c r="BK25" s="156"/>
      <c r="BL25" s="156"/>
      <c r="BM25" s="156"/>
      <c r="BN25" s="157"/>
      <c r="BO25" s="155" t="str">
        <f t="shared" si="9"/>
        <v/>
      </c>
      <c r="BP25" s="156"/>
      <c r="BQ25" s="156"/>
      <c r="BR25" s="156"/>
      <c r="BS25" s="156"/>
      <c r="BT25" s="157"/>
      <c r="BU25" s="155" t="str">
        <f t="shared" si="10"/>
        <v/>
      </c>
      <c r="BV25" s="156"/>
      <c r="BW25" s="156"/>
      <c r="BX25" s="156"/>
      <c r="BY25" s="156"/>
      <c r="BZ25" s="157"/>
      <c r="CA25" s="158" t="str">
        <f t="shared" si="11"/>
        <v/>
      </c>
      <c r="CB25" s="159"/>
      <c r="CC25" s="159"/>
      <c r="CD25" s="159"/>
      <c r="CE25" s="160"/>
      <c r="CI25" s="37"/>
      <c r="CM25" s="10">
        <f t="shared" si="15"/>
        <v>0</v>
      </c>
      <c r="CN25" s="9" t="e">
        <f>VLOOKUP($AZ$2&amp;"-"&amp;$B25,Transaction!$B$2:$U$1001,6,FALSE)</f>
        <v>#N/A</v>
      </c>
      <c r="CO25" s="9" t="e">
        <f t="shared" si="12"/>
        <v>#N/A</v>
      </c>
      <c r="CP25" s="9" t="e">
        <f t="shared" si="13"/>
        <v>#N/A</v>
      </c>
      <c r="CQ25" s="10" t="e">
        <f t="shared" si="14"/>
        <v>#N/A</v>
      </c>
      <c r="CR25" s="11" t="e">
        <f>VLOOKUP($AZ$2&amp;"-"&amp;$B25,Transaction!$B$2:$U$1001,7,FALSE)</f>
        <v>#N/A</v>
      </c>
      <c r="CS25" s="12" t="e">
        <f>VLOOKUP($AZ$2&amp;"-"&amp;$B25,Transaction!$B$2:$U$1001,8,FALSE)</f>
        <v>#N/A</v>
      </c>
      <c r="CT25" s="11" t="e">
        <f>VLOOKUP($AZ$2&amp;"-"&amp;$B25,Transaction!$B$2:$U$1001,9,FALSE)</f>
        <v>#N/A</v>
      </c>
      <c r="CU25" s="13" t="e">
        <f>VLOOKUP($AZ$2&amp;"-"&amp;$B25,Transaction!$B$2:$U$1001,16,FALSE)</f>
        <v>#N/A</v>
      </c>
      <c r="CV25" s="11" t="e">
        <f>VLOOKUP($AZ$2&amp;"-"&amp;$B25,Transaction!$B$2:$U$1001,11,FALSE)</f>
        <v>#N/A</v>
      </c>
      <c r="CW25" s="11" t="e">
        <f>VLOOKUP($AZ$2&amp;"-"&amp;$B25,Transaction!$B$2:$U$1001,12,FALSE)</f>
        <v>#N/A</v>
      </c>
      <c r="CX25" s="11" t="e">
        <f>VLOOKUP($AZ$2&amp;"-"&amp;$B25,Transaction!$B$2:$U$1001,13,FALSE)</f>
        <v>#N/A</v>
      </c>
      <c r="CY25" s="11" t="e">
        <f>VLOOKUP($AZ$2&amp;"-"&amp;$B25,Transaction!$B$2:$U$1001,15,FALSE)</f>
        <v>#N/A</v>
      </c>
      <c r="CZ25" s="11" t="e">
        <f>VLOOKUP($AZ$2&amp;"-"&amp;$B25,Transaction!$B$2:$U$1001,17,FALSE)</f>
        <v>#N/A</v>
      </c>
      <c r="DA25" s="11" t="e">
        <f>VLOOKUP($AZ$2&amp;"-"&amp;$B25,Transaction!$B$2:$U$1001,18,FALSE)</f>
        <v>#N/A</v>
      </c>
      <c r="DB25" s="11" t="e">
        <f>VLOOKUP($AZ$2&amp;"-"&amp;$B25,Transaction!$B$2:$U$1001,19,FALSE)</f>
        <v>#N/A</v>
      </c>
      <c r="DC25" s="11" t="e">
        <f>VLOOKUP($AZ$2&amp;"-"&amp;$B25,Transaction!$B$2:$U$1001,20,FALSE)</f>
        <v>#N/A</v>
      </c>
    </row>
    <row r="26" spans="2:107" ht="50.1" customHeight="1" x14ac:dyDescent="0.25">
      <c r="B26" s="205">
        <v>4</v>
      </c>
      <c r="C26" s="206"/>
      <c r="D26" s="207"/>
      <c r="E26" s="208" t="str">
        <f t="shared" si="0"/>
        <v/>
      </c>
      <c r="F26" s="209"/>
      <c r="G26" s="209"/>
      <c r="H26" s="209"/>
      <c r="I26" s="209"/>
      <c r="J26" s="209"/>
      <c r="K26" s="210"/>
      <c r="L26" s="174" t="str">
        <f t="shared" si="1"/>
        <v xml:space="preserve">   </v>
      </c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6"/>
      <c r="AK26" s="167" t="str">
        <f t="shared" si="2"/>
        <v/>
      </c>
      <c r="AL26" s="167"/>
      <c r="AM26" s="167"/>
      <c r="AN26" s="167"/>
      <c r="AO26" s="167" t="str">
        <f t="shared" si="3"/>
        <v/>
      </c>
      <c r="AP26" s="167"/>
      <c r="AQ26" s="167"/>
      <c r="AR26" s="167"/>
      <c r="AS26" s="168" t="str">
        <f t="shared" si="4"/>
        <v/>
      </c>
      <c r="AT26" s="169"/>
      <c r="AU26" s="169"/>
      <c r="AV26" s="177" t="str">
        <f t="shared" si="5"/>
        <v/>
      </c>
      <c r="AW26" s="177"/>
      <c r="AX26" s="177"/>
      <c r="AY26" s="177"/>
      <c r="AZ26" s="177"/>
      <c r="BA26" s="178" t="str">
        <f t="shared" si="6"/>
        <v/>
      </c>
      <c r="BB26" s="178"/>
      <c r="BC26" s="178"/>
      <c r="BD26" s="178"/>
      <c r="BE26" s="178"/>
      <c r="BF26" s="179" t="str">
        <f t="shared" si="7"/>
        <v/>
      </c>
      <c r="BG26" s="180"/>
      <c r="BH26" s="181"/>
      <c r="BI26" s="155" t="str">
        <f t="shared" si="8"/>
        <v/>
      </c>
      <c r="BJ26" s="156"/>
      <c r="BK26" s="156"/>
      <c r="BL26" s="156"/>
      <c r="BM26" s="156"/>
      <c r="BN26" s="157"/>
      <c r="BO26" s="155" t="str">
        <f t="shared" si="9"/>
        <v/>
      </c>
      <c r="BP26" s="156"/>
      <c r="BQ26" s="156"/>
      <c r="BR26" s="156"/>
      <c r="BS26" s="156"/>
      <c r="BT26" s="157"/>
      <c r="BU26" s="155" t="str">
        <f t="shared" si="10"/>
        <v/>
      </c>
      <c r="BV26" s="156"/>
      <c r="BW26" s="156"/>
      <c r="BX26" s="156"/>
      <c r="BY26" s="156"/>
      <c r="BZ26" s="157"/>
      <c r="CA26" s="158" t="str">
        <f t="shared" si="11"/>
        <v/>
      </c>
      <c r="CB26" s="159"/>
      <c r="CC26" s="159"/>
      <c r="CD26" s="159"/>
      <c r="CE26" s="160"/>
      <c r="CI26" s="37"/>
      <c r="CM26" s="10">
        <f t="shared" si="15"/>
        <v>0</v>
      </c>
      <c r="CN26" s="9" t="e">
        <f>VLOOKUP($AZ$2&amp;"-"&amp;$B26,Transaction!$B$2:$U$1001,6,FALSE)</f>
        <v>#N/A</v>
      </c>
      <c r="CO26" s="9" t="e">
        <f t="shared" si="12"/>
        <v>#N/A</v>
      </c>
      <c r="CP26" s="9" t="e">
        <f t="shared" si="13"/>
        <v>#N/A</v>
      </c>
      <c r="CQ26" s="10" t="e">
        <f t="shared" si="14"/>
        <v>#N/A</v>
      </c>
      <c r="CR26" s="11" t="e">
        <f>VLOOKUP($AZ$2&amp;"-"&amp;$B26,Transaction!$B$2:$U$1001,7,FALSE)</f>
        <v>#N/A</v>
      </c>
      <c r="CS26" s="12" t="e">
        <f>VLOOKUP($AZ$2&amp;"-"&amp;$B26,Transaction!$B$2:$U$1001,8,FALSE)</f>
        <v>#N/A</v>
      </c>
      <c r="CT26" s="11" t="e">
        <f>VLOOKUP($AZ$2&amp;"-"&amp;$B26,Transaction!$B$2:$U$1001,9,FALSE)</f>
        <v>#N/A</v>
      </c>
      <c r="CU26" s="13" t="e">
        <f>VLOOKUP($AZ$2&amp;"-"&amp;$B26,Transaction!$B$2:$U$1001,16,FALSE)</f>
        <v>#N/A</v>
      </c>
      <c r="CV26" s="11" t="e">
        <f>VLOOKUP($AZ$2&amp;"-"&amp;$B26,Transaction!$B$2:$U$1001,11,FALSE)</f>
        <v>#N/A</v>
      </c>
      <c r="CW26" s="11" t="e">
        <f>VLOOKUP($AZ$2&amp;"-"&amp;$B26,Transaction!$B$2:$U$1001,12,FALSE)</f>
        <v>#N/A</v>
      </c>
      <c r="CX26" s="11" t="e">
        <f>VLOOKUP($AZ$2&amp;"-"&amp;$B26,Transaction!$B$2:$U$1001,13,FALSE)</f>
        <v>#N/A</v>
      </c>
      <c r="CY26" s="11" t="e">
        <f>VLOOKUP($AZ$2&amp;"-"&amp;$B26,Transaction!$B$2:$U$1001,15,FALSE)</f>
        <v>#N/A</v>
      </c>
      <c r="CZ26" s="11" t="e">
        <f>VLOOKUP($AZ$2&amp;"-"&amp;$B26,Transaction!$B$2:$U$1001,17,FALSE)</f>
        <v>#N/A</v>
      </c>
      <c r="DA26" s="11" t="e">
        <f>VLOOKUP($AZ$2&amp;"-"&amp;$B26,Transaction!$B$2:$U$1001,18,FALSE)</f>
        <v>#N/A</v>
      </c>
      <c r="DB26" s="11" t="e">
        <f>VLOOKUP($AZ$2&amp;"-"&amp;$B26,Transaction!$B$2:$U$1001,19,FALSE)</f>
        <v>#N/A</v>
      </c>
      <c r="DC26" s="11" t="e">
        <f>VLOOKUP($AZ$2&amp;"-"&amp;$B26,Transaction!$B$2:$U$1001,20,FALSE)</f>
        <v>#N/A</v>
      </c>
    </row>
    <row r="27" spans="2:107" ht="50.1" customHeight="1" x14ac:dyDescent="0.25">
      <c r="B27" s="205">
        <v>5</v>
      </c>
      <c r="C27" s="206"/>
      <c r="D27" s="207"/>
      <c r="E27" s="208" t="str">
        <f t="shared" si="0"/>
        <v/>
      </c>
      <c r="F27" s="209"/>
      <c r="G27" s="209"/>
      <c r="H27" s="209"/>
      <c r="I27" s="209"/>
      <c r="J27" s="209"/>
      <c r="K27" s="210"/>
      <c r="L27" s="174" t="str">
        <f t="shared" si="1"/>
        <v xml:space="preserve">   </v>
      </c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6"/>
      <c r="AK27" s="167" t="str">
        <f t="shared" si="2"/>
        <v/>
      </c>
      <c r="AL27" s="167"/>
      <c r="AM27" s="167"/>
      <c r="AN27" s="167"/>
      <c r="AO27" s="167" t="str">
        <f t="shared" si="3"/>
        <v/>
      </c>
      <c r="AP27" s="167"/>
      <c r="AQ27" s="167"/>
      <c r="AR27" s="167"/>
      <c r="AS27" s="168" t="str">
        <f t="shared" si="4"/>
        <v/>
      </c>
      <c r="AT27" s="169"/>
      <c r="AU27" s="169"/>
      <c r="AV27" s="177" t="str">
        <f t="shared" si="5"/>
        <v/>
      </c>
      <c r="AW27" s="177"/>
      <c r="AX27" s="177"/>
      <c r="AY27" s="177"/>
      <c r="AZ27" s="177"/>
      <c r="BA27" s="178" t="str">
        <f t="shared" si="6"/>
        <v/>
      </c>
      <c r="BB27" s="178"/>
      <c r="BC27" s="178"/>
      <c r="BD27" s="178"/>
      <c r="BE27" s="178"/>
      <c r="BF27" s="179" t="str">
        <f t="shared" si="7"/>
        <v/>
      </c>
      <c r="BG27" s="180"/>
      <c r="BH27" s="181"/>
      <c r="BI27" s="155" t="str">
        <f t="shared" si="8"/>
        <v/>
      </c>
      <c r="BJ27" s="156"/>
      <c r="BK27" s="156"/>
      <c r="BL27" s="156"/>
      <c r="BM27" s="156"/>
      <c r="BN27" s="157"/>
      <c r="BO27" s="155" t="str">
        <f t="shared" si="9"/>
        <v/>
      </c>
      <c r="BP27" s="156"/>
      <c r="BQ27" s="156"/>
      <c r="BR27" s="156"/>
      <c r="BS27" s="156"/>
      <c r="BT27" s="157"/>
      <c r="BU27" s="155" t="str">
        <f t="shared" si="10"/>
        <v/>
      </c>
      <c r="BV27" s="156"/>
      <c r="BW27" s="156"/>
      <c r="BX27" s="156"/>
      <c r="BY27" s="156"/>
      <c r="BZ27" s="157"/>
      <c r="CA27" s="158" t="str">
        <f t="shared" si="11"/>
        <v/>
      </c>
      <c r="CB27" s="159"/>
      <c r="CC27" s="159"/>
      <c r="CD27" s="159"/>
      <c r="CE27" s="160"/>
      <c r="CI27" s="37"/>
      <c r="CM27" s="10">
        <f t="shared" si="15"/>
        <v>0</v>
      </c>
      <c r="CN27" s="9" t="e">
        <f>VLOOKUP($AZ$2&amp;"-"&amp;$B27,Transaction!$B$2:$U$1001,6,FALSE)</f>
        <v>#N/A</v>
      </c>
      <c r="CO27" s="9" t="e">
        <f t="shared" si="12"/>
        <v>#N/A</v>
      </c>
      <c r="CP27" s="9" t="e">
        <f t="shared" si="13"/>
        <v>#N/A</v>
      </c>
      <c r="CQ27" s="10" t="e">
        <f t="shared" si="14"/>
        <v>#N/A</v>
      </c>
      <c r="CR27" s="11" t="e">
        <f>VLOOKUP($AZ$2&amp;"-"&amp;$B27,Transaction!$B$2:$U$1001,7,FALSE)</f>
        <v>#N/A</v>
      </c>
      <c r="CS27" s="12" t="e">
        <f>VLOOKUP($AZ$2&amp;"-"&amp;$B27,Transaction!$B$2:$U$1001,8,FALSE)</f>
        <v>#N/A</v>
      </c>
      <c r="CT27" s="11" t="e">
        <f>VLOOKUP($AZ$2&amp;"-"&amp;$B27,Transaction!$B$2:$U$1001,9,FALSE)</f>
        <v>#N/A</v>
      </c>
      <c r="CU27" s="13" t="e">
        <f>VLOOKUP($AZ$2&amp;"-"&amp;$B27,Transaction!$B$2:$U$1001,16,FALSE)</f>
        <v>#N/A</v>
      </c>
      <c r="CV27" s="11" t="e">
        <f>VLOOKUP($AZ$2&amp;"-"&amp;$B27,Transaction!$B$2:$U$1001,11,FALSE)</f>
        <v>#N/A</v>
      </c>
      <c r="CW27" s="11" t="e">
        <f>VLOOKUP($AZ$2&amp;"-"&amp;$B27,Transaction!$B$2:$U$1001,12,FALSE)</f>
        <v>#N/A</v>
      </c>
      <c r="CX27" s="11" t="e">
        <f>VLOOKUP($AZ$2&amp;"-"&amp;$B27,Transaction!$B$2:$U$1001,13,FALSE)</f>
        <v>#N/A</v>
      </c>
      <c r="CY27" s="11" t="e">
        <f>VLOOKUP($AZ$2&amp;"-"&amp;$B27,Transaction!$B$2:$U$1001,15,FALSE)</f>
        <v>#N/A</v>
      </c>
      <c r="CZ27" s="11" t="e">
        <f>VLOOKUP($AZ$2&amp;"-"&amp;$B27,Transaction!$B$2:$U$1001,17,FALSE)</f>
        <v>#N/A</v>
      </c>
      <c r="DA27" s="11" t="e">
        <f>VLOOKUP($AZ$2&amp;"-"&amp;$B27,Transaction!$B$2:$U$1001,18,FALSE)</f>
        <v>#N/A</v>
      </c>
      <c r="DB27" s="11" t="e">
        <f>VLOOKUP($AZ$2&amp;"-"&amp;$B27,Transaction!$B$2:$U$1001,19,FALSE)</f>
        <v>#N/A</v>
      </c>
      <c r="DC27" s="11" t="e">
        <f>VLOOKUP($AZ$2&amp;"-"&amp;$B27,Transaction!$B$2:$U$1001,20,FALSE)</f>
        <v>#N/A</v>
      </c>
    </row>
    <row r="28" spans="2:107" ht="50.1" customHeight="1" x14ac:dyDescent="0.25">
      <c r="B28" s="205">
        <v>6</v>
      </c>
      <c r="C28" s="206"/>
      <c r="D28" s="207"/>
      <c r="E28" s="208" t="str">
        <f t="shared" si="0"/>
        <v/>
      </c>
      <c r="F28" s="209"/>
      <c r="G28" s="209"/>
      <c r="H28" s="209"/>
      <c r="I28" s="209"/>
      <c r="J28" s="209"/>
      <c r="K28" s="210"/>
      <c r="L28" s="174" t="str">
        <f t="shared" si="1"/>
        <v xml:space="preserve">   </v>
      </c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6"/>
      <c r="AK28" s="167" t="str">
        <f t="shared" si="2"/>
        <v/>
      </c>
      <c r="AL28" s="167"/>
      <c r="AM28" s="167"/>
      <c r="AN28" s="167"/>
      <c r="AO28" s="167" t="str">
        <f t="shared" si="3"/>
        <v/>
      </c>
      <c r="AP28" s="167"/>
      <c r="AQ28" s="167"/>
      <c r="AR28" s="167"/>
      <c r="AS28" s="168" t="str">
        <f t="shared" si="4"/>
        <v/>
      </c>
      <c r="AT28" s="169"/>
      <c r="AU28" s="169"/>
      <c r="AV28" s="177" t="str">
        <f t="shared" si="5"/>
        <v/>
      </c>
      <c r="AW28" s="177"/>
      <c r="AX28" s="177"/>
      <c r="AY28" s="177"/>
      <c r="AZ28" s="177"/>
      <c r="BA28" s="178" t="str">
        <f t="shared" si="6"/>
        <v/>
      </c>
      <c r="BB28" s="178"/>
      <c r="BC28" s="178"/>
      <c r="BD28" s="178"/>
      <c r="BE28" s="178"/>
      <c r="BF28" s="179" t="str">
        <f t="shared" si="7"/>
        <v/>
      </c>
      <c r="BG28" s="180"/>
      <c r="BH28" s="181"/>
      <c r="BI28" s="155" t="str">
        <f t="shared" si="8"/>
        <v/>
      </c>
      <c r="BJ28" s="156"/>
      <c r="BK28" s="156"/>
      <c r="BL28" s="156"/>
      <c r="BM28" s="156"/>
      <c r="BN28" s="157"/>
      <c r="BO28" s="155" t="str">
        <f t="shared" si="9"/>
        <v/>
      </c>
      <c r="BP28" s="156"/>
      <c r="BQ28" s="156"/>
      <c r="BR28" s="156"/>
      <c r="BS28" s="156"/>
      <c r="BT28" s="157"/>
      <c r="BU28" s="155" t="str">
        <f t="shared" si="10"/>
        <v/>
      </c>
      <c r="BV28" s="156"/>
      <c r="BW28" s="156"/>
      <c r="BX28" s="156"/>
      <c r="BY28" s="156"/>
      <c r="BZ28" s="157"/>
      <c r="CA28" s="158" t="str">
        <f t="shared" si="11"/>
        <v/>
      </c>
      <c r="CB28" s="159"/>
      <c r="CC28" s="159"/>
      <c r="CD28" s="159"/>
      <c r="CE28" s="160"/>
      <c r="CI28" s="37"/>
      <c r="CM28" s="10">
        <f t="shared" si="15"/>
        <v>0</v>
      </c>
      <c r="CN28" s="9" t="e">
        <f>VLOOKUP($AZ$2&amp;"-"&amp;$B28,Transaction!$B$2:$U$1001,6,FALSE)</f>
        <v>#N/A</v>
      </c>
      <c r="CO28" s="9" t="e">
        <f t="shared" si="12"/>
        <v>#N/A</v>
      </c>
      <c r="CP28" s="9" t="e">
        <f t="shared" si="13"/>
        <v>#N/A</v>
      </c>
      <c r="CQ28" s="10" t="e">
        <f t="shared" si="14"/>
        <v>#N/A</v>
      </c>
      <c r="CR28" s="11" t="e">
        <f>VLOOKUP($AZ$2&amp;"-"&amp;$B28,Transaction!$B$2:$U$1001,7,FALSE)</f>
        <v>#N/A</v>
      </c>
      <c r="CS28" s="12" t="e">
        <f>VLOOKUP($AZ$2&amp;"-"&amp;$B28,Transaction!$B$2:$U$1001,8,FALSE)</f>
        <v>#N/A</v>
      </c>
      <c r="CT28" s="11" t="e">
        <f>VLOOKUP($AZ$2&amp;"-"&amp;$B28,Transaction!$B$2:$U$1001,9,FALSE)</f>
        <v>#N/A</v>
      </c>
      <c r="CU28" s="13" t="e">
        <f>VLOOKUP($AZ$2&amp;"-"&amp;$B28,Transaction!$B$2:$U$1001,16,FALSE)</f>
        <v>#N/A</v>
      </c>
      <c r="CV28" s="11" t="e">
        <f>VLOOKUP($AZ$2&amp;"-"&amp;$B28,Transaction!$B$2:$U$1001,11,FALSE)</f>
        <v>#N/A</v>
      </c>
      <c r="CW28" s="11" t="e">
        <f>VLOOKUP($AZ$2&amp;"-"&amp;$B28,Transaction!$B$2:$U$1001,12,FALSE)</f>
        <v>#N/A</v>
      </c>
      <c r="CX28" s="11" t="e">
        <f>VLOOKUP($AZ$2&amp;"-"&amp;$B28,Transaction!$B$2:$U$1001,13,FALSE)</f>
        <v>#N/A</v>
      </c>
      <c r="CY28" s="11" t="e">
        <f>VLOOKUP($AZ$2&amp;"-"&amp;$B28,Transaction!$B$2:$U$1001,15,FALSE)</f>
        <v>#N/A</v>
      </c>
      <c r="CZ28" s="11" t="e">
        <f>VLOOKUP($AZ$2&amp;"-"&amp;$B28,Transaction!$B$2:$U$1001,17,FALSE)</f>
        <v>#N/A</v>
      </c>
      <c r="DA28" s="11" t="e">
        <f>VLOOKUP($AZ$2&amp;"-"&amp;$B28,Transaction!$B$2:$U$1001,18,FALSE)</f>
        <v>#N/A</v>
      </c>
      <c r="DB28" s="11" t="e">
        <f>VLOOKUP($AZ$2&amp;"-"&amp;$B28,Transaction!$B$2:$U$1001,19,FALSE)</f>
        <v>#N/A</v>
      </c>
      <c r="DC28" s="11" t="e">
        <f>VLOOKUP($AZ$2&amp;"-"&amp;$B28,Transaction!$B$2:$U$1001,20,FALSE)</f>
        <v>#N/A</v>
      </c>
    </row>
    <row r="29" spans="2:107" ht="50.1" customHeight="1" x14ac:dyDescent="0.25">
      <c r="B29" s="205">
        <v>7</v>
      </c>
      <c r="C29" s="206"/>
      <c r="D29" s="207"/>
      <c r="E29" s="208" t="str">
        <f t="shared" si="0"/>
        <v/>
      </c>
      <c r="F29" s="209"/>
      <c r="G29" s="209"/>
      <c r="H29" s="209"/>
      <c r="I29" s="209"/>
      <c r="J29" s="209"/>
      <c r="K29" s="210"/>
      <c r="L29" s="174" t="str">
        <f t="shared" si="1"/>
        <v xml:space="preserve">   </v>
      </c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6"/>
      <c r="AK29" s="167" t="str">
        <f t="shared" si="2"/>
        <v/>
      </c>
      <c r="AL29" s="167"/>
      <c r="AM29" s="167"/>
      <c r="AN29" s="167"/>
      <c r="AO29" s="167" t="str">
        <f t="shared" si="3"/>
        <v/>
      </c>
      <c r="AP29" s="167"/>
      <c r="AQ29" s="167"/>
      <c r="AR29" s="167"/>
      <c r="AS29" s="168" t="str">
        <f t="shared" si="4"/>
        <v/>
      </c>
      <c r="AT29" s="169"/>
      <c r="AU29" s="169"/>
      <c r="AV29" s="177" t="str">
        <f t="shared" si="5"/>
        <v/>
      </c>
      <c r="AW29" s="177"/>
      <c r="AX29" s="177"/>
      <c r="AY29" s="177"/>
      <c r="AZ29" s="177"/>
      <c r="BA29" s="178" t="str">
        <f t="shared" si="6"/>
        <v/>
      </c>
      <c r="BB29" s="178"/>
      <c r="BC29" s="178"/>
      <c r="BD29" s="178"/>
      <c r="BE29" s="178"/>
      <c r="BF29" s="179" t="str">
        <f t="shared" si="7"/>
        <v/>
      </c>
      <c r="BG29" s="180"/>
      <c r="BH29" s="181"/>
      <c r="BI29" s="155" t="str">
        <f t="shared" si="8"/>
        <v/>
      </c>
      <c r="BJ29" s="156"/>
      <c r="BK29" s="156"/>
      <c r="BL29" s="156"/>
      <c r="BM29" s="156"/>
      <c r="BN29" s="157"/>
      <c r="BO29" s="155" t="str">
        <f t="shared" si="9"/>
        <v/>
      </c>
      <c r="BP29" s="156"/>
      <c r="BQ29" s="156"/>
      <c r="BR29" s="156"/>
      <c r="BS29" s="156"/>
      <c r="BT29" s="157"/>
      <c r="BU29" s="155" t="str">
        <f t="shared" si="10"/>
        <v/>
      </c>
      <c r="BV29" s="156"/>
      <c r="BW29" s="156"/>
      <c r="BX29" s="156"/>
      <c r="BY29" s="156"/>
      <c r="BZ29" s="157"/>
      <c r="CA29" s="158" t="str">
        <f t="shared" si="11"/>
        <v/>
      </c>
      <c r="CB29" s="159"/>
      <c r="CC29" s="159"/>
      <c r="CD29" s="159"/>
      <c r="CE29" s="160"/>
      <c r="CI29" s="37"/>
      <c r="CM29" s="10">
        <f t="shared" si="15"/>
        <v>0</v>
      </c>
      <c r="CN29" s="9" t="e">
        <f>VLOOKUP($AZ$2&amp;"-"&amp;$B29,Transaction!$B$2:$U$1001,6,FALSE)</f>
        <v>#N/A</v>
      </c>
      <c r="CO29" s="9" t="e">
        <f t="shared" si="12"/>
        <v>#N/A</v>
      </c>
      <c r="CP29" s="9" t="e">
        <f t="shared" si="13"/>
        <v>#N/A</v>
      </c>
      <c r="CQ29" s="10" t="e">
        <f t="shared" si="14"/>
        <v>#N/A</v>
      </c>
      <c r="CR29" s="11" t="e">
        <f>VLOOKUP($AZ$2&amp;"-"&amp;$B29,Transaction!$B$2:$U$1001,7,FALSE)</f>
        <v>#N/A</v>
      </c>
      <c r="CS29" s="12" t="e">
        <f>VLOOKUP($AZ$2&amp;"-"&amp;$B29,Transaction!$B$2:$U$1001,8,FALSE)</f>
        <v>#N/A</v>
      </c>
      <c r="CT29" s="11" t="e">
        <f>VLOOKUP($AZ$2&amp;"-"&amp;$B29,Transaction!$B$2:$U$1001,9,FALSE)</f>
        <v>#N/A</v>
      </c>
      <c r="CU29" s="13" t="e">
        <f>VLOOKUP($AZ$2&amp;"-"&amp;$B29,Transaction!$B$2:$U$1001,16,FALSE)</f>
        <v>#N/A</v>
      </c>
      <c r="CV29" s="11" t="e">
        <f>VLOOKUP($AZ$2&amp;"-"&amp;$B29,Transaction!$B$2:$U$1001,11,FALSE)</f>
        <v>#N/A</v>
      </c>
      <c r="CW29" s="11" t="e">
        <f>VLOOKUP($AZ$2&amp;"-"&amp;$B29,Transaction!$B$2:$U$1001,12,FALSE)</f>
        <v>#N/A</v>
      </c>
      <c r="CX29" s="11" t="e">
        <f>VLOOKUP($AZ$2&amp;"-"&amp;$B29,Transaction!$B$2:$U$1001,13,FALSE)</f>
        <v>#N/A</v>
      </c>
      <c r="CY29" s="11" t="e">
        <f>VLOOKUP($AZ$2&amp;"-"&amp;$B29,Transaction!$B$2:$U$1001,15,FALSE)</f>
        <v>#N/A</v>
      </c>
      <c r="CZ29" s="11" t="e">
        <f>VLOOKUP($AZ$2&amp;"-"&amp;$B29,Transaction!$B$2:$U$1001,17,FALSE)</f>
        <v>#N/A</v>
      </c>
      <c r="DA29" s="11" t="e">
        <f>VLOOKUP($AZ$2&amp;"-"&amp;$B29,Transaction!$B$2:$U$1001,18,FALSE)</f>
        <v>#N/A</v>
      </c>
      <c r="DB29" s="11" t="e">
        <f>VLOOKUP($AZ$2&amp;"-"&amp;$B29,Transaction!$B$2:$U$1001,19,FALSE)</f>
        <v>#N/A</v>
      </c>
      <c r="DC29" s="11" t="e">
        <f>VLOOKUP($AZ$2&amp;"-"&amp;$B29,Transaction!$B$2:$U$1001,20,FALSE)</f>
        <v>#N/A</v>
      </c>
    </row>
    <row r="30" spans="2:107" ht="50.1" customHeight="1" x14ac:dyDescent="0.25">
      <c r="B30" s="205">
        <v>8</v>
      </c>
      <c r="C30" s="206"/>
      <c r="D30" s="207"/>
      <c r="E30" s="208" t="str">
        <f t="shared" si="0"/>
        <v/>
      </c>
      <c r="F30" s="209"/>
      <c r="G30" s="209"/>
      <c r="H30" s="209"/>
      <c r="I30" s="209"/>
      <c r="J30" s="209"/>
      <c r="K30" s="210"/>
      <c r="L30" s="174" t="str">
        <f t="shared" si="1"/>
        <v xml:space="preserve">   </v>
      </c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6"/>
      <c r="AK30" s="167" t="str">
        <f t="shared" si="2"/>
        <v/>
      </c>
      <c r="AL30" s="167"/>
      <c r="AM30" s="167"/>
      <c r="AN30" s="167"/>
      <c r="AO30" s="167" t="str">
        <f t="shared" si="3"/>
        <v/>
      </c>
      <c r="AP30" s="167"/>
      <c r="AQ30" s="167"/>
      <c r="AR30" s="167"/>
      <c r="AS30" s="168" t="str">
        <f t="shared" si="4"/>
        <v/>
      </c>
      <c r="AT30" s="169"/>
      <c r="AU30" s="169"/>
      <c r="AV30" s="177" t="str">
        <f t="shared" si="5"/>
        <v/>
      </c>
      <c r="AW30" s="177"/>
      <c r="AX30" s="177"/>
      <c r="AY30" s="177"/>
      <c r="AZ30" s="177"/>
      <c r="BA30" s="178" t="str">
        <f t="shared" si="6"/>
        <v/>
      </c>
      <c r="BB30" s="178"/>
      <c r="BC30" s="178"/>
      <c r="BD30" s="178"/>
      <c r="BE30" s="178"/>
      <c r="BF30" s="179" t="str">
        <f t="shared" si="7"/>
        <v/>
      </c>
      <c r="BG30" s="180"/>
      <c r="BH30" s="181"/>
      <c r="BI30" s="155" t="str">
        <f t="shared" si="8"/>
        <v/>
      </c>
      <c r="BJ30" s="156"/>
      <c r="BK30" s="156"/>
      <c r="BL30" s="156"/>
      <c r="BM30" s="156"/>
      <c r="BN30" s="157"/>
      <c r="BO30" s="155" t="str">
        <f t="shared" si="9"/>
        <v/>
      </c>
      <c r="BP30" s="156"/>
      <c r="BQ30" s="156"/>
      <c r="BR30" s="156"/>
      <c r="BS30" s="156"/>
      <c r="BT30" s="157"/>
      <c r="BU30" s="155" t="str">
        <f t="shared" si="10"/>
        <v/>
      </c>
      <c r="BV30" s="156"/>
      <c r="BW30" s="156"/>
      <c r="BX30" s="156"/>
      <c r="BY30" s="156"/>
      <c r="BZ30" s="157"/>
      <c r="CA30" s="158" t="str">
        <f t="shared" si="11"/>
        <v/>
      </c>
      <c r="CB30" s="159"/>
      <c r="CC30" s="159"/>
      <c r="CD30" s="159"/>
      <c r="CE30" s="160"/>
      <c r="CI30" s="37"/>
      <c r="CM30" s="10">
        <f t="shared" si="15"/>
        <v>0</v>
      </c>
      <c r="CN30" s="9" t="e">
        <f>VLOOKUP($AZ$2&amp;"-"&amp;$B30,Transaction!$B$2:$U$1001,6,FALSE)</f>
        <v>#N/A</v>
      </c>
      <c r="CO30" s="9" t="e">
        <f t="shared" si="12"/>
        <v>#N/A</v>
      </c>
      <c r="CP30" s="9" t="e">
        <f t="shared" si="13"/>
        <v>#N/A</v>
      </c>
      <c r="CQ30" s="10" t="e">
        <f t="shared" si="14"/>
        <v>#N/A</v>
      </c>
      <c r="CR30" s="11" t="e">
        <f>VLOOKUP($AZ$2&amp;"-"&amp;$B30,Transaction!$B$2:$U$1001,7,FALSE)</f>
        <v>#N/A</v>
      </c>
      <c r="CS30" s="12" t="e">
        <f>VLOOKUP($AZ$2&amp;"-"&amp;$B30,Transaction!$B$2:$U$1001,8,FALSE)</f>
        <v>#N/A</v>
      </c>
      <c r="CT30" s="11" t="e">
        <f>VLOOKUP($AZ$2&amp;"-"&amp;$B30,Transaction!$B$2:$U$1001,9,FALSE)</f>
        <v>#N/A</v>
      </c>
      <c r="CU30" s="13" t="e">
        <f>VLOOKUP($AZ$2&amp;"-"&amp;$B30,Transaction!$B$2:$U$1001,16,FALSE)</f>
        <v>#N/A</v>
      </c>
      <c r="CV30" s="11" t="e">
        <f>VLOOKUP($AZ$2&amp;"-"&amp;$B30,Transaction!$B$2:$U$1001,11,FALSE)</f>
        <v>#N/A</v>
      </c>
      <c r="CW30" s="11" t="e">
        <f>VLOOKUP($AZ$2&amp;"-"&amp;$B30,Transaction!$B$2:$U$1001,12,FALSE)</f>
        <v>#N/A</v>
      </c>
      <c r="CX30" s="11" t="e">
        <f>VLOOKUP($AZ$2&amp;"-"&amp;$B30,Transaction!$B$2:$U$1001,13,FALSE)</f>
        <v>#N/A</v>
      </c>
      <c r="CY30" s="11" t="e">
        <f>VLOOKUP($AZ$2&amp;"-"&amp;$B30,Transaction!$B$2:$U$1001,15,FALSE)</f>
        <v>#N/A</v>
      </c>
      <c r="CZ30" s="11" t="e">
        <f>VLOOKUP($AZ$2&amp;"-"&amp;$B30,Transaction!$B$2:$U$1001,17,FALSE)</f>
        <v>#N/A</v>
      </c>
      <c r="DA30" s="11" t="e">
        <f>VLOOKUP($AZ$2&amp;"-"&amp;$B30,Transaction!$B$2:$U$1001,18,FALSE)</f>
        <v>#N/A</v>
      </c>
      <c r="DB30" s="11" t="e">
        <f>VLOOKUP($AZ$2&amp;"-"&amp;$B30,Transaction!$B$2:$U$1001,19,FALSE)</f>
        <v>#N/A</v>
      </c>
      <c r="DC30" s="11" t="e">
        <f>VLOOKUP($AZ$2&amp;"-"&amp;$B30,Transaction!$B$2:$U$1001,20,FALSE)</f>
        <v>#N/A</v>
      </c>
    </row>
    <row r="31" spans="2:107" ht="50.1" customHeight="1" x14ac:dyDescent="0.25">
      <c r="B31" s="205">
        <v>9</v>
      </c>
      <c r="C31" s="206"/>
      <c r="D31" s="207"/>
      <c r="E31" s="208" t="str">
        <f t="shared" si="0"/>
        <v/>
      </c>
      <c r="F31" s="209"/>
      <c r="G31" s="209"/>
      <c r="H31" s="209"/>
      <c r="I31" s="209"/>
      <c r="J31" s="209"/>
      <c r="K31" s="210"/>
      <c r="L31" s="174" t="str">
        <f t="shared" si="1"/>
        <v xml:space="preserve">   </v>
      </c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6"/>
      <c r="AK31" s="167" t="str">
        <f t="shared" si="2"/>
        <v/>
      </c>
      <c r="AL31" s="167"/>
      <c r="AM31" s="167"/>
      <c r="AN31" s="167"/>
      <c r="AO31" s="167" t="str">
        <f t="shared" si="3"/>
        <v/>
      </c>
      <c r="AP31" s="167"/>
      <c r="AQ31" s="167"/>
      <c r="AR31" s="167"/>
      <c r="AS31" s="168" t="str">
        <f t="shared" si="4"/>
        <v/>
      </c>
      <c r="AT31" s="169"/>
      <c r="AU31" s="169"/>
      <c r="AV31" s="177" t="str">
        <f t="shared" si="5"/>
        <v/>
      </c>
      <c r="AW31" s="177"/>
      <c r="AX31" s="177"/>
      <c r="AY31" s="177"/>
      <c r="AZ31" s="177"/>
      <c r="BA31" s="178" t="str">
        <f t="shared" si="6"/>
        <v/>
      </c>
      <c r="BB31" s="178"/>
      <c r="BC31" s="178"/>
      <c r="BD31" s="178"/>
      <c r="BE31" s="178"/>
      <c r="BF31" s="179" t="str">
        <f t="shared" si="7"/>
        <v/>
      </c>
      <c r="BG31" s="180"/>
      <c r="BH31" s="181"/>
      <c r="BI31" s="155" t="str">
        <f t="shared" si="8"/>
        <v/>
      </c>
      <c r="BJ31" s="156"/>
      <c r="BK31" s="156"/>
      <c r="BL31" s="156"/>
      <c r="BM31" s="156"/>
      <c r="BN31" s="157"/>
      <c r="BO31" s="155" t="str">
        <f t="shared" si="9"/>
        <v/>
      </c>
      <c r="BP31" s="156"/>
      <c r="BQ31" s="156"/>
      <c r="BR31" s="156"/>
      <c r="BS31" s="156"/>
      <c r="BT31" s="157"/>
      <c r="BU31" s="155" t="str">
        <f t="shared" si="10"/>
        <v/>
      </c>
      <c r="BV31" s="156"/>
      <c r="BW31" s="156"/>
      <c r="BX31" s="156"/>
      <c r="BY31" s="156"/>
      <c r="BZ31" s="157"/>
      <c r="CA31" s="158" t="str">
        <f t="shared" si="11"/>
        <v/>
      </c>
      <c r="CB31" s="159"/>
      <c r="CC31" s="159"/>
      <c r="CD31" s="159"/>
      <c r="CE31" s="160"/>
      <c r="CI31" s="37"/>
      <c r="CM31" s="10">
        <f t="shared" si="15"/>
        <v>0</v>
      </c>
      <c r="CN31" s="9" t="e">
        <f>VLOOKUP($AZ$2&amp;"-"&amp;$B31,Transaction!$B$2:$U$1001,6,FALSE)</f>
        <v>#N/A</v>
      </c>
      <c r="CO31" s="9" t="e">
        <f t="shared" si="12"/>
        <v>#N/A</v>
      </c>
      <c r="CP31" s="9" t="e">
        <f t="shared" si="13"/>
        <v>#N/A</v>
      </c>
      <c r="CQ31" s="10" t="e">
        <f t="shared" si="14"/>
        <v>#N/A</v>
      </c>
      <c r="CR31" s="11" t="e">
        <f>VLOOKUP($AZ$2&amp;"-"&amp;$B31,Transaction!$B$2:$U$1001,7,FALSE)</f>
        <v>#N/A</v>
      </c>
      <c r="CS31" s="12" t="e">
        <f>VLOOKUP($AZ$2&amp;"-"&amp;$B31,Transaction!$B$2:$U$1001,8,FALSE)</f>
        <v>#N/A</v>
      </c>
      <c r="CT31" s="11" t="e">
        <f>VLOOKUP($AZ$2&amp;"-"&amp;$B31,Transaction!$B$2:$U$1001,9,FALSE)</f>
        <v>#N/A</v>
      </c>
      <c r="CU31" s="13" t="e">
        <f>VLOOKUP($AZ$2&amp;"-"&amp;$B31,Transaction!$B$2:$U$1001,16,FALSE)</f>
        <v>#N/A</v>
      </c>
      <c r="CV31" s="11" t="e">
        <f>VLOOKUP($AZ$2&amp;"-"&amp;$B31,Transaction!$B$2:$U$1001,11,FALSE)</f>
        <v>#N/A</v>
      </c>
      <c r="CW31" s="11" t="e">
        <f>VLOOKUP($AZ$2&amp;"-"&amp;$B31,Transaction!$B$2:$U$1001,12,FALSE)</f>
        <v>#N/A</v>
      </c>
      <c r="CX31" s="11" t="e">
        <f>VLOOKUP($AZ$2&amp;"-"&amp;$B31,Transaction!$B$2:$U$1001,13,FALSE)</f>
        <v>#N/A</v>
      </c>
      <c r="CY31" s="11" t="e">
        <f>VLOOKUP($AZ$2&amp;"-"&amp;$B31,Transaction!$B$2:$U$1001,15,FALSE)</f>
        <v>#N/A</v>
      </c>
      <c r="CZ31" s="11" t="e">
        <f>VLOOKUP($AZ$2&amp;"-"&amp;$B31,Transaction!$B$2:$U$1001,17,FALSE)</f>
        <v>#N/A</v>
      </c>
      <c r="DA31" s="11" t="e">
        <f>VLOOKUP($AZ$2&amp;"-"&amp;$B31,Transaction!$B$2:$U$1001,18,FALSE)</f>
        <v>#N/A</v>
      </c>
      <c r="DB31" s="11" t="e">
        <f>VLOOKUP($AZ$2&amp;"-"&amp;$B31,Transaction!$B$2:$U$1001,19,FALSE)</f>
        <v>#N/A</v>
      </c>
      <c r="DC31" s="11" t="e">
        <f>VLOOKUP($AZ$2&amp;"-"&amp;$B31,Transaction!$B$2:$U$1001,20,FALSE)</f>
        <v>#N/A</v>
      </c>
    </row>
    <row r="32" spans="2:107" ht="50.1" customHeight="1" x14ac:dyDescent="0.25">
      <c r="B32" s="205">
        <v>10</v>
      </c>
      <c r="C32" s="206"/>
      <c r="D32" s="207"/>
      <c r="E32" s="208" t="str">
        <f t="shared" si="0"/>
        <v/>
      </c>
      <c r="F32" s="209"/>
      <c r="G32" s="209"/>
      <c r="H32" s="209"/>
      <c r="I32" s="209"/>
      <c r="J32" s="209"/>
      <c r="K32" s="210"/>
      <c r="L32" s="174" t="str">
        <f t="shared" si="1"/>
        <v xml:space="preserve">   </v>
      </c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6"/>
      <c r="AK32" s="167" t="str">
        <f t="shared" si="2"/>
        <v/>
      </c>
      <c r="AL32" s="167"/>
      <c r="AM32" s="167"/>
      <c r="AN32" s="167"/>
      <c r="AO32" s="167" t="str">
        <f t="shared" si="3"/>
        <v/>
      </c>
      <c r="AP32" s="167"/>
      <c r="AQ32" s="167"/>
      <c r="AR32" s="167"/>
      <c r="AS32" s="168" t="str">
        <f t="shared" si="4"/>
        <v/>
      </c>
      <c r="AT32" s="169"/>
      <c r="AU32" s="169"/>
      <c r="AV32" s="177" t="str">
        <f t="shared" si="5"/>
        <v/>
      </c>
      <c r="AW32" s="177"/>
      <c r="AX32" s="177"/>
      <c r="AY32" s="177"/>
      <c r="AZ32" s="177"/>
      <c r="BA32" s="178" t="str">
        <f t="shared" si="6"/>
        <v/>
      </c>
      <c r="BB32" s="178"/>
      <c r="BC32" s="178"/>
      <c r="BD32" s="178"/>
      <c r="BE32" s="178"/>
      <c r="BF32" s="179" t="str">
        <f t="shared" si="7"/>
        <v/>
      </c>
      <c r="BG32" s="180"/>
      <c r="BH32" s="181"/>
      <c r="BI32" s="155" t="str">
        <f t="shared" si="8"/>
        <v/>
      </c>
      <c r="BJ32" s="156"/>
      <c r="BK32" s="156"/>
      <c r="BL32" s="156"/>
      <c r="BM32" s="156"/>
      <c r="BN32" s="157"/>
      <c r="BO32" s="155" t="str">
        <f t="shared" si="9"/>
        <v/>
      </c>
      <c r="BP32" s="156"/>
      <c r="BQ32" s="156"/>
      <c r="BR32" s="156"/>
      <c r="BS32" s="156"/>
      <c r="BT32" s="157"/>
      <c r="BU32" s="155" t="str">
        <f t="shared" si="10"/>
        <v/>
      </c>
      <c r="BV32" s="156"/>
      <c r="BW32" s="156"/>
      <c r="BX32" s="156"/>
      <c r="BY32" s="156"/>
      <c r="BZ32" s="157"/>
      <c r="CA32" s="158" t="str">
        <f t="shared" si="11"/>
        <v/>
      </c>
      <c r="CB32" s="159"/>
      <c r="CC32" s="159"/>
      <c r="CD32" s="159"/>
      <c r="CE32" s="160"/>
      <c r="CI32" s="37"/>
      <c r="CM32" s="10">
        <f t="shared" si="15"/>
        <v>0</v>
      </c>
      <c r="CN32" s="9" t="e">
        <f>VLOOKUP($AZ$2&amp;"-"&amp;$B32,Transaction!$B$2:$U$1001,6,FALSE)</f>
        <v>#N/A</v>
      </c>
      <c r="CO32" s="9" t="e">
        <f t="shared" si="12"/>
        <v>#N/A</v>
      </c>
      <c r="CP32" s="9" t="e">
        <f t="shared" si="13"/>
        <v>#N/A</v>
      </c>
      <c r="CQ32" s="10" t="e">
        <f t="shared" si="14"/>
        <v>#N/A</v>
      </c>
      <c r="CR32" s="11" t="e">
        <f>VLOOKUP($AZ$2&amp;"-"&amp;$B32,Transaction!$B$2:$U$1001,7,FALSE)</f>
        <v>#N/A</v>
      </c>
      <c r="CS32" s="12" t="e">
        <f>VLOOKUP($AZ$2&amp;"-"&amp;$B32,Transaction!$B$2:$U$1001,8,FALSE)</f>
        <v>#N/A</v>
      </c>
      <c r="CT32" s="11" t="e">
        <f>VLOOKUP($AZ$2&amp;"-"&amp;$B32,Transaction!$B$2:$U$1001,9,FALSE)</f>
        <v>#N/A</v>
      </c>
      <c r="CU32" s="13" t="e">
        <f>VLOOKUP($AZ$2&amp;"-"&amp;$B32,Transaction!$B$2:$U$1001,16,FALSE)</f>
        <v>#N/A</v>
      </c>
      <c r="CV32" s="11" t="e">
        <f>VLOOKUP($AZ$2&amp;"-"&amp;$B32,Transaction!$B$2:$U$1001,11,FALSE)</f>
        <v>#N/A</v>
      </c>
      <c r="CW32" s="11" t="e">
        <f>VLOOKUP($AZ$2&amp;"-"&amp;$B32,Transaction!$B$2:$U$1001,12,FALSE)</f>
        <v>#N/A</v>
      </c>
      <c r="CX32" s="11" t="e">
        <f>VLOOKUP($AZ$2&amp;"-"&amp;$B32,Transaction!$B$2:$U$1001,13,FALSE)</f>
        <v>#N/A</v>
      </c>
      <c r="CY32" s="11" t="e">
        <f>VLOOKUP($AZ$2&amp;"-"&amp;$B32,Transaction!$B$2:$U$1001,15,FALSE)</f>
        <v>#N/A</v>
      </c>
      <c r="CZ32" s="11" t="e">
        <f>VLOOKUP($AZ$2&amp;"-"&amp;$B32,Transaction!$B$2:$U$1001,17,FALSE)</f>
        <v>#N/A</v>
      </c>
      <c r="DA32" s="11" t="e">
        <f>VLOOKUP($AZ$2&amp;"-"&amp;$B32,Transaction!$B$2:$U$1001,18,FALSE)</f>
        <v>#N/A</v>
      </c>
      <c r="DB32" s="11" t="e">
        <f>VLOOKUP($AZ$2&amp;"-"&amp;$B32,Transaction!$B$2:$U$1001,19,FALSE)</f>
        <v>#N/A</v>
      </c>
      <c r="DC32" s="11" t="e">
        <f>VLOOKUP($AZ$2&amp;"-"&amp;$B32,Transaction!$B$2:$U$1001,20,FALSE)</f>
        <v>#N/A</v>
      </c>
    </row>
    <row r="33" spans="2:107" ht="50.1" customHeight="1" x14ac:dyDescent="0.25">
      <c r="B33" s="205"/>
      <c r="C33" s="206"/>
      <c r="D33" s="207"/>
      <c r="E33" s="208" t="str">
        <f>IFERROR($CO33,"")</f>
        <v/>
      </c>
      <c r="F33" s="209"/>
      <c r="G33" s="209"/>
      <c r="H33" s="209"/>
      <c r="I33" s="209"/>
      <c r="J33" s="209"/>
      <c r="K33" s="210"/>
      <c r="L33" s="164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6"/>
      <c r="AK33" s="167"/>
      <c r="AL33" s="167"/>
      <c r="AM33" s="167"/>
      <c r="AN33" s="167"/>
      <c r="AO33" s="167"/>
      <c r="AP33" s="167"/>
      <c r="AQ33" s="167"/>
      <c r="AR33" s="167"/>
      <c r="AS33" s="168"/>
      <c r="AT33" s="169"/>
      <c r="AU33" s="169"/>
      <c r="AV33" s="170"/>
      <c r="AW33" s="170"/>
      <c r="AX33" s="170"/>
      <c r="AY33" s="170"/>
      <c r="AZ33" s="170"/>
      <c r="BA33" s="151"/>
      <c r="BB33" s="151"/>
      <c r="BC33" s="151"/>
      <c r="BD33" s="151"/>
      <c r="BE33" s="151"/>
      <c r="BF33" s="171"/>
      <c r="BG33" s="172"/>
      <c r="BH33" s="173"/>
      <c r="BI33" s="155"/>
      <c r="BJ33" s="156"/>
      <c r="BK33" s="156"/>
      <c r="BL33" s="156"/>
      <c r="BM33" s="156"/>
      <c r="BN33" s="157"/>
      <c r="BO33" s="155"/>
      <c r="BP33" s="156"/>
      <c r="BQ33" s="156"/>
      <c r="BR33" s="156"/>
      <c r="BS33" s="156"/>
      <c r="BT33" s="157"/>
      <c r="BU33" s="155"/>
      <c r="BV33" s="156"/>
      <c r="BW33" s="156"/>
      <c r="BX33" s="156"/>
      <c r="BY33" s="156"/>
      <c r="BZ33" s="157"/>
      <c r="CA33" s="158"/>
      <c r="CB33" s="159"/>
      <c r="CC33" s="159"/>
      <c r="CD33" s="159"/>
      <c r="CE33" s="160"/>
      <c r="CI33" s="37"/>
      <c r="CM33" s="10">
        <f t="shared" si="15"/>
        <v>0</v>
      </c>
      <c r="CN33" s="9" t="e">
        <f>VLOOKUP($AZ$2&amp;"-"&amp;$B33,Transaction!$B$2:$U$1001,6,FALSE)</f>
        <v>#N/A</v>
      </c>
      <c r="CO33" s="9" t="e">
        <f t="shared" si="12"/>
        <v>#N/A</v>
      </c>
      <c r="CP33" s="9" t="e">
        <f t="shared" si="13"/>
        <v>#N/A</v>
      </c>
      <c r="CQ33" s="10" t="e">
        <f t="shared" si="14"/>
        <v>#N/A</v>
      </c>
      <c r="CR33" s="11" t="e">
        <f>VLOOKUP($AZ$2&amp;"-"&amp;$B33,Transaction!$B$2:$U$1001,7,FALSE)</f>
        <v>#N/A</v>
      </c>
      <c r="CS33" s="12" t="e">
        <f>VLOOKUP($AZ$2&amp;"-"&amp;$B33,Transaction!$B$2:$U$1001,8,FALSE)</f>
        <v>#N/A</v>
      </c>
      <c r="CT33" s="11" t="e">
        <f>VLOOKUP($AZ$2&amp;"-"&amp;$B33,Transaction!$B$2:$U$1001,9,FALSE)</f>
        <v>#N/A</v>
      </c>
      <c r="CU33" s="13" t="e">
        <f>VLOOKUP($AZ$2&amp;"-"&amp;$B33,Transaction!$B$2:$U$1001,16,FALSE)</f>
        <v>#N/A</v>
      </c>
      <c r="CV33" s="11" t="e">
        <f>VLOOKUP($AZ$2&amp;"-"&amp;$B33,Transaction!$B$2:$U$1001,11,FALSE)</f>
        <v>#N/A</v>
      </c>
      <c r="CW33" s="11" t="e">
        <f>VLOOKUP($AZ$2&amp;"-"&amp;$B33,Transaction!$B$2:$U$1001,12,FALSE)</f>
        <v>#N/A</v>
      </c>
      <c r="CX33" s="11" t="e">
        <f>VLOOKUP($AZ$2&amp;"-"&amp;$B33,Transaction!$B$2:$U$1001,13,FALSE)</f>
        <v>#N/A</v>
      </c>
      <c r="CY33" s="11" t="e">
        <f>VLOOKUP($AZ$2&amp;"-"&amp;$B33,Transaction!$B$2:$U$1001,15,FALSE)</f>
        <v>#N/A</v>
      </c>
      <c r="CZ33" s="11" t="e">
        <f>VLOOKUP($AZ$2&amp;"-"&amp;$B33,Transaction!$B$2:$U$1001,17,FALSE)</f>
        <v>#N/A</v>
      </c>
      <c r="DA33" s="11" t="e">
        <f>VLOOKUP($AZ$2&amp;"-"&amp;$B33,Transaction!$B$2:$U$1001,18,FALSE)</f>
        <v>#N/A</v>
      </c>
      <c r="DB33" s="11" t="e">
        <f>VLOOKUP($AZ$2&amp;"-"&amp;$B33,Transaction!$B$2:$U$1001,19,FALSE)</f>
        <v>#N/A</v>
      </c>
      <c r="DC33" s="11" t="e">
        <f>VLOOKUP($AZ$2&amp;"-"&amp;$B33,Transaction!$B$2:$U$1001,20,FALSE)</f>
        <v>#N/A</v>
      </c>
    </row>
    <row r="34" spans="2:107" ht="30" customHeight="1" x14ac:dyDescent="0.25">
      <c r="B34" s="161" t="s">
        <v>38</v>
      </c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3"/>
      <c r="AK34" s="167"/>
      <c r="AL34" s="167"/>
      <c r="AM34" s="167"/>
      <c r="AN34" s="167"/>
      <c r="AO34" s="167">
        <f>SUM(AO23:AR33)</f>
        <v>272</v>
      </c>
      <c r="AP34" s="167"/>
      <c r="AQ34" s="167"/>
      <c r="AR34" s="167"/>
      <c r="AS34" s="168"/>
      <c r="AT34" s="169">
        <f>SUM(AT23:AW33)</f>
        <v>239020</v>
      </c>
      <c r="AU34" s="169"/>
      <c r="AV34" s="151">
        <f>SUM(AV23:AZ33)</f>
        <v>239020</v>
      </c>
      <c r="AW34" s="151">
        <f>SUM(AX23:BA33)</f>
        <v>65980</v>
      </c>
      <c r="AX34" s="151"/>
      <c r="AY34" s="151"/>
      <c r="AZ34" s="151"/>
      <c r="BA34" s="151">
        <f>SUM(BA23:BE33)</f>
        <v>65980</v>
      </c>
      <c r="BB34" s="151">
        <f>SUM(BB23:BK33)</f>
        <v>21511.98</v>
      </c>
      <c r="BC34" s="151"/>
      <c r="BD34" s="151"/>
      <c r="BE34" s="151"/>
      <c r="BF34" s="152"/>
      <c r="BG34" s="153"/>
      <c r="BH34" s="154"/>
      <c r="BI34" s="155">
        <f>SUM(BI23:BN33)</f>
        <v>21511.8</v>
      </c>
      <c r="BJ34" s="156"/>
      <c r="BK34" s="156"/>
      <c r="BL34" s="156"/>
      <c r="BM34" s="156"/>
      <c r="BN34" s="157"/>
      <c r="BO34" s="155">
        <f>SUM(BO23:BT33)</f>
        <v>21511.8</v>
      </c>
      <c r="BP34" s="156">
        <f>SUM(BP23:BU33)</f>
        <v>0</v>
      </c>
      <c r="BQ34" s="156"/>
      <c r="BR34" s="156"/>
      <c r="BS34" s="156"/>
      <c r="BT34" s="157"/>
      <c r="BU34" s="155">
        <f>SUM(BU23:BZ33)</f>
        <v>0</v>
      </c>
      <c r="BV34" s="156">
        <f>SUM(BV23:BY33)</f>
        <v>0</v>
      </c>
      <c r="BW34" s="156"/>
      <c r="BX34" s="156"/>
      <c r="BY34" s="156"/>
      <c r="BZ34" s="157">
        <f>SUM(BZ23:CE33)</f>
        <v>282043.59999999998</v>
      </c>
      <c r="CA34" s="158">
        <f>SUM(CA23:CE33)</f>
        <v>282043.59999999998</v>
      </c>
      <c r="CB34" s="159"/>
      <c r="CC34" s="159"/>
      <c r="CD34" s="159"/>
      <c r="CE34" s="160"/>
      <c r="CI34" s="37"/>
    </row>
    <row r="35" spans="2:107" ht="30" customHeight="1" x14ac:dyDescent="0.25">
      <c r="B35" s="145" t="s">
        <v>146</v>
      </c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7"/>
      <c r="BL35" s="148">
        <f>AV34-BA34</f>
        <v>173040</v>
      </c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50"/>
      <c r="CI35" s="37"/>
    </row>
    <row r="36" spans="2:107" ht="30" customHeight="1" x14ac:dyDescent="0.25">
      <c r="B36" s="145" t="s">
        <v>147</v>
      </c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7"/>
      <c r="BL36" s="148">
        <f>SUM(AV34,-BA34,BI34,BO34,BU34)</f>
        <v>216063.59999999998</v>
      </c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50"/>
    </row>
    <row r="37" spans="2:107" ht="15" customHeight="1" x14ac:dyDescent="0.25">
      <c r="B37" s="240" t="s">
        <v>1587</v>
      </c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2"/>
      <c r="AU37" s="192" t="str">
        <f>"for "&amp;'Master Info'!B3</f>
        <v>for XYZ Corporation Private Limited</v>
      </c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4"/>
    </row>
    <row r="38" spans="2:107" x14ac:dyDescent="0.25">
      <c r="B38" s="243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5"/>
      <c r="AU38" s="195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7"/>
    </row>
    <row r="39" spans="2:107" ht="30" customHeight="1" x14ac:dyDescent="0.25">
      <c r="B39" s="246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8"/>
      <c r="AU39" s="198" t="s">
        <v>39</v>
      </c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  <c r="CB39" s="199"/>
      <c r="CC39" s="199"/>
      <c r="CD39" s="199"/>
      <c r="CE39" s="200"/>
    </row>
    <row r="40" spans="2:107" ht="35.25" customHeight="1" x14ac:dyDescent="0.25">
      <c r="B40" s="135" t="str">
        <f>"Declaration :
1) I/We declare that this invoice shows actual price of the  goods and/ or services described and that all particulars are true and correct
2) Error &amp; Omission expected.
3) Subject to the jurisdiction of courts in "&amp;'Master Info'!B5</f>
        <v>Declaration :
1) I/We declare that this invoice shows actual price of the  goods and/ or services described and that all particulars are true and correct
2) Error &amp; Omission expected.
3) Subject to the jurisdiction of courts in Mumbai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7"/>
      <c r="AU40" s="201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  <c r="CB40" s="199"/>
      <c r="CC40" s="199"/>
      <c r="CD40" s="199"/>
      <c r="CE40" s="200"/>
    </row>
    <row r="41" spans="2:107" ht="43.5" customHeigh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40"/>
      <c r="AU41" s="202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4"/>
    </row>
    <row r="42" spans="2:107" ht="24.95" customHeight="1" x14ac:dyDescent="0.25">
      <c r="B42" s="212" t="str">
        <f>IF('Master Info'!$B$7="","","Registered Office : "&amp;'Master Info'!$B$7)</f>
        <v>Registered Office : 12, Motimahal, Andheri Kurla Road, Mumbai, Maharashtra, 400 001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4"/>
    </row>
    <row r="43" spans="2:107" ht="24.95" customHeight="1" thickBot="1" x14ac:dyDescent="0.3">
      <c r="B43" s="213" t="str">
        <f>IF('Master Info'!$B$8="","","CIN NO : "&amp;'Master Info'!$B$8)</f>
        <v>CIN NO : CIN ABCDEDDDDDDDDD</v>
      </c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5"/>
    </row>
    <row r="44" spans="2:107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</row>
    <row r="45" spans="2:107" hidden="1" x14ac:dyDescent="0.25"/>
    <row r="46" spans="2:107" hidden="1" x14ac:dyDescent="0.25"/>
    <row r="47" spans="2:107" hidden="1" x14ac:dyDescent="0.25"/>
    <row r="48" spans="2:107" hidden="1" x14ac:dyDescent="0.25"/>
    <row r="49" spans="93:94" hidden="1" x14ac:dyDescent="0.25"/>
    <row r="50" spans="93:94" hidden="1" x14ac:dyDescent="0.25"/>
    <row r="51" spans="93:94" hidden="1" x14ac:dyDescent="0.25"/>
    <row r="52" spans="93:94" hidden="1" x14ac:dyDescent="0.25"/>
    <row r="53" spans="93:94" hidden="1" x14ac:dyDescent="0.25"/>
    <row r="54" spans="93:94" hidden="1" x14ac:dyDescent="0.25"/>
    <row r="55" spans="93:94" hidden="1" x14ac:dyDescent="0.25"/>
    <row r="56" spans="93:94" hidden="1" x14ac:dyDescent="0.25"/>
    <row r="57" spans="93:94" hidden="1" x14ac:dyDescent="0.25"/>
    <row r="58" spans="93:94" hidden="1" x14ac:dyDescent="0.25"/>
    <row r="59" spans="93:94" hidden="1" x14ac:dyDescent="0.25">
      <c r="CO59" s="38" t="s">
        <v>114</v>
      </c>
      <c r="CP59" s="38" t="s">
        <v>149</v>
      </c>
    </row>
    <row r="60" spans="93:94" hidden="1" x14ac:dyDescent="0.25">
      <c r="CO60" t="s">
        <v>150</v>
      </c>
      <c r="CP60" t="s">
        <v>151</v>
      </c>
    </row>
    <row r="61" spans="93:94" hidden="1" x14ac:dyDescent="0.25">
      <c r="CO61" t="s">
        <v>152</v>
      </c>
      <c r="CP61" t="s">
        <v>153</v>
      </c>
    </row>
    <row r="62" spans="93:94" hidden="1" x14ac:dyDescent="0.25">
      <c r="CO62" t="s">
        <v>154</v>
      </c>
      <c r="CP62" t="s">
        <v>155</v>
      </c>
    </row>
    <row r="63" spans="93:94" hidden="1" x14ac:dyDescent="0.25">
      <c r="CO63" t="s">
        <v>156</v>
      </c>
      <c r="CP63" t="s">
        <v>157</v>
      </c>
    </row>
    <row r="64" spans="93:94" hidden="1" x14ac:dyDescent="0.25">
      <c r="CO64" t="s">
        <v>158</v>
      </c>
      <c r="CP64" t="s">
        <v>159</v>
      </c>
    </row>
    <row r="65" spans="93:94" hidden="1" x14ac:dyDescent="0.25">
      <c r="CO65" t="s">
        <v>160</v>
      </c>
      <c r="CP65" t="s">
        <v>161</v>
      </c>
    </row>
    <row r="66" spans="93:94" hidden="1" x14ac:dyDescent="0.25">
      <c r="CO66" t="s">
        <v>162</v>
      </c>
      <c r="CP66" t="s">
        <v>163</v>
      </c>
    </row>
    <row r="67" spans="93:94" hidden="1" x14ac:dyDescent="0.25">
      <c r="CO67" t="s">
        <v>164</v>
      </c>
      <c r="CP67" t="s">
        <v>165</v>
      </c>
    </row>
    <row r="68" spans="93:94" hidden="1" x14ac:dyDescent="0.25">
      <c r="CO68" t="s">
        <v>166</v>
      </c>
      <c r="CP68" t="s">
        <v>167</v>
      </c>
    </row>
    <row r="69" spans="93:94" hidden="1" x14ac:dyDescent="0.25">
      <c r="CO69" t="s">
        <v>168</v>
      </c>
      <c r="CP69" t="s">
        <v>169</v>
      </c>
    </row>
    <row r="70" spans="93:94" hidden="1" x14ac:dyDescent="0.25">
      <c r="CO70" t="s">
        <v>170</v>
      </c>
      <c r="CP70" t="s">
        <v>171</v>
      </c>
    </row>
    <row r="71" spans="93:94" hidden="1" x14ac:dyDescent="0.25">
      <c r="CO71" t="s">
        <v>172</v>
      </c>
      <c r="CP71" t="s">
        <v>173</v>
      </c>
    </row>
    <row r="72" spans="93:94" hidden="1" x14ac:dyDescent="0.25">
      <c r="CO72" t="s">
        <v>174</v>
      </c>
      <c r="CP72" t="s">
        <v>175</v>
      </c>
    </row>
    <row r="73" spans="93:94" hidden="1" x14ac:dyDescent="0.25">
      <c r="CO73" t="s">
        <v>176</v>
      </c>
      <c r="CP73" t="s">
        <v>177</v>
      </c>
    </row>
    <row r="74" spans="93:94" hidden="1" x14ac:dyDescent="0.25">
      <c r="CO74" t="s">
        <v>178</v>
      </c>
      <c r="CP74" t="s">
        <v>179</v>
      </c>
    </row>
    <row r="75" spans="93:94" hidden="1" x14ac:dyDescent="0.25">
      <c r="CO75" t="s">
        <v>180</v>
      </c>
      <c r="CP75" t="s">
        <v>181</v>
      </c>
    </row>
    <row r="76" spans="93:94" hidden="1" x14ac:dyDescent="0.25">
      <c r="CO76" t="s">
        <v>182</v>
      </c>
      <c r="CP76" t="s">
        <v>183</v>
      </c>
    </row>
    <row r="77" spans="93:94" hidden="1" x14ac:dyDescent="0.25">
      <c r="CO77" t="s">
        <v>184</v>
      </c>
      <c r="CP77" t="s">
        <v>185</v>
      </c>
    </row>
    <row r="78" spans="93:94" hidden="1" x14ac:dyDescent="0.25">
      <c r="CO78" t="s">
        <v>186</v>
      </c>
      <c r="CP78" t="s">
        <v>187</v>
      </c>
    </row>
    <row r="79" spans="93:94" hidden="1" x14ac:dyDescent="0.25">
      <c r="CO79" t="s">
        <v>188</v>
      </c>
      <c r="CP79" t="s">
        <v>189</v>
      </c>
    </row>
    <row r="80" spans="93:94" hidden="1" x14ac:dyDescent="0.25">
      <c r="CO80" t="s">
        <v>190</v>
      </c>
      <c r="CP80" t="s">
        <v>191</v>
      </c>
    </row>
    <row r="81" spans="93:94" hidden="1" x14ac:dyDescent="0.25">
      <c r="CO81" t="s">
        <v>192</v>
      </c>
      <c r="CP81" t="s">
        <v>193</v>
      </c>
    </row>
    <row r="82" spans="93:94" hidden="1" x14ac:dyDescent="0.25">
      <c r="CO82" t="s">
        <v>194</v>
      </c>
      <c r="CP82" t="s">
        <v>195</v>
      </c>
    </row>
    <row r="83" spans="93:94" hidden="1" x14ac:dyDescent="0.25">
      <c r="CO83" t="s">
        <v>196</v>
      </c>
      <c r="CP83" t="s">
        <v>197</v>
      </c>
    </row>
    <row r="84" spans="93:94" hidden="1" x14ac:dyDescent="0.25">
      <c r="CO84" t="s">
        <v>198</v>
      </c>
      <c r="CP84" t="s">
        <v>199</v>
      </c>
    </row>
    <row r="85" spans="93:94" hidden="1" x14ac:dyDescent="0.25">
      <c r="CO85" t="s">
        <v>200</v>
      </c>
      <c r="CP85" t="s">
        <v>201</v>
      </c>
    </row>
    <row r="86" spans="93:94" hidden="1" x14ac:dyDescent="0.25">
      <c r="CO86" t="s">
        <v>202</v>
      </c>
      <c r="CP86" t="s">
        <v>203</v>
      </c>
    </row>
    <row r="87" spans="93:94" hidden="1" x14ac:dyDescent="0.25">
      <c r="CO87" t="s">
        <v>204</v>
      </c>
      <c r="CP87" t="s">
        <v>205</v>
      </c>
    </row>
    <row r="88" spans="93:94" hidden="1" x14ac:dyDescent="0.25">
      <c r="CO88" t="s">
        <v>206</v>
      </c>
      <c r="CP88" t="s">
        <v>207</v>
      </c>
    </row>
    <row r="89" spans="93:94" hidden="1" x14ac:dyDescent="0.25">
      <c r="CO89" t="s">
        <v>208</v>
      </c>
      <c r="CP89" t="s">
        <v>209</v>
      </c>
    </row>
    <row r="90" spans="93:94" hidden="1" x14ac:dyDescent="0.25">
      <c r="CO90" t="s">
        <v>210</v>
      </c>
      <c r="CP90" t="s">
        <v>211</v>
      </c>
    </row>
    <row r="91" spans="93:94" hidden="1" x14ac:dyDescent="0.25">
      <c r="CO91" t="s">
        <v>212</v>
      </c>
      <c r="CP91" t="s">
        <v>213</v>
      </c>
    </row>
    <row r="92" spans="93:94" hidden="1" x14ac:dyDescent="0.25">
      <c r="CO92" t="s">
        <v>214</v>
      </c>
      <c r="CP92" t="s">
        <v>215</v>
      </c>
    </row>
    <row r="93" spans="93:94" hidden="1" x14ac:dyDescent="0.25">
      <c r="CO93" t="s">
        <v>216</v>
      </c>
      <c r="CP93" t="s">
        <v>217</v>
      </c>
    </row>
    <row r="94" spans="93:94" hidden="1" x14ac:dyDescent="0.25">
      <c r="CO94" t="s">
        <v>218</v>
      </c>
      <c r="CP94" t="s">
        <v>219</v>
      </c>
    </row>
    <row r="95" spans="93:94" hidden="1" x14ac:dyDescent="0.25">
      <c r="CO95" t="s">
        <v>220</v>
      </c>
      <c r="CP95" t="s">
        <v>221</v>
      </c>
    </row>
  </sheetData>
  <sheetProtection algorithmName="SHA-512" hashValue="BDmCYJGCSLkDO/sj2u2soj7BpwOqgR6UoySnu3BfCnq7lO7+R616ZriG12n30VyZlIJ7cxdELOUu8lMpAlMtcQ==" saltValue="M3N4sNXBV7aPGV6eyfWmpQ==" spinCount="100000" sheet="1" objects="1" scenarios="1"/>
  <mergeCells count="188">
    <mergeCell ref="BG7:CE7"/>
    <mergeCell ref="AS22:AU22"/>
    <mergeCell ref="B24:D24"/>
    <mergeCell ref="E24:K24"/>
    <mergeCell ref="L24:AJ24"/>
    <mergeCell ref="AK24:AN24"/>
    <mergeCell ref="AO24:AR24"/>
    <mergeCell ref="AS24:AU24"/>
    <mergeCell ref="AV24:AZ24"/>
    <mergeCell ref="BI24:BN24"/>
    <mergeCell ref="BO24:BT24"/>
    <mergeCell ref="BU24:BZ24"/>
    <mergeCell ref="CA24:CE24"/>
    <mergeCell ref="B23:D23"/>
    <mergeCell ref="E23:K23"/>
    <mergeCell ref="B22:D22"/>
    <mergeCell ref="E22:K22"/>
    <mergeCell ref="BR10:BY10"/>
    <mergeCell ref="BI12:BX12"/>
    <mergeCell ref="C17:U18"/>
    <mergeCell ref="B11:BB11"/>
    <mergeCell ref="B12:BB12"/>
    <mergeCell ref="BA24:BE24"/>
    <mergeCell ref="BF24:BH24"/>
    <mergeCell ref="BI26:BN26"/>
    <mergeCell ref="BO26:BT26"/>
    <mergeCell ref="BU26:BZ26"/>
    <mergeCell ref="CA26:CE26"/>
    <mergeCell ref="B25:D25"/>
    <mergeCell ref="E25:K25"/>
    <mergeCell ref="L25:AJ25"/>
    <mergeCell ref="AK25:AN25"/>
    <mergeCell ref="AO25:AR25"/>
    <mergeCell ref="AS25:AU25"/>
    <mergeCell ref="AV25:AZ25"/>
    <mergeCell ref="BA25:BE25"/>
    <mergeCell ref="BF25:BH25"/>
    <mergeCell ref="BI25:BN25"/>
    <mergeCell ref="BO25:BT25"/>
    <mergeCell ref="BU25:BZ25"/>
    <mergeCell ref="CA25:CE25"/>
    <mergeCell ref="B26:D26"/>
    <mergeCell ref="E26:K26"/>
    <mergeCell ref="L26:AJ26"/>
    <mergeCell ref="AK26:AN26"/>
    <mergeCell ref="AO26:AR26"/>
    <mergeCell ref="AS26:AU26"/>
    <mergeCell ref="AV26:AZ26"/>
    <mergeCell ref="BA26:BE26"/>
    <mergeCell ref="BF26:BH26"/>
    <mergeCell ref="BI28:BN28"/>
    <mergeCell ref="BO28:BT28"/>
    <mergeCell ref="BU28:BZ28"/>
    <mergeCell ref="CA28:CE28"/>
    <mergeCell ref="B27:D27"/>
    <mergeCell ref="E27:K27"/>
    <mergeCell ref="L27:AJ27"/>
    <mergeCell ref="AK27:AN27"/>
    <mergeCell ref="AO27:AR27"/>
    <mergeCell ref="AS27:AU27"/>
    <mergeCell ref="AV27:AZ27"/>
    <mergeCell ref="BA27:BE27"/>
    <mergeCell ref="BF27:BH27"/>
    <mergeCell ref="BI27:BN27"/>
    <mergeCell ref="BO27:BT27"/>
    <mergeCell ref="BU27:BZ27"/>
    <mergeCell ref="CA27:CE27"/>
    <mergeCell ref="B28:D28"/>
    <mergeCell ref="E28:K28"/>
    <mergeCell ref="L28:AJ28"/>
    <mergeCell ref="AK28:AN28"/>
    <mergeCell ref="AO28:AR28"/>
    <mergeCell ref="AS28:AU28"/>
    <mergeCell ref="AV28:AZ28"/>
    <mergeCell ref="BA28:BE28"/>
    <mergeCell ref="BF28:BH28"/>
    <mergeCell ref="AO29:AR29"/>
    <mergeCell ref="AS29:AU29"/>
    <mergeCell ref="AV29:AZ29"/>
    <mergeCell ref="BA29:BE29"/>
    <mergeCell ref="BF29:BH29"/>
    <mergeCell ref="BI29:BN29"/>
    <mergeCell ref="BO29:BT29"/>
    <mergeCell ref="BU29:BZ29"/>
    <mergeCell ref="CA29:CE29"/>
    <mergeCell ref="B42:CE42"/>
    <mergeCell ref="B43:CE43"/>
    <mergeCell ref="B36:BK36"/>
    <mergeCell ref="BL36:CE36"/>
    <mergeCell ref="AK34:AN34"/>
    <mergeCell ref="AO34:AR34"/>
    <mergeCell ref="AS34:AU34"/>
    <mergeCell ref="E32:K32"/>
    <mergeCell ref="L32:AJ32"/>
    <mergeCell ref="AK32:AN32"/>
    <mergeCell ref="AO32:AR32"/>
    <mergeCell ref="AS32:AU32"/>
    <mergeCell ref="AV32:AZ32"/>
    <mergeCell ref="BA32:BE32"/>
    <mergeCell ref="BF32:BH32"/>
    <mergeCell ref="BI32:BN32"/>
    <mergeCell ref="BO32:BT32"/>
    <mergeCell ref="BU32:BZ32"/>
    <mergeCell ref="BF30:BH30"/>
    <mergeCell ref="BI30:BN30"/>
    <mergeCell ref="AR2:AY2"/>
    <mergeCell ref="AZ2:BH2"/>
    <mergeCell ref="AD4:BJ4"/>
    <mergeCell ref="AU37:CE38"/>
    <mergeCell ref="AU39:CE41"/>
    <mergeCell ref="B33:D33"/>
    <mergeCell ref="E33:K33"/>
    <mergeCell ref="AU17:BM18"/>
    <mergeCell ref="B32:D32"/>
    <mergeCell ref="B31:D31"/>
    <mergeCell ref="E31:K31"/>
    <mergeCell ref="B30:D30"/>
    <mergeCell ref="E30:K30"/>
    <mergeCell ref="L30:AJ30"/>
    <mergeCell ref="AK30:AN30"/>
    <mergeCell ref="AO30:AR30"/>
    <mergeCell ref="AS30:AU30"/>
    <mergeCell ref="AV30:AZ30"/>
    <mergeCell ref="BA30:BE30"/>
    <mergeCell ref="B29:D29"/>
    <mergeCell ref="E29:K29"/>
    <mergeCell ref="L29:AJ29"/>
    <mergeCell ref="AK29:AN29"/>
    <mergeCell ref="BU22:BZ22"/>
    <mergeCell ref="CA22:CE22"/>
    <mergeCell ref="L23:AJ23"/>
    <mergeCell ref="AK23:AN23"/>
    <mergeCell ref="AO23:AR23"/>
    <mergeCell ref="AS23:AU23"/>
    <mergeCell ref="AV23:AZ23"/>
    <mergeCell ref="BA23:BE23"/>
    <mergeCell ref="BF23:BH23"/>
    <mergeCell ref="BI23:BN23"/>
    <mergeCell ref="BO23:BT23"/>
    <mergeCell ref="BU23:BZ23"/>
    <mergeCell ref="CA23:CE23"/>
    <mergeCell ref="L22:AJ22"/>
    <mergeCell ref="AK22:AN22"/>
    <mergeCell ref="AO22:AR22"/>
    <mergeCell ref="AV22:AZ22"/>
    <mergeCell ref="BA22:BE22"/>
    <mergeCell ref="BF22:BH22"/>
    <mergeCell ref="BI22:BN22"/>
    <mergeCell ref="BO22:BT22"/>
    <mergeCell ref="CA33:CE33"/>
    <mergeCell ref="BO30:BT30"/>
    <mergeCell ref="BU30:BZ30"/>
    <mergeCell ref="CA30:CE30"/>
    <mergeCell ref="L31:AJ31"/>
    <mergeCell ref="AK31:AN31"/>
    <mergeCell ref="AO31:AR31"/>
    <mergeCell ref="AS31:AU31"/>
    <mergeCell ref="AV31:AZ31"/>
    <mergeCell ref="BA31:BE31"/>
    <mergeCell ref="BF31:BH31"/>
    <mergeCell ref="BI31:BN31"/>
    <mergeCell ref="BO31:BT31"/>
    <mergeCell ref="BU31:BZ31"/>
    <mergeCell ref="CA31:CE31"/>
    <mergeCell ref="B40:AT41"/>
    <mergeCell ref="AD7:BA8"/>
    <mergeCell ref="B37:AT39"/>
    <mergeCell ref="B35:BK35"/>
    <mergeCell ref="BL35:CE35"/>
    <mergeCell ref="AV34:AZ34"/>
    <mergeCell ref="BA34:BE34"/>
    <mergeCell ref="BF34:BH34"/>
    <mergeCell ref="BI34:BN34"/>
    <mergeCell ref="BO34:BT34"/>
    <mergeCell ref="BU34:BZ34"/>
    <mergeCell ref="CA34:CE34"/>
    <mergeCell ref="B34:AJ34"/>
    <mergeCell ref="CA32:CE32"/>
    <mergeCell ref="L33:AJ33"/>
    <mergeCell ref="AK33:AN33"/>
    <mergeCell ref="AO33:AR33"/>
    <mergeCell ref="AS33:AU33"/>
    <mergeCell ref="AV33:AZ33"/>
    <mergeCell ref="BA33:BE33"/>
    <mergeCell ref="BF33:BH33"/>
    <mergeCell ref="BI33:BN33"/>
    <mergeCell ref="BO33:BT33"/>
    <mergeCell ref="BU33:BZ33"/>
  </mergeCells>
  <dataValidations count="3">
    <dataValidation type="whole" allowBlank="1" showInputMessage="1" showErrorMessage="1" promptTitle="Invoice No" prompt="Input only the valid invoice no. without any prefix/suffix." sqref="AZ2:BD2">
      <formula1>CM7</formula1>
      <formula2>CM8</formula2>
    </dataValidation>
    <dataValidation type="whole" allowBlank="1" showInputMessage="1" showErrorMessage="1" promptTitle="Invoice No" prompt="Input only the valid invoice no. without any prefix/suffix." sqref="BE2">
      <formula1>CS7</formula1>
      <formula2>CS8</formula2>
    </dataValidation>
    <dataValidation type="whole" allowBlank="1" showInputMessage="1" showErrorMessage="1" promptTitle="Invoice No" prompt="Input only the valid invoice no. without any prefix/suffix." sqref="BF2:BH2">
      <formula1>CV7</formula1>
      <formula2>CV8</formula2>
    </dataValidation>
  </dataValidations>
  <printOptions horizontalCentered="1"/>
  <pageMargins left="0.82677165354330717" right="0.19685039370078741" top="0.78740157480314965" bottom="0.35433070866141736" header="0.31496062992125984" footer="0.31496062992125984"/>
  <pageSetup paperSize="9" scale="60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0</xdr:row>
                    <xdr:rowOff>38100</xdr:rowOff>
                  </from>
                  <to>
                    <xdr:col>81</xdr:col>
                    <xdr:colOff>19050</xdr:colOff>
                    <xdr:row>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1</xdr:row>
                    <xdr:rowOff>38100</xdr:rowOff>
                  </from>
                  <to>
                    <xdr:col>81</xdr:col>
                    <xdr:colOff>19050</xdr:colOff>
                    <xdr:row>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2</xdr:row>
                    <xdr:rowOff>9525</xdr:rowOff>
                  </from>
                  <to>
                    <xdr:col>81</xdr:col>
                    <xdr:colOff>19050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3</xdr:row>
                    <xdr:rowOff>38100</xdr:rowOff>
                  </from>
                  <to>
                    <xdr:col>80</xdr:col>
                    <xdr:colOff>95250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43"/>
  <sheetViews>
    <sheetView showGridLines="0" showRowColHeaders="0" topLeftCell="A25" workbookViewId="0">
      <selection activeCell="B44" sqref="B44"/>
    </sheetView>
  </sheetViews>
  <sheetFormatPr defaultRowHeight="15" x14ac:dyDescent="0.25"/>
  <sheetData>
    <row r="1" spans="1:17" ht="15.75" thickBot="1" x14ac:dyDescent="0.3"/>
    <row r="2" spans="1:17" ht="19.5" thickBot="1" x14ac:dyDescent="0.35">
      <c r="B2" s="223" t="s">
        <v>130</v>
      </c>
      <c r="C2" s="224"/>
      <c r="G2" s="116" t="s">
        <v>1554</v>
      </c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x14ac:dyDescent="0.25">
      <c r="G3" t="s">
        <v>1576</v>
      </c>
    </row>
    <row r="4" spans="1:17" ht="23.25" x14ac:dyDescent="0.35">
      <c r="B4" s="36" t="s">
        <v>131</v>
      </c>
    </row>
    <row r="5" spans="1:17" x14ac:dyDescent="0.25">
      <c r="B5" s="35" t="s">
        <v>134</v>
      </c>
    </row>
    <row r="6" spans="1:17" x14ac:dyDescent="0.25">
      <c r="A6">
        <v>1</v>
      </c>
      <c r="B6" t="s">
        <v>132</v>
      </c>
    </row>
    <row r="7" spans="1:17" x14ac:dyDescent="0.25">
      <c r="A7">
        <v>2</v>
      </c>
      <c r="B7" t="s">
        <v>133</v>
      </c>
    </row>
    <row r="8" spans="1:17" x14ac:dyDescent="0.25">
      <c r="A8">
        <v>3</v>
      </c>
      <c r="B8" t="s">
        <v>135</v>
      </c>
    </row>
    <row r="9" spans="1:17" x14ac:dyDescent="0.25">
      <c r="A9">
        <v>4</v>
      </c>
      <c r="B9" t="s">
        <v>1552</v>
      </c>
    </row>
    <row r="10" spans="1:17" x14ac:dyDescent="0.25">
      <c r="A10">
        <v>5</v>
      </c>
      <c r="B10" t="s">
        <v>1553</v>
      </c>
    </row>
    <row r="11" spans="1:17" x14ac:dyDescent="0.25">
      <c r="A11">
        <v>6</v>
      </c>
      <c r="B11" t="s">
        <v>1565</v>
      </c>
    </row>
    <row r="12" spans="1:17" x14ac:dyDescent="0.25">
      <c r="A12">
        <v>7</v>
      </c>
      <c r="B12" t="s">
        <v>1567</v>
      </c>
    </row>
    <row r="15" spans="1:17" x14ac:dyDescent="0.25">
      <c r="B15" s="35" t="s">
        <v>1555</v>
      </c>
    </row>
    <row r="16" spans="1:17" x14ac:dyDescent="0.25">
      <c r="A16">
        <v>1</v>
      </c>
      <c r="B16" s="117" t="s">
        <v>1556</v>
      </c>
    </row>
    <row r="17" spans="1:2" x14ac:dyDescent="0.25">
      <c r="A17">
        <v>2</v>
      </c>
      <c r="B17" t="s">
        <v>1557</v>
      </c>
    </row>
    <row r="18" spans="1:2" x14ac:dyDescent="0.25">
      <c r="A18">
        <v>3</v>
      </c>
      <c r="B18" t="s">
        <v>1558</v>
      </c>
    </row>
    <row r="20" spans="1:2" x14ac:dyDescent="0.25">
      <c r="B20" s="35" t="s">
        <v>1559</v>
      </c>
    </row>
    <row r="21" spans="1:2" x14ac:dyDescent="0.25">
      <c r="A21">
        <v>1</v>
      </c>
      <c r="B21" t="s">
        <v>1560</v>
      </c>
    </row>
    <row r="22" spans="1:2" x14ac:dyDescent="0.25">
      <c r="A22">
        <v>2</v>
      </c>
      <c r="B22" t="s">
        <v>1561</v>
      </c>
    </row>
    <row r="23" spans="1:2" x14ac:dyDescent="0.25">
      <c r="A23">
        <v>3</v>
      </c>
      <c r="B23" t="s">
        <v>1562</v>
      </c>
    </row>
    <row r="24" spans="1:2" x14ac:dyDescent="0.25">
      <c r="A24">
        <v>4</v>
      </c>
      <c r="B24" t="s">
        <v>1563</v>
      </c>
    </row>
    <row r="25" spans="1:2" x14ac:dyDescent="0.25">
      <c r="A25">
        <v>5</v>
      </c>
      <c r="B25" t="s">
        <v>1564</v>
      </c>
    </row>
    <row r="26" spans="1:2" x14ac:dyDescent="0.25">
      <c r="A26">
        <v>6</v>
      </c>
      <c r="B26" t="s">
        <v>1566</v>
      </c>
    </row>
    <row r="28" spans="1:2" x14ac:dyDescent="0.25">
      <c r="B28" s="35" t="s">
        <v>1569</v>
      </c>
    </row>
    <row r="29" spans="1:2" x14ac:dyDescent="0.25">
      <c r="A29">
        <v>1</v>
      </c>
      <c r="B29" t="s">
        <v>136</v>
      </c>
    </row>
    <row r="30" spans="1:2" x14ac:dyDescent="0.25">
      <c r="A30">
        <v>2</v>
      </c>
      <c r="B30" t="s">
        <v>1568</v>
      </c>
    </row>
    <row r="32" spans="1:2" x14ac:dyDescent="0.25">
      <c r="B32" s="35" t="s">
        <v>1570</v>
      </c>
    </row>
    <row r="33" spans="1:2" x14ac:dyDescent="0.25">
      <c r="A33">
        <v>1</v>
      </c>
      <c r="B33" t="s">
        <v>1571</v>
      </c>
    </row>
    <row r="34" spans="1:2" x14ac:dyDescent="0.25">
      <c r="A34">
        <v>2</v>
      </c>
      <c r="B34" t="s">
        <v>1572</v>
      </c>
    </row>
    <row r="35" spans="1:2" x14ac:dyDescent="0.25">
      <c r="A35">
        <v>3</v>
      </c>
      <c r="B35" t="s">
        <v>1573</v>
      </c>
    </row>
    <row r="36" spans="1:2" x14ac:dyDescent="0.25">
      <c r="A36">
        <v>4</v>
      </c>
      <c r="B36" t="s">
        <v>1574</v>
      </c>
    </row>
    <row r="37" spans="1:2" x14ac:dyDescent="0.25">
      <c r="A37">
        <v>5</v>
      </c>
      <c r="B37" t="s">
        <v>1575</v>
      </c>
    </row>
    <row r="39" spans="1:2" x14ac:dyDescent="0.25">
      <c r="B39" t="s">
        <v>137</v>
      </c>
    </row>
    <row r="40" spans="1:2" x14ac:dyDescent="0.25">
      <c r="B40" t="s">
        <v>138</v>
      </c>
    </row>
    <row r="42" spans="1:2" ht="21" x14ac:dyDescent="0.35">
      <c r="B42" s="130" t="s">
        <v>1583</v>
      </c>
    </row>
    <row r="43" spans="1:2" ht="21" x14ac:dyDescent="0.35">
      <c r="B43" s="130" t="s">
        <v>1584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W113"/>
  <sheetViews>
    <sheetView showGridLines="0" topLeftCell="S93" workbookViewId="0">
      <selection activeCell="U14" sqref="U14"/>
    </sheetView>
  </sheetViews>
  <sheetFormatPr defaultRowHeight="15" x14ac:dyDescent="0.25"/>
  <cols>
    <col min="1" max="1" width="27.5703125" style="61" customWidth="1"/>
    <col min="2" max="16" width="2.7109375" style="61" customWidth="1"/>
    <col min="17" max="17" width="19.28515625" style="61" bestFit="1" customWidth="1"/>
    <col min="18" max="19" width="52.7109375" style="61" customWidth="1"/>
    <col min="20" max="20" width="25.42578125" style="61" customWidth="1"/>
    <col min="21" max="21" width="17.7109375" style="61" bestFit="1" customWidth="1"/>
    <col min="22" max="22" width="22.28515625" style="61" customWidth="1"/>
    <col min="23" max="23" width="18.28515625" style="61" customWidth="1"/>
    <col min="24" max="16384" width="9.140625" style="61"/>
  </cols>
  <sheetData>
    <row r="1" spans="1:23" x14ac:dyDescent="0.25">
      <c r="A1" s="58" t="s">
        <v>19</v>
      </c>
      <c r="B1" s="225" t="s">
        <v>8</v>
      </c>
      <c r="C1" s="225"/>
      <c r="D1" s="225" t="s">
        <v>11</v>
      </c>
      <c r="E1" s="225"/>
      <c r="F1" s="225"/>
      <c r="G1" s="225"/>
      <c r="H1" s="225"/>
      <c r="I1" s="225"/>
      <c r="J1" s="225"/>
      <c r="K1" s="225"/>
      <c r="L1" s="225"/>
      <c r="M1" s="225"/>
      <c r="N1" s="225" t="s">
        <v>16</v>
      </c>
      <c r="O1" s="225"/>
      <c r="P1" s="59" t="s">
        <v>17</v>
      </c>
      <c r="Q1" s="60"/>
    </row>
    <row r="2" spans="1:23" x14ac:dyDescent="0.25">
      <c r="A2" s="62" t="s">
        <v>2</v>
      </c>
      <c r="B2" s="33">
        <v>2</v>
      </c>
      <c r="C2" s="33">
        <v>7</v>
      </c>
      <c r="D2" s="33" t="s">
        <v>123</v>
      </c>
      <c r="E2" s="33" t="s">
        <v>124</v>
      </c>
      <c r="F2" s="33" t="s">
        <v>125</v>
      </c>
      <c r="G2" s="33" t="s">
        <v>14</v>
      </c>
      <c r="H2" s="33" t="s">
        <v>9</v>
      </c>
      <c r="I2" s="33">
        <v>5</v>
      </c>
      <c r="J2" s="33">
        <v>8</v>
      </c>
      <c r="K2" s="33">
        <v>4</v>
      </c>
      <c r="L2" s="33">
        <v>9</v>
      </c>
      <c r="M2" s="33" t="s">
        <v>15</v>
      </c>
      <c r="N2" s="33">
        <v>1</v>
      </c>
      <c r="O2" s="33">
        <v>2</v>
      </c>
      <c r="P2" s="34">
        <v>3</v>
      </c>
      <c r="Q2" s="63" t="str">
        <f>CONCATENATE(B2,C2,D2,E2,F2,G2,H2,I2,J2,K2,L2,M2,N2,O2,P2)</f>
        <v>27SDEPM5849N123</v>
      </c>
      <c r="R2"/>
      <c r="S2"/>
    </row>
    <row r="3" spans="1:23" x14ac:dyDescent="0.25">
      <c r="A3" s="62" t="s">
        <v>3</v>
      </c>
      <c r="B3" s="229" t="s">
        <v>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1"/>
      <c r="R3"/>
      <c r="S3"/>
    </row>
    <row r="4" spans="1:23" x14ac:dyDescent="0.25">
      <c r="A4" s="62" t="s">
        <v>18</v>
      </c>
      <c r="B4" s="229" t="s">
        <v>6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1"/>
      <c r="R4"/>
      <c r="S4"/>
    </row>
    <row r="5" spans="1:23" x14ac:dyDescent="0.25">
      <c r="A5" s="62" t="s">
        <v>1497</v>
      </c>
      <c r="B5" s="229" t="s">
        <v>1501</v>
      </c>
      <c r="C5" s="230"/>
      <c r="D5" s="230"/>
      <c r="E5" s="230"/>
      <c r="F5" s="230"/>
      <c r="G5" s="230"/>
      <c r="H5" s="236"/>
      <c r="I5" s="64"/>
      <c r="J5" s="65"/>
      <c r="K5" s="65"/>
      <c r="L5" s="65"/>
      <c r="M5" s="65"/>
      <c r="N5" s="65"/>
      <c r="O5" s="65"/>
      <c r="P5" s="65"/>
      <c r="Q5" s="66"/>
      <c r="R5"/>
      <c r="S5"/>
    </row>
    <row r="6" spans="1:23" x14ac:dyDescent="0.25">
      <c r="A6" s="62" t="s">
        <v>1498</v>
      </c>
      <c r="B6" s="234" t="s">
        <v>7</v>
      </c>
      <c r="C6" s="234"/>
      <c r="D6" s="234"/>
      <c r="E6" s="234"/>
      <c r="F6" s="234"/>
      <c r="G6" s="234"/>
      <c r="H6" s="234"/>
      <c r="I6" s="64"/>
      <c r="J6" s="65"/>
      <c r="K6" s="65"/>
      <c r="L6" s="65"/>
      <c r="M6" s="65"/>
      <c r="N6" s="65"/>
      <c r="O6" s="65"/>
      <c r="P6" s="65"/>
      <c r="Q6" s="66"/>
      <c r="R6"/>
      <c r="S6"/>
    </row>
    <row r="7" spans="1:23" x14ac:dyDescent="0.25">
      <c r="A7" s="62" t="s">
        <v>1499</v>
      </c>
      <c r="B7" s="229" t="s">
        <v>6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1"/>
    </row>
    <row r="8" spans="1:23" ht="15.75" thickBot="1" x14ac:dyDescent="0.3">
      <c r="A8" s="67" t="s">
        <v>1500</v>
      </c>
      <c r="B8" s="233" t="s">
        <v>126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68" t="s">
        <v>1296</v>
      </c>
    </row>
    <row r="10" spans="1:23" ht="15.75" thickBot="1" x14ac:dyDescent="0.3"/>
    <row r="11" spans="1:23" x14ac:dyDescent="0.25">
      <c r="A11" s="69" t="s">
        <v>20</v>
      </c>
    </row>
    <row r="12" spans="1:23" x14ac:dyDescent="0.25">
      <c r="A12" s="226" t="s">
        <v>24</v>
      </c>
      <c r="B12" s="228" t="s">
        <v>21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6" t="s">
        <v>117</v>
      </c>
      <c r="R12" s="226" t="s">
        <v>127</v>
      </c>
      <c r="S12" s="226" t="s">
        <v>128</v>
      </c>
      <c r="T12" s="232" t="s">
        <v>129</v>
      </c>
      <c r="U12" s="232" t="s">
        <v>118</v>
      </c>
      <c r="V12" s="226" t="s">
        <v>22</v>
      </c>
      <c r="W12" s="226" t="s">
        <v>23</v>
      </c>
    </row>
    <row r="13" spans="1:23" x14ac:dyDescent="0.25">
      <c r="A13" s="227"/>
      <c r="B13" s="235" t="s">
        <v>8</v>
      </c>
      <c r="C13" s="235"/>
      <c r="D13" s="235" t="s">
        <v>11</v>
      </c>
      <c r="E13" s="235"/>
      <c r="F13" s="235"/>
      <c r="G13" s="235"/>
      <c r="H13" s="235"/>
      <c r="I13" s="235"/>
      <c r="J13" s="235"/>
      <c r="K13" s="235"/>
      <c r="L13" s="235"/>
      <c r="M13" s="235"/>
      <c r="N13" s="235" t="s">
        <v>16</v>
      </c>
      <c r="O13" s="235"/>
      <c r="P13" s="70" t="s">
        <v>17</v>
      </c>
      <c r="Q13" s="227"/>
      <c r="R13" s="227"/>
      <c r="S13" s="227"/>
      <c r="T13" s="227"/>
      <c r="U13" s="227"/>
      <c r="V13" s="227"/>
      <c r="W13" s="227"/>
    </row>
    <row r="14" spans="1:23" x14ac:dyDescent="0.25">
      <c r="A14" s="71" t="s">
        <v>25</v>
      </c>
      <c r="B14" s="30">
        <v>2</v>
      </c>
      <c r="C14" s="31">
        <v>7</v>
      </c>
      <c r="D14" s="31" t="s">
        <v>123</v>
      </c>
      <c r="E14" s="31" t="s">
        <v>124</v>
      </c>
      <c r="F14" s="31" t="s">
        <v>10</v>
      </c>
      <c r="G14" s="31" t="s">
        <v>14</v>
      </c>
      <c r="H14" s="31" t="s">
        <v>9</v>
      </c>
      <c r="I14" s="31">
        <v>3</v>
      </c>
      <c r="J14" s="31">
        <v>2</v>
      </c>
      <c r="K14" s="31">
        <v>7</v>
      </c>
      <c r="L14" s="31">
        <v>7</v>
      </c>
      <c r="M14" s="31" t="s">
        <v>15</v>
      </c>
      <c r="N14" s="31">
        <v>1</v>
      </c>
      <c r="O14" s="31">
        <v>2</v>
      </c>
      <c r="P14" s="32"/>
      <c r="Q14" s="72" t="str">
        <f>IF(CONCATENATE(D14,E14,F14)="XXX",B14&amp;C14&amp;"UNREGISTERED",CONCATENATE(B14,C14,D14,E14,F14,G14,H14,I14,J14,K14,L14,M14,N14,O14,P14))</f>
        <v>27SDHPM3277N12</v>
      </c>
      <c r="R14" s="29" t="s">
        <v>1297</v>
      </c>
      <c r="S14" s="29" t="s">
        <v>1298</v>
      </c>
      <c r="T14" s="29" t="str">
        <f>"Delivery Address :"&amp;$A14</f>
        <v>Delivery Address :CUST-001</v>
      </c>
      <c r="U14" s="29" t="s">
        <v>1506</v>
      </c>
      <c r="V14" s="29"/>
      <c r="W14" s="29"/>
    </row>
    <row r="15" spans="1:23" x14ac:dyDescent="0.25">
      <c r="A15" s="71" t="s">
        <v>26</v>
      </c>
      <c r="B15" s="30">
        <v>2</v>
      </c>
      <c r="C15" s="31">
        <v>4</v>
      </c>
      <c r="D15" s="31" t="s">
        <v>12</v>
      </c>
      <c r="E15" s="31" t="s">
        <v>13</v>
      </c>
      <c r="F15" s="31" t="s">
        <v>10</v>
      </c>
      <c r="G15" s="31" t="s">
        <v>14</v>
      </c>
      <c r="H15" s="31" t="s">
        <v>9</v>
      </c>
      <c r="I15" s="31">
        <v>8</v>
      </c>
      <c r="J15" s="31">
        <v>1</v>
      </c>
      <c r="K15" s="31">
        <v>8</v>
      </c>
      <c r="L15" s="31">
        <v>6</v>
      </c>
      <c r="M15" s="31" t="s">
        <v>15</v>
      </c>
      <c r="N15" s="31">
        <v>1</v>
      </c>
      <c r="O15" s="31">
        <v>1</v>
      </c>
      <c r="P15" s="32"/>
      <c r="Q15" s="72" t="str">
        <f t="shared" ref="Q15:Q78" si="0">IF(CONCATENATE(D15,E15,F15)="XXX",B15&amp;C15&amp;"UNREGISTERED",CONCATENATE(B15,C15,D15,E15,F15,G15,H15,I15,J15,K15,L15,M15,N15,O15,P15))</f>
        <v>24ABHPM8186N11</v>
      </c>
      <c r="R15" s="29" t="s">
        <v>1299</v>
      </c>
      <c r="S15" s="29" t="s">
        <v>1300</v>
      </c>
      <c r="T15" s="29" t="str">
        <f t="shared" ref="T15:T78" si="1">"Delivery Address :"&amp;$A15</f>
        <v>Delivery Address :CUST-002</v>
      </c>
      <c r="U15" s="29" t="str">
        <f>Q15</f>
        <v>24ABHPM8186N11</v>
      </c>
      <c r="V15" s="29"/>
      <c r="W15" s="29"/>
    </row>
    <row r="16" spans="1:23" x14ac:dyDescent="0.25">
      <c r="A16" s="71" t="s">
        <v>1198</v>
      </c>
      <c r="B16" s="30">
        <v>2</v>
      </c>
      <c r="C16" s="31">
        <v>7</v>
      </c>
      <c r="D16" s="31" t="s">
        <v>1503</v>
      </c>
      <c r="E16" s="31" t="s">
        <v>1503</v>
      </c>
      <c r="F16" s="31" t="s">
        <v>1503</v>
      </c>
      <c r="G16" s="31"/>
      <c r="H16" s="31"/>
      <c r="I16" s="31"/>
      <c r="J16" s="31"/>
      <c r="K16" s="31"/>
      <c r="L16" s="31"/>
      <c r="M16" s="31"/>
      <c r="N16" s="31"/>
      <c r="O16" s="31"/>
      <c r="P16" s="32"/>
      <c r="Q16" s="72" t="str">
        <f t="shared" si="0"/>
        <v>27UNREGISTERED</v>
      </c>
      <c r="R16" s="29" t="s">
        <v>1301</v>
      </c>
      <c r="S16" s="29" t="s">
        <v>1302</v>
      </c>
      <c r="T16" s="29" t="str">
        <f t="shared" si="1"/>
        <v>Delivery Address :CUST-003</v>
      </c>
      <c r="U16" s="29" t="str">
        <f t="shared" ref="U16:U79" si="2">Q16</f>
        <v>27UNREGISTERED</v>
      </c>
      <c r="V16" s="29"/>
      <c r="W16" s="29"/>
    </row>
    <row r="17" spans="1:23" x14ac:dyDescent="0.25">
      <c r="A17" s="71" t="s">
        <v>1199</v>
      </c>
      <c r="B17" s="30">
        <v>1</v>
      </c>
      <c r="C17" s="31">
        <v>8</v>
      </c>
      <c r="D17" s="31" t="s">
        <v>1543</v>
      </c>
      <c r="E17" s="31" t="s">
        <v>1543</v>
      </c>
      <c r="F17" s="31" t="s">
        <v>1543</v>
      </c>
      <c r="G17" s="31"/>
      <c r="H17" s="31"/>
      <c r="I17" s="31"/>
      <c r="J17" s="31"/>
      <c r="K17" s="31"/>
      <c r="L17" s="31"/>
      <c r="M17" s="31"/>
      <c r="N17" s="31"/>
      <c r="O17" s="31"/>
      <c r="P17" s="32"/>
      <c r="Q17" s="72" t="str">
        <f t="shared" si="0"/>
        <v>18UNREGISTERED</v>
      </c>
      <c r="R17" s="29" t="s">
        <v>1303</v>
      </c>
      <c r="S17" s="29" t="s">
        <v>1304</v>
      </c>
      <c r="T17" s="29" t="str">
        <f t="shared" si="1"/>
        <v>Delivery Address :CUST-004</v>
      </c>
      <c r="U17" s="29" t="str">
        <f t="shared" si="2"/>
        <v>18UNREGISTERED</v>
      </c>
      <c r="V17" s="29"/>
      <c r="W17" s="29"/>
    </row>
    <row r="18" spans="1:23" x14ac:dyDescent="0.25">
      <c r="A18" s="71" t="s">
        <v>1200</v>
      </c>
      <c r="B18" s="30">
        <v>1</v>
      </c>
      <c r="C18" s="31">
        <v>8</v>
      </c>
      <c r="D18" s="31" t="s">
        <v>12</v>
      </c>
      <c r="E18" s="31" t="s">
        <v>13</v>
      </c>
      <c r="F18" s="31" t="s">
        <v>10</v>
      </c>
      <c r="G18" s="31" t="s">
        <v>14</v>
      </c>
      <c r="H18" s="31" t="s">
        <v>9</v>
      </c>
      <c r="I18" s="31">
        <v>8</v>
      </c>
      <c r="J18" s="31">
        <v>1</v>
      </c>
      <c r="K18" s="31">
        <v>8</v>
      </c>
      <c r="L18" s="31">
        <v>6</v>
      </c>
      <c r="M18" s="31" t="s">
        <v>15</v>
      </c>
      <c r="N18" s="31">
        <v>1</v>
      </c>
      <c r="O18" s="31">
        <v>1</v>
      </c>
      <c r="P18" s="32"/>
      <c r="Q18" s="72" t="str">
        <f t="shared" si="0"/>
        <v>18ABHPM8186N11</v>
      </c>
      <c r="R18" s="29" t="s">
        <v>1305</v>
      </c>
      <c r="S18" s="29" t="s">
        <v>1306</v>
      </c>
      <c r="T18" s="29" t="str">
        <f t="shared" si="1"/>
        <v>Delivery Address :CUST-005</v>
      </c>
      <c r="U18" s="29" t="str">
        <f t="shared" si="2"/>
        <v>18ABHPM8186N11</v>
      </c>
      <c r="V18" s="29"/>
      <c r="W18" s="29"/>
    </row>
    <row r="19" spans="1:23" x14ac:dyDescent="0.25">
      <c r="A19" s="71" t="s">
        <v>1201</v>
      </c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2"/>
      <c r="Q19" s="72" t="str">
        <f t="shared" si="0"/>
        <v/>
      </c>
      <c r="R19" s="29" t="s">
        <v>1307</v>
      </c>
      <c r="S19" s="29" t="s">
        <v>1308</v>
      </c>
      <c r="T19" s="29" t="str">
        <f t="shared" si="1"/>
        <v>Delivery Address :CUST-006</v>
      </c>
      <c r="U19" s="29" t="str">
        <f t="shared" si="2"/>
        <v/>
      </c>
      <c r="V19" s="29"/>
      <c r="W19" s="29"/>
    </row>
    <row r="20" spans="1:23" x14ac:dyDescent="0.25">
      <c r="A20" s="71" t="s">
        <v>1202</v>
      </c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2"/>
      <c r="Q20" s="72" t="str">
        <f t="shared" si="0"/>
        <v/>
      </c>
      <c r="R20" s="29" t="s">
        <v>1309</v>
      </c>
      <c r="S20" s="29" t="s">
        <v>1310</v>
      </c>
      <c r="T20" s="29" t="str">
        <f t="shared" si="1"/>
        <v>Delivery Address :CUST-007</v>
      </c>
      <c r="U20" s="29" t="str">
        <f t="shared" si="2"/>
        <v/>
      </c>
      <c r="V20" s="29"/>
      <c r="W20" s="29"/>
    </row>
    <row r="21" spans="1:23" x14ac:dyDescent="0.25">
      <c r="A21" s="71" t="s">
        <v>1203</v>
      </c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  <c r="Q21" s="72" t="str">
        <f t="shared" si="0"/>
        <v/>
      </c>
      <c r="R21" s="29" t="s">
        <v>1311</v>
      </c>
      <c r="S21" s="29" t="s">
        <v>1312</v>
      </c>
      <c r="T21" s="29" t="str">
        <f t="shared" si="1"/>
        <v>Delivery Address :CUST-008</v>
      </c>
      <c r="U21" s="29" t="str">
        <f t="shared" si="2"/>
        <v/>
      </c>
      <c r="V21" s="29"/>
      <c r="W21" s="29"/>
    </row>
    <row r="22" spans="1:23" x14ac:dyDescent="0.25">
      <c r="A22" s="71" t="s">
        <v>1204</v>
      </c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2"/>
      <c r="Q22" s="72" t="str">
        <f t="shared" si="0"/>
        <v/>
      </c>
      <c r="R22" s="29" t="s">
        <v>1313</v>
      </c>
      <c r="S22" s="29" t="s">
        <v>1314</v>
      </c>
      <c r="T22" s="29" t="str">
        <f t="shared" si="1"/>
        <v>Delivery Address :CUST-009</v>
      </c>
      <c r="U22" s="29" t="str">
        <f t="shared" si="2"/>
        <v/>
      </c>
      <c r="V22" s="29"/>
      <c r="W22" s="29"/>
    </row>
    <row r="23" spans="1:23" x14ac:dyDescent="0.25">
      <c r="A23" s="71" t="s">
        <v>1205</v>
      </c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2"/>
      <c r="Q23" s="72" t="str">
        <f t="shared" si="0"/>
        <v/>
      </c>
      <c r="R23" s="29" t="s">
        <v>1315</v>
      </c>
      <c r="S23" s="29" t="s">
        <v>1316</v>
      </c>
      <c r="T23" s="29" t="str">
        <f t="shared" si="1"/>
        <v>Delivery Address :CUST-010</v>
      </c>
      <c r="U23" s="29" t="str">
        <f t="shared" si="2"/>
        <v/>
      </c>
      <c r="V23" s="29"/>
      <c r="W23" s="29"/>
    </row>
    <row r="24" spans="1:23" x14ac:dyDescent="0.25">
      <c r="A24" s="71" t="s">
        <v>1206</v>
      </c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2"/>
      <c r="Q24" s="72" t="str">
        <f t="shared" si="0"/>
        <v/>
      </c>
      <c r="R24" s="29" t="s">
        <v>1317</v>
      </c>
      <c r="S24" s="29" t="s">
        <v>1318</v>
      </c>
      <c r="T24" s="29" t="str">
        <f t="shared" si="1"/>
        <v>Delivery Address :CUST-011</v>
      </c>
      <c r="U24" s="29" t="str">
        <f t="shared" si="2"/>
        <v/>
      </c>
      <c r="V24" s="29"/>
      <c r="W24" s="29"/>
    </row>
    <row r="25" spans="1:23" x14ac:dyDescent="0.25">
      <c r="A25" s="71" t="s">
        <v>1207</v>
      </c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2"/>
      <c r="Q25" s="72" t="str">
        <f t="shared" si="0"/>
        <v/>
      </c>
      <c r="R25" s="29" t="s">
        <v>1319</v>
      </c>
      <c r="S25" s="29" t="s">
        <v>1320</v>
      </c>
      <c r="T25" s="29" t="str">
        <f t="shared" si="1"/>
        <v>Delivery Address :CUST-012</v>
      </c>
      <c r="U25" s="29" t="str">
        <f t="shared" si="2"/>
        <v/>
      </c>
      <c r="V25" s="29"/>
      <c r="W25" s="29"/>
    </row>
    <row r="26" spans="1:23" x14ac:dyDescent="0.25">
      <c r="A26" s="71" t="s">
        <v>1208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  <c r="Q26" s="72" t="str">
        <f t="shared" si="0"/>
        <v/>
      </c>
      <c r="R26" s="29" t="s">
        <v>1321</v>
      </c>
      <c r="S26" s="29" t="s">
        <v>1322</v>
      </c>
      <c r="T26" s="29" t="str">
        <f t="shared" si="1"/>
        <v>Delivery Address :CUST-013</v>
      </c>
      <c r="U26" s="29" t="str">
        <f t="shared" si="2"/>
        <v/>
      </c>
      <c r="V26" s="29"/>
      <c r="W26" s="29"/>
    </row>
    <row r="27" spans="1:23" x14ac:dyDescent="0.25">
      <c r="A27" s="71" t="s">
        <v>1209</v>
      </c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2"/>
      <c r="Q27" s="72" t="str">
        <f t="shared" si="0"/>
        <v/>
      </c>
      <c r="R27" s="29" t="s">
        <v>1323</v>
      </c>
      <c r="S27" s="29" t="s">
        <v>1324</v>
      </c>
      <c r="T27" s="29" t="str">
        <f t="shared" si="1"/>
        <v>Delivery Address :CUST-014</v>
      </c>
      <c r="U27" s="29" t="str">
        <f t="shared" si="2"/>
        <v/>
      </c>
      <c r="V27" s="29"/>
      <c r="W27" s="29"/>
    </row>
    <row r="28" spans="1:23" x14ac:dyDescent="0.25">
      <c r="A28" s="71" t="s">
        <v>1210</v>
      </c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2"/>
      <c r="Q28" s="72" t="str">
        <f t="shared" si="0"/>
        <v/>
      </c>
      <c r="R28" s="29" t="s">
        <v>1325</v>
      </c>
      <c r="S28" s="29" t="s">
        <v>1326</v>
      </c>
      <c r="T28" s="29" t="str">
        <f t="shared" si="1"/>
        <v>Delivery Address :CUST-015</v>
      </c>
      <c r="U28" s="29" t="str">
        <f t="shared" si="2"/>
        <v/>
      </c>
      <c r="V28" s="29"/>
      <c r="W28" s="29"/>
    </row>
    <row r="29" spans="1:23" x14ac:dyDescent="0.25">
      <c r="A29" s="71" t="s">
        <v>1211</v>
      </c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  <c r="Q29" s="72" t="str">
        <f t="shared" si="0"/>
        <v/>
      </c>
      <c r="R29" s="29" t="s">
        <v>1327</v>
      </c>
      <c r="S29" s="29" t="s">
        <v>1328</v>
      </c>
      <c r="T29" s="29" t="str">
        <f t="shared" si="1"/>
        <v>Delivery Address :CUST-016</v>
      </c>
      <c r="U29" s="29" t="str">
        <f t="shared" si="2"/>
        <v/>
      </c>
      <c r="V29" s="29"/>
      <c r="W29" s="29"/>
    </row>
    <row r="30" spans="1:23" x14ac:dyDescent="0.25">
      <c r="A30" s="71" t="s">
        <v>1212</v>
      </c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2"/>
      <c r="Q30" s="72" t="str">
        <f t="shared" si="0"/>
        <v/>
      </c>
      <c r="R30" s="29" t="s">
        <v>1329</v>
      </c>
      <c r="S30" s="29" t="s">
        <v>1330</v>
      </c>
      <c r="T30" s="29" t="str">
        <f t="shared" si="1"/>
        <v>Delivery Address :CUST-017</v>
      </c>
      <c r="U30" s="29" t="str">
        <f t="shared" si="2"/>
        <v/>
      </c>
      <c r="V30" s="29"/>
      <c r="W30" s="29"/>
    </row>
    <row r="31" spans="1:23" x14ac:dyDescent="0.25">
      <c r="A31" s="71" t="s">
        <v>1213</v>
      </c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  <c r="Q31" s="72" t="str">
        <f t="shared" si="0"/>
        <v/>
      </c>
      <c r="R31" s="29" t="s">
        <v>1331</v>
      </c>
      <c r="S31" s="29" t="s">
        <v>1332</v>
      </c>
      <c r="T31" s="29" t="str">
        <f t="shared" si="1"/>
        <v>Delivery Address :CUST-018</v>
      </c>
      <c r="U31" s="29" t="str">
        <f t="shared" si="2"/>
        <v/>
      </c>
      <c r="V31" s="29"/>
      <c r="W31" s="29"/>
    </row>
    <row r="32" spans="1:23" x14ac:dyDescent="0.25">
      <c r="A32" s="71" t="s">
        <v>1214</v>
      </c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2"/>
      <c r="Q32" s="72" t="str">
        <f t="shared" si="0"/>
        <v/>
      </c>
      <c r="R32" s="29" t="s">
        <v>1333</v>
      </c>
      <c r="S32" s="29" t="s">
        <v>1334</v>
      </c>
      <c r="T32" s="29" t="str">
        <f t="shared" si="1"/>
        <v>Delivery Address :CUST-019</v>
      </c>
      <c r="U32" s="29" t="str">
        <f t="shared" si="2"/>
        <v/>
      </c>
      <c r="V32" s="29"/>
      <c r="W32" s="29"/>
    </row>
    <row r="33" spans="1:23" x14ac:dyDescent="0.25">
      <c r="A33" s="71" t="s">
        <v>1215</v>
      </c>
      <c r="B33" s="30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2"/>
      <c r="Q33" s="72" t="str">
        <f t="shared" si="0"/>
        <v/>
      </c>
      <c r="R33" s="29" t="s">
        <v>1335</v>
      </c>
      <c r="S33" s="29" t="s">
        <v>1336</v>
      </c>
      <c r="T33" s="29" t="str">
        <f t="shared" si="1"/>
        <v>Delivery Address :CUST-020</v>
      </c>
      <c r="U33" s="29" t="str">
        <f t="shared" si="2"/>
        <v/>
      </c>
      <c r="V33" s="29"/>
      <c r="W33" s="29"/>
    </row>
    <row r="34" spans="1:23" x14ac:dyDescent="0.25">
      <c r="A34" s="71" t="s">
        <v>1216</v>
      </c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2"/>
      <c r="Q34" s="72" t="str">
        <f t="shared" si="0"/>
        <v/>
      </c>
      <c r="R34" s="29" t="s">
        <v>1337</v>
      </c>
      <c r="S34" s="29" t="s">
        <v>1338</v>
      </c>
      <c r="T34" s="29" t="str">
        <f t="shared" si="1"/>
        <v>Delivery Address :CUST-021</v>
      </c>
      <c r="U34" s="29" t="str">
        <f t="shared" si="2"/>
        <v/>
      </c>
      <c r="V34" s="29"/>
      <c r="W34" s="29"/>
    </row>
    <row r="35" spans="1:23" x14ac:dyDescent="0.25">
      <c r="A35" s="71" t="s">
        <v>1217</v>
      </c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2"/>
      <c r="Q35" s="72" t="str">
        <f t="shared" si="0"/>
        <v/>
      </c>
      <c r="R35" s="29" t="s">
        <v>1339</v>
      </c>
      <c r="S35" s="29" t="s">
        <v>1340</v>
      </c>
      <c r="T35" s="29" t="str">
        <f t="shared" si="1"/>
        <v>Delivery Address :CUST-022</v>
      </c>
      <c r="U35" s="29" t="str">
        <f t="shared" si="2"/>
        <v/>
      </c>
      <c r="V35" s="29"/>
      <c r="W35" s="29"/>
    </row>
    <row r="36" spans="1:23" x14ac:dyDescent="0.25">
      <c r="A36" s="71" t="s">
        <v>1218</v>
      </c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2"/>
      <c r="Q36" s="72" t="str">
        <f t="shared" si="0"/>
        <v/>
      </c>
      <c r="R36" s="29" t="s">
        <v>1341</v>
      </c>
      <c r="S36" s="29" t="s">
        <v>1342</v>
      </c>
      <c r="T36" s="29" t="str">
        <f t="shared" si="1"/>
        <v>Delivery Address :CUST-023</v>
      </c>
      <c r="U36" s="29" t="str">
        <f t="shared" si="2"/>
        <v/>
      </c>
      <c r="V36" s="29"/>
      <c r="W36" s="29"/>
    </row>
    <row r="37" spans="1:23" x14ac:dyDescent="0.25">
      <c r="A37" s="71" t="s">
        <v>1219</v>
      </c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2"/>
      <c r="Q37" s="72" t="str">
        <f t="shared" si="0"/>
        <v/>
      </c>
      <c r="R37" s="29" t="s">
        <v>1343</v>
      </c>
      <c r="S37" s="29" t="s">
        <v>1344</v>
      </c>
      <c r="T37" s="29" t="str">
        <f t="shared" si="1"/>
        <v>Delivery Address :CUST-024</v>
      </c>
      <c r="U37" s="29" t="str">
        <f t="shared" si="2"/>
        <v/>
      </c>
      <c r="V37" s="29"/>
      <c r="W37" s="29"/>
    </row>
    <row r="38" spans="1:23" x14ac:dyDescent="0.25">
      <c r="A38" s="71" t="s">
        <v>1220</v>
      </c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2"/>
      <c r="Q38" s="72" t="str">
        <f t="shared" si="0"/>
        <v/>
      </c>
      <c r="R38" s="29" t="s">
        <v>1345</v>
      </c>
      <c r="S38" s="29" t="s">
        <v>1346</v>
      </c>
      <c r="T38" s="29" t="str">
        <f t="shared" si="1"/>
        <v>Delivery Address :CUST-025</v>
      </c>
      <c r="U38" s="29" t="str">
        <f t="shared" si="2"/>
        <v/>
      </c>
      <c r="V38" s="29"/>
      <c r="W38" s="29"/>
    </row>
    <row r="39" spans="1:23" x14ac:dyDescent="0.25">
      <c r="A39" s="71" t="s">
        <v>1221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2"/>
      <c r="Q39" s="72" t="str">
        <f t="shared" si="0"/>
        <v/>
      </c>
      <c r="R39" s="29" t="s">
        <v>1347</v>
      </c>
      <c r="S39" s="29" t="s">
        <v>1348</v>
      </c>
      <c r="T39" s="29" t="str">
        <f t="shared" si="1"/>
        <v>Delivery Address :CUST-026</v>
      </c>
      <c r="U39" s="29" t="str">
        <f t="shared" si="2"/>
        <v/>
      </c>
      <c r="V39" s="29"/>
      <c r="W39" s="29"/>
    </row>
    <row r="40" spans="1:23" x14ac:dyDescent="0.25">
      <c r="A40" s="71" t="s">
        <v>1222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2"/>
      <c r="Q40" s="72" t="str">
        <f t="shared" si="0"/>
        <v/>
      </c>
      <c r="R40" s="29" t="s">
        <v>1349</v>
      </c>
      <c r="S40" s="29" t="s">
        <v>1350</v>
      </c>
      <c r="T40" s="29" t="str">
        <f t="shared" si="1"/>
        <v>Delivery Address :CUST-027</v>
      </c>
      <c r="U40" s="29" t="str">
        <f t="shared" si="2"/>
        <v/>
      </c>
      <c r="V40" s="29"/>
      <c r="W40" s="29"/>
    </row>
    <row r="41" spans="1:23" x14ac:dyDescent="0.25">
      <c r="A41" s="71" t="s">
        <v>1223</v>
      </c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2"/>
      <c r="Q41" s="72" t="str">
        <f t="shared" si="0"/>
        <v/>
      </c>
      <c r="R41" s="29" t="s">
        <v>1351</v>
      </c>
      <c r="S41" s="29" t="s">
        <v>1352</v>
      </c>
      <c r="T41" s="29" t="str">
        <f t="shared" si="1"/>
        <v>Delivery Address :CUST-028</v>
      </c>
      <c r="U41" s="29" t="str">
        <f t="shared" si="2"/>
        <v/>
      </c>
      <c r="V41" s="29"/>
      <c r="W41" s="29"/>
    </row>
    <row r="42" spans="1:23" x14ac:dyDescent="0.25">
      <c r="A42" s="71" t="s">
        <v>1224</v>
      </c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  <c r="Q42" s="72" t="str">
        <f t="shared" si="0"/>
        <v/>
      </c>
      <c r="R42" s="29" t="s">
        <v>1353</v>
      </c>
      <c r="S42" s="29" t="s">
        <v>1354</v>
      </c>
      <c r="T42" s="29" t="str">
        <f t="shared" si="1"/>
        <v>Delivery Address :CUST-029</v>
      </c>
      <c r="U42" s="29" t="str">
        <f t="shared" si="2"/>
        <v/>
      </c>
      <c r="V42" s="29"/>
      <c r="W42" s="29"/>
    </row>
    <row r="43" spans="1:23" x14ac:dyDescent="0.25">
      <c r="A43" s="71" t="s">
        <v>1225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  <c r="Q43" s="72" t="str">
        <f t="shared" si="0"/>
        <v/>
      </c>
      <c r="R43" s="29" t="s">
        <v>1355</v>
      </c>
      <c r="S43" s="29" t="s">
        <v>1356</v>
      </c>
      <c r="T43" s="29" t="str">
        <f t="shared" si="1"/>
        <v>Delivery Address :CUST-030</v>
      </c>
      <c r="U43" s="29" t="str">
        <f t="shared" si="2"/>
        <v/>
      </c>
      <c r="V43" s="29"/>
      <c r="W43" s="29"/>
    </row>
    <row r="44" spans="1:23" x14ac:dyDescent="0.25">
      <c r="A44" s="71" t="s">
        <v>1226</v>
      </c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  <c r="Q44" s="72" t="str">
        <f t="shared" si="0"/>
        <v/>
      </c>
      <c r="R44" s="29" t="s">
        <v>1357</v>
      </c>
      <c r="S44" s="29" t="s">
        <v>1358</v>
      </c>
      <c r="T44" s="29" t="str">
        <f t="shared" si="1"/>
        <v>Delivery Address :CUST-031</v>
      </c>
      <c r="U44" s="29" t="str">
        <f t="shared" si="2"/>
        <v/>
      </c>
      <c r="V44" s="29"/>
      <c r="W44" s="29"/>
    </row>
    <row r="45" spans="1:23" x14ac:dyDescent="0.25">
      <c r="A45" s="71" t="s">
        <v>1227</v>
      </c>
      <c r="B45" s="30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2"/>
      <c r="Q45" s="72" t="str">
        <f t="shared" si="0"/>
        <v/>
      </c>
      <c r="R45" s="29" t="s">
        <v>1359</v>
      </c>
      <c r="S45" s="29" t="s">
        <v>1360</v>
      </c>
      <c r="T45" s="29" t="str">
        <f t="shared" si="1"/>
        <v>Delivery Address :CUST-032</v>
      </c>
      <c r="U45" s="29" t="str">
        <f t="shared" si="2"/>
        <v/>
      </c>
      <c r="V45" s="29"/>
      <c r="W45" s="29"/>
    </row>
    <row r="46" spans="1:23" x14ac:dyDescent="0.25">
      <c r="A46" s="71" t="s">
        <v>1228</v>
      </c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2"/>
      <c r="Q46" s="72" t="str">
        <f t="shared" si="0"/>
        <v/>
      </c>
      <c r="R46" s="29" t="s">
        <v>1361</v>
      </c>
      <c r="S46" s="29" t="s">
        <v>1362</v>
      </c>
      <c r="T46" s="29" t="str">
        <f t="shared" si="1"/>
        <v>Delivery Address :CUST-033</v>
      </c>
      <c r="U46" s="29" t="str">
        <f t="shared" si="2"/>
        <v/>
      </c>
      <c r="V46" s="29"/>
      <c r="W46" s="29"/>
    </row>
    <row r="47" spans="1:23" x14ac:dyDescent="0.25">
      <c r="A47" s="71" t="s">
        <v>1229</v>
      </c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2"/>
      <c r="Q47" s="72" t="str">
        <f t="shared" si="0"/>
        <v/>
      </c>
      <c r="R47" s="29" t="s">
        <v>1363</v>
      </c>
      <c r="S47" s="29" t="s">
        <v>1364</v>
      </c>
      <c r="T47" s="29" t="str">
        <f t="shared" si="1"/>
        <v>Delivery Address :CUST-034</v>
      </c>
      <c r="U47" s="29" t="str">
        <f t="shared" si="2"/>
        <v/>
      </c>
      <c r="V47" s="29"/>
      <c r="W47" s="29"/>
    </row>
    <row r="48" spans="1:23" x14ac:dyDescent="0.25">
      <c r="A48" s="71" t="s">
        <v>1230</v>
      </c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2"/>
      <c r="Q48" s="72" t="str">
        <f t="shared" si="0"/>
        <v/>
      </c>
      <c r="R48" s="29" t="s">
        <v>1365</v>
      </c>
      <c r="S48" s="29" t="s">
        <v>1366</v>
      </c>
      <c r="T48" s="29" t="str">
        <f t="shared" si="1"/>
        <v>Delivery Address :CUST-035</v>
      </c>
      <c r="U48" s="29" t="str">
        <f t="shared" si="2"/>
        <v/>
      </c>
      <c r="V48" s="29"/>
      <c r="W48" s="29"/>
    </row>
    <row r="49" spans="1:23" x14ac:dyDescent="0.25">
      <c r="A49" s="71" t="s">
        <v>1231</v>
      </c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2"/>
      <c r="Q49" s="72" t="str">
        <f t="shared" si="0"/>
        <v/>
      </c>
      <c r="R49" s="29" t="s">
        <v>1367</v>
      </c>
      <c r="S49" s="29" t="s">
        <v>1368</v>
      </c>
      <c r="T49" s="29" t="str">
        <f t="shared" si="1"/>
        <v>Delivery Address :CUST-036</v>
      </c>
      <c r="U49" s="29" t="str">
        <f t="shared" si="2"/>
        <v/>
      </c>
      <c r="V49" s="29"/>
      <c r="W49" s="29"/>
    </row>
    <row r="50" spans="1:23" x14ac:dyDescent="0.25">
      <c r="A50" s="71" t="s">
        <v>1232</v>
      </c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2"/>
      <c r="Q50" s="72" t="str">
        <f t="shared" si="0"/>
        <v/>
      </c>
      <c r="R50" s="29" t="s">
        <v>1369</v>
      </c>
      <c r="S50" s="29" t="s">
        <v>1370</v>
      </c>
      <c r="T50" s="29" t="str">
        <f t="shared" si="1"/>
        <v>Delivery Address :CUST-037</v>
      </c>
      <c r="U50" s="29" t="str">
        <f t="shared" si="2"/>
        <v/>
      </c>
      <c r="V50" s="29"/>
      <c r="W50" s="29"/>
    </row>
    <row r="51" spans="1:23" x14ac:dyDescent="0.25">
      <c r="A51" s="71" t="s">
        <v>1233</v>
      </c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2"/>
      <c r="Q51" s="72" t="str">
        <f t="shared" si="0"/>
        <v/>
      </c>
      <c r="R51" s="29" t="s">
        <v>1371</v>
      </c>
      <c r="S51" s="29" t="s">
        <v>1372</v>
      </c>
      <c r="T51" s="29" t="str">
        <f t="shared" si="1"/>
        <v>Delivery Address :CUST-038</v>
      </c>
      <c r="U51" s="29" t="str">
        <f t="shared" si="2"/>
        <v/>
      </c>
      <c r="V51" s="29"/>
      <c r="W51" s="29"/>
    </row>
    <row r="52" spans="1:23" x14ac:dyDescent="0.25">
      <c r="A52" s="71" t="s">
        <v>1234</v>
      </c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  <c r="Q52" s="72" t="str">
        <f t="shared" si="0"/>
        <v/>
      </c>
      <c r="R52" s="29" t="s">
        <v>1373</v>
      </c>
      <c r="S52" s="29" t="s">
        <v>1374</v>
      </c>
      <c r="T52" s="29" t="str">
        <f t="shared" si="1"/>
        <v>Delivery Address :CUST-039</v>
      </c>
      <c r="U52" s="29" t="str">
        <f t="shared" si="2"/>
        <v/>
      </c>
      <c r="V52" s="29"/>
      <c r="W52" s="29"/>
    </row>
    <row r="53" spans="1:23" x14ac:dyDescent="0.25">
      <c r="A53" s="71" t="s">
        <v>1235</v>
      </c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2"/>
      <c r="Q53" s="72" t="str">
        <f t="shared" si="0"/>
        <v/>
      </c>
      <c r="R53" s="29" t="s">
        <v>1375</v>
      </c>
      <c r="S53" s="29" t="s">
        <v>1376</v>
      </c>
      <c r="T53" s="29" t="str">
        <f t="shared" si="1"/>
        <v>Delivery Address :CUST-040</v>
      </c>
      <c r="U53" s="29" t="str">
        <f t="shared" si="2"/>
        <v/>
      </c>
      <c r="V53" s="29"/>
      <c r="W53" s="29"/>
    </row>
    <row r="54" spans="1:23" x14ac:dyDescent="0.25">
      <c r="A54" s="71" t="s">
        <v>1236</v>
      </c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2"/>
      <c r="Q54" s="72" t="str">
        <f t="shared" si="0"/>
        <v/>
      </c>
      <c r="R54" s="29" t="s">
        <v>1377</v>
      </c>
      <c r="S54" s="29" t="s">
        <v>1378</v>
      </c>
      <c r="T54" s="29" t="str">
        <f t="shared" si="1"/>
        <v>Delivery Address :CUST-041</v>
      </c>
      <c r="U54" s="29" t="str">
        <f t="shared" si="2"/>
        <v/>
      </c>
      <c r="V54" s="29"/>
      <c r="W54" s="29"/>
    </row>
    <row r="55" spans="1:23" x14ac:dyDescent="0.25">
      <c r="A55" s="71" t="s">
        <v>1237</v>
      </c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2"/>
      <c r="Q55" s="72" t="str">
        <f t="shared" si="0"/>
        <v/>
      </c>
      <c r="R55" s="29" t="s">
        <v>1379</v>
      </c>
      <c r="S55" s="29" t="s">
        <v>1380</v>
      </c>
      <c r="T55" s="29" t="str">
        <f t="shared" si="1"/>
        <v>Delivery Address :CUST-042</v>
      </c>
      <c r="U55" s="29" t="str">
        <f t="shared" si="2"/>
        <v/>
      </c>
      <c r="V55" s="29"/>
      <c r="W55" s="29"/>
    </row>
    <row r="56" spans="1:23" x14ac:dyDescent="0.25">
      <c r="A56" s="71" t="s">
        <v>1238</v>
      </c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2"/>
      <c r="Q56" s="72" t="str">
        <f t="shared" si="0"/>
        <v/>
      </c>
      <c r="R56" s="29" t="s">
        <v>1381</v>
      </c>
      <c r="S56" s="29" t="s">
        <v>1382</v>
      </c>
      <c r="T56" s="29" t="str">
        <f t="shared" si="1"/>
        <v>Delivery Address :CUST-043</v>
      </c>
      <c r="U56" s="29" t="str">
        <f t="shared" si="2"/>
        <v/>
      </c>
      <c r="V56" s="29"/>
      <c r="W56" s="29"/>
    </row>
    <row r="57" spans="1:23" x14ac:dyDescent="0.25">
      <c r="A57" s="71" t="s">
        <v>1239</v>
      </c>
      <c r="B57" s="30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2"/>
      <c r="Q57" s="72" t="str">
        <f t="shared" si="0"/>
        <v/>
      </c>
      <c r="R57" s="29" t="s">
        <v>1383</v>
      </c>
      <c r="S57" s="29" t="s">
        <v>1384</v>
      </c>
      <c r="T57" s="29" t="str">
        <f t="shared" si="1"/>
        <v>Delivery Address :CUST-044</v>
      </c>
      <c r="U57" s="29" t="str">
        <f t="shared" si="2"/>
        <v/>
      </c>
      <c r="V57" s="29"/>
      <c r="W57" s="29"/>
    </row>
    <row r="58" spans="1:23" x14ac:dyDescent="0.25">
      <c r="A58" s="71" t="s">
        <v>1240</v>
      </c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2"/>
      <c r="Q58" s="72" t="str">
        <f t="shared" si="0"/>
        <v/>
      </c>
      <c r="R58" s="29" t="s">
        <v>1385</v>
      </c>
      <c r="S58" s="29" t="s">
        <v>1386</v>
      </c>
      <c r="T58" s="29" t="str">
        <f t="shared" si="1"/>
        <v>Delivery Address :CUST-045</v>
      </c>
      <c r="U58" s="29" t="str">
        <f t="shared" si="2"/>
        <v/>
      </c>
      <c r="V58" s="29"/>
      <c r="W58" s="29"/>
    </row>
    <row r="59" spans="1:23" x14ac:dyDescent="0.25">
      <c r="A59" s="71" t="s">
        <v>1241</v>
      </c>
      <c r="B59" s="30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  <c r="Q59" s="72" t="str">
        <f t="shared" si="0"/>
        <v/>
      </c>
      <c r="R59" s="29" t="s">
        <v>1387</v>
      </c>
      <c r="S59" s="29" t="s">
        <v>1388</v>
      </c>
      <c r="T59" s="29" t="str">
        <f t="shared" si="1"/>
        <v>Delivery Address :CUST-046</v>
      </c>
      <c r="U59" s="29" t="str">
        <f t="shared" si="2"/>
        <v/>
      </c>
      <c r="V59" s="29"/>
      <c r="W59" s="29"/>
    </row>
    <row r="60" spans="1:23" x14ac:dyDescent="0.25">
      <c r="A60" s="71" t="s">
        <v>1242</v>
      </c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2"/>
      <c r="Q60" s="72" t="str">
        <f t="shared" si="0"/>
        <v/>
      </c>
      <c r="R60" s="29" t="s">
        <v>1389</v>
      </c>
      <c r="S60" s="29" t="s">
        <v>1390</v>
      </c>
      <c r="T60" s="29" t="str">
        <f t="shared" si="1"/>
        <v>Delivery Address :CUST-047</v>
      </c>
      <c r="U60" s="29" t="str">
        <f t="shared" si="2"/>
        <v/>
      </c>
      <c r="V60" s="29"/>
      <c r="W60" s="29"/>
    </row>
    <row r="61" spans="1:23" x14ac:dyDescent="0.25">
      <c r="A61" s="71" t="s">
        <v>1243</v>
      </c>
      <c r="B61" s="30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2"/>
      <c r="Q61" s="72" t="str">
        <f t="shared" si="0"/>
        <v/>
      </c>
      <c r="R61" s="29" t="s">
        <v>1391</v>
      </c>
      <c r="S61" s="29" t="s">
        <v>1392</v>
      </c>
      <c r="T61" s="29" t="str">
        <f t="shared" si="1"/>
        <v>Delivery Address :CUST-048</v>
      </c>
      <c r="U61" s="29" t="str">
        <f t="shared" si="2"/>
        <v/>
      </c>
      <c r="V61" s="29"/>
      <c r="W61" s="29"/>
    </row>
    <row r="62" spans="1:23" x14ac:dyDescent="0.25">
      <c r="A62" s="71" t="s">
        <v>1244</v>
      </c>
      <c r="B62" s="30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2"/>
      <c r="Q62" s="72" t="str">
        <f t="shared" si="0"/>
        <v/>
      </c>
      <c r="R62" s="29" t="s">
        <v>1393</v>
      </c>
      <c r="S62" s="29" t="s">
        <v>1394</v>
      </c>
      <c r="T62" s="29" t="str">
        <f t="shared" si="1"/>
        <v>Delivery Address :CUST-049</v>
      </c>
      <c r="U62" s="29" t="str">
        <f t="shared" si="2"/>
        <v/>
      </c>
      <c r="V62" s="29"/>
      <c r="W62" s="29"/>
    </row>
    <row r="63" spans="1:23" x14ac:dyDescent="0.25">
      <c r="A63" s="71" t="s">
        <v>1245</v>
      </c>
      <c r="B63" s="30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2"/>
      <c r="Q63" s="72" t="str">
        <f t="shared" si="0"/>
        <v/>
      </c>
      <c r="R63" s="29" t="s">
        <v>1395</v>
      </c>
      <c r="S63" s="29" t="s">
        <v>1396</v>
      </c>
      <c r="T63" s="29" t="str">
        <f t="shared" si="1"/>
        <v>Delivery Address :CUST-050</v>
      </c>
      <c r="U63" s="29" t="str">
        <f t="shared" si="2"/>
        <v/>
      </c>
      <c r="V63" s="29"/>
      <c r="W63" s="29"/>
    </row>
    <row r="64" spans="1:23" x14ac:dyDescent="0.25">
      <c r="A64" s="71" t="s">
        <v>1246</v>
      </c>
      <c r="B64" s="30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2"/>
      <c r="Q64" s="72" t="str">
        <f t="shared" si="0"/>
        <v/>
      </c>
      <c r="R64" s="29" t="s">
        <v>1397</v>
      </c>
      <c r="S64" s="29" t="s">
        <v>1398</v>
      </c>
      <c r="T64" s="29" t="str">
        <f t="shared" si="1"/>
        <v>Delivery Address :CUST-051</v>
      </c>
      <c r="U64" s="29" t="str">
        <f t="shared" si="2"/>
        <v/>
      </c>
      <c r="V64" s="29"/>
      <c r="W64" s="29"/>
    </row>
    <row r="65" spans="1:23" x14ac:dyDescent="0.25">
      <c r="A65" s="71" t="s">
        <v>1247</v>
      </c>
      <c r="B65" s="30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2"/>
      <c r="Q65" s="72" t="str">
        <f t="shared" si="0"/>
        <v/>
      </c>
      <c r="R65" s="29" t="s">
        <v>1399</v>
      </c>
      <c r="S65" s="29" t="s">
        <v>1400</v>
      </c>
      <c r="T65" s="29" t="str">
        <f t="shared" si="1"/>
        <v>Delivery Address :CUST-052</v>
      </c>
      <c r="U65" s="29" t="str">
        <f t="shared" si="2"/>
        <v/>
      </c>
      <c r="V65" s="29"/>
      <c r="W65" s="29"/>
    </row>
    <row r="66" spans="1:23" x14ac:dyDescent="0.25">
      <c r="A66" s="71" t="s">
        <v>1248</v>
      </c>
      <c r="B66" s="30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2"/>
      <c r="Q66" s="72" t="str">
        <f t="shared" si="0"/>
        <v/>
      </c>
      <c r="R66" s="29" t="s">
        <v>1401</v>
      </c>
      <c r="S66" s="29" t="s">
        <v>1402</v>
      </c>
      <c r="T66" s="29" t="str">
        <f t="shared" si="1"/>
        <v>Delivery Address :CUST-053</v>
      </c>
      <c r="U66" s="29" t="str">
        <f t="shared" si="2"/>
        <v/>
      </c>
      <c r="V66" s="29"/>
      <c r="W66" s="29"/>
    </row>
    <row r="67" spans="1:23" x14ac:dyDescent="0.25">
      <c r="A67" s="71" t="s">
        <v>1249</v>
      </c>
      <c r="B67" s="30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2"/>
      <c r="Q67" s="72" t="str">
        <f t="shared" si="0"/>
        <v/>
      </c>
      <c r="R67" s="29" t="s">
        <v>1403</v>
      </c>
      <c r="S67" s="29" t="s">
        <v>1404</v>
      </c>
      <c r="T67" s="29" t="str">
        <f t="shared" si="1"/>
        <v>Delivery Address :CUST-054</v>
      </c>
      <c r="U67" s="29" t="str">
        <f t="shared" si="2"/>
        <v/>
      </c>
      <c r="V67" s="29"/>
      <c r="W67" s="29"/>
    </row>
    <row r="68" spans="1:23" x14ac:dyDescent="0.25">
      <c r="A68" s="71" t="s">
        <v>1250</v>
      </c>
      <c r="B68" s="30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2"/>
      <c r="Q68" s="72" t="str">
        <f t="shared" si="0"/>
        <v/>
      </c>
      <c r="R68" s="29" t="s">
        <v>1405</v>
      </c>
      <c r="S68" s="29" t="s">
        <v>1406</v>
      </c>
      <c r="T68" s="29" t="str">
        <f t="shared" si="1"/>
        <v>Delivery Address :CUST-055</v>
      </c>
      <c r="U68" s="29" t="str">
        <f t="shared" si="2"/>
        <v/>
      </c>
      <c r="V68" s="29"/>
      <c r="W68" s="29"/>
    </row>
    <row r="69" spans="1:23" x14ac:dyDescent="0.25">
      <c r="A69" s="71" t="s">
        <v>1251</v>
      </c>
      <c r="B69" s="30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2"/>
      <c r="Q69" s="72" t="str">
        <f t="shared" si="0"/>
        <v/>
      </c>
      <c r="R69" s="29" t="s">
        <v>1407</v>
      </c>
      <c r="S69" s="29" t="s">
        <v>1408</v>
      </c>
      <c r="T69" s="29" t="str">
        <f t="shared" si="1"/>
        <v>Delivery Address :CUST-056</v>
      </c>
      <c r="U69" s="29" t="str">
        <f t="shared" si="2"/>
        <v/>
      </c>
      <c r="V69" s="29"/>
      <c r="W69" s="29"/>
    </row>
    <row r="70" spans="1:23" x14ac:dyDescent="0.25">
      <c r="A70" s="71" t="s">
        <v>1252</v>
      </c>
      <c r="B70" s="30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2"/>
      <c r="Q70" s="72" t="str">
        <f t="shared" si="0"/>
        <v/>
      </c>
      <c r="R70" s="29" t="s">
        <v>1409</v>
      </c>
      <c r="S70" s="29" t="s">
        <v>1410</v>
      </c>
      <c r="T70" s="29" t="str">
        <f t="shared" si="1"/>
        <v>Delivery Address :CUST-057</v>
      </c>
      <c r="U70" s="29" t="str">
        <f t="shared" si="2"/>
        <v/>
      </c>
      <c r="V70" s="29"/>
      <c r="W70" s="29"/>
    </row>
    <row r="71" spans="1:23" x14ac:dyDescent="0.25">
      <c r="A71" s="71" t="s">
        <v>1253</v>
      </c>
      <c r="B71" s="30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2"/>
      <c r="Q71" s="72" t="str">
        <f t="shared" si="0"/>
        <v/>
      </c>
      <c r="R71" s="29" t="s">
        <v>1411</v>
      </c>
      <c r="S71" s="29" t="s">
        <v>1412</v>
      </c>
      <c r="T71" s="29" t="str">
        <f t="shared" si="1"/>
        <v>Delivery Address :CUST-058</v>
      </c>
      <c r="U71" s="29" t="str">
        <f t="shared" si="2"/>
        <v/>
      </c>
      <c r="V71" s="29"/>
      <c r="W71" s="29"/>
    </row>
    <row r="72" spans="1:23" x14ac:dyDescent="0.25">
      <c r="A72" s="71" t="s">
        <v>1254</v>
      </c>
      <c r="B72" s="30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2"/>
      <c r="Q72" s="72" t="str">
        <f t="shared" si="0"/>
        <v/>
      </c>
      <c r="R72" s="29" t="s">
        <v>1413</v>
      </c>
      <c r="S72" s="29" t="s">
        <v>1414</v>
      </c>
      <c r="T72" s="29" t="str">
        <f t="shared" si="1"/>
        <v>Delivery Address :CUST-059</v>
      </c>
      <c r="U72" s="29" t="str">
        <f t="shared" si="2"/>
        <v/>
      </c>
      <c r="V72" s="29"/>
      <c r="W72" s="29"/>
    </row>
    <row r="73" spans="1:23" x14ac:dyDescent="0.25">
      <c r="A73" s="71" t="s">
        <v>1255</v>
      </c>
      <c r="B73" s="30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2"/>
      <c r="Q73" s="72" t="str">
        <f t="shared" si="0"/>
        <v/>
      </c>
      <c r="R73" s="29" t="s">
        <v>1415</v>
      </c>
      <c r="S73" s="29" t="s">
        <v>1416</v>
      </c>
      <c r="T73" s="29" t="str">
        <f t="shared" si="1"/>
        <v>Delivery Address :CUST-060</v>
      </c>
      <c r="U73" s="29" t="str">
        <f t="shared" si="2"/>
        <v/>
      </c>
      <c r="V73" s="29"/>
      <c r="W73" s="29"/>
    </row>
    <row r="74" spans="1:23" x14ac:dyDescent="0.25">
      <c r="A74" s="71" t="s">
        <v>1256</v>
      </c>
      <c r="B74" s="30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2"/>
      <c r="Q74" s="72" t="str">
        <f t="shared" si="0"/>
        <v/>
      </c>
      <c r="R74" s="29" t="s">
        <v>1417</v>
      </c>
      <c r="S74" s="29" t="s">
        <v>1418</v>
      </c>
      <c r="T74" s="29" t="str">
        <f t="shared" si="1"/>
        <v>Delivery Address :CUST-061</v>
      </c>
      <c r="U74" s="29" t="str">
        <f t="shared" si="2"/>
        <v/>
      </c>
      <c r="V74" s="29"/>
      <c r="W74" s="29"/>
    </row>
    <row r="75" spans="1:23" x14ac:dyDescent="0.25">
      <c r="A75" s="71" t="s">
        <v>1257</v>
      </c>
      <c r="B75" s="30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2"/>
      <c r="Q75" s="72" t="str">
        <f t="shared" si="0"/>
        <v/>
      </c>
      <c r="R75" s="29" t="s">
        <v>1419</v>
      </c>
      <c r="S75" s="29" t="s">
        <v>1420</v>
      </c>
      <c r="T75" s="29" t="str">
        <f t="shared" si="1"/>
        <v>Delivery Address :CUST-062</v>
      </c>
      <c r="U75" s="29" t="str">
        <f t="shared" si="2"/>
        <v/>
      </c>
      <c r="V75" s="29"/>
      <c r="W75" s="29"/>
    </row>
    <row r="76" spans="1:23" x14ac:dyDescent="0.25">
      <c r="A76" s="71" t="s">
        <v>1258</v>
      </c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2"/>
      <c r="Q76" s="72" t="str">
        <f t="shared" si="0"/>
        <v/>
      </c>
      <c r="R76" s="29" t="s">
        <v>1421</v>
      </c>
      <c r="S76" s="29" t="s">
        <v>1422</v>
      </c>
      <c r="T76" s="29" t="str">
        <f t="shared" si="1"/>
        <v>Delivery Address :CUST-063</v>
      </c>
      <c r="U76" s="29" t="str">
        <f t="shared" si="2"/>
        <v/>
      </c>
      <c r="V76" s="29"/>
      <c r="W76" s="29"/>
    </row>
    <row r="77" spans="1:23" x14ac:dyDescent="0.25">
      <c r="A77" s="71" t="s">
        <v>1259</v>
      </c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2"/>
      <c r="Q77" s="72" t="str">
        <f t="shared" si="0"/>
        <v/>
      </c>
      <c r="R77" s="29" t="s">
        <v>1423</v>
      </c>
      <c r="S77" s="29" t="s">
        <v>1424</v>
      </c>
      <c r="T77" s="29" t="str">
        <f t="shared" si="1"/>
        <v>Delivery Address :CUST-064</v>
      </c>
      <c r="U77" s="29" t="str">
        <f t="shared" si="2"/>
        <v/>
      </c>
      <c r="V77" s="29"/>
      <c r="W77" s="29"/>
    </row>
    <row r="78" spans="1:23" x14ac:dyDescent="0.25">
      <c r="A78" s="71" t="s">
        <v>1260</v>
      </c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2"/>
      <c r="Q78" s="72" t="str">
        <f t="shared" si="0"/>
        <v/>
      </c>
      <c r="R78" s="29" t="s">
        <v>1425</v>
      </c>
      <c r="S78" s="29" t="s">
        <v>1426</v>
      </c>
      <c r="T78" s="29" t="str">
        <f t="shared" si="1"/>
        <v>Delivery Address :CUST-065</v>
      </c>
      <c r="U78" s="29" t="str">
        <f t="shared" si="2"/>
        <v/>
      </c>
      <c r="V78" s="29"/>
      <c r="W78" s="29"/>
    </row>
    <row r="79" spans="1:23" x14ac:dyDescent="0.25">
      <c r="A79" s="71" t="s">
        <v>1261</v>
      </c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2"/>
      <c r="Q79" s="72" t="str">
        <f t="shared" ref="Q79:Q113" si="3">IF(CONCATENATE(D79,E79,F79)="XXX",B79&amp;C79&amp;"UNREGISTERED",CONCATENATE(B79,C79,D79,E79,F79,G79,H79,I79,J79,K79,L79,M79,N79,O79,P79))</f>
        <v/>
      </c>
      <c r="R79" s="29" t="s">
        <v>1427</v>
      </c>
      <c r="S79" s="29" t="s">
        <v>1428</v>
      </c>
      <c r="T79" s="29" t="str">
        <f t="shared" ref="T79:T113" si="4">"Delivery Address :"&amp;$A79</f>
        <v>Delivery Address :CUST-066</v>
      </c>
      <c r="U79" s="29" t="str">
        <f t="shared" si="2"/>
        <v/>
      </c>
      <c r="V79" s="29"/>
      <c r="W79" s="29"/>
    </row>
    <row r="80" spans="1:23" x14ac:dyDescent="0.25">
      <c r="A80" s="71" t="s">
        <v>1262</v>
      </c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2"/>
      <c r="Q80" s="72" t="str">
        <f t="shared" si="3"/>
        <v/>
      </c>
      <c r="R80" s="29" t="s">
        <v>1429</v>
      </c>
      <c r="S80" s="29" t="s">
        <v>1430</v>
      </c>
      <c r="T80" s="29" t="str">
        <f t="shared" si="4"/>
        <v>Delivery Address :CUST-067</v>
      </c>
      <c r="U80" s="29" t="str">
        <f t="shared" ref="U80:U113" si="5">Q80</f>
        <v/>
      </c>
      <c r="V80" s="29"/>
      <c r="W80" s="29"/>
    </row>
    <row r="81" spans="1:23" x14ac:dyDescent="0.25">
      <c r="A81" s="71" t="s">
        <v>1263</v>
      </c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2"/>
      <c r="Q81" s="72" t="str">
        <f t="shared" si="3"/>
        <v/>
      </c>
      <c r="R81" s="29" t="s">
        <v>1431</v>
      </c>
      <c r="S81" s="29" t="s">
        <v>1432</v>
      </c>
      <c r="T81" s="29" t="str">
        <f t="shared" si="4"/>
        <v>Delivery Address :CUST-068</v>
      </c>
      <c r="U81" s="29" t="str">
        <f t="shared" si="5"/>
        <v/>
      </c>
      <c r="V81" s="29"/>
      <c r="W81" s="29"/>
    </row>
    <row r="82" spans="1:23" x14ac:dyDescent="0.25">
      <c r="A82" s="71" t="s">
        <v>1264</v>
      </c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2"/>
      <c r="Q82" s="72" t="str">
        <f t="shared" si="3"/>
        <v/>
      </c>
      <c r="R82" s="29" t="s">
        <v>1433</v>
      </c>
      <c r="S82" s="29" t="s">
        <v>1434</v>
      </c>
      <c r="T82" s="29" t="str">
        <f t="shared" si="4"/>
        <v>Delivery Address :CUST-069</v>
      </c>
      <c r="U82" s="29" t="str">
        <f t="shared" si="5"/>
        <v/>
      </c>
      <c r="V82" s="29"/>
      <c r="W82" s="29"/>
    </row>
    <row r="83" spans="1:23" x14ac:dyDescent="0.25">
      <c r="A83" s="71" t="s">
        <v>1265</v>
      </c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2"/>
      <c r="Q83" s="72" t="str">
        <f t="shared" si="3"/>
        <v/>
      </c>
      <c r="R83" s="29" t="s">
        <v>1435</v>
      </c>
      <c r="S83" s="29" t="s">
        <v>1436</v>
      </c>
      <c r="T83" s="29" t="str">
        <f t="shared" si="4"/>
        <v>Delivery Address :CUST-070</v>
      </c>
      <c r="U83" s="29" t="str">
        <f t="shared" si="5"/>
        <v/>
      </c>
      <c r="V83" s="29"/>
      <c r="W83" s="29"/>
    </row>
    <row r="84" spans="1:23" x14ac:dyDescent="0.25">
      <c r="A84" s="71" t="s">
        <v>1266</v>
      </c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2"/>
      <c r="Q84" s="72" t="str">
        <f t="shared" si="3"/>
        <v/>
      </c>
      <c r="R84" s="29" t="s">
        <v>1437</v>
      </c>
      <c r="S84" s="29" t="s">
        <v>1438</v>
      </c>
      <c r="T84" s="29" t="str">
        <f t="shared" si="4"/>
        <v>Delivery Address :CUST-071</v>
      </c>
      <c r="U84" s="29" t="str">
        <f t="shared" si="5"/>
        <v/>
      </c>
      <c r="V84" s="29"/>
      <c r="W84" s="29"/>
    </row>
    <row r="85" spans="1:23" x14ac:dyDescent="0.25">
      <c r="A85" s="71" t="s">
        <v>1267</v>
      </c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2"/>
      <c r="Q85" s="72" t="str">
        <f t="shared" si="3"/>
        <v/>
      </c>
      <c r="R85" s="29" t="s">
        <v>1439</v>
      </c>
      <c r="S85" s="29" t="s">
        <v>1440</v>
      </c>
      <c r="T85" s="29" t="str">
        <f t="shared" si="4"/>
        <v>Delivery Address :CUST-072</v>
      </c>
      <c r="U85" s="29" t="str">
        <f t="shared" si="5"/>
        <v/>
      </c>
      <c r="V85" s="29"/>
      <c r="W85" s="29"/>
    </row>
    <row r="86" spans="1:23" x14ac:dyDescent="0.25">
      <c r="A86" s="71" t="s">
        <v>1268</v>
      </c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2"/>
      <c r="Q86" s="72" t="str">
        <f t="shared" si="3"/>
        <v/>
      </c>
      <c r="R86" s="29" t="s">
        <v>1441</v>
      </c>
      <c r="S86" s="29" t="s">
        <v>1442</v>
      </c>
      <c r="T86" s="29" t="str">
        <f t="shared" si="4"/>
        <v>Delivery Address :CUST-073</v>
      </c>
      <c r="U86" s="29" t="str">
        <f t="shared" si="5"/>
        <v/>
      </c>
      <c r="V86" s="29"/>
      <c r="W86" s="29"/>
    </row>
    <row r="87" spans="1:23" x14ac:dyDescent="0.25">
      <c r="A87" s="71" t="s">
        <v>1269</v>
      </c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2"/>
      <c r="Q87" s="72" t="str">
        <f t="shared" si="3"/>
        <v/>
      </c>
      <c r="R87" s="29" t="s">
        <v>1443</v>
      </c>
      <c r="S87" s="29" t="s">
        <v>1444</v>
      </c>
      <c r="T87" s="29" t="str">
        <f t="shared" si="4"/>
        <v>Delivery Address :CUST-074</v>
      </c>
      <c r="U87" s="29" t="str">
        <f t="shared" si="5"/>
        <v/>
      </c>
      <c r="V87" s="29"/>
      <c r="W87" s="29"/>
    </row>
    <row r="88" spans="1:23" x14ac:dyDescent="0.25">
      <c r="A88" s="71" t="s">
        <v>1270</v>
      </c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2"/>
      <c r="Q88" s="72" t="str">
        <f t="shared" si="3"/>
        <v/>
      </c>
      <c r="R88" s="29" t="s">
        <v>1445</v>
      </c>
      <c r="S88" s="29" t="s">
        <v>1446</v>
      </c>
      <c r="T88" s="29" t="str">
        <f t="shared" si="4"/>
        <v>Delivery Address :CUST-075</v>
      </c>
      <c r="U88" s="29" t="str">
        <f t="shared" si="5"/>
        <v/>
      </c>
      <c r="V88" s="29"/>
      <c r="W88" s="29"/>
    </row>
    <row r="89" spans="1:23" x14ac:dyDescent="0.25">
      <c r="A89" s="71" t="s">
        <v>1271</v>
      </c>
      <c r="B89" s="30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2"/>
      <c r="Q89" s="72" t="str">
        <f t="shared" si="3"/>
        <v/>
      </c>
      <c r="R89" s="29" t="s">
        <v>1447</v>
      </c>
      <c r="S89" s="29" t="s">
        <v>1448</v>
      </c>
      <c r="T89" s="29" t="str">
        <f t="shared" si="4"/>
        <v>Delivery Address :CUST-076</v>
      </c>
      <c r="U89" s="29" t="str">
        <f t="shared" si="5"/>
        <v/>
      </c>
      <c r="V89" s="29"/>
      <c r="W89" s="29"/>
    </row>
    <row r="90" spans="1:23" x14ac:dyDescent="0.25">
      <c r="A90" s="71" t="s">
        <v>1272</v>
      </c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2"/>
      <c r="Q90" s="72" t="str">
        <f t="shared" si="3"/>
        <v/>
      </c>
      <c r="R90" s="29" t="s">
        <v>1449</v>
      </c>
      <c r="S90" s="29" t="s">
        <v>1450</v>
      </c>
      <c r="T90" s="29" t="str">
        <f t="shared" si="4"/>
        <v>Delivery Address :CUST-077</v>
      </c>
      <c r="U90" s="29" t="str">
        <f t="shared" si="5"/>
        <v/>
      </c>
      <c r="V90" s="29"/>
      <c r="W90" s="29"/>
    </row>
    <row r="91" spans="1:23" x14ac:dyDescent="0.25">
      <c r="A91" s="71" t="s">
        <v>1273</v>
      </c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2"/>
      <c r="Q91" s="72" t="str">
        <f t="shared" si="3"/>
        <v/>
      </c>
      <c r="R91" s="29" t="s">
        <v>1451</v>
      </c>
      <c r="S91" s="29" t="s">
        <v>1452</v>
      </c>
      <c r="T91" s="29" t="str">
        <f t="shared" si="4"/>
        <v>Delivery Address :CUST-078</v>
      </c>
      <c r="U91" s="29" t="str">
        <f t="shared" si="5"/>
        <v/>
      </c>
      <c r="V91" s="29"/>
      <c r="W91" s="29"/>
    </row>
    <row r="92" spans="1:23" x14ac:dyDescent="0.25">
      <c r="A92" s="71" t="s">
        <v>1274</v>
      </c>
      <c r="B92" s="30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2"/>
      <c r="Q92" s="72" t="str">
        <f t="shared" si="3"/>
        <v/>
      </c>
      <c r="R92" s="29" t="s">
        <v>1453</v>
      </c>
      <c r="S92" s="29" t="s">
        <v>1454</v>
      </c>
      <c r="T92" s="29" t="str">
        <f t="shared" si="4"/>
        <v>Delivery Address :CUST-079</v>
      </c>
      <c r="U92" s="29" t="str">
        <f t="shared" si="5"/>
        <v/>
      </c>
      <c r="V92" s="29"/>
      <c r="W92" s="29"/>
    </row>
    <row r="93" spans="1:23" x14ac:dyDescent="0.25">
      <c r="A93" s="71" t="s">
        <v>1275</v>
      </c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2"/>
      <c r="Q93" s="72" t="str">
        <f t="shared" si="3"/>
        <v/>
      </c>
      <c r="R93" s="29" t="s">
        <v>1455</v>
      </c>
      <c r="S93" s="29" t="s">
        <v>1456</v>
      </c>
      <c r="T93" s="29" t="str">
        <f t="shared" si="4"/>
        <v>Delivery Address :CUST-080</v>
      </c>
      <c r="U93" s="29" t="str">
        <f t="shared" si="5"/>
        <v/>
      </c>
      <c r="V93" s="29"/>
      <c r="W93" s="29"/>
    </row>
    <row r="94" spans="1:23" x14ac:dyDescent="0.25">
      <c r="A94" s="71" t="s">
        <v>1276</v>
      </c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2"/>
      <c r="Q94" s="72" t="str">
        <f t="shared" si="3"/>
        <v/>
      </c>
      <c r="R94" s="29" t="s">
        <v>1457</v>
      </c>
      <c r="S94" s="29" t="s">
        <v>1458</v>
      </c>
      <c r="T94" s="29" t="str">
        <f t="shared" si="4"/>
        <v>Delivery Address :CUST-081</v>
      </c>
      <c r="U94" s="29" t="str">
        <f t="shared" si="5"/>
        <v/>
      </c>
      <c r="V94" s="29"/>
      <c r="W94" s="29"/>
    </row>
    <row r="95" spans="1:23" x14ac:dyDescent="0.25">
      <c r="A95" s="71" t="s">
        <v>1277</v>
      </c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2"/>
      <c r="Q95" s="72" t="str">
        <f t="shared" si="3"/>
        <v/>
      </c>
      <c r="R95" s="29" t="s">
        <v>1459</v>
      </c>
      <c r="S95" s="29" t="s">
        <v>1460</v>
      </c>
      <c r="T95" s="29" t="str">
        <f t="shared" si="4"/>
        <v>Delivery Address :CUST-082</v>
      </c>
      <c r="U95" s="29" t="str">
        <f t="shared" si="5"/>
        <v/>
      </c>
      <c r="V95" s="29"/>
      <c r="W95" s="29"/>
    </row>
    <row r="96" spans="1:23" x14ac:dyDescent="0.25">
      <c r="A96" s="71" t="s">
        <v>1278</v>
      </c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2"/>
      <c r="Q96" s="72" t="str">
        <f t="shared" si="3"/>
        <v/>
      </c>
      <c r="R96" s="29" t="s">
        <v>1461</v>
      </c>
      <c r="S96" s="29" t="s">
        <v>1462</v>
      </c>
      <c r="T96" s="29" t="str">
        <f t="shared" si="4"/>
        <v>Delivery Address :CUST-083</v>
      </c>
      <c r="U96" s="29" t="str">
        <f t="shared" si="5"/>
        <v/>
      </c>
      <c r="V96" s="29"/>
      <c r="W96" s="29"/>
    </row>
    <row r="97" spans="1:23" x14ac:dyDescent="0.25">
      <c r="A97" s="71" t="s">
        <v>1279</v>
      </c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2"/>
      <c r="Q97" s="72" t="str">
        <f t="shared" si="3"/>
        <v/>
      </c>
      <c r="R97" s="29" t="s">
        <v>1463</v>
      </c>
      <c r="S97" s="29" t="s">
        <v>1464</v>
      </c>
      <c r="T97" s="29" t="str">
        <f t="shared" si="4"/>
        <v>Delivery Address :CUST-084</v>
      </c>
      <c r="U97" s="29" t="str">
        <f t="shared" si="5"/>
        <v/>
      </c>
      <c r="V97" s="29"/>
      <c r="W97" s="29"/>
    </row>
    <row r="98" spans="1:23" x14ac:dyDescent="0.25">
      <c r="A98" s="71" t="s">
        <v>1280</v>
      </c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2"/>
      <c r="Q98" s="72" t="str">
        <f t="shared" si="3"/>
        <v/>
      </c>
      <c r="R98" s="29" t="s">
        <v>1465</v>
      </c>
      <c r="S98" s="29" t="s">
        <v>1466</v>
      </c>
      <c r="T98" s="29" t="str">
        <f t="shared" si="4"/>
        <v>Delivery Address :CUST-085</v>
      </c>
      <c r="U98" s="29" t="str">
        <f t="shared" si="5"/>
        <v/>
      </c>
      <c r="V98" s="29"/>
      <c r="W98" s="29"/>
    </row>
    <row r="99" spans="1:23" x14ac:dyDescent="0.25">
      <c r="A99" s="71" t="s">
        <v>1281</v>
      </c>
      <c r="B99" s="30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2"/>
      <c r="Q99" s="72" t="str">
        <f t="shared" si="3"/>
        <v/>
      </c>
      <c r="R99" s="29" t="s">
        <v>1467</v>
      </c>
      <c r="S99" s="29" t="s">
        <v>1468</v>
      </c>
      <c r="T99" s="29" t="str">
        <f t="shared" si="4"/>
        <v>Delivery Address :CUST-086</v>
      </c>
      <c r="U99" s="29" t="str">
        <f t="shared" si="5"/>
        <v/>
      </c>
      <c r="V99" s="29"/>
      <c r="W99" s="29"/>
    </row>
    <row r="100" spans="1:23" x14ac:dyDescent="0.25">
      <c r="A100" s="71" t="s">
        <v>1282</v>
      </c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2"/>
      <c r="Q100" s="72" t="str">
        <f t="shared" si="3"/>
        <v/>
      </c>
      <c r="R100" s="29" t="s">
        <v>1469</v>
      </c>
      <c r="S100" s="29" t="s">
        <v>1470</v>
      </c>
      <c r="T100" s="29" t="str">
        <f t="shared" si="4"/>
        <v>Delivery Address :CUST-087</v>
      </c>
      <c r="U100" s="29" t="str">
        <f t="shared" si="5"/>
        <v/>
      </c>
      <c r="V100" s="29"/>
      <c r="W100" s="29"/>
    </row>
    <row r="101" spans="1:23" x14ac:dyDescent="0.25">
      <c r="A101" s="71" t="s">
        <v>1283</v>
      </c>
      <c r="B101" s="30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2"/>
      <c r="Q101" s="72" t="str">
        <f t="shared" si="3"/>
        <v/>
      </c>
      <c r="R101" s="29" t="s">
        <v>1471</v>
      </c>
      <c r="S101" s="29" t="s">
        <v>1472</v>
      </c>
      <c r="T101" s="29" t="str">
        <f t="shared" si="4"/>
        <v>Delivery Address :CUST-088</v>
      </c>
      <c r="U101" s="29" t="str">
        <f t="shared" si="5"/>
        <v/>
      </c>
      <c r="V101" s="29"/>
      <c r="W101" s="29"/>
    </row>
    <row r="102" spans="1:23" x14ac:dyDescent="0.25">
      <c r="A102" s="71" t="s">
        <v>1284</v>
      </c>
      <c r="B102" s="30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2"/>
      <c r="Q102" s="72" t="str">
        <f t="shared" si="3"/>
        <v/>
      </c>
      <c r="R102" s="29" t="s">
        <v>1473</v>
      </c>
      <c r="S102" s="29" t="s">
        <v>1474</v>
      </c>
      <c r="T102" s="29" t="str">
        <f t="shared" si="4"/>
        <v>Delivery Address :CUST-089</v>
      </c>
      <c r="U102" s="29" t="str">
        <f t="shared" si="5"/>
        <v/>
      </c>
      <c r="V102" s="29"/>
      <c r="W102" s="29"/>
    </row>
    <row r="103" spans="1:23" x14ac:dyDescent="0.25">
      <c r="A103" s="71" t="s">
        <v>1285</v>
      </c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2"/>
      <c r="Q103" s="72" t="str">
        <f t="shared" si="3"/>
        <v/>
      </c>
      <c r="R103" s="29" t="s">
        <v>1475</v>
      </c>
      <c r="S103" s="29" t="s">
        <v>1476</v>
      </c>
      <c r="T103" s="29" t="str">
        <f t="shared" si="4"/>
        <v>Delivery Address :CUST-090</v>
      </c>
      <c r="U103" s="29" t="str">
        <f t="shared" si="5"/>
        <v/>
      </c>
      <c r="V103" s="29"/>
      <c r="W103" s="29"/>
    </row>
    <row r="104" spans="1:23" x14ac:dyDescent="0.25">
      <c r="A104" s="71" t="s">
        <v>1286</v>
      </c>
      <c r="B104" s="30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2"/>
      <c r="Q104" s="72" t="str">
        <f t="shared" si="3"/>
        <v/>
      </c>
      <c r="R104" s="29" t="s">
        <v>1477</v>
      </c>
      <c r="S104" s="29" t="s">
        <v>1478</v>
      </c>
      <c r="T104" s="29" t="str">
        <f t="shared" si="4"/>
        <v>Delivery Address :CUST-091</v>
      </c>
      <c r="U104" s="29" t="str">
        <f t="shared" si="5"/>
        <v/>
      </c>
      <c r="V104" s="29"/>
      <c r="W104" s="29"/>
    </row>
    <row r="105" spans="1:23" x14ac:dyDescent="0.25">
      <c r="A105" s="71" t="s">
        <v>1287</v>
      </c>
      <c r="B105" s="30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2"/>
      <c r="Q105" s="72" t="str">
        <f t="shared" si="3"/>
        <v/>
      </c>
      <c r="R105" s="29" t="s">
        <v>1479</v>
      </c>
      <c r="S105" s="29" t="s">
        <v>1480</v>
      </c>
      <c r="T105" s="29" t="str">
        <f t="shared" si="4"/>
        <v>Delivery Address :CUST-092</v>
      </c>
      <c r="U105" s="29" t="str">
        <f t="shared" si="5"/>
        <v/>
      </c>
      <c r="V105" s="29"/>
      <c r="W105" s="29"/>
    </row>
    <row r="106" spans="1:23" x14ac:dyDescent="0.25">
      <c r="A106" s="71" t="s">
        <v>1288</v>
      </c>
      <c r="B106" s="30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2"/>
      <c r="Q106" s="72" t="str">
        <f t="shared" si="3"/>
        <v/>
      </c>
      <c r="R106" s="29" t="s">
        <v>1481</v>
      </c>
      <c r="S106" s="29" t="s">
        <v>1482</v>
      </c>
      <c r="T106" s="29" t="str">
        <f t="shared" si="4"/>
        <v>Delivery Address :CUST-093</v>
      </c>
      <c r="U106" s="29" t="str">
        <f t="shared" si="5"/>
        <v/>
      </c>
      <c r="V106" s="29"/>
      <c r="W106" s="29"/>
    </row>
    <row r="107" spans="1:23" x14ac:dyDescent="0.25">
      <c r="A107" s="71" t="s">
        <v>1289</v>
      </c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2"/>
      <c r="Q107" s="72" t="str">
        <f t="shared" si="3"/>
        <v/>
      </c>
      <c r="R107" s="29" t="s">
        <v>1483</v>
      </c>
      <c r="S107" s="29" t="s">
        <v>1484</v>
      </c>
      <c r="T107" s="29" t="str">
        <f t="shared" si="4"/>
        <v>Delivery Address :CUST-094</v>
      </c>
      <c r="U107" s="29" t="str">
        <f t="shared" si="5"/>
        <v/>
      </c>
      <c r="V107" s="29"/>
      <c r="W107" s="29"/>
    </row>
    <row r="108" spans="1:23" x14ac:dyDescent="0.25">
      <c r="A108" s="71" t="s">
        <v>1290</v>
      </c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2"/>
      <c r="Q108" s="72" t="str">
        <f t="shared" si="3"/>
        <v/>
      </c>
      <c r="R108" s="29" t="s">
        <v>1485</v>
      </c>
      <c r="S108" s="29" t="s">
        <v>1486</v>
      </c>
      <c r="T108" s="29" t="str">
        <f t="shared" si="4"/>
        <v>Delivery Address :CUST-095</v>
      </c>
      <c r="U108" s="29" t="str">
        <f t="shared" si="5"/>
        <v/>
      </c>
      <c r="V108" s="29"/>
      <c r="W108" s="29"/>
    </row>
    <row r="109" spans="1:23" x14ac:dyDescent="0.25">
      <c r="A109" s="71" t="s">
        <v>1291</v>
      </c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2"/>
      <c r="Q109" s="72" t="str">
        <f t="shared" si="3"/>
        <v/>
      </c>
      <c r="R109" s="29" t="s">
        <v>1487</v>
      </c>
      <c r="S109" s="29" t="s">
        <v>1488</v>
      </c>
      <c r="T109" s="29" t="str">
        <f t="shared" si="4"/>
        <v>Delivery Address :CUST-096</v>
      </c>
      <c r="U109" s="29" t="str">
        <f t="shared" si="5"/>
        <v/>
      </c>
      <c r="V109" s="29"/>
      <c r="W109" s="29"/>
    </row>
    <row r="110" spans="1:23" x14ac:dyDescent="0.25">
      <c r="A110" s="71" t="s">
        <v>1292</v>
      </c>
      <c r="B110" s="30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2"/>
      <c r="Q110" s="72" t="str">
        <f t="shared" si="3"/>
        <v/>
      </c>
      <c r="R110" s="29" t="s">
        <v>1489</v>
      </c>
      <c r="S110" s="29" t="s">
        <v>1490</v>
      </c>
      <c r="T110" s="29" t="str">
        <f t="shared" si="4"/>
        <v>Delivery Address :CUST-097</v>
      </c>
      <c r="U110" s="29" t="str">
        <f t="shared" si="5"/>
        <v/>
      </c>
      <c r="V110" s="29"/>
      <c r="W110" s="29"/>
    </row>
    <row r="111" spans="1:23" x14ac:dyDescent="0.25">
      <c r="A111" s="71" t="s">
        <v>1293</v>
      </c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2"/>
      <c r="Q111" s="72" t="str">
        <f t="shared" si="3"/>
        <v/>
      </c>
      <c r="R111" s="29" t="s">
        <v>1491</v>
      </c>
      <c r="S111" s="29" t="s">
        <v>1492</v>
      </c>
      <c r="T111" s="29" t="str">
        <f t="shared" si="4"/>
        <v>Delivery Address :CUST-098</v>
      </c>
      <c r="U111" s="29" t="str">
        <f t="shared" si="5"/>
        <v/>
      </c>
      <c r="V111" s="29"/>
      <c r="W111" s="29"/>
    </row>
    <row r="112" spans="1:23" x14ac:dyDescent="0.25">
      <c r="A112" s="71" t="s">
        <v>1294</v>
      </c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2"/>
      <c r="Q112" s="72" t="str">
        <f t="shared" si="3"/>
        <v/>
      </c>
      <c r="R112" s="29" t="s">
        <v>1493</v>
      </c>
      <c r="S112" s="29" t="s">
        <v>1494</v>
      </c>
      <c r="T112" s="29" t="str">
        <f t="shared" si="4"/>
        <v>Delivery Address :CUST-099</v>
      </c>
      <c r="U112" s="29" t="str">
        <f t="shared" si="5"/>
        <v/>
      </c>
      <c r="V112" s="29"/>
      <c r="W112" s="29"/>
    </row>
    <row r="113" spans="1:23" x14ac:dyDescent="0.25">
      <c r="A113" s="71" t="s">
        <v>1295</v>
      </c>
      <c r="B113" s="30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2"/>
      <c r="Q113" s="72" t="str">
        <f t="shared" si="3"/>
        <v/>
      </c>
      <c r="R113" s="29" t="s">
        <v>1495</v>
      </c>
      <c r="S113" s="29" t="s">
        <v>1496</v>
      </c>
      <c r="T113" s="29" t="str">
        <f t="shared" si="4"/>
        <v>Delivery Address :CUST-100</v>
      </c>
      <c r="U113" s="29" t="str">
        <f t="shared" si="5"/>
        <v/>
      </c>
      <c r="V113" s="29"/>
      <c r="W113" s="29"/>
    </row>
  </sheetData>
  <sheetProtection algorithmName="SHA-512" hashValue="Kjv7Fi2ysNiehZDkSqQboEajXMwmuaMdXfPeAyY7IItJjBVsM1jvc899HmlQp0KovYCTUnExLkEL+Xy6GcFo3A==" saltValue="O7RDojQFOEpf+nmmLL+9pw==" spinCount="100000" sheet="1" objects="1" scenarios="1"/>
  <mergeCells count="21">
    <mergeCell ref="A12:A13"/>
    <mergeCell ref="R12:R13"/>
    <mergeCell ref="S12:S13"/>
    <mergeCell ref="T12:T13"/>
    <mergeCell ref="W12:W13"/>
    <mergeCell ref="B1:C1"/>
    <mergeCell ref="D1:M1"/>
    <mergeCell ref="N1:O1"/>
    <mergeCell ref="V12:V13"/>
    <mergeCell ref="B12:P12"/>
    <mergeCell ref="B3:Q3"/>
    <mergeCell ref="U12:U13"/>
    <mergeCell ref="B4:Q4"/>
    <mergeCell ref="B8:P8"/>
    <mergeCell ref="B6:H6"/>
    <mergeCell ref="B13:C13"/>
    <mergeCell ref="D13:M13"/>
    <mergeCell ref="N13:O13"/>
    <mergeCell ref="B7:Q7"/>
    <mergeCell ref="Q12:Q13"/>
    <mergeCell ref="B5:H5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148"/>
  <sheetViews>
    <sheetView showGridLines="0" workbookViewId="0">
      <selection activeCell="G2" sqref="G2"/>
    </sheetView>
  </sheetViews>
  <sheetFormatPr defaultRowHeight="15" x14ac:dyDescent="0.25"/>
  <cols>
    <col min="1" max="1" width="8.5703125" style="39" customWidth="1"/>
    <col min="2" max="2" width="12.85546875" style="39" bestFit="1" customWidth="1"/>
    <col min="3" max="3" width="13.5703125" style="41" customWidth="1"/>
    <col min="4" max="4" width="58.140625" style="42" customWidth="1"/>
    <col min="5" max="5" width="8.140625" style="42" customWidth="1"/>
    <col min="6" max="6" width="14.140625" style="39" customWidth="1"/>
    <col min="7" max="7" width="6.85546875" style="39" customWidth="1"/>
    <col min="8" max="8" width="6.140625" style="39" customWidth="1"/>
    <col min="9" max="9" width="7.28515625" style="39" customWidth="1"/>
    <col min="10" max="16384" width="9.140625" style="39"/>
  </cols>
  <sheetData>
    <row r="1" spans="1:9" x14ac:dyDescent="0.25">
      <c r="A1" s="45" t="s">
        <v>0</v>
      </c>
      <c r="B1" s="45" t="s">
        <v>71</v>
      </c>
      <c r="C1" s="46" t="s">
        <v>72</v>
      </c>
      <c r="D1" s="47" t="s">
        <v>73</v>
      </c>
      <c r="E1" s="47" t="s">
        <v>34</v>
      </c>
      <c r="F1" s="48" t="s">
        <v>74</v>
      </c>
      <c r="G1" s="45" t="s">
        <v>110</v>
      </c>
      <c r="H1" s="45" t="s">
        <v>108</v>
      </c>
      <c r="I1" s="45" t="s">
        <v>111</v>
      </c>
    </row>
    <row r="2" spans="1:9" x14ac:dyDescent="0.25">
      <c r="A2" s="40">
        <v>1</v>
      </c>
      <c r="B2" s="49" t="s">
        <v>75</v>
      </c>
      <c r="C2" s="8">
        <v>61013020</v>
      </c>
      <c r="D2" s="50" t="s">
        <v>46</v>
      </c>
      <c r="E2" s="50" t="s">
        <v>100</v>
      </c>
      <c r="F2" s="51">
        <v>2600</v>
      </c>
      <c r="G2" s="52">
        <v>0.09</v>
      </c>
      <c r="H2" s="52">
        <v>0.09</v>
      </c>
      <c r="I2" s="52">
        <f>G2+H2</f>
        <v>0.18</v>
      </c>
    </row>
    <row r="3" spans="1:9" x14ac:dyDescent="0.25">
      <c r="A3" s="40">
        <v>2</v>
      </c>
      <c r="B3" s="49" t="s">
        <v>76</v>
      </c>
      <c r="C3" s="8">
        <v>61013020</v>
      </c>
      <c r="D3" s="50" t="s">
        <v>47</v>
      </c>
      <c r="E3" s="50" t="s">
        <v>100</v>
      </c>
      <c r="F3" s="51">
        <v>1500</v>
      </c>
      <c r="G3" s="52">
        <v>0.09</v>
      </c>
      <c r="H3" s="52">
        <v>0.09</v>
      </c>
      <c r="I3" s="52">
        <f t="shared" ref="I3:I66" si="0">G3+H3</f>
        <v>0.18</v>
      </c>
    </row>
    <row r="4" spans="1:9" x14ac:dyDescent="0.25">
      <c r="A4" s="40">
        <v>3</v>
      </c>
      <c r="B4" s="49" t="s">
        <v>77</v>
      </c>
      <c r="C4" s="8">
        <v>61013020</v>
      </c>
      <c r="D4" s="50" t="s">
        <v>48</v>
      </c>
      <c r="E4" s="50" t="s">
        <v>100</v>
      </c>
      <c r="F4" s="51">
        <v>1300</v>
      </c>
      <c r="G4" s="52">
        <v>0.09</v>
      </c>
      <c r="H4" s="52">
        <v>0.09</v>
      </c>
      <c r="I4" s="52">
        <f t="shared" si="0"/>
        <v>0.18</v>
      </c>
    </row>
    <row r="5" spans="1:9" x14ac:dyDescent="0.25">
      <c r="A5" s="40">
        <v>4</v>
      </c>
      <c r="B5" s="49" t="s">
        <v>78</v>
      </c>
      <c r="C5" s="8">
        <v>61013020</v>
      </c>
      <c r="D5" s="50" t="s">
        <v>49</v>
      </c>
      <c r="E5" s="50" t="s">
        <v>100</v>
      </c>
      <c r="F5" s="51">
        <v>2700</v>
      </c>
      <c r="G5" s="52">
        <v>0.09</v>
      </c>
      <c r="H5" s="52">
        <v>0.09</v>
      </c>
      <c r="I5" s="52">
        <f t="shared" si="0"/>
        <v>0.18</v>
      </c>
    </row>
    <row r="6" spans="1:9" x14ac:dyDescent="0.25">
      <c r="A6" s="40">
        <v>5</v>
      </c>
      <c r="B6" s="49" t="s">
        <v>79</v>
      </c>
      <c r="C6" s="8">
        <v>61013020</v>
      </c>
      <c r="D6" s="50" t="s">
        <v>50</v>
      </c>
      <c r="E6" s="50" t="s">
        <v>100</v>
      </c>
      <c r="F6" s="51">
        <v>4900</v>
      </c>
      <c r="G6" s="52">
        <v>0.09</v>
      </c>
      <c r="H6" s="52">
        <v>0.09</v>
      </c>
      <c r="I6" s="52">
        <f t="shared" si="0"/>
        <v>0.18</v>
      </c>
    </row>
    <row r="7" spans="1:9" x14ac:dyDescent="0.25">
      <c r="A7" s="40">
        <v>6</v>
      </c>
      <c r="B7" s="49" t="s">
        <v>80</v>
      </c>
      <c r="C7" s="8">
        <v>61013020</v>
      </c>
      <c r="D7" s="50" t="s">
        <v>51</v>
      </c>
      <c r="E7" s="50" t="s">
        <v>100</v>
      </c>
      <c r="F7" s="51">
        <v>4300</v>
      </c>
      <c r="G7" s="52">
        <v>0.09</v>
      </c>
      <c r="H7" s="52">
        <v>0.09</v>
      </c>
      <c r="I7" s="52">
        <f t="shared" si="0"/>
        <v>0.18</v>
      </c>
    </row>
    <row r="8" spans="1:9" x14ac:dyDescent="0.25">
      <c r="A8" s="40">
        <v>7</v>
      </c>
      <c r="B8" s="49" t="s">
        <v>81</v>
      </c>
      <c r="C8" s="8">
        <v>61031010</v>
      </c>
      <c r="D8" s="50" t="s">
        <v>52</v>
      </c>
      <c r="E8" s="50" t="s">
        <v>100</v>
      </c>
      <c r="F8" s="51">
        <v>2100</v>
      </c>
      <c r="G8" s="52">
        <v>0.09</v>
      </c>
      <c r="H8" s="52">
        <v>0.09</v>
      </c>
      <c r="I8" s="52">
        <f t="shared" si="0"/>
        <v>0.18</v>
      </c>
    </row>
    <row r="9" spans="1:9" x14ac:dyDescent="0.25">
      <c r="A9" s="40">
        <v>8</v>
      </c>
      <c r="B9" s="49" t="s">
        <v>82</v>
      </c>
      <c r="C9" s="8">
        <v>61031010</v>
      </c>
      <c r="D9" s="50" t="s">
        <v>53</v>
      </c>
      <c r="E9" s="50" t="s">
        <v>100</v>
      </c>
      <c r="F9" s="51">
        <v>3500</v>
      </c>
      <c r="G9" s="52">
        <v>0.09</v>
      </c>
      <c r="H9" s="52">
        <v>0.09</v>
      </c>
      <c r="I9" s="52">
        <f t="shared" si="0"/>
        <v>0.18</v>
      </c>
    </row>
    <row r="10" spans="1:9" x14ac:dyDescent="0.25">
      <c r="A10" s="40">
        <v>9</v>
      </c>
      <c r="B10" s="49" t="s">
        <v>83</v>
      </c>
      <c r="C10" s="8">
        <v>61031010</v>
      </c>
      <c r="D10" s="50" t="s">
        <v>54</v>
      </c>
      <c r="E10" s="50" t="s">
        <v>100</v>
      </c>
      <c r="F10" s="51">
        <v>3000</v>
      </c>
      <c r="G10" s="52">
        <v>0.09</v>
      </c>
      <c r="H10" s="52">
        <v>0.09</v>
      </c>
      <c r="I10" s="52">
        <f t="shared" si="0"/>
        <v>0.18</v>
      </c>
    </row>
    <row r="11" spans="1:9" x14ac:dyDescent="0.25">
      <c r="A11" s="40">
        <v>10</v>
      </c>
      <c r="B11" s="49" t="s">
        <v>84</v>
      </c>
      <c r="C11" s="8">
        <v>61031010</v>
      </c>
      <c r="D11" s="50" t="s">
        <v>55</v>
      </c>
      <c r="E11" s="50" t="s">
        <v>100</v>
      </c>
      <c r="F11" s="51">
        <v>1000</v>
      </c>
      <c r="G11" s="52">
        <v>0.09</v>
      </c>
      <c r="H11" s="52">
        <v>0.09</v>
      </c>
      <c r="I11" s="52">
        <f t="shared" si="0"/>
        <v>0.18</v>
      </c>
    </row>
    <row r="12" spans="1:9" x14ac:dyDescent="0.25">
      <c r="A12" s="40">
        <v>11</v>
      </c>
      <c r="B12" s="49" t="s">
        <v>85</v>
      </c>
      <c r="C12" s="8">
        <v>61031020</v>
      </c>
      <c r="D12" s="50" t="s">
        <v>56</v>
      </c>
      <c r="E12" s="50" t="s">
        <v>100</v>
      </c>
      <c r="F12" s="51">
        <v>1200</v>
      </c>
      <c r="G12" s="52">
        <v>0.09</v>
      </c>
      <c r="H12" s="52">
        <v>0.09</v>
      </c>
      <c r="I12" s="52">
        <f t="shared" si="0"/>
        <v>0.18</v>
      </c>
    </row>
    <row r="13" spans="1:9" x14ac:dyDescent="0.25">
      <c r="A13" s="40">
        <v>12</v>
      </c>
      <c r="B13" s="49" t="s">
        <v>86</v>
      </c>
      <c r="C13" s="8">
        <v>61031020</v>
      </c>
      <c r="D13" s="50" t="s">
        <v>57</v>
      </c>
      <c r="E13" s="50" t="s">
        <v>100</v>
      </c>
      <c r="F13" s="51">
        <v>3800</v>
      </c>
      <c r="G13" s="52">
        <v>0.09</v>
      </c>
      <c r="H13" s="52">
        <v>0.09</v>
      </c>
      <c r="I13" s="52">
        <f t="shared" si="0"/>
        <v>0.18</v>
      </c>
    </row>
    <row r="14" spans="1:9" x14ac:dyDescent="0.25">
      <c r="A14" s="40">
        <v>13</v>
      </c>
      <c r="B14" s="49" t="s">
        <v>87</v>
      </c>
      <c r="C14" s="8">
        <v>61031020</v>
      </c>
      <c r="D14" s="50" t="s">
        <v>58</v>
      </c>
      <c r="E14" s="50" t="s">
        <v>100</v>
      </c>
      <c r="F14" s="51">
        <v>2500</v>
      </c>
      <c r="G14" s="52">
        <v>0.09</v>
      </c>
      <c r="H14" s="52">
        <v>0.09</v>
      </c>
      <c r="I14" s="52">
        <f t="shared" si="0"/>
        <v>0.18</v>
      </c>
    </row>
    <row r="15" spans="1:9" x14ac:dyDescent="0.25">
      <c r="A15" s="40">
        <v>14</v>
      </c>
      <c r="B15" s="49" t="s">
        <v>88</v>
      </c>
      <c r="C15" s="8">
        <v>61031020</v>
      </c>
      <c r="D15" s="50" t="s">
        <v>59</v>
      </c>
      <c r="E15" s="50" t="s">
        <v>100</v>
      </c>
      <c r="F15" s="51">
        <v>2000</v>
      </c>
      <c r="G15" s="52">
        <v>0.09</v>
      </c>
      <c r="H15" s="52">
        <v>0.09</v>
      </c>
      <c r="I15" s="52">
        <f t="shared" si="0"/>
        <v>0.18</v>
      </c>
    </row>
    <row r="16" spans="1:9" x14ac:dyDescent="0.25">
      <c r="A16" s="40">
        <v>15</v>
      </c>
      <c r="B16" s="49" t="s">
        <v>89</v>
      </c>
      <c r="C16" s="8">
        <v>61031020</v>
      </c>
      <c r="D16" s="50" t="s">
        <v>60</v>
      </c>
      <c r="E16" s="50" t="s">
        <v>100</v>
      </c>
      <c r="F16" s="51">
        <v>4200</v>
      </c>
      <c r="G16" s="52">
        <v>0.09</v>
      </c>
      <c r="H16" s="52">
        <v>0.09</v>
      </c>
      <c r="I16" s="52">
        <f t="shared" si="0"/>
        <v>0.18</v>
      </c>
    </row>
    <row r="17" spans="1:9" x14ac:dyDescent="0.25">
      <c r="A17" s="40">
        <v>16</v>
      </c>
      <c r="B17" s="49" t="s">
        <v>90</v>
      </c>
      <c r="C17" s="8">
        <v>61031020</v>
      </c>
      <c r="D17" s="50" t="s">
        <v>61</v>
      </c>
      <c r="E17" s="50" t="s">
        <v>100</v>
      </c>
      <c r="F17" s="51">
        <v>1100</v>
      </c>
      <c r="G17" s="52">
        <v>0.09</v>
      </c>
      <c r="H17" s="52">
        <v>0.09</v>
      </c>
      <c r="I17" s="52">
        <f t="shared" si="0"/>
        <v>0.18</v>
      </c>
    </row>
    <row r="18" spans="1:9" x14ac:dyDescent="0.25">
      <c r="A18" s="40">
        <v>17</v>
      </c>
      <c r="B18" s="49" t="s">
        <v>91</v>
      </c>
      <c r="C18" s="8">
        <v>61031020</v>
      </c>
      <c r="D18" s="50" t="s">
        <v>62</v>
      </c>
      <c r="E18" s="50" t="s">
        <v>100</v>
      </c>
      <c r="F18" s="51">
        <v>1800</v>
      </c>
      <c r="G18" s="52">
        <v>0.09</v>
      </c>
      <c r="H18" s="52">
        <v>0.09</v>
      </c>
      <c r="I18" s="52">
        <f t="shared" si="0"/>
        <v>0.18</v>
      </c>
    </row>
    <row r="19" spans="1:9" x14ac:dyDescent="0.25">
      <c r="A19" s="40">
        <v>18</v>
      </c>
      <c r="B19" s="49" t="s">
        <v>92</v>
      </c>
      <c r="C19" s="8">
        <v>61031020</v>
      </c>
      <c r="D19" s="50" t="s">
        <v>63</v>
      </c>
      <c r="E19" s="50" t="s">
        <v>100</v>
      </c>
      <c r="F19" s="51">
        <v>2800</v>
      </c>
      <c r="G19" s="52">
        <v>0.09</v>
      </c>
      <c r="H19" s="52">
        <v>0.09</v>
      </c>
      <c r="I19" s="52">
        <f t="shared" si="0"/>
        <v>0.18</v>
      </c>
    </row>
    <row r="20" spans="1:9" x14ac:dyDescent="0.25">
      <c r="A20" s="40">
        <v>19</v>
      </c>
      <c r="B20" s="49" t="s">
        <v>93</v>
      </c>
      <c r="C20" s="8">
        <v>61031020</v>
      </c>
      <c r="D20" s="50" t="s">
        <v>64</v>
      </c>
      <c r="E20" s="50" t="s">
        <v>100</v>
      </c>
      <c r="F20" s="51">
        <v>4000</v>
      </c>
      <c r="G20" s="52">
        <v>0.09</v>
      </c>
      <c r="H20" s="52">
        <v>0.09</v>
      </c>
      <c r="I20" s="52">
        <f t="shared" si="0"/>
        <v>0.18</v>
      </c>
    </row>
    <row r="21" spans="1:9" x14ac:dyDescent="0.25">
      <c r="A21" s="40">
        <v>20</v>
      </c>
      <c r="B21" s="49" t="s">
        <v>94</v>
      </c>
      <c r="C21" s="8">
        <v>61031020</v>
      </c>
      <c r="D21" s="50" t="s">
        <v>65</v>
      </c>
      <c r="E21" s="50" t="s">
        <v>100</v>
      </c>
      <c r="F21" s="51">
        <v>1400</v>
      </c>
      <c r="G21" s="52">
        <v>0.09</v>
      </c>
      <c r="H21" s="52">
        <v>0.09</v>
      </c>
      <c r="I21" s="52">
        <f t="shared" si="0"/>
        <v>0.18</v>
      </c>
    </row>
    <row r="22" spans="1:9" x14ac:dyDescent="0.25">
      <c r="A22" s="40">
        <v>21</v>
      </c>
      <c r="B22" s="49" t="s">
        <v>95</v>
      </c>
      <c r="C22" s="8">
        <v>61031020</v>
      </c>
      <c r="D22" s="50" t="s">
        <v>66</v>
      </c>
      <c r="E22" s="50" t="s">
        <v>100</v>
      </c>
      <c r="F22" s="51">
        <v>3100</v>
      </c>
      <c r="G22" s="52">
        <v>0.09</v>
      </c>
      <c r="H22" s="52">
        <v>0.09</v>
      </c>
      <c r="I22" s="52">
        <f t="shared" si="0"/>
        <v>0.18</v>
      </c>
    </row>
    <row r="23" spans="1:9" x14ac:dyDescent="0.25">
      <c r="A23" s="40">
        <v>22</v>
      </c>
      <c r="B23" s="49" t="s">
        <v>96</v>
      </c>
      <c r="C23" s="8">
        <v>61031020</v>
      </c>
      <c r="D23" s="50" t="s">
        <v>67</v>
      </c>
      <c r="E23" s="50" t="s">
        <v>100</v>
      </c>
      <c r="F23" s="51">
        <v>3800</v>
      </c>
      <c r="G23" s="52">
        <v>0.09</v>
      </c>
      <c r="H23" s="52">
        <v>0.09</v>
      </c>
      <c r="I23" s="52">
        <f t="shared" si="0"/>
        <v>0.18</v>
      </c>
    </row>
    <row r="24" spans="1:9" x14ac:dyDescent="0.25">
      <c r="A24" s="40">
        <v>23</v>
      </c>
      <c r="B24" s="49" t="s">
        <v>97</v>
      </c>
      <c r="C24" s="8">
        <v>61031020</v>
      </c>
      <c r="D24" s="50" t="s">
        <v>68</v>
      </c>
      <c r="E24" s="50" t="s">
        <v>100</v>
      </c>
      <c r="F24" s="51">
        <v>2800</v>
      </c>
      <c r="G24" s="52">
        <v>0.09</v>
      </c>
      <c r="H24" s="52">
        <v>0.09</v>
      </c>
      <c r="I24" s="52">
        <f t="shared" si="0"/>
        <v>0.18</v>
      </c>
    </row>
    <row r="25" spans="1:9" x14ac:dyDescent="0.25">
      <c r="A25" s="40">
        <v>24</v>
      </c>
      <c r="B25" s="49" t="s">
        <v>98</v>
      </c>
      <c r="C25" s="8">
        <v>61031020</v>
      </c>
      <c r="D25" s="50" t="s">
        <v>69</v>
      </c>
      <c r="E25" s="50" t="s">
        <v>100</v>
      </c>
      <c r="F25" s="51">
        <v>1200</v>
      </c>
      <c r="G25" s="52">
        <v>0.09</v>
      </c>
      <c r="H25" s="52">
        <v>0.09</v>
      </c>
      <c r="I25" s="52">
        <f t="shared" si="0"/>
        <v>0.18</v>
      </c>
    </row>
    <row r="26" spans="1:9" x14ac:dyDescent="0.25">
      <c r="A26" s="40">
        <v>25</v>
      </c>
      <c r="B26" s="49" t="s">
        <v>99</v>
      </c>
      <c r="C26" s="8">
        <v>61031020</v>
      </c>
      <c r="D26" s="50" t="s">
        <v>70</v>
      </c>
      <c r="E26" s="50" t="s">
        <v>100</v>
      </c>
      <c r="F26" s="51">
        <v>1700</v>
      </c>
      <c r="G26" s="52">
        <v>0.09</v>
      </c>
      <c r="H26" s="52">
        <v>0.09</v>
      </c>
      <c r="I26" s="52">
        <f t="shared" si="0"/>
        <v>0.18</v>
      </c>
    </row>
    <row r="27" spans="1:9" x14ac:dyDescent="0.25">
      <c r="A27" s="40">
        <v>26</v>
      </c>
      <c r="B27" s="49" t="s">
        <v>222</v>
      </c>
      <c r="C27" s="8">
        <v>61031021</v>
      </c>
      <c r="D27" s="50" t="s">
        <v>70</v>
      </c>
      <c r="E27" s="50" t="s">
        <v>100</v>
      </c>
      <c r="F27" s="51">
        <v>1701</v>
      </c>
      <c r="G27" s="52">
        <v>0.09</v>
      </c>
      <c r="H27" s="52">
        <v>0.09</v>
      </c>
      <c r="I27" s="52">
        <f t="shared" si="0"/>
        <v>0.18</v>
      </c>
    </row>
    <row r="28" spans="1:9" x14ac:dyDescent="0.25">
      <c r="A28" s="40">
        <v>27</v>
      </c>
      <c r="B28" s="49" t="s">
        <v>223</v>
      </c>
      <c r="C28" s="8">
        <v>61031022</v>
      </c>
      <c r="D28" s="50" t="s">
        <v>70</v>
      </c>
      <c r="E28" s="50" t="s">
        <v>100</v>
      </c>
      <c r="F28" s="51">
        <v>1702</v>
      </c>
      <c r="G28" s="52">
        <v>0.09</v>
      </c>
      <c r="H28" s="52">
        <v>0.09</v>
      </c>
      <c r="I28" s="52">
        <f t="shared" si="0"/>
        <v>0.18</v>
      </c>
    </row>
    <row r="29" spans="1:9" x14ac:dyDescent="0.25">
      <c r="A29" s="40">
        <v>28</v>
      </c>
      <c r="B29" s="49" t="s">
        <v>224</v>
      </c>
      <c r="C29" s="8">
        <v>61031023</v>
      </c>
      <c r="D29" s="50" t="s">
        <v>70</v>
      </c>
      <c r="E29" s="50" t="s">
        <v>100</v>
      </c>
      <c r="F29" s="51">
        <v>1703</v>
      </c>
      <c r="G29" s="52">
        <v>0.09</v>
      </c>
      <c r="H29" s="52">
        <v>0.09</v>
      </c>
      <c r="I29" s="52">
        <f t="shared" si="0"/>
        <v>0.18</v>
      </c>
    </row>
    <row r="30" spans="1:9" x14ac:dyDescent="0.25">
      <c r="A30" s="40">
        <v>29</v>
      </c>
      <c r="B30" s="49" t="s">
        <v>225</v>
      </c>
      <c r="C30" s="8">
        <v>61031024</v>
      </c>
      <c r="D30" s="50" t="s">
        <v>70</v>
      </c>
      <c r="E30" s="50" t="s">
        <v>100</v>
      </c>
      <c r="F30" s="51">
        <v>1704</v>
      </c>
      <c r="G30" s="52">
        <v>0.09</v>
      </c>
      <c r="H30" s="52">
        <v>0.09</v>
      </c>
      <c r="I30" s="52">
        <f t="shared" si="0"/>
        <v>0.18</v>
      </c>
    </row>
    <row r="31" spans="1:9" x14ac:dyDescent="0.25">
      <c r="A31" s="40">
        <v>30</v>
      </c>
      <c r="B31" s="49" t="s">
        <v>226</v>
      </c>
      <c r="C31" s="8">
        <v>61031025</v>
      </c>
      <c r="D31" s="50" t="s">
        <v>70</v>
      </c>
      <c r="E31" s="50" t="s">
        <v>100</v>
      </c>
      <c r="F31" s="51">
        <v>1705</v>
      </c>
      <c r="G31" s="52">
        <v>0.09</v>
      </c>
      <c r="H31" s="52">
        <v>0.09</v>
      </c>
      <c r="I31" s="52">
        <f t="shared" si="0"/>
        <v>0.18</v>
      </c>
    </row>
    <row r="32" spans="1:9" x14ac:dyDescent="0.25">
      <c r="A32" s="40">
        <v>31</v>
      </c>
      <c r="B32" s="49" t="s">
        <v>227</v>
      </c>
      <c r="C32" s="8">
        <v>61031026</v>
      </c>
      <c r="D32" s="50" t="s">
        <v>70</v>
      </c>
      <c r="E32" s="50" t="s">
        <v>100</v>
      </c>
      <c r="F32" s="51">
        <v>1706</v>
      </c>
      <c r="G32" s="52">
        <v>0.09</v>
      </c>
      <c r="H32" s="52">
        <v>0.09</v>
      </c>
      <c r="I32" s="52">
        <f t="shared" si="0"/>
        <v>0.18</v>
      </c>
    </row>
    <row r="33" spans="1:9" x14ac:dyDescent="0.25">
      <c r="A33" s="40">
        <v>32</v>
      </c>
      <c r="B33" s="49" t="s">
        <v>228</v>
      </c>
      <c r="C33" s="8">
        <v>61031027</v>
      </c>
      <c r="D33" s="50" t="s">
        <v>70</v>
      </c>
      <c r="E33" s="50" t="s">
        <v>100</v>
      </c>
      <c r="F33" s="51">
        <v>1707</v>
      </c>
      <c r="G33" s="52">
        <v>0.09</v>
      </c>
      <c r="H33" s="52">
        <v>0.09</v>
      </c>
      <c r="I33" s="52">
        <f t="shared" si="0"/>
        <v>0.18</v>
      </c>
    </row>
    <row r="34" spans="1:9" x14ac:dyDescent="0.25">
      <c r="A34" s="40">
        <v>33</v>
      </c>
      <c r="B34" s="49" t="s">
        <v>229</v>
      </c>
      <c r="C34" s="8">
        <v>61031028</v>
      </c>
      <c r="D34" s="50" t="s">
        <v>70</v>
      </c>
      <c r="E34" s="50" t="s">
        <v>100</v>
      </c>
      <c r="F34" s="51">
        <v>1708</v>
      </c>
      <c r="G34" s="52">
        <v>0.09</v>
      </c>
      <c r="H34" s="52">
        <v>0.09</v>
      </c>
      <c r="I34" s="52">
        <f t="shared" si="0"/>
        <v>0.18</v>
      </c>
    </row>
    <row r="35" spans="1:9" x14ac:dyDescent="0.25">
      <c r="A35" s="40">
        <v>34</v>
      </c>
      <c r="B35" s="49" t="s">
        <v>230</v>
      </c>
      <c r="C35" s="8">
        <v>61031029</v>
      </c>
      <c r="D35" s="50" t="s">
        <v>70</v>
      </c>
      <c r="E35" s="50" t="s">
        <v>100</v>
      </c>
      <c r="F35" s="51">
        <v>1709</v>
      </c>
      <c r="G35" s="52">
        <v>0.09</v>
      </c>
      <c r="H35" s="52">
        <v>0.09</v>
      </c>
      <c r="I35" s="52">
        <f t="shared" si="0"/>
        <v>0.18</v>
      </c>
    </row>
    <row r="36" spans="1:9" x14ac:dyDescent="0.25">
      <c r="A36" s="40">
        <v>35</v>
      </c>
      <c r="B36" s="49" t="s">
        <v>231</v>
      </c>
      <c r="C36" s="8">
        <v>61031030</v>
      </c>
      <c r="D36" s="50" t="s">
        <v>70</v>
      </c>
      <c r="E36" s="50" t="s">
        <v>100</v>
      </c>
      <c r="F36" s="51">
        <v>1710</v>
      </c>
      <c r="G36" s="52">
        <v>0.09</v>
      </c>
      <c r="H36" s="52">
        <v>0.09</v>
      </c>
      <c r="I36" s="52">
        <f t="shared" si="0"/>
        <v>0.18</v>
      </c>
    </row>
    <row r="37" spans="1:9" x14ac:dyDescent="0.25">
      <c r="A37" s="40">
        <v>36</v>
      </c>
      <c r="B37" s="49" t="s">
        <v>232</v>
      </c>
      <c r="C37" s="8">
        <v>61031031</v>
      </c>
      <c r="D37" s="50" t="s">
        <v>70</v>
      </c>
      <c r="E37" s="50" t="s">
        <v>100</v>
      </c>
      <c r="F37" s="51">
        <v>1711</v>
      </c>
      <c r="G37" s="52">
        <v>0.09</v>
      </c>
      <c r="H37" s="52">
        <v>0.09</v>
      </c>
      <c r="I37" s="52">
        <f t="shared" si="0"/>
        <v>0.18</v>
      </c>
    </row>
    <row r="38" spans="1:9" x14ac:dyDescent="0.25">
      <c r="A38" s="40">
        <v>37</v>
      </c>
      <c r="B38" s="49" t="s">
        <v>233</v>
      </c>
      <c r="C38" s="8">
        <v>61031032</v>
      </c>
      <c r="D38" s="50" t="s">
        <v>70</v>
      </c>
      <c r="E38" s="50" t="s">
        <v>100</v>
      </c>
      <c r="F38" s="51">
        <v>1712</v>
      </c>
      <c r="G38" s="52">
        <v>0.09</v>
      </c>
      <c r="H38" s="52">
        <v>0.09</v>
      </c>
      <c r="I38" s="52">
        <f t="shared" si="0"/>
        <v>0.18</v>
      </c>
    </row>
    <row r="39" spans="1:9" x14ac:dyDescent="0.25">
      <c r="A39" s="40">
        <v>38</v>
      </c>
      <c r="B39" s="49" t="s">
        <v>234</v>
      </c>
      <c r="C39" s="8">
        <v>61031033</v>
      </c>
      <c r="D39" s="50" t="s">
        <v>70</v>
      </c>
      <c r="E39" s="50" t="s">
        <v>100</v>
      </c>
      <c r="F39" s="51">
        <v>1713</v>
      </c>
      <c r="G39" s="52">
        <v>0.09</v>
      </c>
      <c r="H39" s="52">
        <v>0.09</v>
      </c>
      <c r="I39" s="52">
        <f t="shared" si="0"/>
        <v>0.18</v>
      </c>
    </row>
    <row r="40" spans="1:9" x14ac:dyDescent="0.25">
      <c r="A40" s="40">
        <v>39</v>
      </c>
      <c r="B40" s="49" t="s">
        <v>235</v>
      </c>
      <c r="C40" s="8">
        <v>61031034</v>
      </c>
      <c r="D40" s="50" t="s">
        <v>70</v>
      </c>
      <c r="E40" s="50" t="s">
        <v>100</v>
      </c>
      <c r="F40" s="51">
        <v>1714</v>
      </c>
      <c r="G40" s="52">
        <v>0.09</v>
      </c>
      <c r="H40" s="52">
        <v>0.09</v>
      </c>
      <c r="I40" s="52">
        <f t="shared" si="0"/>
        <v>0.18</v>
      </c>
    </row>
    <row r="41" spans="1:9" x14ac:dyDescent="0.25">
      <c r="A41" s="40">
        <v>40</v>
      </c>
      <c r="B41" s="49" t="s">
        <v>236</v>
      </c>
      <c r="C41" s="8">
        <v>61031035</v>
      </c>
      <c r="D41" s="50" t="s">
        <v>70</v>
      </c>
      <c r="E41" s="50" t="s">
        <v>100</v>
      </c>
      <c r="F41" s="51">
        <v>1715</v>
      </c>
      <c r="G41" s="52">
        <v>0.09</v>
      </c>
      <c r="H41" s="52">
        <v>0.09</v>
      </c>
      <c r="I41" s="52">
        <f t="shared" si="0"/>
        <v>0.18</v>
      </c>
    </row>
    <row r="42" spans="1:9" x14ac:dyDescent="0.25">
      <c r="A42" s="40">
        <v>41</v>
      </c>
      <c r="B42" s="49" t="s">
        <v>237</v>
      </c>
      <c r="C42" s="8">
        <v>61031036</v>
      </c>
      <c r="D42" s="50" t="s">
        <v>70</v>
      </c>
      <c r="E42" s="50" t="s">
        <v>100</v>
      </c>
      <c r="F42" s="51">
        <v>1716</v>
      </c>
      <c r="G42" s="52">
        <v>0.09</v>
      </c>
      <c r="H42" s="52">
        <v>0.09</v>
      </c>
      <c r="I42" s="52">
        <f t="shared" si="0"/>
        <v>0.18</v>
      </c>
    </row>
    <row r="43" spans="1:9" x14ac:dyDescent="0.25">
      <c r="A43" s="40">
        <v>42</v>
      </c>
      <c r="B43" s="49" t="s">
        <v>238</v>
      </c>
      <c r="C43" s="8">
        <v>61031037</v>
      </c>
      <c r="D43" s="50" t="s">
        <v>70</v>
      </c>
      <c r="E43" s="50" t="s">
        <v>100</v>
      </c>
      <c r="F43" s="51">
        <v>1717</v>
      </c>
      <c r="G43" s="52">
        <v>0.09</v>
      </c>
      <c r="H43" s="52">
        <v>0.09</v>
      </c>
      <c r="I43" s="52">
        <f t="shared" si="0"/>
        <v>0.18</v>
      </c>
    </row>
    <row r="44" spans="1:9" x14ac:dyDescent="0.25">
      <c r="A44" s="40">
        <v>43</v>
      </c>
      <c r="B44" s="49" t="s">
        <v>239</v>
      </c>
      <c r="C44" s="8">
        <v>61031038</v>
      </c>
      <c r="D44" s="50" t="s">
        <v>70</v>
      </c>
      <c r="E44" s="50" t="s">
        <v>100</v>
      </c>
      <c r="F44" s="51">
        <v>1718</v>
      </c>
      <c r="G44" s="52">
        <v>0.09</v>
      </c>
      <c r="H44" s="52">
        <v>0.09</v>
      </c>
      <c r="I44" s="52">
        <f t="shared" si="0"/>
        <v>0.18</v>
      </c>
    </row>
    <row r="45" spans="1:9" x14ac:dyDescent="0.25">
      <c r="A45" s="40">
        <v>44</v>
      </c>
      <c r="B45" s="49" t="s">
        <v>240</v>
      </c>
      <c r="C45" s="8">
        <v>61031039</v>
      </c>
      <c r="D45" s="50" t="s">
        <v>70</v>
      </c>
      <c r="E45" s="50" t="s">
        <v>100</v>
      </c>
      <c r="F45" s="51">
        <v>1719</v>
      </c>
      <c r="G45" s="52">
        <v>0.09</v>
      </c>
      <c r="H45" s="52">
        <v>0.09</v>
      </c>
      <c r="I45" s="52">
        <f t="shared" si="0"/>
        <v>0.18</v>
      </c>
    </row>
    <row r="46" spans="1:9" x14ac:dyDescent="0.25">
      <c r="A46" s="40">
        <v>45</v>
      </c>
      <c r="B46" s="49" t="s">
        <v>241</v>
      </c>
      <c r="C46" s="8">
        <v>61031040</v>
      </c>
      <c r="D46" s="50" t="s">
        <v>70</v>
      </c>
      <c r="E46" s="50" t="s">
        <v>100</v>
      </c>
      <c r="F46" s="51">
        <v>1720</v>
      </c>
      <c r="G46" s="52">
        <v>0.09</v>
      </c>
      <c r="H46" s="52">
        <v>0.09</v>
      </c>
      <c r="I46" s="52">
        <f t="shared" si="0"/>
        <v>0.18</v>
      </c>
    </row>
    <row r="47" spans="1:9" x14ac:dyDescent="0.25">
      <c r="A47" s="40">
        <v>46</v>
      </c>
      <c r="B47" s="49" t="s">
        <v>242</v>
      </c>
      <c r="C47" s="8">
        <v>61031041</v>
      </c>
      <c r="D47" s="50" t="s">
        <v>70</v>
      </c>
      <c r="E47" s="50" t="s">
        <v>100</v>
      </c>
      <c r="F47" s="51">
        <v>1721</v>
      </c>
      <c r="G47" s="52">
        <v>0.09</v>
      </c>
      <c r="H47" s="52">
        <v>0.09</v>
      </c>
      <c r="I47" s="52">
        <f t="shared" si="0"/>
        <v>0.18</v>
      </c>
    </row>
    <row r="48" spans="1:9" x14ac:dyDescent="0.25">
      <c r="A48" s="40">
        <v>47</v>
      </c>
      <c r="B48" s="49" t="s">
        <v>243</v>
      </c>
      <c r="C48" s="8">
        <v>61031042</v>
      </c>
      <c r="D48" s="50" t="s">
        <v>70</v>
      </c>
      <c r="E48" s="50" t="s">
        <v>100</v>
      </c>
      <c r="F48" s="51">
        <v>1722</v>
      </c>
      <c r="G48" s="52">
        <v>0.09</v>
      </c>
      <c r="H48" s="52">
        <v>0.09</v>
      </c>
      <c r="I48" s="52">
        <f t="shared" si="0"/>
        <v>0.18</v>
      </c>
    </row>
    <row r="49" spans="1:9" x14ac:dyDescent="0.25">
      <c r="A49" s="40">
        <v>48</v>
      </c>
      <c r="B49" s="49" t="s">
        <v>244</v>
      </c>
      <c r="C49" s="8">
        <v>61031043</v>
      </c>
      <c r="D49" s="50" t="s">
        <v>70</v>
      </c>
      <c r="E49" s="50" t="s">
        <v>100</v>
      </c>
      <c r="F49" s="51">
        <v>1723</v>
      </c>
      <c r="G49" s="52">
        <v>0.09</v>
      </c>
      <c r="H49" s="52">
        <v>0.09</v>
      </c>
      <c r="I49" s="52">
        <f t="shared" si="0"/>
        <v>0.18</v>
      </c>
    </row>
    <row r="50" spans="1:9" x14ac:dyDescent="0.25">
      <c r="A50" s="40">
        <v>49</v>
      </c>
      <c r="B50" s="49" t="s">
        <v>245</v>
      </c>
      <c r="C50" s="8">
        <v>61031044</v>
      </c>
      <c r="D50" s="50" t="s">
        <v>70</v>
      </c>
      <c r="E50" s="50" t="s">
        <v>100</v>
      </c>
      <c r="F50" s="51">
        <v>1724</v>
      </c>
      <c r="G50" s="52">
        <v>0.09</v>
      </c>
      <c r="H50" s="52">
        <v>0.09</v>
      </c>
      <c r="I50" s="52">
        <f t="shared" si="0"/>
        <v>0.18</v>
      </c>
    </row>
    <row r="51" spans="1:9" x14ac:dyDescent="0.25">
      <c r="A51" s="40">
        <v>50</v>
      </c>
      <c r="B51" s="49" t="s">
        <v>246</v>
      </c>
      <c r="C51" s="8">
        <v>61031045</v>
      </c>
      <c r="D51" s="50" t="s">
        <v>70</v>
      </c>
      <c r="E51" s="50" t="s">
        <v>100</v>
      </c>
      <c r="F51" s="51">
        <v>1725</v>
      </c>
      <c r="G51" s="52">
        <v>0.09</v>
      </c>
      <c r="H51" s="52">
        <v>0.09</v>
      </c>
      <c r="I51" s="52">
        <f t="shared" si="0"/>
        <v>0.18</v>
      </c>
    </row>
    <row r="52" spans="1:9" x14ac:dyDescent="0.25">
      <c r="A52" s="40">
        <v>51</v>
      </c>
      <c r="B52" s="49" t="s">
        <v>247</v>
      </c>
      <c r="C52" s="8">
        <v>61031046</v>
      </c>
      <c r="D52" s="50" t="s">
        <v>70</v>
      </c>
      <c r="E52" s="50" t="s">
        <v>100</v>
      </c>
      <c r="F52" s="51">
        <v>1726</v>
      </c>
      <c r="G52" s="52">
        <v>0.09</v>
      </c>
      <c r="H52" s="52">
        <v>0.09</v>
      </c>
      <c r="I52" s="52">
        <f t="shared" si="0"/>
        <v>0.18</v>
      </c>
    </row>
    <row r="53" spans="1:9" x14ac:dyDescent="0.25">
      <c r="A53" s="40">
        <v>52</v>
      </c>
      <c r="B53" s="49" t="s">
        <v>248</v>
      </c>
      <c r="C53" s="8">
        <v>61031047</v>
      </c>
      <c r="D53" s="50" t="s">
        <v>70</v>
      </c>
      <c r="E53" s="50" t="s">
        <v>100</v>
      </c>
      <c r="F53" s="51">
        <v>1727</v>
      </c>
      <c r="G53" s="52">
        <v>0.09</v>
      </c>
      <c r="H53" s="52">
        <v>0.09</v>
      </c>
      <c r="I53" s="52">
        <f t="shared" si="0"/>
        <v>0.18</v>
      </c>
    </row>
    <row r="54" spans="1:9" x14ac:dyDescent="0.25">
      <c r="A54" s="40">
        <v>53</v>
      </c>
      <c r="B54" s="49" t="s">
        <v>249</v>
      </c>
      <c r="C54" s="8">
        <v>61031048</v>
      </c>
      <c r="D54" s="50" t="s">
        <v>70</v>
      </c>
      <c r="E54" s="50" t="s">
        <v>100</v>
      </c>
      <c r="F54" s="51">
        <v>1728</v>
      </c>
      <c r="G54" s="52">
        <v>0.09</v>
      </c>
      <c r="H54" s="52">
        <v>0.09</v>
      </c>
      <c r="I54" s="52">
        <f t="shared" si="0"/>
        <v>0.18</v>
      </c>
    </row>
    <row r="55" spans="1:9" x14ac:dyDescent="0.25">
      <c r="A55" s="40">
        <v>54</v>
      </c>
      <c r="B55" s="49" t="s">
        <v>250</v>
      </c>
      <c r="C55" s="8">
        <v>61031049</v>
      </c>
      <c r="D55" s="50" t="s">
        <v>70</v>
      </c>
      <c r="E55" s="50" t="s">
        <v>100</v>
      </c>
      <c r="F55" s="51">
        <v>1729</v>
      </c>
      <c r="G55" s="52">
        <v>0.09</v>
      </c>
      <c r="H55" s="52">
        <v>0.09</v>
      </c>
      <c r="I55" s="52">
        <f t="shared" si="0"/>
        <v>0.18</v>
      </c>
    </row>
    <row r="56" spans="1:9" x14ac:dyDescent="0.25">
      <c r="A56" s="40">
        <v>55</v>
      </c>
      <c r="B56" s="49" t="s">
        <v>251</v>
      </c>
      <c r="C56" s="8">
        <v>61031050</v>
      </c>
      <c r="D56" s="50" t="s">
        <v>70</v>
      </c>
      <c r="E56" s="50" t="s">
        <v>100</v>
      </c>
      <c r="F56" s="51">
        <v>1730</v>
      </c>
      <c r="G56" s="52">
        <v>0.09</v>
      </c>
      <c r="H56" s="52">
        <v>0.09</v>
      </c>
      <c r="I56" s="52">
        <f t="shared" si="0"/>
        <v>0.18</v>
      </c>
    </row>
    <row r="57" spans="1:9" x14ac:dyDescent="0.25">
      <c r="A57" s="40">
        <v>56</v>
      </c>
      <c r="B57" s="49" t="s">
        <v>252</v>
      </c>
      <c r="C57" s="8">
        <v>61031051</v>
      </c>
      <c r="D57" s="50" t="s">
        <v>70</v>
      </c>
      <c r="E57" s="50" t="s">
        <v>100</v>
      </c>
      <c r="F57" s="51">
        <v>1731</v>
      </c>
      <c r="G57" s="52">
        <v>0.09</v>
      </c>
      <c r="H57" s="52">
        <v>0.09</v>
      </c>
      <c r="I57" s="52">
        <f t="shared" si="0"/>
        <v>0.18</v>
      </c>
    </row>
    <row r="58" spans="1:9" x14ac:dyDescent="0.25">
      <c r="A58" s="40">
        <v>57</v>
      </c>
      <c r="B58" s="49" t="s">
        <v>253</v>
      </c>
      <c r="C58" s="8">
        <v>61031052</v>
      </c>
      <c r="D58" s="50" t="s">
        <v>70</v>
      </c>
      <c r="E58" s="50" t="s">
        <v>100</v>
      </c>
      <c r="F58" s="51">
        <v>1732</v>
      </c>
      <c r="G58" s="52">
        <v>0.09</v>
      </c>
      <c r="H58" s="52">
        <v>0.09</v>
      </c>
      <c r="I58" s="52">
        <f t="shared" si="0"/>
        <v>0.18</v>
      </c>
    </row>
    <row r="59" spans="1:9" x14ac:dyDescent="0.25">
      <c r="A59" s="40">
        <v>58</v>
      </c>
      <c r="B59" s="49" t="s">
        <v>254</v>
      </c>
      <c r="C59" s="8">
        <v>61031053</v>
      </c>
      <c r="D59" s="50" t="s">
        <v>70</v>
      </c>
      <c r="E59" s="50" t="s">
        <v>100</v>
      </c>
      <c r="F59" s="51">
        <v>1733</v>
      </c>
      <c r="G59" s="52">
        <v>0.09</v>
      </c>
      <c r="H59" s="52">
        <v>0.09</v>
      </c>
      <c r="I59" s="52">
        <f t="shared" si="0"/>
        <v>0.18</v>
      </c>
    </row>
    <row r="60" spans="1:9" x14ac:dyDescent="0.25">
      <c r="A60" s="40">
        <v>59</v>
      </c>
      <c r="B60" s="49" t="s">
        <v>255</v>
      </c>
      <c r="C60" s="8">
        <v>61031054</v>
      </c>
      <c r="D60" s="50" t="s">
        <v>70</v>
      </c>
      <c r="E60" s="50" t="s">
        <v>100</v>
      </c>
      <c r="F60" s="51">
        <v>1734</v>
      </c>
      <c r="G60" s="52">
        <v>0.09</v>
      </c>
      <c r="H60" s="52">
        <v>0.09</v>
      </c>
      <c r="I60" s="52">
        <f t="shared" si="0"/>
        <v>0.18</v>
      </c>
    </row>
    <row r="61" spans="1:9" x14ac:dyDescent="0.25">
      <c r="A61" s="40">
        <v>60</v>
      </c>
      <c r="B61" s="49" t="s">
        <v>256</v>
      </c>
      <c r="C61" s="8">
        <v>61031055</v>
      </c>
      <c r="D61" s="50" t="s">
        <v>70</v>
      </c>
      <c r="E61" s="50" t="s">
        <v>100</v>
      </c>
      <c r="F61" s="51">
        <v>1735</v>
      </c>
      <c r="G61" s="52">
        <v>0.09</v>
      </c>
      <c r="H61" s="52">
        <v>0.09</v>
      </c>
      <c r="I61" s="52">
        <f t="shared" si="0"/>
        <v>0.18</v>
      </c>
    </row>
    <row r="62" spans="1:9" x14ac:dyDescent="0.25">
      <c r="A62" s="40">
        <v>61</v>
      </c>
      <c r="B62" s="49" t="s">
        <v>257</v>
      </c>
      <c r="C62" s="8">
        <v>61031056</v>
      </c>
      <c r="D62" s="50" t="s">
        <v>70</v>
      </c>
      <c r="E62" s="50" t="s">
        <v>100</v>
      </c>
      <c r="F62" s="51">
        <v>1736</v>
      </c>
      <c r="G62" s="52">
        <v>0.09</v>
      </c>
      <c r="H62" s="52">
        <v>0.09</v>
      </c>
      <c r="I62" s="52">
        <f t="shared" si="0"/>
        <v>0.18</v>
      </c>
    </row>
    <row r="63" spans="1:9" x14ac:dyDescent="0.25">
      <c r="A63" s="40">
        <v>62</v>
      </c>
      <c r="B63" s="49" t="s">
        <v>258</v>
      </c>
      <c r="C63" s="8">
        <v>61031057</v>
      </c>
      <c r="D63" s="50" t="s">
        <v>70</v>
      </c>
      <c r="E63" s="50" t="s">
        <v>100</v>
      </c>
      <c r="F63" s="51">
        <v>1737</v>
      </c>
      <c r="G63" s="52">
        <v>0.09</v>
      </c>
      <c r="H63" s="52">
        <v>0.09</v>
      </c>
      <c r="I63" s="52">
        <f t="shared" si="0"/>
        <v>0.18</v>
      </c>
    </row>
    <row r="64" spans="1:9" x14ac:dyDescent="0.25">
      <c r="A64" s="40">
        <v>63</v>
      </c>
      <c r="B64" s="49" t="s">
        <v>259</v>
      </c>
      <c r="C64" s="8">
        <v>61031058</v>
      </c>
      <c r="D64" s="50" t="s">
        <v>70</v>
      </c>
      <c r="E64" s="50" t="s">
        <v>100</v>
      </c>
      <c r="F64" s="51">
        <v>1738</v>
      </c>
      <c r="G64" s="52">
        <v>0.09</v>
      </c>
      <c r="H64" s="52">
        <v>0.09</v>
      </c>
      <c r="I64" s="52">
        <f t="shared" si="0"/>
        <v>0.18</v>
      </c>
    </row>
    <row r="65" spans="1:9" x14ac:dyDescent="0.25">
      <c r="A65" s="40">
        <v>64</v>
      </c>
      <c r="B65" s="49" t="s">
        <v>260</v>
      </c>
      <c r="C65" s="8">
        <v>61031059</v>
      </c>
      <c r="D65" s="50" t="s">
        <v>70</v>
      </c>
      <c r="E65" s="50" t="s">
        <v>100</v>
      </c>
      <c r="F65" s="51">
        <v>1739</v>
      </c>
      <c r="G65" s="52">
        <v>0.09</v>
      </c>
      <c r="H65" s="52">
        <v>0.09</v>
      </c>
      <c r="I65" s="52">
        <f t="shared" si="0"/>
        <v>0.18</v>
      </c>
    </row>
    <row r="66" spans="1:9" x14ac:dyDescent="0.25">
      <c r="A66" s="40">
        <v>65</v>
      </c>
      <c r="B66" s="49" t="s">
        <v>261</v>
      </c>
      <c r="C66" s="8">
        <v>61031060</v>
      </c>
      <c r="D66" s="50" t="s">
        <v>70</v>
      </c>
      <c r="E66" s="50" t="s">
        <v>100</v>
      </c>
      <c r="F66" s="51">
        <v>1740</v>
      </c>
      <c r="G66" s="52">
        <v>0.09</v>
      </c>
      <c r="H66" s="52">
        <v>0.09</v>
      </c>
      <c r="I66" s="52">
        <f t="shared" si="0"/>
        <v>0.18</v>
      </c>
    </row>
    <row r="67" spans="1:9" x14ac:dyDescent="0.25">
      <c r="A67" s="40">
        <v>66</v>
      </c>
      <c r="B67" s="49" t="s">
        <v>262</v>
      </c>
      <c r="C67" s="8">
        <v>61031061</v>
      </c>
      <c r="D67" s="50" t="s">
        <v>70</v>
      </c>
      <c r="E67" s="50" t="s">
        <v>100</v>
      </c>
      <c r="F67" s="51">
        <v>1741</v>
      </c>
      <c r="G67" s="52">
        <v>0.09</v>
      </c>
      <c r="H67" s="52">
        <v>0.09</v>
      </c>
      <c r="I67" s="52">
        <f t="shared" ref="I67:I130" si="1">G67+H67</f>
        <v>0.18</v>
      </c>
    </row>
    <row r="68" spans="1:9" x14ac:dyDescent="0.25">
      <c r="A68" s="40">
        <v>67</v>
      </c>
      <c r="B68" s="49" t="s">
        <v>263</v>
      </c>
      <c r="C68" s="8">
        <v>61031062</v>
      </c>
      <c r="D68" s="50" t="s">
        <v>70</v>
      </c>
      <c r="E68" s="50" t="s">
        <v>100</v>
      </c>
      <c r="F68" s="51">
        <v>1742</v>
      </c>
      <c r="G68" s="52">
        <v>0.09</v>
      </c>
      <c r="H68" s="52">
        <v>0.09</v>
      </c>
      <c r="I68" s="52">
        <f t="shared" si="1"/>
        <v>0.18</v>
      </c>
    </row>
    <row r="69" spans="1:9" x14ac:dyDescent="0.25">
      <c r="A69" s="40">
        <v>68</v>
      </c>
      <c r="B69" s="49" t="s">
        <v>264</v>
      </c>
      <c r="C69" s="8">
        <v>61031063</v>
      </c>
      <c r="D69" s="50" t="s">
        <v>70</v>
      </c>
      <c r="E69" s="50" t="s">
        <v>100</v>
      </c>
      <c r="F69" s="51">
        <v>1743</v>
      </c>
      <c r="G69" s="52">
        <v>0.09</v>
      </c>
      <c r="H69" s="52">
        <v>0.09</v>
      </c>
      <c r="I69" s="52">
        <f t="shared" si="1"/>
        <v>0.18</v>
      </c>
    </row>
    <row r="70" spans="1:9" x14ac:dyDescent="0.25">
      <c r="A70" s="40">
        <v>69</v>
      </c>
      <c r="B70" s="49" t="s">
        <v>265</v>
      </c>
      <c r="C70" s="8">
        <v>61031064</v>
      </c>
      <c r="D70" s="50" t="s">
        <v>70</v>
      </c>
      <c r="E70" s="50" t="s">
        <v>100</v>
      </c>
      <c r="F70" s="51">
        <v>1744</v>
      </c>
      <c r="G70" s="52">
        <v>0.09</v>
      </c>
      <c r="H70" s="52">
        <v>0.09</v>
      </c>
      <c r="I70" s="52">
        <f t="shared" si="1"/>
        <v>0.18</v>
      </c>
    </row>
    <row r="71" spans="1:9" x14ac:dyDescent="0.25">
      <c r="A71" s="40">
        <v>70</v>
      </c>
      <c r="B71" s="49" t="s">
        <v>266</v>
      </c>
      <c r="C71" s="8">
        <v>61031065</v>
      </c>
      <c r="D71" s="50" t="s">
        <v>70</v>
      </c>
      <c r="E71" s="50" t="s">
        <v>100</v>
      </c>
      <c r="F71" s="51">
        <v>1745</v>
      </c>
      <c r="G71" s="52">
        <v>0.09</v>
      </c>
      <c r="H71" s="52">
        <v>0.09</v>
      </c>
      <c r="I71" s="52">
        <f t="shared" si="1"/>
        <v>0.18</v>
      </c>
    </row>
    <row r="72" spans="1:9" x14ac:dyDescent="0.25">
      <c r="A72" s="40">
        <v>71</v>
      </c>
      <c r="B72" s="49" t="s">
        <v>267</v>
      </c>
      <c r="C72" s="8">
        <v>61031066</v>
      </c>
      <c r="D72" s="50" t="s">
        <v>70</v>
      </c>
      <c r="E72" s="50" t="s">
        <v>100</v>
      </c>
      <c r="F72" s="51">
        <v>1746</v>
      </c>
      <c r="G72" s="52">
        <v>0.09</v>
      </c>
      <c r="H72" s="52">
        <v>0.09</v>
      </c>
      <c r="I72" s="52">
        <f t="shared" si="1"/>
        <v>0.18</v>
      </c>
    </row>
    <row r="73" spans="1:9" x14ac:dyDescent="0.25">
      <c r="A73" s="40">
        <v>72</v>
      </c>
      <c r="B73" s="49" t="s">
        <v>268</v>
      </c>
      <c r="C73" s="8">
        <v>61031067</v>
      </c>
      <c r="D73" s="50" t="s">
        <v>70</v>
      </c>
      <c r="E73" s="50" t="s">
        <v>100</v>
      </c>
      <c r="F73" s="51">
        <v>1747</v>
      </c>
      <c r="G73" s="52">
        <v>0.09</v>
      </c>
      <c r="H73" s="52">
        <v>0.09</v>
      </c>
      <c r="I73" s="52">
        <f t="shared" si="1"/>
        <v>0.18</v>
      </c>
    </row>
    <row r="74" spans="1:9" x14ac:dyDescent="0.25">
      <c r="A74" s="40">
        <v>73</v>
      </c>
      <c r="B74" s="49" t="s">
        <v>269</v>
      </c>
      <c r="C74" s="8">
        <v>61031068</v>
      </c>
      <c r="D74" s="50" t="s">
        <v>70</v>
      </c>
      <c r="E74" s="50" t="s">
        <v>100</v>
      </c>
      <c r="F74" s="51">
        <v>1748</v>
      </c>
      <c r="G74" s="52">
        <v>0.09</v>
      </c>
      <c r="H74" s="52">
        <v>0.09</v>
      </c>
      <c r="I74" s="52">
        <f t="shared" si="1"/>
        <v>0.18</v>
      </c>
    </row>
    <row r="75" spans="1:9" x14ac:dyDescent="0.25">
      <c r="A75" s="40">
        <v>74</v>
      </c>
      <c r="B75" s="49" t="s">
        <v>270</v>
      </c>
      <c r="C75" s="8">
        <v>61031069</v>
      </c>
      <c r="D75" s="50" t="s">
        <v>70</v>
      </c>
      <c r="E75" s="50" t="s">
        <v>100</v>
      </c>
      <c r="F75" s="51">
        <v>1749</v>
      </c>
      <c r="G75" s="52">
        <v>0.09</v>
      </c>
      <c r="H75" s="52">
        <v>0.09</v>
      </c>
      <c r="I75" s="52">
        <f t="shared" si="1"/>
        <v>0.18</v>
      </c>
    </row>
    <row r="76" spans="1:9" x14ac:dyDescent="0.25">
      <c r="A76" s="40">
        <v>75</v>
      </c>
      <c r="B76" s="49" t="s">
        <v>271</v>
      </c>
      <c r="C76" s="8">
        <v>61031070</v>
      </c>
      <c r="D76" s="50" t="s">
        <v>70</v>
      </c>
      <c r="E76" s="50" t="s">
        <v>100</v>
      </c>
      <c r="F76" s="51">
        <v>1750</v>
      </c>
      <c r="G76" s="52">
        <v>0.09</v>
      </c>
      <c r="H76" s="52">
        <v>0.09</v>
      </c>
      <c r="I76" s="52">
        <f t="shared" si="1"/>
        <v>0.18</v>
      </c>
    </row>
    <row r="77" spans="1:9" x14ac:dyDescent="0.25">
      <c r="A77" s="40">
        <v>76</v>
      </c>
      <c r="B77" s="49" t="s">
        <v>272</v>
      </c>
      <c r="C77" s="8">
        <v>61031071</v>
      </c>
      <c r="D77" s="50" t="s">
        <v>70</v>
      </c>
      <c r="E77" s="50" t="s">
        <v>100</v>
      </c>
      <c r="F77" s="51">
        <v>1751</v>
      </c>
      <c r="G77" s="52">
        <v>0.09</v>
      </c>
      <c r="H77" s="52">
        <v>0.09</v>
      </c>
      <c r="I77" s="52">
        <f t="shared" si="1"/>
        <v>0.18</v>
      </c>
    </row>
    <row r="78" spans="1:9" x14ac:dyDescent="0.25">
      <c r="A78" s="40">
        <v>77</v>
      </c>
      <c r="B78" s="49" t="s">
        <v>273</v>
      </c>
      <c r="C78" s="8">
        <v>61031072</v>
      </c>
      <c r="D78" s="50" t="s">
        <v>70</v>
      </c>
      <c r="E78" s="50" t="s">
        <v>100</v>
      </c>
      <c r="F78" s="51">
        <v>1752</v>
      </c>
      <c r="G78" s="52">
        <v>0.09</v>
      </c>
      <c r="H78" s="52">
        <v>0.09</v>
      </c>
      <c r="I78" s="52">
        <f t="shared" si="1"/>
        <v>0.18</v>
      </c>
    </row>
    <row r="79" spans="1:9" x14ac:dyDescent="0.25">
      <c r="A79" s="40">
        <v>78</v>
      </c>
      <c r="B79" s="49" t="s">
        <v>274</v>
      </c>
      <c r="C79" s="8">
        <v>61031073</v>
      </c>
      <c r="D79" s="50" t="s">
        <v>70</v>
      </c>
      <c r="E79" s="50" t="s">
        <v>100</v>
      </c>
      <c r="F79" s="51">
        <v>1753</v>
      </c>
      <c r="G79" s="52">
        <v>0.09</v>
      </c>
      <c r="H79" s="52">
        <v>0.09</v>
      </c>
      <c r="I79" s="52">
        <f t="shared" si="1"/>
        <v>0.18</v>
      </c>
    </row>
    <row r="80" spans="1:9" x14ac:dyDescent="0.25">
      <c r="A80" s="40">
        <v>79</v>
      </c>
      <c r="B80" s="49" t="s">
        <v>275</v>
      </c>
      <c r="C80" s="8">
        <v>61031074</v>
      </c>
      <c r="D80" s="50" t="s">
        <v>70</v>
      </c>
      <c r="E80" s="50" t="s">
        <v>100</v>
      </c>
      <c r="F80" s="51">
        <v>1754</v>
      </c>
      <c r="G80" s="52">
        <v>0.09</v>
      </c>
      <c r="H80" s="52">
        <v>0.09</v>
      </c>
      <c r="I80" s="52">
        <f t="shared" si="1"/>
        <v>0.18</v>
      </c>
    </row>
    <row r="81" spans="1:9" x14ac:dyDescent="0.25">
      <c r="A81" s="40">
        <v>80</v>
      </c>
      <c r="B81" s="49" t="s">
        <v>276</v>
      </c>
      <c r="C81" s="8">
        <v>61031075</v>
      </c>
      <c r="D81" s="50" t="s">
        <v>70</v>
      </c>
      <c r="E81" s="50" t="s">
        <v>100</v>
      </c>
      <c r="F81" s="51">
        <v>1755</v>
      </c>
      <c r="G81" s="52">
        <v>0.09</v>
      </c>
      <c r="H81" s="52">
        <v>0.09</v>
      </c>
      <c r="I81" s="52">
        <f t="shared" si="1"/>
        <v>0.18</v>
      </c>
    </row>
    <row r="82" spans="1:9" x14ac:dyDescent="0.25">
      <c r="A82" s="40">
        <v>81</v>
      </c>
      <c r="B82" s="49" t="s">
        <v>277</v>
      </c>
      <c r="C82" s="8">
        <v>61031076</v>
      </c>
      <c r="D82" s="50" t="s">
        <v>70</v>
      </c>
      <c r="E82" s="50" t="s">
        <v>100</v>
      </c>
      <c r="F82" s="51">
        <v>1756</v>
      </c>
      <c r="G82" s="52">
        <v>0.09</v>
      </c>
      <c r="H82" s="52">
        <v>0.09</v>
      </c>
      <c r="I82" s="52">
        <f t="shared" si="1"/>
        <v>0.18</v>
      </c>
    </row>
    <row r="83" spans="1:9" x14ac:dyDescent="0.25">
      <c r="A83" s="40">
        <v>82</v>
      </c>
      <c r="B83" s="49" t="s">
        <v>278</v>
      </c>
      <c r="C83" s="8">
        <v>61031077</v>
      </c>
      <c r="D83" s="50" t="s">
        <v>70</v>
      </c>
      <c r="E83" s="50" t="s">
        <v>100</v>
      </c>
      <c r="F83" s="51">
        <v>1757</v>
      </c>
      <c r="G83" s="52">
        <v>0.09</v>
      </c>
      <c r="H83" s="52">
        <v>0.09</v>
      </c>
      <c r="I83" s="52">
        <f t="shared" si="1"/>
        <v>0.18</v>
      </c>
    </row>
    <row r="84" spans="1:9" x14ac:dyDescent="0.25">
      <c r="A84" s="40">
        <v>83</v>
      </c>
      <c r="B84" s="49" t="s">
        <v>279</v>
      </c>
      <c r="C84" s="8">
        <v>61031078</v>
      </c>
      <c r="D84" s="50" t="s">
        <v>70</v>
      </c>
      <c r="E84" s="50" t="s">
        <v>100</v>
      </c>
      <c r="F84" s="51">
        <v>1758</v>
      </c>
      <c r="G84" s="52">
        <v>0.09</v>
      </c>
      <c r="H84" s="52">
        <v>0.09</v>
      </c>
      <c r="I84" s="52">
        <f t="shared" si="1"/>
        <v>0.18</v>
      </c>
    </row>
    <row r="85" spans="1:9" x14ac:dyDescent="0.25">
      <c r="A85" s="40">
        <v>84</v>
      </c>
      <c r="B85" s="49" t="s">
        <v>280</v>
      </c>
      <c r="C85" s="8">
        <v>61031079</v>
      </c>
      <c r="D85" s="50" t="s">
        <v>70</v>
      </c>
      <c r="E85" s="50" t="s">
        <v>100</v>
      </c>
      <c r="F85" s="51">
        <v>1759</v>
      </c>
      <c r="G85" s="52">
        <v>0.09</v>
      </c>
      <c r="H85" s="52">
        <v>0.09</v>
      </c>
      <c r="I85" s="52">
        <f t="shared" si="1"/>
        <v>0.18</v>
      </c>
    </row>
    <row r="86" spans="1:9" x14ac:dyDescent="0.25">
      <c r="A86" s="40">
        <v>85</v>
      </c>
      <c r="B86" s="49" t="s">
        <v>281</v>
      </c>
      <c r="C86" s="8">
        <v>61031080</v>
      </c>
      <c r="D86" s="50" t="s">
        <v>70</v>
      </c>
      <c r="E86" s="50" t="s">
        <v>100</v>
      </c>
      <c r="F86" s="51">
        <v>1760</v>
      </c>
      <c r="G86" s="52">
        <v>0.09</v>
      </c>
      <c r="H86" s="52">
        <v>0.09</v>
      </c>
      <c r="I86" s="52">
        <f t="shared" si="1"/>
        <v>0.18</v>
      </c>
    </row>
    <row r="87" spans="1:9" x14ac:dyDescent="0.25">
      <c r="A87" s="40">
        <v>86</v>
      </c>
      <c r="B87" s="49" t="s">
        <v>282</v>
      </c>
      <c r="C87" s="8">
        <v>61031081</v>
      </c>
      <c r="D87" s="50" t="s">
        <v>70</v>
      </c>
      <c r="E87" s="50" t="s">
        <v>100</v>
      </c>
      <c r="F87" s="51">
        <v>1761</v>
      </c>
      <c r="G87" s="52">
        <v>0.09</v>
      </c>
      <c r="H87" s="52">
        <v>0.09</v>
      </c>
      <c r="I87" s="52">
        <f t="shared" si="1"/>
        <v>0.18</v>
      </c>
    </row>
    <row r="88" spans="1:9" x14ac:dyDescent="0.25">
      <c r="A88" s="40">
        <v>87</v>
      </c>
      <c r="B88" s="49" t="s">
        <v>283</v>
      </c>
      <c r="C88" s="8">
        <v>61031082</v>
      </c>
      <c r="D88" s="50" t="s">
        <v>70</v>
      </c>
      <c r="E88" s="50" t="s">
        <v>100</v>
      </c>
      <c r="F88" s="51">
        <v>1762</v>
      </c>
      <c r="G88" s="52">
        <v>0.09</v>
      </c>
      <c r="H88" s="52">
        <v>0.09</v>
      </c>
      <c r="I88" s="52">
        <f t="shared" si="1"/>
        <v>0.18</v>
      </c>
    </row>
    <row r="89" spans="1:9" x14ac:dyDescent="0.25">
      <c r="A89" s="40">
        <v>88</v>
      </c>
      <c r="B89" s="49" t="s">
        <v>284</v>
      </c>
      <c r="C89" s="8">
        <v>61031083</v>
      </c>
      <c r="D89" s="50" t="s">
        <v>70</v>
      </c>
      <c r="E89" s="50" t="s">
        <v>100</v>
      </c>
      <c r="F89" s="51">
        <v>1763</v>
      </c>
      <c r="G89" s="52">
        <v>0.09</v>
      </c>
      <c r="H89" s="52">
        <v>0.09</v>
      </c>
      <c r="I89" s="52">
        <f t="shared" si="1"/>
        <v>0.18</v>
      </c>
    </row>
    <row r="90" spans="1:9" x14ac:dyDescent="0.25">
      <c r="A90" s="40">
        <v>89</v>
      </c>
      <c r="B90" s="49" t="s">
        <v>285</v>
      </c>
      <c r="C90" s="8">
        <v>61031084</v>
      </c>
      <c r="D90" s="50" t="s">
        <v>70</v>
      </c>
      <c r="E90" s="50" t="s">
        <v>100</v>
      </c>
      <c r="F90" s="51">
        <v>1764</v>
      </c>
      <c r="G90" s="52">
        <v>0.09</v>
      </c>
      <c r="H90" s="52">
        <v>0.09</v>
      </c>
      <c r="I90" s="52">
        <f t="shared" si="1"/>
        <v>0.18</v>
      </c>
    </row>
    <row r="91" spans="1:9" x14ac:dyDescent="0.25">
      <c r="A91" s="40">
        <v>90</v>
      </c>
      <c r="B91" s="49" t="s">
        <v>286</v>
      </c>
      <c r="C91" s="8">
        <v>61031085</v>
      </c>
      <c r="D91" s="50" t="s">
        <v>70</v>
      </c>
      <c r="E91" s="50" t="s">
        <v>100</v>
      </c>
      <c r="F91" s="51">
        <v>1765</v>
      </c>
      <c r="G91" s="52">
        <v>0.09</v>
      </c>
      <c r="H91" s="52">
        <v>0.09</v>
      </c>
      <c r="I91" s="52">
        <f t="shared" si="1"/>
        <v>0.18</v>
      </c>
    </row>
    <row r="92" spans="1:9" x14ac:dyDescent="0.25">
      <c r="A92" s="40">
        <v>91</v>
      </c>
      <c r="B92" s="49" t="s">
        <v>287</v>
      </c>
      <c r="C92" s="8">
        <v>61031086</v>
      </c>
      <c r="D92" s="50" t="s">
        <v>70</v>
      </c>
      <c r="E92" s="50" t="s">
        <v>100</v>
      </c>
      <c r="F92" s="51">
        <v>1766</v>
      </c>
      <c r="G92" s="52">
        <v>0.09</v>
      </c>
      <c r="H92" s="52">
        <v>0.09</v>
      </c>
      <c r="I92" s="52">
        <f t="shared" si="1"/>
        <v>0.18</v>
      </c>
    </row>
    <row r="93" spans="1:9" x14ac:dyDescent="0.25">
      <c r="A93" s="40">
        <v>92</v>
      </c>
      <c r="B93" s="49" t="s">
        <v>288</v>
      </c>
      <c r="C93" s="8">
        <v>61031087</v>
      </c>
      <c r="D93" s="50" t="s">
        <v>70</v>
      </c>
      <c r="E93" s="50" t="s">
        <v>100</v>
      </c>
      <c r="F93" s="51">
        <v>1767</v>
      </c>
      <c r="G93" s="52">
        <v>0.09</v>
      </c>
      <c r="H93" s="52">
        <v>0.09</v>
      </c>
      <c r="I93" s="52">
        <f t="shared" si="1"/>
        <v>0.18</v>
      </c>
    </row>
    <row r="94" spans="1:9" x14ac:dyDescent="0.25">
      <c r="A94" s="40">
        <v>93</v>
      </c>
      <c r="B94" s="49" t="s">
        <v>289</v>
      </c>
      <c r="C94" s="8">
        <v>61031088</v>
      </c>
      <c r="D94" s="50" t="s">
        <v>70</v>
      </c>
      <c r="E94" s="50" t="s">
        <v>100</v>
      </c>
      <c r="F94" s="51">
        <v>1768</v>
      </c>
      <c r="G94" s="52">
        <v>0.09</v>
      </c>
      <c r="H94" s="52">
        <v>0.09</v>
      </c>
      <c r="I94" s="52">
        <f t="shared" si="1"/>
        <v>0.18</v>
      </c>
    </row>
    <row r="95" spans="1:9" x14ac:dyDescent="0.25">
      <c r="A95" s="40">
        <v>94</v>
      </c>
      <c r="B95" s="49" t="s">
        <v>290</v>
      </c>
      <c r="C95" s="8">
        <v>61031089</v>
      </c>
      <c r="D95" s="50" t="s">
        <v>70</v>
      </c>
      <c r="E95" s="50" t="s">
        <v>100</v>
      </c>
      <c r="F95" s="51">
        <v>1769</v>
      </c>
      <c r="G95" s="52">
        <v>0.09</v>
      </c>
      <c r="H95" s="52">
        <v>0.09</v>
      </c>
      <c r="I95" s="52">
        <f t="shared" si="1"/>
        <v>0.18</v>
      </c>
    </row>
    <row r="96" spans="1:9" x14ac:dyDescent="0.25">
      <c r="A96" s="40">
        <v>95</v>
      </c>
      <c r="B96" s="49" t="s">
        <v>291</v>
      </c>
      <c r="C96" s="8">
        <v>61031090</v>
      </c>
      <c r="D96" s="50" t="s">
        <v>70</v>
      </c>
      <c r="E96" s="50" t="s">
        <v>100</v>
      </c>
      <c r="F96" s="51">
        <v>1770</v>
      </c>
      <c r="G96" s="52">
        <v>0.09</v>
      </c>
      <c r="H96" s="52">
        <v>0.09</v>
      </c>
      <c r="I96" s="52">
        <f t="shared" si="1"/>
        <v>0.18</v>
      </c>
    </row>
    <row r="97" spans="1:9" x14ac:dyDescent="0.25">
      <c r="A97" s="40">
        <v>96</v>
      </c>
      <c r="B97" s="49" t="s">
        <v>292</v>
      </c>
      <c r="C97" s="8">
        <v>61031091</v>
      </c>
      <c r="D97" s="50" t="s">
        <v>70</v>
      </c>
      <c r="E97" s="50" t="s">
        <v>100</v>
      </c>
      <c r="F97" s="51">
        <v>1771</v>
      </c>
      <c r="G97" s="52">
        <v>0.09</v>
      </c>
      <c r="H97" s="52">
        <v>0.09</v>
      </c>
      <c r="I97" s="52">
        <f t="shared" si="1"/>
        <v>0.18</v>
      </c>
    </row>
    <row r="98" spans="1:9" x14ac:dyDescent="0.25">
      <c r="A98" s="40">
        <v>97</v>
      </c>
      <c r="B98" s="49" t="s">
        <v>293</v>
      </c>
      <c r="C98" s="8">
        <v>61031092</v>
      </c>
      <c r="D98" s="50" t="s">
        <v>70</v>
      </c>
      <c r="E98" s="50" t="s">
        <v>100</v>
      </c>
      <c r="F98" s="51">
        <v>1772</v>
      </c>
      <c r="G98" s="52">
        <v>0.09</v>
      </c>
      <c r="H98" s="52">
        <v>0.09</v>
      </c>
      <c r="I98" s="52">
        <f t="shared" si="1"/>
        <v>0.18</v>
      </c>
    </row>
    <row r="99" spans="1:9" x14ac:dyDescent="0.25">
      <c r="A99" s="40">
        <v>98</v>
      </c>
      <c r="B99" s="49" t="s">
        <v>294</v>
      </c>
      <c r="C99" s="8">
        <v>61031093</v>
      </c>
      <c r="D99" s="50" t="s">
        <v>70</v>
      </c>
      <c r="E99" s="50" t="s">
        <v>100</v>
      </c>
      <c r="F99" s="51">
        <v>1773</v>
      </c>
      <c r="G99" s="52">
        <v>0.09</v>
      </c>
      <c r="H99" s="52">
        <v>0.09</v>
      </c>
      <c r="I99" s="52">
        <f t="shared" si="1"/>
        <v>0.18</v>
      </c>
    </row>
    <row r="100" spans="1:9" x14ac:dyDescent="0.25">
      <c r="A100" s="40">
        <v>99</v>
      </c>
      <c r="B100" s="49" t="s">
        <v>295</v>
      </c>
      <c r="C100" s="8">
        <v>61031094</v>
      </c>
      <c r="D100" s="50" t="s">
        <v>70</v>
      </c>
      <c r="E100" s="50" t="s">
        <v>100</v>
      </c>
      <c r="F100" s="51">
        <v>1774</v>
      </c>
      <c r="G100" s="52">
        <v>0.09</v>
      </c>
      <c r="H100" s="52">
        <v>0.09</v>
      </c>
      <c r="I100" s="52">
        <f t="shared" si="1"/>
        <v>0.18</v>
      </c>
    </row>
    <row r="101" spans="1:9" x14ac:dyDescent="0.25">
      <c r="A101" s="40">
        <v>100</v>
      </c>
      <c r="B101" s="49" t="s">
        <v>296</v>
      </c>
      <c r="C101" s="8">
        <v>61031095</v>
      </c>
      <c r="D101" s="50" t="s">
        <v>70</v>
      </c>
      <c r="E101" s="50" t="s">
        <v>100</v>
      </c>
      <c r="F101" s="51">
        <v>1775</v>
      </c>
      <c r="G101" s="52">
        <v>0.09</v>
      </c>
      <c r="H101" s="52">
        <v>0.09</v>
      </c>
      <c r="I101" s="52">
        <f t="shared" si="1"/>
        <v>0.18</v>
      </c>
    </row>
    <row r="102" spans="1:9" x14ac:dyDescent="0.25">
      <c r="A102" s="40">
        <v>101</v>
      </c>
      <c r="B102" s="49" t="s">
        <v>297</v>
      </c>
      <c r="C102" s="8">
        <v>61031096</v>
      </c>
      <c r="D102" s="50" t="s">
        <v>70</v>
      </c>
      <c r="E102" s="50" t="s">
        <v>100</v>
      </c>
      <c r="F102" s="51">
        <v>1776</v>
      </c>
      <c r="G102" s="52">
        <v>0.09</v>
      </c>
      <c r="H102" s="52">
        <v>0.09</v>
      </c>
      <c r="I102" s="52">
        <f t="shared" si="1"/>
        <v>0.18</v>
      </c>
    </row>
    <row r="103" spans="1:9" x14ac:dyDescent="0.25">
      <c r="A103" s="40">
        <v>102</v>
      </c>
      <c r="B103" s="49" t="s">
        <v>298</v>
      </c>
      <c r="C103" s="8">
        <v>61031097</v>
      </c>
      <c r="D103" s="50" t="s">
        <v>70</v>
      </c>
      <c r="E103" s="50" t="s">
        <v>100</v>
      </c>
      <c r="F103" s="51">
        <v>1777</v>
      </c>
      <c r="G103" s="52">
        <v>0.09</v>
      </c>
      <c r="H103" s="52">
        <v>0.09</v>
      </c>
      <c r="I103" s="52">
        <f t="shared" si="1"/>
        <v>0.18</v>
      </c>
    </row>
    <row r="104" spans="1:9" x14ac:dyDescent="0.25">
      <c r="A104" s="40">
        <v>103</v>
      </c>
      <c r="B104" s="49" t="s">
        <v>299</v>
      </c>
      <c r="C104" s="8">
        <v>61031098</v>
      </c>
      <c r="D104" s="50" t="s">
        <v>70</v>
      </c>
      <c r="E104" s="50" t="s">
        <v>100</v>
      </c>
      <c r="F104" s="51">
        <v>1778</v>
      </c>
      <c r="G104" s="52">
        <v>0.09</v>
      </c>
      <c r="H104" s="52">
        <v>0.09</v>
      </c>
      <c r="I104" s="52">
        <f t="shared" si="1"/>
        <v>0.18</v>
      </c>
    </row>
    <row r="105" spans="1:9" x14ac:dyDescent="0.25">
      <c r="A105" s="40">
        <v>104</v>
      </c>
      <c r="B105" s="49" t="s">
        <v>300</v>
      </c>
      <c r="C105" s="8">
        <v>61031099</v>
      </c>
      <c r="D105" s="50" t="s">
        <v>70</v>
      </c>
      <c r="E105" s="50" t="s">
        <v>100</v>
      </c>
      <c r="F105" s="51">
        <v>1779</v>
      </c>
      <c r="G105" s="52">
        <v>0.09</v>
      </c>
      <c r="H105" s="52">
        <v>0.09</v>
      </c>
      <c r="I105" s="52">
        <f t="shared" si="1"/>
        <v>0.18</v>
      </c>
    </row>
    <row r="106" spans="1:9" x14ac:dyDescent="0.25">
      <c r="A106" s="40">
        <v>105</v>
      </c>
      <c r="B106" s="49" t="s">
        <v>301</v>
      </c>
      <c r="C106" s="8">
        <v>61031100</v>
      </c>
      <c r="D106" s="50" t="s">
        <v>70</v>
      </c>
      <c r="E106" s="50" t="s">
        <v>100</v>
      </c>
      <c r="F106" s="51">
        <v>1780</v>
      </c>
      <c r="G106" s="52">
        <v>0.09</v>
      </c>
      <c r="H106" s="52">
        <v>0.09</v>
      </c>
      <c r="I106" s="52">
        <f t="shared" si="1"/>
        <v>0.18</v>
      </c>
    </row>
    <row r="107" spans="1:9" x14ac:dyDescent="0.25">
      <c r="A107" s="40">
        <v>106</v>
      </c>
      <c r="B107" s="49" t="s">
        <v>302</v>
      </c>
      <c r="C107" s="8">
        <v>61031101</v>
      </c>
      <c r="D107" s="50" t="s">
        <v>70</v>
      </c>
      <c r="E107" s="50" t="s">
        <v>100</v>
      </c>
      <c r="F107" s="51">
        <v>1781</v>
      </c>
      <c r="G107" s="52">
        <v>0.09</v>
      </c>
      <c r="H107" s="52">
        <v>0.09</v>
      </c>
      <c r="I107" s="52">
        <f t="shared" si="1"/>
        <v>0.18</v>
      </c>
    </row>
    <row r="108" spans="1:9" x14ac:dyDescent="0.25">
      <c r="A108" s="40">
        <v>107</v>
      </c>
      <c r="B108" s="49" t="s">
        <v>303</v>
      </c>
      <c r="C108" s="8">
        <v>61031102</v>
      </c>
      <c r="D108" s="50" t="s">
        <v>70</v>
      </c>
      <c r="E108" s="50" t="s">
        <v>100</v>
      </c>
      <c r="F108" s="51">
        <v>1782</v>
      </c>
      <c r="G108" s="52">
        <v>0.09</v>
      </c>
      <c r="H108" s="52">
        <v>0.09</v>
      </c>
      <c r="I108" s="52">
        <f t="shared" si="1"/>
        <v>0.18</v>
      </c>
    </row>
    <row r="109" spans="1:9" x14ac:dyDescent="0.25">
      <c r="A109" s="40">
        <v>108</v>
      </c>
      <c r="B109" s="49" t="s">
        <v>304</v>
      </c>
      <c r="C109" s="8">
        <v>61031103</v>
      </c>
      <c r="D109" s="50" t="s">
        <v>70</v>
      </c>
      <c r="E109" s="50" t="s">
        <v>100</v>
      </c>
      <c r="F109" s="51">
        <v>1783</v>
      </c>
      <c r="G109" s="52">
        <v>0.09</v>
      </c>
      <c r="H109" s="52">
        <v>0.09</v>
      </c>
      <c r="I109" s="52">
        <f t="shared" si="1"/>
        <v>0.18</v>
      </c>
    </row>
    <row r="110" spans="1:9" x14ac:dyDescent="0.25">
      <c r="A110" s="40">
        <v>109</v>
      </c>
      <c r="B110" s="49" t="s">
        <v>305</v>
      </c>
      <c r="C110" s="8">
        <v>61031104</v>
      </c>
      <c r="D110" s="50" t="s">
        <v>70</v>
      </c>
      <c r="E110" s="50" t="s">
        <v>100</v>
      </c>
      <c r="F110" s="51">
        <v>1784</v>
      </c>
      <c r="G110" s="52">
        <v>0.09</v>
      </c>
      <c r="H110" s="52">
        <v>0.09</v>
      </c>
      <c r="I110" s="52">
        <f t="shared" si="1"/>
        <v>0.18</v>
      </c>
    </row>
    <row r="111" spans="1:9" x14ac:dyDescent="0.25">
      <c r="A111" s="40">
        <v>110</v>
      </c>
      <c r="B111" s="49" t="s">
        <v>306</v>
      </c>
      <c r="C111" s="8">
        <v>61031105</v>
      </c>
      <c r="D111" s="50" t="s">
        <v>70</v>
      </c>
      <c r="E111" s="50" t="s">
        <v>100</v>
      </c>
      <c r="F111" s="51">
        <v>1785</v>
      </c>
      <c r="G111" s="52">
        <v>0.09</v>
      </c>
      <c r="H111" s="52">
        <v>0.09</v>
      </c>
      <c r="I111" s="52">
        <f t="shared" si="1"/>
        <v>0.18</v>
      </c>
    </row>
    <row r="112" spans="1:9" x14ac:dyDescent="0.25">
      <c r="A112" s="40">
        <v>111</v>
      </c>
      <c r="B112" s="49" t="s">
        <v>307</v>
      </c>
      <c r="C112" s="8">
        <v>61031106</v>
      </c>
      <c r="D112" s="50" t="s">
        <v>70</v>
      </c>
      <c r="E112" s="50" t="s">
        <v>100</v>
      </c>
      <c r="F112" s="51">
        <v>1786</v>
      </c>
      <c r="G112" s="52">
        <v>0.09</v>
      </c>
      <c r="H112" s="52">
        <v>0.09</v>
      </c>
      <c r="I112" s="52">
        <f t="shared" si="1"/>
        <v>0.18</v>
      </c>
    </row>
    <row r="113" spans="1:9" x14ac:dyDescent="0.25">
      <c r="A113" s="40">
        <v>112</v>
      </c>
      <c r="B113" s="49" t="s">
        <v>308</v>
      </c>
      <c r="C113" s="8">
        <v>61031107</v>
      </c>
      <c r="D113" s="50" t="s">
        <v>70</v>
      </c>
      <c r="E113" s="50" t="s">
        <v>100</v>
      </c>
      <c r="F113" s="51">
        <v>1787</v>
      </c>
      <c r="G113" s="52">
        <v>0.09</v>
      </c>
      <c r="H113" s="52">
        <v>0.09</v>
      </c>
      <c r="I113" s="52">
        <f t="shared" si="1"/>
        <v>0.18</v>
      </c>
    </row>
    <row r="114" spans="1:9" x14ac:dyDescent="0.25">
      <c r="A114" s="40">
        <v>113</v>
      </c>
      <c r="B114" s="49" t="s">
        <v>309</v>
      </c>
      <c r="C114" s="8">
        <v>61031108</v>
      </c>
      <c r="D114" s="50" t="s">
        <v>70</v>
      </c>
      <c r="E114" s="50" t="s">
        <v>100</v>
      </c>
      <c r="F114" s="51">
        <v>1788</v>
      </c>
      <c r="G114" s="52">
        <v>0.09</v>
      </c>
      <c r="H114" s="52">
        <v>0.09</v>
      </c>
      <c r="I114" s="52">
        <f t="shared" si="1"/>
        <v>0.18</v>
      </c>
    </row>
    <row r="115" spans="1:9" x14ac:dyDescent="0.25">
      <c r="A115" s="40">
        <v>114</v>
      </c>
      <c r="B115" s="49" t="s">
        <v>310</v>
      </c>
      <c r="C115" s="8">
        <v>61031109</v>
      </c>
      <c r="D115" s="50" t="s">
        <v>70</v>
      </c>
      <c r="E115" s="50" t="s">
        <v>100</v>
      </c>
      <c r="F115" s="51">
        <v>1789</v>
      </c>
      <c r="G115" s="52">
        <v>0.09</v>
      </c>
      <c r="H115" s="52">
        <v>0.09</v>
      </c>
      <c r="I115" s="52">
        <f t="shared" si="1"/>
        <v>0.18</v>
      </c>
    </row>
    <row r="116" spans="1:9" x14ac:dyDescent="0.25">
      <c r="A116" s="40">
        <v>115</v>
      </c>
      <c r="B116" s="49" t="s">
        <v>311</v>
      </c>
      <c r="C116" s="8">
        <v>61031110</v>
      </c>
      <c r="D116" s="50" t="s">
        <v>70</v>
      </c>
      <c r="E116" s="50" t="s">
        <v>100</v>
      </c>
      <c r="F116" s="51">
        <v>1790</v>
      </c>
      <c r="G116" s="52">
        <v>0.09</v>
      </c>
      <c r="H116" s="52">
        <v>0.09</v>
      </c>
      <c r="I116" s="52">
        <f t="shared" si="1"/>
        <v>0.18</v>
      </c>
    </row>
    <row r="117" spans="1:9" x14ac:dyDescent="0.25">
      <c r="A117" s="40">
        <v>116</v>
      </c>
      <c r="B117" s="49" t="s">
        <v>312</v>
      </c>
      <c r="C117" s="8">
        <v>61031111</v>
      </c>
      <c r="D117" s="50" t="s">
        <v>70</v>
      </c>
      <c r="E117" s="50" t="s">
        <v>100</v>
      </c>
      <c r="F117" s="51">
        <v>1791</v>
      </c>
      <c r="G117" s="52">
        <v>0.09</v>
      </c>
      <c r="H117" s="52">
        <v>0.09</v>
      </c>
      <c r="I117" s="52">
        <f t="shared" si="1"/>
        <v>0.18</v>
      </c>
    </row>
    <row r="118" spans="1:9" x14ac:dyDescent="0.25">
      <c r="A118" s="40">
        <v>117</v>
      </c>
      <c r="B118" s="49" t="s">
        <v>313</v>
      </c>
      <c r="C118" s="8">
        <v>61031112</v>
      </c>
      <c r="D118" s="50" t="s">
        <v>70</v>
      </c>
      <c r="E118" s="50" t="s">
        <v>100</v>
      </c>
      <c r="F118" s="51">
        <v>1792</v>
      </c>
      <c r="G118" s="52">
        <v>0.09</v>
      </c>
      <c r="H118" s="52">
        <v>0.09</v>
      </c>
      <c r="I118" s="52">
        <f t="shared" si="1"/>
        <v>0.18</v>
      </c>
    </row>
    <row r="119" spans="1:9" x14ac:dyDescent="0.25">
      <c r="A119" s="40">
        <v>118</v>
      </c>
      <c r="B119" s="49" t="s">
        <v>314</v>
      </c>
      <c r="C119" s="8">
        <v>61031113</v>
      </c>
      <c r="D119" s="50" t="s">
        <v>70</v>
      </c>
      <c r="E119" s="50" t="s">
        <v>100</v>
      </c>
      <c r="F119" s="51">
        <v>1793</v>
      </c>
      <c r="G119" s="52">
        <v>0.09</v>
      </c>
      <c r="H119" s="52">
        <v>0.09</v>
      </c>
      <c r="I119" s="52">
        <f t="shared" si="1"/>
        <v>0.18</v>
      </c>
    </row>
    <row r="120" spans="1:9" x14ac:dyDescent="0.25">
      <c r="A120" s="40">
        <v>119</v>
      </c>
      <c r="B120" s="49" t="s">
        <v>315</v>
      </c>
      <c r="C120" s="8">
        <v>61031114</v>
      </c>
      <c r="D120" s="50" t="s">
        <v>70</v>
      </c>
      <c r="E120" s="50" t="s">
        <v>100</v>
      </c>
      <c r="F120" s="51">
        <v>1794</v>
      </c>
      <c r="G120" s="52">
        <v>0.09</v>
      </c>
      <c r="H120" s="52">
        <v>0.09</v>
      </c>
      <c r="I120" s="52">
        <f t="shared" si="1"/>
        <v>0.18</v>
      </c>
    </row>
    <row r="121" spans="1:9" x14ac:dyDescent="0.25">
      <c r="A121" s="40">
        <v>120</v>
      </c>
      <c r="B121" s="49" t="s">
        <v>316</v>
      </c>
      <c r="C121" s="8">
        <v>61031115</v>
      </c>
      <c r="D121" s="50" t="s">
        <v>70</v>
      </c>
      <c r="E121" s="50" t="s">
        <v>100</v>
      </c>
      <c r="F121" s="51">
        <v>1795</v>
      </c>
      <c r="G121" s="52">
        <v>0.09</v>
      </c>
      <c r="H121" s="52">
        <v>0.09</v>
      </c>
      <c r="I121" s="52">
        <f t="shared" si="1"/>
        <v>0.18</v>
      </c>
    </row>
    <row r="122" spans="1:9" x14ac:dyDescent="0.25">
      <c r="A122" s="40">
        <v>121</v>
      </c>
      <c r="B122" s="49" t="s">
        <v>317</v>
      </c>
      <c r="C122" s="8">
        <v>61031116</v>
      </c>
      <c r="D122" s="50" t="s">
        <v>70</v>
      </c>
      <c r="E122" s="50" t="s">
        <v>100</v>
      </c>
      <c r="F122" s="51">
        <v>1796</v>
      </c>
      <c r="G122" s="52">
        <v>0.09</v>
      </c>
      <c r="H122" s="52">
        <v>0.09</v>
      </c>
      <c r="I122" s="52">
        <f t="shared" si="1"/>
        <v>0.18</v>
      </c>
    </row>
    <row r="123" spans="1:9" x14ac:dyDescent="0.25">
      <c r="A123" s="40">
        <v>122</v>
      </c>
      <c r="B123" s="49" t="s">
        <v>318</v>
      </c>
      <c r="C123" s="8">
        <v>61031117</v>
      </c>
      <c r="D123" s="50" t="s">
        <v>70</v>
      </c>
      <c r="E123" s="50" t="s">
        <v>100</v>
      </c>
      <c r="F123" s="51">
        <v>1797</v>
      </c>
      <c r="G123" s="52">
        <v>0.09</v>
      </c>
      <c r="H123" s="52">
        <v>0.09</v>
      </c>
      <c r="I123" s="52">
        <f t="shared" si="1"/>
        <v>0.18</v>
      </c>
    </row>
    <row r="124" spans="1:9" x14ac:dyDescent="0.25">
      <c r="A124" s="40">
        <v>123</v>
      </c>
      <c r="B124" s="49" t="s">
        <v>319</v>
      </c>
      <c r="C124" s="8">
        <v>61031118</v>
      </c>
      <c r="D124" s="50" t="s">
        <v>70</v>
      </c>
      <c r="E124" s="50" t="s">
        <v>100</v>
      </c>
      <c r="F124" s="51">
        <v>1798</v>
      </c>
      <c r="G124" s="52">
        <v>0.09</v>
      </c>
      <c r="H124" s="52">
        <v>0.09</v>
      </c>
      <c r="I124" s="52">
        <f t="shared" si="1"/>
        <v>0.18</v>
      </c>
    </row>
    <row r="125" spans="1:9" x14ac:dyDescent="0.25">
      <c r="A125" s="40">
        <v>124</v>
      </c>
      <c r="B125" s="49" t="s">
        <v>320</v>
      </c>
      <c r="C125" s="8">
        <v>61031119</v>
      </c>
      <c r="D125" s="50" t="s">
        <v>70</v>
      </c>
      <c r="E125" s="50" t="s">
        <v>100</v>
      </c>
      <c r="F125" s="51">
        <v>1799</v>
      </c>
      <c r="G125" s="52">
        <v>0.09</v>
      </c>
      <c r="H125" s="52">
        <v>0.09</v>
      </c>
      <c r="I125" s="52">
        <f t="shared" si="1"/>
        <v>0.18</v>
      </c>
    </row>
    <row r="126" spans="1:9" x14ac:dyDescent="0.25">
      <c r="A126" s="40">
        <v>125</v>
      </c>
      <c r="B126" s="49" t="s">
        <v>321</v>
      </c>
      <c r="C126" s="8">
        <v>61031120</v>
      </c>
      <c r="D126" s="50" t="s">
        <v>70</v>
      </c>
      <c r="E126" s="50" t="s">
        <v>100</v>
      </c>
      <c r="F126" s="51">
        <v>1800</v>
      </c>
      <c r="G126" s="52">
        <v>0.09</v>
      </c>
      <c r="H126" s="52">
        <v>0.09</v>
      </c>
      <c r="I126" s="52">
        <f t="shared" si="1"/>
        <v>0.18</v>
      </c>
    </row>
    <row r="127" spans="1:9" x14ac:dyDescent="0.25">
      <c r="A127" s="40">
        <v>126</v>
      </c>
      <c r="B127" s="49" t="s">
        <v>322</v>
      </c>
      <c r="C127" s="8">
        <v>61031121</v>
      </c>
      <c r="D127" s="50" t="s">
        <v>70</v>
      </c>
      <c r="E127" s="50" t="s">
        <v>100</v>
      </c>
      <c r="F127" s="51">
        <v>1801</v>
      </c>
      <c r="G127" s="52">
        <v>0.09</v>
      </c>
      <c r="H127" s="52">
        <v>0.09</v>
      </c>
      <c r="I127" s="52">
        <f t="shared" si="1"/>
        <v>0.18</v>
      </c>
    </row>
    <row r="128" spans="1:9" x14ac:dyDescent="0.25">
      <c r="A128" s="40">
        <v>127</v>
      </c>
      <c r="B128" s="49" t="s">
        <v>323</v>
      </c>
      <c r="C128" s="8">
        <v>61031122</v>
      </c>
      <c r="D128" s="50" t="s">
        <v>70</v>
      </c>
      <c r="E128" s="50" t="s">
        <v>100</v>
      </c>
      <c r="F128" s="51">
        <v>1802</v>
      </c>
      <c r="G128" s="52">
        <v>0.09</v>
      </c>
      <c r="H128" s="52">
        <v>0.09</v>
      </c>
      <c r="I128" s="52">
        <f t="shared" si="1"/>
        <v>0.18</v>
      </c>
    </row>
    <row r="129" spans="1:9" x14ac:dyDescent="0.25">
      <c r="A129" s="40">
        <v>128</v>
      </c>
      <c r="B129" s="49" t="s">
        <v>324</v>
      </c>
      <c r="C129" s="8">
        <v>61031123</v>
      </c>
      <c r="D129" s="50" t="s">
        <v>70</v>
      </c>
      <c r="E129" s="50" t="s">
        <v>100</v>
      </c>
      <c r="F129" s="51">
        <v>1803</v>
      </c>
      <c r="G129" s="52">
        <v>0.09</v>
      </c>
      <c r="H129" s="52">
        <v>0.09</v>
      </c>
      <c r="I129" s="52">
        <f t="shared" si="1"/>
        <v>0.18</v>
      </c>
    </row>
    <row r="130" spans="1:9" x14ac:dyDescent="0.25">
      <c r="A130" s="40">
        <v>129</v>
      </c>
      <c r="B130" s="49" t="s">
        <v>325</v>
      </c>
      <c r="C130" s="8">
        <v>61031124</v>
      </c>
      <c r="D130" s="50" t="s">
        <v>70</v>
      </c>
      <c r="E130" s="50" t="s">
        <v>100</v>
      </c>
      <c r="F130" s="51">
        <v>1804</v>
      </c>
      <c r="G130" s="52">
        <v>0.09</v>
      </c>
      <c r="H130" s="52">
        <v>0.09</v>
      </c>
      <c r="I130" s="52">
        <f t="shared" si="1"/>
        <v>0.18</v>
      </c>
    </row>
    <row r="131" spans="1:9" x14ac:dyDescent="0.25">
      <c r="A131" s="40">
        <v>130</v>
      </c>
      <c r="B131" s="49" t="s">
        <v>326</v>
      </c>
      <c r="C131" s="8">
        <v>61031125</v>
      </c>
      <c r="D131" s="50" t="s">
        <v>70</v>
      </c>
      <c r="E131" s="50" t="s">
        <v>100</v>
      </c>
      <c r="F131" s="51">
        <v>1805</v>
      </c>
      <c r="G131" s="52">
        <v>0.09</v>
      </c>
      <c r="H131" s="52">
        <v>0.09</v>
      </c>
      <c r="I131" s="52">
        <f t="shared" ref="I131:I194" si="2">G131+H131</f>
        <v>0.18</v>
      </c>
    </row>
    <row r="132" spans="1:9" x14ac:dyDescent="0.25">
      <c r="A132" s="40">
        <v>131</v>
      </c>
      <c r="B132" s="49" t="s">
        <v>327</v>
      </c>
      <c r="C132" s="8">
        <v>61031126</v>
      </c>
      <c r="D132" s="50" t="s">
        <v>70</v>
      </c>
      <c r="E132" s="50" t="s">
        <v>100</v>
      </c>
      <c r="F132" s="51">
        <v>1806</v>
      </c>
      <c r="G132" s="52">
        <v>0.09</v>
      </c>
      <c r="H132" s="52">
        <v>0.09</v>
      </c>
      <c r="I132" s="52">
        <f t="shared" si="2"/>
        <v>0.18</v>
      </c>
    </row>
    <row r="133" spans="1:9" x14ac:dyDescent="0.25">
      <c r="A133" s="40">
        <v>132</v>
      </c>
      <c r="B133" s="49" t="s">
        <v>328</v>
      </c>
      <c r="C133" s="8">
        <v>61031127</v>
      </c>
      <c r="D133" s="50" t="s">
        <v>70</v>
      </c>
      <c r="E133" s="50" t="s">
        <v>100</v>
      </c>
      <c r="F133" s="51">
        <v>1807</v>
      </c>
      <c r="G133" s="52">
        <v>0.09</v>
      </c>
      <c r="H133" s="52">
        <v>0.09</v>
      </c>
      <c r="I133" s="52">
        <f t="shared" si="2"/>
        <v>0.18</v>
      </c>
    </row>
    <row r="134" spans="1:9" x14ac:dyDescent="0.25">
      <c r="A134" s="40">
        <v>133</v>
      </c>
      <c r="B134" s="49" t="s">
        <v>329</v>
      </c>
      <c r="C134" s="8">
        <v>61031128</v>
      </c>
      <c r="D134" s="50" t="s">
        <v>70</v>
      </c>
      <c r="E134" s="50" t="s">
        <v>100</v>
      </c>
      <c r="F134" s="51">
        <v>1808</v>
      </c>
      <c r="G134" s="52">
        <v>0.09</v>
      </c>
      <c r="H134" s="52">
        <v>0.09</v>
      </c>
      <c r="I134" s="52">
        <f t="shared" si="2"/>
        <v>0.18</v>
      </c>
    </row>
    <row r="135" spans="1:9" x14ac:dyDescent="0.25">
      <c r="A135" s="40">
        <v>134</v>
      </c>
      <c r="B135" s="49" t="s">
        <v>330</v>
      </c>
      <c r="C135" s="8">
        <v>61031129</v>
      </c>
      <c r="D135" s="50" t="s">
        <v>70</v>
      </c>
      <c r="E135" s="50" t="s">
        <v>100</v>
      </c>
      <c r="F135" s="51">
        <v>1809</v>
      </c>
      <c r="G135" s="52">
        <v>0.09</v>
      </c>
      <c r="H135" s="52">
        <v>0.09</v>
      </c>
      <c r="I135" s="52">
        <f t="shared" si="2"/>
        <v>0.18</v>
      </c>
    </row>
    <row r="136" spans="1:9" x14ac:dyDescent="0.25">
      <c r="A136" s="40">
        <v>135</v>
      </c>
      <c r="B136" s="49" t="s">
        <v>331</v>
      </c>
      <c r="C136" s="8">
        <v>61031130</v>
      </c>
      <c r="D136" s="50" t="s">
        <v>70</v>
      </c>
      <c r="E136" s="50" t="s">
        <v>100</v>
      </c>
      <c r="F136" s="51">
        <v>1810</v>
      </c>
      <c r="G136" s="52">
        <v>0.09</v>
      </c>
      <c r="H136" s="52">
        <v>0.09</v>
      </c>
      <c r="I136" s="52">
        <f t="shared" si="2"/>
        <v>0.18</v>
      </c>
    </row>
    <row r="137" spans="1:9" x14ac:dyDescent="0.25">
      <c r="A137" s="40">
        <v>136</v>
      </c>
      <c r="B137" s="49" t="s">
        <v>332</v>
      </c>
      <c r="C137" s="8">
        <v>61031131</v>
      </c>
      <c r="D137" s="50" t="s">
        <v>70</v>
      </c>
      <c r="E137" s="50" t="s">
        <v>100</v>
      </c>
      <c r="F137" s="51">
        <v>1811</v>
      </c>
      <c r="G137" s="52">
        <v>0.09</v>
      </c>
      <c r="H137" s="52">
        <v>0.09</v>
      </c>
      <c r="I137" s="52">
        <f t="shared" si="2"/>
        <v>0.18</v>
      </c>
    </row>
    <row r="138" spans="1:9" x14ac:dyDescent="0.25">
      <c r="A138" s="40">
        <v>137</v>
      </c>
      <c r="B138" s="49" t="s">
        <v>333</v>
      </c>
      <c r="C138" s="8">
        <v>61031132</v>
      </c>
      <c r="D138" s="50" t="s">
        <v>70</v>
      </c>
      <c r="E138" s="50" t="s">
        <v>100</v>
      </c>
      <c r="F138" s="51">
        <v>1812</v>
      </c>
      <c r="G138" s="52">
        <v>0.09</v>
      </c>
      <c r="H138" s="52">
        <v>0.09</v>
      </c>
      <c r="I138" s="52">
        <f t="shared" si="2"/>
        <v>0.18</v>
      </c>
    </row>
    <row r="139" spans="1:9" x14ac:dyDescent="0.25">
      <c r="A139" s="40">
        <v>138</v>
      </c>
      <c r="B139" s="49" t="s">
        <v>334</v>
      </c>
      <c r="C139" s="8">
        <v>61031133</v>
      </c>
      <c r="D139" s="50" t="s">
        <v>70</v>
      </c>
      <c r="E139" s="50" t="s">
        <v>100</v>
      </c>
      <c r="F139" s="51">
        <v>1813</v>
      </c>
      <c r="G139" s="52">
        <v>0.09</v>
      </c>
      <c r="H139" s="52">
        <v>0.09</v>
      </c>
      <c r="I139" s="52">
        <f t="shared" si="2"/>
        <v>0.18</v>
      </c>
    </row>
    <row r="140" spans="1:9" x14ac:dyDescent="0.25">
      <c r="A140" s="40">
        <v>139</v>
      </c>
      <c r="B140" s="49" t="s">
        <v>335</v>
      </c>
      <c r="C140" s="8">
        <v>61031134</v>
      </c>
      <c r="D140" s="50" t="s">
        <v>70</v>
      </c>
      <c r="E140" s="50" t="s">
        <v>100</v>
      </c>
      <c r="F140" s="51">
        <v>1814</v>
      </c>
      <c r="G140" s="52">
        <v>0.09</v>
      </c>
      <c r="H140" s="52">
        <v>0.09</v>
      </c>
      <c r="I140" s="52">
        <f t="shared" si="2"/>
        <v>0.18</v>
      </c>
    </row>
    <row r="141" spans="1:9" x14ac:dyDescent="0.25">
      <c r="A141" s="40">
        <v>140</v>
      </c>
      <c r="B141" s="49" t="s">
        <v>336</v>
      </c>
      <c r="C141" s="8">
        <v>61031135</v>
      </c>
      <c r="D141" s="50" t="s">
        <v>70</v>
      </c>
      <c r="E141" s="50" t="s">
        <v>100</v>
      </c>
      <c r="F141" s="51">
        <v>1815</v>
      </c>
      <c r="G141" s="52">
        <v>0.09</v>
      </c>
      <c r="H141" s="52">
        <v>0.09</v>
      </c>
      <c r="I141" s="52">
        <f t="shared" si="2"/>
        <v>0.18</v>
      </c>
    </row>
    <row r="142" spans="1:9" x14ac:dyDescent="0.25">
      <c r="A142" s="40">
        <v>141</v>
      </c>
      <c r="B142" s="49" t="s">
        <v>337</v>
      </c>
      <c r="C142" s="8">
        <v>61031136</v>
      </c>
      <c r="D142" s="50" t="s">
        <v>70</v>
      </c>
      <c r="E142" s="50" t="s">
        <v>100</v>
      </c>
      <c r="F142" s="51">
        <v>1816</v>
      </c>
      <c r="G142" s="52">
        <v>0.09</v>
      </c>
      <c r="H142" s="52">
        <v>0.09</v>
      </c>
      <c r="I142" s="52">
        <f t="shared" si="2"/>
        <v>0.18</v>
      </c>
    </row>
    <row r="143" spans="1:9" x14ac:dyDescent="0.25">
      <c r="A143" s="40">
        <v>142</v>
      </c>
      <c r="B143" s="49" t="s">
        <v>338</v>
      </c>
      <c r="C143" s="8">
        <v>61031137</v>
      </c>
      <c r="D143" s="50" t="s">
        <v>70</v>
      </c>
      <c r="E143" s="50" t="s">
        <v>100</v>
      </c>
      <c r="F143" s="51">
        <v>1817</v>
      </c>
      <c r="G143" s="52">
        <v>0.09</v>
      </c>
      <c r="H143" s="52">
        <v>0.09</v>
      </c>
      <c r="I143" s="52">
        <f t="shared" si="2"/>
        <v>0.18</v>
      </c>
    </row>
    <row r="144" spans="1:9" x14ac:dyDescent="0.25">
      <c r="A144" s="40">
        <v>143</v>
      </c>
      <c r="B144" s="49" t="s">
        <v>339</v>
      </c>
      <c r="C144" s="8">
        <v>61031138</v>
      </c>
      <c r="D144" s="50" t="s">
        <v>70</v>
      </c>
      <c r="E144" s="50" t="s">
        <v>100</v>
      </c>
      <c r="F144" s="51">
        <v>1818</v>
      </c>
      <c r="G144" s="52">
        <v>0.09</v>
      </c>
      <c r="H144" s="52">
        <v>0.09</v>
      </c>
      <c r="I144" s="52">
        <f t="shared" si="2"/>
        <v>0.18</v>
      </c>
    </row>
    <row r="145" spans="1:9" x14ac:dyDescent="0.25">
      <c r="A145" s="40">
        <v>144</v>
      </c>
      <c r="B145" s="49" t="s">
        <v>340</v>
      </c>
      <c r="C145" s="8">
        <v>61031139</v>
      </c>
      <c r="D145" s="50" t="s">
        <v>70</v>
      </c>
      <c r="E145" s="50" t="s">
        <v>100</v>
      </c>
      <c r="F145" s="51">
        <v>1819</v>
      </c>
      <c r="G145" s="52">
        <v>0.09</v>
      </c>
      <c r="H145" s="52">
        <v>0.09</v>
      </c>
      <c r="I145" s="52">
        <f t="shared" si="2"/>
        <v>0.18</v>
      </c>
    </row>
    <row r="146" spans="1:9" x14ac:dyDescent="0.25">
      <c r="A146" s="40">
        <v>145</v>
      </c>
      <c r="B146" s="49" t="s">
        <v>341</v>
      </c>
      <c r="C146" s="8">
        <v>61031140</v>
      </c>
      <c r="D146" s="50" t="s">
        <v>70</v>
      </c>
      <c r="E146" s="50" t="s">
        <v>100</v>
      </c>
      <c r="F146" s="51">
        <v>1820</v>
      </c>
      <c r="G146" s="52">
        <v>0.09</v>
      </c>
      <c r="H146" s="52">
        <v>0.09</v>
      </c>
      <c r="I146" s="52">
        <f t="shared" si="2"/>
        <v>0.18</v>
      </c>
    </row>
    <row r="147" spans="1:9" x14ac:dyDescent="0.25">
      <c r="A147" s="40">
        <v>146</v>
      </c>
      <c r="B147" s="49" t="s">
        <v>342</v>
      </c>
      <c r="C147" s="8">
        <v>61031141</v>
      </c>
      <c r="D147" s="50" t="s">
        <v>70</v>
      </c>
      <c r="E147" s="50" t="s">
        <v>100</v>
      </c>
      <c r="F147" s="51">
        <v>1821</v>
      </c>
      <c r="G147" s="52">
        <v>0.09</v>
      </c>
      <c r="H147" s="52">
        <v>0.09</v>
      </c>
      <c r="I147" s="52">
        <f t="shared" si="2"/>
        <v>0.18</v>
      </c>
    </row>
    <row r="148" spans="1:9" x14ac:dyDescent="0.25">
      <c r="A148" s="40">
        <v>147</v>
      </c>
      <c r="B148" s="49" t="s">
        <v>343</v>
      </c>
      <c r="C148" s="8">
        <v>61031142</v>
      </c>
      <c r="D148" s="50" t="s">
        <v>70</v>
      </c>
      <c r="E148" s="50" t="s">
        <v>100</v>
      </c>
      <c r="F148" s="51">
        <v>1822</v>
      </c>
      <c r="G148" s="52">
        <v>0.09</v>
      </c>
      <c r="H148" s="52">
        <v>0.09</v>
      </c>
      <c r="I148" s="52">
        <f t="shared" si="2"/>
        <v>0.18</v>
      </c>
    </row>
    <row r="149" spans="1:9" x14ac:dyDescent="0.25">
      <c r="A149" s="40">
        <v>148</v>
      </c>
      <c r="B149" s="49" t="s">
        <v>344</v>
      </c>
      <c r="C149" s="8">
        <v>61031143</v>
      </c>
      <c r="D149" s="50" t="s">
        <v>70</v>
      </c>
      <c r="E149" s="50" t="s">
        <v>100</v>
      </c>
      <c r="F149" s="51">
        <v>1823</v>
      </c>
      <c r="G149" s="52">
        <v>0.09</v>
      </c>
      <c r="H149" s="52">
        <v>0.09</v>
      </c>
      <c r="I149" s="52">
        <f t="shared" si="2"/>
        <v>0.18</v>
      </c>
    </row>
    <row r="150" spans="1:9" x14ac:dyDescent="0.25">
      <c r="A150" s="40">
        <v>149</v>
      </c>
      <c r="B150" s="49" t="s">
        <v>345</v>
      </c>
      <c r="C150" s="8">
        <v>61031144</v>
      </c>
      <c r="D150" s="50" t="s">
        <v>70</v>
      </c>
      <c r="E150" s="50" t="s">
        <v>100</v>
      </c>
      <c r="F150" s="51">
        <v>1824</v>
      </c>
      <c r="G150" s="52">
        <v>0.09</v>
      </c>
      <c r="H150" s="52">
        <v>0.09</v>
      </c>
      <c r="I150" s="52">
        <f t="shared" si="2"/>
        <v>0.18</v>
      </c>
    </row>
    <row r="151" spans="1:9" x14ac:dyDescent="0.25">
      <c r="A151" s="40">
        <v>150</v>
      </c>
      <c r="B151" s="49" t="s">
        <v>346</v>
      </c>
      <c r="C151" s="8">
        <v>61031145</v>
      </c>
      <c r="D151" s="50" t="s">
        <v>70</v>
      </c>
      <c r="E151" s="50" t="s">
        <v>100</v>
      </c>
      <c r="F151" s="51">
        <v>1825</v>
      </c>
      <c r="G151" s="52">
        <v>0.09</v>
      </c>
      <c r="H151" s="52">
        <v>0.09</v>
      </c>
      <c r="I151" s="52">
        <f t="shared" si="2"/>
        <v>0.18</v>
      </c>
    </row>
    <row r="152" spans="1:9" x14ac:dyDescent="0.25">
      <c r="A152" s="40">
        <v>151</v>
      </c>
      <c r="B152" s="49" t="s">
        <v>347</v>
      </c>
      <c r="C152" s="8">
        <v>61031146</v>
      </c>
      <c r="D152" s="50" t="s">
        <v>70</v>
      </c>
      <c r="E152" s="50" t="s">
        <v>100</v>
      </c>
      <c r="F152" s="51">
        <v>1826</v>
      </c>
      <c r="G152" s="52">
        <v>0.09</v>
      </c>
      <c r="H152" s="52">
        <v>0.09</v>
      </c>
      <c r="I152" s="52">
        <f t="shared" si="2"/>
        <v>0.18</v>
      </c>
    </row>
    <row r="153" spans="1:9" x14ac:dyDescent="0.25">
      <c r="A153" s="40">
        <v>152</v>
      </c>
      <c r="B153" s="49" t="s">
        <v>348</v>
      </c>
      <c r="C153" s="8">
        <v>61031147</v>
      </c>
      <c r="D153" s="50" t="s">
        <v>70</v>
      </c>
      <c r="E153" s="50" t="s">
        <v>100</v>
      </c>
      <c r="F153" s="51">
        <v>1827</v>
      </c>
      <c r="G153" s="52">
        <v>0.09</v>
      </c>
      <c r="H153" s="52">
        <v>0.09</v>
      </c>
      <c r="I153" s="52">
        <f t="shared" si="2"/>
        <v>0.18</v>
      </c>
    </row>
    <row r="154" spans="1:9" x14ac:dyDescent="0.25">
      <c r="A154" s="40">
        <v>153</v>
      </c>
      <c r="B154" s="49" t="s">
        <v>349</v>
      </c>
      <c r="C154" s="8">
        <v>61031148</v>
      </c>
      <c r="D154" s="50" t="s">
        <v>70</v>
      </c>
      <c r="E154" s="50" t="s">
        <v>100</v>
      </c>
      <c r="F154" s="51">
        <v>1828</v>
      </c>
      <c r="G154" s="52">
        <v>0.09</v>
      </c>
      <c r="H154" s="52">
        <v>0.09</v>
      </c>
      <c r="I154" s="52">
        <f t="shared" si="2"/>
        <v>0.18</v>
      </c>
    </row>
    <row r="155" spans="1:9" x14ac:dyDescent="0.25">
      <c r="A155" s="40">
        <v>154</v>
      </c>
      <c r="B155" s="49" t="s">
        <v>350</v>
      </c>
      <c r="C155" s="8">
        <v>61031149</v>
      </c>
      <c r="D155" s="50" t="s">
        <v>70</v>
      </c>
      <c r="E155" s="50" t="s">
        <v>100</v>
      </c>
      <c r="F155" s="51">
        <v>1829</v>
      </c>
      <c r="G155" s="52">
        <v>0.09</v>
      </c>
      <c r="H155" s="52">
        <v>0.09</v>
      </c>
      <c r="I155" s="52">
        <f t="shared" si="2"/>
        <v>0.18</v>
      </c>
    </row>
    <row r="156" spans="1:9" x14ac:dyDescent="0.25">
      <c r="A156" s="40">
        <v>155</v>
      </c>
      <c r="B156" s="49" t="s">
        <v>351</v>
      </c>
      <c r="C156" s="8">
        <v>61031150</v>
      </c>
      <c r="D156" s="50" t="s">
        <v>70</v>
      </c>
      <c r="E156" s="50" t="s">
        <v>100</v>
      </c>
      <c r="F156" s="51">
        <v>1830</v>
      </c>
      <c r="G156" s="52">
        <v>0.09</v>
      </c>
      <c r="H156" s="52">
        <v>0.09</v>
      </c>
      <c r="I156" s="52">
        <f t="shared" si="2"/>
        <v>0.18</v>
      </c>
    </row>
    <row r="157" spans="1:9" x14ac:dyDescent="0.25">
      <c r="A157" s="40">
        <v>156</v>
      </c>
      <c r="B157" s="49" t="s">
        <v>352</v>
      </c>
      <c r="C157" s="8">
        <v>61031151</v>
      </c>
      <c r="D157" s="50" t="s">
        <v>70</v>
      </c>
      <c r="E157" s="50" t="s">
        <v>100</v>
      </c>
      <c r="F157" s="51">
        <v>1831</v>
      </c>
      <c r="G157" s="52">
        <v>0.09</v>
      </c>
      <c r="H157" s="52">
        <v>0.09</v>
      </c>
      <c r="I157" s="52">
        <f t="shared" si="2"/>
        <v>0.18</v>
      </c>
    </row>
    <row r="158" spans="1:9" x14ac:dyDescent="0.25">
      <c r="A158" s="40">
        <v>157</v>
      </c>
      <c r="B158" s="49" t="s">
        <v>353</v>
      </c>
      <c r="C158" s="8">
        <v>61031152</v>
      </c>
      <c r="D158" s="50" t="s">
        <v>70</v>
      </c>
      <c r="E158" s="50" t="s">
        <v>100</v>
      </c>
      <c r="F158" s="51">
        <v>1832</v>
      </c>
      <c r="G158" s="52">
        <v>0.09</v>
      </c>
      <c r="H158" s="52">
        <v>0.09</v>
      </c>
      <c r="I158" s="52">
        <f t="shared" si="2"/>
        <v>0.18</v>
      </c>
    </row>
    <row r="159" spans="1:9" x14ac:dyDescent="0.25">
      <c r="A159" s="40">
        <v>158</v>
      </c>
      <c r="B159" s="49" t="s">
        <v>354</v>
      </c>
      <c r="C159" s="8">
        <v>61031153</v>
      </c>
      <c r="D159" s="50" t="s">
        <v>70</v>
      </c>
      <c r="E159" s="50" t="s">
        <v>100</v>
      </c>
      <c r="F159" s="51">
        <v>1833</v>
      </c>
      <c r="G159" s="52">
        <v>0.09</v>
      </c>
      <c r="H159" s="52">
        <v>0.09</v>
      </c>
      <c r="I159" s="52">
        <f t="shared" si="2"/>
        <v>0.18</v>
      </c>
    </row>
    <row r="160" spans="1:9" x14ac:dyDescent="0.25">
      <c r="A160" s="40">
        <v>159</v>
      </c>
      <c r="B160" s="49" t="s">
        <v>355</v>
      </c>
      <c r="C160" s="8">
        <v>61031154</v>
      </c>
      <c r="D160" s="50" t="s">
        <v>70</v>
      </c>
      <c r="E160" s="50" t="s">
        <v>100</v>
      </c>
      <c r="F160" s="51">
        <v>1834</v>
      </c>
      <c r="G160" s="52">
        <v>0.09</v>
      </c>
      <c r="H160" s="52">
        <v>0.09</v>
      </c>
      <c r="I160" s="52">
        <f t="shared" si="2"/>
        <v>0.18</v>
      </c>
    </row>
    <row r="161" spans="1:9" x14ac:dyDescent="0.25">
      <c r="A161" s="40">
        <v>160</v>
      </c>
      <c r="B161" s="49" t="s">
        <v>356</v>
      </c>
      <c r="C161" s="8">
        <v>61031155</v>
      </c>
      <c r="D161" s="50" t="s">
        <v>70</v>
      </c>
      <c r="E161" s="50" t="s">
        <v>100</v>
      </c>
      <c r="F161" s="51">
        <v>1835</v>
      </c>
      <c r="G161" s="52">
        <v>0.09</v>
      </c>
      <c r="H161" s="52">
        <v>0.09</v>
      </c>
      <c r="I161" s="52">
        <f t="shared" si="2"/>
        <v>0.18</v>
      </c>
    </row>
    <row r="162" spans="1:9" x14ac:dyDescent="0.25">
      <c r="A162" s="40">
        <v>161</v>
      </c>
      <c r="B162" s="49" t="s">
        <v>357</v>
      </c>
      <c r="C162" s="8">
        <v>61031156</v>
      </c>
      <c r="D162" s="50" t="s">
        <v>70</v>
      </c>
      <c r="E162" s="50" t="s">
        <v>100</v>
      </c>
      <c r="F162" s="51">
        <v>1836</v>
      </c>
      <c r="G162" s="52">
        <v>0.09</v>
      </c>
      <c r="H162" s="52">
        <v>0.09</v>
      </c>
      <c r="I162" s="52">
        <f t="shared" si="2"/>
        <v>0.18</v>
      </c>
    </row>
    <row r="163" spans="1:9" x14ac:dyDescent="0.25">
      <c r="A163" s="40">
        <v>162</v>
      </c>
      <c r="B163" s="49" t="s">
        <v>358</v>
      </c>
      <c r="C163" s="8">
        <v>61031157</v>
      </c>
      <c r="D163" s="50" t="s">
        <v>70</v>
      </c>
      <c r="E163" s="50" t="s">
        <v>100</v>
      </c>
      <c r="F163" s="51">
        <v>1837</v>
      </c>
      <c r="G163" s="52">
        <v>0.09</v>
      </c>
      <c r="H163" s="52">
        <v>0.09</v>
      </c>
      <c r="I163" s="52">
        <f t="shared" si="2"/>
        <v>0.18</v>
      </c>
    </row>
    <row r="164" spans="1:9" x14ac:dyDescent="0.25">
      <c r="A164" s="40">
        <v>163</v>
      </c>
      <c r="B164" s="49" t="s">
        <v>359</v>
      </c>
      <c r="C164" s="8">
        <v>61031158</v>
      </c>
      <c r="D164" s="50" t="s">
        <v>70</v>
      </c>
      <c r="E164" s="50" t="s">
        <v>100</v>
      </c>
      <c r="F164" s="51">
        <v>1838</v>
      </c>
      <c r="G164" s="52">
        <v>0.09</v>
      </c>
      <c r="H164" s="52">
        <v>0.09</v>
      </c>
      <c r="I164" s="52">
        <f t="shared" si="2"/>
        <v>0.18</v>
      </c>
    </row>
    <row r="165" spans="1:9" x14ac:dyDescent="0.25">
      <c r="A165" s="40">
        <v>164</v>
      </c>
      <c r="B165" s="49" t="s">
        <v>360</v>
      </c>
      <c r="C165" s="8">
        <v>61031159</v>
      </c>
      <c r="D165" s="50" t="s">
        <v>70</v>
      </c>
      <c r="E165" s="50" t="s">
        <v>100</v>
      </c>
      <c r="F165" s="51">
        <v>1839</v>
      </c>
      <c r="G165" s="52">
        <v>0.09</v>
      </c>
      <c r="H165" s="52">
        <v>0.09</v>
      </c>
      <c r="I165" s="52">
        <f t="shared" si="2"/>
        <v>0.18</v>
      </c>
    </row>
    <row r="166" spans="1:9" x14ac:dyDescent="0.25">
      <c r="A166" s="40">
        <v>165</v>
      </c>
      <c r="B166" s="49" t="s">
        <v>361</v>
      </c>
      <c r="C166" s="8">
        <v>61031160</v>
      </c>
      <c r="D166" s="50" t="s">
        <v>70</v>
      </c>
      <c r="E166" s="50" t="s">
        <v>100</v>
      </c>
      <c r="F166" s="51">
        <v>1840</v>
      </c>
      <c r="G166" s="52">
        <v>0.09</v>
      </c>
      <c r="H166" s="52">
        <v>0.09</v>
      </c>
      <c r="I166" s="52">
        <f t="shared" si="2"/>
        <v>0.18</v>
      </c>
    </row>
    <row r="167" spans="1:9" x14ac:dyDescent="0.25">
      <c r="A167" s="40">
        <v>166</v>
      </c>
      <c r="B167" s="49" t="s">
        <v>362</v>
      </c>
      <c r="C167" s="8">
        <v>61031161</v>
      </c>
      <c r="D167" s="50" t="s">
        <v>70</v>
      </c>
      <c r="E167" s="50" t="s">
        <v>100</v>
      </c>
      <c r="F167" s="51">
        <v>1841</v>
      </c>
      <c r="G167" s="52">
        <v>0.09</v>
      </c>
      <c r="H167" s="52">
        <v>0.09</v>
      </c>
      <c r="I167" s="52">
        <f t="shared" si="2"/>
        <v>0.18</v>
      </c>
    </row>
    <row r="168" spans="1:9" x14ac:dyDescent="0.25">
      <c r="A168" s="40">
        <v>167</v>
      </c>
      <c r="B168" s="49" t="s">
        <v>363</v>
      </c>
      <c r="C168" s="8">
        <v>61031162</v>
      </c>
      <c r="D168" s="50" t="s">
        <v>70</v>
      </c>
      <c r="E168" s="50" t="s">
        <v>100</v>
      </c>
      <c r="F168" s="51">
        <v>1842</v>
      </c>
      <c r="G168" s="52">
        <v>0.09</v>
      </c>
      <c r="H168" s="52">
        <v>0.09</v>
      </c>
      <c r="I168" s="52">
        <f t="shared" si="2"/>
        <v>0.18</v>
      </c>
    </row>
    <row r="169" spans="1:9" x14ac:dyDescent="0.25">
      <c r="A169" s="40">
        <v>168</v>
      </c>
      <c r="B169" s="49" t="s">
        <v>364</v>
      </c>
      <c r="C169" s="8">
        <v>61031163</v>
      </c>
      <c r="D169" s="50" t="s">
        <v>70</v>
      </c>
      <c r="E169" s="50" t="s">
        <v>100</v>
      </c>
      <c r="F169" s="51">
        <v>1843</v>
      </c>
      <c r="G169" s="52">
        <v>0.09</v>
      </c>
      <c r="H169" s="52">
        <v>0.09</v>
      </c>
      <c r="I169" s="52">
        <f t="shared" si="2"/>
        <v>0.18</v>
      </c>
    </row>
    <row r="170" spans="1:9" x14ac:dyDescent="0.25">
      <c r="A170" s="40">
        <v>169</v>
      </c>
      <c r="B170" s="49" t="s">
        <v>365</v>
      </c>
      <c r="C170" s="8">
        <v>61031164</v>
      </c>
      <c r="D170" s="50" t="s">
        <v>70</v>
      </c>
      <c r="E170" s="50" t="s">
        <v>100</v>
      </c>
      <c r="F170" s="51">
        <v>1844</v>
      </c>
      <c r="G170" s="52">
        <v>0.09</v>
      </c>
      <c r="H170" s="52">
        <v>0.09</v>
      </c>
      <c r="I170" s="52">
        <f t="shared" si="2"/>
        <v>0.18</v>
      </c>
    </row>
    <row r="171" spans="1:9" x14ac:dyDescent="0.25">
      <c r="A171" s="40">
        <v>170</v>
      </c>
      <c r="B171" s="49" t="s">
        <v>366</v>
      </c>
      <c r="C171" s="8">
        <v>61031165</v>
      </c>
      <c r="D171" s="50" t="s">
        <v>70</v>
      </c>
      <c r="E171" s="50" t="s">
        <v>100</v>
      </c>
      <c r="F171" s="51">
        <v>1845</v>
      </c>
      <c r="G171" s="52">
        <v>0.09</v>
      </c>
      <c r="H171" s="52">
        <v>0.09</v>
      </c>
      <c r="I171" s="52">
        <f t="shared" si="2"/>
        <v>0.18</v>
      </c>
    </row>
    <row r="172" spans="1:9" x14ac:dyDescent="0.25">
      <c r="A172" s="40">
        <v>171</v>
      </c>
      <c r="B172" s="49" t="s">
        <v>367</v>
      </c>
      <c r="C172" s="8">
        <v>61031166</v>
      </c>
      <c r="D172" s="50" t="s">
        <v>70</v>
      </c>
      <c r="E172" s="50" t="s">
        <v>100</v>
      </c>
      <c r="F172" s="51">
        <v>1846</v>
      </c>
      <c r="G172" s="52">
        <v>0.09</v>
      </c>
      <c r="H172" s="52">
        <v>0.09</v>
      </c>
      <c r="I172" s="52">
        <f t="shared" si="2"/>
        <v>0.18</v>
      </c>
    </row>
    <row r="173" spans="1:9" x14ac:dyDescent="0.25">
      <c r="A173" s="40">
        <v>172</v>
      </c>
      <c r="B173" s="49" t="s">
        <v>368</v>
      </c>
      <c r="C173" s="8">
        <v>61031167</v>
      </c>
      <c r="D173" s="50" t="s">
        <v>70</v>
      </c>
      <c r="E173" s="50" t="s">
        <v>100</v>
      </c>
      <c r="F173" s="51">
        <v>1847</v>
      </c>
      <c r="G173" s="52">
        <v>0.09</v>
      </c>
      <c r="H173" s="52">
        <v>0.09</v>
      </c>
      <c r="I173" s="52">
        <f t="shared" si="2"/>
        <v>0.18</v>
      </c>
    </row>
    <row r="174" spans="1:9" x14ac:dyDescent="0.25">
      <c r="A174" s="40">
        <v>173</v>
      </c>
      <c r="B174" s="49" t="s">
        <v>369</v>
      </c>
      <c r="C174" s="8">
        <v>61031168</v>
      </c>
      <c r="D174" s="50" t="s">
        <v>70</v>
      </c>
      <c r="E174" s="50" t="s">
        <v>100</v>
      </c>
      <c r="F174" s="51">
        <v>1848</v>
      </c>
      <c r="G174" s="52">
        <v>0.09</v>
      </c>
      <c r="H174" s="52">
        <v>0.09</v>
      </c>
      <c r="I174" s="52">
        <f t="shared" si="2"/>
        <v>0.18</v>
      </c>
    </row>
    <row r="175" spans="1:9" x14ac:dyDescent="0.25">
      <c r="A175" s="40">
        <v>174</v>
      </c>
      <c r="B175" s="49" t="s">
        <v>370</v>
      </c>
      <c r="C175" s="8">
        <v>61031169</v>
      </c>
      <c r="D175" s="50" t="s">
        <v>70</v>
      </c>
      <c r="E175" s="50" t="s">
        <v>100</v>
      </c>
      <c r="F175" s="51">
        <v>1849</v>
      </c>
      <c r="G175" s="52">
        <v>0.09</v>
      </c>
      <c r="H175" s="52">
        <v>0.09</v>
      </c>
      <c r="I175" s="52">
        <f t="shared" si="2"/>
        <v>0.18</v>
      </c>
    </row>
    <row r="176" spans="1:9" x14ac:dyDescent="0.25">
      <c r="A176" s="40">
        <v>175</v>
      </c>
      <c r="B176" s="49" t="s">
        <v>371</v>
      </c>
      <c r="C176" s="8">
        <v>61031170</v>
      </c>
      <c r="D176" s="50" t="s">
        <v>70</v>
      </c>
      <c r="E176" s="50" t="s">
        <v>100</v>
      </c>
      <c r="F176" s="51">
        <v>1850</v>
      </c>
      <c r="G176" s="52">
        <v>0.09</v>
      </c>
      <c r="H176" s="52">
        <v>0.09</v>
      </c>
      <c r="I176" s="52">
        <f t="shared" si="2"/>
        <v>0.18</v>
      </c>
    </row>
    <row r="177" spans="1:9" x14ac:dyDescent="0.25">
      <c r="A177" s="40">
        <v>176</v>
      </c>
      <c r="B177" s="49" t="s">
        <v>372</v>
      </c>
      <c r="C177" s="8">
        <v>61031171</v>
      </c>
      <c r="D177" s="50" t="s">
        <v>70</v>
      </c>
      <c r="E177" s="50" t="s">
        <v>100</v>
      </c>
      <c r="F177" s="51">
        <v>1851</v>
      </c>
      <c r="G177" s="52">
        <v>0.09</v>
      </c>
      <c r="H177" s="52">
        <v>0.09</v>
      </c>
      <c r="I177" s="52">
        <f t="shared" si="2"/>
        <v>0.18</v>
      </c>
    </row>
    <row r="178" spans="1:9" x14ac:dyDescent="0.25">
      <c r="A178" s="40">
        <v>177</v>
      </c>
      <c r="B178" s="49" t="s">
        <v>373</v>
      </c>
      <c r="C178" s="8">
        <v>61031172</v>
      </c>
      <c r="D178" s="50" t="s">
        <v>70</v>
      </c>
      <c r="E178" s="50" t="s">
        <v>100</v>
      </c>
      <c r="F178" s="51">
        <v>1852</v>
      </c>
      <c r="G178" s="52">
        <v>0.09</v>
      </c>
      <c r="H178" s="52">
        <v>0.09</v>
      </c>
      <c r="I178" s="52">
        <f t="shared" si="2"/>
        <v>0.18</v>
      </c>
    </row>
    <row r="179" spans="1:9" x14ac:dyDescent="0.25">
      <c r="A179" s="40">
        <v>178</v>
      </c>
      <c r="B179" s="49" t="s">
        <v>374</v>
      </c>
      <c r="C179" s="8">
        <v>61031173</v>
      </c>
      <c r="D179" s="50" t="s">
        <v>70</v>
      </c>
      <c r="E179" s="50" t="s">
        <v>100</v>
      </c>
      <c r="F179" s="51">
        <v>1853</v>
      </c>
      <c r="G179" s="52">
        <v>0.09</v>
      </c>
      <c r="H179" s="52">
        <v>0.09</v>
      </c>
      <c r="I179" s="52">
        <f t="shared" si="2"/>
        <v>0.18</v>
      </c>
    </row>
    <row r="180" spans="1:9" x14ac:dyDescent="0.25">
      <c r="A180" s="40">
        <v>179</v>
      </c>
      <c r="B180" s="49" t="s">
        <v>375</v>
      </c>
      <c r="C180" s="8">
        <v>61031174</v>
      </c>
      <c r="D180" s="50" t="s">
        <v>70</v>
      </c>
      <c r="E180" s="50" t="s">
        <v>100</v>
      </c>
      <c r="F180" s="51">
        <v>1854</v>
      </c>
      <c r="G180" s="52">
        <v>0.09</v>
      </c>
      <c r="H180" s="52">
        <v>0.09</v>
      </c>
      <c r="I180" s="52">
        <f t="shared" si="2"/>
        <v>0.18</v>
      </c>
    </row>
    <row r="181" spans="1:9" x14ac:dyDescent="0.25">
      <c r="A181" s="40">
        <v>180</v>
      </c>
      <c r="B181" s="49" t="s">
        <v>376</v>
      </c>
      <c r="C181" s="8">
        <v>61031175</v>
      </c>
      <c r="D181" s="50" t="s">
        <v>70</v>
      </c>
      <c r="E181" s="50" t="s">
        <v>100</v>
      </c>
      <c r="F181" s="51">
        <v>1855</v>
      </c>
      <c r="G181" s="52">
        <v>0.09</v>
      </c>
      <c r="H181" s="52">
        <v>0.09</v>
      </c>
      <c r="I181" s="52">
        <f t="shared" si="2"/>
        <v>0.18</v>
      </c>
    </row>
    <row r="182" spans="1:9" x14ac:dyDescent="0.25">
      <c r="A182" s="40">
        <v>181</v>
      </c>
      <c r="B182" s="49" t="s">
        <v>377</v>
      </c>
      <c r="C182" s="8">
        <v>61031176</v>
      </c>
      <c r="D182" s="50" t="s">
        <v>70</v>
      </c>
      <c r="E182" s="50" t="s">
        <v>100</v>
      </c>
      <c r="F182" s="51">
        <v>1856</v>
      </c>
      <c r="G182" s="52">
        <v>0.09</v>
      </c>
      <c r="H182" s="52">
        <v>0.09</v>
      </c>
      <c r="I182" s="52">
        <f t="shared" si="2"/>
        <v>0.18</v>
      </c>
    </row>
    <row r="183" spans="1:9" x14ac:dyDescent="0.25">
      <c r="A183" s="40">
        <v>182</v>
      </c>
      <c r="B183" s="49" t="s">
        <v>378</v>
      </c>
      <c r="C183" s="8">
        <v>61031177</v>
      </c>
      <c r="D183" s="50" t="s">
        <v>70</v>
      </c>
      <c r="E183" s="50" t="s">
        <v>100</v>
      </c>
      <c r="F183" s="51">
        <v>1857</v>
      </c>
      <c r="G183" s="52">
        <v>0.09</v>
      </c>
      <c r="H183" s="52">
        <v>0.09</v>
      </c>
      <c r="I183" s="52">
        <f t="shared" si="2"/>
        <v>0.18</v>
      </c>
    </row>
    <row r="184" spans="1:9" x14ac:dyDescent="0.25">
      <c r="A184" s="40">
        <v>183</v>
      </c>
      <c r="B184" s="49" t="s">
        <v>379</v>
      </c>
      <c r="C184" s="8">
        <v>61031178</v>
      </c>
      <c r="D184" s="50" t="s">
        <v>70</v>
      </c>
      <c r="E184" s="50" t="s">
        <v>100</v>
      </c>
      <c r="F184" s="51">
        <v>1858</v>
      </c>
      <c r="G184" s="52">
        <v>0.09</v>
      </c>
      <c r="H184" s="52">
        <v>0.09</v>
      </c>
      <c r="I184" s="52">
        <f t="shared" si="2"/>
        <v>0.18</v>
      </c>
    </row>
    <row r="185" spans="1:9" x14ac:dyDescent="0.25">
      <c r="A185" s="40">
        <v>184</v>
      </c>
      <c r="B185" s="49" t="s">
        <v>380</v>
      </c>
      <c r="C185" s="8">
        <v>61031179</v>
      </c>
      <c r="D185" s="50" t="s">
        <v>70</v>
      </c>
      <c r="E185" s="50" t="s">
        <v>100</v>
      </c>
      <c r="F185" s="51">
        <v>1859</v>
      </c>
      <c r="G185" s="52">
        <v>0.09</v>
      </c>
      <c r="H185" s="52">
        <v>0.09</v>
      </c>
      <c r="I185" s="52">
        <f t="shared" si="2"/>
        <v>0.18</v>
      </c>
    </row>
    <row r="186" spans="1:9" x14ac:dyDescent="0.25">
      <c r="A186" s="40">
        <v>185</v>
      </c>
      <c r="B186" s="49" t="s">
        <v>381</v>
      </c>
      <c r="C186" s="8">
        <v>61031180</v>
      </c>
      <c r="D186" s="50" t="s">
        <v>70</v>
      </c>
      <c r="E186" s="50" t="s">
        <v>100</v>
      </c>
      <c r="F186" s="51">
        <v>1860</v>
      </c>
      <c r="G186" s="52">
        <v>0.09</v>
      </c>
      <c r="H186" s="52">
        <v>0.09</v>
      </c>
      <c r="I186" s="52">
        <f t="shared" si="2"/>
        <v>0.18</v>
      </c>
    </row>
    <row r="187" spans="1:9" x14ac:dyDescent="0.25">
      <c r="A187" s="40">
        <v>186</v>
      </c>
      <c r="B187" s="49" t="s">
        <v>382</v>
      </c>
      <c r="C187" s="8">
        <v>61031181</v>
      </c>
      <c r="D187" s="50" t="s">
        <v>70</v>
      </c>
      <c r="E187" s="50" t="s">
        <v>100</v>
      </c>
      <c r="F187" s="51">
        <v>1861</v>
      </c>
      <c r="G187" s="52">
        <v>0.09</v>
      </c>
      <c r="H187" s="52">
        <v>0.09</v>
      </c>
      <c r="I187" s="52">
        <f t="shared" si="2"/>
        <v>0.18</v>
      </c>
    </row>
    <row r="188" spans="1:9" x14ac:dyDescent="0.25">
      <c r="A188" s="40">
        <v>187</v>
      </c>
      <c r="B188" s="49" t="s">
        <v>383</v>
      </c>
      <c r="C188" s="8">
        <v>61031182</v>
      </c>
      <c r="D188" s="50" t="s">
        <v>70</v>
      </c>
      <c r="E188" s="50" t="s">
        <v>100</v>
      </c>
      <c r="F188" s="51">
        <v>1862</v>
      </c>
      <c r="G188" s="52">
        <v>0.09</v>
      </c>
      <c r="H188" s="52">
        <v>0.09</v>
      </c>
      <c r="I188" s="52">
        <f t="shared" si="2"/>
        <v>0.18</v>
      </c>
    </row>
    <row r="189" spans="1:9" x14ac:dyDescent="0.25">
      <c r="A189" s="40">
        <v>188</v>
      </c>
      <c r="B189" s="49" t="s">
        <v>384</v>
      </c>
      <c r="C189" s="8">
        <v>61031183</v>
      </c>
      <c r="D189" s="50" t="s">
        <v>70</v>
      </c>
      <c r="E189" s="50" t="s">
        <v>100</v>
      </c>
      <c r="F189" s="51">
        <v>1863</v>
      </c>
      <c r="G189" s="52">
        <v>0.09</v>
      </c>
      <c r="H189" s="52">
        <v>0.09</v>
      </c>
      <c r="I189" s="52">
        <f t="shared" si="2"/>
        <v>0.18</v>
      </c>
    </row>
    <row r="190" spans="1:9" x14ac:dyDescent="0.25">
      <c r="A190" s="40">
        <v>189</v>
      </c>
      <c r="B190" s="49" t="s">
        <v>385</v>
      </c>
      <c r="C190" s="8">
        <v>61031184</v>
      </c>
      <c r="D190" s="50" t="s">
        <v>70</v>
      </c>
      <c r="E190" s="50" t="s">
        <v>100</v>
      </c>
      <c r="F190" s="51">
        <v>1864</v>
      </c>
      <c r="G190" s="52">
        <v>0.09</v>
      </c>
      <c r="H190" s="52">
        <v>0.09</v>
      </c>
      <c r="I190" s="52">
        <f t="shared" si="2"/>
        <v>0.18</v>
      </c>
    </row>
    <row r="191" spans="1:9" x14ac:dyDescent="0.25">
      <c r="A191" s="40">
        <v>190</v>
      </c>
      <c r="B191" s="49" t="s">
        <v>386</v>
      </c>
      <c r="C191" s="8">
        <v>61031185</v>
      </c>
      <c r="D191" s="50" t="s">
        <v>70</v>
      </c>
      <c r="E191" s="50" t="s">
        <v>100</v>
      </c>
      <c r="F191" s="51">
        <v>1865</v>
      </c>
      <c r="G191" s="52">
        <v>0.09</v>
      </c>
      <c r="H191" s="52">
        <v>0.09</v>
      </c>
      <c r="I191" s="52">
        <f t="shared" si="2"/>
        <v>0.18</v>
      </c>
    </row>
    <row r="192" spans="1:9" x14ac:dyDescent="0.25">
      <c r="A192" s="40">
        <v>191</v>
      </c>
      <c r="B192" s="49" t="s">
        <v>387</v>
      </c>
      <c r="C192" s="8">
        <v>61031186</v>
      </c>
      <c r="D192" s="50" t="s">
        <v>70</v>
      </c>
      <c r="E192" s="50" t="s">
        <v>100</v>
      </c>
      <c r="F192" s="51">
        <v>1866</v>
      </c>
      <c r="G192" s="52">
        <v>0.09</v>
      </c>
      <c r="H192" s="52">
        <v>0.09</v>
      </c>
      <c r="I192" s="52">
        <f t="shared" si="2"/>
        <v>0.18</v>
      </c>
    </row>
    <row r="193" spans="1:9" x14ac:dyDescent="0.25">
      <c r="A193" s="40">
        <v>192</v>
      </c>
      <c r="B193" s="49" t="s">
        <v>388</v>
      </c>
      <c r="C193" s="8">
        <v>61031187</v>
      </c>
      <c r="D193" s="50" t="s">
        <v>70</v>
      </c>
      <c r="E193" s="50" t="s">
        <v>100</v>
      </c>
      <c r="F193" s="51">
        <v>1867</v>
      </c>
      <c r="G193" s="52">
        <v>0.09</v>
      </c>
      <c r="H193" s="52">
        <v>0.09</v>
      </c>
      <c r="I193" s="52">
        <f t="shared" si="2"/>
        <v>0.18</v>
      </c>
    </row>
    <row r="194" spans="1:9" x14ac:dyDescent="0.25">
      <c r="A194" s="40">
        <v>193</v>
      </c>
      <c r="B194" s="49" t="s">
        <v>389</v>
      </c>
      <c r="C194" s="8">
        <v>61031188</v>
      </c>
      <c r="D194" s="50" t="s">
        <v>70</v>
      </c>
      <c r="E194" s="50" t="s">
        <v>100</v>
      </c>
      <c r="F194" s="51">
        <v>1868</v>
      </c>
      <c r="G194" s="52">
        <v>0.09</v>
      </c>
      <c r="H194" s="52">
        <v>0.09</v>
      </c>
      <c r="I194" s="52">
        <f t="shared" si="2"/>
        <v>0.18</v>
      </c>
    </row>
    <row r="195" spans="1:9" x14ac:dyDescent="0.25">
      <c r="A195" s="40">
        <v>194</v>
      </c>
      <c r="B195" s="49" t="s">
        <v>390</v>
      </c>
      <c r="C195" s="8">
        <v>61031189</v>
      </c>
      <c r="D195" s="50" t="s">
        <v>70</v>
      </c>
      <c r="E195" s="50" t="s">
        <v>100</v>
      </c>
      <c r="F195" s="51">
        <v>1869</v>
      </c>
      <c r="G195" s="52">
        <v>0.09</v>
      </c>
      <c r="H195" s="52">
        <v>0.09</v>
      </c>
      <c r="I195" s="52">
        <f t="shared" ref="I195:I258" si="3">G195+H195</f>
        <v>0.18</v>
      </c>
    </row>
    <row r="196" spans="1:9" x14ac:dyDescent="0.25">
      <c r="A196" s="40">
        <v>195</v>
      </c>
      <c r="B196" s="49" t="s">
        <v>391</v>
      </c>
      <c r="C196" s="8">
        <v>61031190</v>
      </c>
      <c r="D196" s="50" t="s">
        <v>70</v>
      </c>
      <c r="E196" s="50" t="s">
        <v>100</v>
      </c>
      <c r="F196" s="51">
        <v>1870</v>
      </c>
      <c r="G196" s="52">
        <v>0.09</v>
      </c>
      <c r="H196" s="52">
        <v>0.09</v>
      </c>
      <c r="I196" s="52">
        <f t="shared" si="3"/>
        <v>0.18</v>
      </c>
    </row>
    <row r="197" spans="1:9" x14ac:dyDescent="0.25">
      <c r="A197" s="40">
        <v>196</v>
      </c>
      <c r="B197" s="49" t="s">
        <v>392</v>
      </c>
      <c r="C197" s="8">
        <v>61031191</v>
      </c>
      <c r="D197" s="50" t="s">
        <v>70</v>
      </c>
      <c r="E197" s="50" t="s">
        <v>100</v>
      </c>
      <c r="F197" s="51">
        <v>1871</v>
      </c>
      <c r="G197" s="52">
        <v>0.09</v>
      </c>
      <c r="H197" s="52">
        <v>0.09</v>
      </c>
      <c r="I197" s="52">
        <f t="shared" si="3"/>
        <v>0.18</v>
      </c>
    </row>
    <row r="198" spans="1:9" x14ac:dyDescent="0.25">
      <c r="A198" s="40">
        <v>197</v>
      </c>
      <c r="B198" s="49" t="s">
        <v>393</v>
      </c>
      <c r="C198" s="8">
        <v>61031192</v>
      </c>
      <c r="D198" s="50" t="s">
        <v>70</v>
      </c>
      <c r="E198" s="50" t="s">
        <v>100</v>
      </c>
      <c r="F198" s="51">
        <v>1872</v>
      </c>
      <c r="G198" s="52">
        <v>0.09</v>
      </c>
      <c r="H198" s="52">
        <v>0.09</v>
      </c>
      <c r="I198" s="52">
        <f t="shared" si="3"/>
        <v>0.18</v>
      </c>
    </row>
    <row r="199" spans="1:9" x14ac:dyDescent="0.25">
      <c r="A199" s="40">
        <v>198</v>
      </c>
      <c r="B199" s="49" t="s">
        <v>394</v>
      </c>
      <c r="C199" s="8">
        <v>61031193</v>
      </c>
      <c r="D199" s="50" t="s">
        <v>70</v>
      </c>
      <c r="E199" s="50" t="s">
        <v>100</v>
      </c>
      <c r="F199" s="51">
        <v>1873</v>
      </c>
      <c r="G199" s="52">
        <v>0.09</v>
      </c>
      <c r="H199" s="52">
        <v>0.09</v>
      </c>
      <c r="I199" s="52">
        <f t="shared" si="3"/>
        <v>0.18</v>
      </c>
    </row>
    <row r="200" spans="1:9" x14ac:dyDescent="0.25">
      <c r="A200" s="40">
        <v>199</v>
      </c>
      <c r="B200" s="49" t="s">
        <v>395</v>
      </c>
      <c r="C200" s="8">
        <v>61031194</v>
      </c>
      <c r="D200" s="50" t="s">
        <v>70</v>
      </c>
      <c r="E200" s="50" t="s">
        <v>100</v>
      </c>
      <c r="F200" s="51">
        <v>1874</v>
      </c>
      <c r="G200" s="52">
        <v>0.09</v>
      </c>
      <c r="H200" s="52">
        <v>0.09</v>
      </c>
      <c r="I200" s="52">
        <f t="shared" si="3"/>
        <v>0.18</v>
      </c>
    </row>
    <row r="201" spans="1:9" x14ac:dyDescent="0.25">
      <c r="A201" s="40">
        <v>200</v>
      </c>
      <c r="B201" s="49" t="s">
        <v>396</v>
      </c>
      <c r="C201" s="8">
        <v>61031195</v>
      </c>
      <c r="D201" s="50" t="s">
        <v>70</v>
      </c>
      <c r="E201" s="50" t="s">
        <v>100</v>
      </c>
      <c r="F201" s="51">
        <v>1875</v>
      </c>
      <c r="G201" s="52">
        <v>0.09</v>
      </c>
      <c r="H201" s="52">
        <v>0.09</v>
      </c>
      <c r="I201" s="52">
        <f t="shared" si="3"/>
        <v>0.18</v>
      </c>
    </row>
    <row r="202" spans="1:9" x14ac:dyDescent="0.25">
      <c r="A202" s="40">
        <v>201</v>
      </c>
      <c r="B202" s="49" t="s">
        <v>397</v>
      </c>
      <c r="C202" s="8">
        <v>61031196</v>
      </c>
      <c r="D202" s="50" t="s">
        <v>70</v>
      </c>
      <c r="E202" s="50" t="s">
        <v>100</v>
      </c>
      <c r="F202" s="51">
        <v>1876</v>
      </c>
      <c r="G202" s="52">
        <v>0.09</v>
      </c>
      <c r="H202" s="52">
        <v>0.09</v>
      </c>
      <c r="I202" s="52">
        <f t="shared" si="3"/>
        <v>0.18</v>
      </c>
    </row>
    <row r="203" spans="1:9" x14ac:dyDescent="0.25">
      <c r="A203" s="40">
        <v>202</v>
      </c>
      <c r="B203" s="49" t="s">
        <v>398</v>
      </c>
      <c r="C203" s="8">
        <v>61031197</v>
      </c>
      <c r="D203" s="50" t="s">
        <v>70</v>
      </c>
      <c r="E203" s="50" t="s">
        <v>100</v>
      </c>
      <c r="F203" s="51">
        <v>1877</v>
      </c>
      <c r="G203" s="52">
        <v>0.09</v>
      </c>
      <c r="H203" s="52">
        <v>0.09</v>
      </c>
      <c r="I203" s="52">
        <f t="shared" si="3"/>
        <v>0.18</v>
      </c>
    </row>
    <row r="204" spans="1:9" x14ac:dyDescent="0.25">
      <c r="A204" s="40">
        <v>203</v>
      </c>
      <c r="B204" s="49" t="s">
        <v>399</v>
      </c>
      <c r="C204" s="8">
        <v>61031198</v>
      </c>
      <c r="D204" s="50" t="s">
        <v>70</v>
      </c>
      <c r="E204" s="50" t="s">
        <v>100</v>
      </c>
      <c r="F204" s="51">
        <v>1878</v>
      </c>
      <c r="G204" s="52">
        <v>0.09</v>
      </c>
      <c r="H204" s="52">
        <v>0.09</v>
      </c>
      <c r="I204" s="52">
        <f t="shared" si="3"/>
        <v>0.18</v>
      </c>
    </row>
    <row r="205" spans="1:9" x14ac:dyDescent="0.25">
      <c r="A205" s="40">
        <v>204</v>
      </c>
      <c r="B205" s="49" t="s">
        <v>400</v>
      </c>
      <c r="C205" s="8">
        <v>61031199</v>
      </c>
      <c r="D205" s="50" t="s">
        <v>70</v>
      </c>
      <c r="E205" s="50" t="s">
        <v>100</v>
      </c>
      <c r="F205" s="51">
        <v>1879</v>
      </c>
      <c r="G205" s="52">
        <v>0.09</v>
      </c>
      <c r="H205" s="52">
        <v>0.09</v>
      </c>
      <c r="I205" s="52">
        <f t="shared" si="3"/>
        <v>0.18</v>
      </c>
    </row>
    <row r="206" spans="1:9" x14ac:dyDescent="0.25">
      <c r="A206" s="40">
        <v>205</v>
      </c>
      <c r="B206" s="49" t="s">
        <v>401</v>
      </c>
      <c r="C206" s="8">
        <v>61031200</v>
      </c>
      <c r="D206" s="50" t="s">
        <v>70</v>
      </c>
      <c r="E206" s="50" t="s">
        <v>100</v>
      </c>
      <c r="F206" s="51">
        <v>1880</v>
      </c>
      <c r="G206" s="52">
        <v>0.09</v>
      </c>
      <c r="H206" s="52">
        <v>0.09</v>
      </c>
      <c r="I206" s="52">
        <f t="shared" si="3"/>
        <v>0.18</v>
      </c>
    </row>
    <row r="207" spans="1:9" x14ac:dyDescent="0.25">
      <c r="A207" s="40">
        <v>206</v>
      </c>
      <c r="B207" s="49" t="s">
        <v>402</v>
      </c>
      <c r="C207" s="8">
        <v>61031201</v>
      </c>
      <c r="D207" s="50" t="s">
        <v>70</v>
      </c>
      <c r="E207" s="50" t="s">
        <v>100</v>
      </c>
      <c r="F207" s="51">
        <v>1881</v>
      </c>
      <c r="G207" s="52">
        <v>0.09</v>
      </c>
      <c r="H207" s="52">
        <v>0.09</v>
      </c>
      <c r="I207" s="52">
        <f t="shared" si="3"/>
        <v>0.18</v>
      </c>
    </row>
    <row r="208" spans="1:9" x14ac:dyDescent="0.25">
      <c r="A208" s="40">
        <v>207</v>
      </c>
      <c r="B208" s="49" t="s">
        <v>403</v>
      </c>
      <c r="C208" s="8">
        <v>61031202</v>
      </c>
      <c r="D208" s="50" t="s">
        <v>70</v>
      </c>
      <c r="E208" s="50" t="s">
        <v>100</v>
      </c>
      <c r="F208" s="51">
        <v>1882</v>
      </c>
      <c r="G208" s="52">
        <v>0.09</v>
      </c>
      <c r="H208" s="52">
        <v>0.09</v>
      </c>
      <c r="I208" s="52">
        <f t="shared" si="3"/>
        <v>0.18</v>
      </c>
    </row>
    <row r="209" spans="1:9" x14ac:dyDescent="0.25">
      <c r="A209" s="40">
        <v>208</v>
      </c>
      <c r="B209" s="49" t="s">
        <v>404</v>
      </c>
      <c r="C209" s="8">
        <v>61031203</v>
      </c>
      <c r="D209" s="50" t="s">
        <v>70</v>
      </c>
      <c r="E209" s="50" t="s">
        <v>100</v>
      </c>
      <c r="F209" s="51">
        <v>1883</v>
      </c>
      <c r="G209" s="52">
        <v>0.09</v>
      </c>
      <c r="H209" s="52">
        <v>0.09</v>
      </c>
      <c r="I209" s="52">
        <f t="shared" si="3"/>
        <v>0.18</v>
      </c>
    </row>
    <row r="210" spans="1:9" x14ac:dyDescent="0.25">
      <c r="A210" s="40">
        <v>209</v>
      </c>
      <c r="B210" s="49" t="s">
        <v>405</v>
      </c>
      <c r="C210" s="8">
        <v>61031204</v>
      </c>
      <c r="D210" s="50" t="s">
        <v>70</v>
      </c>
      <c r="E210" s="50" t="s">
        <v>100</v>
      </c>
      <c r="F210" s="51">
        <v>1884</v>
      </c>
      <c r="G210" s="52">
        <v>0.09</v>
      </c>
      <c r="H210" s="52">
        <v>0.09</v>
      </c>
      <c r="I210" s="52">
        <f t="shared" si="3"/>
        <v>0.18</v>
      </c>
    </row>
    <row r="211" spans="1:9" x14ac:dyDescent="0.25">
      <c r="A211" s="40">
        <v>210</v>
      </c>
      <c r="B211" s="49" t="s">
        <v>406</v>
      </c>
      <c r="C211" s="8">
        <v>61031205</v>
      </c>
      <c r="D211" s="50" t="s">
        <v>70</v>
      </c>
      <c r="E211" s="50" t="s">
        <v>100</v>
      </c>
      <c r="F211" s="51">
        <v>1885</v>
      </c>
      <c r="G211" s="52">
        <v>0.09</v>
      </c>
      <c r="H211" s="52">
        <v>0.09</v>
      </c>
      <c r="I211" s="52">
        <f t="shared" si="3"/>
        <v>0.18</v>
      </c>
    </row>
    <row r="212" spans="1:9" x14ac:dyDescent="0.25">
      <c r="A212" s="40">
        <v>211</v>
      </c>
      <c r="B212" s="49" t="s">
        <v>407</v>
      </c>
      <c r="C212" s="8">
        <v>61031206</v>
      </c>
      <c r="D212" s="50" t="s">
        <v>70</v>
      </c>
      <c r="E212" s="50" t="s">
        <v>100</v>
      </c>
      <c r="F212" s="51">
        <v>1886</v>
      </c>
      <c r="G212" s="52">
        <v>0.09</v>
      </c>
      <c r="H212" s="52">
        <v>0.09</v>
      </c>
      <c r="I212" s="52">
        <f t="shared" si="3"/>
        <v>0.18</v>
      </c>
    </row>
    <row r="213" spans="1:9" x14ac:dyDescent="0.25">
      <c r="A213" s="40">
        <v>212</v>
      </c>
      <c r="B213" s="49" t="s">
        <v>408</v>
      </c>
      <c r="C213" s="8">
        <v>61031207</v>
      </c>
      <c r="D213" s="50" t="s">
        <v>70</v>
      </c>
      <c r="E213" s="50" t="s">
        <v>100</v>
      </c>
      <c r="F213" s="51">
        <v>1887</v>
      </c>
      <c r="G213" s="52">
        <v>0.09</v>
      </c>
      <c r="H213" s="52">
        <v>0.09</v>
      </c>
      <c r="I213" s="52">
        <f t="shared" si="3"/>
        <v>0.18</v>
      </c>
    </row>
    <row r="214" spans="1:9" x14ac:dyDescent="0.25">
      <c r="A214" s="40">
        <v>213</v>
      </c>
      <c r="B214" s="49" t="s">
        <v>409</v>
      </c>
      <c r="C214" s="8">
        <v>61031208</v>
      </c>
      <c r="D214" s="50" t="s">
        <v>70</v>
      </c>
      <c r="E214" s="50" t="s">
        <v>100</v>
      </c>
      <c r="F214" s="51">
        <v>1888</v>
      </c>
      <c r="G214" s="52">
        <v>0.09</v>
      </c>
      <c r="H214" s="52">
        <v>0.09</v>
      </c>
      <c r="I214" s="52">
        <f t="shared" si="3"/>
        <v>0.18</v>
      </c>
    </row>
    <row r="215" spans="1:9" x14ac:dyDescent="0.25">
      <c r="A215" s="40">
        <v>214</v>
      </c>
      <c r="B215" s="49" t="s">
        <v>410</v>
      </c>
      <c r="C215" s="8">
        <v>61031209</v>
      </c>
      <c r="D215" s="50" t="s">
        <v>70</v>
      </c>
      <c r="E215" s="50" t="s">
        <v>100</v>
      </c>
      <c r="F215" s="51">
        <v>1889</v>
      </c>
      <c r="G215" s="52">
        <v>0.09</v>
      </c>
      <c r="H215" s="52">
        <v>0.09</v>
      </c>
      <c r="I215" s="52">
        <f t="shared" si="3"/>
        <v>0.18</v>
      </c>
    </row>
    <row r="216" spans="1:9" x14ac:dyDescent="0.25">
      <c r="A216" s="40">
        <v>215</v>
      </c>
      <c r="B216" s="49" t="s">
        <v>411</v>
      </c>
      <c r="C216" s="8">
        <v>61031210</v>
      </c>
      <c r="D216" s="50" t="s">
        <v>70</v>
      </c>
      <c r="E216" s="50" t="s">
        <v>100</v>
      </c>
      <c r="F216" s="51">
        <v>1890</v>
      </c>
      <c r="G216" s="52">
        <v>0.09</v>
      </c>
      <c r="H216" s="52">
        <v>0.09</v>
      </c>
      <c r="I216" s="52">
        <f t="shared" si="3"/>
        <v>0.18</v>
      </c>
    </row>
    <row r="217" spans="1:9" x14ac:dyDescent="0.25">
      <c r="A217" s="40">
        <v>216</v>
      </c>
      <c r="B217" s="49" t="s">
        <v>412</v>
      </c>
      <c r="C217" s="8">
        <v>61031211</v>
      </c>
      <c r="D217" s="50" t="s">
        <v>70</v>
      </c>
      <c r="E217" s="50" t="s">
        <v>100</v>
      </c>
      <c r="F217" s="51">
        <v>1891</v>
      </c>
      <c r="G217" s="52">
        <v>0.09</v>
      </c>
      <c r="H217" s="52">
        <v>0.09</v>
      </c>
      <c r="I217" s="52">
        <f t="shared" si="3"/>
        <v>0.18</v>
      </c>
    </row>
    <row r="218" spans="1:9" x14ac:dyDescent="0.25">
      <c r="A218" s="40">
        <v>217</v>
      </c>
      <c r="B218" s="49" t="s">
        <v>413</v>
      </c>
      <c r="C218" s="8">
        <v>61031212</v>
      </c>
      <c r="D218" s="50" t="s">
        <v>70</v>
      </c>
      <c r="E218" s="50" t="s">
        <v>100</v>
      </c>
      <c r="F218" s="51">
        <v>1892</v>
      </c>
      <c r="G218" s="52">
        <v>0.09</v>
      </c>
      <c r="H218" s="52">
        <v>0.09</v>
      </c>
      <c r="I218" s="52">
        <f t="shared" si="3"/>
        <v>0.18</v>
      </c>
    </row>
    <row r="219" spans="1:9" x14ac:dyDescent="0.25">
      <c r="A219" s="40">
        <v>218</v>
      </c>
      <c r="B219" s="49" t="s">
        <v>414</v>
      </c>
      <c r="C219" s="8">
        <v>61031213</v>
      </c>
      <c r="D219" s="50" t="s">
        <v>70</v>
      </c>
      <c r="E219" s="50" t="s">
        <v>100</v>
      </c>
      <c r="F219" s="51">
        <v>1893</v>
      </c>
      <c r="G219" s="52">
        <v>0.09</v>
      </c>
      <c r="H219" s="52">
        <v>0.09</v>
      </c>
      <c r="I219" s="52">
        <f t="shared" si="3"/>
        <v>0.18</v>
      </c>
    </row>
    <row r="220" spans="1:9" x14ac:dyDescent="0.25">
      <c r="A220" s="40">
        <v>219</v>
      </c>
      <c r="B220" s="49" t="s">
        <v>415</v>
      </c>
      <c r="C220" s="8">
        <v>61031214</v>
      </c>
      <c r="D220" s="50" t="s">
        <v>70</v>
      </c>
      <c r="E220" s="50" t="s">
        <v>100</v>
      </c>
      <c r="F220" s="51">
        <v>1894</v>
      </c>
      <c r="G220" s="52">
        <v>0.09</v>
      </c>
      <c r="H220" s="52">
        <v>0.09</v>
      </c>
      <c r="I220" s="52">
        <f t="shared" si="3"/>
        <v>0.18</v>
      </c>
    </row>
    <row r="221" spans="1:9" x14ac:dyDescent="0.25">
      <c r="A221" s="40">
        <v>220</v>
      </c>
      <c r="B221" s="49" t="s">
        <v>416</v>
      </c>
      <c r="C221" s="8">
        <v>61031215</v>
      </c>
      <c r="D221" s="50" t="s">
        <v>70</v>
      </c>
      <c r="E221" s="50" t="s">
        <v>100</v>
      </c>
      <c r="F221" s="51">
        <v>1895</v>
      </c>
      <c r="G221" s="52">
        <v>0.09</v>
      </c>
      <c r="H221" s="52">
        <v>0.09</v>
      </c>
      <c r="I221" s="52">
        <f t="shared" si="3"/>
        <v>0.18</v>
      </c>
    </row>
    <row r="222" spans="1:9" x14ac:dyDescent="0.25">
      <c r="A222" s="40">
        <v>221</v>
      </c>
      <c r="B222" s="49" t="s">
        <v>417</v>
      </c>
      <c r="C222" s="8">
        <v>61031216</v>
      </c>
      <c r="D222" s="50" t="s">
        <v>70</v>
      </c>
      <c r="E222" s="50" t="s">
        <v>100</v>
      </c>
      <c r="F222" s="51">
        <v>1896</v>
      </c>
      <c r="G222" s="52">
        <v>0.09</v>
      </c>
      <c r="H222" s="52">
        <v>0.09</v>
      </c>
      <c r="I222" s="52">
        <f t="shared" si="3"/>
        <v>0.18</v>
      </c>
    </row>
    <row r="223" spans="1:9" x14ac:dyDescent="0.25">
      <c r="A223" s="40">
        <v>222</v>
      </c>
      <c r="B223" s="49" t="s">
        <v>418</v>
      </c>
      <c r="C223" s="8">
        <v>61031217</v>
      </c>
      <c r="D223" s="50" t="s">
        <v>70</v>
      </c>
      <c r="E223" s="50" t="s">
        <v>100</v>
      </c>
      <c r="F223" s="51">
        <v>1897</v>
      </c>
      <c r="G223" s="52">
        <v>0.09</v>
      </c>
      <c r="H223" s="52">
        <v>0.09</v>
      </c>
      <c r="I223" s="52">
        <f t="shared" si="3"/>
        <v>0.18</v>
      </c>
    </row>
    <row r="224" spans="1:9" x14ac:dyDescent="0.25">
      <c r="A224" s="40">
        <v>223</v>
      </c>
      <c r="B224" s="49" t="s">
        <v>419</v>
      </c>
      <c r="C224" s="8">
        <v>61031218</v>
      </c>
      <c r="D224" s="50" t="s">
        <v>70</v>
      </c>
      <c r="E224" s="50" t="s">
        <v>100</v>
      </c>
      <c r="F224" s="51">
        <v>1898</v>
      </c>
      <c r="G224" s="52">
        <v>0.09</v>
      </c>
      <c r="H224" s="52">
        <v>0.09</v>
      </c>
      <c r="I224" s="52">
        <f t="shared" si="3"/>
        <v>0.18</v>
      </c>
    </row>
    <row r="225" spans="1:9" x14ac:dyDescent="0.25">
      <c r="A225" s="40">
        <v>224</v>
      </c>
      <c r="B225" s="49" t="s">
        <v>420</v>
      </c>
      <c r="C225" s="8">
        <v>61031219</v>
      </c>
      <c r="D225" s="50" t="s">
        <v>70</v>
      </c>
      <c r="E225" s="50" t="s">
        <v>100</v>
      </c>
      <c r="F225" s="51">
        <v>1899</v>
      </c>
      <c r="G225" s="52">
        <v>0.09</v>
      </c>
      <c r="H225" s="52">
        <v>0.09</v>
      </c>
      <c r="I225" s="52">
        <f t="shared" si="3"/>
        <v>0.18</v>
      </c>
    </row>
    <row r="226" spans="1:9" x14ac:dyDescent="0.25">
      <c r="A226" s="40">
        <v>225</v>
      </c>
      <c r="B226" s="49" t="s">
        <v>421</v>
      </c>
      <c r="C226" s="8">
        <v>61031220</v>
      </c>
      <c r="D226" s="50" t="s">
        <v>70</v>
      </c>
      <c r="E226" s="50" t="s">
        <v>100</v>
      </c>
      <c r="F226" s="51">
        <v>1900</v>
      </c>
      <c r="G226" s="52">
        <v>0.09</v>
      </c>
      <c r="H226" s="52">
        <v>0.09</v>
      </c>
      <c r="I226" s="52">
        <f t="shared" si="3"/>
        <v>0.18</v>
      </c>
    </row>
    <row r="227" spans="1:9" x14ac:dyDescent="0.25">
      <c r="A227" s="40">
        <v>226</v>
      </c>
      <c r="B227" s="49" t="s">
        <v>422</v>
      </c>
      <c r="C227" s="8">
        <v>61031221</v>
      </c>
      <c r="D227" s="50" t="s">
        <v>70</v>
      </c>
      <c r="E227" s="50" t="s">
        <v>100</v>
      </c>
      <c r="F227" s="51">
        <v>1901</v>
      </c>
      <c r="G227" s="52">
        <v>0.09</v>
      </c>
      <c r="H227" s="52">
        <v>0.09</v>
      </c>
      <c r="I227" s="52">
        <f t="shared" si="3"/>
        <v>0.18</v>
      </c>
    </row>
    <row r="228" spans="1:9" x14ac:dyDescent="0.25">
      <c r="A228" s="40">
        <v>227</v>
      </c>
      <c r="B228" s="49" t="s">
        <v>423</v>
      </c>
      <c r="C228" s="8">
        <v>61031222</v>
      </c>
      <c r="D228" s="50" t="s">
        <v>70</v>
      </c>
      <c r="E228" s="50" t="s">
        <v>100</v>
      </c>
      <c r="F228" s="51">
        <v>1902</v>
      </c>
      <c r="G228" s="52">
        <v>0.09</v>
      </c>
      <c r="H228" s="52">
        <v>0.09</v>
      </c>
      <c r="I228" s="52">
        <f t="shared" si="3"/>
        <v>0.18</v>
      </c>
    </row>
    <row r="229" spans="1:9" x14ac:dyDescent="0.25">
      <c r="A229" s="40">
        <v>228</v>
      </c>
      <c r="B229" s="49" t="s">
        <v>424</v>
      </c>
      <c r="C229" s="8">
        <v>61031223</v>
      </c>
      <c r="D229" s="50" t="s">
        <v>70</v>
      </c>
      <c r="E229" s="50" t="s">
        <v>100</v>
      </c>
      <c r="F229" s="51">
        <v>1903</v>
      </c>
      <c r="G229" s="52">
        <v>0.09</v>
      </c>
      <c r="H229" s="52">
        <v>0.09</v>
      </c>
      <c r="I229" s="52">
        <f t="shared" si="3"/>
        <v>0.18</v>
      </c>
    </row>
    <row r="230" spans="1:9" x14ac:dyDescent="0.25">
      <c r="A230" s="40">
        <v>229</v>
      </c>
      <c r="B230" s="49" t="s">
        <v>425</v>
      </c>
      <c r="C230" s="8">
        <v>61031224</v>
      </c>
      <c r="D230" s="50" t="s">
        <v>70</v>
      </c>
      <c r="E230" s="50" t="s">
        <v>100</v>
      </c>
      <c r="F230" s="51">
        <v>1904</v>
      </c>
      <c r="G230" s="52">
        <v>0.09</v>
      </c>
      <c r="H230" s="52">
        <v>0.09</v>
      </c>
      <c r="I230" s="52">
        <f t="shared" si="3"/>
        <v>0.18</v>
      </c>
    </row>
    <row r="231" spans="1:9" x14ac:dyDescent="0.25">
      <c r="A231" s="40">
        <v>230</v>
      </c>
      <c r="B231" s="49" t="s">
        <v>426</v>
      </c>
      <c r="C231" s="8">
        <v>61031225</v>
      </c>
      <c r="D231" s="50" t="s">
        <v>70</v>
      </c>
      <c r="E231" s="50" t="s">
        <v>100</v>
      </c>
      <c r="F231" s="51">
        <v>1905</v>
      </c>
      <c r="G231" s="52">
        <v>0.09</v>
      </c>
      <c r="H231" s="52">
        <v>0.09</v>
      </c>
      <c r="I231" s="52">
        <f t="shared" si="3"/>
        <v>0.18</v>
      </c>
    </row>
    <row r="232" spans="1:9" x14ac:dyDescent="0.25">
      <c r="A232" s="40">
        <v>231</v>
      </c>
      <c r="B232" s="49" t="s">
        <v>427</v>
      </c>
      <c r="C232" s="8">
        <v>61031226</v>
      </c>
      <c r="D232" s="50" t="s">
        <v>70</v>
      </c>
      <c r="E232" s="50" t="s">
        <v>100</v>
      </c>
      <c r="F232" s="51">
        <v>1906</v>
      </c>
      <c r="G232" s="52">
        <v>0.09</v>
      </c>
      <c r="H232" s="52">
        <v>0.09</v>
      </c>
      <c r="I232" s="52">
        <f t="shared" si="3"/>
        <v>0.18</v>
      </c>
    </row>
    <row r="233" spans="1:9" x14ac:dyDescent="0.25">
      <c r="A233" s="40">
        <v>232</v>
      </c>
      <c r="B233" s="49" t="s">
        <v>428</v>
      </c>
      <c r="C233" s="8">
        <v>61031227</v>
      </c>
      <c r="D233" s="50" t="s">
        <v>70</v>
      </c>
      <c r="E233" s="50" t="s">
        <v>100</v>
      </c>
      <c r="F233" s="51">
        <v>1907</v>
      </c>
      <c r="G233" s="52">
        <v>0.09</v>
      </c>
      <c r="H233" s="52">
        <v>0.09</v>
      </c>
      <c r="I233" s="52">
        <f t="shared" si="3"/>
        <v>0.18</v>
      </c>
    </row>
    <row r="234" spans="1:9" x14ac:dyDescent="0.25">
      <c r="A234" s="40">
        <v>233</v>
      </c>
      <c r="B234" s="49" t="s">
        <v>429</v>
      </c>
      <c r="C234" s="8">
        <v>61031228</v>
      </c>
      <c r="D234" s="50" t="s">
        <v>70</v>
      </c>
      <c r="E234" s="50" t="s">
        <v>100</v>
      </c>
      <c r="F234" s="51">
        <v>1908</v>
      </c>
      <c r="G234" s="52">
        <v>0.09</v>
      </c>
      <c r="H234" s="52">
        <v>0.09</v>
      </c>
      <c r="I234" s="52">
        <f t="shared" si="3"/>
        <v>0.18</v>
      </c>
    </row>
    <row r="235" spans="1:9" x14ac:dyDescent="0.25">
      <c r="A235" s="40">
        <v>234</v>
      </c>
      <c r="B235" s="49" t="s">
        <v>430</v>
      </c>
      <c r="C235" s="8">
        <v>61031229</v>
      </c>
      <c r="D235" s="50" t="s">
        <v>70</v>
      </c>
      <c r="E235" s="50" t="s">
        <v>100</v>
      </c>
      <c r="F235" s="51">
        <v>1909</v>
      </c>
      <c r="G235" s="52">
        <v>0.09</v>
      </c>
      <c r="H235" s="52">
        <v>0.09</v>
      </c>
      <c r="I235" s="52">
        <f t="shared" si="3"/>
        <v>0.18</v>
      </c>
    </row>
    <row r="236" spans="1:9" x14ac:dyDescent="0.25">
      <c r="A236" s="40">
        <v>235</v>
      </c>
      <c r="B236" s="49" t="s">
        <v>431</v>
      </c>
      <c r="C236" s="8">
        <v>61031230</v>
      </c>
      <c r="D236" s="50" t="s">
        <v>70</v>
      </c>
      <c r="E236" s="50" t="s">
        <v>100</v>
      </c>
      <c r="F236" s="51">
        <v>1910</v>
      </c>
      <c r="G236" s="52">
        <v>0.09</v>
      </c>
      <c r="H236" s="52">
        <v>0.09</v>
      </c>
      <c r="I236" s="52">
        <f t="shared" si="3"/>
        <v>0.18</v>
      </c>
    </row>
    <row r="237" spans="1:9" x14ac:dyDescent="0.25">
      <c r="A237" s="40">
        <v>236</v>
      </c>
      <c r="B237" s="49" t="s">
        <v>432</v>
      </c>
      <c r="C237" s="8">
        <v>61031231</v>
      </c>
      <c r="D237" s="50" t="s">
        <v>70</v>
      </c>
      <c r="E237" s="50" t="s">
        <v>100</v>
      </c>
      <c r="F237" s="51">
        <v>1911</v>
      </c>
      <c r="G237" s="52">
        <v>0.09</v>
      </c>
      <c r="H237" s="52">
        <v>0.09</v>
      </c>
      <c r="I237" s="52">
        <f t="shared" si="3"/>
        <v>0.18</v>
      </c>
    </row>
    <row r="238" spans="1:9" x14ac:dyDescent="0.25">
      <c r="A238" s="40">
        <v>237</v>
      </c>
      <c r="B238" s="49" t="s">
        <v>433</v>
      </c>
      <c r="C238" s="8">
        <v>61031232</v>
      </c>
      <c r="D238" s="50" t="s">
        <v>70</v>
      </c>
      <c r="E238" s="50" t="s">
        <v>100</v>
      </c>
      <c r="F238" s="51">
        <v>1912</v>
      </c>
      <c r="G238" s="52">
        <v>0.09</v>
      </c>
      <c r="H238" s="52">
        <v>0.09</v>
      </c>
      <c r="I238" s="52">
        <f t="shared" si="3"/>
        <v>0.18</v>
      </c>
    </row>
    <row r="239" spans="1:9" x14ac:dyDescent="0.25">
      <c r="A239" s="40">
        <v>238</v>
      </c>
      <c r="B239" s="49" t="s">
        <v>434</v>
      </c>
      <c r="C239" s="8">
        <v>61031233</v>
      </c>
      <c r="D239" s="50" t="s">
        <v>70</v>
      </c>
      <c r="E239" s="50" t="s">
        <v>100</v>
      </c>
      <c r="F239" s="51">
        <v>1913</v>
      </c>
      <c r="G239" s="52">
        <v>0.09</v>
      </c>
      <c r="H239" s="52">
        <v>0.09</v>
      </c>
      <c r="I239" s="52">
        <f t="shared" si="3"/>
        <v>0.18</v>
      </c>
    </row>
    <row r="240" spans="1:9" x14ac:dyDescent="0.25">
      <c r="A240" s="40">
        <v>239</v>
      </c>
      <c r="B240" s="49" t="s">
        <v>435</v>
      </c>
      <c r="C240" s="8">
        <v>61031234</v>
      </c>
      <c r="D240" s="50" t="s">
        <v>70</v>
      </c>
      <c r="E240" s="50" t="s">
        <v>100</v>
      </c>
      <c r="F240" s="51">
        <v>1914</v>
      </c>
      <c r="G240" s="52">
        <v>0.09</v>
      </c>
      <c r="H240" s="52">
        <v>0.09</v>
      </c>
      <c r="I240" s="52">
        <f t="shared" si="3"/>
        <v>0.18</v>
      </c>
    </row>
    <row r="241" spans="1:9" x14ac:dyDescent="0.25">
      <c r="A241" s="40">
        <v>240</v>
      </c>
      <c r="B241" s="49" t="s">
        <v>436</v>
      </c>
      <c r="C241" s="8">
        <v>61031235</v>
      </c>
      <c r="D241" s="50" t="s">
        <v>70</v>
      </c>
      <c r="E241" s="50" t="s">
        <v>100</v>
      </c>
      <c r="F241" s="51">
        <v>1915</v>
      </c>
      <c r="G241" s="52">
        <v>0.09</v>
      </c>
      <c r="H241" s="52">
        <v>0.09</v>
      </c>
      <c r="I241" s="52">
        <f t="shared" si="3"/>
        <v>0.18</v>
      </c>
    </row>
    <row r="242" spans="1:9" x14ac:dyDescent="0.25">
      <c r="A242" s="40">
        <v>241</v>
      </c>
      <c r="B242" s="49" t="s">
        <v>437</v>
      </c>
      <c r="C242" s="8">
        <v>61031236</v>
      </c>
      <c r="D242" s="50" t="s">
        <v>70</v>
      </c>
      <c r="E242" s="50" t="s">
        <v>100</v>
      </c>
      <c r="F242" s="51">
        <v>1916</v>
      </c>
      <c r="G242" s="52">
        <v>0.09</v>
      </c>
      <c r="H242" s="52">
        <v>0.09</v>
      </c>
      <c r="I242" s="52">
        <f t="shared" si="3"/>
        <v>0.18</v>
      </c>
    </row>
    <row r="243" spans="1:9" x14ac:dyDescent="0.25">
      <c r="A243" s="40">
        <v>242</v>
      </c>
      <c r="B243" s="49" t="s">
        <v>438</v>
      </c>
      <c r="C243" s="8">
        <v>61031237</v>
      </c>
      <c r="D243" s="50" t="s">
        <v>70</v>
      </c>
      <c r="E243" s="50" t="s">
        <v>100</v>
      </c>
      <c r="F243" s="51">
        <v>1917</v>
      </c>
      <c r="G243" s="52">
        <v>0.09</v>
      </c>
      <c r="H243" s="52">
        <v>0.09</v>
      </c>
      <c r="I243" s="52">
        <f t="shared" si="3"/>
        <v>0.18</v>
      </c>
    </row>
    <row r="244" spans="1:9" x14ac:dyDescent="0.25">
      <c r="A244" s="40">
        <v>243</v>
      </c>
      <c r="B244" s="49" t="s">
        <v>439</v>
      </c>
      <c r="C244" s="8">
        <v>61031238</v>
      </c>
      <c r="D244" s="50" t="s">
        <v>70</v>
      </c>
      <c r="E244" s="50" t="s">
        <v>100</v>
      </c>
      <c r="F244" s="51">
        <v>1918</v>
      </c>
      <c r="G244" s="52">
        <v>0.09</v>
      </c>
      <c r="H244" s="52">
        <v>0.09</v>
      </c>
      <c r="I244" s="52">
        <f t="shared" si="3"/>
        <v>0.18</v>
      </c>
    </row>
    <row r="245" spans="1:9" x14ac:dyDescent="0.25">
      <c r="A245" s="40">
        <v>244</v>
      </c>
      <c r="B245" s="49" t="s">
        <v>440</v>
      </c>
      <c r="C245" s="8">
        <v>61031239</v>
      </c>
      <c r="D245" s="50" t="s">
        <v>70</v>
      </c>
      <c r="E245" s="50" t="s">
        <v>100</v>
      </c>
      <c r="F245" s="51">
        <v>1919</v>
      </c>
      <c r="G245" s="52">
        <v>0.09</v>
      </c>
      <c r="H245" s="52">
        <v>0.09</v>
      </c>
      <c r="I245" s="52">
        <f t="shared" si="3"/>
        <v>0.18</v>
      </c>
    </row>
    <row r="246" spans="1:9" x14ac:dyDescent="0.25">
      <c r="A246" s="40">
        <v>245</v>
      </c>
      <c r="B246" s="49" t="s">
        <v>441</v>
      </c>
      <c r="C246" s="8">
        <v>61031240</v>
      </c>
      <c r="D246" s="50" t="s">
        <v>70</v>
      </c>
      <c r="E246" s="50" t="s">
        <v>100</v>
      </c>
      <c r="F246" s="51">
        <v>1920</v>
      </c>
      <c r="G246" s="52">
        <v>0.09</v>
      </c>
      <c r="H246" s="52">
        <v>0.09</v>
      </c>
      <c r="I246" s="52">
        <f t="shared" si="3"/>
        <v>0.18</v>
      </c>
    </row>
    <row r="247" spans="1:9" x14ac:dyDescent="0.25">
      <c r="A247" s="40">
        <v>246</v>
      </c>
      <c r="B247" s="49" t="s">
        <v>442</v>
      </c>
      <c r="C247" s="8">
        <v>61031241</v>
      </c>
      <c r="D247" s="50" t="s">
        <v>70</v>
      </c>
      <c r="E247" s="50" t="s">
        <v>100</v>
      </c>
      <c r="F247" s="51">
        <v>1921</v>
      </c>
      <c r="G247" s="52">
        <v>0.09</v>
      </c>
      <c r="H247" s="52">
        <v>0.09</v>
      </c>
      <c r="I247" s="52">
        <f t="shared" si="3"/>
        <v>0.18</v>
      </c>
    </row>
    <row r="248" spans="1:9" x14ac:dyDescent="0.25">
      <c r="A248" s="40">
        <v>247</v>
      </c>
      <c r="B248" s="49" t="s">
        <v>443</v>
      </c>
      <c r="C248" s="8">
        <v>61031242</v>
      </c>
      <c r="D248" s="50" t="s">
        <v>70</v>
      </c>
      <c r="E248" s="50" t="s">
        <v>100</v>
      </c>
      <c r="F248" s="51">
        <v>1922</v>
      </c>
      <c r="G248" s="52">
        <v>0.09</v>
      </c>
      <c r="H248" s="52">
        <v>0.09</v>
      </c>
      <c r="I248" s="52">
        <f t="shared" si="3"/>
        <v>0.18</v>
      </c>
    </row>
    <row r="249" spans="1:9" x14ac:dyDescent="0.25">
      <c r="A249" s="40">
        <v>248</v>
      </c>
      <c r="B249" s="49" t="s">
        <v>444</v>
      </c>
      <c r="C249" s="8">
        <v>61031243</v>
      </c>
      <c r="D249" s="50" t="s">
        <v>70</v>
      </c>
      <c r="E249" s="50" t="s">
        <v>100</v>
      </c>
      <c r="F249" s="51">
        <v>1923</v>
      </c>
      <c r="G249" s="52">
        <v>0.09</v>
      </c>
      <c r="H249" s="52">
        <v>0.09</v>
      </c>
      <c r="I249" s="52">
        <f t="shared" si="3"/>
        <v>0.18</v>
      </c>
    </row>
    <row r="250" spans="1:9" x14ac:dyDescent="0.25">
      <c r="A250" s="40">
        <v>249</v>
      </c>
      <c r="B250" s="49" t="s">
        <v>445</v>
      </c>
      <c r="C250" s="8">
        <v>61031244</v>
      </c>
      <c r="D250" s="50" t="s">
        <v>70</v>
      </c>
      <c r="E250" s="50" t="s">
        <v>100</v>
      </c>
      <c r="F250" s="51">
        <v>1924</v>
      </c>
      <c r="G250" s="52">
        <v>0.09</v>
      </c>
      <c r="H250" s="52">
        <v>0.09</v>
      </c>
      <c r="I250" s="52">
        <f t="shared" si="3"/>
        <v>0.18</v>
      </c>
    </row>
    <row r="251" spans="1:9" x14ac:dyDescent="0.25">
      <c r="A251" s="40">
        <v>250</v>
      </c>
      <c r="B251" s="49" t="s">
        <v>446</v>
      </c>
      <c r="C251" s="8">
        <v>61031245</v>
      </c>
      <c r="D251" s="50" t="s">
        <v>70</v>
      </c>
      <c r="E251" s="50" t="s">
        <v>100</v>
      </c>
      <c r="F251" s="51">
        <v>1925</v>
      </c>
      <c r="G251" s="52">
        <v>0.09</v>
      </c>
      <c r="H251" s="52">
        <v>0.09</v>
      </c>
      <c r="I251" s="52">
        <f t="shared" si="3"/>
        <v>0.18</v>
      </c>
    </row>
    <row r="252" spans="1:9" x14ac:dyDescent="0.25">
      <c r="A252" s="40">
        <v>251</v>
      </c>
      <c r="B252" s="49" t="s">
        <v>447</v>
      </c>
      <c r="C252" s="8">
        <v>61031246</v>
      </c>
      <c r="D252" s="50" t="s">
        <v>70</v>
      </c>
      <c r="E252" s="50" t="s">
        <v>100</v>
      </c>
      <c r="F252" s="51">
        <v>1926</v>
      </c>
      <c r="G252" s="52">
        <v>0.09</v>
      </c>
      <c r="H252" s="52">
        <v>0.09</v>
      </c>
      <c r="I252" s="52">
        <f t="shared" si="3"/>
        <v>0.18</v>
      </c>
    </row>
    <row r="253" spans="1:9" x14ac:dyDescent="0.25">
      <c r="A253" s="40">
        <v>252</v>
      </c>
      <c r="B253" s="49" t="s">
        <v>448</v>
      </c>
      <c r="C253" s="8">
        <v>61031247</v>
      </c>
      <c r="D253" s="50" t="s">
        <v>70</v>
      </c>
      <c r="E253" s="50" t="s">
        <v>100</v>
      </c>
      <c r="F253" s="51">
        <v>1927</v>
      </c>
      <c r="G253" s="52">
        <v>0.09</v>
      </c>
      <c r="H253" s="52">
        <v>0.09</v>
      </c>
      <c r="I253" s="52">
        <f t="shared" si="3"/>
        <v>0.18</v>
      </c>
    </row>
    <row r="254" spans="1:9" x14ac:dyDescent="0.25">
      <c r="A254" s="40">
        <v>253</v>
      </c>
      <c r="B254" s="49" t="s">
        <v>449</v>
      </c>
      <c r="C254" s="8">
        <v>61031248</v>
      </c>
      <c r="D254" s="50" t="s">
        <v>70</v>
      </c>
      <c r="E254" s="50" t="s">
        <v>100</v>
      </c>
      <c r="F254" s="51">
        <v>1928</v>
      </c>
      <c r="G254" s="52">
        <v>0.09</v>
      </c>
      <c r="H254" s="52">
        <v>0.09</v>
      </c>
      <c r="I254" s="52">
        <f t="shared" si="3"/>
        <v>0.18</v>
      </c>
    </row>
    <row r="255" spans="1:9" x14ac:dyDescent="0.25">
      <c r="A255" s="40">
        <v>254</v>
      </c>
      <c r="B255" s="49" t="s">
        <v>450</v>
      </c>
      <c r="C255" s="8">
        <v>61031249</v>
      </c>
      <c r="D255" s="50" t="s">
        <v>70</v>
      </c>
      <c r="E255" s="50" t="s">
        <v>100</v>
      </c>
      <c r="F255" s="51">
        <v>1929</v>
      </c>
      <c r="G255" s="52">
        <v>0.09</v>
      </c>
      <c r="H255" s="52">
        <v>0.09</v>
      </c>
      <c r="I255" s="52">
        <f t="shared" si="3"/>
        <v>0.18</v>
      </c>
    </row>
    <row r="256" spans="1:9" x14ac:dyDescent="0.25">
      <c r="A256" s="40">
        <v>255</v>
      </c>
      <c r="B256" s="49" t="s">
        <v>451</v>
      </c>
      <c r="C256" s="8">
        <v>61031250</v>
      </c>
      <c r="D256" s="50" t="s">
        <v>70</v>
      </c>
      <c r="E256" s="50" t="s">
        <v>100</v>
      </c>
      <c r="F256" s="51">
        <v>1930</v>
      </c>
      <c r="G256" s="52">
        <v>0.09</v>
      </c>
      <c r="H256" s="52">
        <v>0.09</v>
      </c>
      <c r="I256" s="52">
        <f t="shared" si="3"/>
        <v>0.18</v>
      </c>
    </row>
    <row r="257" spans="1:9" x14ac:dyDescent="0.25">
      <c r="A257" s="40">
        <v>256</v>
      </c>
      <c r="B257" s="49" t="s">
        <v>452</v>
      </c>
      <c r="C257" s="8">
        <v>61031251</v>
      </c>
      <c r="D257" s="50" t="s">
        <v>70</v>
      </c>
      <c r="E257" s="50" t="s">
        <v>100</v>
      </c>
      <c r="F257" s="51">
        <v>1931</v>
      </c>
      <c r="G257" s="52">
        <v>0.09</v>
      </c>
      <c r="H257" s="52">
        <v>0.09</v>
      </c>
      <c r="I257" s="52">
        <f t="shared" si="3"/>
        <v>0.18</v>
      </c>
    </row>
    <row r="258" spans="1:9" x14ac:dyDescent="0.25">
      <c r="A258" s="40">
        <v>257</v>
      </c>
      <c r="B258" s="49" t="s">
        <v>453</v>
      </c>
      <c r="C258" s="8">
        <v>61031252</v>
      </c>
      <c r="D258" s="50" t="s">
        <v>70</v>
      </c>
      <c r="E258" s="50" t="s">
        <v>100</v>
      </c>
      <c r="F258" s="51">
        <v>1932</v>
      </c>
      <c r="G258" s="52">
        <v>0.09</v>
      </c>
      <c r="H258" s="52">
        <v>0.09</v>
      </c>
      <c r="I258" s="52">
        <f t="shared" si="3"/>
        <v>0.18</v>
      </c>
    </row>
    <row r="259" spans="1:9" x14ac:dyDescent="0.25">
      <c r="A259" s="40">
        <v>258</v>
      </c>
      <c r="B259" s="49" t="s">
        <v>454</v>
      </c>
      <c r="C259" s="8">
        <v>61031253</v>
      </c>
      <c r="D259" s="50" t="s">
        <v>70</v>
      </c>
      <c r="E259" s="50" t="s">
        <v>100</v>
      </c>
      <c r="F259" s="51">
        <v>1933</v>
      </c>
      <c r="G259" s="52">
        <v>0.09</v>
      </c>
      <c r="H259" s="52">
        <v>0.09</v>
      </c>
      <c r="I259" s="52">
        <f t="shared" ref="I259:I322" si="4">G259+H259</f>
        <v>0.18</v>
      </c>
    </row>
    <row r="260" spans="1:9" x14ac:dyDescent="0.25">
      <c r="A260" s="40">
        <v>259</v>
      </c>
      <c r="B260" s="49" t="s">
        <v>455</v>
      </c>
      <c r="C260" s="8">
        <v>61031254</v>
      </c>
      <c r="D260" s="50" t="s">
        <v>70</v>
      </c>
      <c r="E260" s="50" t="s">
        <v>100</v>
      </c>
      <c r="F260" s="51">
        <v>1934</v>
      </c>
      <c r="G260" s="52">
        <v>0.09</v>
      </c>
      <c r="H260" s="52">
        <v>0.09</v>
      </c>
      <c r="I260" s="52">
        <f t="shared" si="4"/>
        <v>0.18</v>
      </c>
    </row>
    <row r="261" spans="1:9" x14ac:dyDescent="0.25">
      <c r="A261" s="40">
        <v>260</v>
      </c>
      <c r="B261" s="49" t="s">
        <v>456</v>
      </c>
      <c r="C261" s="8">
        <v>61031255</v>
      </c>
      <c r="D261" s="50" t="s">
        <v>70</v>
      </c>
      <c r="E261" s="50" t="s">
        <v>100</v>
      </c>
      <c r="F261" s="51">
        <v>1935</v>
      </c>
      <c r="G261" s="52">
        <v>0.09</v>
      </c>
      <c r="H261" s="52">
        <v>0.09</v>
      </c>
      <c r="I261" s="52">
        <f t="shared" si="4"/>
        <v>0.18</v>
      </c>
    </row>
    <row r="262" spans="1:9" x14ac:dyDescent="0.25">
      <c r="A262" s="40">
        <v>261</v>
      </c>
      <c r="B262" s="49" t="s">
        <v>457</v>
      </c>
      <c r="C262" s="8">
        <v>61031256</v>
      </c>
      <c r="D262" s="50" t="s">
        <v>70</v>
      </c>
      <c r="E262" s="50" t="s">
        <v>100</v>
      </c>
      <c r="F262" s="51">
        <v>1936</v>
      </c>
      <c r="G262" s="52">
        <v>0.09</v>
      </c>
      <c r="H262" s="52">
        <v>0.09</v>
      </c>
      <c r="I262" s="52">
        <f t="shared" si="4"/>
        <v>0.18</v>
      </c>
    </row>
    <row r="263" spans="1:9" x14ac:dyDescent="0.25">
      <c r="A263" s="40">
        <v>262</v>
      </c>
      <c r="B263" s="49" t="s">
        <v>458</v>
      </c>
      <c r="C263" s="8">
        <v>61031257</v>
      </c>
      <c r="D263" s="50" t="s">
        <v>70</v>
      </c>
      <c r="E263" s="50" t="s">
        <v>100</v>
      </c>
      <c r="F263" s="51">
        <v>1937</v>
      </c>
      <c r="G263" s="52">
        <v>0.09</v>
      </c>
      <c r="H263" s="52">
        <v>0.09</v>
      </c>
      <c r="I263" s="52">
        <f t="shared" si="4"/>
        <v>0.18</v>
      </c>
    </row>
    <row r="264" spans="1:9" x14ac:dyDescent="0.25">
      <c r="A264" s="40">
        <v>263</v>
      </c>
      <c r="B264" s="49" t="s">
        <v>459</v>
      </c>
      <c r="C264" s="8">
        <v>61031258</v>
      </c>
      <c r="D264" s="50" t="s">
        <v>70</v>
      </c>
      <c r="E264" s="50" t="s">
        <v>100</v>
      </c>
      <c r="F264" s="51">
        <v>1938</v>
      </c>
      <c r="G264" s="52">
        <v>0.09</v>
      </c>
      <c r="H264" s="52">
        <v>0.09</v>
      </c>
      <c r="I264" s="52">
        <f t="shared" si="4"/>
        <v>0.18</v>
      </c>
    </row>
    <row r="265" spans="1:9" x14ac:dyDescent="0.25">
      <c r="A265" s="40">
        <v>264</v>
      </c>
      <c r="B265" s="49" t="s">
        <v>460</v>
      </c>
      <c r="C265" s="8">
        <v>61031259</v>
      </c>
      <c r="D265" s="50" t="s">
        <v>70</v>
      </c>
      <c r="E265" s="50" t="s">
        <v>100</v>
      </c>
      <c r="F265" s="51">
        <v>1939</v>
      </c>
      <c r="G265" s="52">
        <v>0.09</v>
      </c>
      <c r="H265" s="52">
        <v>0.09</v>
      </c>
      <c r="I265" s="52">
        <f t="shared" si="4"/>
        <v>0.18</v>
      </c>
    </row>
    <row r="266" spans="1:9" x14ac:dyDescent="0.25">
      <c r="A266" s="40">
        <v>265</v>
      </c>
      <c r="B266" s="49" t="s">
        <v>461</v>
      </c>
      <c r="C266" s="8">
        <v>61031260</v>
      </c>
      <c r="D266" s="50" t="s">
        <v>70</v>
      </c>
      <c r="E266" s="50" t="s">
        <v>100</v>
      </c>
      <c r="F266" s="51">
        <v>1940</v>
      </c>
      <c r="G266" s="52">
        <v>0.09</v>
      </c>
      <c r="H266" s="52">
        <v>0.09</v>
      </c>
      <c r="I266" s="52">
        <f t="shared" si="4"/>
        <v>0.18</v>
      </c>
    </row>
    <row r="267" spans="1:9" x14ac:dyDescent="0.25">
      <c r="A267" s="40">
        <v>266</v>
      </c>
      <c r="B267" s="49" t="s">
        <v>462</v>
      </c>
      <c r="C267" s="8">
        <v>61031261</v>
      </c>
      <c r="D267" s="50" t="s">
        <v>70</v>
      </c>
      <c r="E267" s="50" t="s">
        <v>100</v>
      </c>
      <c r="F267" s="51">
        <v>1941</v>
      </c>
      <c r="G267" s="52">
        <v>0.09</v>
      </c>
      <c r="H267" s="52">
        <v>0.09</v>
      </c>
      <c r="I267" s="52">
        <f t="shared" si="4"/>
        <v>0.18</v>
      </c>
    </row>
    <row r="268" spans="1:9" x14ac:dyDescent="0.25">
      <c r="A268" s="40">
        <v>267</v>
      </c>
      <c r="B268" s="49" t="s">
        <v>463</v>
      </c>
      <c r="C268" s="8">
        <v>61031262</v>
      </c>
      <c r="D268" s="50" t="s">
        <v>70</v>
      </c>
      <c r="E268" s="50" t="s">
        <v>100</v>
      </c>
      <c r="F268" s="51">
        <v>1942</v>
      </c>
      <c r="G268" s="52">
        <v>0.09</v>
      </c>
      <c r="H268" s="52">
        <v>0.09</v>
      </c>
      <c r="I268" s="52">
        <f t="shared" si="4"/>
        <v>0.18</v>
      </c>
    </row>
    <row r="269" spans="1:9" x14ac:dyDescent="0.25">
      <c r="A269" s="40">
        <v>268</v>
      </c>
      <c r="B269" s="49" t="s">
        <v>464</v>
      </c>
      <c r="C269" s="8">
        <v>61031263</v>
      </c>
      <c r="D269" s="50" t="s">
        <v>70</v>
      </c>
      <c r="E269" s="50" t="s">
        <v>100</v>
      </c>
      <c r="F269" s="51">
        <v>1943</v>
      </c>
      <c r="G269" s="52">
        <v>0.09</v>
      </c>
      <c r="H269" s="52">
        <v>0.09</v>
      </c>
      <c r="I269" s="52">
        <f t="shared" si="4"/>
        <v>0.18</v>
      </c>
    </row>
    <row r="270" spans="1:9" x14ac:dyDescent="0.25">
      <c r="A270" s="40">
        <v>269</v>
      </c>
      <c r="B270" s="49" t="s">
        <v>465</v>
      </c>
      <c r="C270" s="8">
        <v>61031264</v>
      </c>
      <c r="D270" s="50" t="s">
        <v>70</v>
      </c>
      <c r="E270" s="50" t="s">
        <v>100</v>
      </c>
      <c r="F270" s="51">
        <v>1944</v>
      </c>
      <c r="G270" s="52">
        <v>0.09</v>
      </c>
      <c r="H270" s="52">
        <v>0.09</v>
      </c>
      <c r="I270" s="52">
        <f t="shared" si="4"/>
        <v>0.18</v>
      </c>
    </row>
    <row r="271" spans="1:9" x14ac:dyDescent="0.25">
      <c r="A271" s="40">
        <v>270</v>
      </c>
      <c r="B271" s="49" t="s">
        <v>466</v>
      </c>
      <c r="C271" s="8">
        <v>61031265</v>
      </c>
      <c r="D271" s="50" t="s">
        <v>70</v>
      </c>
      <c r="E271" s="50" t="s">
        <v>100</v>
      </c>
      <c r="F271" s="51">
        <v>1945</v>
      </c>
      <c r="G271" s="52">
        <v>0.09</v>
      </c>
      <c r="H271" s="52">
        <v>0.09</v>
      </c>
      <c r="I271" s="52">
        <f t="shared" si="4"/>
        <v>0.18</v>
      </c>
    </row>
    <row r="272" spans="1:9" x14ac:dyDescent="0.25">
      <c r="A272" s="40">
        <v>271</v>
      </c>
      <c r="B272" s="49" t="s">
        <v>467</v>
      </c>
      <c r="C272" s="8">
        <v>61031266</v>
      </c>
      <c r="D272" s="50" t="s">
        <v>70</v>
      </c>
      <c r="E272" s="50" t="s">
        <v>100</v>
      </c>
      <c r="F272" s="51">
        <v>1946</v>
      </c>
      <c r="G272" s="52">
        <v>0.09</v>
      </c>
      <c r="H272" s="52">
        <v>0.09</v>
      </c>
      <c r="I272" s="52">
        <f t="shared" si="4"/>
        <v>0.18</v>
      </c>
    </row>
    <row r="273" spans="1:9" x14ac:dyDescent="0.25">
      <c r="A273" s="40">
        <v>272</v>
      </c>
      <c r="B273" s="49" t="s">
        <v>468</v>
      </c>
      <c r="C273" s="8">
        <v>61031267</v>
      </c>
      <c r="D273" s="50" t="s">
        <v>70</v>
      </c>
      <c r="E273" s="50" t="s">
        <v>100</v>
      </c>
      <c r="F273" s="51">
        <v>1947</v>
      </c>
      <c r="G273" s="52">
        <v>0.09</v>
      </c>
      <c r="H273" s="52">
        <v>0.09</v>
      </c>
      <c r="I273" s="52">
        <f t="shared" si="4"/>
        <v>0.18</v>
      </c>
    </row>
    <row r="274" spans="1:9" x14ac:dyDescent="0.25">
      <c r="A274" s="40">
        <v>273</v>
      </c>
      <c r="B274" s="49" t="s">
        <v>469</v>
      </c>
      <c r="C274" s="8">
        <v>61031268</v>
      </c>
      <c r="D274" s="50" t="s">
        <v>70</v>
      </c>
      <c r="E274" s="50" t="s">
        <v>100</v>
      </c>
      <c r="F274" s="51">
        <v>1948</v>
      </c>
      <c r="G274" s="52">
        <v>0.09</v>
      </c>
      <c r="H274" s="52">
        <v>0.09</v>
      </c>
      <c r="I274" s="52">
        <f t="shared" si="4"/>
        <v>0.18</v>
      </c>
    </row>
    <row r="275" spans="1:9" x14ac:dyDescent="0.25">
      <c r="A275" s="40">
        <v>274</v>
      </c>
      <c r="B275" s="49" t="s">
        <v>470</v>
      </c>
      <c r="C275" s="8">
        <v>61031269</v>
      </c>
      <c r="D275" s="50" t="s">
        <v>70</v>
      </c>
      <c r="E275" s="50" t="s">
        <v>100</v>
      </c>
      <c r="F275" s="51">
        <v>1949</v>
      </c>
      <c r="G275" s="52">
        <v>0.09</v>
      </c>
      <c r="H275" s="52">
        <v>0.09</v>
      </c>
      <c r="I275" s="52">
        <f t="shared" si="4"/>
        <v>0.18</v>
      </c>
    </row>
    <row r="276" spans="1:9" x14ac:dyDescent="0.25">
      <c r="A276" s="40">
        <v>275</v>
      </c>
      <c r="B276" s="49" t="s">
        <v>471</v>
      </c>
      <c r="C276" s="8">
        <v>61031270</v>
      </c>
      <c r="D276" s="50" t="s">
        <v>70</v>
      </c>
      <c r="E276" s="50" t="s">
        <v>100</v>
      </c>
      <c r="F276" s="51">
        <v>1950</v>
      </c>
      <c r="G276" s="52">
        <v>0.09</v>
      </c>
      <c r="H276" s="52">
        <v>0.09</v>
      </c>
      <c r="I276" s="52">
        <f t="shared" si="4"/>
        <v>0.18</v>
      </c>
    </row>
    <row r="277" spans="1:9" x14ac:dyDescent="0.25">
      <c r="A277" s="40">
        <v>276</v>
      </c>
      <c r="B277" s="49" t="s">
        <v>472</v>
      </c>
      <c r="C277" s="8">
        <v>61031271</v>
      </c>
      <c r="D277" s="50" t="s">
        <v>70</v>
      </c>
      <c r="E277" s="50" t="s">
        <v>100</v>
      </c>
      <c r="F277" s="51">
        <v>1951</v>
      </c>
      <c r="G277" s="52">
        <v>0.09</v>
      </c>
      <c r="H277" s="52">
        <v>0.09</v>
      </c>
      <c r="I277" s="52">
        <f t="shared" si="4"/>
        <v>0.18</v>
      </c>
    </row>
    <row r="278" spans="1:9" x14ac:dyDescent="0.25">
      <c r="A278" s="40">
        <v>277</v>
      </c>
      <c r="B278" s="49" t="s">
        <v>473</v>
      </c>
      <c r="C278" s="8">
        <v>61031272</v>
      </c>
      <c r="D278" s="50" t="s">
        <v>70</v>
      </c>
      <c r="E278" s="50" t="s">
        <v>100</v>
      </c>
      <c r="F278" s="51">
        <v>1952</v>
      </c>
      <c r="G278" s="52">
        <v>0.09</v>
      </c>
      <c r="H278" s="52">
        <v>0.09</v>
      </c>
      <c r="I278" s="52">
        <f t="shared" si="4"/>
        <v>0.18</v>
      </c>
    </row>
    <row r="279" spans="1:9" x14ac:dyDescent="0.25">
      <c r="A279" s="40">
        <v>278</v>
      </c>
      <c r="B279" s="49" t="s">
        <v>474</v>
      </c>
      <c r="C279" s="8">
        <v>61031273</v>
      </c>
      <c r="D279" s="50" t="s">
        <v>70</v>
      </c>
      <c r="E279" s="50" t="s">
        <v>100</v>
      </c>
      <c r="F279" s="51">
        <v>1953</v>
      </c>
      <c r="G279" s="52">
        <v>0.09</v>
      </c>
      <c r="H279" s="52">
        <v>0.09</v>
      </c>
      <c r="I279" s="52">
        <f t="shared" si="4"/>
        <v>0.18</v>
      </c>
    </row>
    <row r="280" spans="1:9" x14ac:dyDescent="0.25">
      <c r="A280" s="40">
        <v>279</v>
      </c>
      <c r="B280" s="49" t="s">
        <v>475</v>
      </c>
      <c r="C280" s="8">
        <v>61031274</v>
      </c>
      <c r="D280" s="50" t="s">
        <v>70</v>
      </c>
      <c r="E280" s="50" t="s">
        <v>100</v>
      </c>
      <c r="F280" s="51">
        <v>1954</v>
      </c>
      <c r="G280" s="52">
        <v>0.09</v>
      </c>
      <c r="H280" s="52">
        <v>0.09</v>
      </c>
      <c r="I280" s="52">
        <f t="shared" si="4"/>
        <v>0.18</v>
      </c>
    </row>
    <row r="281" spans="1:9" x14ac:dyDescent="0.25">
      <c r="A281" s="40">
        <v>280</v>
      </c>
      <c r="B281" s="49" t="s">
        <v>476</v>
      </c>
      <c r="C281" s="8">
        <v>61031275</v>
      </c>
      <c r="D281" s="50" t="s">
        <v>70</v>
      </c>
      <c r="E281" s="50" t="s">
        <v>100</v>
      </c>
      <c r="F281" s="51">
        <v>1955</v>
      </c>
      <c r="G281" s="52">
        <v>0.09</v>
      </c>
      <c r="H281" s="52">
        <v>0.09</v>
      </c>
      <c r="I281" s="52">
        <f t="shared" si="4"/>
        <v>0.18</v>
      </c>
    </row>
    <row r="282" spans="1:9" x14ac:dyDescent="0.25">
      <c r="A282" s="40">
        <v>281</v>
      </c>
      <c r="B282" s="49" t="s">
        <v>477</v>
      </c>
      <c r="C282" s="8">
        <v>61031276</v>
      </c>
      <c r="D282" s="50" t="s">
        <v>70</v>
      </c>
      <c r="E282" s="50" t="s">
        <v>100</v>
      </c>
      <c r="F282" s="51">
        <v>1956</v>
      </c>
      <c r="G282" s="52">
        <v>0.09</v>
      </c>
      <c r="H282" s="52">
        <v>0.09</v>
      </c>
      <c r="I282" s="52">
        <f t="shared" si="4"/>
        <v>0.18</v>
      </c>
    </row>
    <row r="283" spans="1:9" x14ac:dyDescent="0.25">
      <c r="A283" s="40">
        <v>282</v>
      </c>
      <c r="B283" s="49" t="s">
        <v>478</v>
      </c>
      <c r="C283" s="8">
        <v>61031277</v>
      </c>
      <c r="D283" s="50" t="s">
        <v>70</v>
      </c>
      <c r="E283" s="50" t="s">
        <v>100</v>
      </c>
      <c r="F283" s="51">
        <v>1957</v>
      </c>
      <c r="G283" s="52">
        <v>0.09</v>
      </c>
      <c r="H283" s="52">
        <v>0.09</v>
      </c>
      <c r="I283" s="52">
        <f t="shared" si="4"/>
        <v>0.18</v>
      </c>
    </row>
    <row r="284" spans="1:9" x14ac:dyDescent="0.25">
      <c r="A284" s="40">
        <v>283</v>
      </c>
      <c r="B284" s="49" t="s">
        <v>479</v>
      </c>
      <c r="C284" s="8">
        <v>61031278</v>
      </c>
      <c r="D284" s="50" t="s">
        <v>70</v>
      </c>
      <c r="E284" s="50" t="s">
        <v>100</v>
      </c>
      <c r="F284" s="51">
        <v>1958</v>
      </c>
      <c r="G284" s="52">
        <v>0.09</v>
      </c>
      <c r="H284" s="52">
        <v>0.09</v>
      </c>
      <c r="I284" s="52">
        <f t="shared" si="4"/>
        <v>0.18</v>
      </c>
    </row>
    <row r="285" spans="1:9" x14ac:dyDescent="0.25">
      <c r="A285" s="40">
        <v>284</v>
      </c>
      <c r="B285" s="49" t="s">
        <v>480</v>
      </c>
      <c r="C285" s="8">
        <v>61031279</v>
      </c>
      <c r="D285" s="50" t="s">
        <v>70</v>
      </c>
      <c r="E285" s="50" t="s">
        <v>100</v>
      </c>
      <c r="F285" s="51">
        <v>1959</v>
      </c>
      <c r="G285" s="52">
        <v>0.09</v>
      </c>
      <c r="H285" s="52">
        <v>0.09</v>
      </c>
      <c r="I285" s="52">
        <f t="shared" si="4"/>
        <v>0.18</v>
      </c>
    </row>
    <row r="286" spans="1:9" x14ac:dyDescent="0.25">
      <c r="A286" s="40">
        <v>285</v>
      </c>
      <c r="B286" s="49" t="s">
        <v>481</v>
      </c>
      <c r="C286" s="8">
        <v>61031280</v>
      </c>
      <c r="D286" s="50" t="s">
        <v>70</v>
      </c>
      <c r="E286" s="50" t="s">
        <v>100</v>
      </c>
      <c r="F286" s="51">
        <v>1960</v>
      </c>
      <c r="G286" s="52">
        <v>0.09</v>
      </c>
      <c r="H286" s="52">
        <v>0.09</v>
      </c>
      <c r="I286" s="52">
        <f t="shared" si="4"/>
        <v>0.18</v>
      </c>
    </row>
    <row r="287" spans="1:9" x14ac:dyDescent="0.25">
      <c r="A287" s="40">
        <v>286</v>
      </c>
      <c r="B287" s="49" t="s">
        <v>482</v>
      </c>
      <c r="C287" s="8">
        <v>61031281</v>
      </c>
      <c r="D287" s="50" t="s">
        <v>70</v>
      </c>
      <c r="E287" s="50" t="s">
        <v>100</v>
      </c>
      <c r="F287" s="51">
        <v>1961</v>
      </c>
      <c r="G287" s="52">
        <v>0.09</v>
      </c>
      <c r="H287" s="52">
        <v>0.09</v>
      </c>
      <c r="I287" s="52">
        <f t="shared" si="4"/>
        <v>0.18</v>
      </c>
    </row>
    <row r="288" spans="1:9" x14ac:dyDescent="0.25">
      <c r="A288" s="40">
        <v>287</v>
      </c>
      <c r="B288" s="49" t="s">
        <v>483</v>
      </c>
      <c r="C288" s="8">
        <v>61031282</v>
      </c>
      <c r="D288" s="50" t="s">
        <v>70</v>
      </c>
      <c r="E288" s="50" t="s">
        <v>100</v>
      </c>
      <c r="F288" s="51">
        <v>1962</v>
      </c>
      <c r="G288" s="52">
        <v>0.09</v>
      </c>
      <c r="H288" s="52">
        <v>0.09</v>
      </c>
      <c r="I288" s="52">
        <f t="shared" si="4"/>
        <v>0.18</v>
      </c>
    </row>
    <row r="289" spans="1:9" x14ac:dyDescent="0.25">
      <c r="A289" s="40">
        <v>288</v>
      </c>
      <c r="B289" s="49" t="s">
        <v>484</v>
      </c>
      <c r="C289" s="8">
        <v>61031283</v>
      </c>
      <c r="D289" s="50" t="s">
        <v>70</v>
      </c>
      <c r="E289" s="50" t="s">
        <v>100</v>
      </c>
      <c r="F289" s="51">
        <v>1963</v>
      </c>
      <c r="G289" s="52">
        <v>0.09</v>
      </c>
      <c r="H289" s="52">
        <v>0.09</v>
      </c>
      <c r="I289" s="52">
        <f t="shared" si="4"/>
        <v>0.18</v>
      </c>
    </row>
    <row r="290" spans="1:9" x14ac:dyDescent="0.25">
      <c r="A290" s="40">
        <v>289</v>
      </c>
      <c r="B290" s="49" t="s">
        <v>485</v>
      </c>
      <c r="C290" s="8">
        <v>61031284</v>
      </c>
      <c r="D290" s="50" t="s">
        <v>70</v>
      </c>
      <c r="E290" s="50" t="s">
        <v>100</v>
      </c>
      <c r="F290" s="51">
        <v>1964</v>
      </c>
      <c r="G290" s="52">
        <v>0.09</v>
      </c>
      <c r="H290" s="52">
        <v>0.09</v>
      </c>
      <c r="I290" s="52">
        <f t="shared" si="4"/>
        <v>0.18</v>
      </c>
    </row>
    <row r="291" spans="1:9" x14ac:dyDescent="0.25">
      <c r="A291" s="40">
        <v>290</v>
      </c>
      <c r="B291" s="49" t="s">
        <v>486</v>
      </c>
      <c r="C291" s="8">
        <v>61031285</v>
      </c>
      <c r="D291" s="50" t="s">
        <v>70</v>
      </c>
      <c r="E291" s="50" t="s">
        <v>100</v>
      </c>
      <c r="F291" s="51">
        <v>1965</v>
      </c>
      <c r="G291" s="52">
        <v>0.09</v>
      </c>
      <c r="H291" s="52">
        <v>0.09</v>
      </c>
      <c r="I291" s="52">
        <f t="shared" si="4"/>
        <v>0.18</v>
      </c>
    </row>
    <row r="292" spans="1:9" x14ac:dyDescent="0.25">
      <c r="A292" s="40">
        <v>291</v>
      </c>
      <c r="B292" s="49" t="s">
        <v>487</v>
      </c>
      <c r="C292" s="8">
        <v>61031286</v>
      </c>
      <c r="D292" s="50" t="s">
        <v>70</v>
      </c>
      <c r="E292" s="50" t="s">
        <v>100</v>
      </c>
      <c r="F292" s="51">
        <v>1966</v>
      </c>
      <c r="G292" s="52">
        <v>0.09</v>
      </c>
      <c r="H292" s="52">
        <v>0.09</v>
      </c>
      <c r="I292" s="52">
        <f t="shared" si="4"/>
        <v>0.18</v>
      </c>
    </row>
    <row r="293" spans="1:9" x14ac:dyDescent="0.25">
      <c r="A293" s="40">
        <v>292</v>
      </c>
      <c r="B293" s="49" t="s">
        <v>488</v>
      </c>
      <c r="C293" s="8">
        <v>61031287</v>
      </c>
      <c r="D293" s="50" t="s">
        <v>70</v>
      </c>
      <c r="E293" s="50" t="s">
        <v>100</v>
      </c>
      <c r="F293" s="51">
        <v>1967</v>
      </c>
      <c r="G293" s="52">
        <v>0.09</v>
      </c>
      <c r="H293" s="52">
        <v>0.09</v>
      </c>
      <c r="I293" s="52">
        <f t="shared" si="4"/>
        <v>0.18</v>
      </c>
    </row>
    <row r="294" spans="1:9" x14ac:dyDescent="0.25">
      <c r="A294" s="40">
        <v>293</v>
      </c>
      <c r="B294" s="49" t="s">
        <v>489</v>
      </c>
      <c r="C294" s="8">
        <v>61031288</v>
      </c>
      <c r="D294" s="50" t="s">
        <v>70</v>
      </c>
      <c r="E294" s="50" t="s">
        <v>100</v>
      </c>
      <c r="F294" s="51">
        <v>1968</v>
      </c>
      <c r="G294" s="52">
        <v>0.09</v>
      </c>
      <c r="H294" s="52">
        <v>0.09</v>
      </c>
      <c r="I294" s="52">
        <f t="shared" si="4"/>
        <v>0.18</v>
      </c>
    </row>
    <row r="295" spans="1:9" x14ac:dyDescent="0.25">
      <c r="A295" s="40">
        <v>294</v>
      </c>
      <c r="B295" s="49" t="s">
        <v>490</v>
      </c>
      <c r="C295" s="8">
        <v>61031289</v>
      </c>
      <c r="D295" s="50" t="s">
        <v>70</v>
      </c>
      <c r="E295" s="50" t="s">
        <v>100</v>
      </c>
      <c r="F295" s="51">
        <v>1969</v>
      </c>
      <c r="G295" s="52">
        <v>0.09</v>
      </c>
      <c r="H295" s="52">
        <v>0.09</v>
      </c>
      <c r="I295" s="52">
        <f t="shared" si="4"/>
        <v>0.18</v>
      </c>
    </row>
    <row r="296" spans="1:9" x14ac:dyDescent="0.25">
      <c r="A296" s="40">
        <v>295</v>
      </c>
      <c r="B296" s="49" t="s">
        <v>491</v>
      </c>
      <c r="C296" s="8">
        <v>61031290</v>
      </c>
      <c r="D296" s="50" t="s">
        <v>70</v>
      </c>
      <c r="E296" s="50" t="s">
        <v>100</v>
      </c>
      <c r="F296" s="51">
        <v>1970</v>
      </c>
      <c r="G296" s="52">
        <v>0.09</v>
      </c>
      <c r="H296" s="52">
        <v>0.09</v>
      </c>
      <c r="I296" s="52">
        <f t="shared" si="4"/>
        <v>0.18</v>
      </c>
    </row>
    <row r="297" spans="1:9" x14ac:dyDescent="0.25">
      <c r="A297" s="40">
        <v>296</v>
      </c>
      <c r="B297" s="49" t="s">
        <v>492</v>
      </c>
      <c r="C297" s="8">
        <v>61031291</v>
      </c>
      <c r="D297" s="50" t="s">
        <v>70</v>
      </c>
      <c r="E297" s="50" t="s">
        <v>100</v>
      </c>
      <c r="F297" s="51">
        <v>1971</v>
      </c>
      <c r="G297" s="52">
        <v>0.09</v>
      </c>
      <c r="H297" s="52">
        <v>0.09</v>
      </c>
      <c r="I297" s="52">
        <f t="shared" si="4"/>
        <v>0.18</v>
      </c>
    </row>
    <row r="298" spans="1:9" x14ac:dyDescent="0.25">
      <c r="A298" s="40">
        <v>297</v>
      </c>
      <c r="B298" s="49" t="s">
        <v>493</v>
      </c>
      <c r="C298" s="8">
        <v>61031292</v>
      </c>
      <c r="D298" s="50" t="s">
        <v>70</v>
      </c>
      <c r="E298" s="50" t="s">
        <v>100</v>
      </c>
      <c r="F298" s="51">
        <v>1972</v>
      </c>
      <c r="G298" s="52">
        <v>0.09</v>
      </c>
      <c r="H298" s="52">
        <v>0.09</v>
      </c>
      <c r="I298" s="52">
        <f t="shared" si="4"/>
        <v>0.18</v>
      </c>
    </row>
    <row r="299" spans="1:9" x14ac:dyDescent="0.25">
      <c r="A299" s="40">
        <v>298</v>
      </c>
      <c r="B299" s="49" t="s">
        <v>494</v>
      </c>
      <c r="C299" s="8">
        <v>61031293</v>
      </c>
      <c r="D299" s="50" t="s">
        <v>70</v>
      </c>
      <c r="E299" s="50" t="s">
        <v>100</v>
      </c>
      <c r="F299" s="51">
        <v>1973</v>
      </c>
      <c r="G299" s="52">
        <v>0.09</v>
      </c>
      <c r="H299" s="52">
        <v>0.09</v>
      </c>
      <c r="I299" s="52">
        <f t="shared" si="4"/>
        <v>0.18</v>
      </c>
    </row>
    <row r="300" spans="1:9" x14ac:dyDescent="0.25">
      <c r="A300" s="40">
        <v>299</v>
      </c>
      <c r="B300" s="49" t="s">
        <v>495</v>
      </c>
      <c r="C300" s="8">
        <v>61031294</v>
      </c>
      <c r="D300" s="50" t="s">
        <v>70</v>
      </c>
      <c r="E300" s="50" t="s">
        <v>100</v>
      </c>
      <c r="F300" s="51">
        <v>1974</v>
      </c>
      <c r="G300" s="52">
        <v>0.09</v>
      </c>
      <c r="H300" s="52">
        <v>0.09</v>
      </c>
      <c r="I300" s="52">
        <f t="shared" si="4"/>
        <v>0.18</v>
      </c>
    </row>
    <row r="301" spans="1:9" x14ac:dyDescent="0.25">
      <c r="A301" s="40">
        <v>300</v>
      </c>
      <c r="B301" s="49" t="s">
        <v>496</v>
      </c>
      <c r="C301" s="8">
        <v>61031295</v>
      </c>
      <c r="D301" s="50" t="s">
        <v>70</v>
      </c>
      <c r="E301" s="50" t="s">
        <v>100</v>
      </c>
      <c r="F301" s="51">
        <v>1975</v>
      </c>
      <c r="G301" s="52">
        <v>0.09</v>
      </c>
      <c r="H301" s="52">
        <v>0.09</v>
      </c>
      <c r="I301" s="52">
        <f t="shared" si="4"/>
        <v>0.18</v>
      </c>
    </row>
    <row r="302" spans="1:9" x14ac:dyDescent="0.25">
      <c r="A302" s="40">
        <v>301</v>
      </c>
      <c r="B302" s="49" t="s">
        <v>497</v>
      </c>
      <c r="C302" s="8">
        <v>61031296</v>
      </c>
      <c r="D302" s="50" t="s">
        <v>70</v>
      </c>
      <c r="E302" s="50" t="s">
        <v>100</v>
      </c>
      <c r="F302" s="51">
        <v>1976</v>
      </c>
      <c r="G302" s="52">
        <v>0.09</v>
      </c>
      <c r="H302" s="52">
        <v>0.09</v>
      </c>
      <c r="I302" s="52">
        <f t="shared" si="4"/>
        <v>0.18</v>
      </c>
    </row>
    <row r="303" spans="1:9" x14ac:dyDescent="0.25">
      <c r="A303" s="40">
        <v>302</v>
      </c>
      <c r="B303" s="49" t="s">
        <v>498</v>
      </c>
      <c r="C303" s="8">
        <v>61031297</v>
      </c>
      <c r="D303" s="50" t="s">
        <v>70</v>
      </c>
      <c r="E303" s="50" t="s">
        <v>100</v>
      </c>
      <c r="F303" s="51">
        <v>1977</v>
      </c>
      <c r="G303" s="52">
        <v>0.09</v>
      </c>
      <c r="H303" s="52">
        <v>0.09</v>
      </c>
      <c r="I303" s="52">
        <f t="shared" si="4"/>
        <v>0.18</v>
      </c>
    </row>
    <row r="304" spans="1:9" x14ac:dyDescent="0.25">
      <c r="A304" s="40">
        <v>303</v>
      </c>
      <c r="B304" s="49" t="s">
        <v>499</v>
      </c>
      <c r="C304" s="8">
        <v>61031298</v>
      </c>
      <c r="D304" s="50" t="s">
        <v>70</v>
      </c>
      <c r="E304" s="50" t="s">
        <v>100</v>
      </c>
      <c r="F304" s="51">
        <v>1978</v>
      </c>
      <c r="G304" s="52">
        <v>0.09</v>
      </c>
      <c r="H304" s="52">
        <v>0.09</v>
      </c>
      <c r="I304" s="52">
        <f t="shared" si="4"/>
        <v>0.18</v>
      </c>
    </row>
    <row r="305" spans="1:9" x14ac:dyDescent="0.25">
      <c r="A305" s="40">
        <v>304</v>
      </c>
      <c r="B305" s="49" t="s">
        <v>500</v>
      </c>
      <c r="C305" s="8">
        <v>61031299</v>
      </c>
      <c r="D305" s="50" t="s">
        <v>70</v>
      </c>
      <c r="E305" s="50" t="s">
        <v>100</v>
      </c>
      <c r="F305" s="51">
        <v>1979</v>
      </c>
      <c r="G305" s="52">
        <v>0.09</v>
      </c>
      <c r="H305" s="52">
        <v>0.09</v>
      </c>
      <c r="I305" s="52">
        <f t="shared" si="4"/>
        <v>0.18</v>
      </c>
    </row>
    <row r="306" spans="1:9" x14ac:dyDescent="0.25">
      <c r="A306" s="40">
        <v>305</v>
      </c>
      <c r="B306" s="49" t="s">
        <v>501</v>
      </c>
      <c r="C306" s="8">
        <v>61031300</v>
      </c>
      <c r="D306" s="50" t="s">
        <v>70</v>
      </c>
      <c r="E306" s="50" t="s">
        <v>100</v>
      </c>
      <c r="F306" s="51">
        <v>1980</v>
      </c>
      <c r="G306" s="52">
        <v>0.09</v>
      </c>
      <c r="H306" s="52">
        <v>0.09</v>
      </c>
      <c r="I306" s="52">
        <f t="shared" si="4"/>
        <v>0.18</v>
      </c>
    </row>
    <row r="307" spans="1:9" x14ac:dyDescent="0.25">
      <c r="A307" s="40">
        <v>306</v>
      </c>
      <c r="B307" s="49" t="s">
        <v>502</v>
      </c>
      <c r="C307" s="8">
        <v>61031301</v>
      </c>
      <c r="D307" s="50" t="s">
        <v>70</v>
      </c>
      <c r="E307" s="50" t="s">
        <v>100</v>
      </c>
      <c r="F307" s="51">
        <v>1981</v>
      </c>
      <c r="G307" s="52">
        <v>0.09</v>
      </c>
      <c r="H307" s="52">
        <v>0.09</v>
      </c>
      <c r="I307" s="52">
        <f t="shared" si="4"/>
        <v>0.18</v>
      </c>
    </row>
    <row r="308" spans="1:9" x14ac:dyDescent="0.25">
      <c r="A308" s="40">
        <v>307</v>
      </c>
      <c r="B308" s="49" t="s">
        <v>503</v>
      </c>
      <c r="C308" s="8">
        <v>61031302</v>
      </c>
      <c r="D308" s="50" t="s">
        <v>70</v>
      </c>
      <c r="E308" s="50" t="s">
        <v>100</v>
      </c>
      <c r="F308" s="51">
        <v>1982</v>
      </c>
      <c r="G308" s="52">
        <v>0.09</v>
      </c>
      <c r="H308" s="52">
        <v>0.09</v>
      </c>
      <c r="I308" s="52">
        <f t="shared" si="4"/>
        <v>0.18</v>
      </c>
    </row>
    <row r="309" spans="1:9" x14ac:dyDescent="0.25">
      <c r="A309" s="40">
        <v>308</v>
      </c>
      <c r="B309" s="49" t="s">
        <v>504</v>
      </c>
      <c r="C309" s="8">
        <v>61031303</v>
      </c>
      <c r="D309" s="50" t="s">
        <v>70</v>
      </c>
      <c r="E309" s="50" t="s">
        <v>100</v>
      </c>
      <c r="F309" s="51">
        <v>1983</v>
      </c>
      <c r="G309" s="52">
        <v>0.09</v>
      </c>
      <c r="H309" s="52">
        <v>0.09</v>
      </c>
      <c r="I309" s="52">
        <f t="shared" si="4"/>
        <v>0.18</v>
      </c>
    </row>
    <row r="310" spans="1:9" x14ac:dyDescent="0.25">
      <c r="A310" s="40">
        <v>309</v>
      </c>
      <c r="B310" s="49" t="s">
        <v>505</v>
      </c>
      <c r="C310" s="8">
        <v>61031304</v>
      </c>
      <c r="D310" s="50" t="s">
        <v>70</v>
      </c>
      <c r="E310" s="50" t="s">
        <v>100</v>
      </c>
      <c r="F310" s="51">
        <v>1984</v>
      </c>
      <c r="G310" s="52">
        <v>0.09</v>
      </c>
      <c r="H310" s="52">
        <v>0.09</v>
      </c>
      <c r="I310" s="52">
        <f t="shared" si="4"/>
        <v>0.18</v>
      </c>
    </row>
    <row r="311" spans="1:9" x14ac:dyDescent="0.25">
      <c r="A311" s="40">
        <v>310</v>
      </c>
      <c r="B311" s="49" t="s">
        <v>506</v>
      </c>
      <c r="C311" s="8">
        <v>61031305</v>
      </c>
      <c r="D311" s="50" t="s">
        <v>70</v>
      </c>
      <c r="E311" s="50" t="s">
        <v>100</v>
      </c>
      <c r="F311" s="51">
        <v>1985</v>
      </c>
      <c r="G311" s="52">
        <v>0.09</v>
      </c>
      <c r="H311" s="52">
        <v>0.09</v>
      </c>
      <c r="I311" s="52">
        <f t="shared" si="4"/>
        <v>0.18</v>
      </c>
    </row>
    <row r="312" spans="1:9" x14ac:dyDescent="0.25">
      <c r="A312" s="40">
        <v>311</v>
      </c>
      <c r="B312" s="49" t="s">
        <v>507</v>
      </c>
      <c r="C312" s="8">
        <v>61031306</v>
      </c>
      <c r="D312" s="50" t="s">
        <v>70</v>
      </c>
      <c r="E312" s="50" t="s">
        <v>100</v>
      </c>
      <c r="F312" s="51">
        <v>1986</v>
      </c>
      <c r="G312" s="52">
        <v>0.09</v>
      </c>
      <c r="H312" s="52">
        <v>0.09</v>
      </c>
      <c r="I312" s="52">
        <f t="shared" si="4"/>
        <v>0.18</v>
      </c>
    </row>
    <row r="313" spans="1:9" x14ac:dyDescent="0.25">
      <c r="A313" s="40">
        <v>312</v>
      </c>
      <c r="B313" s="49" t="s">
        <v>508</v>
      </c>
      <c r="C313" s="8">
        <v>61031307</v>
      </c>
      <c r="D313" s="50" t="s">
        <v>70</v>
      </c>
      <c r="E313" s="50" t="s">
        <v>100</v>
      </c>
      <c r="F313" s="51">
        <v>1987</v>
      </c>
      <c r="G313" s="52">
        <v>0.09</v>
      </c>
      <c r="H313" s="52">
        <v>0.09</v>
      </c>
      <c r="I313" s="52">
        <f t="shared" si="4"/>
        <v>0.18</v>
      </c>
    </row>
    <row r="314" spans="1:9" x14ac:dyDescent="0.25">
      <c r="A314" s="40">
        <v>313</v>
      </c>
      <c r="B314" s="49" t="s">
        <v>509</v>
      </c>
      <c r="C314" s="8">
        <v>61031308</v>
      </c>
      <c r="D314" s="50" t="s">
        <v>70</v>
      </c>
      <c r="E314" s="50" t="s">
        <v>100</v>
      </c>
      <c r="F314" s="51">
        <v>1988</v>
      </c>
      <c r="G314" s="52">
        <v>0.09</v>
      </c>
      <c r="H314" s="52">
        <v>0.09</v>
      </c>
      <c r="I314" s="52">
        <f t="shared" si="4"/>
        <v>0.18</v>
      </c>
    </row>
    <row r="315" spans="1:9" x14ac:dyDescent="0.25">
      <c r="A315" s="40">
        <v>314</v>
      </c>
      <c r="B315" s="49" t="s">
        <v>510</v>
      </c>
      <c r="C315" s="8">
        <v>61031309</v>
      </c>
      <c r="D315" s="50" t="s">
        <v>70</v>
      </c>
      <c r="E315" s="50" t="s">
        <v>100</v>
      </c>
      <c r="F315" s="51">
        <v>1989</v>
      </c>
      <c r="G315" s="52">
        <v>0.09</v>
      </c>
      <c r="H315" s="52">
        <v>0.09</v>
      </c>
      <c r="I315" s="52">
        <f t="shared" si="4"/>
        <v>0.18</v>
      </c>
    </row>
    <row r="316" spans="1:9" x14ac:dyDescent="0.25">
      <c r="A316" s="40">
        <v>315</v>
      </c>
      <c r="B316" s="49" t="s">
        <v>511</v>
      </c>
      <c r="C316" s="8">
        <v>61031310</v>
      </c>
      <c r="D316" s="50" t="s">
        <v>70</v>
      </c>
      <c r="E316" s="50" t="s">
        <v>100</v>
      </c>
      <c r="F316" s="51">
        <v>1990</v>
      </c>
      <c r="G316" s="52">
        <v>0.09</v>
      </c>
      <c r="H316" s="52">
        <v>0.09</v>
      </c>
      <c r="I316" s="52">
        <f t="shared" si="4"/>
        <v>0.18</v>
      </c>
    </row>
    <row r="317" spans="1:9" x14ac:dyDescent="0.25">
      <c r="A317" s="40">
        <v>316</v>
      </c>
      <c r="B317" s="49" t="s">
        <v>512</v>
      </c>
      <c r="C317" s="8">
        <v>61031311</v>
      </c>
      <c r="D317" s="50" t="s">
        <v>70</v>
      </c>
      <c r="E317" s="50" t="s">
        <v>100</v>
      </c>
      <c r="F317" s="51">
        <v>1991</v>
      </c>
      <c r="G317" s="52">
        <v>0.09</v>
      </c>
      <c r="H317" s="52">
        <v>0.09</v>
      </c>
      <c r="I317" s="52">
        <f t="shared" si="4"/>
        <v>0.18</v>
      </c>
    </row>
    <row r="318" spans="1:9" x14ac:dyDescent="0.25">
      <c r="A318" s="40">
        <v>317</v>
      </c>
      <c r="B318" s="49" t="s">
        <v>513</v>
      </c>
      <c r="C318" s="8">
        <v>61031312</v>
      </c>
      <c r="D318" s="50" t="s">
        <v>70</v>
      </c>
      <c r="E318" s="50" t="s">
        <v>100</v>
      </c>
      <c r="F318" s="51">
        <v>1992</v>
      </c>
      <c r="G318" s="52">
        <v>0.09</v>
      </c>
      <c r="H318" s="52">
        <v>0.09</v>
      </c>
      <c r="I318" s="52">
        <f t="shared" si="4"/>
        <v>0.18</v>
      </c>
    </row>
    <row r="319" spans="1:9" x14ac:dyDescent="0.25">
      <c r="A319" s="40">
        <v>318</v>
      </c>
      <c r="B319" s="49" t="s">
        <v>514</v>
      </c>
      <c r="C319" s="8">
        <v>61031313</v>
      </c>
      <c r="D319" s="50" t="s">
        <v>70</v>
      </c>
      <c r="E319" s="50" t="s">
        <v>100</v>
      </c>
      <c r="F319" s="51">
        <v>1993</v>
      </c>
      <c r="G319" s="52">
        <v>0.09</v>
      </c>
      <c r="H319" s="52">
        <v>0.09</v>
      </c>
      <c r="I319" s="52">
        <f t="shared" si="4"/>
        <v>0.18</v>
      </c>
    </row>
    <row r="320" spans="1:9" x14ac:dyDescent="0.25">
      <c r="A320" s="40">
        <v>319</v>
      </c>
      <c r="B320" s="49" t="s">
        <v>515</v>
      </c>
      <c r="C320" s="8">
        <v>61031314</v>
      </c>
      <c r="D320" s="50" t="s">
        <v>70</v>
      </c>
      <c r="E320" s="50" t="s">
        <v>100</v>
      </c>
      <c r="F320" s="51">
        <v>1994</v>
      </c>
      <c r="G320" s="52">
        <v>0.09</v>
      </c>
      <c r="H320" s="52">
        <v>0.09</v>
      </c>
      <c r="I320" s="52">
        <f t="shared" si="4"/>
        <v>0.18</v>
      </c>
    </row>
    <row r="321" spans="1:9" x14ac:dyDescent="0.25">
      <c r="A321" s="40">
        <v>320</v>
      </c>
      <c r="B321" s="49" t="s">
        <v>516</v>
      </c>
      <c r="C321" s="8">
        <v>61031315</v>
      </c>
      <c r="D321" s="50" t="s">
        <v>70</v>
      </c>
      <c r="E321" s="50" t="s">
        <v>100</v>
      </c>
      <c r="F321" s="51">
        <v>1995</v>
      </c>
      <c r="G321" s="52">
        <v>0.09</v>
      </c>
      <c r="H321" s="52">
        <v>0.09</v>
      </c>
      <c r="I321" s="52">
        <f t="shared" si="4"/>
        <v>0.18</v>
      </c>
    </row>
    <row r="322" spans="1:9" x14ac:dyDescent="0.25">
      <c r="A322" s="40">
        <v>321</v>
      </c>
      <c r="B322" s="49" t="s">
        <v>517</v>
      </c>
      <c r="C322" s="8">
        <v>61031316</v>
      </c>
      <c r="D322" s="50" t="s">
        <v>70</v>
      </c>
      <c r="E322" s="50" t="s">
        <v>100</v>
      </c>
      <c r="F322" s="51">
        <v>1996</v>
      </c>
      <c r="G322" s="52">
        <v>0.09</v>
      </c>
      <c r="H322" s="52">
        <v>0.09</v>
      </c>
      <c r="I322" s="52">
        <f t="shared" si="4"/>
        <v>0.18</v>
      </c>
    </row>
    <row r="323" spans="1:9" x14ac:dyDescent="0.25">
      <c r="A323" s="40">
        <v>322</v>
      </c>
      <c r="B323" s="49" t="s">
        <v>518</v>
      </c>
      <c r="C323" s="8">
        <v>61031317</v>
      </c>
      <c r="D323" s="50" t="s">
        <v>70</v>
      </c>
      <c r="E323" s="50" t="s">
        <v>100</v>
      </c>
      <c r="F323" s="51">
        <v>1997</v>
      </c>
      <c r="G323" s="52">
        <v>0.09</v>
      </c>
      <c r="H323" s="52">
        <v>0.09</v>
      </c>
      <c r="I323" s="52">
        <f t="shared" ref="I323:I386" si="5">G323+H323</f>
        <v>0.18</v>
      </c>
    </row>
    <row r="324" spans="1:9" x14ac:dyDescent="0.25">
      <c r="A324" s="40">
        <v>323</v>
      </c>
      <c r="B324" s="49" t="s">
        <v>519</v>
      </c>
      <c r="C324" s="8">
        <v>61031318</v>
      </c>
      <c r="D324" s="50" t="s">
        <v>70</v>
      </c>
      <c r="E324" s="50" t="s">
        <v>100</v>
      </c>
      <c r="F324" s="51">
        <v>1998</v>
      </c>
      <c r="G324" s="52">
        <v>0.09</v>
      </c>
      <c r="H324" s="52">
        <v>0.09</v>
      </c>
      <c r="I324" s="52">
        <f t="shared" si="5"/>
        <v>0.18</v>
      </c>
    </row>
    <row r="325" spans="1:9" x14ac:dyDescent="0.25">
      <c r="A325" s="40">
        <v>324</v>
      </c>
      <c r="B325" s="49" t="s">
        <v>520</v>
      </c>
      <c r="C325" s="8">
        <v>61031319</v>
      </c>
      <c r="D325" s="50" t="s">
        <v>70</v>
      </c>
      <c r="E325" s="50" t="s">
        <v>100</v>
      </c>
      <c r="F325" s="51">
        <v>1999</v>
      </c>
      <c r="G325" s="52">
        <v>0.09</v>
      </c>
      <c r="H325" s="52">
        <v>0.09</v>
      </c>
      <c r="I325" s="52">
        <f t="shared" si="5"/>
        <v>0.18</v>
      </c>
    </row>
    <row r="326" spans="1:9" x14ac:dyDescent="0.25">
      <c r="A326" s="40">
        <v>325</v>
      </c>
      <c r="B326" s="49" t="s">
        <v>521</v>
      </c>
      <c r="C326" s="8">
        <v>61031320</v>
      </c>
      <c r="D326" s="50" t="s">
        <v>70</v>
      </c>
      <c r="E326" s="50" t="s">
        <v>100</v>
      </c>
      <c r="F326" s="51">
        <v>2000</v>
      </c>
      <c r="G326" s="52">
        <v>0.09</v>
      </c>
      <c r="H326" s="52">
        <v>0.09</v>
      </c>
      <c r="I326" s="52">
        <f t="shared" si="5"/>
        <v>0.18</v>
      </c>
    </row>
    <row r="327" spans="1:9" x14ac:dyDescent="0.25">
      <c r="A327" s="40">
        <v>326</v>
      </c>
      <c r="B327" s="49" t="s">
        <v>522</v>
      </c>
      <c r="C327" s="8">
        <v>61031321</v>
      </c>
      <c r="D327" s="50" t="s">
        <v>70</v>
      </c>
      <c r="E327" s="50" t="s">
        <v>100</v>
      </c>
      <c r="F327" s="51">
        <v>2001</v>
      </c>
      <c r="G327" s="52">
        <v>0.09</v>
      </c>
      <c r="H327" s="52">
        <v>0.09</v>
      </c>
      <c r="I327" s="52">
        <f t="shared" si="5"/>
        <v>0.18</v>
      </c>
    </row>
    <row r="328" spans="1:9" x14ac:dyDescent="0.25">
      <c r="A328" s="40">
        <v>327</v>
      </c>
      <c r="B328" s="49" t="s">
        <v>523</v>
      </c>
      <c r="C328" s="8">
        <v>61031322</v>
      </c>
      <c r="D328" s="50" t="s">
        <v>70</v>
      </c>
      <c r="E328" s="50" t="s">
        <v>100</v>
      </c>
      <c r="F328" s="51">
        <v>2002</v>
      </c>
      <c r="G328" s="52">
        <v>0.09</v>
      </c>
      <c r="H328" s="52">
        <v>0.09</v>
      </c>
      <c r="I328" s="52">
        <f t="shared" si="5"/>
        <v>0.18</v>
      </c>
    </row>
    <row r="329" spans="1:9" x14ac:dyDescent="0.25">
      <c r="A329" s="40">
        <v>328</v>
      </c>
      <c r="B329" s="49" t="s">
        <v>524</v>
      </c>
      <c r="C329" s="8">
        <v>61031323</v>
      </c>
      <c r="D329" s="50" t="s">
        <v>70</v>
      </c>
      <c r="E329" s="50" t="s">
        <v>100</v>
      </c>
      <c r="F329" s="51">
        <v>2003</v>
      </c>
      <c r="G329" s="52">
        <v>0.09</v>
      </c>
      <c r="H329" s="52">
        <v>0.09</v>
      </c>
      <c r="I329" s="52">
        <f t="shared" si="5"/>
        <v>0.18</v>
      </c>
    </row>
    <row r="330" spans="1:9" x14ac:dyDescent="0.25">
      <c r="A330" s="40">
        <v>329</v>
      </c>
      <c r="B330" s="49" t="s">
        <v>525</v>
      </c>
      <c r="C330" s="8">
        <v>61031324</v>
      </c>
      <c r="D330" s="50" t="s">
        <v>70</v>
      </c>
      <c r="E330" s="50" t="s">
        <v>100</v>
      </c>
      <c r="F330" s="51">
        <v>2004</v>
      </c>
      <c r="G330" s="52">
        <v>0.09</v>
      </c>
      <c r="H330" s="52">
        <v>0.09</v>
      </c>
      <c r="I330" s="52">
        <f t="shared" si="5"/>
        <v>0.18</v>
      </c>
    </row>
    <row r="331" spans="1:9" x14ac:dyDescent="0.25">
      <c r="A331" s="40">
        <v>330</v>
      </c>
      <c r="B331" s="49" t="s">
        <v>526</v>
      </c>
      <c r="C331" s="8">
        <v>61031325</v>
      </c>
      <c r="D331" s="50" t="s">
        <v>70</v>
      </c>
      <c r="E331" s="50" t="s">
        <v>100</v>
      </c>
      <c r="F331" s="51">
        <v>2005</v>
      </c>
      <c r="G331" s="52">
        <v>0.09</v>
      </c>
      <c r="H331" s="52">
        <v>0.09</v>
      </c>
      <c r="I331" s="52">
        <f t="shared" si="5"/>
        <v>0.18</v>
      </c>
    </row>
    <row r="332" spans="1:9" x14ac:dyDescent="0.25">
      <c r="A332" s="40">
        <v>331</v>
      </c>
      <c r="B332" s="49" t="s">
        <v>527</v>
      </c>
      <c r="C332" s="8">
        <v>61031326</v>
      </c>
      <c r="D332" s="50" t="s">
        <v>70</v>
      </c>
      <c r="E332" s="50" t="s">
        <v>100</v>
      </c>
      <c r="F332" s="51">
        <v>2006</v>
      </c>
      <c r="G332" s="52">
        <v>0.09</v>
      </c>
      <c r="H332" s="52">
        <v>0.09</v>
      </c>
      <c r="I332" s="52">
        <f t="shared" si="5"/>
        <v>0.18</v>
      </c>
    </row>
    <row r="333" spans="1:9" x14ac:dyDescent="0.25">
      <c r="A333" s="40">
        <v>332</v>
      </c>
      <c r="B333" s="49" t="s">
        <v>528</v>
      </c>
      <c r="C333" s="8">
        <v>61031327</v>
      </c>
      <c r="D333" s="50" t="s">
        <v>70</v>
      </c>
      <c r="E333" s="50" t="s">
        <v>100</v>
      </c>
      <c r="F333" s="51">
        <v>2007</v>
      </c>
      <c r="G333" s="52">
        <v>0.09</v>
      </c>
      <c r="H333" s="52">
        <v>0.09</v>
      </c>
      <c r="I333" s="52">
        <f t="shared" si="5"/>
        <v>0.18</v>
      </c>
    </row>
    <row r="334" spans="1:9" x14ac:dyDescent="0.25">
      <c r="A334" s="40">
        <v>333</v>
      </c>
      <c r="B334" s="49" t="s">
        <v>529</v>
      </c>
      <c r="C334" s="8">
        <v>61031328</v>
      </c>
      <c r="D334" s="50" t="s">
        <v>70</v>
      </c>
      <c r="E334" s="50" t="s">
        <v>100</v>
      </c>
      <c r="F334" s="51">
        <v>2008</v>
      </c>
      <c r="G334" s="52">
        <v>0.09</v>
      </c>
      <c r="H334" s="52">
        <v>0.09</v>
      </c>
      <c r="I334" s="52">
        <f t="shared" si="5"/>
        <v>0.18</v>
      </c>
    </row>
    <row r="335" spans="1:9" x14ac:dyDescent="0.25">
      <c r="A335" s="40">
        <v>334</v>
      </c>
      <c r="B335" s="49" t="s">
        <v>530</v>
      </c>
      <c r="C335" s="8">
        <v>61031329</v>
      </c>
      <c r="D335" s="50" t="s">
        <v>70</v>
      </c>
      <c r="E335" s="50" t="s">
        <v>100</v>
      </c>
      <c r="F335" s="51">
        <v>2009</v>
      </c>
      <c r="G335" s="52">
        <v>0.09</v>
      </c>
      <c r="H335" s="52">
        <v>0.09</v>
      </c>
      <c r="I335" s="52">
        <f t="shared" si="5"/>
        <v>0.18</v>
      </c>
    </row>
    <row r="336" spans="1:9" x14ac:dyDescent="0.25">
      <c r="A336" s="40">
        <v>335</v>
      </c>
      <c r="B336" s="49" t="s">
        <v>531</v>
      </c>
      <c r="C336" s="8">
        <v>61031330</v>
      </c>
      <c r="D336" s="50" t="s">
        <v>70</v>
      </c>
      <c r="E336" s="50" t="s">
        <v>100</v>
      </c>
      <c r="F336" s="51">
        <v>2010</v>
      </c>
      <c r="G336" s="52">
        <v>0.09</v>
      </c>
      <c r="H336" s="52">
        <v>0.09</v>
      </c>
      <c r="I336" s="52">
        <f t="shared" si="5"/>
        <v>0.18</v>
      </c>
    </row>
    <row r="337" spans="1:9" x14ac:dyDescent="0.25">
      <c r="A337" s="40">
        <v>336</v>
      </c>
      <c r="B337" s="49" t="s">
        <v>532</v>
      </c>
      <c r="C337" s="8">
        <v>61031331</v>
      </c>
      <c r="D337" s="50" t="s">
        <v>70</v>
      </c>
      <c r="E337" s="50" t="s">
        <v>100</v>
      </c>
      <c r="F337" s="51">
        <v>2011</v>
      </c>
      <c r="G337" s="52">
        <v>0.09</v>
      </c>
      <c r="H337" s="52">
        <v>0.09</v>
      </c>
      <c r="I337" s="52">
        <f t="shared" si="5"/>
        <v>0.18</v>
      </c>
    </row>
    <row r="338" spans="1:9" x14ac:dyDescent="0.25">
      <c r="A338" s="40">
        <v>337</v>
      </c>
      <c r="B338" s="49" t="s">
        <v>533</v>
      </c>
      <c r="C338" s="8">
        <v>61031332</v>
      </c>
      <c r="D338" s="50" t="s">
        <v>70</v>
      </c>
      <c r="E338" s="50" t="s">
        <v>100</v>
      </c>
      <c r="F338" s="51">
        <v>2012</v>
      </c>
      <c r="G338" s="52">
        <v>0.09</v>
      </c>
      <c r="H338" s="52">
        <v>0.09</v>
      </c>
      <c r="I338" s="52">
        <f t="shared" si="5"/>
        <v>0.18</v>
      </c>
    </row>
    <row r="339" spans="1:9" x14ac:dyDescent="0.25">
      <c r="A339" s="40">
        <v>338</v>
      </c>
      <c r="B339" s="49" t="s">
        <v>534</v>
      </c>
      <c r="C339" s="8">
        <v>61031333</v>
      </c>
      <c r="D339" s="50" t="s">
        <v>70</v>
      </c>
      <c r="E339" s="50" t="s">
        <v>100</v>
      </c>
      <c r="F339" s="51">
        <v>2013</v>
      </c>
      <c r="G339" s="52">
        <v>0.09</v>
      </c>
      <c r="H339" s="52">
        <v>0.09</v>
      </c>
      <c r="I339" s="52">
        <f t="shared" si="5"/>
        <v>0.18</v>
      </c>
    </row>
    <row r="340" spans="1:9" x14ac:dyDescent="0.25">
      <c r="A340" s="40">
        <v>339</v>
      </c>
      <c r="B340" s="49" t="s">
        <v>535</v>
      </c>
      <c r="C340" s="8">
        <v>61031334</v>
      </c>
      <c r="D340" s="50" t="s">
        <v>70</v>
      </c>
      <c r="E340" s="50" t="s">
        <v>100</v>
      </c>
      <c r="F340" s="51">
        <v>2014</v>
      </c>
      <c r="G340" s="52">
        <v>0.09</v>
      </c>
      <c r="H340" s="52">
        <v>0.09</v>
      </c>
      <c r="I340" s="52">
        <f t="shared" si="5"/>
        <v>0.18</v>
      </c>
    </row>
    <row r="341" spans="1:9" x14ac:dyDescent="0.25">
      <c r="A341" s="40">
        <v>340</v>
      </c>
      <c r="B341" s="49" t="s">
        <v>536</v>
      </c>
      <c r="C341" s="8">
        <v>61031335</v>
      </c>
      <c r="D341" s="50" t="s">
        <v>70</v>
      </c>
      <c r="E341" s="50" t="s">
        <v>100</v>
      </c>
      <c r="F341" s="51">
        <v>2015</v>
      </c>
      <c r="G341" s="52">
        <v>0.09</v>
      </c>
      <c r="H341" s="52">
        <v>0.09</v>
      </c>
      <c r="I341" s="52">
        <f t="shared" si="5"/>
        <v>0.18</v>
      </c>
    </row>
    <row r="342" spans="1:9" x14ac:dyDescent="0.25">
      <c r="A342" s="40">
        <v>341</v>
      </c>
      <c r="B342" s="49" t="s">
        <v>537</v>
      </c>
      <c r="C342" s="8">
        <v>61031336</v>
      </c>
      <c r="D342" s="50" t="s">
        <v>70</v>
      </c>
      <c r="E342" s="50" t="s">
        <v>100</v>
      </c>
      <c r="F342" s="51">
        <v>2016</v>
      </c>
      <c r="G342" s="52">
        <v>0.09</v>
      </c>
      <c r="H342" s="52">
        <v>0.09</v>
      </c>
      <c r="I342" s="52">
        <f t="shared" si="5"/>
        <v>0.18</v>
      </c>
    </row>
    <row r="343" spans="1:9" x14ac:dyDescent="0.25">
      <c r="A343" s="40">
        <v>342</v>
      </c>
      <c r="B343" s="49" t="s">
        <v>538</v>
      </c>
      <c r="C343" s="8">
        <v>61031337</v>
      </c>
      <c r="D343" s="50" t="s">
        <v>70</v>
      </c>
      <c r="E343" s="50" t="s">
        <v>100</v>
      </c>
      <c r="F343" s="51">
        <v>2017</v>
      </c>
      <c r="G343" s="52">
        <v>0.09</v>
      </c>
      <c r="H343" s="52">
        <v>0.09</v>
      </c>
      <c r="I343" s="52">
        <f t="shared" si="5"/>
        <v>0.18</v>
      </c>
    </row>
    <row r="344" spans="1:9" x14ac:dyDescent="0.25">
      <c r="A344" s="40">
        <v>343</v>
      </c>
      <c r="B344" s="49" t="s">
        <v>539</v>
      </c>
      <c r="C344" s="8">
        <v>61031338</v>
      </c>
      <c r="D344" s="50" t="s">
        <v>70</v>
      </c>
      <c r="E344" s="50" t="s">
        <v>100</v>
      </c>
      <c r="F344" s="51">
        <v>2018</v>
      </c>
      <c r="G344" s="52">
        <v>0.09</v>
      </c>
      <c r="H344" s="52">
        <v>0.09</v>
      </c>
      <c r="I344" s="52">
        <f t="shared" si="5"/>
        <v>0.18</v>
      </c>
    </row>
    <row r="345" spans="1:9" x14ac:dyDescent="0.25">
      <c r="A345" s="40">
        <v>344</v>
      </c>
      <c r="B345" s="49" t="s">
        <v>540</v>
      </c>
      <c r="C345" s="8">
        <v>61031339</v>
      </c>
      <c r="D345" s="50" t="s">
        <v>70</v>
      </c>
      <c r="E345" s="50" t="s">
        <v>100</v>
      </c>
      <c r="F345" s="51">
        <v>2019</v>
      </c>
      <c r="G345" s="52">
        <v>0.09</v>
      </c>
      <c r="H345" s="52">
        <v>0.09</v>
      </c>
      <c r="I345" s="52">
        <f t="shared" si="5"/>
        <v>0.18</v>
      </c>
    </row>
    <row r="346" spans="1:9" x14ac:dyDescent="0.25">
      <c r="A346" s="40">
        <v>345</v>
      </c>
      <c r="B346" s="49" t="s">
        <v>541</v>
      </c>
      <c r="C346" s="8">
        <v>61031340</v>
      </c>
      <c r="D346" s="50" t="s">
        <v>70</v>
      </c>
      <c r="E346" s="50" t="s">
        <v>100</v>
      </c>
      <c r="F346" s="51">
        <v>2020</v>
      </c>
      <c r="G346" s="52">
        <v>0.09</v>
      </c>
      <c r="H346" s="52">
        <v>0.09</v>
      </c>
      <c r="I346" s="52">
        <f t="shared" si="5"/>
        <v>0.18</v>
      </c>
    </row>
    <row r="347" spans="1:9" x14ac:dyDescent="0.25">
      <c r="A347" s="40">
        <v>346</v>
      </c>
      <c r="B347" s="49" t="s">
        <v>542</v>
      </c>
      <c r="C347" s="8">
        <v>61031341</v>
      </c>
      <c r="D347" s="50" t="s">
        <v>70</v>
      </c>
      <c r="E347" s="50" t="s">
        <v>100</v>
      </c>
      <c r="F347" s="51">
        <v>2021</v>
      </c>
      <c r="G347" s="52">
        <v>0.09</v>
      </c>
      <c r="H347" s="52">
        <v>0.09</v>
      </c>
      <c r="I347" s="52">
        <f t="shared" si="5"/>
        <v>0.18</v>
      </c>
    </row>
    <row r="348" spans="1:9" x14ac:dyDescent="0.25">
      <c r="A348" s="40">
        <v>347</v>
      </c>
      <c r="B348" s="49" t="s">
        <v>543</v>
      </c>
      <c r="C348" s="8">
        <v>61031342</v>
      </c>
      <c r="D348" s="50" t="s">
        <v>70</v>
      </c>
      <c r="E348" s="50" t="s">
        <v>100</v>
      </c>
      <c r="F348" s="51">
        <v>2022</v>
      </c>
      <c r="G348" s="52">
        <v>0.09</v>
      </c>
      <c r="H348" s="52">
        <v>0.09</v>
      </c>
      <c r="I348" s="52">
        <f t="shared" si="5"/>
        <v>0.18</v>
      </c>
    </row>
    <row r="349" spans="1:9" x14ac:dyDescent="0.25">
      <c r="A349" s="40">
        <v>348</v>
      </c>
      <c r="B349" s="49" t="s">
        <v>544</v>
      </c>
      <c r="C349" s="8">
        <v>61031343</v>
      </c>
      <c r="D349" s="50" t="s">
        <v>70</v>
      </c>
      <c r="E349" s="50" t="s">
        <v>100</v>
      </c>
      <c r="F349" s="51">
        <v>2023</v>
      </c>
      <c r="G349" s="52">
        <v>0.09</v>
      </c>
      <c r="H349" s="52">
        <v>0.09</v>
      </c>
      <c r="I349" s="52">
        <f t="shared" si="5"/>
        <v>0.18</v>
      </c>
    </row>
    <row r="350" spans="1:9" x14ac:dyDescent="0.25">
      <c r="A350" s="40">
        <v>349</v>
      </c>
      <c r="B350" s="49" t="s">
        <v>545</v>
      </c>
      <c r="C350" s="8">
        <v>61031344</v>
      </c>
      <c r="D350" s="50" t="s">
        <v>70</v>
      </c>
      <c r="E350" s="50" t="s">
        <v>100</v>
      </c>
      <c r="F350" s="51">
        <v>2024</v>
      </c>
      <c r="G350" s="52">
        <v>0.09</v>
      </c>
      <c r="H350" s="52">
        <v>0.09</v>
      </c>
      <c r="I350" s="52">
        <f t="shared" si="5"/>
        <v>0.18</v>
      </c>
    </row>
    <row r="351" spans="1:9" x14ac:dyDescent="0.25">
      <c r="A351" s="40">
        <v>350</v>
      </c>
      <c r="B351" s="49" t="s">
        <v>546</v>
      </c>
      <c r="C351" s="8">
        <v>61031345</v>
      </c>
      <c r="D351" s="50" t="s">
        <v>70</v>
      </c>
      <c r="E351" s="50" t="s">
        <v>100</v>
      </c>
      <c r="F351" s="51">
        <v>2025</v>
      </c>
      <c r="G351" s="52">
        <v>0.09</v>
      </c>
      <c r="H351" s="52">
        <v>0.09</v>
      </c>
      <c r="I351" s="52">
        <f t="shared" si="5"/>
        <v>0.18</v>
      </c>
    </row>
    <row r="352" spans="1:9" x14ac:dyDescent="0.25">
      <c r="A352" s="40">
        <v>351</v>
      </c>
      <c r="B352" s="49" t="s">
        <v>547</v>
      </c>
      <c r="C352" s="8">
        <v>61031346</v>
      </c>
      <c r="D352" s="50" t="s">
        <v>70</v>
      </c>
      <c r="E352" s="50" t="s">
        <v>100</v>
      </c>
      <c r="F352" s="51">
        <v>2026</v>
      </c>
      <c r="G352" s="52">
        <v>0.09</v>
      </c>
      <c r="H352" s="52">
        <v>0.09</v>
      </c>
      <c r="I352" s="52">
        <f t="shared" si="5"/>
        <v>0.18</v>
      </c>
    </row>
    <row r="353" spans="1:9" x14ac:dyDescent="0.25">
      <c r="A353" s="40">
        <v>352</v>
      </c>
      <c r="B353" s="49" t="s">
        <v>548</v>
      </c>
      <c r="C353" s="8">
        <v>61031347</v>
      </c>
      <c r="D353" s="50" t="s">
        <v>70</v>
      </c>
      <c r="E353" s="50" t="s">
        <v>100</v>
      </c>
      <c r="F353" s="51">
        <v>2027</v>
      </c>
      <c r="G353" s="52">
        <v>0.09</v>
      </c>
      <c r="H353" s="52">
        <v>0.09</v>
      </c>
      <c r="I353" s="52">
        <f t="shared" si="5"/>
        <v>0.18</v>
      </c>
    </row>
    <row r="354" spans="1:9" x14ac:dyDescent="0.25">
      <c r="A354" s="40">
        <v>353</v>
      </c>
      <c r="B354" s="49" t="s">
        <v>549</v>
      </c>
      <c r="C354" s="8">
        <v>61031348</v>
      </c>
      <c r="D354" s="50" t="s">
        <v>70</v>
      </c>
      <c r="E354" s="50" t="s">
        <v>100</v>
      </c>
      <c r="F354" s="51">
        <v>2028</v>
      </c>
      <c r="G354" s="52">
        <v>0.09</v>
      </c>
      <c r="H354" s="52">
        <v>0.09</v>
      </c>
      <c r="I354" s="52">
        <f t="shared" si="5"/>
        <v>0.18</v>
      </c>
    </row>
    <row r="355" spans="1:9" x14ac:dyDescent="0.25">
      <c r="A355" s="40">
        <v>354</v>
      </c>
      <c r="B355" s="49" t="s">
        <v>550</v>
      </c>
      <c r="C355" s="8">
        <v>61031349</v>
      </c>
      <c r="D355" s="50" t="s">
        <v>70</v>
      </c>
      <c r="E355" s="50" t="s">
        <v>100</v>
      </c>
      <c r="F355" s="51">
        <v>2029</v>
      </c>
      <c r="G355" s="52">
        <v>0.09</v>
      </c>
      <c r="H355" s="52">
        <v>0.09</v>
      </c>
      <c r="I355" s="52">
        <f t="shared" si="5"/>
        <v>0.18</v>
      </c>
    </row>
    <row r="356" spans="1:9" x14ac:dyDescent="0.25">
      <c r="A356" s="40">
        <v>355</v>
      </c>
      <c r="B356" s="49" t="s">
        <v>551</v>
      </c>
      <c r="C356" s="8">
        <v>61031350</v>
      </c>
      <c r="D356" s="50" t="s">
        <v>70</v>
      </c>
      <c r="E356" s="50" t="s">
        <v>100</v>
      </c>
      <c r="F356" s="51">
        <v>2030</v>
      </c>
      <c r="G356" s="52">
        <v>0.09</v>
      </c>
      <c r="H356" s="52">
        <v>0.09</v>
      </c>
      <c r="I356" s="52">
        <f t="shared" si="5"/>
        <v>0.18</v>
      </c>
    </row>
    <row r="357" spans="1:9" x14ac:dyDescent="0.25">
      <c r="A357" s="40">
        <v>356</v>
      </c>
      <c r="B357" s="49" t="s">
        <v>552</v>
      </c>
      <c r="C357" s="8">
        <v>61031351</v>
      </c>
      <c r="D357" s="50" t="s">
        <v>70</v>
      </c>
      <c r="E357" s="50" t="s">
        <v>100</v>
      </c>
      <c r="F357" s="51">
        <v>2031</v>
      </c>
      <c r="G357" s="52">
        <v>0.09</v>
      </c>
      <c r="H357" s="52">
        <v>0.09</v>
      </c>
      <c r="I357" s="52">
        <f t="shared" si="5"/>
        <v>0.18</v>
      </c>
    </row>
    <row r="358" spans="1:9" x14ac:dyDescent="0.25">
      <c r="A358" s="40">
        <v>357</v>
      </c>
      <c r="B358" s="49" t="s">
        <v>553</v>
      </c>
      <c r="C358" s="8">
        <v>61031352</v>
      </c>
      <c r="D358" s="50" t="s">
        <v>70</v>
      </c>
      <c r="E358" s="50" t="s">
        <v>100</v>
      </c>
      <c r="F358" s="51">
        <v>2032</v>
      </c>
      <c r="G358" s="52">
        <v>0.09</v>
      </c>
      <c r="H358" s="52">
        <v>0.09</v>
      </c>
      <c r="I358" s="52">
        <f t="shared" si="5"/>
        <v>0.18</v>
      </c>
    </row>
    <row r="359" spans="1:9" x14ac:dyDescent="0.25">
      <c r="A359" s="40">
        <v>358</v>
      </c>
      <c r="B359" s="49" t="s">
        <v>554</v>
      </c>
      <c r="C359" s="8">
        <v>61031353</v>
      </c>
      <c r="D359" s="50" t="s">
        <v>70</v>
      </c>
      <c r="E359" s="50" t="s">
        <v>100</v>
      </c>
      <c r="F359" s="51">
        <v>2033</v>
      </c>
      <c r="G359" s="52">
        <v>0.09</v>
      </c>
      <c r="H359" s="52">
        <v>0.09</v>
      </c>
      <c r="I359" s="52">
        <f t="shared" si="5"/>
        <v>0.18</v>
      </c>
    </row>
    <row r="360" spans="1:9" x14ac:dyDescent="0.25">
      <c r="A360" s="40">
        <v>359</v>
      </c>
      <c r="B360" s="49" t="s">
        <v>555</v>
      </c>
      <c r="C360" s="8">
        <v>61031354</v>
      </c>
      <c r="D360" s="50" t="s">
        <v>70</v>
      </c>
      <c r="E360" s="50" t="s">
        <v>100</v>
      </c>
      <c r="F360" s="51">
        <v>2034</v>
      </c>
      <c r="G360" s="52">
        <v>0.09</v>
      </c>
      <c r="H360" s="52">
        <v>0.09</v>
      </c>
      <c r="I360" s="52">
        <f t="shared" si="5"/>
        <v>0.18</v>
      </c>
    </row>
    <row r="361" spans="1:9" x14ac:dyDescent="0.25">
      <c r="A361" s="40">
        <v>360</v>
      </c>
      <c r="B361" s="49" t="s">
        <v>556</v>
      </c>
      <c r="C361" s="8">
        <v>61031355</v>
      </c>
      <c r="D361" s="50" t="s">
        <v>70</v>
      </c>
      <c r="E361" s="50" t="s">
        <v>100</v>
      </c>
      <c r="F361" s="51">
        <v>2035</v>
      </c>
      <c r="G361" s="52">
        <v>0.09</v>
      </c>
      <c r="H361" s="52">
        <v>0.09</v>
      </c>
      <c r="I361" s="52">
        <f t="shared" si="5"/>
        <v>0.18</v>
      </c>
    </row>
    <row r="362" spans="1:9" x14ac:dyDescent="0.25">
      <c r="A362" s="40">
        <v>361</v>
      </c>
      <c r="B362" s="49" t="s">
        <v>557</v>
      </c>
      <c r="C362" s="8">
        <v>61031356</v>
      </c>
      <c r="D362" s="50" t="s">
        <v>70</v>
      </c>
      <c r="E362" s="50" t="s">
        <v>100</v>
      </c>
      <c r="F362" s="51">
        <v>2036</v>
      </c>
      <c r="G362" s="52">
        <v>0.09</v>
      </c>
      <c r="H362" s="52">
        <v>0.09</v>
      </c>
      <c r="I362" s="52">
        <f t="shared" si="5"/>
        <v>0.18</v>
      </c>
    </row>
    <row r="363" spans="1:9" x14ac:dyDescent="0.25">
      <c r="A363" s="40">
        <v>362</v>
      </c>
      <c r="B363" s="49" t="s">
        <v>558</v>
      </c>
      <c r="C363" s="8">
        <v>61031357</v>
      </c>
      <c r="D363" s="50" t="s">
        <v>70</v>
      </c>
      <c r="E363" s="50" t="s">
        <v>100</v>
      </c>
      <c r="F363" s="51">
        <v>2037</v>
      </c>
      <c r="G363" s="52">
        <v>0.09</v>
      </c>
      <c r="H363" s="52">
        <v>0.09</v>
      </c>
      <c r="I363" s="52">
        <f t="shared" si="5"/>
        <v>0.18</v>
      </c>
    </row>
    <row r="364" spans="1:9" x14ac:dyDescent="0.25">
      <c r="A364" s="40">
        <v>363</v>
      </c>
      <c r="B364" s="49" t="s">
        <v>559</v>
      </c>
      <c r="C364" s="8">
        <v>61031358</v>
      </c>
      <c r="D364" s="50" t="s">
        <v>70</v>
      </c>
      <c r="E364" s="50" t="s">
        <v>100</v>
      </c>
      <c r="F364" s="51">
        <v>2038</v>
      </c>
      <c r="G364" s="52">
        <v>0.09</v>
      </c>
      <c r="H364" s="52">
        <v>0.09</v>
      </c>
      <c r="I364" s="52">
        <f t="shared" si="5"/>
        <v>0.18</v>
      </c>
    </row>
    <row r="365" spans="1:9" x14ac:dyDescent="0.25">
      <c r="A365" s="40">
        <v>364</v>
      </c>
      <c r="B365" s="49" t="s">
        <v>560</v>
      </c>
      <c r="C365" s="8">
        <v>61031359</v>
      </c>
      <c r="D365" s="50" t="s">
        <v>70</v>
      </c>
      <c r="E365" s="50" t="s">
        <v>100</v>
      </c>
      <c r="F365" s="51">
        <v>2039</v>
      </c>
      <c r="G365" s="52">
        <v>0.09</v>
      </c>
      <c r="H365" s="52">
        <v>0.09</v>
      </c>
      <c r="I365" s="52">
        <f t="shared" si="5"/>
        <v>0.18</v>
      </c>
    </row>
    <row r="366" spans="1:9" x14ac:dyDescent="0.25">
      <c r="A366" s="40">
        <v>365</v>
      </c>
      <c r="B366" s="49" t="s">
        <v>561</v>
      </c>
      <c r="C366" s="8">
        <v>61031360</v>
      </c>
      <c r="D366" s="50" t="s">
        <v>70</v>
      </c>
      <c r="E366" s="50" t="s">
        <v>100</v>
      </c>
      <c r="F366" s="51">
        <v>2040</v>
      </c>
      <c r="G366" s="52">
        <v>0.09</v>
      </c>
      <c r="H366" s="52">
        <v>0.09</v>
      </c>
      <c r="I366" s="52">
        <f t="shared" si="5"/>
        <v>0.18</v>
      </c>
    </row>
    <row r="367" spans="1:9" x14ac:dyDescent="0.25">
      <c r="A367" s="40">
        <v>366</v>
      </c>
      <c r="B367" s="49" t="s">
        <v>562</v>
      </c>
      <c r="C367" s="8">
        <v>61031361</v>
      </c>
      <c r="D367" s="50" t="s">
        <v>70</v>
      </c>
      <c r="E367" s="50" t="s">
        <v>100</v>
      </c>
      <c r="F367" s="51">
        <v>2041</v>
      </c>
      <c r="G367" s="52">
        <v>0.09</v>
      </c>
      <c r="H367" s="52">
        <v>0.09</v>
      </c>
      <c r="I367" s="52">
        <f t="shared" si="5"/>
        <v>0.18</v>
      </c>
    </row>
    <row r="368" spans="1:9" x14ac:dyDescent="0.25">
      <c r="A368" s="40">
        <v>367</v>
      </c>
      <c r="B368" s="49" t="s">
        <v>563</v>
      </c>
      <c r="C368" s="8">
        <v>61031362</v>
      </c>
      <c r="D368" s="50" t="s">
        <v>70</v>
      </c>
      <c r="E368" s="50" t="s">
        <v>100</v>
      </c>
      <c r="F368" s="51">
        <v>2042</v>
      </c>
      <c r="G368" s="52">
        <v>0.09</v>
      </c>
      <c r="H368" s="52">
        <v>0.09</v>
      </c>
      <c r="I368" s="52">
        <f t="shared" si="5"/>
        <v>0.18</v>
      </c>
    </row>
    <row r="369" spans="1:9" x14ac:dyDescent="0.25">
      <c r="A369" s="40">
        <v>368</v>
      </c>
      <c r="B369" s="49" t="s">
        <v>564</v>
      </c>
      <c r="C369" s="8">
        <v>61031363</v>
      </c>
      <c r="D369" s="50" t="s">
        <v>70</v>
      </c>
      <c r="E369" s="50" t="s">
        <v>100</v>
      </c>
      <c r="F369" s="51">
        <v>2043</v>
      </c>
      <c r="G369" s="52">
        <v>0.09</v>
      </c>
      <c r="H369" s="52">
        <v>0.09</v>
      </c>
      <c r="I369" s="52">
        <f t="shared" si="5"/>
        <v>0.18</v>
      </c>
    </row>
    <row r="370" spans="1:9" x14ac:dyDescent="0.25">
      <c r="A370" s="40">
        <v>369</v>
      </c>
      <c r="B370" s="49" t="s">
        <v>565</v>
      </c>
      <c r="C370" s="8">
        <v>61031364</v>
      </c>
      <c r="D370" s="50" t="s">
        <v>70</v>
      </c>
      <c r="E370" s="50" t="s">
        <v>100</v>
      </c>
      <c r="F370" s="51">
        <v>2044</v>
      </c>
      <c r="G370" s="52">
        <v>0.09</v>
      </c>
      <c r="H370" s="52">
        <v>0.09</v>
      </c>
      <c r="I370" s="52">
        <f t="shared" si="5"/>
        <v>0.18</v>
      </c>
    </row>
    <row r="371" spans="1:9" x14ac:dyDescent="0.25">
      <c r="A371" s="40">
        <v>370</v>
      </c>
      <c r="B371" s="49" t="s">
        <v>566</v>
      </c>
      <c r="C371" s="8">
        <v>61031365</v>
      </c>
      <c r="D371" s="50" t="s">
        <v>70</v>
      </c>
      <c r="E371" s="50" t="s">
        <v>100</v>
      </c>
      <c r="F371" s="51">
        <v>2045</v>
      </c>
      <c r="G371" s="52">
        <v>0.09</v>
      </c>
      <c r="H371" s="52">
        <v>0.09</v>
      </c>
      <c r="I371" s="52">
        <f t="shared" si="5"/>
        <v>0.18</v>
      </c>
    </row>
    <row r="372" spans="1:9" x14ac:dyDescent="0.25">
      <c r="A372" s="40">
        <v>371</v>
      </c>
      <c r="B372" s="49" t="s">
        <v>567</v>
      </c>
      <c r="C372" s="8">
        <v>61031366</v>
      </c>
      <c r="D372" s="50" t="s">
        <v>70</v>
      </c>
      <c r="E372" s="50" t="s">
        <v>100</v>
      </c>
      <c r="F372" s="51">
        <v>2046</v>
      </c>
      <c r="G372" s="52">
        <v>0.09</v>
      </c>
      <c r="H372" s="52">
        <v>0.09</v>
      </c>
      <c r="I372" s="52">
        <f t="shared" si="5"/>
        <v>0.18</v>
      </c>
    </row>
    <row r="373" spans="1:9" x14ac:dyDescent="0.25">
      <c r="A373" s="40">
        <v>372</v>
      </c>
      <c r="B373" s="49" t="s">
        <v>568</v>
      </c>
      <c r="C373" s="8">
        <v>61031367</v>
      </c>
      <c r="D373" s="50" t="s">
        <v>70</v>
      </c>
      <c r="E373" s="50" t="s">
        <v>100</v>
      </c>
      <c r="F373" s="51">
        <v>2047</v>
      </c>
      <c r="G373" s="52">
        <v>0.09</v>
      </c>
      <c r="H373" s="52">
        <v>0.09</v>
      </c>
      <c r="I373" s="52">
        <f t="shared" si="5"/>
        <v>0.18</v>
      </c>
    </row>
    <row r="374" spans="1:9" x14ac:dyDescent="0.25">
      <c r="A374" s="40">
        <v>373</v>
      </c>
      <c r="B374" s="49" t="s">
        <v>569</v>
      </c>
      <c r="C374" s="8">
        <v>61031368</v>
      </c>
      <c r="D374" s="50" t="s">
        <v>70</v>
      </c>
      <c r="E374" s="50" t="s">
        <v>100</v>
      </c>
      <c r="F374" s="51">
        <v>2048</v>
      </c>
      <c r="G374" s="52">
        <v>0.09</v>
      </c>
      <c r="H374" s="52">
        <v>0.09</v>
      </c>
      <c r="I374" s="52">
        <f t="shared" si="5"/>
        <v>0.18</v>
      </c>
    </row>
    <row r="375" spans="1:9" x14ac:dyDescent="0.25">
      <c r="A375" s="40">
        <v>374</v>
      </c>
      <c r="B375" s="49" t="s">
        <v>570</v>
      </c>
      <c r="C375" s="8">
        <v>61031369</v>
      </c>
      <c r="D375" s="50" t="s">
        <v>70</v>
      </c>
      <c r="E375" s="50" t="s">
        <v>100</v>
      </c>
      <c r="F375" s="51">
        <v>2049</v>
      </c>
      <c r="G375" s="52">
        <v>0.09</v>
      </c>
      <c r="H375" s="52">
        <v>0.09</v>
      </c>
      <c r="I375" s="52">
        <f t="shared" si="5"/>
        <v>0.18</v>
      </c>
    </row>
    <row r="376" spans="1:9" x14ac:dyDescent="0.25">
      <c r="A376" s="40">
        <v>375</v>
      </c>
      <c r="B376" s="49" t="s">
        <v>571</v>
      </c>
      <c r="C376" s="8">
        <v>61031370</v>
      </c>
      <c r="D376" s="50" t="s">
        <v>70</v>
      </c>
      <c r="E376" s="50" t="s">
        <v>100</v>
      </c>
      <c r="F376" s="51">
        <v>2050</v>
      </c>
      <c r="G376" s="52">
        <v>0.09</v>
      </c>
      <c r="H376" s="52">
        <v>0.09</v>
      </c>
      <c r="I376" s="52">
        <f t="shared" si="5"/>
        <v>0.18</v>
      </c>
    </row>
    <row r="377" spans="1:9" x14ac:dyDescent="0.25">
      <c r="A377" s="40">
        <v>376</v>
      </c>
      <c r="B377" s="49" t="s">
        <v>572</v>
      </c>
      <c r="C377" s="8">
        <v>61031371</v>
      </c>
      <c r="D377" s="50" t="s">
        <v>70</v>
      </c>
      <c r="E377" s="50" t="s">
        <v>100</v>
      </c>
      <c r="F377" s="51">
        <v>2051</v>
      </c>
      <c r="G377" s="52">
        <v>0.09</v>
      </c>
      <c r="H377" s="52">
        <v>0.09</v>
      </c>
      <c r="I377" s="52">
        <f t="shared" si="5"/>
        <v>0.18</v>
      </c>
    </row>
    <row r="378" spans="1:9" x14ac:dyDescent="0.25">
      <c r="A378" s="40">
        <v>377</v>
      </c>
      <c r="B378" s="49" t="s">
        <v>573</v>
      </c>
      <c r="C378" s="8">
        <v>61031372</v>
      </c>
      <c r="D378" s="50" t="s">
        <v>70</v>
      </c>
      <c r="E378" s="50" t="s">
        <v>100</v>
      </c>
      <c r="F378" s="51">
        <v>2052</v>
      </c>
      <c r="G378" s="52">
        <v>0.09</v>
      </c>
      <c r="H378" s="52">
        <v>0.09</v>
      </c>
      <c r="I378" s="52">
        <f t="shared" si="5"/>
        <v>0.18</v>
      </c>
    </row>
    <row r="379" spans="1:9" x14ac:dyDescent="0.25">
      <c r="A379" s="40">
        <v>378</v>
      </c>
      <c r="B379" s="49" t="s">
        <v>574</v>
      </c>
      <c r="C379" s="8">
        <v>61031373</v>
      </c>
      <c r="D379" s="50" t="s">
        <v>70</v>
      </c>
      <c r="E379" s="50" t="s">
        <v>100</v>
      </c>
      <c r="F379" s="51">
        <v>2053</v>
      </c>
      <c r="G379" s="52">
        <v>0.09</v>
      </c>
      <c r="H379" s="52">
        <v>0.09</v>
      </c>
      <c r="I379" s="52">
        <f t="shared" si="5"/>
        <v>0.18</v>
      </c>
    </row>
    <row r="380" spans="1:9" x14ac:dyDescent="0.25">
      <c r="A380" s="40">
        <v>379</v>
      </c>
      <c r="B380" s="49" t="s">
        <v>575</v>
      </c>
      <c r="C380" s="8">
        <v>61031374</v>
      </c>
      <c r="D380" s="50" t="s">
        <v>70</v>
      </c>
      <c r="E380" s="50" t="s">
        <v>100</v>
      </c>
      <c r="F380" s="51">
        <v>2054</v>
      </c>
      <c r="G380" s="52">
        <v>0.09</v>
      </c>
      <c r="H380" s="52">
        <v>0.09</v>
      </c>
      <c r="I380" s="52">
        <f t="shared" si="5"/>
        <v>0.18</v>
      </c>
    </row>
    <row r="381" spans="1:9" x14ac:dyDescent="0.25">
      <c r="A381" s="40">
        <v>380</v>
      </c>
      <c r="B381" s="49" t="s">
        <v>576</v>
      </c>
      <c r="C381" s="8">
        <v>61031375</v>
      </c>
      <c r="D381" s="50" t="s">
        <v>70</v>
      </c>
      <c r="E381" s="50" t="s">
        <v>100</v>
      </c>
      <c r="F381" s="51">
        <v>2055</v>
      </c>
      <c r="G381" s="52">
        <v>0.09</v>
      </c>
      <c r="H381" s="52">
        <v>0.09</v>
      </c>
      <c r="I381" s="52">
        <f t="shared" si="5"/>
        <v>0.18</v>
      </c>
    </row>
    <row r="382" spans="1:9" x14ac:dyDescent="0.25">
      <c r="A382" s="40">
        <v>381</v>
      </c>
      <c r="B382" s="49" t="s">
        <v>577</v>
      </c>
      <c r="C382" s="8">
        <v>61031376</v>
      </c>
      <c r="D382" s="50" t="s">
        <v>70</v>
      </c>
      <c r="E382" s="50" t="s">
        <v>100</v>
      </c>
      <c r="F382" s="51">
        <v>2056</v>
      </c>
      <c r="G382" s="52">
        <v>0.09</v>
      </c>
      <c r="H382" s="52">
        <v>0.09</v>
      </c>
      <c r="I382" s="52">
        <f t="shared" si="5"/>
        <v>0.18</v>
      </c>
    </row>
    <row r="383" spans="1:9" x14ac:dyDescent="0.25">
      <c r="A383" s="40">
        <v>382</v>
      </c>
      <c r="B383" s="49" t="s">
        <v>578</v>
      </c>
      <c r="C383" s="8">
        <v>61031377</v>
      </c>
      <c r="D383" s="50" t="s">
        <v>70</v>
      </c>
      <c r="E383" s="50" t="s">
        <v>100</v>
      </c>
      <c r="F383" s="51">
        <v>2057</v>
      </c>
      <c r="G383" s="52">
        <v>0.09</v>
      </c>
      <c r="H383" s="52">
        <v>0.09</v>
      </c>
      <c r="I383" s="52">
        <f t="shared" si="5"/>
        <v>0.18</v>
      </c>
    </row>
    <row r="384" spans="1:9" x14ac:dyDescent="0.25">
      <c r="A384" s="40">
        <v>383</v>
      </c>
      <c r="B384" s="49" t="s">
        <v>579</v>
      </c>
      <c r="C384" s="8">
        <v>61031378</v>
      </c>
      <c r="D384" s="50" t="s">
        <v>70</v>
      </c>
      <c r="E384" s="50" t="s">
        <v>100</v>
      </c>
      <c r="F384" s="51">
        <v>2058</v>
      </c>
      <c r="G384" s="52">
        <v>0.09</v>
      </c>
      <c r="H384" s="52">
        <v>0.09</v>
      </c>
      <c r="I384" s="52">
        <f t="shared" si="5"/>
        <v>0.18</v>
      </c>
    </row>
    <row r="385" spans="1:9" x14ac:dyDescent="0.25">
      <c r="A385" s="40">
        <v>384</v>
      </c>
      <c r="B385" s="49" t="s">
        <v>580</v>
      </c>
      <c r="C385" s="8">
        <v>61031379</v>
      </c>
      <c r="D385" s="50" t="s">
        <v>70</v>
      </c>
      <c r="E385" s="50" t="s">
        <v>100</v>
      </c>
      <c r="F385" s="51">
        <v>2059</v>
      </c>
      <c r="G385" s="52">
        <v>0.09</v>
      </c>
      <c r="H385" s="52">
        <v>0.09</v>
      </c>
      <c r="I385" s="52">
        <f t="shared" si="5"/>
        <v>0.18</v>
      </c>
    </row>
    <row r="386" spans="1:9" x14ac:dyDescent="0.25">
      <c r="A386" s="40">
        <v>385</v>
      </c>
      <c r="B386" s="49" t="s">
        <v>581</v>
      </c>
      <c r="C386" s="8">
        <v>61031380</v>
      </c>
      <c r="D386" s="50" t="s">
        <v>70</v>
      </c>
      <c r="E386" s="50" t="s">
        <v>100</v>
      </c>
      <c r="F386" s="51">
        <v>2060</v>
      </c>
      <c r="G386" s="52">
        <v>0.09</v>
      </c>
      <c r="H386" s="52">
        <v>0.09</v>
      </c>
      <c r="I386" s="52">
        <f t="shared" si="5"/>
        <v>0.18</v>
      </c>
    </row>
    <row r="387" spans="1:9" x14ac:dyDescent="0.25">
      <c r="A387" s="40">
        <v>386</v>
      </c>
      <c r="B387" s="49" t="s">
        <v>582</v>
      </c>
      <c r="C387" s="8">
        <v>61031381</v>
      </c>
      <c r="D387" s="50" t="s">
        <v>70</v>
      </c>
      <c r="E387" s="50" t="s">
        <v>100</v>
      </c>
      <c r="F387" s="51">
        <v>2061</v>
      </c>
      <c r="G387" s="52">
        <v>0.09</v>
      </c>
      <c r="H387" s="52">
        <v>0.09</v>
      </c>
      <c r="I387" s="52">
        <f t="shared" ref="I387:I450" si="6">G387+H387</f>
        <v>0.18</v>
      </c>
    </row>
    <row r="388" spans="1:9" x14ac:dyDescent="0.25">
      <c r="A388" s="40">
        <v>387</v>
      </c>
      <c r="B388" s="49" t="s">
        <v>583</v>
      </c>
      <c r="C388" s="8">
        <v>61031382</v>
      </c>
      <c r="D388" s="50" t="s">
        <v>70</v>
      </c>
      <c r="E388" s="50" t="s">
        <v>100</v>
      </c>
      <c r="F388" s="51">
        <v>2062</v>
      </c>
      <c r="G388" s="52">
        <v>0.09</v>
      </c>
      <c r="H388" s="52">
        <v>0.09</v>
      </c>
      <c r="I388" s="52">
        <f t="shared" si="6"/>
        <v>0.18</v>
      </c>
    </row>
    <row r="389" spans="1:9" x14ac:dyDescent="0.25">
      <c r="A389" s="40">
        <v>388</v>
      </c>
      <c r="B389" s="49" t="s">
        <v>584</v>
      </c>
      <c r="C389" s="8">
        <v>61031383</v>
      </c>
      <c r="D389" s="50" t="s">
        <v>70</v>
      </c>
      <c r="E389" s="50" t="s">
        <v>100</v>
      </c>
      <c r="F389" s="51">
        <v>2063</v>
      </c>
      <c r="G389" s="52">
        <v>0.09</v>
      </c>
      <c r="H389" s="52">
        <v>0.09</v>
      </c>
      <c r="I389" s="52">
        <f t="shared" si="6"/>
        <v>0.18</v>
      </c>
    </row>
    <row r="390" spans="1:9" x14ac:dyDescent="0.25">
      <c r="A390" s="40">
        <v>389</v>
      </c>
      <c r="B390" s="49" t="s">
        <v>585</v>
      </c>
      <c r="C390" s="8">
        <v>61031384</v>
      </c>
      <c r="D390" s="50" t="s">
        <v>70</v>
      </c>
      <c r="E390" s="50" t="s">
        <v>100</v>
      </c>
      <c r="F390" s="51">
        <v>2064</v>
      </c>
      <c r="G390" s="52">
        <v>0.09</v>
      </c>
      <c r="H390" s="52">
        <v>0.09</v>
      </c>
      <c r="I390" s="52">
        <f t="shared" si="6"/>
        <v>0.18</v>
      </c>
    </row>
    <row r="391" spans="1:9" x14ac:dyDescent="0.25">
      <c r="A391" s="40">
        <v>390</v>
      </c>
      <c r="B391" s="49" t="s">
        <v>586</v>
      </c>
      <c r="C391" s="8">
        <v>61031385</v>
      </c>
      <c r="D391" s="50" t="s">
        <v>70</v>
      </c>
      <c r="E391" s="50" t="s">
        <v>100</v>
      </c>
      <c r="F391" s="51">
        <v>2065</v>
      </c>
      <c r="G391" s="52">
        <v>0.09</v>
      </c>
      <c r="H391" s="52">
        <v>0.09</v>
      </c>
      <c r="I391" s="52">
        <f t="shared" si="6"/>
        <v>0.18</v>
      </c>
    </row>
    <row r="392" spans="1:9" x14ac:dyDescent="0.25">
      <c r="A392" s="40">
        <v>391</v>
      </c>
      <c r="B392" s="49" t="s">
        <v>587</v>
      </c>
      <c r="C392" s="8">
        <v>61031386</v>
      </c>
      <c r="D392" s="50" t="s">
        <v>70</v>
      </c>
      <c r="E392" s="50" t="s">
        <v>100</v>
      </c>
      <c r="F392" s="51">
        <v>2066</v>
      </c>
      <c r="G392" s="52">
        <v>0.09</v>
      </c>
      <c r="H392" s="52">
        <v>0.09</v>
      </c>
      <c r="I392" s="52">
        <f t="shared" si="6"/>
        <v>0.18</v>
      </c>
    </row>
    <row r="393" spans="1:9" x14ac:dyDescent="0.25">
      <c r="A393" s="40">
        <v>392</v>
      </c>
      <c r="B393" s="49" t="s">
        <v>588</v>
      </c>
      <c r="C393" s="8">
        <v>61031387</v>
      </c>
      <c r="D393" s="50" t="s">
        <v>70</v>
      </c>
      <c r="E393" s="50" t="s">
        <v>100</v>
      </c>
      <c r="F393" s="51">
        <v>2067</v>
      </c>
      <c r="G393" s="52">
        <v>0.09</v>
      </c>
      <c r="H393" s="52">
        <v>0.09</v>
      </c>
      <c r="I393" s="52">
        <f t="shared" si="6"/>
        <v>0.18</v>
      </c>
    </row>
    <row r="394" spans="1:9" x14ac:dyDescent="0.25">
      <c r="A394" s="40">
        <v>393</v>
      </c>
      <c r="B394" s="49" t="s">
        <v>589</v>
      </c>
      <c r="C394" s="8">
        <v>61031388</v>
      </c>
      <c r="D394" s="50" t="s">
        <v>70</v>
      </c>
      <c r="E394" s="50" t="s">
        <v>100</v>
      </c>
      <c r="F394" s="51">
        <v>2068</v>
      </c>
      <c r="G394" s="52">
        <v>0.09</v>
      </c>
      <c r="H394" s="52">
        <v>0.09</v>
      </c>
      <c r="I394" s="52">
        <f t="shared" si="6"/>
        <v>0.18</v>
      </c>
    </row>
    <row r="395" spans="1:9" x14ac:dyDescent="0.25">
      <c r="A395" s="40">
        <v>394</v>
      </c>
      <c r="B395" s="49" t="s">
        <v>590</v>
      </c>
      <c r="C395" s="8">
        <v>61031389</v>
      </c>
      <c r="D395" s="50" t="s">
        <v>70</v>
      </c>
      <c r="E395" s="50" t="s">
        <v>100</v>
      </c>
      <c r="F395" s="51">
        <v>2069</v>
      </c>
      <c r="G395" s="52">
        <v>0.09</v>
      </c>
      <c r="H395" s="52">
        <v>0.09</v>
      </c>
      <c r="I395" s="52">
        <f t="shared" si="6"/>
        <v>0.18</v>
      </c>
    </row>
    <row r="396" spans="1:9" x14ac:dyDescent="0.25">
      <c r="A396" s="40">
        <v>395</v>
      </c>
      <c r="B396" s="49" t="s">
        <v>591</v>
      </c>
      <c r="C396" s="8">
        <v>61031390</v>
      </c>
      <c r="D396" s="50" t="s">
        <v>70</v>
      </c>
      <c r="E396" s="50" t="s">
        <v>100</v>
      </c>
      <c r="F396" s="51">
        <v>2070</v>
      </c>
      <c r="G396" s="52">
        <v>0.09</v>
      </c>
      <c r="H396" s="52">
        <v>0.09</v>
      </c>
      <c r="I396" s="52">
        <f t="shared" si="6"/>
        <v>0.18</v>
      </c>
    </row>
    <row r="397" spans="1:9" x14ac:dyDescent="0.25">
      <c r="A397" s="40">
        <v>396</v>
      </c>
      <c r="B397" s="49" t="s">
        <v>592</v>
      </c>
      <c r="C397" s="8">
        <v>61031391</v>
      </c>
      <c r="D397" s="50" t="s">
        <v>70</v>
      </c>
      <c r="E397" s="50" t="s">
        <v>100</v>
      </c>
      <c r="F397" s="51">
        <v>2071</v>
      </c>
      <c r="G397" s="52">
        <v>0.09</v>
      </c>
      <c r="H397" s="52">
        <v>0.09</v>
      </c>
      <c r="I397" s="52">
        <f t="shared" si="6"/>
        <v>0.18</v>
      </c>
    </row>
    <row r="398" spans="1:9" x14ac:dyDescent="0.25">
      <c r="A398" s="40">
        <v>397</v>
      </c>
      <c r="B398" s="49" t="s">
        <v>593</v>
      </c>
      <c r="C398" s="8">
        <v>61031392</v>
      </c>
      <c r="D398" s="50" t="s">
        <v>70</v>
      </c>
      <c r="E398" s="50" t="s">
        <v>100</v>
      </c>
      <c r="F398" s="51">
        <v>2072</v>
      </c>
      <c r="G398" s="52">
        <v>0.09</v>
      </c>
      <c r="H398" s="52">
        <v>0.09</v>
      </c>
      <c r="I398" s="52">
        <f t="shared" si="6"/>
        <v>0.18</v>
      </c>
    </row>
    <row r="399" spans="1:9" x14ac:dyDescent="0.25">
      <c r="A399" s="40">
        <v>398</v>
      </c>
      <c r="B399" s="49" t="s">
        <v>594</v>
      </c>
      <c r="C399" s="8">
        <v>61031393</v>
      </c>
      <c r="D399" s="50" t="s">
        <v>70</v>
      </c>
      <c r="E399" s="50" t="s">
        <v>100</v>
      </c>
      <c r="F399" s="51">
        <v>2073</v>
      </c>
      <c r="G399" s="52">
        <v>0.09</v>
      </c>
      <c r="H399" s="52">
        <v>0.09</v>
      </c>
      <c r="I399" s="52">
        <f t="shared" si="6"/>
        <v>0.18</v>
      </c>
    </row>
    <row r="400" spans="1:9" x14ac:dyDescent="0.25">
      <c r="A400" s="40">
        <v>399</v>
      </c>
      <c r="B400" s="49" t="s">
        <v>595</v>
      </c>
      <c r="C400" s="8">
        <v>61031394</v>
      </c>
      <c r="D400" s="50" t="s">
        <v>70</v>
      </c>
      <c r="E400" s="50" t="s">
        <v>100</v>
      </c>
      <c r="F400" s="51">
        <v>2074</v>
      </c>
      <c r="G400" s="52">
        <v>0.09</v>
      </c>
      <c r="H400" s="52">
        <v>0.09</v>
      </c>
      <c r="I400" s="52">
        <f t="shared" si="6"/>
        <v>0.18</v>
      </c>
    </row>
    <row r="401" spans="1:9" x14ac:dyDescent="0.25">
      <c r="A401" s="40">
        <v>400</v>
      </c>
      <c r="B401" s="49" t="s">
        <v>596</v>
      </c>
      <c r="C401" s="8">
        <v>61031395</v>
      </c>
      <c r="D401" s="50" t="s">
        <v>70</v>
      </c>
      <c r="E401" s="50" t="s">
        <v>100</v>
      </c>
      <c r="F401" s="51">
        <v>2075</v>
      </c>
      <c r="G401" s="52">
        <v>0.09</v>
      </c>
      <c r="H401" s="52">
        <v>0.09</v>
      </c>
      <c r="I401" s="52">
        <f t="shared" si="6"/>
        <v>0.18</v>
      </c>
    </row>
    <row r="402" spans="1:9" x14ac:dyDescent="0.25">
      <c r="A402" s="40">
        <v>401</v>
      </c>
      <c r="B402" s="49" t="s">
        <v>597</v>
      </c>
      <c r="C402" s="8">
        <v>61031396</v>
      </c>
      <c r="D402" s="50" t="s">
        <v>70</v>
      </c>
      <c r="E402" s="50" t="s">
        <v>100</v>
      </c>
      <c r="F402" s="51">
        <v>2076</v>
      </c>
      <c r="G402" s="52">
        <v>0.09</v>
      </c>
      <c r="H402" s="52">
        <v>0.09</v>
      </c>
      <c r="I402" s="52">
        <f t="shared" si="6"/>
        <v>0.18</v>
      </c>
    </row>
    <row r="403" spans="1:9" x14ac:dyDescent="0.25">
      <c r="A403" s="40">
        <v>402</v>
      </c>
      <c r="B403" s="49" t="s">
        <v>598</v>
      </c>
      <c r="C403" s="8">
        <v>61031397</v>
      </c>
      <c r="D403" s="50" t="s">
        <v>70</v>
      </c>
      <c r="E403" s="50" t="s">
        <v>100</v>
      </c>
      <c r="F403" s="51">
        <v>2077</v>
      </c>
      <c r="G403" s="52">
        <v>0.09</v>
      </c>
      <c r="H403" s="52">
        <v>0.09</v>
      </c>
      <c r="I403" s="52">
        <f t="shared" si="6"/>
        <v>0.18</v>
      </c>
    </row>
    <row r="404" spans="1:9" x14ac:dyDescent="0.25">
      <c r="A404" s="40">
        <v>403</v>
      </c>
      <c r="B404" s="49" t="s">
        <v>599</v>
      </c>
      <c r="C404" s="8">
        <v>61031398</v>
      </c>
      <c r="D404" s="50" t="s">
        <v>70</v>
      </c>
      <c r="E404" s="50" t="s">
        <v>100</v>
      </c>
      <c r="F404" s="51">
        <v>2078</v>
      </c>
      <c r="G404" s="52">
        <v>0.09</v>
      </c>
      <c r="H404" s="52">
        <v>0.09</v>
      </c>
      <c r="I404" s="52">
        <f t="shared" si="6"/>
        <v>0.18</v>
      </c>
    </row>
    <row r="405" spans="1:9" x14ac:dyDescent="0.25">
      <c r="A405" s="40">
        <v>404</v>
      </c>
      <c r="B405" s="49" t="s">
        <v>600</v>
      </c>
      <c r="C405" s="8">
        <v>61031399</v>
      </c>
      <c r="D405" s="50" t="s">
        <v>70</v>
      </c>
      <c r="E405" s="50" t="s">
        <v>100</v>
      </c>
      <c r="F405" s="51">
        <v>2079</v>
      </c>
      <c r="G405" s="52">
        <v>0.09</v>
      </c>
      <c r="H405" s="52">
        <v>0.09</v>
      </c>
      <c r="I405" s="52">
        <f t="shared" si="6"/>
        <v>0.18</v>
      </c>
    </row>
    <row r="406" spans="1:9" x14ac:dyDescent="0.25">
      <c r="A406" s="40">
        <v>405</v>
      </c>
      <c r="B406" s="49" t="s">
        <v>601</v>
      </c>
      <c r="C406" s="8">
        <v>61031400</v>
      </c>
      <c r="D406" s="50" t="s">
        <v>70</v>
      </c>
      <c r="E406" s="50" t="s">
        <v>100</v>
      </c>
      <c r="F406" s="51">
        <v>2080</v>
      </c>
      <c r="G406" s="52">
        <v>0.09</v>
      </c>
      <c r="H406" s="52">
        <v>0.09</v>
      </c>
      <c r="I406" s="52">
        <f t="shared" si="6"/>
        <v>0.18</v>
      </c>
    </row>
    <row r="407" spans="1:9" x14ac:dyDescent="0.25">
      <c r="A407" s="40">
        <v>406</v>
      </c>
      <c r="B407" s="49" t="s">
        <v>602</v>
      </c>
      <c r="C407" s="8">
        <v>61031401</v>
      </c>
      <c r="D407" s="50" t="s">
        <v>70</v>
      </c>
      <c r="E407" s="50" t="s">
        <v>100</v>
      </c>
      <c r="F407" s="51">
        <v>2081</v>
      </c>
      <c r="G407" s="52">
        <v>0.09</v>
      </c>
      <c r="H407" s="52">
        <v>0.09</v>
      </c>
      <c r="I407" s="52">
        <f t="shared" si="6"/>
        <v>0.18</v>
      </c>
    </row>
    <row r="408" spans="1:9" x14ac:dyDescent="0.25">
      <c r="A408" s="40">
        <v>407</v>
      </c>
      <c r="B408" s="49" t="s">
        <v>603</v>
      </c>
      <c r="C408" s="8">
        <v>61031402</v>
      </c>
      <c r="D408" s="50" t="s">
        <v>70</v>
      </c>
      <c r="E408" s="50" t="s">
        <v>100</v>
      </c>
      <c r="F408" s="51">
        <v>2082</v>
      </c>
      <c r="G408" s="52">
        <v>0.09</v>
      </c>
      <c r="H408" s="52">
        <v>0.09</v>
      </c>
      <c r="I408" s="52">
        <f t="shared" si="6"/>
        <v>0.18</v>
      </c>
    </row>
    <row r="409" spans="1:9" x14ac:dyDescent="0.25">
      <c r="A409" s="40">
        <v>408</v>
      </c>
      <c r="B409" s="49" t="s">
        <v>604</v>
      </c>
      <c r="C409" s="8">
        <v>61031403</v>
      </c>
      <c r="D409" s="50" t="s">
        <v>70</v>
      </c>
      <c r="E409" s="50" t="s">
        <v>100</v>
      </c>
      <c r="F409" s="51">
        <v>2083</v>
      </c>
      <c r="G409" s="52">
        <v>0.09</v>
      </c>
      <c r="H409" s="52">
        <v>0.09</v>
      </c>
      <c r="I409" s="52">
        <f t="shared" si="6"/>
        <v>0.18</v>
      </c>
    </row>
    <row r="410" spans="1:9" x14ac:dyDescent="0.25">
      <c r="A410" s="40">
        <v>409</v>
      </c>
      <c r="B410" s="49" t="s">
        <v>605</v>
      </c>
      <c r="C410" s="8">
        <v>61031404</v>
      </c>
      <c r="D410" s="50" t="s">
        <v>70</v>
      </c>
      <c r="E410" s="50" t="s">
        <v>100</v>
      </c>
      <c r="F410" s="51">
        <v>2084</v>
      </c>
      <c r="G410" s="52">
        <v>0.09</v>
      </c>
      <c r="H410" s="52">
        <v>0.09</v>
      </c>
      <c r="I410" s="52">
        <f t="shared" si="6"/>
        <v>0.18</v>
      </c>
    </row>
    <row r="411" spans="1:9" x14ac:dyDescent="0.25">
      <c r="A411" s="40">
        <v>410</v>
      </c>
      <c r="B411" s="49" t="s">
        <v>606</v>
      </c>
      <c r="C411" s="8">
        <v>61031405</v>
      </c>
      <c r="D411" s="50" t="s">
        <v>70</v>
      </c>
      <c r="E411" s="50" t="s">
        <v>100</v>
      </c>
      <c r="F411" s="51">
        <v>2085</v>
      </c>
      <c r="G411" s="52">
        <v>0.09</v>
      </c>
      <c r="H411" s="52">
        <v>0.09</v>
      </c>
      <c r="I411" s="52">
        <f t="shared" si="6"/>
        <v>0.18</v>
      </c>
    </row>
    <row r="412" spans="1:9" x14ac:dyDescent="0.25">
      <c r="A412" s="40">
        <v>411</v>
      </c>
      <c r="B412" s="49" t="s">
        <v>607</v>
      </c>
      <c r="C412" s="8">
        <v>61031406</v>
      </c>
      <c r="D412" s="50" t="s">
        <v>70</v>
      </c>
      <c r="E412" s="50" t="s">
        <v>100</v>
      </c>
      <c r="F412" s="51">
        <v>2086</v>
      </c>
      <c r="G412" s="52">
        <v>0.09</v>
      </c>
      <c r="H412" s="52">
        <v>0.09</v>
      </c>
      <c r="I412" s="52">
        <f t="shared" si="6"/>
        <v>0.18</v>
      </c>
    </row>
    <row r="413" spans="1:9" x14ac:dyDescent="0.25">
      <c r="A413" s="40">
        <v>412</v>
      </c>
      <c r="B413" s="49" t="s">
        <v>608</v>
      </c>
      <c r="C413" s="8">
        <v>61031407</v>
      </c>
      <c r="D413" s="50" t="s">
        <v>70</v>
      </c>
      <c r="E413" s="50" t="s">
        <v>100</v>
      </c>
      <c r="F413" s="51">
        <v>2087</v>
      </c>
      <c r="G413" s="52">
        <v>0.09</v>
      </c>
      <c r="H413" s="52">
        <v>0.09</v>
      </c>
      <c r="I413" s="52">
        <f t="shared" si="6"/>
        <v>0.18</v>
      </c>
    </row>
    <row r="414" spans="1:9" x14ac:dyDescent="0.25">
      <c r="A414" s="40">
        <v>413</v>
      </c>
      <c r="B414" s="49" t="s">
        <v>609</v>
      </c>
      <c r="C414" s="8">
        <v>61031408</v>
      </c>
      <c r="D414" s="50" t="s">
        <v>70</v>
      </c>
      <c r="E414" s="50" t="s">
        <v>100</v>
      </c>
      <c r="F414" s="51">
        <v>2088</v>
      </c>
      <c r="G414" s="52">
        <v>0.09</v>
      </c>
      <c r="H414" s="52">
        <v>0.09</v>
      </c>
      <c r="I414" s="52">
        <f t="shared" si="6"/>
        <v>0.18</v>
      </c>
    </row>
    <row r="415" spans="1:9" x14ac:dyDescent="0.25">
      <c r="A415" s="40">
        <v>414</v>
      </c>
      <c r="B415" s="49" t="s">
        <v>610</v>
      </c>
      <c r="C415" s="8">
        <v>61031409</v>
      </c>
      <c r="D415" s="50" t="s">
        <v>70</v>
      </c>
      <c r="E415" s="50" t="s">
        <v>100</v>
      </c>
      <c r="F415" s="51">
        <v>2089</v>
      </c>
      <c r="G415" s="52">
        <v>0.09</v>
      </c>
      <c r="H415" s="52">
        <v>0.09</v>
      </c>
      <c r="I415" s="52">
        <f t="shared" si="6"/>
        <v>0.18</v>
      </c>
    </row>
    <row r="416" spans="1:9" x14ac:dyDescent="0.25">
      <c r="A416" s="40">
        <v>415</v>
      </c>
      <c r="B416" s="49" t="s">
        <v>611</v>
      </c>
      <c r="C416" s="8">
        <v>61031410</v>
      </c>
      <c r="D416" s="50" t="s">
        <v>70</v>
      </c>
      <c r="E416" s="50" t="s">
        <v>100</v>
      </c>
      <c r="F416" s="51">
        <v>2090</v>
      </c>
      <c r="G416" s="52">
        <v>0.09</v>
      </c>
      <c r="H416" s="52">
        <v>0.09</v>
      </c>
      <c r="I416" s="52">
        <f t="shared" si="6"/>
        <v>0.18</v>
      </c>
    </row>
    <row r="417" spans="1:9" x14ac:dyDescent="0.25">
      <c r="A417" s="40">
        <v>416</v>
      </c>
      <c r="B417" s="49" t="s">
        <v>612</v>
      </c>
      <c r="C417" s="8">
        <v>61031411</v>
      </c>
      <c r="D417" s="50" t="s">
        <v>70</v>
      </c>
      <c r="E417" s="50" t="s">
        <v>100</v>
      </c>
      <c r="F417" s="51">
        <v>2091</v>
      </c>
      <c r="G417" s="52">
        <v>0.09</v>
      </c>
      <c r="H417" s="52">
        <v>0.09</v>
      </c>
      <c r="I417" s="52">
        <f t="shared" si="6"/>
        <v>0.18</v>
      </c>
    </row>
    <row r="418" spans="1:9" x14ac:dyDescent="0.25">
      <c r="A418" s="40">
        <v>417</v>
      </c>
      <c r="B418" s="49" t="s">
        <v>613</v>
      </c>
      <c r="C418" s="8">
        <v>61031412</v>
      </c>
      <c r="D418" s="50" t="s">
        <v>70</v>
      </c>
      <c r="E418" s="50" t="s">
        <v>100</v>
      </c>
      <c r="F418" s="51">
        <v>2092</v>
      </c>
      <c r="G418" s="52">
        <v>0.09</v>
      </c>
      <c r="H418" s="52">
        <v>0.09</v>
      </c>
      <c r="I418" s="52">
        <f t="shared" si="6"/>
        <v>0.18</v>
      </c>
    </row>
    <row r="419" spans="1:9" x14ac:dyDescent="0.25">
      <c r="A419" s="40">
        <v>418</v>
      </c>
      <c r="B419" s="49" t="s">
        <v>614</v>
      </c>
      <c r="C419" s="8">
        <v>61031413</v>
      </c>
      <c r="D419" s="50" t="s">
        <v>70</v>
      </c>
      <c r="E419" s="50" t="s">
        <v>100</v>
      </c>
      <c r="F419" s="51">
        <v>2093</v>
      </c>
      <c r="G419" s="52">
        <v>0.09</v>
      </c>
      <c r="H419" s="52">
        <v>0.09</v>
      </c>
      <c r="I419" s="52">
        <f t="shared" si="6"/>
        <v>0.18</v>
      </c>
    </row>
    <row r="420" spans="1:9" x14ac:dyDescent="0.25">
      <c r="A420" s="40">
        <v>419</v>
      </c>
      <c r="B420" s="49" t="s">
        <v>615</v>
      </c>
      <c r="C420" s="8">
        <v>61031414</v>
      </c>
      <c r="D420" s="50" t="s">
        <v>70</v>
      </c>
      <c r="E420" s="50" t="s">
        <v>100</v>
      </c>
      <c r="F420" s="51">
        <v>2094</v>
      </c>
      <c r="G420" s="52">
        <v>0.09</v>
      </c>
      <c r="H420" s="52">
        <v>0.09</v>
      </c>
      <c r="I420" s="52">
        <f t="shared" si="6"/>
        <v>0.18</v>
      </c>
    </row>
    <row r="421" spans="1:9" x14ac:dyDescent="0.25">
      <c r="A421" s="40">
        <v>420</v>
      </c>
      <c r="B421" s="49" t="s">
        <v>616</v>
      </c>
      <c r="C421" s="8">
        <v>61031415</v>
      </c>
      <c r="D421" s="50" t="s">
        <v>70</v>
      </c>
      <c r="E421" s="50" t="s">
        <v>100</v>
      </c>
      <c r="F421" s="51">
        <v>2095</v>
      </c>
      <c r="G421" s="52">
        <v>0.09</v>
      </c>
      <c r="H421" s="52">
        <v>0.09</v>
      </c>
      <c r="I421" s="52">
        <f t="shared" si="6"/>
        <v>0.18</v>
      </c>
    </row>
    <row r="422" spans="1:9" x14ac:dyDescent="0.25">
      <c r="A422" s="40">
        <v>421</v>
      </c>
      <c r="B422" s="49" t="s">
        <v>617</v>
      </c>
      <c r="C422" s="8">
        <v>61031416</v>
      </c>
      <c r="D422" s="50" t="s">
        <v>70</v>
      </c>
      <c r="E422" s="50" t="s">
        <v>100</v>
      </c>
      <c r="F422" s="51">
        <v>2096</v>
      </c>
      <c r="G422" s="52">
        <v>0.09</v>
      </c>
      <c r="H422" s="52">
        <v>0.09</v>
      </c>
      <c r="I422" s="52">
        <f t="shared" si="6"/>
        <v>0.18</v>
      </c>
    </row>
    <row r="423" spans="1:9" x14ac:dyDescent="0.25">
      <c r="A423" s="40">
        <v>422</v>
      </c>
      <c r="B423" s="49" t="s">
        <v>618</v>
      </c>
      <c r="C423" s="8">
        <v>61031417</v>
      </c>
      <c r="D423" s="50" t="s">
        <v>70</v>
      </c>
      <c r="E423" s="50" t="s">
        <v>100</v>
      </c>
      <c r="F423" s="51">
        <v>2097</v>
      </c>
      <c r="G423" s="52">
        <v>0.09</v>
      </c>
      <c r="H423" s="52">
        <v>0.09</v>
      </c>
      <c r="I423" s="52">
        <f t="shared" si="6"/>
        <v>0.18</v>
      </c>
    </row>
    <row r="424" spans="1:9" x14ac:dyDescent="0.25">
      <c r="A424" s="40">
        <v>423</v>
      </c>
      <c r="B424" s="49" t="s">
        <v>619</v>
      </c>
      <c r="C424" s="8">
        <v>61031418</v>
      </c>
      <c r="D424" s="50" t="s">
        <v>70</v>
      </c>
      <c r="E424" s="50" t="s">
        <v>100</v>
      </c>
      <c r="F424" s="51">
        <v>2098</v>
      </c>
      <c r="G424" s="52">
        <v>0.09</v>
      </c>
      <c r="H424" s="52">
        <v>0.09</v>
      </c>
      <c r="I424" s="52">
        <f t="shared" si="6"/>
        <v>0.18</v>
      </c>
    </row>
    <row r="425" spans="1:9" x14ac:dyDescent="0.25">
      <c r="A425" s="40">
        <v>424</v>
      </c>
      <c r="B425" s="49" t="s">
        <v>620</v>
      </c>
      <c r="C425" s="8">
        <v>61031419</v>
      </c>
      <c r="D425" s="50" t="s">
        <v>70</v>
      </c>
      <c r="E425" s="50" t="s">
        <v>100</v>
      </c>
      <c r="F425" s="51">
        <v>2099</v>
      </c>
      <c r="G425" s="52">
        <v>0.09</v>
      </c>
      <c r="H425" s="52">
        <v>0.09</v>
      </c>
      <c r="I425" s="52">
        <f t="shared" si="6"/>
        <v>0.18</v>
      </c>
    </row>
    <row r="426" spans="1:9" x14ac:dyDescent="0.25">
      <c r="A426" s="40">
        <v>425</v>
      </c>
      <c r="B426" s="49" t="s">
        <v>621</v>
      </c>
      <c r="C426" s="8">
        <v>61031420</v>
      </c>
      <c r="D426" s="50" t="s">
        <v>70</v>
      </c>
      <c r="E426" s="50" t="s">
        <v>100</v>
      </c>
      <c r="F426" s="51">
        <v>2100</v>
      </c>
      <c r="G426" s="52">
        <v>0.09</v>
      </c>
      <c r="H426" s="52">
        <v>0.09</v>
      </c>
      <c r="I426" s="52">
        <f t="shared" si="6"/>
        <v>0.18</v>
      </c>
    </row>
    <row r="427" spans="1:9" x14ac:dyDescent="0.25">
      <c r="A427" s="40">
        <v>426</v>
      </c>
      <c r="B427" s="49" t="s">
        <v>622</v>
      </c>
      <c r="C427" s="8">
        <v>61031421</v>
      </c>
      <c r="D427" s="50" t="s">
        <v>70</v>
      </c>
      <c r="E427" s="50" t="s">
        <v>100</v>
      </c>
      <c r="F427" s="51">
        <v>2101</v>
      </c>
      <c r="G427" s="52">
        <v>0.09</v>
      </c>
      <c r="H427" s="52">
        <v>0.09</v>
      </c>
      <c r="I427" s="52">
        <f t="shared" si="6"/>
        <v>0.18</v>
      </c>
    </row>
    <row r="428" spans="1:9" x14ac:dyDescent="0.25">
      <c r="A428" s="40">
        <v>427</v>
      </c>
      <c r="B428" s="49" t="s">
        <v>623</v>
      </c>
      <c r="C428" s="8">
        <v>61031422</v>
      </c>
      <c r="D428" s="50" t="s">
        <v>70</v>
      </c>
      <c r="E428" s="50" t="s">
        <v>100</v>
      </c>
      <c r="F428" s="51">
        <v>2102</v>
      </c>
      <c r="G428" s="52">
        <v>0.09</v>
      </c>
      <c r="H428" s="52">
        <v>0.09</v>
      </c>
      <c r="I428" s="52">
        <f t="shared" si="6"/>
        <v>0.18</v>
      </c>
    </row>
    <row r="429" spans="1:9" x14ac:dyDescent="0.25">
      <c r="A429" s="40">
        <v>428</v>
      </c>
      <c r="B429" s="49" t="s">
        <v>624</v>
      </c>
      <c r="C429" s="8">
        <v>61031423</v>
      </c>
      <c r="D429" s="50" t="s">
        <v>70</v>
      </c>
      <c r="E429" s="50" t="s">
        <v>100</v>
      </c>
      <c r="F429" s="51">
        <v>2103</v>
      </c>
      <c r="G429" s="52">
        <v>0.09</v>
      </c>
      <c r="H429" s="52">
        <v>0.09</v>
      </c>
      <c r="I429" s="52">
        <f t="shared" si="6"/>
        <v>0.18</v>
      </c>
    </row>
    <row r="430" spans="1:9" x14ac:dyDescent="0.25">
      <c r="A430" s="40">
        <v>429</v>
      </c>
      <c r="B430" s="49" t="s">
        <v>625</v>
      </c>
      <c r="C430" s="8">
        <v>61031424</v>
      </c>
      <c r="D430" s="50" t="s">
        <v>70</v>
      </c>
      <c r="E430" s="50" t="s">
        <v>100</v>
      </c>
      <c r="F430" s="51">
        <v>2104</v>
      </c>
      <c r="G430" s="52">
        <v>0.09</v>
      </c>
      <c r="H430" s="52">
        <v>0.09</v>
      </c>
      <c r="I430" s="52">
        <f t="shared" si="6"/>
        <v>0.18</v>
      </c>
    </row>
    <row r="431" spans="1:9" x14ac:dyDescent="0.25">
      <c r="A431" s="40">
        <v>430</v>
      </c>
      <c r="B431" s="49" t="s">
        <v>626</v>
      </c>
      <c r="C431" s="8">
        <v>61031425</v>
      </c>
      <c r="D431" s="50" t="s">
        <v>70</v>
      </c>
      <c r="E431" s="50" t="s">
        <v>100</v>
      </c>
      <c r="F431" s="51">
        <v>2105</v>
      </c>
      <c r="G431" s="52">
        <v>0.09</v>
      </c>
      <c r="H431" s="52">
        <v>0.09</v>
      </c>
      <c r="I431" s="52">
        <f t="shared" si="6"/>
        <v>0.18</v>
      </c>
    </row>
    <row r="432" spans="1:9" x14ac:dyDescent="0.25">
      <c r="A432" s="40">
        <v>431</v>
      </c>
      <c r="B432" s="49" t="s">
        <v>627</v>
      </c>
      <c r="C432" s="8">
        <v>61031426</v>
      </c>
      <c r="D432" s="50" t="s">
        <v>70</v>
      </c>
      <c r="E432" s="50" t="s">
        <v>100</v>
      </c>
      <c r="F432" s="51">
        <v>2106</v>
      </c>
      <c r="G432" s="52">
        <v>0.09</v>
      </c>
      <c r="H432" s="52">
        <v>0.09</v>
      </c>
      <c r="I432" s="52">
        <f t="shared" si="6"/>
        <v>0.18</v>
      </c>
    </row>
    <row r="433" spans="1:9" x14ac:dyDescent="0.25">
      <c r="A433" s="40">
        <v>432</v>
      </c>
      <c r="B433" s="49" t="s">
        <v>628</v>
      </c>
      <c r="C433" s="8">
        <v>61031427</v>
      </c>
      <c r="D433" s="50" t="s">
        <v>70</v>
      </c>
      <c r="E433" s="50" t="s">
        <v>100</v>
      </c>
      <c r="F433" s="51">
        <v>2107</v>
      </c>
      <c r="G433" s="52">
        <v>0.09</v>
      </c>
      <c r="H433" s="52">
        <v>0.09</v>
      </c>
      <c r="I433" s="52">
        <f t="shared" si="6"/>
        <v>0.18</v>
      </c>
    </row>
    <row r="434" spans="1:9" x14ac:dyDescent="0.25">
      <c r="A434" s="40">
        <v>433</v>
      </c>
      <c r="B434" s="49" t="s">
        <v>629</v>
      </c>
      <c r="C434" s="8">
        <v>61031428</v>
      </c>
      <c r="D434" s="50" t="s">
        <v>70</v>
      </c>
      <c r="E434" s="50" t="s">
        <v>100</v>
      </c>
      <c r="F434" s="51">
        <v>2108</v>
      </c>
      <c r="G434" s="52">
        <v>0.09</v>
      </c>
      <c r="H434" s="52">
        <v>0.09</v>
      </c>
      <c r="I434" s="52">
        <f t="shared" si="6"/>
        <v>0.18</v>
      </c>
    </row>
    <row r="435" spans="1:9" x14ac:dyDescent="0.25">
      <c r="A435" s="40">
        <v>434</v>
      </c>
      <c r="B435" s="49" t="s">
        <v>630</v>
      </c>
      <c r="C435" s="8">
        <v>61031429</v>
      </c>
      <c r="D435" s="50" t="s">
        <v>70</v>
      </c>
      <c r="E435" s="50" t="s">
        <v>100</v>
      </c>
      <c r="F435" s="51">
        <v>2109</v>
      </c>
      <c r="G435" s="52">
        <v>0.09</v>
      </c>
      <c r="H435" s="52">
        <v>0.09</v>
      </c>
      <c r="I435" s="52">
        <f t="shared" si="6"/>
        <v>0.18</v>
      </c>
    </row>
    <row r="436" spans="1:9" x14ac:dyDescent="0.25">
      <c r="A436" s="40">
        <v>435</v>
      </c>
      <c r="B436" s="49" t="s">
        <v>631</v>
      </c>
      <c r="C436" s="8">
        <v>61031430</v>
      </c>
      <c r="D436" s="50" t="s">
        <v>70</v>
      </c>
      <c r="E436" s="50" t="s">
        <v>100</v>
      </c>
      <c r="F436" s="51">
        <v>2110</v>
      </c>
      <c r="G436" s="52">
        <v>0.09</v>
      </c>
      <c r="H436" s="52">
        <v>0.09</v>
      </c>
      <c r="I436" s="52">
        <f t="shared" si="6"/>
        <v>0.18</v>
      </c>
    </row>
    <row r="437" spans="1:9" x14ac:dyDescent="0.25">
      <c r="A437" s="40">
        <v>436</v>
      </c>
      <c r="B437" s="49" t="s">
        <v>632</v>
      </c>
      <c r="C437" s="8">
        <v>61031431</v>
      </c>
      <c r="D437" s="50" t="s">
        <v>70</v>
      </c>
      <c r="E437" s="50" t="s">
        <v>100</v>
      </c>
      <c r="F437" s="51">
        <v>2111</v>
      </c>
      <c r="G437" s="52">
        <v>0.09</v>
      </c>
      <c r="H437" s="52">
        <v>0.09</v>
      </c>
      <c r="I437" s="52">
        <f t="shared" si="6"/>
        <v>0.18</v>
      </c>
    </row>
    <row r="438" spans="1:9" x14ac:dyDescent="0.25">
      <c r="A438" s="40">
        <v>437</v>
      </c>
      <c r="B438" s="49" t="s">
        <v>633</v>
      </c>
      <c r="C438" s="8">
        <v>61031432</v>
      </c>
      <c r="D438" s="50" t="s">
        <v>70</v>
      </c>
      <c r="E438" s="50" t="s">
        <v>100</v>
      </c>
      <c r="F438" s="51">
        <v>2112</v>
      </c>
      <c r="G438" s="52">
        <v>0.09</v>
      </c>
      <c r="H438" s="52">
        <v>0.09</v>
      </c>
      <c r="I438" s="52">
        <f t="shared" si="6"/>
        <v>0.18</v>
      </c>
    </row>
    <row r="439" spans="1:9" x14ac:dyDescent="0.25">
      <c r="A439" s="40">
        <v>438</v>
      </c>
      <c r="B439" s="49" t="s">
        <v>634</v>
      </c>
      <c r="C439" s="8">
        <v>61031433</v>
      </c>
      <c r="D439" s="50" t="s">
        <v>70</v>
      </c>
      <c r="E439" s="50" t="s">
        <v>100</v>
      </c>
      <c r="F439" s="51">
        <v>2113</v>
      </c>
      <c r="G439" s="52">
        <v>0.09</v>
      </c>
      <c r="H439" s="52">
        <v>0.09</v>
      </c>
      <c r="I439" s="52">
        <f t="shared" si="6"/>
        <v>0.18</v>
      </c>
    </row>
    <row r="440" spans="1:9" x14ac:dyDescent="0.25">
      <c r="A440" s="40">
        <v>439</v>
      </c>
      <c r="B440" s="49" t="s">
        <v>635</v>
      </c>
      <c r="C440" s="8">
        <v>61031434</v>
      </c>
      <c r="D440" s="50" t="s">
        <v>70</v>
      </c>
      <c r="E440" s="50" t="s">
        <v>100</v>
      </c>
      <c r="F440" s="51">
        <v>2114</v>
      </c>
      <c r="G440" s="52">
        <v>0.09</v>
      </c>
      <c r="H440" s="52">
        <v>0.09</v>
      </c>
      <c r="I440" s="52">
        <f t="shared" si="6"/>
        <v>0.18</v>
      </c>
    </row>
    <row r="441" spans="1:9" x14ac:dyDescent="0.25">
      <c r="A441" s="40">
        <v>440</v>
      </c>
      <c r="B441" s="49" t="s">
        <v>636</v>
      </c>
      <c r="C441" s="8">
        <v>61031435</v>
      </c>
      <c r="D441" s="50" t="s">
        <v>70</v>
      </c>
      <c r="E441" s="50" t="s">
        <v>100</v>
      </c>
      <c r="F441" s="51">
        <v>2115</v>
      </c>
      <c r="G441" s="52">
        <v>0.09</v>
      </c>
      <c r="H441" s="52">
        <v>0.09</v>
      </c>
      <c r="I441" s="52">
        <f t="shared" si="6"/>
        <v>0.18</v>
      </c>
    </row>
    <row r="442" spans="1:9" x14ac:dyDescent="0.25">
      <c r="A442" s="40">
        <v>441</v>
      </c>
      <c r="B442" s="49" t="s">
        <v>637</v>
      </c>
      <c r="C442" s="8">
        <v>61031436</v>
      </c>
      <c r="D442" s="50" t="s">
        <v>70</v>
      </c>
      <c r="E442" s="50" t="s">
        <v>100</v>
      </c>
      <c r="F442" s="51">
        <v>2116</v>
      </c>
      <c r="G442" s="52">
        <v>0.09</v>
      </c>
      <c r="H442" s="52">
        <v>0.09</v>
      </c>
      <c r="I442" s="52">
        <f t="shared" si="6"/>
        <v>0.18</v>
      </c>
    </row>
    <row r="443" spans="1:9" x14ac:dyDescent="0.25">
      <c r="A443" s="40">
        <v>442</v>
      </c>
      <c r="B443" s="49" t="s">
        <v>638</v>
      </c>
      <c r="C443" s="8">
        <v>61031437</v>
      </c>
      <c r="D443" s="50" t="s">
        <v>70</v>
      </c>
      <c r="E443" s="50" t="s">
        <v>100</v>
      </c>
      <c r="F443" s="51">
        <v>2117</v>
      </c>
      <c r="G443" s="52">
        <v>0.09</v>
      </c>
      <c r="H443" s="52">
        <v>0.09</v>
      </c>
      <c r="I443" s="52">
        <f t="shared" si="6"/>
        <v>0.18</v>
      </c>
    </row>
    <row r="444" spans="1:9" x14ac:dyDescent="0.25">
      <c r="A444" s="40">
        <v>443</v>
      </c>
      <c r="B444" s="49" t="s">
        <v>639</v>
      </c>
      <c r="C444" s="8">
        <v>61031438</v>
      </c>
      <c r="D444" s="50" t="s">
        <v>70</v>
      </c>
      <c r="E444" s="50" t="s">
        <v>100</v>
      </c>
      <c r="F444" s="51">
        <v>2118</v>
      </c>
      <c r="G444" s="52">
        <v>0.09</v>
      </c>
      <c r="H444" s="52">
        <v>0.09</v>
      </c>
      <c r="I444" s="52">
        <f t="shared" si="6"/>
        <v>0.18</v>
      </c>
    </row>
    <row r="445" spans="1:9" x14ac:dyDescent="0.25">
      <c r="A445" s="40">
        <v>444</v>
      </c>
      <c r="B445" s="49" t="s">
        <v>640</v>
      </c>
      <c r="C445" s="8">
        <v>61031439</v>
      </c>
      <c r="D445" s="50" t="s">
        <v>70</v>
      </c>
      <c r="E445" s="50" t="s">
        <v>100</v>
      </c>
      <c r="F445" s="51">
        <v>2119</v>
      </c>
      <c r="G445" s="52">
        <v>0.09</v>
      </c>
      <c r="H445" s="52">
        <v>0.09</v>
      </c>
      <c r="I445" s="52">
        <f t="shared" si="6"/>
        <v>0.18</v>
      </c>
    </row>
    <row r="446" spans="1:9" x14ac:dyDescent="0.25">
      <c r="A446" s="40">
        <v>445</v>
      </c>
      <c r="B446" s="49" t="s">
        <v>641</v>
      </c>
      <c r="C446" s="8">
        <v>61031440</v>
      </c>
      <c r="D446" s="50" t="s">
        <v>70</v>
      </c>
      <c r="E446" s="50" t="s">
        <v>100</v>
      </c>
      <c r="F446" s="51">
        <v>2120</v>
      </c>
      <c r="G446" s="52">
        <v>0.09</v>
      </c>
      <c r="H446" s="52">
        <v>0.09</v>
      </c>
      <c r="I446" s="52">
        <f t="shared" si="6"/>
        <v>0.18</v>
      </c>
    </row>
    <row r="447" spans="1:9" x14ac:dyDescent="0.25">
      <c r="A447" s="40">
        <v>446</v>
      </c>
      <c r="B447" s="49" t="s">
        <v>642</v>
      </c>
      <c r="C447" s="8">
        <v>61031441</v>
      </c>
      <c r="D447" s="50" t="s">
        <v>70</v>
      </c>
      <c r="E447" s="50" t="s">
        <v>100</v>
      </c>
      <c r="F447" s="51">
        <v>2121</v>
      </c>
      <c r="G447" s="52">
        <v>0.09</v>
      </c>
      <c r="H447" s="52">
        <v>0.09</v>
      </c>
      <c r="I447" s="52">
        <f t="shared" si="6"/>
        <v>0.18</v>
      </c>
    </row>
    <row r="448" spans="1:9" x14ac:dyDescent="0.25">
      <c r="A448" s="40">
        <v>447</v>
      </c>
      <c r="B448" s="49" t="s">
        <v>643</v>
      </c>
      <c r="C448" s="8">
        <v>61031442</v>
      </c>
      <c r="D448" s="50" t="s">
        <v>70</v>
      </c>
      <c r="E448" s="50" t="s">
        <v>100</v>
      </c>
      <c r="F448" s="51">
        <v>2122</v>
      </c>
      <c r="G448" s="52">
        <v>0.09</v>
      </c>
      <c r="H448" s="52">
        <v>0.09</v>
      </c>
      <c r="I448" s="52">
        <f t="shared" si="6"/>
        <v>0.18</v>
      </c>
    </row>
    <row r="449" spans="1:9" x14ac:dyDescent="0.25">
      <c r="A449" s="40">
        <v>448</v>
      </c>
      <c r="B449" s="49" t="s">
        <v>644</v>
      </c>
      <c r="C449" s="8">
        <v>61031443</v>
      </c>
      <c r="D449" s="50" t="s">
        <v>70</v>
      </c>
      <c r="E449" s="50" t="s">
        <v>100</v>
      </c>
      <c r="F449" s="51">
        <v>2123</v>
      </c>
      <c r="G449" s="52">
        <v>0.09</v>
      </c>
      <c r="H449" s="52">
        <v>0.09</v>
      </c>
      <c r="I449" s="52">
        <f t="shared" si="6"/>
        <v>0.18</v>
      </c>
    </row>
    <row r="450" spans="1:9" x14ac:dyDescent="0.25">
      <c r="A450" s="40">
        <v>449</v>
      </c>
      <c r="B450" s="49" t="s">
        <v>645</v>
      </c>
      <c r="C450" s="8">
        <v>61031444</v>
      </c>
      <c r="D450" s="50" t="s">
        <v>70</v>
      </c>
      <c r="E450" s="50" t="s">
        <v>100</v>
      </c>
      <c r="F450" s="51">
        <v>2124</v>
      </c>
      <c r="G450" s="52">
        <v>0.09</v>
      </c>
      <c r="H450" s="52">
        <v>0.09</v>
      </c>
      <c r="I450" s="52">
        <f t="shared" si="6"/>
        <v>0.18</v>
      </c>
    </row>
    <row r="451" spans="1:9" x14ac:dyDescent="0.25">
      <c r="A451" s="40">
        <v>450</v>
      </c>
      <c r="B451" s="49" t="s">
        <v>646</v>
      </c>
      <c r="C451" s="8">
        <v>61031445</v>
      </c>
      <c r="D451" s="50" t="s">
        <v>70</v>
      </c>
      <c r="E451" s="50" t="s">
        <v>100</v>
      </c>
      <c r="F451" s="51">
        <v>2125</v>
      </c>
      <c r="G451" s="52">
        <v>0.09</v>
      </c>
      <c r="H451" s="52">
        <v>0.09</v>
      </c>
      <c r="I451" s="52">
        <f t="shared" ref="I451:I514" si="7">G451+H451</f>
        <v>0.18</v>
      </c>
    </row>
    <row r="452" spans="1:9" x14ac:dyDescent="0.25">
      <c r="A452" s="40">
        <v>451</v>
      </c>
      <c r="B452" s="49" t="s">
        <v>647</v>
      </c>
      <c r="C452" s="8">
        <v>61031446</v>
      </c>
      <c r="D452" s="50" t="s">
        <v>70</v>
      </c>
      <c r="E452" s="50" t="s">
        <v>100</v>
      </c>
      <c r="F452" s="51">
        <v>2126</v>
      </c>
      <c r="G452" s="52">
        <v>0.09</v>
      </c>
      <c r="H452" s="52">
        <v>0.09</v>
      </c>
      <c r="I452" s="52">
        <f t="shared" si="7"/>
        <v>0.18</v>
      </c>
    </row>
    <row r="453" spans="1:9" x14ac:dyDescent="0.25">
      <c r="A453" s="40">
        <v>452</v>
      </c>
      <c r="B453" s="49" t="s">
        <v>648</v>
      </c>
      <c r="C453" s="8">
        <v>61031447</v>
      </c>
      <c r="D453" s="50" t="s">
        <v>70</v>
      </c>
      <c r="E453" s="50" t="s">
        <v>100</v>
      </c>
      <c r="F453" s="51">
        <v>2127</v>
      </c>
      <c r="G453" s="52">
        <v>0.09</v>
      </c>
      <c r="H453" s="52">
        <v>0.09</v>
      </c>
      <c r="I453" s="52">
        <f t="shared" si="7"/>
        <v>0.18</v>
      </c>
    </row>
    <row r="454" spans="1:9" x14ac:dyDescent="0.25">
      <c r="A454" s="40">
        <v>453</v>
      </c>
      <c r="B454" s="49" t="s">
        <v>649</v>
      </c>
      <c r="C454" s="8">
        <v>61031448</v>
      </c>
      <c r="D454" s="50" t="s">
        <v>70</v>
      </c>
      <c r="E454" s="50" t="s">
        <v>100</v>
      </c>
      <c r="F454" s="51">
        <v>2128</v>
      </c>
      <c r="G454" s="52">
        <v>0.09</v>
      </c>
      <c r="H454" s="52">
        <v>0.09</v>
      </c>
      <c r="I454" s="52">
        <f t="shared" si="7"/>
        <v>0.18</v>
      </c>
    </row>
    <row r="455" spans="1:9" x14ac:dyDescent="0.25">
      <c r="A455" s="40">
        <v>454</v>
      </c>
      <c r="B455" s="49" t="s">
        <v>650</v>
      </c>
      <c r="C455" s="8">
        <v>61031449</v>
      </c>
      <c r="D455" s="50" t="s">
        <v>70</v>
      </c>
      <c r="E455" s="50" t="s">
        <v>100</v>
      </c>
      <c r="F455" s="51">
        <v>2129</v>
      </c>
      <c r="G455" s="52">
        <v>0.09</v>
      </c>
      <c r="H455" s="52">
        <v>0.09</v>
      </c>
      <c r="I455" s="52">
        <f t="shared" si="7"/>
        <v>0.18</v>
      </c>
    </row>
    <row r="456" spans="1:9" x14ac:dyDescent="0.25">
      <c r="A456" s="40">
        <v>455</v>
      </c>
      <c r="B456" s="49" t="s">
        <v>651</v>
      </c>
      <c r="C456" s="8">
        <v>61031450</v>
      </c>
      <c r="D456" s="50" t="s">
        <v>70</v>
      </c>
      <c r="E456" s="50" t="s">
        <v>100</v>
      </c>
      <c r="F456" s="51">
        <v>2130</v>
      </c>
      <c r="G456" s="52">
        <v>0.09</v>
      </c>
      <c r="H456" s="52">
        <v>0.09</v>
      </c>
      <c r="I456" s="52">
        <f t="shared" si="7"/>
        <v>0.18</v>
      </c>
    </row>
    <row r="457" spans="1:9" x14ac:dyDescent="0.25">
      <c r="A457" s="40">
        <v>456</v>
      </c>
      <c r="B457" s="49" t="s">
        <v>652</v>
      </c>
      <c r="C457" s="8">
        <v>61031451</v>
      </c>
      <c r="D457" s="50" t="s">
        <v>70</v>
      </c>
      <c r="E457" s="50" t="s">
        <v>100</v>
      </c>
      <c r="F457" s="51">
        <v>2131</v>
      </c>
      <c r="G457" s="52">
        <v>0.09</v>
      </c>
      <c r="H457" s="52">
        <v>0.09</v>
      </c>
      <c r="I457" s="52">
        <f t="shared" si="7"/>
        <v>0.18</v>
      </c>
    </row>
    <row r="458" spans="1:9" x14ac:dyDescent="0.25">
      <c r="A458" s="40">
        <v>457</v>
      </c>
      <c r="B458" s="49" t="s">
        <v>653</v>
      </c>
      <c r="C458" s="8">
        <v>61031452</v>
      </c>
      <c r="D458" s="50" t="s">
        <v>70</v>
      </c>
      <c r="E458" s="50" t="s">
        <v>100</v>
      </c>
      <c r="F458" s="51">
        <v>2132</v>
      </c>
      <c r="G458" s="52">
        <v>0.09</v>
      </c>
      <c r="H458" s="52">
        <v>0.09</v>
      </c>
      <c r="I458" s="52">
        <f t="shared" si="7"/>
        <v>0.18</v>
      </c>
    </row>
    <row r="459" spans="1:9" x14ac:dyDescent="0.25">
      <c r="A459" s="40">
        <v>458</v>
      </c>
      <c r="B459" s="49" t="s">
        <v>654</v>
      </c>
      <c r="C459" s="8">
        <v>61031453</v>
      </c>
      <c r="D459" s="50" t="s">
        <v>70</v>
      </c>
      <c r="E459" s="50" t="s">
        <v>100</v>
      </c>
      <c r="F459" s="51">
        <v>2133</v>
      </c>
      <c r="G459" s="52">
        <v>0.09</v>
      </c>
      <c r="H459" s="52">
        <v>0.09</v>
      </c>
      <c r="I459" s="52">
        <f t="shared" si="7"/>
        <v>0.18</v>
      </c>
    </row>
    <row r="460" spans="1:9" x14ac:dyDescent="0.25">
      <c r="A460" s="40">
        <v>459</v>
      </c>
      <c r="B460" s="49" t="s">
        <v>655</v>
      </c>
      <c r="C460" s="8">
        <v>61031454</v>
      </c>
      <c r="D460" s="50" t="s">
        <v>70</v>
      </c>
      <c r="E460" s="50" t="s">
        <v>100</v>
      </c>
      <c r="F460" s="51">
        <v>2134</v>
      </c>
      <c r="G460" s="52">
        <v>0.09</v>
      </c>
      <c r="H460" s="52">
        <v>0.09</v>
      </c>
      <c r="I460" s="52">
        <f t="shared" si="7"/>
        <v>0.18</v>
      </c>
    </row>
    <row r="461" spans="1:9" x14ac:dyDescent="0.25">
      <c r="A461" s="40">
        <v>460</v>
      </c>
      <c r="B461" s="49" t="s">
        <v>656</v>
      </c>
      <c r="C461" s="8">
        <v>61031455</v>
      </c>
      <c r="D461" s="50" t="s">
        <v>70</v>
      </c>
      <c r="E461" s="50" t="s">
        <v>100</v>
      </c>
      <c r="F461" s="51">
        <v>2135</v>
      </c>
      <c r="G461" s="52">
        <v>0.09</v>
      </c>
      <c r="H461" s="52">
        <v>0.09</v>
      </c>
      <c r="I461" s="52">
        <f t="shared" si="7"/>
        <v>0.18</v>
      </c>
    </row>
    <row r="462" spans="1:9" x14ac:dyDescent="0.25">
      <c r="A462" s="40">
        <v>461</v>
      </c>
      <c r="B462" s="49" t="s">
        <v>657</v>
      </c>
      <c r="C462" s="8">
        <v>61031456</v>
      </c>
      <c r="D462" s="50" t="s">
        <v>70</v>
      </c>
      <c r="E462" s="50" t="s">
        <v>100</v>
      </c>
      <c r="F462" s="51">
        <v>2136</v>
      </c>
      <c r="G462" s="52">
        <v>0.09</v>
      </c>
      <c r="H462" s="52">
        <v>0.09</v>
      </c>
      <c r="I462" s="52">
        <f t="shared" si="7"/>
        <v>0.18</v>
      </c>
    </row>
    <row r="463" spans="1:9" x14ac:dyDescent="0.25">
      <c r="A463" s="40">
        <v>462</v>
      </c>
      <c r="B463" s="49" t="s">
        <v>658</v>
      </c>
      <c r="C463" s="8">
        <v>61031457</v>
      </c>
      <c r="D463" s="50" t="s">
        <v>70</v>
      </c>
      <c r="E463" s="50" t="s">
        <v>100</v>
      </c>
      <c r="F463" s="51">
        <v>2137</v>
      </c>
      <c r="G463" s="52">
        <v>0.09</v>
      </c>
      <c r="H463" s="52">
        <v>0.09</v>
      </c>
      <c r="I463" s="52">
        <f t="shared" si="7"/>
        <v>0.18</v>
      </c>
    </row>
    <row r="464" spans="1:9" x14ac:dyDescent="0.25">
      <c r="A464" s="40">
        <v>463</v>
      </c>
      <c r="B464" s="49" t="s">
        <v>659</v>
      </c>
      <c r="C464" s="8">
        <v>61031458</v>
      </c>
      <c r="D464" s="50" t="s">
        <v>70</v>
      </c>
      <c r="E464" s="50" t="s">
        <v>100</v>
      </c>
      <c r="F464" s="51">
        <v>2138</v>
      </c>
      <c r="G464" s="52">
        <v>0.09</v>
      </c>
      <c r="H464" s="52">
        <v>0.09</v>
      </c>
      <c r="I464" s="52">
        <f t="shared" si="7"/>
        <v>0.18</v>
      </c>
    </row>
    <row r="465" spans="1:9" x14ac:dyDescent="0.25">
      <c r="A465" s="40">
        <v>464</v>
      </c>
      <c r="B465" s="49" t="s">
        <v>660</v>
      </c>
      <c r="C465" s="8">
        <v>61031459</v>
      </c>
      <c r="D465" s="50" t="s">
        <v>70</v>
      </c>
      <c r="E465" s="50" t="s">
        <v>100</v>
      </c>
      <c r="F465" s="51">
        <v>2139</v>
      </c>
      <c r="G465" s="52">
        <v>0.09</v>
      </c>
      <c r="H465" s="52">
        <v>0.09</v>
      </c>
      <c r="I465" s="52">
        <f t="shared" si="7"/>
        <v>0.18</v>
      </c>
    </row>
    <row r="466" spans="1:9" x14ac:dyDescent="0.25">
      <c r="A466" s="40">
        <v>465</v>
      </c>
      <c r="B466" s="49" t="s">
        <v>661</v>
      </c>
      <c r="C466" s="8">
        <v>61031460</v>
      </c>
      <c r="D466" s="50" t="s">
        <v>70</v>
      </c>
      <c r="E466" s="50" t="s">
        <v>100</v>
      </c>
      <c r="F466" s="51">
        <v>2140</v>
      </c>
      <c r="G466" s="52">
        <v>0.09</v>
      </c>
      <c r="H466" s="52">
        <v>0.09</v>
      </c>
      <c r="I466" s="52">
        <f t="shared" si="7"/>
        <v>0.18</v>
      </c>
    </row>
    <row r="467" spans="1:9" x14ac:dyDescent="0.25">
      <c r="A467" s="40">
        <v>466</v>
      </c>
      <c r="B467" s="49" t="s">
        <v>662</v>
      </c>
      <c r="C467" s="8">
        <v>61031461</v>
      </c>
      <c r="D467" s="50" t="s">
        <v>70</v>
      </c>
      <c r="E467" s="50" t="s">
        <v>100</v>
      </c>
      <c r="F467" s="51">
        <v>2141</v>
      </c>
      <c r="G467" s="52">
        <v>0.09</v>
      </c>
      <c r="H467" s="52">
        <v>0.09</v>
      </c>
      <c r="I467" s="52">
        <f t="shared" si="7"/>
        <v>0.18</v>
      </c>
    </row>
    <row r="468" spans="1:9" x14ac:dyDescent="0.25">
      <c r="A468" s="40">
        <v>467</v>
      </c>
      <c r="B468" s="49" t="s">
        <v>663</v>
      </c>
      <c r="C468" s="8">
        <v>61031462</v>
      </c>
      <c r="D468" s="50" t="s">
        <v>70</v>
      </c>
      <c r="E468" s="50" t="s">
        <v>100</v>
      </c>
      <c r="F468" s="51">
        <v>2142</v>
      </c>
      <c r="G468" s="52">
        <v>0.09</v>
      </c>
      <c r="H468" s="52">
        <v>0.09</v>
      </c>
      <c r="I468" s="52">
        <f t="shared" si="7"/>
        <v>0.18</v>
      </c>
    </row>
    <row r="469" spans="1:9" x14ac:dyDescent="0.25">
      <c r="A469" s="40">
        <v>468</v>
      </c>
      <c r="B469" s="49" t="s">
        <v>664</v>
      </c>
      <c r="C469" s="8">
        <v>61031463</v>
      </c>
      <c r="D469" s="50" t="s">
        <v>70</v>
      </c>
      <c r="E469" s="50" t="s">
        <v>100</v>
      </c>
      <c r="F469" s="51">
        <v>2143</v>
      </c>
      <c r="G469" s="52">
        <v>0.09</v>
      </c>
      <c r="H469" s="52">
        <v>0.09</v>
      </c>
      <c r="I469" s="52">
        <f t="shared" si="7"/>
        <v>0.18</v>
      </c>
    </row>
    <row r="470" spans="1:9" x14ac:dyDescent="0.25">
      <c r="A470" s="40">
        <v>469</v>
      </c>
      <c r="B470" s="49" t="s">
        <v>665</v>
      </c>
      <c r="C470" s="8">
        <v>61031464</v>
      </c>
      <c r="D470" s="50" t="s">
        <v>70</v>
      </c>
      <c r="E470" s="50" t="s">
        <v>100</v>
      </c>
      <c r="F470" s="51">
        <v>2144</v>
      </c>
      <c r="G470" s="52">
        <v>0.09</v>
      </c>
      <c r="H470" s="52">
        <v>0.09</v>
      </c>
      <c r="I470" s="52">
        <f t="shared" si="7"/>
        <v>0.18</v>
      </c>
    </row>
    <row r="471" spans="1:9" x14ac:dyDescent="0.25">
      <c r="A471" s="40">
        <v>470</v>
      </c>
      <c r="B471" s="49" t="s">
        <v>666</v>
      </c>
      <c r="C471" s="8">
        <v>61031465</v>
      </c>
      <c r="D471" s="50" t="s">
        <v>70</v>
      </c>
      <c r="E471" s="50" t="s">
        <v>100</v>
      </c>
      <c r="F471" s="51">
        <v>2145</v>
      </c>
      <c r="G471" s="52">
        <v>0.09</v>
      </c>
      <c r="H471" s="52">
        <v>0.09</v>
      </c>
      <c r="I471" s="52">
        <f t="shared" si="7"/>
        <v>0.18</v>
      </c>
    </row>
    <row r="472" spans="1:9" x14ac:dyDescent="0.25">
      <c r="A472" s="40">
        <v>471</v>
      </c>
      <c r="B472" s="49" t="s">
        <v>667</v>
      </c>
      <c r="C472" s="8">
        <v>61031466</v>
      </c>
      <c r="D472" s="50" t="s">
        <v>70</v>
      </c>
      <c r="E472" s="50" t="s">
        <v>100</v>
      </c>
      <c r="F472" s="51">
        <v>2146</v>
      </c>
      <c r="G472" s="52">
        <v>0.09</v>
      </c>
      <c r="H472" s="52">
        <v>0.09</v>
      </c>
      <c r="I472" s="52">
        <f t="shared" si="7"/>
        <v>0.18</v>
      </c>
    </row>
    <row r="473" spans="1:9" x14ac:dyDescent="0.25">
      <c r="A473" s="40">
        <v>472</v>
      </c>
      <c r="B473" s="49" t="s">
        <v>668</v>
      </c>
      <c r="C473" s="8">
        <v>61031467</v>
      </c>
      <c r="D473" s="50" t="s">
        <v>70</v>
      </c>
      <c r="E473" s="50" t="s">
        <v>100</v>
      </c>
      <c r="F473" s="51">
        <v>2147</v>
      </c>
      <c r="G473" s="52">
        <v>0.09</v>
      </c>
      <c r="H473" s="52">
        <v>0.09</v>
      </c>
      <c r="I473" s="52">
        <f t="shared" si="7"/>
        <v>0.18</v>
      </c>
    </row>
    <row r="474" spans="1:9" x14ac:dyDescent="0.25">
      <c r="A474" s="40">
        <v>473</v>
      </c>
      <c r="B474" s="49" t="s">
        <v>669</v>
      </c>
      <c r="C474" s="8">
        <v>61031468</v>
      </c>
      <c r="D474" s="50" t="s">
        <v>70</v>
      </c>
      <c r="E474" s="50" t="s">
        <v>100</v>
      </c>
      <c r="F474" s="51">
        <v>2148</v>
      </c>
      <c r="G474" s="52">
        <v>0.09</v>
      </c>
      <c r="H474" s="52">
        <v>0.09</v>
      </c>
      <c r="I474" s="52">
        <f t="shared" si="7"/>
        <v>0.18</v>
      </c>
    </row>
    <row r="475" spans="1:9" x14ac:dyDescent="0.25">
      <c r="A475" s="40">
        <v>474</v>
      </c>
      <c r="B475" s="49" t="s">
        <v>670</v>
      </c>
      <c r="C475" s="8">
        <v>61031469</v>
      </c>
      <c r="D475" s="50" t="s">
        <v>70</v>
      </c>
      <c r="E475" s="50" t="s">
        <v>100</v>
      </c>
      <c r="F475" s="51">
        <v>2149</v>
      </c>
      <c r="G475" s="52">
        <v>0.09</v>
      </c>
      <c r="H475" s="52">
        <v>0.09</v>
      </c>
      <c r="I475" s="52">
        <f t="shared" si="7"/>
        <v>0.18</v>
      </c>
    </row>
    <row r="476" spans="1:9" x14ac:dyDescent="0.25">
      <c r="A476" s="40">
        <v>475</v>
      </c>
      <c r="B476" s="49" t="s">
        <v>671</v>
      </c>
      <c r="C476" s="8">
        <v>61031470</v>
      </c>
      <c r="D476" s="50" t="s">
        <v>70</v>
      </c>
      <c r="E476" s="50" t="s">
        <v>100</v>
      </c>
      <c r="F476" s="51">
        <v>2150</v>
      </c>
      <c r="G476" s="52">
        <v>0.09</v>
      </c>
      <c r="H476" s="52">
        <v>0.09</v>
      </c>
      <c r="I476" s="52">
        <f t="shared" si="7"/>
        <v>0.18</v>
      </c>
    </row>
    <row r="477" spans="1:9" x14ac:dyDescent="0.25">
      <c r="A477" s="40">
        <v>476</v>
      </c>
      <c r="B477" s="49" t="s">
        <v>672</v>
      </c>
      <c r="C477" s="8">
        <v>61031471</v>
      </c>
      <c r="D477" s="50" t="s">
        <v>70</v>
      </c>
      <c r="E477" s="50" t="s">
        <v>100</v>
      </c>
      <c r="F477" s="51">
        <v>2151</v>
      </c>
      <c r="G477" s="52">
        <v>0.09</v>
      </c>
      <c r="H477" s="52">
        <v>0.09</v>
      </c>
      <c r="I477" s="52">
        <f t="shared" si="7"/>
        <v>0.18</v>
      </c>
    </row>
    <row r="478" spans="1:9" x14ac:dyDescent="0.25">
      <c r="A478" s="40">
        <v>477</v>
      </c>
      <c r="B478" s="49" t="s">
        <v>673</v>
      </c>
      <c r="C478" s="8">
        <v>61031472</v>
      </c>
      <c r="D478" s="50" t="s">
        <v>70</v>
      </c>
      <c r="E478" s="50" t="s">
        <v>100</v>
      </c>
      <c r="F478" s="51">
        <v>2152</v>
      </c>
      <c r="G478" s="52">
        <v>0.09</v>
      </c>
      <c r="H478" s="52">
        <v>0.09</v>
      </c>
      <c r="I478" s="52">
        <f t="shared" si="7"/>
        <v>0.18</v>
      </c>
    </row>
    <row r="479" spans="1:9" x14ac:dyDescent="0.25">
      <c r="A479" s="40">
        <v>478</v>
      </c>
      <c r="B479" s="49" t="s">
        <v>674</v>
      </c>
      <c r="C479" s="8">
        <v>61031473</v>
      </c>
      <c r="D479" s="50" t="s">
        <v>70</v>
      </c>
      <c r="E479" s="50" t="s">
        <v>100</v>
      </c>
      <c r="F479" s="51">
        <v>2153</v>
      </c>
      <c r="G479" s="52">
        <v>0.09</v>
      </c>
      <c r="H479" s="52">
        <v>0.09</v>
      </c>
      <c r="I479" s="52">
        <f t="shared" si="7"/>
        <v>0.18</v>
      </c>
    </row>
    <row r="480" spans="1:9" x14ac:dyDescent="0.25">
      <c r="A480" s="40">
        <v>479</v>
      </c>
      <c r="B480" s="49" t="s">
        <v>675</v>
      </c>
      <c r="C480" s="8">
        <v>61031474</v>
      </c>
      <c r="D480" s="50" t="s">
        <v>70</v>
      </c>
      <c r="E480" s="50" t="s">
        <v>100</v>
      </c>
      <c r="F480" s="51">
        <v>2154</v>
      </c>
      <c r="G480" s="52">
        <v>0.09</v>
      </c>
      <c r="H480" s="52">
        <v>0.09</v>
      </c>
      <c r="I480" s="52">
        <f t="shared" si="7"/>
        <v>0.18</v>
      </c>
    </row>
    <row r="481" spans="1:9" x14ac:dyDescent="0.25">
      <c r="A481" s="40">
        <v>480</v>
      </c>
      <c r="B481" s="49" t="s">
        <v>676</v>
      </c>
      <c r="C481" s="8">
        <v>61031475</v>
      </c>
      <c r="D481" s="50" t="s">
        <v>70</v>
      </c>
      <c r="E481" s="50" t="s">
        <v>100</v>
      </c>
      <c r="F481" s="51">
        <v>2155</v>
      </c>
      <c r="G481" s="52">
        <v>0.09</v>
      </c>
      <c r="H481" s="52">
        <v>0.09</v>
      </c>
      <c r="I481" s="52">
        <f t="shared" si="7"/>
        <v>0.18</v>
      </c>
    </row>
    <row r="482" spans="1:9" x14ac:dyDescent="0.25">
      <c r="A482" s="40">
        <v>481</v>
      </c>
      <c r="B482" s="49" t="s">
        <v>677</v>
      </c>
      <c r="C482" s="8">
        <v>61031476</v>
      </c>
      <c r="D482" s="50" t="s">
        <v>70</v>
      </c>
      <c r="E482" s="50" t="s">
        <v>100</v>
      </c>
      <c r="F482" s="51">
        <v>2156</v>
      </c>
      <c r="G482" s="52">
        <v>0.09</v>
      </c>
      <c r="H482" s="52">
        <v>0.09</v>
      </c>
      <c r="I482" s="52">
        <f t="shared" si="7"/>
        <v>0.18</v>
      </c>
    </row>
    <row r="483" spans="1:9" x14ac:dyDescent="0.25">
      <c r="A483" s="40">
        <v>482</v>
      </c>
      <c r="B483" s="49" t="s">
        <v>678</v>
      </c>
      <c r="C483" s="8">
        <v>61031477</v>
      </c>
      <c r="D483" s="50" t="s">
        <v>70</v>
      </c>
      <c r="E483" s="50" t="s">
        <v>100</v>
      </c>
      <c r="F483" s="51">
        <v>2157</v>
      </c>
      <c r="G483" s="52">
        <v>0.09</v>
      </c>
      <c r="H483" s="52">
        <v>0.09</v>
      </c>
      <c r="I483" s="52">
        <f t="shared" si="7"/>
        <v>0.18</v>
      </c>
    </row>
    <row r="484" spans="1:9" x14ac:dyDescent="0.25">
      <c r="A484" s="40">
        <v>483</v>
      </c>
      <c r="B484" s="49" t="s">
        <v>679</v>
      </c>
      <c r="C484" s="8">
        <v>61031478</v>
      </c>
      <c r="D484" s="50" t="s">
        <v>70</v>
      </c>
      <c r="E484" s="50" t="s">
        <v>100</v>
      </c>
      <c r="F484" s="51">
        <v>2158</v>
      </c>
      <c r="G484" s="52">
        <v>0.09</v>
      </c>
      <c r="H484" s="52">
        <v>0.09</v>
      </c>
      <c r="I484" s="52">
        <f t="shared" si="7"/>
        <v>0.18</v>
      </c>
    </row>
    <row r="485" spans="1:9" x14ac:dyDescent="0.25">
      <c r="A485" s="40">
        <v>484</v>
      </c>
      <c r="B485" s="49" t="s">
        <v>680</v>
      </c>
      <c r="C485" s="8">
        <v>61031479</v>
      </c>
      <c r="D485" s="50" t="s">
        <v>70</v>
      </c>
      <c r="E485" s="50" t="s">
        <v>100</v>
      </c>
      <c r="F485" s="51">
        <v>2159</v>
      </c>
      <c r="G485" s="52">
        <v>0.09</v>
      </c>
      <c r="H485" s="52">
        <v>0.09</v>
      </c>
      <c r="I485" s="52">
        <f t="shared" si="7"/>
        <v>0.18</v>
      </c>
    </row>
    <row r="486" spans="1:9" x14ac:dyDescent="0.25">
      <c r="A486" s="40">
        <v>485</v>
      </c>
      <c r="B486" s="49" t="s">
        <v>681</v>
      </c>
      <c r="C486" s="8">
        <v>61031480</v>
      </c>
      <c r="D486" s="50" t="s">
        <v>70</v>
      </c>
      <c r="E486" s="50" t="s">
        <v>100</v>
      </c>
      <c r="F486" s="51">
        <v>2160</v>
      </c>
      <c r="G486" s="52">
        <v>0.09</v>
      </c>
      <c r="H486" s="52">
        <v>0.09</v>
      </c>
      <c r="I486" s="52">
        <f t="shared" si="7"/>
        <v>0.18</v>
      </c>
    </row>
    <row r="487" spans="1:9" x14ac:dyDescent="0.25">
      <c r="A487" s="40">
        <v>486</v>
      </c>
      <c r="B487" s="49" t="s">
        <v>682</v>
      </c>
      <c r="C487" s="8">
        <v>61031481</v>
      </c>
      <c r="D487" s="50" t="s">
        <v>70</v>
      </c>
      <c r="E487" s="50" t="s">
        <v>100</v>
      </c>
      <c r="F487" s="51">
        <v>2161</v>
      </c>
      <c r="G487" s="52">
        <v>0.09</v>
      </c>
      <c r="H487" s="52">
        <v>0.09</v>
      </c>
      <c r="I487" s="52">
        <f t="shared" si="7"/>
        <v>0.18</v>
      </c>
    </row>
    <row r="488" spans="1:9" x14ac:dyDescent="0.25">
      <c r="A488" s="40">
        <v>487</v>
      </c>
      <c r="B488" s="49" t="s">
        <v>683</v>
      </c>
      <c r="C488" s="8">
        <v>61031482</v>
      </c>
      <c r="D488" s="50" t="s">
        <v>70</v>
      </c>
      <c r="E488" s="50" t="s">
        <v>100</v>
      </c>
      <c r="F488" s="51">
        <v>2162</v>
      </c>
      <c r="G488" s="52">
        <v>0.09</v>
      </c>
      <c r="H488" s="52">
        <v>0.09</v>
      </c>
      <c r="I488" s="52">
        <f t="shared" si="7"/>
        <v>0.18</v>
      </c>
    </row>
    <row r="489" spans="1:9" x14ac:dyDescent="0.25">
      <c r="A489" s="40">
        <v>488</v>
      </c>
      <c r="B489" s="49" t="s">
        <v>684</v>
      </c>
      <c r="C489" s="8">
        <v>61031483</v>
      </c>
      <c r="D489" s="50" t="s">
        <v>70</v>
      </c>
      <c r="E489" s="50" t="s">
        <v>100</v>
      </c>
      <c r="F489" s="51">
        <v>2163</v>
      </c>
      <c r="G489" s="52">
        <v>0.09</v>
      </c>
      <c r="H489" s="52">
        <v>0.09</v>
      </c>
      <c r="I489" s="52">
        <f t="shared" si="7"/>
        <v>0.18</v>
      </c>
    </row>
    <row r="490" spans="1:9" x14ac:dyDescent="0.25">
      <c r="A490" s="40">
        <v>489</v>
      </c>
      <c r="B490" s="49" t="s">
        <v>685</v>
      </c>
      <c r="C490" s="8">
        <v>61031484</v>
      </c>
      <c r="D490" s="50" t="s">
        <v>70</v>
      </c>
      <c r="E490" s="50" t="s">
        <v>100</v>
      </c>
      <c r="F490" s="51">
        <v>2164</v>
      </c>
      <c r="G490" s="52">
        <v>0.09</v>
      </c>
      <c r="H490" s="52">
        <v>0.09</v>
      </c>
      <c r="I490" s="52">
        <f t="shared" si="7"/>
        <v>0.18</v>
      </c>
    </row>
    <row r="491" spans="1:9" x14ac:dyDescent="0.25">
      <c r="A491" s="40">
        <v>490</v>
      </c>
      <c r="B491" s="49" t="s">
        <v>686</v>
      </c>
      <c r="C491" s="8">
        <v>61031485</v>
      </c>
      <c r="D491" s="50" t="s">
        <v>70</v>
      </c>
      <c r="E491" s="50" t="s">
        <v>100</v>
      </c>
      <c r="F491" s="51">
        <v>2165</v>
      </c>
      <c r="G491" s="52">
        <v>0.09</v>
      </c>
      <c r="H491" s="52">
        <v>0.09</v>
      </c>
      <c r="I491" s="52">
        <f t="shared" si="7"/>
        <v>0.18</v>
      </c>
    </row>
    <row r="492" spans="1:9" x14ac:dyDescent="0.25">
      <c r="A492" s="40">
        <v>491</v>
      </c>
      <c r="B492" s="49" t="s">
        <v>687</v>
      </c>
      <c r="C492" s="8">
        <v>61031486</v>
      </c>
      <c r="D492" s="50" t="s">
        <v>70</v>
      </c>
      <c r="E492" s="50" t="s">
        <v>100</v>
      </c>
      <c r="F492" s="51">
        <v>2166</v>
      </c>
      <c r="G492" s="52">
        <v>0.09</v>
      </c>
      <c r="H492" s="52">
        <v>0.09</v>
      </c>
      <c r="I492" s="52">
        <f t="shared" si="7"/>
        <v>0.18</v>
      </c>
    </row>
    <row r="493" spans="1:9" x14ac:dyDescent="0.25">
      <c r="A493" s="40">
        <v>492</v>
      </c>
      <c r="B493" s="49" t="s">
        <v>688</v>
      </c>
      <c r="C493" s="8">
        <v>61031487</v>
      </c>
      <c r="D493" s="50" t="s">
        <v>70</v>
      </c>
      <c r="E493" s="50" t="s">
        <v>100</v>
      </c>
      <c r="F493" s="51">
        <v>2167</v>
      </c>
      <c r="G493" s="52">
        <v>0.09</v>
      </c>
      <c r="H493" s="52">
        <v>0.09</v>
      </c>
      <c r="I493" s="52">
        <f t="shared" si="7"/>
        <v>0.18</v>
      </c>
    </row>
    <row r="494" spans="1:9" x14ac:dyDescent="0.25">
      <c r="A494" s="40">
        <v>493</v>
      </c>
      <c r="B494" s="49" t="s">
        <v>689</v>
      </c>
      <c r="C494" s="8">
        <v>61031488</v>
      </c>
      <c r="D494" s="50" t="s">
        <v>70</v>
      </c>
      <c r="E494" s="50" t="s">
        <v>100</v>
      </c>
      <c r="F494" s="51">
        <v>2168</v>
      </c>
      <c r="G494" s="52">
        <v>0.09</v>
      </c>
      <c r="H494" s="52">
        <v>0.09</v>
      </c>
      <c r="I494" s="52">
        <f t="shared" si="7"/>
        <v>0.18</v>
      </c>
    </row>
    <row r="495" spans="1:9" x14ac:dyDescent="0.25">
      <c r="A495" s="40">
        <v>494</v>
      </c>
      <c r="B495" s="49" t="s">
        <v>690</v>
      </c>
      <c r="C495" s="8">
        <v>61031489</v>
      </c>
      <c r="D495" s="50" t="s">
        <v>70</v>
      </c>
      <c r="E495" s="50" t="s">
        <v>100</v>
      </c>
      <c r="F495" s="51">
        <v>2169</v>
      </c>
      <c r="G495" s="52">
        <v>0.09</v>
      </c>
      <c r="H495" s="52">
        <v>0.09</v>
      </c>
      <c r="I495" s="52">
        <f t="shared" si="7"/>
        <v>0.18</v>
      </c>
    </row>
    <row r="496" spans="1:9" x14ac:dyDescent="0.25">
      <c r="A496" s="40">
        <v>495</v>
      </c>
      <c r="B496" s="49" t="s">
        <v>691</v>
      </c>
      <c r="C496" s="8">
        <v>61031490</v>
      </c>
      <c r="D496" s="50" t="s">
        <v>70</v>
      </c>
      <c r="E496" s="50" t="s">
        <v>100</v>
      </c>
      <c r="F496" s="51">
        <v>2170</v>
      </c>
      <c r="G496" s="52">
        <v>0.09</v>
      </c>
      <c r="H496" s="52">
        <v>0.09</v>
      </c>
      <c r="I496" s="52">
        <f t="shared" si="7"/>
        <v>0.18</v>
      </c>
    </row>
    <row r="497" spans="1:9" x14ac:dyDescent="0.25">
      <c r="A497" s="40">
        <v>496</v>
      </c>
      <c r="B497" s="49" t="s">
        <v>692</v>
      </c>
      <c r="C497" s="8">
        <v>61031491</v>
      </c>
      <c r="D497" s="50" t="s">
        <v>70</v>
      </c>
      <c r="E497" s="50" t="s">
        <v>100</v>
      </c>
      <c r="F497" s="51">
        <v>2171</v>
      </c>
      <c r="G497" s="52">
        <v>0.09</v>
      </c>
      <c r="H497" s="52">
        <v>0.09</v>
      </c>
      <c r="I497" s="52">
        <f t="shared" si="7"/>
        <v>0.18</v>
      </c>
    </row>
    <row r="498" spans="1:9" x14ac:dyDescent="0.25">
      <c r="A498" s="40">
        <v>497</v>
      </c>
      <c r="B498" s="49" t="s">
        <v>693</v>
      </c>
      <c r="C498" s="8">
        <v>61031492</v>
      </c>
      <c r="D498" s="50" t="s">
        <v>70</v>
      </c>
      <c r="E498" s="50" t="s">
        <v>100</v>
      </c>
      <c r="F498" s="51">
        <v>2172</v>
      </c>
      <c r="G498" s="52">
        <v>0.09</v>
      </c>
      <c r="H498" s="52">
        <v>0.09</v>
      </c>
      <c r="I498" s="52">
        <f t="shared" si="7"/>
        <v>0.18</v>
      </c>
    </row>
    <row r="499" spans="1:9" x14ac:dyDescent="0.25">
      <c r="A499" s="40">
        <v>498</v>
      </c>
      <c r="B499" s="49" t="s">
        <v>694</v>
      </c>
      <c r="C499" s="8">
        <v>61031493</v>
      </c>
      <c r="D499" s="50" t="s">
        <v>70</v>
      </c>
      <c r="E499" s="50" t="s">
        <v>100</v>
      </c>
      <c r="F499" s="51">
        <v>2173</v>
      </c>
      <c r="G499" s="52">
        <v>0.09</v>
      </c>
      <c r="H499" s="52">
        <v>0.09</v>
      </c>
      <c r="I499" s="52">
        <f t="shared" si="7"/>
        <v>0.18</v>
      </c>
    </row>
    <row r="500" spans="1:9" x14ac:dyDescent="0.25">
      <c r="A500" s="40">
        <v>499</v>
      </c>
      <c r="B500" s="49" t="s">
        <v>695</v>
      </c>
      <c r="C500" s="8">
        <v>61031494</v>
      </c>
      <c r="D500" s="50" t="s">
        <v>70</v>
      </c>
      <c r="E500" s="50" t="s">
        <v>100</v>
      </c>
      <c r="F500" s="51">
        <v>2174</v>
      </c>
      <c r="G500" s="52">
        <v>0.09</v>
      </c>
      <c r="H500" s="52">
        <v>0.09</v>
      </c>
      <c r="I500" s="52">
        <f t="shared" si="7"/>
        <v>0.18</v>
      </c>
    </row>
    <row r="501" spans="1:9" x14ac:dyDescent="0.25">
      <c r="A501" s="40">
        <v>500</v>
      </c>
      <c r="B501" s="49" t="s">
        <v>696</v>
      </c>
      <c r="C501" s="8">
        <v>61031495</v>
      </c>
      <c r="D501" s="50" t="s">
        <v>70</v>
      </c>
      <c r="E501" s="50" t="s">
        <v>100</v>
      </c>
      <c r="F501" s="51">
        <v>2175</v>
      </c>
      <c r="G501" s="52">
        <v>0.09</v>
      </c>
      <c r="H501" s="52">
        <v>0.09</v>
      </c>
      <c r="I501" s="52">
        <f t="shared" si="7"/>
        <v>0.18</v>
      </c>
    </row>
    <row r="502" spans="1:9" x14ac:dyDescent="0.25">
      <c r="A502" s="40">
        <v>501</v>
      </c>
      <c r="B502" s="49" t="s">
        <v>697</v>
      </c>
      <c r="C502" s="8">
        <v>61031496</v>
      </c>
      <c r="D502" s="50" t="s">
        <v>70</v>
      </c>
      <c r="E502" s="50" t="s">
        <v>100</v>
      </c>
      <c r="F502" s="51">
        <v>2176</v>
      </c>
      <c r="G502" s="52">
        <v>0.09</v>
      </c>
      <c r="H502" s="52">
        <v>0.09</v>
      </c>
      <c r="I502" s="52">
        <f t="shared" si="7"/>
        <v>0.18</v>
      </c>
    </row>
    <row r="503" spans="1:9" x14ac:dyDescent="0.25">
      <c r="A503" s="40">
        <v>502</v>
      </c>
      <c r="B503" s="49" t="s">
        <v>698</v>
      </c>
      <c r="C503" s="8">
        <v>61031497</v>
      </c>
      <c r="D503" s="50" t="s">
        <v>70</v>
      </c>
      <c r="E503" s="50" t="s">
        <v>100</v>
      </c>
      <c r="F503" s="51">
        <v>2177</v>
      </c>
      <c r="G503" s="52">
        <v>0.09</v>
      </c>
      <c r="H503" s="52">
        <v>0.09</v>
      </c>
      <c r="I503" s="52">
        <f t="shared" si="7"/>
        <v>0.18</v>
      </c>
    </row>
    <row r="504" spans="1:9" x14ac:dyDescent="0.25">
      <c r="A504" s="40">
        <v>503</v>
      </c>
      <c r="B504" s="49" t="s">
        <v>699</v>
      </c>
      <c r="C504" s="8">
        <v>61031498</v>
      </c>
      <c r="D504" s="50" t="s">
        <v>70</v>
      </c>
      <c r="E504" s="50" t="s">
        <v>100</v>
      </c>
      <c r="F504" s="51">
        <v>2178</v>
      </c>
      <c r="G504" s="52">
        <v>0.09</v>
      </c>
      <c r="H504" s="52">
        <v>0.09</v>
      </c>
      <c r="I504" s="52">
        <f t="shared" si="7"/>
        <v>0.18</v>
      </c>
    </row>
    <row r="505" spans="1:9" x14ac:dyDescent="0.25">
      <c r="A505" s="40">
        <v>504</v>
      </c>
      <c r="B505" s="49" t="s">
        <v>700</v>
      </c>
      <c r="C505" s="8">
        <v>61031499</v>
      </c>
      <c r="D505" s="50" t="s">
        <v>70</v>
      </c>
      <c r="E505" s="50" t="s">
        <v>100</v>
      </c>
      <c r="F505" s="51">
        <v>2179</v>
      </c>
      <c r="G505" s="52">
        <v>0.09</v>
      </c>
      <c r="H505" s="52">
        <v>0.09</v>
      </c>
      <c r="I505" s="52">
        <f t="shared" si="7"/>
        <v>0.18</v>
      </c>
    </row>
    <row r="506" spans="1:9" x14ac:dyDescent="0.25">
      <c r="A506" s="40">
        <v>505</v>
      </c>
      <c r="B506" s="49" t="s">
        <v>701</v>
      </c>
      <c r="C506" s="8">
        <v>61031500</v>
      </c>
      <c r="D506" s="50" t="s">
        <v>70</v>
      </c>
      <c r="E506" s="50" t="s">
        <v>100</v>
      </c>
      <c r="F506" s="51">
        <v>2180</v>
      </c>
      <c r="G506" s="52">
        <v>0.09</v>
      </c>
      <c r="H506" s="52">
        <v>0.09</v>
      </c>
      <c r="I506" s="52">
        <f t="shared" si="7"/>
        <v>0.18</v>
      </c>
    </row>
    <row r="507" spans="1:9" x14ac:dyDescent="0.25">
      <c r="A507" s="40">
        <v>506</v>
      </c>
      <c r="B507" s="49" t="s">
        <v>702</v>
      </c>
      <c r="C507" s="8">
        <v>61031501</v>
      </c>
      <c r="D507" s="50" t="s">
        <v>70</v>
      </c>
      <c r="E507" s="50" t="s">
        <v>100</v>
      </c>
      <c r="F507" s="51">
        <v>2181</v>
      </c>
      <c r="G507" s="52">
        <v>0.09</v>
      </c>
      <c r="H507" s="52">
        <v>0.09</v>
      </c>
      <c r="I507" s="52">
        <f t="shared" si="7"/>
        <v>0.18</v>
      </c>
    </row>
    <row r="508" spans="1:9" x14ac:dyDescent="0.25">
      <c r="A508" s="40">
        <v>507</v>
      </c>
      <c r="B508" s="49" t="s">
        <v>703</v>
      </c>
      <c r="C508" s="8">
        <v>61031502</v>
      </c>
      <c r="D508" s="50" t="s">
        <v>70</v>
      </c>
      <c r="E508" s="50" t="s">
        <v>100</v>
      </c>
      <c r="F508" s="51">
        <v>2182</v>
      </c>
      <c r="G508" s="52">
        <v>0.09</v>
      </c>
      <c r="H508" s="52">
        <v>0.09</v>
      </c>
      <c r="I508" s="52">
        <f t="shared" si="7"/>
        <v>0.18</v>
      </c>
    </row>
    <row r="509" spans="1:9" x14ac:dyDescent="0.25">
      <c r="A509" s="40">
        <v>508</v>
      </c>
      <c r="B509" s="49" t="s">
        <v>704</v>
      </c>
      <c r="C509" s="8">
        <v>61031503</v>
      </c>
      <c r="D509" s="50" t="s">
        <v>70</v>
      </c>
      <c r="E509" s="50" t="s">
        <v>100</v>
      </c>
      <c r="F509" s="51">
        <v>2183</v>
      </c>
      <c r="G509" s="52">
        <v>0.09</v>
      </c>
      <c r="H509" s="52">
        <v>0.09</v>
      </c>
      <c r="I509" s="52">
        <f t="shared" si="7"/>
        <v>0.18</v>
      </c>
    </row>
    <row r="510" spans="1:9" x14ac:dyDescent="0.25">
      <c r="A510" s="40">
        <v>509</v>
      </c>
      <c r="B510" s="49" t="s">
        <v>705</v>
      </c>
      <c r="C510" s="8">
        <v>61031504</v>
      </c>
      <c r="D510" s="50" t="s">
        <v>70</v>
      </c>
      <c r="E510" s="50" t="s">
        <v>100</v>
      </c>
      <c r="F510" s="51">
        <v>2184</v>
      </c>
      <c r="G510" s="52">
        <v>0.09</v>
      </c>
      <c r="H510" s="52">
        <v>0.09</v>
      </c>
      <c r="I510" s="52">
        <f t="shared" si="7"/>
        <v>0.18</v>
      </c>
    </row>
    <row r="511" spans="1:9" x14ac:dyDescent="0.25">
      <c r="A511" s="40">
        <v>510</v>
      </c>
      <c r="B511" s="49" t="s">
        <v>706</v>
      </c>
      <c r="C511" s="8">
        <v>61031505</v>
      </c>
      <c r="D511" s="50" t="s">
        <v>70</v>
      </c>
      <c r="E511" s="50" t="s">
        <v>100</v>
      </c>
      <c r="F511" s="51">
        <v>2185</v>
      </c>
      <c r="G511" s="52">
        <v>0.09</v>
      </c>
      <c r="H511" s="52">
        <v>0.09</v>
      </c>
      <c r="I511" s="52">
        <f t="shared" si="7"/>
        <v>0.18</v>
      </c>
    </row>
    <row r="512" spans="1:9" x14ac:dyDescent="0.25">
      <c r="A512" s="40">
        <v>511</v>
      </c>
      <c r="B512" s="49" t="s">
        <v>707</v>
      </c>
      <c r="C512" s="8">
        <v>61031506</v>
      </c>
      <c r="D512" s="50" t="s">
        <v>70</v>
      </c>
      <c r="E512" s="50" t="s">
        <v>100</v>
      </c>
      <c r="F512" s="51">
        <v>2186</v>
      </c>
      <c r="G512" s="52">
        <v>0.09</v>
      </c>
      <c r="H512" s="52">
        <v>0.09</v>
      </c>
      <c r="I512" s="52">
        <f t="shared" si="7"/>
        <v>0.18</v>
      </c>
    </row>
    <row r="513" spans="1:9" x14ac:dyDescent="0.25">
      <c r="A513" s="40">
        <v>512</v>
      </c>
      <c r="B513" s="49" t="s">
        <v>708</v>
      </c>
      <c r="C513" s="8">
        <v>61031507</v>
      </c>
      <c r="D513" s="50" t="s">
        <v>70</v>
      </c>
      <c r="E513" s="50" t="s">
        <v>100</v>
      </c>
      <c r="F513" s="51">
        <v>2187</v>
      </c>
      <c r="G513" s="52">
        <v>0.09</v>
      </c>
      <c r="H513" s="52">
        <v>0.09</v>
      </c>
      <c r="I513" s="52">
        <f t="shared" si="7"/>
        <v>0.18</v>
      </c>
    </row>
    <row r="514" spans="1:9" x14ac:dyDescent="0.25">
      <c r="A514" s="40">
        <v>513</v>
      </c>
      <c r="B514" s="49" t="s">
        <v>709</v>
      </c>
      <c r="C514" s="8">
        <v>61031508</v>
      </c>
      <c r="D514" s="50" t="s">
        <v>70</v>
      </c>
      <c r="E514" s="50" t="s">
        <v>100</v>
      </c>
      <c r="F514" s="51">
        <v>2188</v>
      </c>
      <c r="G514" s="52">
        <v>0.09</v>
      </c>
      <c r="H514" s="52">
        <v>0.09</v>
      </c>
      <c r="I514" s="52">
        <f t="shared" si="7"/>
        <v>0.18</v>
      </c>
    </row>
    <row r="515" spans="1:9" x14ac:dyDescent="0.25">
      <c r="A515" s="40">
        <v>514</v>
      </c>
      <c r="B515" s="49" t="s">
        <v>710</v>
      </c>
      <c r="C515" s="8">
        <v>61031509</v>
      </c>
      <c r="D515" s="50" t="s">
        <v>70</v>
      </c>
      <c r="E515" s="50" t="s">
        <v>100</v>
      </c>
      <c r="F515" s="51">
        <v>2189</v>
      </c>
      <c r="G515" s="52">
        <v>0.09</v>
      </c>
      <c r="H515" s="52">
        <v>0.09</v>
      </c>
      <c r="I515" s="52">
        <f t="shared" ref="I515:I578" si="8">G515+H515</f>
        <v>0.18</v>
      </c>
    </row>
    <row r="516" spans="1:9" x14ac:dyDescent="0.25">
      <c r="A516" s="40">
        <v>515</v>
      </c>
      <c r="B516" s="49" t="s">
        <v>711</v>
      </c>
      <c r="C516" s="8">
        <v>61031510</v>
      </c>
      <c r="D516" s="50" t="s">
        <v>70</v>
      </c>
      <c r="E516" s="50" t="s">
        <v>100</v>
      </c>
      <c r="F516" s="51">
        <v>2190</v>
      </c>
      <c r="G516" s="52">
        <v>0.09</v>
      </c>
      <c r="H516" s="52">
        <v>0.09</v>
      </c>
      <c r="I516" s="52">
        <f t="shared" si="8"/>
        <v>0.18</v>
      </c>
    </row>
    <row r="517" spans="1:9" x14ac:dyDescent="0.25">
      <c r="A517" s="40">
        <v>516</v>
      </c>
      <c r="B517" s="49" t="s">
        <v>712</v>
      </c>
      <c r="C517" s="8">
        <v>61031511</v>
      </c>
      <c r="D517" s="50" t="s">
        <v>70</v>
      </c>
      <c r="E517" s="50" t="s">
        <v>100</v>
      </c>
      <c r="F517" s="51">
        <v>2191</v>
      </c>
      <c r="G517" s="52">
        <v>0.09</v>
      </c>
      <c r="H517" s="52">
        <v>0.09</v>
      </c>
      <c r="I517" s="52">
        <f t="shared" si="8"/>
        <v>0.18</v>
      </c>
    </row>
    <row r="518" spans="1:9" x14ac:dyDescent="0.25">
      <c r="A518" s="40">
        <v>517</v>
      </c>
      <c r="B518" s="49" t="s">
        <v>713</v>
      </c>
      <c r="C518" s="8">
        <v>61031512</v>
      </c>
      <c r="D518" s="50" t="s">
        <v>70</v>
      </c>
      <c r="E518" s="50" t="s">
        <v>100</v>
      </c>
      <c r="F518" s="51">
        <v>2192</v>
      </c>
      <c r="G518" s="52">
        <v>0.09</v>
      </c>
      <c r="H518" s="52">
        <v>0.09</v>
      </c>
      <c r="I518" s="52">
        <f t="shared" si="8"/>
        <v>0.18</v>
      </c>
    </row>
    <row r="519" spans="1:9" x14ac:dyDescent="0.25">
      <c r="A519" s="40">
        <v>518</v>
      </c>
      <c r="B519" s="49" t="s">
        <v>714</v>
      </c>
      <c r="C519" s="8">
        <v>61031513</v>
      </c>
      <c r="D519" s="50" t="s">
        <v>70</v>
      </c>
      <c r="E519" s="50" t="s">
        <v>100</v>
      </c>
      <c r="F519" s="51">
        <v>2193</v>
      </c>
      <c r="G519" s="52">
        <v>0.09</v>
      </c>
      <c r="H519" s="52">
        <v>0.09</v>
      </c>
      <c r="I519" s="52">
        <f t="shared" si="8"/>
        <v>0.18</v>
      </c>
    </row>
    <row r="520" spans="1:9" x14ac:dyDescent="0.25">
      <c r="A520" s="40">
        <v>519</v>
      </c>
      <c r="B520" s="49" t="s">
        <v>715</v>
      </c>
      <c r="C520" s="8">
        <v>61031514</v>
      </c>
      <c r="D520" s="50" t="s">
        <v>70</v>
      </c>
      <c r="E520" s="50" t="s">
        <v>100</v>
      </c>
      <c r="F520" s="51">
        <v>2194</v>
      </c>
      <c r="G520" s="52">
        <v>0.09</v>
      </c>
      <c r="H520" s="52">
        <v>0.09</v>
      </c>
      <c r="I520" s="52">
        <f t="shared" si="8"/>
        <v>0.18</v>
      </c>
    </row>
    <row r="521" spans="1:9" x14ac:dyDescent="0.25">
      <c r="A521" s="40">
        <v>520</v>
      </c>
      <c r="B521" s="49" t="s">
        <v>716</v>
      </c>
      <c r="C521" s="8">
        <v>61031515</v>
      </c>
      <c r="D521" s="50" t="s">
        <v>70</v>
      </c>
      <c r="E521" s="50" t="s">
        <v>100</v>
      </c>
      <c r="F521" s="51">
        <v>2195</v>
      </c>
      <c r="G521" s="52">
        <v>0.09</v>
      </c>
      <c r="H521" s="52">
        <v>0.09</v>
      </c>
      <c r="I521" s="52">
        <f t="shared" si="8"/>
        <v>0.18</v>
      </c>
    </row>
    <row r="522" spans="1:9" x14ac:dyDescent="0.25">
      <c r="A522" s="40">
        <v>521</v>
      </c>
      <c r="B522" s="49" t="s">
        <v>717</v>
      </c>
      <c r="C522" s="8">
        <v>61031516</v>
      </c>
      <c r="D522" s="50" t="s">
        <v>70</v>
      </c>
      <c r="E522" s="50" t="s">
        <v>100</v>
      </c>
      <c r="F522" s="51">
        <v>2196</v>
      </c>
      <c r="G522" s="52">
        <v>0.09</v>
      </c>
      <c r="H522" s="52">
        <v>0.09</v>
      </c>
      <c r="I522" s="52">
        <f t="shared" si="8"/>
        <v>0.18</v>
      </c>
    </row>
    <row r="523" spans="1:9" x14ac:dyDescent="0.25">
      <c r="A523" s="40">
        <v>522</v>
      </c>
      <c r="B523" s="49" t="s">
        <v>718</v>
      </c>
      <c r="C523" s="8">
        <v>61031517</v>
      </c>
      <c r="D523" s="50" t="s">
        <v>70</v>
      </c>
      <c r="E523" s="50" t="s">
        <v>100</v>
      </c>
      <c r="F523" s="51">
        <v>2197</v>
      </c>
      <c r="G523" s="52">
        <v>0.09</v>
      </c>
      <c r="H523" s="52">
        <v>0.09</v>
      </c>
      <c r="I523" s="52">
        <f t="shared" si="8"/>
        <v>0.18</v>
      </c>
    </row>
    <row r="524" spans="1:9" x14ac:dyDescent="0.25">
      <c r="A524" s="40">
        <v>523</v>
      </c>
      <c r="B524" s="49" t="s">
        <v>719</v>
      </c>
      <c r="C524" s="8">
        <v>61031518</v>
      </c>
      <c r="D524" s="50" t="s">
        <v>70</v>
      </c>
      <c r="E524" s="50" t="s">
        <v>100</v>
      </c>
      <c r="F524" s="51">
        <v>2198</v>
      </c>
      <c r="G524" s="52">
        <v>0.09</v>
      </c>
      <c r="H524" s="52">
        <v>0.09</v>
      </c>
      <c r="I524" s="52">
        <f t="shared" si="8"/>
        <v>0.18</v>
      </c>
    </row>
    <row r="525" spans="1:9" x14ac:dyDescent="0.25">
      <c r="A525" s="40">
        <v>524</v>
      </c>
      <c r="B525" s="49" t="s">
        <v>720</v>
      </c>
      <c r="C525" s="8">
        <v>61031519</v>
      </c>
      <c r="D525" s="50" t="s">
        <v>70</v>
      </c>
      <c r="E525" s="50" t="s">
        <v>100</v>
      </c>
      <c r="F525" s="51">
        <v>2199</v>
      </c>
      <c r="G525" s="52">
        <v>0.09</v>
      </c>
      <c r="H525" s="52">
        <v>0.09</v>
      </c>
      <c r="I525" s="52">
        <f t="shared" si="8"/>
        <v>0.18</v>
      </c>
    </row>
    <row r="526" spans="1:9" x14ac:dyDescent="0.25">
      <c r="A526" s="40">
        <v>525</v>
      </c>
      <c r="B526" s="49" t="s">
        <v>721</v>
      </c>
      <c r="C526" s="8">
        <v>61031520</v>
      </c>
      <c r="D526" s="50" t="s">
        <v>70</v>
      </c>
      <c r="E526" s="50" t="s">
        <v>100</v>
      </c>
      <c r="F526" s="51">
        <v>2200</v>
      </c>
      <c r="G526" s="52">
        <v>0.09</v>
      </c>
      <c r="H526" s="52">
        <v>0.09</v>
      </c>
      <c r="I526" s="52">
        <f t="shared" si="8"/>
        <v>0.18</v>
      </c>
    </row>
    <row r="527" spans="1:9" x14ac:dyDescent="0.25">
      <c r="A527" s="40">
        <v>526</v>
      </c>
      <c r="B527" s="49" t="s">
        <v>722</v>
      </c>
      <c r="C527" s="8">
        <v>61031521</v>
      </c>
      <c r="D527" s="50" t="s">
        <v>70</v>
      </c>
      <c r="E527" s="50" t="s">
        <v>100</v>
      </c>
      <c r="F527" s="51">
        <v>2201</v>
      </c>
      <c r="G527" s="52">
        <v>0.09</v>
      </c>
      <c r="H527" s="52">
        <v>0.09</v>
      </c>
      <c r="I527" s="52">
        <f t="shared" si="8"/>
        <v>0.18</v>
      </c>
    </row>
    <row r="528" spans="1:9" x14ac:dyDescent="0.25">
      <c r="A528" s="40">
        <v>527</v>
      </c>
      <c r="B528" s="49" t="s">
        <v>723</v>
      </c>
      <c r="C528" s="8">
        <v>61031522</v>
      </c>
      <c r="D528" s="50" t="s">
        <v>70</v>
      </c>
      <c r="E528" s="50" t="s">
        <v>100</v>
      </c>
      <c r="F528" s="51">
        <v>2202</v>
      </c>
      <c r="G528" s="52">
        <v>0.09</v>
      </c>
      <c r="H528" s="52">
        <v>0.09</v>
      </c>
      <c r="I528" s="52">
        <f t="shared" si="8"/>
        <v>0.18</v>
      </c>
    </row>
    <row r="529" spans="1:9" x14ac:dyDescent="0.25">
      <c r="A529" s="40">
        <v>528</v>
      </c>
      <c r="B529" s="49" t="s">
        <v>724</v>
      </c>
      <c r="C529" s="8">
        <v>61031523</v>
      </c>
      <c r="D529" s="50" t="s">
        <v>70</v>
      </c>
      <c r="E529" s="50" t="s">
        <v>100</v>
      </c>
      <c r="F529" s="51">
        <v>2203</v>
      </c>
      <c r="G529" s="52">
        <v>0.09</v>
      </c>
      <c r="H529" s="52">
        <v>0.09</v>
      </c>
      <c r="I529" s="52">
        <f t="shared" si="8"/>
        <v>0.18</v>
      </c>
    </row>
    <row r="530" spans="1:9" x14ac:dyDescent="0.25">
      <c r="A530" s="40">
        <v>529</v>
      </c>
      <c r="B530" s="49" t="s">
        <v>725</v>
      </c>
      <c r="C530" s="8">
        <v>61031524</v>
      </c>
      <c r="D530" s="50" t="s">
        <v>70</v>
      </c>
      <c r="E530" s="50" t="s">
        <v>100</v>
      </c>
      <c r="F530" s="51">
        <v>2204</v>
      </c>
      <c r="G530" s="52">
        <v>0.09</v>
      </c>
      <c r="H530" s="52">
        <v>0.09</v>
      </c>
      <c r="I530" s="52">
        <f t="shared" si="8"/>
        <v>0.18</v>
      </c>
    </row>
    <row r="531" spans="1:9" x14ac:dyDescent="0.25">
      <c r="A531" s="40">
        <v>530</v>
      </c>
      <c r="B531" s="49" t="s">
        <v>726</v>
      </c>
      <c r="C531" s="8">
        <v>61031525</v>
      </c>
      <c r="D531" s="50" t="s">
        <v>70</v>
      </c>
      <c r="E531" s="50" t="s">
        <v>100</v>
      </c>
      <c r="F531" s="51">
        <v>2205</v>
      </c>
      <c r="G531" s="52">
        <v>0.09</v>
      </c>
      <c r="H531" s="52">
        <v>0.09</v>
      </c>
      <c r="I531" s="52">
        <f t="shared" si="8"/>
        <v>0.18</v>
      </c>
    </row>
    <row r="532" spans="1:9" x14ac:dyDescent="0.25">
      <c r="A532" s="40">
        <v>531</v>
      </c>
      <c r="B532" s="49" t="s">
        <v>727</v>
      </c>
      <c r="C532" s="8">
        <v>61031526</v>
      </c>
      <c r="D532" s="50" t="s">
        <v>70</v>
      </c>
      <c r="E532" s="50" t="s">
        <v>100</v>
      </c>
      <c r="F532" s="51">
        <v>2206</v>
      </c>
      <c r="G532" s="52">
        <v>0.09</v>
      </c>
      <c r="H532" s="52">
        <v>0.09</v>
      </c>
      <c r="I532" s="52">
        <f t="shared" si="8"/>
        <v>0.18</v>
      </c>
    </row>
    <row r="533" spans="1:9" x14ac:dyDescent="0.25">
      <c r="A533" s="40">
        <v>532</v>
      </c>
      <c r="B533" s="49" t="s">
        <v>728</v>
      </c>
      <c r="C533" s="8">
        <v>61031527</v>
      </c>
      <c r="D533" s="50" t="s">
        <v>70</v>
      </c>
      <c r="E533" s="50" t="s">
        <v>100</v>
      </c>
      <c r="F533" s="51">
        <v>2207</v>
      </c>
      <c r="G533" s="52">
        <v>0.09</v>
      </c>
      <c r="H533" s="52">
        <v>0.09</v>
      </c>
      <c r="I533" s="52">
        <f t="shared" si="8"/>
        <v>0.18</v>
      </c>
    </row>
    <row r="534" spans="1:9" x14ac:dyDescent="0.25">
      <c r="A534" s="40">
        <v>533</v>
      </c>
      <c r="B534" s="49" t="s">
        <v>729</v>
      </c>
      <c r="C534" s="8">
        <v>61031528</v>
      </c>
      <c r="D534" s="50" t="s">
        <v>70</v>
      </c>
      <c r="E534" s="50" t="s">
        <v>100</v>
      </c>
      <c r="F534" s="51">
        <v>2208</v>
      </c>
      <c r="G534" s="52">
        <v>0.09</v>
      </c>
      <c r="H534" s="52">
        <v>0.09</v>
      </c>
      <c r="I534" s="52">
        <f t="shared" si="8"/>
        <v>0.18</v>
      </c>
    </row>
    <row r="535" spans="1:9" x14ac:dyDescent="0.25">
      <c r="A535" s="40">
        <v>534</v>
      </c>
      <c r="B535" s="49" t="s">
        <v>730</v>
      </c>
      <c r="C535" s="8">
        <v>61031529</v>
      </c>
      <c r="D535" s="50" t="s">
        <v>70</v>
      </c>
      <c r="E535" s="50" t="s">
        <v>100</v>
      </c>
      <c r="F535" s="51">
        <v>2209</v>
      </c>
      <c r="G535" s="52">
        <v>0.09</v>
      </c>
      <c r="H535" s="52">
        <v>0.09</v>
      </c>
      <c r="I535" s="52">
        <f t="shared" si="8"/>
        <v>0.18</v>
      </c>
    </row>
    <row r="536" spans="1:9" x14ac:dyDescent="0.25">
      <c r="A536" s="40">
        <v>535</v>
      </c>
      <c r="B536" s="49" t="s">
        <v>731</v>
      </c>
      <c r="C536" s="8">
        <v>61031530</v>
      </c>
      <c r="D536" s="50" t="s">
        <v>70</v>
      </c>
      <c r="E536" s="50" t="s">
        <v>100</v>
      </c>
      <c r="F536" s="51">
        <v>2210</v>
      </c>
      <c r="G536" s="52">
        <v>0.09</v>
      </c>
      <c r="H536" s="52">
        <v>0.09</v>
      </c>
      <c r="I536" s="52">
        <f t="shared" si="8"/>
        <v>0.18</v>
      </c>
    </row>
    <row r="537" spans="1:9" x14ac:dyDescent="0.25">
      <c r="A537" s="40">
        <v>536</v>
      </c>
      <c r="B537" s="49" t="s">
        <v>732</v>
      </c>
      <c r="C537" s="8">
        <v>61031531</v>
      </c>
      <c r="D537" s="50" t="s">
        <v>70</v>
      </c>
      <c r="E537" s="50" t="s">
        <v>100</v>
      </c>
      <c r="F537" s="51">
        <v>2211</v>
      </c>
      <c r="G537" s="52">
        <v>0.09</v>
      </c>
      <c r="H537" s="52">
        <v>0.09</v>
      </c>
      <c r="I537" s="52">
        <f t="shared" si="8"/>
        <v>0.18</v>
      </c>
    </row>
    <row r="538" spans="1:9" x14ac:dyDescent="0.25">
      <c r="A538" s="40">
        <v>537</v>
      </c>
      <c r="B538" s="49" t="s">
        <v>733</v>
      </c>
      <c r="C538" s="8">
        <v>61031532</v>
      </c>
      <c r="D538" s="50" t="s">
        <v>70</v>
      </c>
      <c r="E538" s="50" t="s">
        <v>100</v>
      </c>
      <c r="F538" s="51">
        <v>2212</v>
      </c>
      <c r="G538" s="52">
        <v>0.09</v>
      </c>
      <c r="H538" s="52">
        <v>0.09</v>
      </c>
      <c r="I538" s="52">
        <f t="shared" si="8"/>
        <v>0.18</v>
      </c>
    </row>
    <row r="539" spans="1:9" x14ac:dyDescent="0.25">
      <c r="A539" s="40">
        <v>538</v>
      </c>
      <c r="B539" s="49" t="s">
        <v>734</v>
      </c>
      <c r="C539" s="8">
        <v>61031533</v>
      </c>
      <c r="D539" s="50" t="s">
        <v>70</v>
      </c>
      <c r="E539" s="50" t="s">
        <v>100</v>
      </c>
      <c r="F539" s="51">
        <v>2213</v>
      </c>
      <c r="G539" s="52">
        <v>0.09</v>
      </c>
      <c r="H539" s="52">
        <v>0.09</v>
      </c>
      <c r="I539" s="52">
        <f t="shared" si="8"/>
        <v>0.18</v>
      </c>
    </row>
    <row r="540" spans="1:9" x14ac:dyDescent="0.25">
      <c r="A540" s="40">
        <v>539</v>
      </c>
      <c r="B540" s="49" t="s">
        <v>735</v>
      </c>
      <c r="C540" s="8">
        <v>61031534</v>
      </c>
      <c r="D540" s="50" t="s">
        <v>70</v>
      </c>
      <c r="E540" s="50" t="s">
        <v>100</v>
      </c>
      <c r="F540" s="51">
        <v>2214</v>
      </c>
      <c r="G540" s="52">
        <v>0.09</v>
      </c>
      <c r="H540" s="52">
        <v>0.09</v>
      </c>
      <c r="I540" s="52">
        <f t="shared" si="8"/>
        <v>0.18</v>
      </c>
    </row>
    <row r="541" spans="1:9" x14ac:dyDescent="0.25">
      <c r="A541" s="40">
        <v>540</v>
      </c>
      <c r="B541" s="49" t="s">
        <v>736</v>
      </c>
      <c r="C541" s="8">
        <v>61031535</v>
      </c>
      <c r="D541" s="50" t="s">
        <v>70</v>
      </c>
      <c r="E541" s="50" t="s">
        <v>100</v>
      </c>
      <c r="F541" s="51">
        <v>2215</v>
      </c>
      <c r="G541" s="52">
        <v>0.09</v>
      </c>
      <c r="H541" s="52">
        <v>0.09</v>
      </c>
      <c r="I541" s="52">
        <f t="shared" si="8"/>
        <v>0.18</v>
      </c>
    </row>
    <row r="542" spans="1:9" x14ac:dyDescent="0.25">
      <c r="A542" s="40">
        <v>541</v>
      </c>
      <c r="B542" s="49" t="s">
        <v>737</v>
      </c>
      <c r="C542" s="8">
        <v>61031536</v>
      </c>
      <c r="D542" s="50" t="s">
        <v>70</v>
      </c>
      <c r="E542" s="50" t="s">
        <v>100</v>
      </c>
      <c r="F542" s="51">
        <v>2216</v>
      </c>
      <c r="G542" s="52">
        <v>0.09</v>
      </c>
      <c r="H542" s="52">
        <v>0.09</v>
      </c>
      <c r="I542" s="52">
        <f t="shared" si="8"/>
        <v>0.18</v>
      </c>
    </row>
    <row r="543" spans="1:9" x14ac:dyDescent="0.25">
      <c r="A543" s="40">
        <v>542</v>
      </c>
      <c r="B543" s="49" t="s">
        <v>738</v>
      </c>
      <c r="C543" s="8">
        <v>61031537</v>
      </c>
      <c r="D543" s="50" t="s">
        <v>70</v>
      </c>
      <c r="E543" s="50" t="s">
        <v>100</v>
      </c>
      <c r="F543" s="51">
        <v>2217</v>
      </c>
      <c r="G543" s="52">
        <v>0.09</v>
      </c>
      <c r="H543" s="52">
        <v>0.09</v>
      </c>
      <c r="I543" s="52">
        <f t="shared" si="8"/>
        <v>0.18</v>
      </c>
    </row>
    <row r="544" spans="1:9" x14ac:dyDescent="0.25">
      <c r="A544" s="40">
        <v>543</v>
      </c>
      <c r="B544" s="49" t="s">
        <v>739</v>
      </c>
      <c r="C544" s="8">
        <v>61031538</v>
      </c>
      <c r="D544" s="50" t="s">
        <v>70</v>
      </c>
      <c r="E544" s="50" t="s">
        <v>100</v>
      </c>
      <c r="F544" s="51">
        <v>2218</v>
      </c>
      <c r="G544" s="52">
        <v>0.09</v>
      </c>
      <c r="H544" s="52">
        <v>0.09</v>
      </c>
      <c r="I544" s="52">
        <f t="shared" si="8"/>
        <v>0.18</v>
      </c>
    </row>
    <row r="545" spans="1:9" x14ac:dyDescent="0.25">
      <c r="A545" s="40">
        <v>544</v>
      </c>
      <c r="B545" s="49" t="s">
        <v>740</v>
      </c>
      <c r="C545" s="8">
        <v>61031539</v>
      </c>
      <c r="D545" s="50" t="s">
        <v>70</v>
      </c>
      <c r="E545" s="50" t="s">
        <v>100</v>
      </c>
      <c r="F545" s="51">
        <v>2219</v>
      </c>
      <c r="G545" s="52">
        <v>0.09</v>
      </c>
      <c r="H545" s="52">
        <v>0.09</v>
      </c>
      <c r="I545" s="52">
        <f t="shared" si="8"/>
        <v>0.18</v>
      </c>
    </row>
    <row r="546" spans="1:9" x14ac:dyDescent="0.25">
      <c r="A546" s="40">
        <v>545</v>
      </c>
      <c r="B546" s="49" t="s">
        <v>741</v>
      </c>
      <c r="C546" s="8">
        <v>61031540</v>
      </c>
      <c r="D546" s="50" t="s">
        <v>70</v>
      </c>
      <c r="E546" s="50" t="s">
        <v>100</v>
      </c>
      <c r="F546" s="51">
        <v>2220</v>
      </c>
      <c r="G546" s="52">
        <v>0.09</v>
      </c>
      <c r="H546" s="52">
        <v>0.09</v>
      </c>
      <c r="I546" s="52">
        <f t="shared" si="8"/>
        <v>0.18</v>
      </c>
    </row>
    <row r="547" spans="1:9" x14ac:dyDescent="0.25">
      <c r="A547" s="40">
        <v>546</v>
      </c>
      <c r="B547" s="49" t="s">
        <v>742</v>
      </c>
      <c r="C547" s="8">
        <v>61031541</v>
      </c>
      <c r="D547" s="50" t="s">
        <v>70</v>
      </c>
      <c r="E547" s="50" t="s">
        <v>100</v>
      </c>
      <c r="F547" s="51">
        <v>2221</v>
      </c>
      <c r="G547" s="52">
        <v>0.09</v>
      </c>
      <c r="H547" s="52">
        <v>0.09</v>
      </c>
      <c r="I547" s="52">
        <f t="shared" si="8"/>
        <v>0.18</v>
      </c>
    </row>
    <row r="548" spans="1:9" x14ac:dyDescent="0.25">
      <c r="A548" s="40">
        <v>547</v>
      </c>
      <c r="B548" s="49" t="s">
        <v>743</v>
      </c>
      <c r="C548" s="8">
        <v>61031542</v>
      </c>
      <c r="D548" s="50" t="s">
        <v>70</v>
      </c>
      <c r="E548" s="50" t="s">
        <v>100</v>
      </c>
      <c r="F548" s="51">
        <v>2222</v>
      </c>
      <c r="G548" s="52">
        <v>0.09</v>
      </c>
      <c r="H548" s="52">
        <v>0.09</v>
      </c>
      <c r="I548" s="52">
        <f t="shared" si="8"/>
        <v>0.18</v>
      </c>
    </row>
    <row r="549" spans="1:9" x14ac:dyDescent="0.25">
      <c r="A549" s="40">
        <v>548</v>
      </c>
      <c r="B549" s="49" t="s">
        <v>744</v>
      </c>
      <c r="C549" s="8">
        <v>61031543</v>
      </c>
      <c r="D549" s="50" t="s">
        <v>70</v>
      </c>
      <c r="E549" s="50" t="s">
        <v>100</v>
      </c>
      <c r="F549" s="51">
        <v>2223</v>
      </c>
      <c r="G549" s="52">
        <v>0.09</v>
      </c>
      <c r="H549" s="52">
        <v>0.09</v>
      </c>
      <c r="I549" s="52">
        <f t="shared" si="8"/>
        <v>0.18</v>
      </c>
    </row>
    <row r="550" spans="1:9" x14ac:dyDescent="0.25">
      <c r="A550" s="40">
        <v>549</v>
      </c>
      <c r="B550" s="49" t="s">
        <v>745</v>
      </c>
      <c r="C550" s="8">
        <v>61031544</v>
      </c>
      <c r="D550" s="50" t="s">
        <v>70</v>
      </c>
      <c r="E550" s="50" t="s">
        <v>100</v>
      </c>
      <c r="F550" s="51">
        <v>2224</v>
      </c>
      <c r="G550" s="52">
        <v>0.09</v>
      </c>
      <c r="H550" s="52">
        <v>0.09</v>
      </c>
      <c r="I550" s="52">
        <f t="shared" si="8"/>
        <v>0.18</v>
      </c>
    </row>
    <row r="551" spans="1:9" x14ac:dyDescent="0.25">
      <c r="A551" s="40">
        <v>550</v>
      </c>
      <c r="B551" s="49" t="s">
        <v>746</v>
      </c>
      <c r="C551" s="8">
        <v>61031545</v>
      </c>
      <c r="D551" s="50" t="s">
        <v>70</v>
      </c>
      <c r="E551" s="50" t="s">
        <v>100</v>
      </c>
      <c r="F551" s="51">
        <v>2225</v>
      </c>
      <c r="G551" s="52">
        <v>0.09</v>
      </c>
      <c r="H551" s="52">
        <v>0.09</v>
      </c>
      <c r="I551" s="52">
        <f t="shared" si="8"/>
        <v>0.18</v>
      </c>
    </row>
    <row r="552" spans="1:9" x14ac:dyDescent="0.25">
      <c r="A552" s="40">
        <v>551</v>
      </c>
      <c r="B552" s="49" t="s">
        <v>747</v>
      </c>
      <c r="C552" s="8">
        <v>61031546</v>
      </c>
      <c r="D552" s="50" t="s">
        <v>70</v>
      </c>
      <c r="E552" s="50" t="s">
        <v>100</v>
      </c>
      <c r="F552" s="51">
        <v>2226</v>
      </c>
      <c r="G552" s="52">
        <v>0.09</v>
      </c>
      <c r="H552" s="52">
        <v>0.09</v>
      </c>
      <c r="I552" s="52">
        <f t="shared" si="8"/>
        <v>0.18</v>
      </c>
    </row>
    <row r="553" spans="1:9" x14ac:dyDescent="0.25">
      <c r="A553" s="40">
        <v>552</v>
      </c>
      <c r="B553" s="49" t="s">
        <v>748</v>
      </c>
      <c r="C553" s="8">
        <v>61031547</v>
      </c>
      <c r="D553" s="50" t="s">
        <v>70</v>
      </c>
      <c r="E553" s="50" t="s">
        <v>100</v>
      </c>
      <c r="F553" s="51">
        <v>2227</v>
      </c>
      <c r="G553" s="52">
        <v>0.09</v>
      </c>
      <c r="H553" s="52">
        <v>0.09</v>
      </c>
      <c r="I553" s="52">
        <f t="shared" si="8"/>
        <v>0.18</v>
      </c>
    </row>
    <row r="554" spans="1:9" x14ac:dyDescent="0.25">
      <c r="A554" s="40">
        <v>553</v>
      </c>
      <c r="B554" s="49" t="s">
        <v>749</v>
      </c>
      <c r="C554" s="8">
        <v>61031548</v>
      </c>
      <c r="D554" s="50" t="s">
        <v>70</v>
      </c>
      <c r="E554" s="50" t="s">
        <v>100</v>
      </c>
      <c r="F554" s="51">
        <v>2228</v>
      </c>
      <c r="G554" s="52">
        <v>0.09</v>
      </c>
      <c r="H554" s="52">
        <v>0.09</v>
      </c>
      <c r="I554" s="52">
        <f t="shared" si="8"/>
        <v>0.18</v>
      </c>
    </row>
    <row r="555" spans="1:9" x14ac:dyDescent="0.25">
      <c r="A555" s="40">
        <v>554</v>
      </c>
      <c r="B555" s="49" t="s">
        <v>750</v>
      </c>
      <c r="C555" s="8">
        <v>61031549</v>
      </c>
      <c r="D555" s="50" t="s">
        <v>70</v>
      </c>
      <c r="E555" s="50" t="s">
        <v>100</v>
      </c>
      <c r="F555" s="51">
        <v>2229</v>
      </c>
      <c r="G555" s="52">
        <v>0.09</v>
      </c>
      <c r="H555" s="52">
        <v>0.09</v>
      </c>
      <c r="I555" s="52">
        <f t="shared" si="8"/>
        <v>0.18</v>
      </c>
    </row>
    <row r="556" spans="1:9" x14ac:dyDescent="0.25">
      <c r="A556" s="40">
        <v>555</v>
      </c>
      <c r="B556" s="49" t="s">
        <v>751</v>
      </c>
      <c r="C556" s="8">
        <v>61031550</v>
      </c>
      <c r="D556" s="50" t="s">
        <v>70</v>
      </c>
      <c r="E556" s="50" t="s">
        <v>100</v>
      </c>
      <c r="F556" s="51">
        <v>2230</v>
      </c>
      <c r="G556" s="52">
        <v>0.09</v>
      </c>
      <c r="H556" s="52">
        <v>0.09</v>
      </c>
      <c r="I556" s="52">
        <f t="shared" si="8"/>
        <v>0.18</v>
      </c>
    </row>
    <row r="557" spans="1:9" x14ac:dyDescent="0.25">
      <c r="A557" s="40">
        <v>556</v>
      </c>
      <c r="B557" s="49" t="s">
        <v>752</v>
      </c>
      <c r="C557" s="8">
        <v>61031551</v>
      </c>
      <c r="D557" s="50" t="s">
        <v>70</v>
      </c>
      <c r="E557" s="50" t="s">
        <v>100</v>
      </c>
      <c r="F557" s="51">
        <v>2231</v>
      </c>
      <c r="G557" s="52">
        <v>0.09</v>
      </c>
      <c r="H557" s="52">
        <v>0.09</v>
      </c>
      <c r="I557" s="52">
        <f t="shared" si="8"/>
        <v>0.18</v>
      </c>
    </row>
    <row r="558" spans="1:9" x14ac:dyDescent="0.25">
      <c r="A558" s="40">
        <v>557</v>
      </c>
      <c r="B558" s="49" t="s">
        <v>753</v>
      </c>
      <c r="C558" s="8">
        <v>61031552</v>
      </c>
      <c r="D558" s="50" t="s">
        <v>70</v>
      </c>
      <c r="E558" s="50" t="s">
        <v>100</v>
      </c>
      <c r="F558" s="51">
        <v>2232</v>
      </c>
      <c r="G558" s="52">
        <v>0.09</v>
      </c>
      <c r="H558" s="52">
        <v>0.09</v>
      </c>
      <c r="I558" s="52">
        <f t="shared" si="8"/>
        <v>0.18</v>
      </c>
    </row>
    <row r="559" spans="1:9" x14ac:dyDescent="0.25">
      <c r="A559" s="40">
        <v>558</v>
      </c>
      <c r="B559" s="49" t="s">
        <v>754</v>
      </c>
      <c r="C559" s="8">
        <v>61031553</v>
      </c>
      <c r="D559" s="50" t="s">
        <v>70</v>
      </c>
      <c r="E559" s="50" t="s">
        <v>100</v>
      </c>
      <c r="F559" s="51">
        <v>2233</v>
      </c>
      <c r="G559" s="52">
        <v>0.09</v>
      </c>
      <c r="H559" s="52">
        <v>0.09</v>
      </c>
      <c r="I559" s="52">
        <f t="shared" si="8"/>
        <v>0.18</v>
      </c>
    </row>
    <row r="560" spans="1:9" x14ac:dyDescent="0.25">
      <c r="A560" s="40">
        <v>559</v>
      </c>
      <c r="B560" s="49" t="s">
        <v>755</v>
      </c>
      <c r="C560" s="8">
        <v>61031554</v>
      </c>
      <c r="D560" s="50" t="s">
        <v>70</v>
      </c>
      <c r="E560" s="50" t="s">
        <v>100</v>
      </c>
      <c r="F560" s="51">
        <v>2234</v>
      </c>
      <c r="G560" s="52">
        <v>0.09</v>
      </c>
      <c r="H560" s="52">
        <v>0.09</v>
      </c>
      <c r="I560" s="52">
        <f t="shared" si="8"/>
        <v>0.18</v>
      </c>
    </row>
    <row r="561" spans="1:9" x14ac:dyDescent="0.25">
      <c r="A561" s="40">
        <v>560</v>
      </c>
      <c r="B561" s="49" t="s">
        <v>756</v>
      </c>
      <c r="C561" s="8">
        <v>61031555</v>
      </c>
      <c r="D561" s="50" t="s">
        <v>70</v>
      </c>
      <c r="E561" s="50" t="s">
        <v>100</v>
      </c>
      <c r="F561" s="51">
        <v>2235</v>
      </c>
      <c r="G561" s="52">
        <v>0.09</v>
      </c>
      <c r="H561" s="52">
        <v>0.09</v>
      </c>
      <c r="I561" s="52">
        <f t="shared" si="8"/>
        <v>0.18</v>
      </c>
    </row>
    <row r="562" spans="1:9" x14ac:dyDescent="0.25">
      <c r="A562" s="40">
        <v>561</v>
      </c>
      <c r="B562" s="49" t="s">
        <v>757</v>
      </c>
      <c r="C562" s="8">
        <v>61031556</v>
      </c>
      <c r="D562" s="50" t="s">
        <v>70</v>
      </c>
      <c r="E562" s="50" t="s">
        <v>100</v>
      </c>
      <c r="F562" s="51">
        <v>2236</v>
      </c>
      <c r="G562" s="52">
        <v>0.09</v>
      </c>
      <c r="H562" s="52">
        <v>0.09</v>
      </c>
      <c r="I562" s="52">
        <f t="shared" si="8"/>
        <v>0.18</v>
      </c>
    </row>
    <row r="563" spans="1:9" x14ac:dyDescent="0.25">
      <c r="A563" s="40">
        <v>562</v>
      </c>
      <c r="B563" s="49" t="s">
        <v>758</v>
      </c>
      <c r="C563" s="8">
        <v>61031557</v>
      </c>
      <c r="D563" s="50" t="s">
        <v>70</v>
      </c>
      <c r="E563" s="50" t="s">
        <v>100</v>
      </c>
      <c r="F563" s="51">
        <v>2237</v>
      </c>
      <c r="G563" s="52">
        <v>0.09</v>
      </c>
      <c r="H563" s="52">
        <v>0.09</v>
      </c>
      <c r="I563" s="52">
        <f t="shared" si="8"/>
        <v>0.18</v>
      </c>
    </row>
    <row r="564" spans="1:9" x14ac:dyDescent="0.25">
      <c r="A564" s="40">
        <v>563</v>
      </c>
      <c r="B564" s="49" t="s">
        <v>759</v>
      </c>
      <c r="C564" s="8">
        <v>61031558</v>
      </c>
      <c r="D564" s="50" t="s">
        <v>70</v>
      </c>
      <c r="E564" s="50" t="s">
        <v>100</v>
      </c>
      <c r="F564" s="51">
        <v>2238</v>
      </c>
      <c r="G564" s="52">
        <v>0.09</v>
      </c>
      <c r="H564" s="52">
        <v>0.09</v>
      </c>
      <c r="I564" s="52">
        <f t="shared" si="8"/>
        <v>0.18</v>
      </c>
    </row>
    <row r="565" spans="1:9" x14ac:dyDescent="0.25">
      <c r="A565" s="40">
        <v>564</v>
      </c>
      <c r="B565" s="49" t="s">
        <v>760</v>
      </c>
      <c r="C565" s="8">
        <v>61031559</v>
      </c>
      <c r="D565" s="50" t="s">
        <v>70</v>
      </c>
      <c r="E565" s="50" t="s">
        <v>100</v>
      </c>
      <c r="F565" s="51">
        <v>2239</v>
      </c>
      <c r="G565" s="52">
        <v>0.09</v>
      </c>
      <c r="H565" s="52">
        <v>0.09</v>
      </c>
      <c r="I565" s="52">
        <f t="shared" si="8"/>
        <v>0.18</v>
      </c>
    </row>
    <row r="566" spans="1:9" x14ac:dyDescent="0.25">
      <c r="A566" s="40">
        <v>565</v>
      </c>
      <c r="B566" s="49" t="s">
        <v>761</v>
      </c>
      <c r="C566" s="8">
        <v>61031560</v>
      </c>
      <c r="D566" s="50" t="s">
        <v>70</v>
      </c>
      <c r="E566" s="50" t="s">
        <v>100</v>
      </c>
      <c r="F566" s="51">
        <v>2240</v>
      </c>
      <c r="G566" s="52">
        <v>0.09</v>
      </c>
      <c r="H566" s="52">
        <v>0.09</v>
      </c>
      <c r="I566" s="52">
        <f t="shared" si="8"/>
        <v>0.18</v>
      </c>
    </row>
    <row r="567" spans="1:9" x14ac:dyDescent="0.25">
      <c r="A567" s="40">
        <v>566</v>
      </c>
      <c r="B567" s="49" t="s">
        <v>762</v>
      </c>
      <c r="C567" s="8">
        <v>61031561</v>
      </c>
      <c r="D567" s="50" t="s">
        <v>70</v>
      </c>
      <c r="E567" s="50" t="s">
        <v>100</v>
      </c>
      <c r="F567" s="51">
        <v>2241</v>
      </c>
      <c r="G567" s="52">
        <v>0.09</v>
      </c>
      <c r="H567" s="52">
        <v>0.09</v>
      </c>
      <c r="I567" s="52">
        <f t="shared" si="8"/>
        <v>0.18</v>
      </c>
    </row>
    <row r="568" spans="1:9" x14ac:dyDescent="0.25">
      <c r="A568" s="40">
        <v>567</v>
      </c>
      <c r="B568" s="49" t="s">
        <v>763</v>
      </c>
      <c r="C568" s="8">
        <v>61031562</v>
      </c>
      <c r="D568" s="50" t="s">
        <v>70</v>
      </c>
      <c r="E568" s="50" t="s">
        <v>100</v>
      </c>
      <c r="F568" s="51">
        <v>2242</v>
      </c>
      <c r="G568" s="52">
        <v>0.09</v>
      </c>
      <c r="H568" s="52">
        <v>0.09</v>
      </c>
      <c r="I568" s="52">
        <f t="shared" si="8"/>
        <v>0.18</v>
      </c>
    </row>
    <row r="569" spans="1:9" x14ac:dyDescent="0.25">
      <c r="A569" s="40">
        <v>568</v>
      </c>
      <c r="B569" s="49" t="s">
        <v>764</v>
      </c>
      <c r="C569" s="8">
        <v>61031563</v>
      </c>
      <c r="D569" s="50" t="s">
        <v>70</v>
      </c>
      <c r="E569" s="50" t="s">
        <v>100</v>
      </c>
      <c r="F569" s="51">
        <v>2243</v>
      </c>
      <c r="G569" s="52">
        <v>0.09</v>
      </c>
      <c r="H569" s="52">
        <v>0.09</v>
      </c>
      <c r="I569" s="52">
        <f t="shared" si="8"/>
        <v>0.18</v>
      </c>
    </row>
    <row r="570" spans="1:9" x14ac:dyDescent="0.25">
      <c r="A570" s="40">
        <v>569</v>
      </c>
      <c r="B570" s="49" t="s">
        <v>765</v>
      </c>
      <c r="C570" s="8">
        <v>61031564</v>
      </c>
      <c r="D570" s="50" t="s">
        <v>70</v>
      </c>
      <c r="E570" s="50" t="s">
        <v>100</v>
      </c>
      <c r="F570" s="51">
        <v>2244</v>
      </c>
      <c r="G570" s="52">
        <v>0.09</v>
      </c>
      <c r="H570" s="52">
        <v>0.09</v>
      </c>
      <c r="I570" s="52">
        <f t="shared" si="8"/>
        <v>0.18</v>
      </c>
    </row>
    <row r="571" spans="1:9" x14ac:dyDescent="0.25">
      <c r="A571" s="40">
        <v>570</v>
      </c>
      <c r="B571" s="49" t="s">
        <v>766</v>
      </c>
      <c r="C571" s="8">
        <v>61031565</v>
      </c>
      <c r="D571" s="50" t="s">
        <v>70</v>
      </c>
      <c r="E571" s="50" t="s">
        <v>100</v>
      </c>
      <c r="F571" s="51">
        <v>2245</v>
      </c>
      <c r="G571" s="52">
        <v>0.09</v>
      </c>
      <c r="H571" s="52">
        <v>0.09</v>
      </c>
      <c r="I571" s="52">
        <f t="shared" si="8"/>
        <v>0.18</v>
      </c>
    </row>
    <row r="572" spans="1:9" x14ac:dyDescent="0.25">
      <c r="A572" s="40">
        <v>571</v>
      </c>
      <c r="B572" s="49" t="s">
        <v>767</v>
      </c>
      <c r="C572" s="8">
        <v>61031566</v>
      </c>
      <c r="D572" s="50" t="s">
        <v>70</v>
      </c>
      <c r="E572" s="50" t="s">
        <v>100</v>
      </c>
      <c r="F572" s="51">
        <v>2246</v>
      </c>
      <c r="G572" s="52">
        <v>0.09</v>
      </c>
      <c r="H572" s="52">
        <v>0.09</v>
      </c>
      <c r="I572" s="52">
        <f t="shared" si="8"/>
        <v>0.18</v>
      </c>
    </row>
    <row r="573" spans="1:9" x14ac:dyDescent="0.25">
      <c r="A573" s="40">
        <v>572</v>
      </c>
      <c r="B573" s="49" t="s">
        <v>768</v>
      </c>
      <c r="C573" s="8">
        <v>61031567</v>
      </c>
      <c r="D573" s="50" t="s">
        <v>70</v>
      </c>
      <c r="E573" s="50" t="s">
        <v>100</v>
      </c>
      <c r="F573" s="51">
        <v>2247</v>
      </c>
      <c r="G573" s="52">
        <v>0.09</v>
      </c>
      <c r="H573" s="52">
        <v>0.09</v>
      </c>
      <c r="I573" s="52">
        <f t="shared" si="8"/>
        <v>0.18</v>
      </c>
    </row>
    <row r="574" spans="1:9" x14ac:dyDescent="0.25">
      <c r="A574" s="40">
        <v>573</v>
      </c>
      <c r="B574" s="49" t="s">
        <v>769</v>
      </c>
      <c r="C574" s="8">
        <v>61031568</v>
      </c>
      <c r="D574" s="50" t="s">
        <v>70</v>
      </c>
      <c r="E574" s="50" t="s">
        <v>100</v>
      </c>
      <c r="F574" s="51">
        <v>2248</v>
      </c>
      <c r="G574" s="52">
        <v>0.09</v>
      </c>
      <c r="H574" s="52">
        <v>0.09</v>
      </c>
      <c r="I574" s="52">
        <f t="shared" si="8"/>
        <v>0.18</v>
      </c>
    </row>
    <row r="575" spans="1:9" x14ac:dyDescent="0.25">
      <c r="A575" s="40">
        <v>574</v>
      </c>
      <c r="B575" s="49" t="s">
        <v>770</v>
      </c>
      <c r="C575" s="8">
        <v>61031569</v>
      </c>
      <c r="D575" s="50" t="s">
        <v>70</v>
      </c>
      <c r="E575" s="50" t="s">
        <v>100</v>
      </c>
      <c r="F575" s="51">
        <v>2249</v>
      </c>
      <c r="G575" s="52">
        <v>0.09</v>
      </c>
      <c r="H575" s="52">
        <v>0.09</v>
      </c>
      <c r="I575" s="52">
        <f t="shared" si="8"/>
        <v>0.18</v>
      </c>
    </row>
    <row r="576" spans="1:9" x14ac:dyDescent="0.25">
      <c r="A576" s="40">
        <v>575</v>
      </c>
      <c r="B576" s="49" t="s">
        <v>771</v>
      </c>
      <c r="C576" s="8">
        <v>61031570</v>
      </c>
      <c r="D576" s="50" t="s">
        <v>70</v>
      </c>
      <c r="E576" s="50" t="s">
        <v>100</v>
      </c>
      <c r="F576" s="51">
        <v>2250</v>
      </c>
      <c r="G576" s="52">
        <v>0.09</v>
      </c>
      <c r="H576" s="52">
        <v>0.09</v>
      </c>
      <c r="I576" s="52">
        <f t="shared" si="8"/>
        <v>0.18</v>
      </c>
    </row>
    <row r="577" spans="1:9" x14ac:dyDescent="0.25">
      <c r="A577" s="40">
        <v>576</v>
      </c>
      <c r="B577" s="49" t="s">
        <v>772</v>
      </c>
      <c r="C577" s="8">
        <v>61031571</v>
      </c>
      <c r="D577" s="50" t="s">
        <v>70</v>
      </c>
      <c r="E577" s="50" t="s">
        <v>100</v>
      </c>
      <c r="F577" s="51">
        <v>2251</v>
      </c>
      <c r="G577" s="52">
        <v>0.09</v>
      </c>
      <c r="H577" s="52">
        <v>0.09</v>
      </c>
      <c r="I577" s="52">
        <f t="shared" si="8"/>
        <v>0.18</v>
      </c>
    </row>
    <row r="578" spans="1:9" x14ac:dyDescent="0.25">
      <c r="A578" s="40">
        <v>577</v>
      </c>
      <c r="B578" s="49" t="s">
        <v>773</v>
      </c>
      <c r="C578" s="8">
        <v>61031572</v>
      </c>
      <c r="D578" s="50" t="s">
        <v>70</v>
      </c>
      <c r="E578" s="50" t="s">
        <v>100</v>
      </c>
      <c r="F578" s="51">
        <v>2252</v>
      </c>
      <c r="G578" s="52">
        <v>0.09</v>
      </c>
      <c r="H578" s="52">
        <v>0.09</v>
      </c>
      <c r="I578" s="52">
        <f t="shared" si="8"/>
        <v>0.18</v>
      </c>
    </row>
    <row r="579" spans="1:9" x14ac:dyDescent="0.25">
      <c r="A579" s="40">
        <v>578</v>
      </c>
      <c r="B579" s="49" t="s">
        <v>774</v>
      </c>
      <c r="C579" s="8">
        <v>61031573</v>
      </c>
      <c r="D579" s="50" t="s">
        <v>70</v>
      </c>
      <c r="E579" s="50" t="s">
        <v>100</v>
      </c>
      <c r="F579" s="51">
        <v>2253</v>
      </c>
      <c r="G579" s="52">
        <v>0.09</v>
      </c>
      <c r="H579" s="52">
        <v>0.09</v>
      </c>
      <c r="I579" s="52">
        <f t="shared" ref="I579:I642" si="9">G579+H579</f>
        <v>0.18</v>
      </c>
    </row>
    <row r="580" spans="1:9" x14ac:dyDescent="0.25">
      <c r="A580" s="40">
        <v>579</v>
      </c>
      <c r="B580" s="49" t="s">
        <v>775</v>
      </c>
      <c r="C580" s="8">
        <v>61031574</v>
      </c>
      <c r="D580" s="50" t="s">
        <v>70</v>
      </c>
      <c r="E580" s="50" t="s">
        <v>100</v>
      </c>
      <c r="F580" s="51">
        <v>2254</v>
      </c>
      <c r="G580" s="52">
        <v>0.09</v>
      </c>
      <c r="H580" s="52">
        <v>0.09</v>
      </c>
      <c r="I580" s="52">
        <f t="shared" si="9"/>
        <v>0.18</v>
      </c>
    </row>
    <row r="581" spans="1:9" x14ac:dyDescent="0.25">
      <c r="A581" s="40">
        <v>580</v>
      </c>
      <c r="B581" s="49" t="s">
        <v>776</v>
      </c>
      <c r="C581" s="8">
        <v>61031575</v>
      </c>
      <c r="D581" s="50" t="s">
        <v>70</v>
      </c>
      <c r="E581" s="50" t="s">
        <v>100</v>
      </c>
      <c r="F581" s="51">
        <v>2255</v>
      </c>
      <c r="G581" s="52">
        <v>0.09</v>
      </c>
      <c r="H581" s="52">
        <v>0.09</v>
      </c>
      <c r="I581" s="52">
        <f t="shared" si="9"/>
        <v>0.18</v>
      </c>
    </row>
    <row r="582" spans="1:9" x14ac:dyDescent="0.25">
      <c r="A582" s="40">
        <v>581</v>
      </c>
      <c r="B582" s="49" t="s">
        <v>777</v>
      </c>
      <c r="C582" s="8">
        <v>61031576</v>
      </c>
      <c r="D582" s="50" t="s">
        <v>70</v>
      </c>
      <c r="E582" s="50" t="s">
        <v>100</v>
      </c>
      <c r="F582" s="51">
        <v>2256</v>
      </c>
      <c r="G582" s="52">
        <v>0.09</v>
      </c>
      <c r="H582" s="52">
        <v>0.09</v>
      </c>
      <c r="I582" s="52">
        <f t="shared" si="9"/>
        <v>0.18</v>
      </c>
    </row>
    <row r="583" spans="1:9" x14ac:dyDescent="0.25">
      <c r="A583" s="40">
        <v>582</v>
      </c>
      <c r="B583" s="49" t="s">
        <v>778</v>
      </c>
      <c r="C583" s="8">
        <v>61031577</v>
      </c>
      <c r="D583" s="50" t="s">
        <v>70</v>
      </c>
      <c r="E583" s="50" t="s">
        <v>100</v>
      </c>
      <c r="F583" s="51">
        <v>2257</v>
      </c>
      <c r="G583" s="52">
        <v>0.09</v>
      </c>
      <c r="H583" s="52">
        <v>0.09</v>
      </c>
      <c r="I583" s="52">
        <f t="shared" si="9"/>
        <v>0.18</v>
      </c>
    </row>
    <row r="584" spans="1:9" x14ac:dyDescent="0.25">
      <c r="A584" s="40">
        <v>583</v>
      </c>
      <c r="B584" s="49" t="s">
        <v>779</v>
      </c>
      <c r="C584" s="8">
        <v>61031578</v>
      </c>
      <c r="D584" s="50" t="s">
        <v>70</v>
      </c>
      <c r="E584" s="50" t="s">
        <v>100</v>
      </c>
      <c r="F584" s="51">
        <v>2258</v>
      </c>
      <c r="G584" s="52">
        <v>0.09</v>
      </c>
      <c r="H584" s="52">
        <v>0.09</v>
      </c>
      <c r="I584" s="52">
        <f t="shared" si="9"/>
        <v>0.18</v>
      </c>
    </row>
    <row r="585" spans="1:9" x14ac:dyDescent="0.25">
      <c r="A585" s="40">
        <v>584</v>
      </c>
      <c r="B585" s="49" t="s">
        <v>780</v>
      </c>
      <c r="C585" s="8">
        <v>61031579</v>
      </c>
      <c r="D585" s="50" t="s">
        <v>70</v>
      </c>
      <c r="E585" s="50" t="s">
        <v>100</v>
      </c>
      <c r="F585" s="51">
        <v>2259</v>
      </c>
      <c r="G585" s="52">
        <v>0.09</v>
      </c>
      <c r="H585" s="52">
        <v>0.09</v>
      </c>
      <c r="I585" s="52">
        <f t="shared" si="9"/>
        <v>0.18</v>
      </c>
    </row>
    <row r="586" spans="1:9" x14ac:dyDescent="0.25">
      <c r="A586" s="40">
        <v>585</v>
      </c>
      <c r="B586" s="49" t="s">
        <v>781</v>
      </c>
      <c r="C586" s="8">
        <v>61031580</v>
      </c>
      <c r="D586" s="50" t="s">
        <v>70</v>
      </c>
      <c r="E586" s="50" t="s">
        <v>100</v>
      </c>
      <c r="F586" s="51">
        <v>2260</v>
      </c>
      <c r="G586" s="52">
        <v>0.09</v>
      </c>
      <c r="H586" s="52">
        <v>0.09</v>
      </c>
      <c r="I586" s="52">
        <f t="shared" si="9"/>
        <v>0.18</v>
      </c>
    </row>
    <row r="587" spans="1:9" x14ac:dyDescent="0.25">
      <c r="A587" s="40">
        <v>586</v>
      </c>
      <c r="B587" s="49" t="s">
        <v>782</v>
      </c>
      <c r="C587" s="8">
        <v>61031581</v>
      </c>
      <c r="D587" s="50" t="s">
        <v>70</v>
      </c>
      <c r="E587" s="50" t="s">
        <v>100</v>
      </c>
      <c r="F587" s="51">
        <v>2261</v>
      </c>
      <c r="G587" s="52">
        <v>0.09</v>
      </c>
      <c r="H587" s="52">
        <v>0.09</v>
      </c>
      <c r="I587" s="52">
        <f t="shared" si="9"/>
        <v>0.18</v>
      </c>
    </row>
    <row r="588" spans="1:9" x14ac:dyDescent="0.25">
      <c r="A588" s="40">
        <v>587</v>
      </c>
      <c r="B588" s="49" t="s">
        <v>783</v>
      </c>
      <c r="C588" s="8">
        <v>61031582</v>
      </c>
      <c r="D588" s="50" t="s">
        <v>70</v>
      </c>
      <c r="E588" s="50" t="s">
        <v>100</v>
      </c>
      <c r="F588" s="51">
        <v>2262</v>
      </c>
      <c r="G588" s="52">
        <v>0.09</v>
      </c>
      <c r="H588" s="52">
        <v>0.09</v>
      </c>
      <c r="I588" s="52">
        <f t="shared" si="9"/>
        <v>0.18</v>
      </c>
    </row>
    <row r="589" spans="1:9" x14ac:dyDescent="0.25">
      <c r="A589" s="40">
        <v>588</v>
      </c>
      <c r="B589" s="49" t="s">
        <v>784</v>
      </c>
      <c r="C589" s="8">
        <v>61031583</v>
      </c>
      <c r="D589" s="50" t="s">
        <v>70</v>
      </c>
      <c r="E589" s="50" t="s">
        <v>100</v>
      </c>
      <c r="F589" s="51">
        <v>2263</v>
      </c>
      <c r="G589" s="52">
        <v>0.09</v>
      </c>
      <c r="H589" s="52">
        <v>0.09</v>
      </c>
      <c r="I589" s="52">
        <f t="shared" si="9"/>
        <v>0.18</v>
      </c>
    </row>
    <row r="590" spans="1:9" x14ac:dyDescent="0.25">
      <c r="A590" s="40">
        <v>589</v>
      </c>
      <c r="B590" s="49" t="s">
        <v>785</v>
      </c>
      <c r="C590" s="8">
        <v>61031584</v>
      </c>
      <c r="D590" s="50" t="s">
        <v>70</v>
      </c>
      <c r="E590" s="50" t="s">
        <v>100</v>
      </c>
      <c r="F590" s="51">
        <v>2264</v>
      </c>
      <c r="G590" s="52">
        <v>0.09</v>
      </c>
      <c r="H590" s="52">
        <v>0.09</v>
      </c>
      <c r="I590" s="52">
        <f t="shared" si="9"/>
        <v>0.18</v>
      </c>
    </row>
    <row r="591" spans="1:9" x14ac:dyDescent="0.25">
      <c r="A591" s="40">
        <v>590</v>
      </c>
      <c r="B591" s="49" t="s">
        <v>786</v>
      </c>
      <c r="C591" s="8">
        <v>61031585</v>
      </c>
      <c r="D591" s="50" t="s">
        <v>70</v>
      </c>
      <c r="E591" s="50" t="s">
        <v>100</v>
      </c>
      <c r="F591" s="51">
        <v>2265</v>
      </c>
      <c r="G591" s="52">
        <v>0.09</v>
      </c>
      <c r="H591" s="52">
        <v>0.09</v>
      </c>
      <c r="I591" s="52">
        <f t="shared" si="9"/>
        <v>0.18</v>
      </c>
    </row>
    <row r="592" spans="1:9" x14ac:dyDescent="0.25">
      <c r="A592" s="40">
        <v>591</v>
      </c>
      <c r="B592" s="49" t="s">
        <v>787</v>
      </c>
      <c r="C592" s="8">
        <v>61031586</v>
      </c>
      <c r="D592" s="50" t="s">
        <v>70</v>
      </c>
      <c r="E592" s="50" t="s">
        <v>100</v>
      </c>
      <c r="F592" s="51">
        <v>2266</v>
      </c>
      <c r="G592" s="52">
        <v>0.09</v>
      </c>
      <c r="H592" s="52">
        <v>0.09</v>
      </c>
      <c r="I592" s="52">
        <f t="shared" si="9"/>
        <v>0.18</v>
      </c>
    </row>
    <row r="593" spans="1:9" x14ac:dyDescent="0.25">
      <c r="A593" s="40">
        <v>592</v>
      </c>
      <c r="B593" s="49" t="s">
        <v>788</v>
      </c>
      <c r="C593" s="8">
        <v>61031587</v>
      </c>
      <c r="D593" s="50" t="s">
        <v>70</v>
      </c>
      <c r="E593" s="50" t="s">
        <v>100</v>
      </c>
      <c r="F593" s="51">
        <v>2267</v>
      </c>
      <c r="G593" s="52">
        <v>0.09</v>
      </c>
      <c r="H593" s="52">
        <v>0.09</v>
      </c>
      <c r="I593" s="52">
        <f t="shared" si="9"/>
        <v>0.18</v>
      </c>
    </row>
    <row r="594" spans="1:9" x14ac:dyDescent="0.25">
      <c r="A594" s="40">
        <v>593</v>
      </c>
      <c r="B594" s="49" t="s">
        <v>789</v>
      </c>
      <c r="C594" s="8">
        <v>61031588</v>
      </c>
      <c r="D594" s="50" t="s">
        <v>70</v>
      </c>
      <c r="E594" s="50" t="s">
        <v>100</v>
      </c>
      <c r="F594" s="51">
        <v>2268</v>
      </c>
      <c r="G594" s="52">
        <v>0.09</v>
      </c>
      <c r="H594" s="52">
        <v>0.09</v>
      </c>
      <c r="I594" s="52">
        <f t="shared" si="9"/>
        <v>0.18</v>
      </c>
    </row>
    <row r="595" spans="1:9" x14ac:dyDescent="0.25">
      <c r="A595" s="40">
        <v>594</v>
      </c>
      <c r="B595" s="49" t="s">
        <v>790</v>
      </c>
      <c r="C595" s="8">
        <v>61031589</v>
      </c>
      <c r="D595" s="50" t="s">
        <v>70</v>
      </c>
      <c r="E595" s="50" t="s">
        <v>100</v>
      </c>
      <c r="F595" s="51">
        <v>2269</v>
      </c>
      <c r="G595" s="52">
        <v>0.09</v>
      </c>
      <c r="H595" s="52">
        <v>0.09</v>
      </c>
      <c r="I595" s="52">
        <f t="shared" si="9"/>
        <v>0.18</v>
      </c>
    </row>
    <row r="596" spans="1:9" x14ac:dyDescent="0.25">
      <c r="A596" s="40">
        <v>595</v>
      </c>
      <c r="B596" s="49" t="s">
        <v>791</v>
      </c>
      <c r="C596" s="8">
        <v>61031590</v>
      </c>
      <c r="D596" s="50" t="s">
        <v>70</v>
      </c>
      <c r="E596" s="50" t="s">
        <v>100</v>
      </c>
      <c r="F596" s="51">
        <v>2270</v>
      </c>
      <c r="G596" s="52">
        <v>0.09</v>
      </c>
      <c r="H596" s="52">
        <v>0.09</v>
      </c>
      <c r="I596" s="52">
        <f t="shared" si="9"/>
        <v>0.18</v>
      </c>
    </row>
    <row r="597" spans="1:9" x14ac:dyDescent="0.25">
      <c r="A597" s="40">
        <v>596</v>
      </c>
      <c r="B597" s="49" t="s">
        <v>792</v>
      </c>
      <c r="C597" s="8">
        <v>61031591</v>
      </c>
      <c r="D597" s="50" t="s">
        <v>70</v>
      </c>
      <c r="E597" s="50" t="s">
        <v>100</v>
      </c>
      <c r="F597" s="51">
        <v>2271</v>
      </c>
      <c r="G597" s="52">
        <v>0.09</v>
      </c>
      <c r="H597" s="52">
        <v>0.09</v>
      </c>
      <c r="I597" s="52">
        <f t="shared" si="9"/>
        <v>0.18</v>
      </c>
    </row>
    <row r="598" spans="1:9" x14ac:dyDescent="0.25">
      <c r="A598" s="40">
        <v>597</v>
      </c>
      <c r="B598" s="49" t="s">
        <v>793</v>
      </c>
      <c r="C598" s="8">
        <v>61031592</v>
      </c>
      <c r="D598" s="50" t="s">
        <v>70</v>
      </c>
      <c r="E598" s="50" t="s">
        <v>100</v>
      </c>
      <c r="F598" s="51">
        <v>2272</v>
      </c>
      <c r="G598" s="52">
        <v>0.09</v>
      </c>
      <c r="H598" s="52">
        <v>0.09</v>
      </c>
      <c r="I598" s="52">
        <f t="shared" si="9"/>
        <v>0.18</v>
      </c>
    </row>
    <row r="599" spans="1:9" x14ac:dyDescent="0.25">
      <c r="A599" s="40">
        <v>598</v>
      </c>
      <c r="B599" s="49" t="s">
        <v>794</v>
      </c>
      <c r="C599" s="8">
        <v>61031593</v>
      </c>
      <c r="D599" s="50" t="s">
        <v>70</v>
      </c>
      <c r="E599" s="50" t="s">
        <v>100</v>
      </c>
      <c r="F599" s="51">
        <v>2273</v>
      </c>
      <c r="G599" s="52">
        <v>0.09</v>
      </c>
      <c r="H599" s="52">
        <v>0.09</v>
      </c>
      <c r="I599" s="52">
        <f t="shared" si="9"/>
        <v>0.18</v>
      </c>
    </row>
    <row r="600" spans="1:9" x14ac:dyDescent="0.25">
      <c r="A600" s="40">
        <v>599</v>
      </c>
      <c r="B600" s="49" t="s">
        <v>795</v>
      </c>
      <c r="C600" s="8">
        <v>61031594</v>
      </c>
      <c r="D600" s="50" t="s">
        <v>70</v>
      </c>
      <c r="E600" s="50" t="s">
        <v>100</v>
      </c>
      <c r="F600" s="51">
        <v>2274</v>
      </c>
      <c r="G600" s="52">
        <v>0.09</v>
      </c>
      <c r="H600" s="52">
        <v>0.09</v>
      </c>
      <c r="I600" s="52">
        <f t="shared" si="9"/>
        <v>0.18</v>
      </c>
    </row>
    <row r="601" spans="1:9" x14ac:dyDescent="0.25">
      <c r="A601" s="40">
        <v>600</v>
      </c>
      <c r="B601" s="49" t="s">
        <v>796</v>
      </c>
      <c r="C601" s="8">
        <v>61031595</v>
      </c>
      <c r="D601" s="50" t="s">
        <v>70</v>
      </c>
      <c r="E601" s="50" t="s">
        <v>100</v>
      </c>
      <c r="F601" s="51">
        <v>2275</v>
      </c>
      <c r="G601" s="52">
        <v>0.09</v>
      </c>
      <c r="H601" s="52">
        <v>0.09</v>
      </c>
      <c r="I601" s="52">
        <f t="shared" si="9"/>
        <v>0.18</v>
      </c>
    </row>
    <row r="602" spans="1:9" x14ac:dyDescent="0.25">
      <c r="A602" s="40">
        <v>601</v>
      </c>
      <c r="B602" s="49" t="s">
        <v>797</v>
      </c>
      <c r="C602" s="8">
        <v>61031596</v>
      </c>
      <c r="D602" s="50" t="s">
        <v>70</v>
      </c>
      <c r="E602" s="50" t="s">
        <v>100</v>
      </c>
      <c r="F602" s="51">
        <v>2276</v>
      </c>
      <c r="G602" s="52">
        <v>0.09</v>
      </c>
      <c r="H602" s="52">
        <v>0.09</v>
      </c>
      <c r="I602" s="52">
        <f t="shared" si="9"/>
        <v>0.18</v>
      </c>
    </row>
    <row r="603" spans="1:9" x14ac:dyDescent="0.25">
      <c r="A603" s="40">
        <v>602</v>
      </c>
      <c r="B603" s="49" t="s">
        <v>798</v>
      </c>
      <c r="C603" s="8">
        <v>61031597</v>
      </c>
      <c r="D603" s="50" t="s">
        <v>70</v>
      </c>
      <c r="E603" s="50" t="s">
        <v>100</v>
      </c>
      <c r="F603" s="51">
        <v>2277</v>
      </c>
      <c r="G603" s="52">
        <v>0.09</v>
      </c>
      <c r="H603" s="52">
        <v>0.09</v>
      </c>
      <c r="I603" s="52">
        <f t="shared" si="9"/>
        <v>0.18</v>
      </c>
    </row>
    <row r="604" spans="1:9" x14ac:dyDescent="0.25">
      <c r="A604" s="40">
        <v>603</v>
      </c>
      <c r="B604" s="49" t="s">
        <v>799</v>
      </c>
      <c r="C604" s="8">
        <v>61031598</v>
      </c>
      <c r="D604" s="50" t="s">
        <v>70</v>
      </c>
      <c r="E604" s="50" t="s">
        <v>100</v>
      </c>
      <c r="F604" s="51">
        <v>2278</v>
      </c>
      <c r="G604" s="52">
        <v>0.09</v>
      </c>
      <c r="H604" s="52">
        <v>0.09</v>
      </c>
      <c r="I604" s="52">
        <f t="shared" si="9"/>
        <v>0.18</v>
      </c>
    </row>
    <row r="605" spans="1:9" x14ac:dyDescent="0.25">
      <c r="A605" s="40">
        <v>604</v>
      </c>
      <c r="B605" s="49" t="s">
        <v>800</v>
      </c>
      <c r="C605" s="8">
        <v>61031599</v>
      </c>
      <c r="D605" s="50" t="s">
        <v>70</v>
      </c>
      <c r="E605" s="50" t="s">
        <v>100</v>
      </c>
      <c r="F605" s="51">
        <v>2279</v>
      </c>
      <c r="G605" s="52">
        <v>0.09</v>
      </c>
      <c r="H605" s="52">
        <v>0.09</v>
      </c>
      <c r="I605" s="52">
        <f t="shared" si="9"/>
        <v>0.18</v>
      </c>
    </row>
    <row r="606" spans="1:9" x14ac:dyDescent="0.25">
      <c r="A606" s="40">
        <v>605</v>
      </c>
      <c r="B606" s="49" t="s">
        <v>801</v>
      </c>
      <c r="C606" s="8">
        <v>61031600</v>
      </c>
      <c r="D606" s="50" t="s">
        <v>70</v>
      </c>
      <c r="E606" s="50" t="s">
        <v>100</v>
      </c>
      <c r="F606" s="51">
        <v>2280</v>
      </c>
      <c r="G606" s="52">
        <v>0.09</v>
      </c>
      <c r="H606" s="52">
        <v>0.09</v>
      </c>
      <c r="I606" s="52">
        <f t="shared" si="9"/>
        <v>0.18</v>
      </c>
    </row>
    <row r="607" spans="1:9" x14ac:dyDescent="0.25">
      <c r="A607" s="40">
        <v>606</v>
      </c>
      <c r="B607" s="49" t="s">
        <v>802</v>
      </c>
      <c r="C607" s="8">
        <v>61031601</v>
      </c>
      <c r="D607" s="50" t="s">
        <v>70</v>
      </c>
      <c r="E607" s="50" t="s">
        <v>100</v>
      </c>
      <c r="F607" s="51">
        <v>2281</v>
      </c>
      <c r="G607" s="52">
        <v>0.09</v>
      </c>
      <c r="H607" s="52">
        <v>0.09</v>
      </c>
      <c r="I607" s="52">
        <f t="shared" si="9"/>
        <v>0.18</v>
      </c>
    </row>
    <row r="608" spans="1:9" x14ac:dyDescent="0.25">
      <c r="A608" s="40">
        <v>607</v>
      </c>
      <c r="B608" s="49" t="s">
        <v>803</v>
      </c>
      <c r="C608" s="8">
        <v>61031602</v>
      </c>
      <c r="D608" s="50" t="s">
        <v>70</v>
      </c>
      <c r="E608" s="50" t="s">
        <v>100</v>
      </c>
      <c r="F608" s="51">
        <v>2282</v>
      </c>
      <c r="G608" s="52">
        <v>0.09</v>
      </c>
      <c r="H608" s="52">
        <v>0.09</v>
      </c>
      <c r="I608" s="52">
        <f t="shared" si="9"/>
        <v>0.18</v>
      </c>
    </row>
    <row r="609" spans="1:9" x14ac:dyDescent="0.25">
      <c r="A609" s="40">
        <v>608</v>
      </c>
      <c r="B609" s="49" t="s">
        <v>804</v>
      </c>
      <c r="C609" s="8">
        <v>61031603</v>
      </c>
      <c r="D609" s="50" t="s">
        <v>70</v>
      </c>
      <c r="E609" s="50" t="s">
        <v>100</v>
      </c>
      <c r="F609" s="51">
        <v>2283</v>
      </c>
      <c r="G609" s="52">
        <v>0.09</v>
      </c>
      <c r="H609" s="52">
        <v>0.09</v>
      </c>
      <c r="I609" s="52">
        <f t="shared" si="9"/>
        <v>0.18</v>
      </c>
    </row>
    <row r="610" spans="1:9" x14ac:dyDescent="0.25">
      <c r="A610" s="40">
        <v>609</v>
      </c>
      <c r="B610" s="49" t="s">
        <v>805</v>
      </c>
      <c r="C610" s="8">
        <v>61031604</v>
      </c>
      <c r="D610" s="50" t="s">
        <v>70</v>
      </c>
      <c r="E610" s="50" t="s">
        <v>100</v>
      </c>
      <c r="F610" s="51">
        <v>2284</v>
      </c>
      <c r="G610" s="52">
        <v>0.09</v>
      </c>
      <c r="H610" s="52">
        <v>0.09</v>
      </c>
      <c r="I610" s="52">
        <f t="shared" si="9"/>
        <v>0.18</v>
      </c>
    </row>
    <row r="611" spans="1:9" x14ac:dyDescent="0.25">
      <c r="A611" s="40">
        <v>610</v>
      </c>
      <c r="B611" s="49" t="s">
        <v>806</v>
      </c>
      <c r="C611" s="8">
        <v>61031605</v>
      </c>
      <c r="D611" s="50" t="s">
        <v>70</v>
      </c>
      <c r="E611" s="50" t="s">
        <v>100</v>
      </c>
      <c r="F611" s="51">
        <v>2285</v>
      </c>
      <c r="G611" s="52">
        <v>0.09</v>
      </c>
      <c r="H611" s="52">
        <v>0.09</v>
      </c>
      <c r="I611" s="52">
        <f t="shared" si="9"/>
        <v>0.18</v>
      </c>
    </row>
    <row r="612" spans="1:9" x14ac:dyDescent="0.25">
      <c r="A612" s="40">
        <v>611</v>
      </c>
      <c r="B612" s="49" t="s">
        <v>807</v>
      </c>
      <c r="C612" s="8">
        <v>61031606</v>
      </c>
      <c r="D612" s="50" t="s">
        <v>70</v>
      </c>
      <c r="E612" s="50" t="s">
        <v>100</v>
      </c>
      <c r="F612" s="51">
        <v>2286</v>
      </c>
      <c r="G612" s="52">
        <v>0.09</v>
      </c>
      <c r="H612" s="52">
        <v>0.09</v>
      </c>
      <c r="I612" s="52">
        <f t="shared" si="9"/>
        <v>0.18</v>
      </c>
    </row>
    <row r="613" spans="1:9" x14ac:dyDescent="0.25">
      <c r="A613" s="40">
        <v>612</v>
      </c>
      <c r="B613" s="49" t="s">
        <v>808</v>
      </c>
      <c r="C613" s="8">
        <v>61031607</v>
      </c>
      <c r="D613" s="50" t="s">
        <v>70</v>
      </c>
      <c r="E613" s="50" t="s">
        <v>100</v>
      </c>
      <c r="F613" s="51">
        <v>2287</v>
      </c>
      <c r="G613" s="52">
        <v>0.09</v>
      </c>
      <c r="H613" s="52">
        <v>0.09</v>
      </c>
      <c r="I613" s="52">
        <f t="shared" si="9"/>
        <v>0.18</v>
      </c>
    </row>
    <row r="614" spans="1:9" x14ac:dyDescent="0.25">
      <c r="A614" s="40">
        <v>613</v>
      </c>
      <c r="B614" s="49" t="s">
        <v>809</v>
      </c>
      <c r="C614" s="8">
        <v>61031608</v>
      </c>
      <c r="D614" s="50" t="s">
        <v>70</v>
      </c>
      <c r="E614" s="50" t="s">
        <v>100</v>
      </c>
      <c r="F614" s="51">
        <v>2288</v>
      </c>
      <c r="G614" s="52">
        <v>0.09</v>
      </c>
      <c r="H614" s="52">
        <v>0.09</v>
      </c>
      <c r="I614" s="52">
        <f t="shared" si="9"/>
        <v>0.18</v>
      </c>
    </row>
    <row r="615" spans="1:9" x14ac:dyDescent="0.25">
      <c r="A615" s="40">
        <v>614</v>
      </c>
      <c r="B615" s="49" t="s">
        <v>810</v>
      </c>
      <c r="C615" s="8">
        <v>61031609</v>
      </c>
      <c r="D615" s="50" t="s">
        <v>70</v>
      </c>
      <c r="E615" s="50" t="s">
        <v>100</v>
      </c>
      <c r="F615" s="51">
        <v>2289</v>
      </c>
      <c r="G615" s="52">
        <v>0.09</v>
      </c>
      <c r="H615" s="52">
        <v>0.09</v>
      </c>
      <c r="I615" s="52">
        <f t="shared" si="9"/>
        <v>0.18</v>
      </c>
    </row>
    <row r="616" spans="1:9" x14ac:dyDescent="0.25">
      <c r="A616" s="40">
        <v>615</v>
      </c>
      <c r="B616" s="49" t="s">
        <v>811</v>
      </c>
      <c r="C616" s="8">
        <v>61031610</v>
      </c>
      <c r="D616" s="50" t="s">
        <v>70</v>
      </c>
      <c r="E616" s="50" t="s">
        <v>100</v>
      </c>
      <c r="F616" s="51">
        <v>2290</v>
      </c>
      <c r="G616" s="52">
        <v>0.09</v>
      </c>
      <c r="H616" s="52">
        <v>0.09</v>
      </c>
      <c r="I616" s="52">
        <f t="shared" si="9"/>
        <v>0.18</v>
      </c>
    </row>
    <row r="617" spans="1:9" x14ac:dyDescent="0.25">
      <c r="A617" s="40">
        <v>616</v>
      </c>
      <c r="B617" s="49" t="s">
        <v>812</v>
      </c>
      <c r="C617" s="8">
        <v>61031611</v>
      </c>
      <c r="D617" s="50" t="s">
        <v>70</v>
      </c>
      <c r="E617" s="50" t="s">
        <v>100</v>
      </c>
      <c r="F617" s="51">
        <v>2291</v>
      </c>
      <c r="G617" s="52">
        <v>0.09</v>
      </c>
      <c r="H617" s="52">
        <v>0.09</v>
      </c>
      <c r="I617" s="52">
        <f t="shared" si="9"/>
        <v>0.18</v>
      </c>
    </row>
    <row r="618" spans="1:9" x14ac:dyDescent="0.25">
      <c r="A618" s="40">
        <v>617</v>
      </c>
      <c r="B618" s="49" t="s">
        <v>813</v>
      </c>
      <c r="C618" s="8">
        <v>61031612</v>
      </c>
      <c r="D618" s="50" t="s">
        <v>70</v>
      </c>
      <c r="E618" s="50" t="s">
        <v>100</v>
      </c>
      <c r="F618" s="51">
        <v>2292</v>
      </c>
      <c r="G618" s="52">
        <v>0.09</v>
      </c>
      <c r="H618" s="52">
        <v>0.09</v>
      </c>
      <c r="I618" s="52">
        <f t="shared" si="9"/>
        <v>0.18</v>
      </c>
    </row>
    <row r="619" spans="1:9" x14ac:dyDescent="0.25">
      <c r="A619" s="40">
        <v>618</v>
      </c>
      <c r="B619" s="49" t="s">
        <v>814</v>
      </c>
      <c r="C619" s="8">
        <v>61031613</v>
      </c>
      <c r="D619" s="50" t="s">
        <v>70</v>
      </c>
      <c r="E619" s="50" t="s">
        <v>100</v>
      </c>
      <c r="F619" s="51">
        <v>2293</v>
      </c>
      <c r="G619" s="52">
        <v>0.09</v>
      </c>
      <c r="H619" s="52">
        <v>0.09</v>
      </c>
      <c r="I619" s="52">
        <f t="shared" si="9"/>
        <v>0.18</v>
      </c>
    </row>
    <row r="620" spans="1:9" x14ac:dyDescent="0.25">
      <c r="A620" s="40">
        <v>619</v>
      </c>
      <c r="B620" s="49" t="s">
        <v>815</v>
      </c>
      <c r="C620" s="8">
        <v>61031614</v>
      </c>
      <c r="D620" s="50" t="s">
        <v>70</v>
      </c>
      <c r="E620" s="50" t="s">
        <v>100</v>
      </c>
      <c r="F620" s="51">
        <v>2294</v>
      </c>
      <c r="G620" s="52">
        <v>0.09</v>
      </c>
      <c r="H620" s="52">
        <v>0.09</v>
      </c>
      <c r="I620" s="52">
        <f t="shared" si="9"/>
        <v>0.18</v>
      </c>
    </row>
    <row r="621" spans="1:9" x14ac:dyDescent="0.25">
      <c r="A621" s="40">
        <v>620</v>
      </c>
      <c r="B621" s="49" t="s">
        <v>816</v>
      </c>
      <c r="C621" s="8">
        <v>61031615</v>
      </c>
      <c r="D621" s="50" t="s">
        <v>70</v>
      </c>
      <c r="E621" s="50" t="s">
        <v>100</v>
      </c>
      <c r="F621" s="51">
        <v>2295</v>
      </c>
      <c r="G621" s="52">
        <v>0.09</v>
      </c>
      <c r="H621" s="52">
        <v>0.09</v>
      </c>
      <c r="I621" s="52">
        <f t="shared" si="9"/>
        <v>0.18</v>
      </c>
    </row>
    <row r="622" spans="1:9" x14ac:dyDescent="0.25">
      <c r="A622" s="40">
        <v>621</v>
      </c>
      <c r="B622" s="49" t="s">
        <v>817</v>
      </c>
      <c r="C622" s="8">
        <v>61031616</v>
      </c>
      <c r="D622" s="50" t="s">
        <v>70</v>
      </c>
      <c r="E622" s="50" t="s">
        <v>100</v>
      </c>
      <c r="F622" s="51">
        <v>2296</v>
      </c>
      <c r="G622" s="52">
        <v>0.09</v>
      </c>
      <c r="H622" s="52">
        <v>0.09</v>
      </c>
      <c r="I622" s="52">
        <f t="shared" si="9"/>
        <v>0.18</v>
      </c>
    </row>
    <row r="623" spans="1:9" x14ac:dyDescent="0.25">
      <c r="A623" s="40">
        <v>622</v>
      </c>
      <c r="B623" s="49" t="s">
        <v>818</v>
      </c>
      <c r="C623" s="8">
        <v>61031617</v>
      </c>
      <c r="D623" s="50" t="s">
        <v>70</v>
      </c>
      <c r="E623" s="50" t="s">
        <v>100</v>
      </c>
      <c r="F623" s="51">
        <v>2297</v>
      </c>
      <c r="G623" s="52">
        <v>0.09</v>
      </c>
      <c r="H623" s="52">
        <v>0.09</v>
      </c>
      <c r="I623" s="52">
        <f t="shared" si="9"/>
        <v>0.18</v>
      </c>
    </row>
    <row r="624" spans="1:9" x14ac:dyDescent="0.25">
      <c r="A624" s="40">
        <v>623</v>
      </c>
      <c r="B624" s="49" t="s">
        <v>819</v>
      </c>
      <c r="C624" s="8">
        <v>61031618</v>
      </c>
      <c r="D624" s="50" t="s">
        <v>70</v>
      </c>
      <c r="E624" s="50" t="s">
        <v>100</v>
      </c>
      <c r="F624" s="51">
        <v>2298</v>
      </c>
      <c r="G624" s="52">
        <v>0.09</v>
      </c>
      <c r="H624" s="52">
        <v>0.09</v>
      </c>
      <c r="I624" s="52">
        <f t="shared" si="9"/>
        <v>0.18</v>
      </c>
    </row>
    <row r="625" spans="1:9" x14ac:dyDescent="0.25">
      <c r="A625" s="40">
        <v>624</v>
      </c>
      <c r="B625" s="49" t="s">
        <v>820</v>
      </c>
      <c r="C625" s="8">
        <v>61031619</v>
      </c>
      <c r="D625" s="50" t="s">
        <v>70</v>
      </c>
      <c r="E625" s="50" t="s">
        <v>100</v>
      </c>
      <c r="F625" s="51">
        <v>2299</v>
      </c>
      <c r="G625" s="52">
        <v>0.09</v>
      </c>
      <c r="H625" s="52">
        <v>0.09</v>
      </c>
      <c r="I625" s="52">
        <f t="shared" si="9"/>
        <v>0.18</v>
      </c>
    </row>
    <row r="626" spans="1:9" x14ac:dyDescent="0.25">
      <c r="A626" s="40">
        <v>625</v>
      </c>
      <c r="B626" s="49" t="s">
        <v>821</v>
      </c>
      <c r="C626" s="8">
        <v>61031620</v>
      </c>
      <c r="D626" s="50" t="s">
        <v>70</v>
      </c>
      <c r="E626" s="50" t="s">
        <v>100</v>
      </c>
      <c r="F626" s="51">
        <v>2300</v>
      </c>
      <c r="G626" s="52">
        <v>0.09</v>
      </c>
      <c r="H626" s="52">
        <v>0.09</v>
      </c>
      <c r="I626" s="52">
        <f t="shared" si="9"/>
        <v>0.18</v>
      </c>
    </row>
    <row r="627" spans="1:9" x14ac:dyDescent="0.25">
      <c r="A627" s="40">
        <v>626</v>
      </c>
      <c r="B627" s="49" t="s">
        <v>822</v>
      </c>
      <c r="C627" s="8">
        <v>61031621</v>
      </c>
      <c r="D627" s="50" t="s">
        <v>70</v>
      </c>
      <c r="E627" s="50" t="s">
        <v>100</v>
      </c>
      <c r="F627" s="51">
        <v>2301</v>
      </c>
      <c r="G627" s="52">
        <v>0.09</v>
      </c>
      <c r="H627" s="52">
        <v>0.09</v>
      </c>
      <c r="I627" s="52">
        <f t="shared" si="9"/>
        <v>0.18</v>
      </c>
    </row>
    <row r="628" spans="1:9" x14ac:dyDescent="0.25">
      <c r="A628" s="40">
        <v>627</v>
      </c>
      <c r="B628" s="49" t="s">
        <v>823</v>
      </c>
      <c r="C628" s="8">
        <v>61031622</v>
      </c>
      <c r="D628" s="50" t="s">
        <v>70</v>
      </c>
      <c r="E628" s="50" t="s">
        <v>100</v>
      </c>
      <c r="F628" s="51">
        <v>2302</v>
      </c>
      <c r="G628" s="52">
        <v>0.09</v>
      </c>
      <c r="H628" s="52">
        <v>0.09</v>
      </c>
      <c r="I628" s="52">
        <f t="shared" si="9"/>
        <v>0.18</v>
      </c>
    </row>
    <row r="629" spans="1:9" x14ac:dyDescent="0.25">
      <c r="A629" s="40">
        <v>628</v>
      </c>
      <c r="B629" s="49" t="s">
        <v>824</v>
      </c>
      <c r="C629" s="8">
        <v>61031623</v>
      </c>
      <c r="D629" s="50" t="s">
        <v>70</v>
      </c>
      <c r="E629" s="50" t="s">
        <v>100</v>
      </c>
      <c r="F629" s="51">
        <v>2303</v>
      </c>
      <c r="G629" s="52">
        <v>0.09</v>
      </c>
      <c r="H629" s="52">
        <v>0.09</v>
      </c>
      <c r="I629" s="52">
        <f t="shared" si="9"/>
        <v>0.18</v>
      </c>
    </row>
    <row r="630" spans="1:9" x14ac:dyDescent="0.25">
      <c r="A630" s="40">
        <v>629</v>
      </c>
      <c r="B630" s="49" t="s">
        <v>825</v>
      </c>
      <c r="C630" s="8">
        <v>61031624</v>
      </c>
      <c r="D630" s="50" t="s">
        <v>70</v>
      </c>
      <c r="E630" s="50" t="s">
        <v>100</v>
      </c>
      <c r="F630" s="51">
        <v>2304</v>
      </c>
      <c r="G630" s="52">
        <v>0.09</v>
      </c>
      <c r="H630" s="52">
        <v>0.09</v>
      </c>
      <c r="I630" s="52">
        <f t="shared" si="9"/>
        <v>0.18</v>
      </c>
    </row>
    <row r="631" spans="1:9" x14ac:dyDescent="0.25">
      <c r="A631" s="40">
        <v>630</v>
      </c>
      <c r="B631" s="49" t="s">
        <v>826</v>
      </c>
      <c r="C631" s="8">
        <v>61031625</v>
      </c>
      <c r="D631" s="50" t="s">
        <v>70</v>
      </c>
      <c r="E631" s="50" t="s">
        <v>100</v>
      </c>
      <c r="F631" s="51">
        <v>2305</v>
      </c>
      <c r="G631" s="52">
        <v>0.09</v>
      </c>
      <c r="H631" s="52">
        <v>0.09</v>
      </c>
      <c r="I631" s="52">
        <f t="shared" si="9"/>
        <v>0.18</v>
      </c>
    </row>
    <row r="632" spans="1:9" x14ac:dyDescent="0.25">
      <c r="A632" s="40">
        <v>631</v>
      </c>
      <c r="B632" s="49" t="s">
        <v>827</v>
      </c>
      <c r="C632" s="8">
        <v>61031626</v>
      </c>
      <c r="D632" s="50" t="s">
        <v>70</v>
      </c>
      <c r="E632" s="50" t="s">
        <v>100</v>
      </c>
      <c r="F632" s="51">
        <v>2306</v>
      </c>
      <c r="G632" s="52">
        <v>0.09</v>
      </c>
      <c r="H632" s="52">
        <v>0.09</v>
      </c>
      <c r="I632" s="52">
        <f t="shared" si="9"/>
        <v>0.18</v>
      </c>
    </row>
    <row r="633" spans="1:9" x14ac:dyDescent="0.25">
      <c r="A633" s="40">
        <v>632</v>
      </c>
      <c r="B633" s="49" t="s">
        <v>828</v>
      </c>
      <c r="C633" s="8">
        <v>61031627</v>
      </c>
      <c r="D633" s="50" t="s">
        <v>70</v>
      </c>
      <c r="E633" s="50" t="s">
        <v>100</v>
      </c>
      <c r="F633" s="51">
        <v>2307</v>
      </c>
      <c r="G633" s="52">
        <v>0.09</v>
      </c>
      <c r="H633" s="52">
        <v>0.09</v>
      </c>
      <c r="I633" s="52">
        <f t="shared" si="9"/>
        <v>0.18</v>
      </c>
    </row>
    <row r="634" spans="1:9" x14ac:dyDescent="0.25">
      <c r="A634" s="40">
        <v>633</v>
      </c>
      <c r="B634" s="49" t="s">
        <v>829</v>
      </c>
      <c r="C634" s="8">
        <v>61031628</v>
      </c>
      <c r="D634" s="50" t="s">
        <v>70</v>
      </c>
      <c r="E634" s="50" t="s">
        <v>100</v>
      </c>
      <c r="F634" s="51">
        <v>2308</v>
      </c>
      <c r="G634" s="52">
        <v>0.09</v>
      </c>
      <c r="H634" s="52">
        <v>0.09</v>
      </c>
      <c r="I634" s="52">
        <f t="shared" si="9"/>
        <v>0.18</v>
      </c>
    </row>
    <row r="635" spans="1:9" x14ac:dyDescent="0.25">
      <c r="A635" s="40">
        <v>634</v>
      </c>
      <c r="B635" s="49" t="s">
        <v>830</v>
      </c>
      <c r="C635" s="8">
        <v>61031629</v>
      </c>
      <c r="D635" s="50" t="s">
        <v>70</v>
      </c>
      <c r="E635" s="50" t="s">
        <v>100</v>
      </c>
      <c r="F635" s="51">
        <v>2309</v>
      </c>
      <c r="G635" s="52">
        <v>0.09</v>
      </c>
      <c r="H635" s="52">
        <v>0.09</v>
      </c>
      <c r="I635" s="52">
        <f t="shared" si="9"/>
        <v>0.18</v>
      </c>
    </row>
    <row r="636" spans="1:9" x14ac:dyDescent="0.25">
      <c r="A636" s="40">
        <v>635</v>
      </c>
      <c r="B636" s="49" t="s">
        <v>831</v>
      </c>
      <c r="C636" s="8">
        <v>61031630</v>
      </c>
      <c r="D636" s="50" t="s">
        <v>70</v>
      </c>
      <c r="E636" s="50" t="s">
        <v>100</v>
      </c>
      <c r="F636" s="51">
        <v>2310</v>
      </c>
      <c r="G636" s="52">
        <v>0.09</v>
      </c>
      <c r="H636" s="52">
        <v>0.09</v>
      </c>
      <c r="I636" s="52">
        <f t="shared" si="9"/>
        <v>0.18</v>
      </c>
    </row>
    <row r="637" spans="1:9" x14ac:dyDescent="0.25">
      <c r="A637" s="40">
        <v>636</v>
      </c>
      <c r="B637" s="49" t="s">
        <v>832</v>
      </c>
      <c r="C637" s="8">
        <v>61031631</v>
      </c>
      <c r="D637" s="50" t="s">
        <v>70</v>
      </c>
      <c r="E637" s="50" t="s">
        <v>100</v>
      </c>
      <c r="F637" s="51">
        <v>2311</v>
      </c>
      <c r="G637" s="52">
        <v>0.09</v>
      </c>
      <c r="H637" s="52">
        <v>0.09</v>
      </c>
      <c r="I637" s="52">
        <f t="shared" si="9"/>
        <v>0.18</v>
      </c>
    </row>
    <row r="638" spans="1:9" x14ac:dyDescent="0.25">
      <c r="A638" s="40">
        <v>637</v>
      </c>
      <c r="B638" s="49" t="s">
        <v>833</v>
      </c>
      <c r="C638" s="8">
        <v>61031632</v>
      </c>
      <c r="D638" s="50" t="s">
        <v>70</v>
      </c>
      <c r="E638" s="50" t="s">
        <v>100</v>
      </c>
      <c r="F638" s="51">
        <v>2312</v>
      </c>
      <c r="G638" s="52">
        <v>0.09</v>
      </c>
      <c r="H638" s="52">
        <v>0.09</v>
      </c>
      <c r="I638" s="52">
        <f t="shared" si="9"/>
        <v>0.18</v>
      </c>
    </row>
    <row r="639" spans="1:9" x14ac:dyDescent="0.25">
      <c r="A639" s="40">
        <v>638</v>
      </c>
      <c r="B639" s="49" t="s">
        <v>834</v>
      </c>
      <c r="C639" s="8">
        <v>61031633</v>
      </c>
      <c r="D639" s="50" t="s">
        <v>70</v>
      </c>
      <c r="E639" s="50" t="s">
        <v>100</v>
      </c>
      <c r="F639" s="51">
        <v>2313</v>
      </c>
      <c r="G639" s="52">
        <v>0.09</v>
      </c>
      <c r="H639" s="52">
        <v>0.09</v>
      </c>
      <c r="I639" s="52">
        <f t="shared" si="9"/>
        <v>0.18</v>
      </c>
    </row>
    <row r="640" spans="1:9" x14ac:dyDescent="0.25">
      <c r="A640" s="40">
        <v>639</v>
      </c>
      <c r="B640" s="49" t="s">
        <v>835</v>
      </c>
      <c r="C640" s="8">
        <v>61031634</v>
      </c>
      <c r="D640" s="50" t="s">
        <v>70</v>
      </c>
      <c r="E640" s="50" t="s">
        <v>100</v>
      </c>
      <c r="F640" s="51">
        <v>2314</v>
      </c>
      <c r="G640" s="52">
        <v>0.09</v>
      </c>
      <c r="H640" s="52">
        <v>0.09</v>
      </c>
      <c r="I640" s="52">
        <f t="shared" si="9"/>
        <v>0.18</v>
      </c>
    </row>
    <row r="641" spans="1:9" x14ac:dyDescent="0.25">
      <c r="A641" s="40">
        <v>640</v>
      </c>
      <c r="B641" s="49" t="s">
        <v>836</v>
      </c>
      <c r="C641" s="8">
        <v>61031635</v>
      </c>
      <c r="D641" s="50" t="s">
        <v>70</v>
      </c>
      <c r="E641" s="50" t="s">
        <v>100</v>
      </c>
      <c r="F641" s="51">
        <v>2315</v>
      </c>
      <c r="G641" s="52">
        <v>0.09</v>
      </c>
      <c r="H641" s="52">
        <v>0.09</v>
      </c>
      <c r="I641" s="52">
        <f t="shared" si="9"/>
        <v>0.18</v>
      </c>
    </row>
    <row r="642" spans="1:9" x14ac:dyDescent="0.25">
      <c r="A642" s="40">
        <v>641</v>
      </c>
      <c r="B642" s="49" t="s">
        <v>837</v>
      </c>
      <c r="C642" s="8">
        <v>61031636</v>
      </c>
      <c r="D642" s="50" t="s">
        <v>70</v>
      </c>
      <c r="E642" s="50" t="s">
        <v>100</v>
      </c>
      <c r="F642" s="51">
        <v>2316</v>
      </c>
      <c r="G642" s="52">
        <v>0.09</v>
      </c>
      <c r="H642" s="52">
        <v>0.09</v>
      </c>
      <c r="I642" s="52">
        <f t="shared" si="9"/>
        <v>0.18</v>
      </c>
    </row>
    <row r="643" spans="1:9" x14ac:dyDescent="0.25">
      <c r="A643" s="40">
        <v>642</v>
      </c>
      <c r="B643" s="49" t="s">
        <v>838</v>
      </c>
      <c r="C643" s="8">
        <v>61031637</v>
      </c>
      <c r="D643" s="50" t="s">
        <v>70</v>
      </c>
      <c r="E643" s="50" t="s">
        <v>100</v>
      </c>
      <c r="F643" s="51">
        <v>2317</v>
      </c>
      <c r="G643" s="52">
        <v>0.09</v>
      </c>
      <c r="H643" s="52">
        <v>0.09</v>
      </c>
      <c r="I643" s="52">
        <f t="shared" ref="I643:I706" si="10">G643+H643</f>
        <v>0.18</v>
      </c>
    </row>
    <row r="644" spans="1:9" x14ac:dyDescent="0.25">
      <c r="A644" s="40">
        <v>643</v>
      </c>
      <c r="B644" s="49" t="s">
        <v>839</v>
      </c>
      <c r="C644" s="8">
        <v>61031638</v>
      </c>
      <c r="D644" s="50" t="s">
        <v>70</v>
      </c>
      <c r="E644" s="50" t="s">
        <v>100</v>
      </c>
      <c r="F644" s="51">
        <v>2318</v>
      </c>
      <c r="G644" s="52">
        <v>0.09</v>
      </c>
      <c r="H644" s="52">
        <v>0.09</v>
      </c>
      <c r="I644" s="52">
        <f t="shared" si="10"/>
        <v>0.18</v>
      </c>
    </row>
    <row r="645" spans="1:9" x14ac:dyDescent="0.25">
      <c r="A645" s="40">
        <v>644</v>
      </c>
      <c r="B645" s="49" t="s">
        <v>840</v>
      </c>
      <c r="C645" s="8">
        <v>61031639</v>
      </c>
      <c r="D645" s="50" t="s">
        <v>70</v>
      </c>
      <c r="E645" s="50" t="s">
        <v>100</v>
      </c>
      <c r="F645" s="51">
        <v>2319</v>
      </c>
      <c r="G645" s="52">
        <v>0.09</v>
      </c>
      <c r="H645" s="52">
        <v>0.09</v>
      </c>
      <c r="I645" s="52">
        <f t="shared" si="10"/>
        <v>0.18</v>
      </c>
    </row>
    <row r="646" spans="1:9" x14ac:dyDescent="0.25">
      <c r="A646" s="40">
        <v>645</v>
      </c>
      <c r="B646" s="49" t="s">
        <v>841</v>
      </c>
      <c r="C646" s="8">
        <v>61031640</v>
      </c>
      <c r="D646" s="50" t="s">
        <v>70</v>
      </c>
      <c r="E646" s="50" t="s">
        <v>100</v>
      </c>
      <c r="F646" s="51">
        <v>2320</v>
      </c>
      <c r="G646" s="52">
        <v>0.09</v>
      </c>
      <c r="H646" s="52">
        <v>0.09</v>
      </c>
      <c r="I646" s="52">
        <f t="shared" si="10"/>
        <v>0.18</v>
      </c>
    </row>
    <row r="647" spans="1:9" x14ac:dyDescent="0.25">
      <c r="A647" s="40">
        <v>646</v>
      </c>
      <c r="B647" s="49" t="s">
        <v>842</v>
      </c>
      <c r="C647" s="8">
        <v>61031641</v>
      </c>
      <c r="D647" s="50" t="s">
        <v>70</v>
      </c>
      <c r="E647" s="50" t="s">
        <v>100</v>
      </c>
      <c r="F647" s="51">
        <v>2321</v>
      </c>
      <c r="G647" s="52">
        <v>0.09</v>
      </c>
      <c r="H647" s="52">
        <v>0.09</v>
      </c>
      <c r="I647" s="52">
        <f t="shared" si="10"/>
        <v>0.18</v>
      </c>
    </row>
    <row r="648" spans="1:9" x14ac:dyDescent="0.25">
      <c r="A648" s="40">
        <v>647</v>
      </c>
      <c r="B648" s="49" t="s">
        <v>843</v>
      </c>
      <c r="C648" s="8">
        <v>61031642</v>
      </c>
      <c r="D648" s="50" t="s">
        <v>70</v>
      </c>
      <c r="E648" s="50" t="s">
        <v>100</v>
      </c>
      <c r="F648" s="51">
        <v>2322</v>
      </c>
      <c r="G648" s="52">
        <v>0.09</v>
      </c>
      <c r="H648" s="52">
        <v>0.09</v>
      </c>
      <c r="I648" s="52">
        <f t="shared" si="10"/>
        <v>0.18</v>
      </c>
    </row>
    <row r="649" spans="1:9" x14ac:dyDescent="0.25">
      <c r="A649" s="40">
        <v>648</v>
      </c>
      <c r="B649" s="49" t="s">
        <v>844</v>
      </c>
      <c r="C649" s="8">
        <v>61031643</v>
      </c>
      <c r="D649" s="50" t="s">
        <v>70</v>
      </c>
      <c r="E649" s="50" t="s">
        <v>100</v>
      </c>
      <c r="F649" s="51">
        <v>2323</v>
      </c>
      <c r="G649" s="52">
        <v>0.09</v>
      </c>
      <c r="H649" s="52">
        <v>0.09</v>
      </c>
      <c r="I649" s="52">
        <f t="shared" si="10"/>
        <v>0.18</v>
      </c>
    </row>
    <row r="650" spans="1:9" x14ac:dyDescent="0.25">
      <c r="A650" s="40">
        <v>649</v>
      </c>
      <c r="B650" s="49" t="s">
        <v>845</v>
      </c>
      <c r="C650" s="8">
        <v>61031644</v>
      </c>
      <c r="D650" s="50" t="s">
        <v>70</v>
      </c>
      <c r="E650" s="50" t="s">
        <v>100</v>
      </c>
      <c r="F650" s="51">
        <v>2324</v>
      </c>
      <c r="G650" s="52">
        <v>0.09</v>
      </c>
      <c r="H650" s="52">
        <v>0.09</v>
      </c>
      <c r="I650" s="52">
        <f t="shared" si="10"/>
        <v>0.18</v>
      </c>
    </row>
    <row r="651" spans="1:9" x14ac:dyDescent="0.25">
      <c r="A651" s="40">
        <v>650</v>
      </c>
      <c r="B651" s="49" t="s">
        <v>846</v>
      </c>
      <c r="C651" s="8">
        <v>61031645</v>
      </c>
      <c r="D651" s="50" t="s">
        <v>70</v>
      </c>
      <c r="E651" s="50" t="s">
        <v>100</v>
      </c>
      <c r="F651" s="51">
        <v>2325</v>
      </c>
      <c r="G651" s="52">
        <v>0.09</v>
      </c>
      <c r="H651" s="52">
        <v>0.09</v>
      </c>
      <c r="I651" s="52">
        <f t="shared" si="10"/>
        <v>0.18</v>
      </c>
    </row>
    <row r="652" spans="1:9" x14ac:dyDescent="0.25">
      <c r="A652" s="40">
        <v>651</v>
      </c>
      <c r="B652" s="49" t="s">
        <v>847</v>
      </c>
      <c r="C652" s="8">
        <v>61031646</v>
      </c>
      <c r="D652" s="50" t="s">
        <v>70</v>
      </c>
      <c r="E652" s="50" t="s">
        <v>100</v>
      </c>
      <c r="F652" s="51">
        <v>2326</v>
      </c>
      <c r="G652" s="52">
        <v>0.09</v>
      </c>
      <c r="H652" s="52">
        <v>0.09</v>
      </c>
      <c r="I652" s="52">
        <f t="shared" si="10"/>
        <v>0.18</v>
      </c>
    </row>
    <row r="653" spans="1:9" x14ac:dyDescent="0.25">
      <c r="A653" s="40">
        <v>652</v>
      </c>
      <c r="B653" s="49" t="s">
        <v>848</v>
      </c>
      <c r="C653" s="8">
        <v>61031647</v>
      </c>
      <c r="D653" s="50" t="s">
        <v>70</v>
      </c>
      <c r="E653" s="50" t="s">
        <v>100</v>
      </c>
      <c r="F653" s="51">
        <v>2327</v>
      </c>
      <c r="G653" s="52">
        <v>0.09</v>
      </c>
      <c r="H653" s="52">
        <v>0.09</v>
      </c>
      <c r="I653" s="52">
        <f t="shared" si="10"/>
        <v>0.18</v>
      </c>
    </row>
    <row r="654" spans="1:9" x14ac:dyDescent="0.25">
      <c r="A654" s="40">
        <v>653</v>
      </c>
      <c r="B654" s="49" t="s">
        <v>849</v>
      </c>
      <c r="C654" s="8">
        <v>61031648</v>
      </c>
      <c r="D654" s="50" t="s">
        <v>70</v>
      </c>
      <c r="E654" s="50" t="s">
        <v>100</v>
      </c>
      <c r="F654" s="51">
        <v>2328</v>
      </c>
      <c r="G654" s="52">
        <v>0.09</v>
      </c>
      <c r="H654" s="52">
        <v>0.09</v>
      </c>
      <c r="I654" s="52">
        <f t="shared" si="10"/>
        <v>0.18</v>
      </c>
    </row>
    <row r="655" spans="1:9" x14ac:dyDescent="0.25">
      <c r="A655" s="40">
        <v>654</v>
      </c>
      <c r="B655" s="49" t="s">
        <v>850</v>
      </c>
      <c r="C655" s="8">
        <v>61031649</v>
      </c>
      <c r="D655" s="50" t="s">
        <v>70</v>
      </c>
      <c r="E655" s="50" t="s">
        <v>100</v>
      </c>
      <c r="F655" s="51">
        <v>2329</v>
      </c>
      <c r="G655" s="52">
        <v>0.09</v>
      </c>
      <c r="H655" s="52">
        <v>0.09</v>
      </c>
      <c r="I655" s="52">
        <f t="shared" si="10"/>
        <v>0.18</v>
      </c>
    </row>
    <row r="656" spans="1:9" x14ac:dyDescent="0.25">
      <c r="A656" s="40">
        <v>655</v>
      </c>
      <c r="B656" s="49" t="s">
        <v>851</v>
      </c>
      <c r="C656" s="8">
        <v>61031650</v>
      </c>
      <c r="D656" s="50" t="s">
        <v>70</v>
      </c>
      <c r="E656" s="50" t="s">
        <v>100</v>
      </c>
      <c r="F656" s="51">
        <v>2330</v>
      </c>
      <c r="G656" s="52">
        <v>0.09</v>
      </c>
      <c r="H656" s="52">
        <v>0.09</v>
      </c>
      <c r="I656" s="52">
        <f t="shared" si="10"/>
        <v>0.18</v>
      </c>
    </row>
    <row r="657" spans="1:9" x14ac:dyDescent="0.25">
      <c r="A657" s="40">
        <v>656</v>
      </c>
      <c r="B657" s="49" t="s">
        <v>852</v>
      </c>
      <c r="C657" s="8">
        <v>61031651</v>
      </c>
      <c r="D657" s="50" t="s">
        <v>70</v>
      </c>
      <c r="E657" s="50" t="s">
        <v>100</v>
      </c>
      <c r="F657" s="51">
        <v>2331</v>
      </c>
      <c r="G657" s="52">
        <v>0.09</v>
      </c>
      <c r="H657" s="52">
        <v>0.09</v>
      </c>
      <c r="I657" s="52">
        <f t="shared" si="10"/>
        <v>0.18</v>
      </c>
    </row>
    <row r="658" spans="1:9" x14ac:dyDescent="0.25">
      <c r="A658" s="40">
        <v>657</v>
      </c>
      <c r="B658" s="49" t="s">
        <v>853</v>
      </c>
      <c r="C658" s="8">
        <v>61031652</v>
      </c>
      <c r="D658" s="50" t="s">
        <v>70</v>
      </c>
      <c r="E658" s="50" t="s">
        <v>100</v>
      </c>
      <c r="F658" s="51">
        <v>2332</v>
      </c>
      <c r="G658" s="52">
        <v>0.09</v>
      </c>
      <c r="H658" s="52">
        <v>0.09</v>
      </c>
      <c r="I658" s="52">
        <f t="shared" si="10"/>
        <v>0.18</v>
      </c>
    </row>
    <row r="659" spans="1:9" x14ac:dyDescent="0.25">
      <c r="A659" s="40">
        <v>658</v>
      </c>
      <c r="B659" s="49" t="s">
        <v>854</v>
      </c>
      <c r="C659" s="8">
        <v>61031653</v>
      </c>
      <c r="D659" s="50" t="s">
        <v>70</v>
      </c>
      <c r="E659" s="50" t="s">
        <v>100</v>
      </c>
      <c r="F659" s="51">
        <v>2333</v>
      </c>
      <c r="G659" s="52">
        <v>0.09</v>
      </c>
      <c r="H659" s="52">
        <v>0.09</v>
      </c>
      <c r="I659" s="52">
        <f t="shared" si="10"/>
        <v>0.18</v>
      </c>
    </row>
    <row r="660" spans="1:9" x14ac:dyDescent="0.25">
      <c r="A660" s="40">
        <v>659</v>
      </c>
      <c r="B660" s="49" t="s">
        <v>855</v>
      </c>
      <c r="C660" s="8">
        <v>61031654</v>
      </c>
      <c r="D660" s="50" t="s">
        <v>70</v>
      </c>
      <c r="E660" s="50" t="s">
        <v>100</v>
      </c>
      <c r="F660" s="51">
        <v>2334</v>
      </c>
      <c r="G660" s="52">
        <v>0.09</v>
      </c>
      <c r="H660" s="52">
        <v>0.09</v>
      </c>
      <c r="I660" s="52">
        <f t="shared" si="10"/>
        <v>0.18</v>
      </c>
    </row>
    <row r="661" spans="1:9" x14ac:dyDescent="0.25">
      <c r="A661" s="40">
        <v>660</v>
      </c>
      <c r="B661" s="49" t="s">
        <v>856</v>
      </c>
      <c r="C661" s="8">
        <v>61031655</v>
      </c>
      <c r="D661" s="50" t="s">
        <v>70</v>
      </c>
      <c r="E661" s="50" t="s">
        <v>100</v>
      </c>
      <c r="F661" s="51">
        <v>2335</v>
      </c>
      <c r="G661" s="52">
        <v>0.09</v>
      </c>
      <c r="H661" s="52">
        <v>0.09</v>
      </c>
      <c r="I661" s="52">
        <f t="shared" si="10"/>
        <v>0.18</v>
      </c>
    </row>
    <row r="662" spans="1:9" x14ac:dyDescent="0.25">
      <c r="A662" s="40">
        <v>661</v>
      </c>
      <c r="B662" s="49" t="s">
        <v>857</v>
      </c>
      <c r="C662" s="8">
        <v>61031656</v>
      </c>
      <c r="D662" s="50" t="s">
        <v>70</v>
      </c>
      <c r="E662" s="50" t="s">
        <v>100</v>
      </c>
      <c r="F662" s="51">
        <v>2336</v>
      </c>
      <c r="G662" s="52">
        <v>0.09</v>
      </c>
      <c r="H662" s="52">
        <v>0.09</v>
      </c>
      <c r="I662" s="52">
        <f t="shared" si="10"/>
        <v>0.18</v>
      </c>
    </row>
    <row r="663" spans="1:9" x14ac:dyDescent="0.25">
      <c r="A663" s="40">
        <v>662</v>
      </c>
      <c r="B663" s="49" t="s">
        <v>858</v>
      </c>
      <c r="C663" s="8">
        <v>61031657</v>
      </c>
      <c r="D663" s="50" t="s">
        <v>70</v>
      </c>
      <c r="E663" s="50" t="s">
        <v>100</v>
      </c>
      <c r="F663" s="51">
        <v>2337</v>
      </c>
      <c r="G663" s="52">
        <v>0.09</v>
      </c>
      <c r="H663" s="52">
        <v>0.09</v>
      </c>
      <c r="I663" s="52">
        <f t="shared" si="10"/>
        <v>0.18</v>
      </c>
    </row>
    <row r="664" spans="1:9" x14ac:dyDescent="0.25">
      <c r="A664" s="40">
        <v>663</v>
      </c>
      <c r="B664" s="49" t="s">
        <v>859</v>
      </c>
      <c r="C664" s="8">
        <v>61031658</v>
      </c>
      <c r="D664" s="50" t="s">
        <v>70</v>
      </c>
      <c r="E664" s="50" t="s">
        <v>100</v>
      </c>
      <c r="F664" s="51">
        <v>2338</v>
      </c>
      <c r="G664" s="52">
        <v>0.09</v>
      </c>
      <c r="H664" s="52">
        <v>0.09</v>
      </c>
      <c r="I664" s="52">
        <f t="shared" si="10"/>
        <v>0.18</v>
      </c>
    </row>
    <row r="665" spans="1:9" x14ac:dyDescent="0.25">
      <c r="A665" s="40">
        <v>664</v>
      </c>
      <c r="B665" s="49" t="s">
        <v>860</v>
      </c>
      <c r="C665" s="8">
        <v>61031659</v>
      </c>
      <c r="D665" s="50" t="s">
        <v>70</v>
      </c>
      <c r="E665" s="50" t="s">
        <v>100</v>
      </c>
      <c r="F665" s="51">
        <v>2339</v>
      </c>
      <c r="G665" s="52">
        <v>0.09</v>
      </c>
      <c r="H665" s="52">
        <v>0.09</v>
      </c>
      <c r="I665" s="52">
        <f t="shared" si="10"/>
        <v>0.18</v>
      </c>
    </row>
    <row r="666" spans="1:9" x14ac:dyDescent="0.25">
      <c r="A666" s="40">
        <v>665</v>
      </c>
      <c r="B666" s="49" t="s">
        <v>861</v>
      </c>
      <c r="C666" s="8">
        <v>61031660</v>
      </c>
      <c r="D666" s="50" t="s">
        <v>70</v>
      </c>
      <c r="E666" s="50" t="s">
        <v>100</v>
      </c>
      <c r="F666" s="51">
        <v>2340</v>
      </c>
      <c r="G666" s="52">
        <v>0.09</v>
      </c>
      <c r="H666" s="52">
        <v>0.09</v>
      </c>
      <c r="I666" s="52">
        <f t="shared" si="10"/>
        <v>0.18</v>
      </c>
    </row>
    <row r="667" spans="1:9" x14ac:dyDescent="0.25">
      <c r="A667" s="40">
        <v>666</v>
      </c>
      <c r="B667" s="49" t="s">
        <v>862</v>
      </c>
      <c r="C667" s="8">
        <v>61031661</v>
      </c>
      <c r="D667" s="50" t="s">
        <v>70</v>
      </c>
      <c r="E667" s="50" t="s">
        <v>100</v>
      </c>
      <c r="F667" s="51">
        <v>2341</v>
      </c>
      <c r="G667" s="52">
        <v>0.09</v>
      </c>
      <c r="H667" s="52">
        <v>0.09</v>
      </c>
      <c r="I667" s="52">
        <f t="shared" si="10"/>
        <v>0.18</v>
      </c>
    </row>
    <row r="668" spans="1:9" x14ac:dyDescent="0.25">
      <c r="A668" s="40">
        <v>667</v>
      </c>
      <c r="B668" s="49" t="s">
        <v>863</v>
      </c>
      <c r="C668" s="8">
        <v>61031662</v>
      </c>
      <c r="D668" s="50" t="s">
        <v>70</v>
      </c>
      <c r="E668" s="50" t="s">
        <v>100</v>
      </c>
      <c r="F668" s="51">
        <v>2342</v>
      </c>
      <c r="G668" s="52">
        <v>0.09</v>
      </c>
      <c r="H668" s="52">
        <v>0.09</v>
      </c>
      <c r="I668" s="52">
        <f t="shared" si="10"/>
        <v>0.18</v>
      </c>
    </row>
    <row r="669" spans="1:9" x14ac:dyDescent="0.25">
      <c r="A669" s="40">
        <v>668</v>
      </c>
      <c r="B669" s="49" t="s">
        <v>864</v>
      </c>
      <c r="C669" s="8">
        <v>61031663</v>
      </c>
      <c r="D669" s="50" t="s">
        <v>70</v>
      </c>
      <c r="E669" s="50" t="s">
        <v>100</v>
      </c>
      <c r="F669" s="51">
        <v>2343</v>
      </c>
      <c r="G669" s="52">
        <v>0.09</v>
      </c>
      <c r="H669" s="52">
        <v>0.09</v>
      </c>
      <c r="I669" s="52">
        <f t="shared" si="10"/>
        <v>0.18</v>
      </c>
    </row>
    <row r="670" spans="1:9" x14ac:dyDescent="0.25">
      <c r="A670" s="40">
        <v>669</v>
      </c>
      <c r="B670" s="49" t="s">
        <v>865</v>
      </c>
      <c r="C670" s="8">
        <v>61031664</v>
      </c>
      <c r="D670" s="50" t="s">
        <v>70</v>
      </c>
      <c r="E670" s="50" t="s">
        <v>100</v>
      </c>
      <c r="F670" s="51">
        <v>2344</v>
      </c>
      <c r="G670" s="52">
        <v>0.09</v>
      </c>
      <c r="H670" s="52">
        <v>0.09</v>
      </c>
      <c r="I670" s="52">
        <f t="shared" si="10"/>
        <v>0.18</v>
      </c>
    </row>
    <row r="671" spans="1:9" x14ac:dyDescent="0.25">
      <c r="A671" s="40">
        <v>670</v>
      </c>
      <c r="B671" s="49" t="s">
        <v>866</v>
      </c>
      <c r="C671" s="8">
        <v>61031665</v>
      </c>
      <c r="D671" s="50" t="s">
        <v>70</v>
      </c>
      <c r="E671" s="50" t="s">
        <v>100</v>
      </c>
      <c r="F671" s="51">
        <v>2345</v>
      </c>
      <c r="G671" s="52">
        <v>0.09</v>
      </c>
      <c r="H671" s="52">
        <v>0.09</v>
      </c>
      <c r="I671" s="52">
        <f t="shared" si="10"/>
        <v>0.18</v>
      </c>
    </row>
    <row r="672" spans="1:9" x14ac:dyDescent="0.25">
      <c r="A672" s="40">
        <v>671</v>
      </c>
      <c r="B672" s="49" t="s">
        <v>867</v>
      </c>
      <c r="C672" s="8">
        <v>61031666</v>
      </c>
      <c r="D672" s="50" t="s">
        <v>70</v>
      </c>
      <c r="E672" s="50" t="s">
        <v>100</v>
      </c>
      <c r="F672" s="51">
        <v>2346</v>
      </c>
      <c r="G672" s="52">
        <v>0.09</v>
      </c>
      <c r="H672" s="52">
        <v>0.09</v>
      </c>
      <c r="I672" s="52">
        <f t="shared" si="10"/>
        <v>0.18</v>
      </c>
    </row>
    <row r="673" spans="1:9" x14ac:dyDescent="0.25">
      <c r="A673" s="40">
        <v>672</v>
      </c>
      <c r="B673" s="49" t="s">
        <v>868</v>
      </c>
      <c r="C673" s="8">
        <v>61031667</v>
      </c>
      <c r="D673" s="50" t="s">
        <v>70</v>
      </c>
      <c r="E673" s="50" t="s">
        <v>100</v>
      </c>
      <c r="F673" s="51">
        <v>2347</v>
      </c>
      <c r="G673" s="52">
        <v>0.09</v>
      </c>
      <c r="H673" s="52">
        <v>0.09</v>
      </c>
      <c r="I673" s="52">
        <f t="shared" si="10"/>
        <v>0.18</v>
      </c>
    </row>
    <row r="674" spans="1:9" x14ac:dyDescent="0.25">
      <c r="A674" s="40">
        <v>673</v>
      </c>
      <c r="B674" s="49" t="s">
        <v>869</v>
      </c>
      <c r="C674" s="8">
        <v>61031668</v>
      </c>
      <c r="D674" s="50" t="s">
        <v>70</v>
      </c>
      <c r="E674" s="50" t="s">
        <v>100</v>
      </c>
      <c r="F674" s="51">
        <v>2348</v>
      </c>
      <c r="G674" s="52">
        <v>0.09</v>
      </c>
      <c r="H674" s="52">
        <v>0.09</v>
      </c>
      <c r="I674" s="52">
        <f t="shared" si="10"/>
        <v>0.18</v>
      </c>
    </row>
    <row r="675" spans="1:9" x14ac:dyDescent="0.25">
      <c r="A675" s="40">
        <v>674</v>
      </c>
      <c r="B675" s="49" t="s">
        <v>870</v>
      </c>
      <c r="C675" s="8">
        <v>61031669</v>
      </c>
      <c r="D675" s="50" t="s">
        <v>70</v>
      </c>
      <c r="E675" s="50" t="s">
        <v>100</v>
      </c>
      <c r="F675" s="51">
        <v>2349</v>
      </c>
      <c r="G675" s="52">
        <v>0.09</v>
      </c>
      <c r="H675" s="52">
        <v>0.09</v>
      </c>
      <c r="I675" s="52">
        <f t="shared" si="10"/>
        <v>0.18</v>
      </c>
    </row>
    <row r="676" spans="1:9" x14ac:dyDescent="0.25">
      <c r="A676" s="40">
        <v>675</v>
      </c>
      <c r="B676" s="49" t="s">
        <v>871</v>
      </c>
      <c r="C676" s="8">
        <v>61031670</v>
      </c>
      <c r="D676" s="50" t="s">
        <v>70</v>
      </c>
      <c r="E676" s="50" t="s">
        <v>100</v>
      </c>
      <c r="F676" s="51">
        <v>2350</v>
      </c>
      <c r="G676" s="52">
        <v>0.09</v>
      </c>
      <c r="H676" s="52">
        <v>0.09</v>
      </c>
      <c r="I676" s="52">
        <f t="shared" si="10"/>
        <v>0.18</v>
      </c>
    </row>
    <row r="677" spans="1:9" x14ac:dyDescent="0.25">
      <c r="A677" s="40">
        <v>676</v>
      </c>
      <c r="B677" s="49" t="s">
        <v>872</v>
      </c>
      <c r="C677" s="8">
        <v>61031671</v>
      </c>
      <c r="D677" s="50" t="s">
        <v>70</v>
      </c>
      <c r="E677" s="50" t="s">
        <v>100</v>
      </c>
      <c r="F677" s="51">
        <v>2351</v>
      </c>
      <c r="G677" s="52">
        <v>0.09</v>
      </c>
      <c r="H677" s="52">
        <v>0.09</v>
      </c>
      <c r="I677" s="52">
        <f t="shared" si="10"/>
        <v>0.18</v>
      </c>
    </row>
    <row r="678" spans="1:9" x14ac:dyDescent="0.25">
      <c r="A678" s="40">
        <v>677</v>
      </c>
      <c r="B678" s="49" t="s">
        <v>873</v>
      </c>
      <c r="C678" s="8">
        <v>61031672</v>
      </c>
      <c r="D678" s="50" t="s">
        <v>70</v>
      </c>
      <c r="E678" s="50" t="s">
        <v>100</v>
      </c>
      <c r="F678" s="51">
        <v>2352</v>
      </c>
      <c r="G678" s="52">
        <v>0.09</v>
      </c>
      <c r="H678" s="52">
        <v>0.09</v>
      </c>
      <c r="I678" s="52">
        <f t="shared" si="10"/>
        <v>0.18</v>
      </c>
    </row>
    <row r="679" spans="1:9" x14ac:dyDescent="0.25">
      <c r="A679" s="40">
        <v>678</v>
      </c>
      <c r="B679" s="49" t="s">
        <v>874</v>
      </c>
      <c r="C679" s="8">
        <v>61031673</v>
      </c>
      <c r="D679" s="50" t="s">
        <v>70</v>
      </c>
      <c r="E679" s="50" t="s">
        <v>100</v>
      </c>
      <c r="F679" s="51">
        <v>2353</v>
      </c>
      <c r="G679" s="52">
        <v>0.09</v>
      </c>
      <c r="H679" s="52">
        <v>0.09</v>
      </c>
      <c r="I679" s="52">
        <f t="shared" si="10"/>
        <v>0.18</v>
      </c>
    </row>
    <row r="680" spans="1:9" x14ac:dyDescent="0.25">
      <c r="A680" s="40">
        <v>679</v>
      </c>
      <c r="B680" s="49" t="s">
        <v>875</v>
      </c>
      <c r="C680" s="8">
        <v>61031674</v>
      </c>
      <c r="D680" s="50" t="s">
        <v>70</v>
      </c>
      <c r="E680" s="50" t="s">
        <v>100</v>
      </c>
      <c r="F680" s="51">
        <v>2354</v>
      </c>
      <c r="G680" s="52">
        <v>0.09</v>
      </c>
      <c r="H680" s="52">
        <v>0.09</v>
      </c>
      <c r="I680" s="52">
        <f t="shared" si="10"/>
        <v>0.18</v>
      </c>
    </row>
    <row r="681" spans="1:9" x14ac:dyDescent="0.25">
      <c r="A681" s="40">
        <v>680</v>
      </c>
      <c r="B681" s="49" t="s">
        <v>876</v>
      </c>
      <c r="C681" s="8">
        <v>61031675</v>
      </c>
      <c r="D681" s="50" t="s">
        <v>70</v>
      </c>
      <c r="E681" s="50" t="s">
        <v>100</v>
      </c>
      <c r="F681" s="51">
        <v>2355</v>
      </c>
      <c r="G681" s="52">
        <v>0.09</v>
      </c>
      <c r="H681" s="52">
        <v>0.09</v>
      </c>
      <c r="I681" s="52">
        <f t="shared" si="10"/>
        <v>0.18</v>
      </c>
    </row>
    <row r="682" spans="1:9" x14ac:dyDescent="0.25">
      <c r="A682" s="40">
        <v>681</v>
      </c>
      <c r="B682" s="49" t="s">
        <v>877</v>
      </c>
      <c r="C682" s="8">
        <v>61031676</v>
      </c>
      <c r="D682" s="50" t="s">
        <v>70</v>
      </c>
      <c r="E682" s="50" t="s">
        <v>100</v>
      </c>
      <c r="F682" s="51">
        <v>2356</v>
      </c>
      <c r="G682" s="52">
        <v>0.09</v>
      </c>
      <c r="H682" s="52">
        <v>0.09</v>
      </c>
      <c r="I682" s="52">
        <f t="shared" si="10"/>
        <v>0.18</v>
      </c>
    </row>
    <row r="683" spans="1:9" x14ac:dyDescent="0.25">
      <c r="A683" s="40">
        <v>682</v>
      </c>
      <c r="B683" s="49" t="s">
        <v>878</v>
      </c>
      <c r="C683" s="8">
        <v>61031677</v>
      </c>
      <c r="D683" s="50" t="s">
        <v>70</v>
      </c>
      <c r="E683" s="50" t="s">
        <v>100</v>
      </c>
      <c r="F683" s="51">
        <v>2357</v>
      </c>
      <c r="G683" s="52">
        <v>0.09</v>
      </c>
      <c r="H683" s="52">
        <v>0.09</v>
      </c>
      <c r="I683" s="52">
        <f t="shared" si="10"/>
        <v>0.18</v>
      </c>
    </row>
    <row r="684" spans="1:9" x14ac:dyDescent="0.25">
      <c r="A684" s="40">
        <v>683</v>
      </c>
      <c r="B684" s="49" t="s">
        <v>879</v>
      </c>
      <c r="C684" s="8">
        <v>61031678</v>
      </c>
      <c r="D684" s="50" t="s">
        <v>70</v>
      </c>
      <c r="E684" s="50" t="s">
        <v>100</v>
      </c>
      <c r="F684" s="51">
        <v>2358</v>
      </c>
      <c r="G684" s="52">
        <v>0.09</v>
      </c>
      <c r="H684" s="52">
        <v>0.09</v>
      </c>
      <c r="I684" s="52">
        <f t="shared" si="10"/>
        <v>0.18</v>
      </c>
    </row>
    <row r="685" spans="1:9" x14ac:dyDescent="0.25">
      <c r="A685" s="40">
        <v>684</v>
      </c>
      <c r="B685" s="49" t="s">
        <v>880</v>
      </c>
      <c r="C685" s="8">
        <v>61031679</v>
      </c>
      <c r="D685" s="50" t="s">
        <v>70</v>
      </c>
      <c r="E685" s="50" t="s">
        <v>100</v>
      </c>
      <c r="F685" s="51">
        <v>2359</v>
      </c>
      <c r="G685" s="52">
        <v>0.09</v>
      </c>
      <c r="H685" s="52">
        <v>0.09</v>
      </c>
      <c r="I685" s="52">
        <f t="shared" si="10"/>
        <v>0.18</v>
      </c>
    </row>
    <row r="686" spans="1:9" x14ac:dyDescent="0.25">
      <c r="A686" s="40">
        <v>685</v>
      </c>
      <c r="B686" s="49" t="s">
        <v>881</v>
      </c>
      <c r="C686" s="8">
        <v>61031680</v>
      </c>
      <c r="D686" s="50" t="s">
        <v>70</v>
      </c>
      <c r="E686" s="50" t="s">
        <v>100</v>
      </c>
      <c r="F686" s="51">
        <v>2360</v>
      </c>
      <c r="G686" s="52">
        <v>0.09</v>
      </c>
      <c r="H686" s="52">
        <v>0.09</v>
      </c>
      <c r="I686" s="52">
        <f t="shared" si="10"/>
        <v>0.18</v>
      </c>
    </row>
    <row r="687" spans="1:9" x14ac:dyDescent="0.25">
      <c r="A687" s="40">
        <v>686</v>
      </c>
      <c r="B687" s="49" t="s">
        <v>882</v>
      </c>
      <c r="C687" s="8">
        <v>61031681</v>
      </c>
      <c r="D687" s="50" t="s">
        <v>70</v>
      </c>
      <c r="E687" s="50" t="s">
        <v>100</v>
      </c>
      <c r="F687" s="51">
        <v>2361</v>
      </c>
      <c r="G687" s="52">
        <v>0.09</v>
      </c>
      <c r="H687" s="52">
        <v>0.09</v>
      </c>
      <c r="I687" s="52">
        <f t="shared" si="10"/>
        <v>0.18</v>
      </c>
    </row>
    <row r="688" spans="1:9" x14ac:dyDescent="0.25">
      <c r="A688" s="40">
        <v>687</v>
      </c>
      <c r="B688" s="49" t="s">
        <v>883</v>
      </c>
      <c r="C688" s="8">
        <v>61031682</v>
      </c>
      <c r="D688" s="50" t="s">
        <v>70</v>
      </c>
      <c r="E688" s="50" t="s">
        <v>100</v>
      </c>
      <c r="F688" s="51">
        <v>2362</v>
      </c>
      <c r="G688" s="52">
        <v>0.09</v>
      </c>
      <c r="H688" s="52">
        <v>0.09</v>
      </c>
      <c r="I688" s="52">
        <f t="shared" si="10"/>
        <v>0.18</v>
      </c>
    </row>
    <row r="689" spans="1:9" x14ac:dyDescent="0.25">
      <c r="A689" s="40">
        <v>688</v>
      </c>
      <c r="B689" s="49" t="s">
        <v>884</v>
      </c>
      <c r="C689" s="8">
        <v>61031683</v>
      </c>
      <c r="D689" s="50" t="s">
        <v>70</v>
      </c>
      <c r="E689" s="50" t="s">
        <v>100</v>
      </c>
      <c r="F689" s="51">
        <v>2363</v>
      </c>
      <c r="G689" s="52">
        <v>0.09</v>
      </c>
      <c r="H689" s="52">
        <v>0.09</v>
      </c>
      <c r="I689" s="52">
        <f t="shared" si="10"/>
        <v>0.18</v>
      </c>
    </row>
    <row r="690" spans="1:9" x14ac:dyDescent="0.25">
      <c r="A690" s="40">
        <v>689</v>
      </c>
      <c r="B690" s="49" t="s">
        <v>885</v>
      </c>
      <c r="C690" s="8">
        <v>61031684</v>
      </c>
      <c r="D690" s="50" t="s">
        <v>70</v>
      </c>
      <c r="E690" s="50" t="s">
        <v>100</v>
      </c>
      <c r="F690" s="51">
        <v>2364</v>
      </c>
      <c r="G690" s="52">
        <v>0.09</v>
      </c>
      <c r="H690" s="52">
        <v>0.09</v>
      </c>
      <c r="I690" s="52">
        <f t="shared" si="10"/>
        <v>0.18</v>
      </c>
    </row>
    <row r="691" spans="1:9" x14ac:dyDescent="0.25">
      <c r="A691" s="40">
        <v>690</v>
      </c>
      <c r="B691" s="49" t="s">
        <v>886</v>
      </c>
      <c r="C691" s="8">
        <v>61031685</v>
      </c>
      <c r="D691" s="50" t="s">
        <v>70</v>
      </c>
      <c r="E691" s="50" t="s">
        <v>100</v>
      </c>
      <c r="F691" s="51">
        <v>2365</v>
      </c>
      <c r="G691" s="52">
        <v>0.09</v>
      </c>
      <c r="H691" s="52">
        <v>0.09</v>
      </c>
      <c r="I691" s="52">
        <f t="shared" si="10"/>
        <v>0.18</v>
      </c>
    </row>
    <row r="692" spans="1:9" x14ac:dyDescent="0.25">
      <c r="A692" s="40">
        <v>691</v>
      </c>
      <c r="B692" s="49" t="s">
        <v>887</v>
      </c>
      <c r="C692" s="8">
        <v>61031686</v>
      </c>
      <c r="D692" s="50" t="s">
        <v>70</v>
      </c>
      <c r="E692" s="50" t="s">
        <v>100</v>
      </c>
      <c r="F692" s="51">
        <v>2366</v>
      </c>
      <c r="G692" s="52">
        <v>0.09</v>
      </c>
      <c r="H692" s="52">
        <v>0.09</v>
      </c>
      <c r="I692" s="52">
        <f t="shared" si="10"/>
        <v>0.18</v>
      </c>
    </row>
    <row r="693" spans="1:9" x14ac:dyDescent="0.25">
      <c r="A693" s="40">
        <v>692</v>
      </c>
      <c r="B693" s="49" t="s">
        <v>888</v>
      </c>
      <c r="C693" s="8">
        <v>61031687</v>
      </c>
      <c r="D693" s="50" t="s">
        <v>70</v>
      </c>
      <c r="E693" s="50" t="s">
        <v>100</v>
      </c>
      <c r="F693" s="51">
        <v>2367</v>
      </c>
      <c r="G693" s="52">
        <v>0.09</v>
      </c>
      <c r="H693" s="52">
        <v>0.09</v>
      </c>
      <c r="I693" s="52">
        <f t="shared" si="10"/>
        <v>0.18</v>
      </c>
    </row>
    <row r="694" spans="1:9" x14ac:dyDescent="0.25">
      <c r="A694" s="40">
        <v>693</v>
      </c>
      <c r="B694" s="49" t="s">
        <v>889</v>
      </c>
      <c r="C694" s="8">
        <v>61031688</v>
      </c>
      <c r="D694" s="50" t="s">
        <v>70</v>
      </c>
      <c r="E694" s="50" t="s">
        <v>100</v>
      </c>
      <c r="F694" s="51">
        <v>2368</v>
      </c>
      <c r="G694" s="52">
        <v>0.09</v>
      </c>
      <c r="H694" s="52">
        <v>0.09</v>
      </c>
      <c r="I694" s="52">
        <f t="shared" si="10"/>
        <v>0.18</v>
      </c>
    </row>
    <row r="695" spans="1:9" x14ac:dyDescent="0.25">
      <c r="A695" s="40">
        <v>694</v>
      </c>
      <c r="B695" s="49" t="s">
        <v>890</v>
      </c>
      <c r="C695" s="8">
        <v>61031689</v>
      </c>
      <c r="D695" s="50" t="s">
        <v>70</v>
      </c>
      <c r="E695" s="50" t="s">
        <v>100</v>
      </c>
      <c r="F695" s="51">
        <v>2369</v>
      </c>
      <c r="G695" s="52">
        <v>0.09</v>
      </c>
      <c r="H695" s="52">
        <v>0.09</v>
      </c>
      <c r="I695" s="52">
        <f t="shared" si="10"/>
        <v>0.18</v>
      </c>
    </row>
    <row r="696" spans="1:9" x14ac:dyDescent="0.25">
      <c r="A696" s="40">
        <v>695</v>
      </c>
      <c r="B696" s="49" t="s">
        <v>891</v>
      </c>
      <c r="C696" s="8">
        <v>61031690</v>
      </c>
      <c r="D696" s="50" t="s">
        <v>70</v>
      </c>
      <c r="E696" s="50" t="s">
        <v>100</v>
      </c>
      <c r="F696" s="51">
        <v>2370</v>
      </c>
      <c r="G696" s="52">
        <v>0.09</v>
      </c>
      <c r="H696" s="52">
        <v>0.09</v>
      </c>
      <c r="I696" s="52">
        <f t="shared" si="10"/>
        <v>0.18</v>
      </c>
    </row>
    <row r="697" spans="1:9" x14ac:dyDescent="0.25">
      <c r="A697" s="40">
        <v>696</v>
      </c>
      <c r="B697" s="49" t="s">
        <v>892</v>
      </c>
      <c r="C697" s="8">
        <v>61031691</v>
      </c>
      <c r="D697" s="50" t="s">
        <v>70</v>
      </c>
      <c r="E697" s="50" t="s">
        <v>100</v>
      </c>
      <c r="F697" s="51">
        <v>2371</v>
      </c>
      <c r="G697" s="52">
        <v>0.09</v>
      </c>
      <c r="H697" s="52">
        <v>0.09</v>
      </c>
      <c r="I697" s="52">
        <f t="shared" si="10"/>
        <v>0.18</v>
      </c>
    </row>
    <row r="698" spans="1:9" x14ac:dyDescent="0.25">
      <c r="A698" s="40">
        <v>697</v>
      </c>
      <c r="B698" s="49" t="s">
        <v>893</v>
      </c>
      <c r="C698" s="8">
        <v>61031692</v>
      </c>
      <c r="D698" s="50" t="s">
        <v>70</v>
      </c>
      <c r="E698" s="50" t="s">
        <v>100</v>
      </c>
      <c r="F698" s="51">
        <v>2372</v>
      </c>
      <c r="G698" s="52">
        <v>0.09</v>
      </c>
      <c r="H698" s="52">
        <v>0.09</v>
      </c>
      <c r="I698" s="52">
        <f t="shared" si="10"/>
        <v>0.18</v>
      </c>
    </row>
    <row r="699" spans="1:9" x14ac:dyDescent="0.25">
      <c r="A699" s="40">
        <v>698</v>
      </c>
      <c r="B699" s="49" t="s">
        <v>894</v>
      </c>
      <c r="C699" s="8">
        <v>61031693</v>
      </c>
      <c r="D699" s="50" t="s">
        <v>70</v>
      </c>
      <c r="E699" s="50" t="s">
        <v>100</v>
      </c>
      <c r="F699" s="51">
        <v>2373</v>
      </c>
      <c r="G699" s="52">
        <v>0.09</v>
      </c>
      <c r="H699" s="52">
        <v>0.09</v>
      </c>
      <c r="I699" s="52">
        <f t="shared" si="10"/>
        <v>0.18</v>
      </c>
    </row>
    <row r="700" spans="1:9" x14ac:dyDescent="0.25">
      <c r="A700" s="40">
        <v>699</v>
      </c>
      <c r="B700" s="49" t="s">
        <v>895</v>
      </c>
      <c r="C700" s="8">
        <v>61031694</v>
      </c>
      <c r="D700" s="50" t="s">
        <v>70</v>
      </c>
      <c r="E700" s="50" t="s">
        <v>100</v>
      </c>
      <c r="F700" s="51">
        <v>2374</v>
      </c>
      <c r="G700" s="52">
        <v>0.09</v>
      </c>
      <c r="H700" s="52">
        <v>0.09</v>
      </c>
      <c r="I700" s="52">
        <f t="shared" si="10"/>
        <v>0.18</v>
      </c>
    </row>
    <row r="701" spans="1:9" x14ac:dyDescent="0.25">
      <c r="A701" s="40">
        <v>700</v>
      </c>
      <c r="B701" s="49" t="s">
        <v>896</v>
      </c>
      <c r="C701" s="8">
        <v>61031695</v>
      </c>
      <c r="D701" s="50" t="s">
        <v>70</v>
      </c>
      <c r="E701" s="50" t="s">
        <v>100</v>
      </c>
      <c r="F701" s="51">
        <v>2375</v>
      </c>
      <c r="G701" s="52">
        <v>0.09</v>
      </c>
      <c r="H701" s="52">
        <v>0.09</v>
      </c>
      <c r="I701" s="52">
        <f t="shared" si="10"/>
        <v>0.18</v>
      </c>
    </row>
    <row r="702" spans="1:9" x14ac:dyDescent="0.25">
      <c r="A702" s="40">
        <v>701</v>
      </c>
      <c r="B702" s="49" t="s">
        <v>897</v>
      </c>
      <c r="C702" s="8">
        <v>61031696</v>
      </c>
      <c r="D702" s="50" t="s">
        <v>70</v>
      </c>
      <c r="E702" s="50" t="s">
        <v>100</v>
      </c>
      <c r="F702" s="51">
        <v>2376</v>
      </c>
      <c r="G702" s="52">
        <v>0.09</v>
      </c>
      <c r="H702" s="52">
        <v>0.09</v>
      </c>
      <c r="I702" s="52">
        <f t="shared" si="10"/>
        <v>0.18</v>
      </c>
    </row>
    <row r="703" spans="1:9" x14ac:dyDescent="0.25">
      <c r="A703" s="40">
        <v>702</v>
      </c>
      <c r="B703" s="49" t="s">
        <v>898</v>
      </c>
      <c r="C703" s="8">
        <v>61031697</v>
      </c>
      <c r="D703" s="50" t="s">
        <v>70</v>
      </c>
      <c r="E703" s="50" t="s">
        <v>100</v>
      </c>
      <c r="F703" s="51">
        <v>2377</v>
      </c>
      <c r="G703" s="52">
        <v>0.09</v>
      </c>
      <c r="H703" s="52">
        <v>0.09</v>
      </c>
      <c r="I703" s="52">
        <f t="shared" si="10"/>
        <v>0.18</v>
      </c>
    </row>
    <row r="704" spans="1:9" x14ac:dyDescent="0.25">
      <c r="A704" s="40">
        <v>703</v>
      </c>
      <c r="B704" s="49" t="s">
        <v>899</v>
      </c>
      <c r="C704" s="8">
        <v>61031698</v>
      </c>
      <c r="D704" s="50" t="s">
        <v>70</v>
      </c>
      <c r="E704" s="50" t="s">
        <v>100</v>
      </c>
      <c r="F704" s="51">
        <v>2378</v>
      </c>
      <c r="G704" s="52">
        <v>0.09</v>
      </c>
      <c r="H704" s="52">
        <v>0.09</v>
      </c>
      <c r="I704" s="52">
        <f t="shared" si="10"/>
        <v>0.18</v>
      </c>
    </row>
    <row r="705" spans="1:9" x14ac:dyDescent="0.25">
      <c r="A705" s="40">
        <v>704</v>
      </c>
      <c r="B705" s="49" t="s">
        <v>900</v>
      </c>
      <c r="C705" s="8">
        <v>61031699</v>
      </c>
      <c r="D705" s="50" t="s">
        <v>70</v>
      </c>
      <c r="E705" s="50" t="s">
        <v>100</v>
      </c>
      <c r="F705" s="51">
        <v>2379</v>
      </c>
      <c r="G705" s="52">
        <v>0.09</v>
      </c>
      <c r="H705" s="52">
        <v>0.09</v>
      </c>
      <c r="I705" s="52">
        <f t="shared" si="10"/>
        <v>0.18</v>
      </c>
    </row>
    <row r="706" spans="1:9" x14ac:dyDescent="0.25">
      <c r="A706" s="40">
        <v>705</v>
      </c>
      <c r="B706" s="49" t="s">
        <v>901</v>
      </c>
      <c r="C706" s="8">
        <v>61031700</v>
      </c>
      <c r="D706" s="50" t="s">
        <v>70</v>
      </c>
      <c r="E706" s="50" t="s">
        <v>100</v>
      </c>
      <c r="F706" s="51">
        <v>2380</v>
      </c>
      <c r="G706" s="52">
        <v>0.09</v>
      </c>
      <c r="H706" s="52">
        <v>0.09</v>
      </c>
      <c r="I706" s="52">
        <f t="shared" si="10"/>
        <v>0.18</v>
      </c>
    </row>
    <row r="707" spans="1:9" x14ac:dyDescent="0.25">
      <c r="A707" s="40">
        <v>706</v>
      </c>
      <c r="B707" s="49" t="s">
        <v>902</v>
      </c>
      <c r="C707" s="8">
        <v>61031701</v>
      </c>
      <c r="D707" s="50" t="s">
        <v>70</v>
      </c>
      <c r="E707" s="50" t="s">
        <v>100</v>
      </c>
      <c r="F707" s="51">
        <v>2381</v>
      </c>
      <c r="G707" s="52">
        <v>0.09</v>
      </c>
      <c r="H707" s="52">
        <v>0.09</v>
      </c>
      <c r="I707" s="52">
        <f t="shared" ref="I707:I770" si="11">G707+H707</f>
        <v>0.18</v>
      </c>
    </row>
    <row r="708" spans="1:9" x14ac:dyDescent="0.25">
      <c r="A708" s="40">
        <v>707</v>
      </c>
      <c r="B708" s="49" t="s">
        <v>903</v>
      </c>
      <c r="C708" s="8">
        <v>61031702</v>
      </c>
      <c r="D708" s="50" t="s">
        <v>70</v>
      </c>
      <c r="E708" s="50" t="s">
        <v>100</v>
      </c>
      <c r="F708" s="51">
        <v>2382</v>
      </c>
      <c r="G708" s="52">
        <v>0.09</v>
      </c>
      <c r="H708" s="52">
        <v>0.09</v>
      </c>
      <c r="I708" s="52">
        <f t="shared" si="11"/>
        <v>0.18</v>
      </c>
    </row>
    <row r="709" spans="1:9" x14ac:dyDescent="0.25">
      <c r="A709" s="40">
        <v>708</v>
      </c>
      <c r="B709" s="49" t="s">
        <v>904</v>
      </c>
      <c r="C709" s="8">
        <v>61031703</v>
      </c>
      <c r="D709" s="50" t="s">
        <v>70</v>
      </c>
      <c r="E709" s="50" t="s">
        <v>100</v>
      </c>
      <c r="F709" s="51">
        <v>2383</v>
      </c>
      <c r="G709" s="52">
        <v>0.09</v>
      </c>
      <c r="H709" s="52">
        <v>0.09</v>
      </c>
      <c r="I709" s="52">
        <f t="shared" si="11"/>
        <v>0.18</v>
      </c>
    </row>
    <row r="710" spans="1:9" x14ac:dyDescent="0.25">
      <c r="A710" s="40">
        <v>709</v>
      </c>
      <c r="B710" s="49" t="s">
        <v>905</v>
      </c>
      <c r="C710" s="8">
        <v>61031704</v>
      </c>
      <c r="D710" s="50" t="s">
        <v>70</v>
      </c>
      <c r="E710" s="50" t="s">
        <v>100</v>
      </c>
      <c r="F710" s="51">
        <v>2384</v>
      </c>
      <c r="G710" s="52">
        <v>0.09</v>
      </c>
      <c r="H710" s="52">
        <v>0.09</v>
      </c>
      <c r="I710" s="52">
        <f t="shared" si="11"/>
        <v>0.18</v>
      </c>
    </row>
    <row r="711" spans="1:9" x14ac:dyDescent="0.25">
      <c r="A711" s="40">
        <v>710</v>
      </c>
      <c r="B711" s="49" t="s">
        <v>906</v>
      </c>
      <c r="C711" s="8">
        <v>61031705</v>
      </c>
      <c r="D711" s="50" t="s">
        <v>70</v>
      </c>
      <c r="E711" s="50" t="s">
        <v>100</v>
      </c>
      <c r="F711" s="51">
        <v>2385</v>
      </c>
      <c r="G711" s="52">
        <v>0.09</v>
      </c>
      <c r="H711" s="52">
        <v>0.09</v>
      </c>
      <c r="I711" s="52">
        <f t="shared" si="11"/>
        <v>0.18</v>
      </c>
    </row>
    <row r="712" spans="1:9" x14ac:dyDescent="0.25">
      <c r="A712" s="40">
        <v>711</v>
      </c>
      <c r="B712" s="49" t="s">
        <v>907</v>
      </c>
      <c r="C712" s="8">
        <v>61031706</v>
      </c>
      <c r="D712" s="50" t="s">
        <v>70</v>
      </c>
      <c r="E712" s="50" t="s">
        <v>100</v>
      </c>
      <c r="F712" s="51">
        <v>2386</v>
      </c>
      <c r="G712" s="52">
        <v>0.09</v>
      </c>
      <c r="H712" s="52">
        <v>0.09</v>
      </c>
      <c r="I712" s="52">
        <f t="shared" si="11"/>
        <v>0.18</v>
      </c>
    </row>
    <row r="713" spans="1:9" x14ac:dyDescent="0.25">
      <c r="A713" s="40">
        <v>712</v>
      </c>
      <c r="B713" s="49" t="s">
        <v>908</v>
      </c>
      <c r="C713" s="8">
        <v>61031707</v>
      </c>
      <c r="D713" s="50" t="s">
        <v>70</v>
      </c>
      <c r="E713" s="50" t="s">
        <v>100</v>
      </c>
      <c r="F713" s="51">
        <v>2387</v>
      </c>
      <c r="G713" s="52">
        <v>0.09</v>
      </c>
      <c r="H713" s="52">
        <v>0.09</v>
      </c>
      <c r="I713" s="52">
        <f t="shared" si="11"/>
        <v>0.18</v>
      </c>
    </row>
    <row r="714" spans="1:9" x14ac:dyDescent="0.25">
      <c r="A714" s="40">
        <v>713</v>
      </c>
      <c r="B714" s="49" t="s">
        <v>909</v>
      </c>
      <c r="C714" s="8">
        <v>61031708</v>
      </c>
      <c r="D714" s="50" t="s">
        <v>70</v>
      </c>
      <c r="E714" s="50" t="s">
        <v>100</v>
      </c>
      <c r="F714" s="51">
        <v>2388</v>
      </c>
      <c r="G714" s="52">
        <v>0.09</v>
      </c>
      <c r="H714" s="52">
        <v>0.09</v>
      </c>
      <c r="I714" s="52">
        <f t="shared" si="11"/>
        <v>0.18</v>
      </c>
    </row>
    <row r="715" spans="1:9" x14ac:dyDescent="0.25">
      <c r="A715" s="40">
        <v>714</v>
      </c>
      <c r="B715" s="49" t="s">
        <v>910</v>
      </c>
      <c r="C715" s="8">
        <v>61031709</v>
      </c>
      <c r="D715" s="50" t="s">
        <v>70</v>
      </c>
      <c r="E715" s="50" t="s">
        <v>100</v>
      </c>
      <c r="F715" s="51">
        <v>2389</v>
      </c>
      <c r="G715" s="52">
        <v>0.09</v>
      </c>
      <c r="H715" s="52">
        <v>0.09</v>
      </c>
      <c r="I715" s="52">
        <f t="shared" si="11"/>
        <v>0.18</v>
      </c>
    </row>
    <row r="716" spans="1:9" x14ac:dyDescent="0.25">
      <c r="A716" s="40">
        <v>715</v>
      </c>
      <c r="B716" s="49" t="s">
        <v>911</v>
      </c>
      <c r="C716" s="8">
        <v>61031710</v>
      </c>
      <c r="D716" s="50" t="s">
        <v>70</v>
      </c>
      <c r="E716" s="50" t="s">
        <v>100</v>
      </c>
      <c r="F716" s="51">
        <v>2390</v>
      </c>
      <c r="G716" s="52">
        <v>0.09</v>
      </c>
      <c r="H716" s="52">
        <v>0.09</v>
      </c>
      <c r="I716" s="52">
        <f t="shared" si="11"/>
        <v>0.18</v>
      </c>
    </row>
    <row r="717" spans="1:9" x14ac:dyDescent="0.25">
      <c r="A717" s="40">
        <v>716</v>
      </c>
      <c r="B717" s="49" t="s">
        <v>912</v>
      </c>
      <c r="C717" s="8">
        <v>61031711</v>
      </c>
      <c r="D717" s="50" t="s">
        <v>70</v>
      </c>
      <c r="E717" s="50" t="s">
        <v>100</v>
      </c>
      <c r="F717" s="51">
        <v>2391</v>
      </c>
      <c r="G717" s="52">
        <v>0.09</v>
      </c>
      <c r="H717" s="52">
        <v>0.09</v>
      </c>
      <c r="I717" s="52">
        <f t="shared" si="11"/>
        <v>0.18</v>
      </c>
    </row>
    <row r="718" spans="1:9" x14ac:dyDescent="0.25">
      <c r="A718" s="40">
        <v>717</v>
      </c>
      <c r="B718" s="49" t="s">
        <v>913</v>
      </c>
      <c r="C718" s="8">
        <v>61031712</v>
      </c>
      <c r="D718" s="50" t="s">
        <v>70</v>
      </c>
      <c r="E718" s="50" t="s">
        <v>100</v>
      </c>
      <c r="F718" s="51">
        <v>2392</v>
      </c>
      <c r="G718" s="52">
        <v>0.09</v>
      </c>
      <c r="H718" s="52">
        <v>0.09</v>
      </c>
      <c r="I718" s="52">
        <f t="shared" si="11"/>
        <v>0.18</v>
      </c>
    </row>
    <row r="719" spans="1:9" x14ac:dyDescent="0.25">
      <c r="A719" s="40">
        <v>718</v>
      </c>
      <c r="B719" s="49" t="s">
        <v>914</v>
      </c>
      <c r="C719" s="8">
        <v>61031713</v>
      </c>
      <c r="D719" s="50" t="s">
        <v>70</v>
      </c>
      <c r="E719" s="50" t="s">
        <v>100</v>
      </c>
      <c r="F719" s="51">
        <v>2393</v>
      </c>
      <c r="G719" s="52">
        <v>0.09</v>
      </c>
      <c r="H719" s="52">
        <v>0.09</v>
      </c>
      <c r="I719" s="52">
        <f t="shared" si="11"/>
        <v>0.18</v>
      </c>
    </row>
    <row r="720" spans="1:9" x14ac:dyDescent="0.25">
      <c r="A720" s="40">
        <v>719</v>
      </c>
      <c r="B720" s="49" t="s">
        <v>915</v>
      </c>
      <c r="C720" s="8">
        <v>61031714</v>
      </c>
      <c r="D720" s="50" t="s">
        <v>70</v>
      </c>
      <c r="E720" s="50" t="s">
        <v>100</v>
      </c>
      <c r="F720" s="51">
        <v>2394</v>
      </c>
      <c r="G720" s="52">
        <v>0.09</v>
      </c>
      <c r="H720" s="52">
        <v>0.09</v>
      </c>
      <c r="I720" s="52">
        <f t="shared" si="11"/>
        <v>0.18</v>
      </c>
    </row>
    <row r="721" spans="1:9" x14ac:dyDescent="0.25">
      <c r="A721" s="40">
        <v>720</v>
      </c>
      <c r="B721" s="49" t="s">
        <v>916</v>
      </c>
      <c r="C721" s="8">
        <v>61031715</v>
      </c>
      <c r="D721" s="50" t="s">
        <v>70</v>
      </c>
      <c r="E721" s="50" t="s">
        <v>100</v>
      </c>
      <c r="F721" s="51">
        <v>2395</v>
      </c>
      <c r="G721" s="52">
        <v>0.09</v>
      </c>
      <c r="H721" s="52">
        <v>0.09</v>
      </c>
      <c r="I721" s="52">
        <f t="shared" si="11"/>
        <v>0.18</v>
      </c>
    </row>
    <row r="722" spans="1:9" x14ac:dyDescent="0.25">
      <c r="A722" s="40">
        <v>721</v>
      </c>
      <c r="B722" s="49" t="s">
        <v>917</v>
      </c>
      <c r="C722" s="8">
        <v>61031716</v>
      </c>
      <c r="D722" s="50" t="s">
        <v>70</v>
      </c>
      <c r="E722" s="50" t="s">
        <v>100</v>
      </c>
      <c r="F722" s="51">
        <v>2396</v>
      </c>
      <c r="G722" s="52">
        <v>0.09</v>
      </c>
      <c r="H722" s="52">
        <v>0.09</v>
      </c>
      <c r="I722" s="52">
        <f t="shared" si="11"/>
        <v>0.18</v>
      </c>
    </row>
    <row r="723" spans="1:9" x14ac:dyDescent="0.25">
      <c r="A723" s="40">
        <v>722</v>
      </c>
      <c r="B723" s="49" t="s">
        <v>918</v>
      </c>
      <c r="C723" s="8">
        <v>61031717</v>
      </c>
      <c r="D723" s="50" t="s">
        <v>70</v>
      </c>
      <c r="E723" s="50" t="s">
        <v>100</v>
      </c>
      <c r="F723" s="51">
        <v>2397</v>
      </c>
      <c r="G723" s="52">
        <v>0.09</v>
      </c>
      <c r="H723" s="52">
        <v>0.09</v>
      </c>
      <c r="I723" s="52">
        <f t="shared" si="11"/>
        <v>0.18</v>
      </c>
    </row>
    <row r="724" spans="1:9" x14ac:dyDescent="0.25">
      <c r="A724" s="40">
        <v>723</v>
      </c>
      <c r="B724" s="49" t="s">
        <v>919</v>
      </c>
      <c r="C724" s="8">
        <v>61031718</v>
      </c>
      <c r="D724" s="50" t="s">
        <v>70</v>
      </c>
      <c r="E724" s="50" t="s">
        <v>100</v>
      </c>
      <c r="F724" s="51">
        <v>2398</v>
      </c>
      <c r="G724" s="52">
        <v>0.09</v>
      </c>
      <c r="H724" s="52">
        <v>0.09</v>
      </c>
      <c r="I724" s="52">
        <f t="shared" si="11"/>
        <v>0.18</v>
      </c>
    </row>
    <row r="725" spans="1:9" x14ac:dyDescent="0.25">
      <c r="A725" s="40">
        <v>724</v>
      </c>
      <c r="B725" s="49" t="s">
        <v>920</v>
      </c>
      <c r="C725" s="8">
        <v>61031719</v>
      </c>
      <c r="D725" s="50" t="s">
        <v>70</v>
      </c>
      <c r="E725" s="50" t="s">
        <v>100</v>
      </c>
      <c r="F725" s="51">
        <v>2399</v>
      </c>
      <c r="G725" s="52">
        <v>0.09</v>
      </c>
      <c r="H725" s="52">
        <v>0.09</v>
      </c>
      <c r="I725" s="52">
        <f t="shared" si="11"/>
        <v>0.18</v>
      </c>
    </row>
    <row r="726" spans="1:9" x14ac:dyDescent="0.25">
      <c r="A726" s="40">
        <v>725</v>
      </c>
      <c r="B726" s="49" t="s">
        <v>921</v>
      </c>
      <c r="C726" s="8">
        <v>61031720</v>
      </c>
      <c r="D726" s="50" t="s">
        <v>70</v>
      </c>
      <c r="E726" s="50" t="s">
        <v>100</v>
      </c>
      <c r="F726" s="51">
        <v>2400</v>
      </c>
      <c r="G726" s="52">
        <v>0.09</v>
      </c>
      <c r="H726" s="52">
        <v>0.09</v>
      </c>
      <c r="I726" s="52">
        <f t="shared" si="11"/>
        <v>0.18</v>
      </c>
    </row>
    <row r="727" spans="1:9" x14ac:dyDescent="0.25">
      <c r="A727" s="40">
        <v>726</v>
      </c>
      <c r="B727" s="49" t="s">
        <v>922</v>
      </c>
      <c r="C727" s="8">
        <v>61031721</v>
      </c>
      <c r="D727" s="50" t="s">
        <v>70</v>
      </c>
      <c r="E727" s="50" t="s">
        <v>100</v>
      </c>
      <c r="F727" s="51">
        <v>2401</v>
      </c>
      <c r="G727" s="52">
        <v>0.09</v>
      </c>
      <c r="H727" s="52">
        <v>0.09</v>
      </c>
      <c r="I727" s="52">
        <f t="shared" si="11"/>
        <v>0.18</v>
      </c>
    </row>
    <row r="728" spans="1:9" x14ac:dyDescent="0.25">
      <c r="A728" s="40">
        <v>727</v>
      </c>
      <c r="B728" s="49" t="s">
        <v>923</v>
      </c>
      <c r="C728" s="8">
        <v>61031722</v>
      </c>
      <c r="D728" s="50" t="s">
        <v>70</v>
      </c>
      <c r="E728" s="50" t="s">
        <v>100</v>
      </c>
      <c r="F728" s="51">
        <v>2402</v>
      </c>
      <c r="G728" s="52">
        <v>0.09</v>
      </c>
      <c r="H728" s="52">
        <v>0.09</v>
      </c>
      <c r="I728" s="52">
        <f t="shared" si="11"/>
        <v>0.18</v>
      </c>
    </row>
    <row r="729" spans="1:9" x14ac:dyDescent="0.25">
      <c r="A729" s="40">
        <v>728</v>
      </c>
      <c r="B729" s="49" t="s">
        <v>924</v>
      </c>
      <c r="C729" s="8">
        <v>61031723</v>
      </c>
      <c r="D729" s="50" t="s">
        <v>70</v>
      </c>
      <c r="E729" s="50" t="s">
        <v>100</v>
      </c>
      <c r="F729" s="51">
        <v>2403</v>
      </c>
      <c r="G729" s="52">
        <v>0.09</v>
      </c>
      <c r="H729" s="52">
        <v>0.09</v>
      </c>
      <c r="I729" s="52">
        <f t="shared" si="11"/>
        <v>0.18</v>
      </c>
    </row>
    <row r="730" spans="1:9" x14ac:dyDescent="0.25">
      <c r="A730" s="40">
        <v>729</v>
      </c>
      <c r="B730" s="49" t="s">
        <v>925</v>
      </c>
      <c r="C730" s="8">
        <v>61031724</v>
      </c>
      <c r="D730" s="50" t="s">
        <v>70</v>
      </c>
      <c r="E730" s="50" t="s">
        <v>100</v>
      </c>
      <c r="F730" s="51">
        <v>2404</v>
      </c>
      <c r="G730" s="52">
        <v>0.09</v>
      </c>
      <c r="H730" s="52">
        <v>0.09</v>
      </c>
      <c r="I730" s="52">
        <f t="shared" si="11"/>
        <v>0.18</v>
      </c>
    </row>
    <row r="731" spans="1:9" x14ac:dyDescent="0.25">
      <c r="A731" s="40">
        <v>730</v>
      </c>
      <c r="B731" s="49" t="s">
        <v>926</v>
      </c>
      <c r="C731" s="8">
        <v>61031725</v>
      </c>
      <c r="D731" s="50" t="s">
        <v>70</v>
      </c>
      <c r="E731" s="50" t="s">
        <v>100</v>
      </c>
      <c r="F731" s="51">
        <v>2405</v>
      </c>
      <c r="G731" s="52">
        <v>0.09</v>
      </c>
      <c r="H731" s="52">
        <v>0.09</v>
      </c>
      <c r="I731" s="52">
        <f t="shared" si="11"/>
        <v>0.18</v>
      </c>
    </row>
    <row r="732" spans="1:9" x14ac:dyDescent="0.25">
      <c r="A732" s="40">
        <v>731</v>
      </c>
      <c r="B732" s="49" t="s">
        <v>927</v>
      </c>
      <c r="C732" s="8">
        <v>61031726</v>
      </c>
      <c r="D732" s="50" t="s">
        <v>70</v>
      </c>
      <c r="E732" s="50" t="s">
        <v>100</v>
      </c>
      <c r="F732" s="51">
        <v>2406</v>
      </c>
      <c r="G732" s="52">
        <v>0.09</v>
      </c>
      <c r="H732" s="52">
        <v>0.09</v>
      </c>
      <c r="I732" s="52">
        <f t="shared" si="11"/>
        <v>0.18</v>
      </c>
    </row>
    <row r="733" spans="1:9" x14ac:dyDescent="0.25">
      <c r="A733" s="40">
        <v>732</v>
      </c>
      <c r="B733" s="49" t="s">
        <v>928</v>
      </c>
      <c r="C733" s="8">
        <v>61031727</v>
      </c>
      <c r="D733" s="50" t="s">
        <v>70</v>
      </c>
      <c r="E733" s="50" t="s">
        <v>100</v>
      </c>
      <c r="F733" s="51">
        <v>2407</v>
      </c>
      <c r="G733" s="52">
        <v>0.09</v>
      </c>
      <c r="H733" s="52">
        <v>0.09</v>
      </c>
      <c r="I733" s="52">
        <f t="shared" si="11"/>
        <v>0.18</v>
      </c>
    </row>
    <row r="734" spans="1:9" x14ac:dyDescent="0.25">
      <c r="A734" s="40">
        <v>733</v>
      </c>
      <c r="B734" s="49" t="s">
        <v>929</v>
      </c>
      <c r="C734" s="8">
        <v>61031728</v>
      </c>
      <c r="D734" s="50" t="s">
        <v>70</v>
      </c>
      <c r="E734" s="50" t="s">
        <v>100</v>
      </c>
      <c r="F734" s="51">
        <v>2408</v>
      </c>
      <c r="G734" s="52">
        <v>0.09</v>
      </c>
      <c r="H734" s="52">
        <v>0.09</v>
      </c>
      <c r="I734" s="52">
        <f t="shared" si="11"/>
        <v>0.18</v>
      </c>
    </row>
    <row r="735" spans="1:9" x14ac:dyDescent="0.25">
      <c r="A735" s="40">
        <v>734</v>
      </c>
      <c r="B735" s="49" t="s">
        <v>930</v>
      </c>
      <c r="C735" s="8">
        <v>61031729</v>
      </c>
      <c r="D735" s="50" t="s">
        <v>70</v>
      </c>
      <c r="E735" s="50" t="s">
        <v>100</v>
      </c>
      <c r="F735" s="51">
        <v>2409</v>
      </c>
      <c r="G735" s="52">
        <v>0.09</v>
      </c>
      <c r="H735" s="52">
        <v>0.09</v>
      </c>
      <c r="I735" s="52">
        <f t="shared" si="11"/>
        <v>0.18</v>
      </c>
    </row>
    <row r="736" spans="1:9" x14ac:dyDescent="0.25">
      <c r="A736" s="40">
        <v>735</v>
      </c>
      <c r="B736" s="49" t="s">
        <v>931</v>
      </c>
      <c r="C736" s="8">
        <v>61031730</v>
      </c>
      <c r="D736" s="50" t="s">
        <v>70</v>
      </c>
      <c r="E736" s="50" t="s">
        <v>100</v>
      </c>
      <c r="F736" s="51">
        <v>2410</v>
      </c>
      <c r="G736" s="52">
        <v>0.09</v>
      </c>
      <c r="H736" s="52">
        <v>0.09</v>
      </c>
      <c r="I736" s="52">
        <f t="shared" si="11"/>
        <v>0.18</v>
      </c>
    </row>
    <row r="737" spans="1:9" x14ac:dyDescent="0.25">
      <c r="A737" s="40">
        <v>736</v>
      </c>
      <c r="B737" s="49" t="s">
        <v>932</v>
      </c>
      <c r="C737" s="8">
        <v>61031731</v>
      </c>
      <c r="D737" s="50" t="s">
        <v>70</v>
      </c>
      <c r="E737" s="50" t="s">
        <v>100</v>
      </c>
      <c r="F737" s="51">
        <v>2411</v>
      </c>
      <c r="G737" s="52">
        <v>0.09</v>
      </c>
      <c r="H737" s="52">
        <v>0.09</v>
      </c>
      <c r="I737" s="52">
        <f t="shared" si="11"/>
        <v>0.18</v>
      </c>
    </row>
    <row r="738" spans="1:9" x14ac:dyDescent="0.25">
      <c r="A738" s="40">
        <v>737</v>
      </c>
      <c r="B738" s="49" t="s">
        <v>933</v>
      </c>
      <c r="C738" s="8">
        <v>61031732</v>
      </c>
      <c r="D738" s="50" t="s">
        <v>70</v>
      </c>
      <c r="E738" s="50" t="s">
        <v>100</v>
      </c>
      <c r="F738" s="51">
        <v>2412</v>
      </c>
      <c r="G738" s="52">
        <v>0.09</v>
      </c>
      <c r="H738" s="52">
        <v>0.09</v>
      </c>
      <c r="I738" s="52">
        <f t="shared" si="11"/>
        <v>0.18</v>
      </c>
    </row>
    <row r="739" spans="1:9" x14ac:dyDescent="0.25">
      <c r="A739" s="40">
        <v>738</v>
      </c>
      <c r="B739" s="49" t="s">
        <v>934</v>
      </c>
      <c r="C739" s="8">
        <v>61031733</v>
      </c>
      <c r="D739" s="50" t="s">
        <v>70</v>
      </c>
      <c r="E739" s="50" t="s">
        <v>100</v>
      </c>
      <c r="F739" s="51">
        <v>2413</v>
      </c>
      <c r="G739" s="52">
        <v>0.09</v>
      </c>
      <c r="H739" s="52">
        <v>0.09</v>
      </c>
      <c r="I739" s="52">
        <f t="shared" si="11"/>
        <v>0.18</v>
      </c>
    </row>
    <row r="740" spans="1:9" x14ac:dyDescent="0.25">
      <c r="A740" s="40">
        <v>739</v>
      </c>
      <c r="B740" s="49" t="s">
        <v>935</v>
      </c>
      <c r="C740" s="8">
        <v>61031734</v>
      </c>
      <c r="D740" s="50" t="s">
        <v>70</v>
      </c>
      <c r="E740" s="50" t="s">
        <v>100</v>
      </c>
      <c r="F740" s="51">
        <v>2414</v>
      </c>
      <c r="G740" s="52">
        <v>0.09</v>
      </c>
      <c r="H740" s="52">
        <v>0.09</v>
      </c>
      <c r="I740" s="52">
        <f t="shared" si="11"/>
        <v>0.18</v>
      </c>
    </row>
    <row r="741" spans="1:9" x14ac:dyDescent="0.25">
      <c r="A741" s="40">
        <v>740</v>
      </c>
      <c r="B741" s="49" t="s">
        <v>936</v>
      </c>
      <c r="C741" s="8">
        <v>61031735</v>
      </c>
      <c r="D741" s="50" t="s">
        <v>70</v>
      </c>
      <c r="E741" s="50" t="s">
        <v>100</v>
      </c>
      <c r="F741" s="51">
        <v>2415</v>
      </c>
      <c r="G741" s="52">
        <v>0.09</v>
      </c>
      <c r="H741" s="52">
        <v>0.09</v>
      </c>
      <c r="I741" s="52">
        <f t="shared" si="11"/>
        <v>0.18</v>
      </c>
    </row>
    <row r="742" spans="1:9" x14ac:dyDescent="0.25">
      <c r="A742" s="40">
        <v>741</v>
      </c>
      <c r="B742" s="49" t="s">
        <v>937</v>
      </c>
      <c r="C742" s="8">
        <v>61031736</v>
      </c>
      <c r="D742" s="50" t="s">
        <v>70</v>
      </c>
      <c r="E742" s="50" t="s">
        <v>100</v>
      </c>
      <c r="F742" s="51">
        <v>2416</v>
      </c>
      <c r="G742" s="52">
        <v>0.09</v>
      </c>
      <c r="H742" s="52">
        <v>0.09</v>
      </c>
      <c r="I742" s="52">
        <f t="shared" si="11"/>
        <v>0.18</v>
      </c>
    </row>
    <row r="743" spans="1:9" x14ac:dyDescent="0.25">
      <c r="A743" s="40">
        <v>742</v>
      </c>
      <c r="B743" s="49" t="s">
        <v>938</v>
      </c>
      <c r="C743" s="8">
        <v>61031737</v>
      </c>
      <c r="D743" s="50" t="s">
        <v>70</v>
      </c>
      <c r="E743" s="50" t="s">
        <v>100</v>
      </c>
      <c r="F743" s="51">
        <v>2417</v>
      </c>
      <c r="G743" s="52">
        <v>0.09</v>
      </c>
      <c r="H743" s="52">
        <v>0.09</v>
      </c>
      <c r="I743" s="52">
        <f t="shared" si="11"/>
        <v>0.18</v>
      </c>
    </row>
    <row r="744" spans="1:9" x14ac:dyDescent="0.25">
      <c r="A744" s="40">
        <v>743</v>
      </c>
      <c r="B744" s="49" t="s">
        <v>939</v>
      </c>
      <c r="C744" s="8">
        <v>61031738</v>
      </c>
      <c r="D744" s="50" t="s">
        <v>70</v>
      </c>
      <c r="E744" s="50" t="s">
        <v>100</v>
      </c>
      <c r="F744" s="51">
        <v>2418</v>
      </c>
      <c r="G744" s="52">
        <v>0.09</v>
      </c>
      <c r="H744" s="52">
        <v>0.09</v>
      </c>
      <c r="I744" s="52">
        <f t="shared" si="11"/>
        <v>0.18</v>
      </c>
    </row>
    <row r="745" spans="1:9" x14ac:dyDescent="0.25">
      <c r="A745" s="40">
        <v>744</v>
      </c>
      <c r="B745" s="49" t="s">
        <v>940</v>
      </c>
      <c r="C745" s="8">
        <v>61031739</v>
      </c>
      <c r="D745" s="50" t="s">
        <v>70</v>
      </c>
      <c r="E745" s="50" t="s">
        <v>100</v>
      </c>
      <c r="F745" s="51">
        <v>2419</v>
      </c>
      <c r="G745" s="52">
        <v>0.09</v>
      </c>
      <c r="H745" s="52">
        <v>0.09</v>
      </c>
      <c r="I745" s="52">
        <f t="shared" si="11"/>
        <v>0.18</v>
      </c>
    </row>
    <row r="746" spans="1:9" x14ac:dyDescent="0.25">
      <c r="A746" s="40">
        <v>745</v>
      </c>
      <c r="B746" s="49" t="s">
        <v>941</v>
      </c>
      <c r="C746" s="8">
        <v>61031740</v>
      </c>
      <c r="D746" s="50" t="s">
        <v>70</v>
      </c>
      <c r="E746" s="50" t="s">
        <v>100</v>
      </c>
      <c r="F746" s="51">
        <v>2420</v>
      </c>
      <c r="G746" s="52">
        <v>0.09</v>
      </c>
      <c r="H746" s="52">
        <v>0.09</v>
      </c>
      <c r="I746" s="52">
        <f t="shared" si="11"/>
        <v>0.18</v>
      </c>
    </row>
    <row r="747" spans="1:9" x14ac:dyDescent="0.25">
      <c r="A747" s="40">
        <v>746</v>
      </c>
      <c r="B747" s="49" t="s">
        <v>942</v>
      </c>
      <c r="C747" s="8">
        <v>61031741</v>
      </c>
      <c r="D747" s="50" t="s">
        <v>70</v>
      </c>
      <c r="E747" s="50" t="s">
        <v>100</v>
      </c>
      <c r="F747" s="51">
        <v>2421</v>
      </c>
      <c r="G747" s="52">
        <v>0.09</v>
      </c>
      <c r="H747" s="52">
        <v>0.09</v>
      </c>
      <c r="I747" s="52">
        <f t="shared" si="11"/>
        <v>0.18</v>
      </c>
    </row>
    <row r="748" spans="1:9" x14ac:dyDescent="0.25">
      <c r="A748" s="40">
        <v>747</v>
      </c>
      <c r="B748" s="49" t="s">
        <v>943</v>
      </c>
      <c r="C748" s="8">
        <v>61031742</v>
      </c>
      <c r="D748" s="50" t="s">
        <v>70</v>
      </c>
      <c r="E748" s="50" t="s">
        <v>100</v>
      </c>
      <c r="F748" s="51">
        <v>2422</v>
      </c>
      <c r="G748" s="52">
        <v>0.09</v>
      </c>
      <c r="H748" s="52">
        <v>0.09</v>
      </c>
      <c r="I748" s="52">
        <f t="shared" si="11"/>
        <v>0.18</v>
      </c>
    </row>
    <row r="749" spans="1:9" x14ac:dyDescent="0.25">
      <c r="A749" s="40">
        <v>748</v>
      </c>
      <c r="B749" s="49" t="s">
        <v>944</v>
      </c>
      <c r="C749" s="8">
        <v>61031743</v>
      </c>
      <c r="D749" s="50" t="s">
        <v>70</v>
      </c>
      <c r="E749" s="50" t="s">
        <v>100</v>
      </c>
      <c r="F749" s="51">
        <v>2423</v>
      </c>
      <c r="G749" s="52">
        <v>0.09</v>
      </c>
      <c r="H749" s="52">
        <v>0.09</v>
      </c>
      <c r="I749" s="52">
        <f t="shared" si="11"/>
        <v>0.18</v>
      </c>
    </row>
    <row r="750" spans="1:9" x14ac:dyDescent="0.25">
      <c r="A750" s="40">
        <v>749</v>
      </c>
      <c r="B750" s="49" t="s">
        <v>945</v>
      </c>
      <c r="C750" s="8">
        <v>61031744</v>
      </c>
      <c r="D750" s="50" t="s">
        <v>70</v>
      </c>
      <c r="E750" s="50" t="s">
        <v>100</v>
      </c>
      <c r="F750" s="51">
        <v>2424</v>
      </c>
      <c r="G750" s="52">
        <v>0.09</v>
      </c>
      <c r="H750" s="52">
        <v>0.09</v>
      </c>
      <c r="I750" s="52">
        <f t="shared" si="11"/>
        <v>0.18</v>
      </c>
    </row>
    <row r="751" spans="1:9" x14ac:dyDescent="0.25">
      <c r="A751" s="40">
        <v>750</v>
      </c>
      <c r="B751" s="49" t="s">
        <v>946</v>
      </c>
      <c r="C751" s="8">
        <v>61031745</v>
      </c>
      <c r="D751" s="50" t="s">
        <v>70</v>
      </c>
      <c r="E751" s="50" t="s">
        <v>100</v>
      </c>
      <c r="F751" s="51">
        <v>2425</v>
      </c>
      <c r="G751" s="52">
        <v>0.09</v>
      </c>
      <c r="H751" s="52">
        <v>0.09</v>
      </c>
      <c r="I751" s="52">
        <f t="shared" si="11"/>
        <v>0.18</v>
      </c>
    </row>
    <row r="752" spans="1:9" x14ac:dyDescent="0.25">
      <c r="A752" s="40">
        <v>751</v>
      </c>
      <c r="B752" s="49" t="s">
        <v>947</v>
      </c>
      <c r="C752" s="8">
        <v>61031746</v>
      </c>
      <c r="D752" s="50" t="s">
        <v>70</v>
      </c>
      <c r="E752" s="50" t="s">
        <v>100</v>
      </c>
      <c r="F752" s="51">
        <v>2426</v>
      </c>
      <c r="G752" s="52">
        <v>0.09</v>
      </c>
      <c r="H752" s="52">
        <v>0.09</v>
      </c>
      <c r="I752" s="52">
        <f t="shared" si="11"/>
        <v>0.18</v>
      </c>
    </row>
    <row r="753" spans="1:9" x14ac:dyDescent="0.25">
      <c r="A753" s="40">
        <v>752</v>
      </c>
      <c r="B753" s="49" t="s">
        <v>948</v>
      </c>
      <c r="C753" s="8">
        <v>61031747</v>
      </c>
      <c r="D753" s="50" t="s">
        <v>70</v>
      </c>
      <c r="E753" s="50" t="s">
        <v>100</v>
      </c>
      <c r="F753" s="51">
        <v>2427</v>
      </c>
      <c r="G753" s="52">
        <v>0.09</v>
      </c>
      <c r="H753" s="52">
        <v>0.09</v>
      </c>
      <c r="I753" s="52">
        <f t="shared" si="11"/>
        <v>0.18</v>
      </c>
    </row>
    <row r="754" spans="1:9" x14ac:dyDescent="0.25">
      <c r="A754" s="40">
        <v>753</v>
      </c>
      <c r="B754" s="49" t="s">
        <v>949</v>
      </c>
      <c r="C754" s="8">
        <v>61031748</v>
      </c>
      <c r="D754" s="50" t="s">
        <v>70</v>
      </c>
      <c r="E754" s="50" t="s">
        <v>100</v>
      </c>
      <c r="F754" s="51">
        <v>2428</v>
      </c>
      <c r="G754" s="52">
        <v>0.09</v>
      </c>
      <c r="H754" s="52">
        <v>0.09</v>
      </c>
      <c r="I754" s="52">
        <f t="shared" si="11"/>
        <v>0.18</v>
      </c>
    </row>
    <row r="755" spans="1:9" x14ac:dyDescent="0.25">
      <c r="A755" s="40">
        <v>754</v>
      </c>
      <c r="B755" s="49" t="s">
        <v>950</v>
      </c>
      <c r="C755" s="8">
        <v>61031749</v>
      </c>
      <c r="D755" s="50" t="s">
        <v>70</v>
      </c>
      <c r="E755" s="50" t="s">
        <v>100</v>
      </c>
      <c r="F755" s="51">
        <v>2429</v>
      </c>
      <c r="G755" s="52">
        <v>0.09</v>
      </c>
      <c r="H755" s="52">
        <v>0.09</v>
      </c>
      <c r="I755" s="52">
        <f t="shared" si="11"/>
        <v>0.18</v>
      </c>
    </row>
    <row r="756" spans="1:9" x14ac:dyDescent="0.25">
      <c r="A756" s="40">
        <v>755</v>
      </c>
      <c r="B756" s="49" t="s">
        <v>951</v>
      </c>
      <c r="C756" s="8">
        <v>61031750</v>
      </c>
      <c r="D756" s="50" t="s">
        <v>70</v>
      </c>
      <c r="E756" s="50" t="s">
        <v>100</v>
      </c>
      <c r="F756" s="51">
        <v>2430</v>
      </c>
      <c r="G756" s="52">
        <v>0.09</v>
      </c>
      <c r="H756" s="52">
        <v>0.09</v>
      </c>
      <c r="I756" s="52">
        <f t="shared" si="11"/>
        <v>0.18</v>
      </c>
    </row>
    <row r="757" spans="1:9" x14ac:dyDescent="0.25">
      <c r="A757" s="40">
        <v>756</v>
      </c>
      <c r="B757" s="49" t="s">
        <v>952</v>
      </c>
      <c r="C757" s="8">
        <v>61031751</v>
      </c>
      <c r="D757" s="50" t="s">
        <v>70</v>
      </c>
      <c r="E757" s="50" t="s">
        <v>100</v>
      </c>
      <c r="F757" s="51">
        <v>2431</v>
      </c>
      <c r="G757" s="52">
        <v>0.09</v>
      </c>
      <c r="H757" s="52">
        <v>0.09</v>
      </c>
      <c r="I757" s="52">
        <f t="shared" si="11"/>
        <v>0.18</v>
      </c>
    </row>
    <row r="758" spans="1:9" x14ac:dyDescent="0.25">
      <c r="A758" s="40">
        <v>757</v>
      </c>
      <c r="B758" s="49" t="s">
        <v>953</v>
      </c>
      <c r="C758" s="8">
        <v>61031752</v>
      </c>
      <c r="D758" s="50" t="s">
        <v>70</v>
      </c>
      <c r="E758" s="50" t="s">
        <v>100</v>
      </c>
      <c r="F758" s="51">
        <v>2432</v>
      </c>
      <c r="G758" s="52">
        <v>0.09</v>
      </c>
      <c r="H758" s="52">
        <v>0.09</v>
      </c>
      <c r="I758" s="52">
        <f t="shared" si="11"/>
        <v>0.18</v>
      </c>
    </row>
    <row r="759" spans="1:9" x14ac:dyDescent="0.25">
      <c r="A759" s="40">
        <v>758</v>
      </c>
      <c r="B759" s="49" t="s">
        <v>954</v>
      </c>
      <c r="C759" s="8">
        <v>61031753</v>
      </c>
      <c r="D759" s="50" t="s">
        <v>70</v>
      </c>
      <c r="E759" s="50" t="s">
        <v>100</v>
      </c>
      <c r="F759" s="51">
        <v>2433</v>
      </c>
      <c r="G759" s="52">
        <v>0.09</v>
      </c>
      <c r="H759" s="52">
        <v>0.09</v>
      </c>
      <c r="I759" s="52">
        <f t="shared" si="11"/>
        <v>0.18</v>
      </c>
    </row>
    <row r="760" spans="1:9" x14ac:dyDescent="0.25">
      <c r="A760" s="40">
        <v>759</v>
      </c>
      <c r="B760" s="49" t="s">
        <v>955</v>
      </c>
      <c r="C760" s="8">
        <v>61031754</v>
      </c>
      <c r="D760" s="50" t="s">
        <v>70</v>
      </c>
      <c r="E760" s="50" t="s">
        <v>100</v>
      </c>
      <c r="F760" s="51">
        <v>2434</v>
      </c>
      <c r="G760" s="52">
        <v>0.09</v>
      </c>
      <c r="H760" s="52">
        <v>0.09</v>
      </c>
      <c r="I760" s="52">
        <f t="shared" si="11"/>
        <v>0.18</v>
      </c>
    </row>
    <row r="761" spans="1:9" x14ac:dyDescent="0.25">
      <c r="A761" s="40">
        <v>760</v>
      </c>
      <c r="B761" s="49" t="s">
        <v>956</v>
      </c>
      <c r="C761" s="8">
        <v>61031755</v>
      </c>
      <c r="D761" s="50" t="s">
        <v>70</v>
      </c>
      <c r="E761" s="50" t="s">
        <v>100</v>
      </c>
      <c r="F761" s="51">
        <v>2435</v>
      </c>
      <c r="G761" s="52">
        <v>0.09</v>
      </c>
      <c r="H761" s="52">
        <v>0.09</v>
      </c>
      <c r="I761" s="52">
        <f t="shared" si="11"/>
        <v>0.18</v>
      </c>
    </row>
    <row r="762" spans="1:9" x14ac:dyDescent="0.25">
      <c r="A762" s="40">
        <v>761</v>
      </c>
      <c r="B762" s="49" t="s">
        <v>957</v>
      </c>
      <c r="C762" s="8">
        <v>61031756</v>
      </c>
      <c r="D762" s="50" t="s">
        <v>70</v>
      </c>
      <c r="E762" s="50" t="s">
        <v>100</v>
      </c>
      <c r="F762" s="51">
        <v>2436</v>
      </c>
      <c r="G762" s="52">
        <v>0.09</v>
      </c>
      <c r="H762" s="52">
        <v>0.09</v>
      </c>
      <c r="I762" s="52">
        <f t="shared" si="11"/>
        <v>0.18</v>
      </c>
    </row>
    <row r="763" spans="1:9" x14ac:dyDescent="0.25">
      <c r="A763" s="40">
        <v>762</v>
      </c>
      <c r="B763" s="49" t="s">
        <v>958</v>
      </c>
      <c r="C763" s="8">
        <v>61031757</v>
      </c>
      <c r="D763" s="50" t="s">
        <v>70</v>
      </c>
      <c r="E763" s="50" t="s">
        <v>100</v>
      </c>
      <c r="F763" s="51">
        <v>2437</v>
      </c>
      <c r="G763" s="52">
        <v>0.09</v>
      </c>
      <c r="H763" s="52">
        <v>0.09</v>
      </c>
      <c r="I763" s="52">
        <f t="shared" si="11"/>
        <v>0.18</v>
      </c>
    </row>
    <row r="764" spans="1:9" x14ac:dyDescent="0.25">
      <c r="A764" s="40">
        <v>763</v>
      </c>
      <c r="B764" s="49" t="s">
        <v>959</v>
      </c>
      <c r="C764" s="8">
        <v>61031758</v>
      </c>
      <c r="D764" s="50" t="s">
        <v>70</v>
      </c>
      <c r="E764" s="50" t="s">
        <v>100</v>
      </c>
      <c r="F764" s="51">
        <v>2438</v>
      </c>
      <c r="G764" s="52">
        <v>0.09</v>
      </c>
      <c r="H764" s="52">
        <v>0.09</v>
      </c>
      <c r="I764" s="52">
        <f t="shared" si="11"/>
        <v>0.18</v>
      </c>
    </row>
    <row r="765" spans="1:9" x14ac:dyDescent="0.25">
      <c r="A765" s="40">
        <v>764</v>
      </c>
      <c r="B765" s="49" t="s">
        <v>960</v>
      </c>
      <c r="C765" s="8">
        <v>61031759</v>
      </c>
      <c r="D765" s="50" t="s">
        <v>70</v>
      </c>
      <c r="E765" s="50" t="s">
        <v>100</v>
      </c>
      <c r="F765" s="51">
        <v>2439</v>
      </c>
      <c r="G765" s="52">
        <v>0.09</v>
      </c>
      <c r="H765" s="52">
        <v>0.09</v>
      </c>
      <c r="I765" s="52">
        <f t="shared" si="11"/>
        <v>0.18</v>
      </c>
    </row>
    <row r="766" spans="1:9" x14ac:dyDescent="0.25">
      <c r="A766" s="40">
        <v>765</v>
      </c>
      <c r="B766" s="49" t="s">
        <v>961</v>
      </c>
      <c r="C766" s="8">
        <v>61031760</v>
      </c>
      <c r="D766" s="50" t="s">
        <v>70</v>
      </c>
      <c r="E766" s="50" t="s">
        <v>100</v>
      </c>
      <c r="F766" s="51">
        <v>2440</v>
      </c>
      <c r="G766" s="52">
        <v>0.09</v>
      </c>
      <c r="H766" s="52">
        <v>0.09</v>
      </c>
      <c r="I766" s="52">
        <f t="shared" si="11"/>
        <v>0.18</v>
      </c>
    </row>
    <row r="767" spans="1:9" x14ac:dyDescent="0.25">
      <c r="A767" s="40">
        <v>766</v>
      </c>
      <c r="B767" s="49" t="s">
        <v>962</v>
      </c>
      <c r="C767" s="8">
        <v>61031761</v>
      </c>
      <c r="D767" s="50" t="s">
        <v>70</v>
      </c>
      <c r="E767" s="50" t="s">
        <v>100</v>
      </c>
      <c r="F767" s="51">
        <v>2441</v>
      </c>
      <c r="G767" s="52">
        <v>0.09</v>
      </c>
      <c r="H767" s="52">
        <v>0.09</v>
      </c>
      <c r="I767" s="52">
        <f t="shared" si="11"/>
        <v>0.18</v>
      </c>
    </row>
    <row r="768" spans="1:9" x14ac:dyDescent="0.25">
      <c r="A768" s="40">
        <v>767</v>
      </c>
      <c r="B768" s="49" t="s">
        <v>963</v>
      </c>
      <c r="C768" s="8">
        <v>61031762</v>
      </c>
      <c r="D768" s="50" t="s">
        <v>70</v>
      </c>
      <c r="E768" s="50" t="s">
        <v>100</v>
      </c>
      <c r="F768" s="51">
        <v>2442</v>
      </c>
      <c r="G768" s="52">
        <v>0.09</v>
      </c>
      <c r="H768" s="52">
        <v>0.09</v>
      </c>
      <c r="I768" s="52">
        <f t="shared" si="11"/>
        <v>0.18</v>
      </c>
    </row>
    <row r="769" spans="1:9" x14ac:dyDescent="0.25">
      <c r="A769" s="40">
        <v>768</v>
      </c>
      <c r="B769" s="49" t="s">
        <v>964</v>
      </c>
      <c r="C769" s="8">
        <v>61031763</v>
      </c>
      <c r="D769" s="50" t="s">
        <v>70</v>
      </c>
      <c r="E769" s="50" t="s">
        <v>100</v>
      </c>
      <c r="F769" s="51">
        <v>2443</v>
      </c>
      <c r="G769" s="52">
        <v>0.09</v>
      </c>
      <c r="H769" s="52">
        <v>0.09</v>
      </c>
      <c r="I769" s="52">
        <f t="shared" si="11"/>
        <v>0.18</v>
      </c>
    </row>
    <row r="770" spans="1:9" x14ac:dyDescent="0.25">
      <c r="A770" s="40">
        <v>769</v>
      </c>
      <c r="B770" s="49" t="s">
        <v>965</v>
      </c>
      <c r="C770" s="8">
        <v>61031764</v>
      </c>
      <c r="D770" s="50" t="s">
        <v>70</v>
      </c>
      <c r="E770" s="50" t="s">
        <v>100</v>
      </c>
      <c r="F770" s="51">
        <v>2444</v>
      </c>
      <c r="G770" s="52">
        <v>0.09</v>
      </c>
      <c r="H770" s="52">
        <v>0.09</v>
      </c>
      <c r="I770" s="52">
        <f t="shared" si="11"/>
        <v>0.18</v>
      </c>
    </row>
    <row r="771" spans="1:9" x14ac:dyDescent="0.25">
      <c r="A771" s="40">
        <v>770</v>
      </c>
      <c r="B771" s="49" t="s">
        <v>966</v>
      </c>
      <c r="C771" s="8">
        <v>61031765</v>
      </c>
      <c r="D771" s="50" t="s">
        <v>70</v>
      </c>
      <c r="E771" s="50" t="s">
        <v>100</v>
      </c>
      <c r="F771" s="51">
        <v>2445</v>
      </c>
      <c r="G771" s="52">
        <v>0.09</v>
      </c>
      <c r="H771" s="52">
        <v>0.09</v>
      </c>
      <c r="I771" s="52">
        <f t="shared" ref="I771:I834" si="12">G771+H771</f>
        <v>0.18</v>
      </c>
    </row>
    <row r="772" spans="1:9" x14ac:dyDescent="0.25">
      <c r="A772" s="40">
        <v>771</v>
      </c>
      <c r="B772" s="49" t="s">
        <v>967</v>
      </c>
      <c r="C772" s="8">
        <v>61031766</v>
      </c>
      <c r="D772" s="50" t="s">
        <v>70</v>
      </c>
      <c r="E772" s="50" t="s">
        <v>100</v>
      </c>
      <c r="F772" s="51">
        <v>2446</v>
      </c>
      <c r="G772" s="52">
        <v>0.09</v>
      </c>
      <c r="H772" s="52">
        <v>0.09</v>
      </c>
      <c r="I772" s="52">
        <f t="shared" si="12"/>
        <v>0.18</v>
      </c>
    </row>
    <row r="773" spans="1:9" x14ac:dyDescent="0.25">
      <c r="A773" s="40">
        <v>772</v>
      </c>
      <c r="B773" s="49" t="s">
        <v>968</v>
      </c>
      <c r="C773" s="8">
        <v>61031767</v>
      </c>
      <c r="D773" s="50" t="s">
        <v>70</v>
      </c>
      <c r="E773" s="50" t="s">
        <v>100</v>
      </c>
      <c r="F773" s="51">
        <v>2447</v>
      </c>
      <c r="G773" s="52">
        <v>0.09</v>
      </c>
      <c r="H773" s="52">
        <v>0.09</v>
      </c>
      <c r="I773" s="52">
        <f t="shared" si="12"/>
        <v>0.18</v>
      </c>
    </row>
    <row r="774" spans="1:9" x14ac:dyDescent="0.25">
      <c r="A774" s="40">
        <v>773</v>
      </c>
      <c r="B774" s="49" t="s">
        <v>969</v>
      </c>
      <c r="C774" s="8">
        <v>61031768</v>
      </c>
      <c r="D774" s="50" t="s">
        <v>70</v>
      </c>
      <c r="E774" s="50" t="s">
        <v>100</v>
      </c>
      <c r="F774" s="51">
        <v>2448</v>
      </c>
      <c r="G774" s="52">
        <v>0.09</v>
      </c>
      <c r="H774" s="52">
        <v>0.09</v>
      </c>
      <c r="I774" s="52">
        <f t="shared" si="12"/>
        <v>0.18</v>
      </c>
    </row>
    <row r="775" spans="1:9" x14ac:dyDescent="0.25">
      <c r="A775" s="40">
        <v>774</v>
      </c>
      <c r="B775" s="49" t="s">
        <v>970</v>
      </c>
      <c r="C775" s="8">
        <v>61031769</v>
      </c>
      <c r="D775" s="50" t="s">
        <v>70</v>
      </c>
      <c r="E775" s="50" t="s">
        <v>100</v>
      </c>
      <c r="F775" s="51">
        <v>2449</v>
      </c>
      <c r="G775" s="52">
        <v>0.09</v>
      </c>
      <c r="H775" s="52">
        <v>0.09</v>
      </c>
      <c r="I775" s="52">
        <f t="shared" si="12"/>
        <v>0.18</v>
      </c>
    </row>
    <row r="776" spans="1:9" x14ac:dyDescent="0.25">
      <c r="A776" s="40">
        <v>775</v>
      </c>
      <c r="B776" s="49" t="s">
        <v>971</v>
      </c>
      <c r="C776" s="8">
        <v>61031770</v>
      </c>
      <c r="D776" s="50" t="s">
        <v>70</v>
      </c>
      <c r="E776" s="50" t="s">
        <v>100</v>
      </c>
      <c r="F776" s="51">
        <v>2450</v>
      </c>
      <c r="G776" s="52">
        <v>0.09</v>
      </c>
      <c r="H776" s="52">
        <v>0.09</v>
      </c>
      <c r="I776" s="52">
        <f t="shared" si="12"/>
        <v>0.18</v>
      </c>
    </row>
    <row r="777" spans="1:9" x14ac:dyDescent="0.25">
      <c r="A777" s="40">
        <v>776</v>
      </c>
      <c r="B777" s="49" t="s">
        <v>972</v>
      </c>
      <c r="C777" s="8">
        <v>61031771</v>
      </c>
      <c r="D777" s="50" t="s">
        <v>70</v>
      </c>
      <c r="E777" s="50" t="s">
        <v>100</v>
      </c>
      <c r="F777" s="51">
        <v>2451</v>
      </c>
      <c r="G777" s="52">
        <v>0.09</v>
      </c>
      <c r="H777" s="52">
        <v>0.09</v>
      </c>
      <c r="I777" s="52">
        <f t="shared" si="12"/>
        <v>0.18</v>
      </c>
    </row>
    <row r="778" spans="1:9" x14ac:dyDescent="0.25">
      <c r="A778" s="40">
        <v>777</v>
      </c>
      <c r="B778" s="49" t="s">
        <v>973</v>
      </c>
      <c r="C778" s="8">
        <v>61031772</v>
      </c>
      <c r="D778" s="50" t="s">
        <v>70</v>
      </c>
      <c r="E778" s="50" t="s">
        <v>100</v>
      </c>
      <c r="F778" s="51">
        <v>2452</v>
      </c>
      <c r="G778" s="52">
        <v>0.09</v>
      </c>
      <c r="H778" s="52">
        <v>0.09</v>
      </c>
      <c r="I778" s="52">
        <f t="shared" si="12"/>
        <v>0.18</v>
      </c>
    </row>
    <row r="779" spans="1:9" x14ac:dyDescent="0.25">
      <c r="A779" s="40">
        <v>778</v>
      </c>
      <c r="B779" s="49" t="s">
        <v>974</v>
      </c>
      <c r="C779" s="8">
        <v>61031773</v>
      </c>
      <c r="D779" s="50" t="s">
        <v>70</v>
      </c>
      <c r="E779" s="50" t="s">
        <v>100</v>
      </c>
      <c r="F779" s="51">
        <v>2453</v>
      </c>
      <c r="G779" s="52">
        <v>0.09</v>
      </c>
      <c r="H779" s="52">
        <v>0.09</v>
      </c>
      <c r="I779" s="52">
        <f t="shared" si="12"/>
        <v>0.18</v>
      </c>
    </row>
    <row r="780" spans="1:9" x14ac:dyDescent="0.25">
      <c r="A780" s="40">
        <v>779</v>
      </c>
      <c r="B780" s="49" t="s">
        <v>975</v>
      </c>
      <c r="C780" s="8">
        <v>61031774</v>
      </c>
      <c r="D780" s="50" t="s">
        <v>70</v>
      </c>
      <c r="E780" s="50" t="s">
        <v>100</v>
      </c>
      <c r="F780" s="51">
        <v>2454</v>
      </c>
      <c r="G780" s="52">
        <v>0.09</v>
      </c>
      <c r="H780" s="52">
        <v>0.09</v>
      </c>
      <c r="I780" s="52">
        <f t="shared" si="12"/>
        <v>0.18</v>
      </c>
    </row>
    <row r="781" spans="1:9" x14ac:dyDescent="0.25">
      <c r="A781" s="40">
        <v>780</v>
      </c>
      <c r="B781" s="49" t="s">
        <v>976</v>
      </c>
      <c r="C781" s="8">
        <v>61031775</v>
      </c>
      <c r="D781" s="50" t="s">
        <v>70</v>
      </c>
      <c r="E781" s="50" t="s">
        <v>100</v>
      </c>
      <c r="F781" s="51">
        <v>2455</v>
      </c>
      <c r="G781" s="52">
        <v>0.09</v>
      </c>
      <c r="H781" s="52">
        <v>0.09</v>
      </c>
      <c r="I781" s="52">
        <f t="shared" si="12"/>
        <v>0.18</v>
      </c>
    </row>
    <row r="782" spans="1:9" x14ac:dyDescent="0.25">
      <c r="A782" s="40">
        <v>781</v>
      </c>
      <c r="B782" s="49" t="s">
        <v>977</v>
      </c>
      <c r="C782" s="8">
        <v>61031776</v>
      </c>
      <c r="D782" s="50" t="s">
        <v>70</v>
      </c>
      <c r="E782" s="50" t="s">
        <v>100</v>
      </c>
      <c r="F782" s="51">
        <v>2456</v>
      </c>
      <c r="G782" s="52">
        <v>0.09</v>
      </c>
      <c r="H782" s="52">
        <v>0.09</v>
      </c>
      <c r="I782" s="52">
        <f t="shared" si="12"/>
        <v>0.18</v>
      </c>
    </row>
    <row r="783" spans="1:9" x14ac:dyDescent="0.25">
      <c r="A783" s="40">
        <v>782</v>
      </c>
      <c r="B783" s="49" t="s">
        <v>978</v>
      </c>
      <c r="C783" s="8">
        <v>61031777</v>
      </c>
      <c r="D783" s="50" t="s">
        <v>70</v>
      </c>
      <c r="E783" s="50" t="s">
        <v>100</v>
      </c>
      <c r="F783" s="51">
        <v>2457</v>
      </c>
      <c r="G783" s="52">
        <v>0.09</v>
      </c>
      <c r="H783" s="52">
        <v>0.09</v>
      </c>
      <c r="I783" s="52">
        <f t="shared" si="12"/>
        <v>0.18</v>
      </c>
    </row>
    <row r="784" spans="1:9" x14ac:dyDescent="0.25">
      <c r="A784" s="40">
        <v>783</v>
      </c>
      <c r="B784" s="49" t="s">
        <v>979</v>
      </c>
      <c r="C784" s="8">
        <v>61031778</v>
      </c>
      <c r="D784" s="50" t="s">
        <v>70</v>
      </c>
      <c r="E784" s="50" t="s">
        <v>100</v>
      </c>
      <c r="F784" s="51">
        <v>2458</v>
      </c>
      <c r="G784" s="52">
        <v>0.09</v>
      </c>
      <c r="H784" s="52">
        <v>0.09</v>
      </c>
      <c r="I784" s="52">
        <f t="shared" si="12"/>
        <v>0.18</v>
      </c>
    </row>
    <row r="785" spans="1:9" x14ac:dyDescent="0.25">
      <c r="A785" s="40">
        <v>784</v>
      </c>
      <c r="B785" s="49" t="s">
        <v>980</v>
      </c>
      <c r="C785" s="8">
        <v>61031779</v>
      </c>
      <c r="D785" s="50" t="s">
        <v>70</v>
      </c>
      <c r="E785" s="50" t="s">
        <v>100</v>
      </c>
      <c r="F785" s="51">
        <v>2459</v>
      </c>
      <c r="G785" s="52">
        <v>0.09</v>
      </c>
      <c r="H785" s="52">
        <v>0.09</v>
      </c>
      <c r="I785" s="52">
        <f t="shared" si="12"/>
        <v>0.18</v>
      </c>
    </row>
    <row r="786" spans="1:9" x14ac:dyDescent="0.25">
      <c r="A786" s="40">
        <v>785</v>
      </c>
      <c r="B786" s="49" t="s">
        <v>981</v>
      </c>
      <c r="C786" s="8">
        <v>61031780</v>
      </c>
      <c r="D786" s="50" t="s">
        <v>70</v>
      </c>
      <c r="E786" s="50" t="s">
        <v>100</v>
      </c>
      <c r="F786" s="51">
        <v>2460</v>
      </c>
      <c r="G786" s="52">
        <v>0.09</v>
      </c>
      <c r="H786" s="52">
        <v>0.09</v>
      </c>
      <c r="I786" s="52">
        <f t="shared" si="12"/>
        <v>0.18</v>
      </c>
    </row>
    <row r="787" spans="1:9" x14ac:dyDescent="0.25">
      <c r="A787" s="40">
        <v>786</v>
      </c>
      <c r="B787" s="49" t="s">
        <v>982</v>
      </c>
      <c r="C787" s="8">
        <v>61031781</v>
      </c>
      <c r="D787" s="50" t="s">
        <v>70</v>
      </c>
      <c r="E787" s="50" t="s">
        <v>100</v>
      </c>
      <c r="F787" s="51">
        <v>2461</v>
      </c>
      <c r="G787" s="52">
        <v>0.09</v>
      </c>
      <c r="H787" s="52">
        <v>0.09</v>
      </c>
      <c r="I787" s="52">
        <f t="shared" si="12"/>
        <v>0.18</v>
      </c>
    </row>
    <row r="788" spans="1:9" x14ac:dyDescent="0.25">
      <c r="A788" s="40">
        <v>787</v>
      </c>
      <c r="B788" s="49" t="s">
        <v>983</v>
      </c>
      <c r="C788" s="8">
        <v>61031782</v>
      </c>
      <c r="D788" s="50" t="s">
        <v>70</v>
      </c>
      <c r="E788" s="50" t="s">
        <v>100</v>
      </c>
      <c r="F788" s="51">
        <v>2462</v>
      </c>
      <c r="G788" s="52">
        <v>0.09</v>
      </c>
      <c r="H788" s="52">
        <v>0.09</v>
      </c>
      <c r="I788" s="52">
        <f t="shared" si="12"/>
        <v>0.18</v>
      </c>
    </row>
    <row r="789" spans="1:9" x14ac:dyDescent="0.25">
      <c r="A789" s="40">
        <v>788</v>
      </c>
      <c r="B789" s="49" t="s">
        <v>984</v>
      </c>
      <c r="C789" s="8">
        <v>61031783</v>
      </c>
      <c r="D789" s="50" t="s">
        <v>70</v>
      </c>
      <c r="E789" s="50" t="s">
        <v>100</v>
      </c>
      <c r="F789" s="51">
        <v>2463</v>
      </c>
      <c r="G789" s="52">
        <v>0.09</v>
      </c>
      <c r="H789" s="52">
        <v>0.09</v>
      </c>
      <c r="I789" s="52">
        <f t="shared" si="12"/>
        <v>0.18</v>
      </c>
    </row>
    <row r="790" spans="1:9" x14ac:dyDescent="0.25">
      <c r="A790" s="40">
        <v>789</v>
      </c>
      <c r="B790" s="49" t="s">
        <v>985</v>
      </c>
      <c r="C790" s="8">
        <v>61031784</v>
      </c>
      <c r="D790" s="50" t="s">
        <v>70</v>
      </c>
      <c r="E790" s="50" t="s">
        <v>100</v>
      </c>
      <c r="F790" s="51">
        <v>2464</v>
      </c>
      <c r="G790" s="52">
        <v>0.09</v>
      </c>
      <c r="H790" s="52">
        <v>0.09</v>
      </c>
      <c r="I790" s="52">
        <f t="shared" si="12"/>
        <v>0.18</v>
      </c>
    </row>
    <row r="791" spans="1:9" x14ac:dyDescent="0.25">
      <c r="A791" s="40">
        <v>790</v>
      </c>
      <c r="B791" s="49" t="s">
        <v>986</v>
      </c>
      <c r="C791" s="8">
        <v>61031785</v>
      </c>
      <c r="D791" s="50" t="s">
        <v>70</v>
      </c>
      <c r="E791" s="50" t="s">
        <v>100</v>
      </c>
      <c r="F791" s="51">
        <v>2465</v>
      </c>
      <c r="G791" s="52">
        <v>0.09</v>
      </c>
      <c r="H791" s="52">
        <v>0.09</v>
      </c>
      <c r="I791" s="52">
        <f t="shared" si="12"/>
        <v>0.18</v>
      </c>
    </row>
    <row r="792" spans="1:9" x14ac:dyDescent="0.25">
      <c r="A792" s="40">
        <v>791</v>
      </c>
      <c r="B792" s="49" t="s">
        <v>987</v>
      </c>
      <c r="C792" s="8">
        <v>61031786</v>
      </c>
      <c r="D792" s="50" t="s">
        <v>70</v>
      </c>
      <c r="E792" s="50" t="s">
        <v>100</v>
      </c>
      <c r="F792" s="51">
        <v>2466</v>
      </c>
      <c r="G792" s="52">
        <v>0.09</v>
      </c>
      <c r="H792" s="52">
        <v>0.09</v>
      </c>
      <c r="I792" s="52">
        <f t="shared" si="12"/>
        <v>0.18</v>
      </c>
    </row>
    <row r="793" spans="1:9" x14ac:dyDescent="0.25">
      <c r="A793" s="40">
        <v>792</v>
      </c>
      <c r="B793" s="49" t="s">
        <v>988</v>
      </c>
      <c r="C793" s="8">
        <v>61031787</v>
      </c>
      <c r="D793" s="50" t="s">
        <v>70</v>
      </c>
      <c r="E793" s="50" t="s">
        <v>100</v>
      </c>
      <c r="F793" s="51">
        <v>2467</v>
      </c>
      <c r="G793" s="52">
        <v>0.09</v>
      </c>
      <c r="H793" s="52">
        <v>0.09</v>
      </c>
      <c r="I793" s="52">
        <f t="shared" si="12"/>
        <v>0.18</v>
      </c>
    </row>
    <row r="794" spans="1:9" x14ac:dyDescent="0.25">
      <c r="A794" s="40">
        <v>793</v>
      </c>
      <c r="B794" s="49" t="s">
        <v>989</v>
      </c>
      <c r="C794" s="8">
        <v>61031788</v>
      </c>
      <c r="D794" s="50" t="s">
        <v>70</v>
      </c>
      <c r="E794" s="50" t="s">
        <v>100</v>
      </c>
      <c r="F794" s="51">
        <v>2468</v>
      </c>
      <c r="G794" s="52">
        <v>0.09</v>
      </c>
      <c r="H794" s="52">
        <v>0.09</v>
      </c>
      <c r="I794" s="52">
        <f t="shared" si="12"/>
        <v>0.18</v>
      </c>
    </row>
    <row r="795" spans="1:9" x14ac:dyDescent="0.25">
      <c r="A795" s="40">
        <v>794</v>
      </c>
      <c r="B795" s="49" t="s">
        <v>990</v>
      </c>
      <c r="C795" s="8">
        <v>61031789</v>
      </c>
      <c r="D795" s="50" t="s">
        <v>70</v>
      </c>
      <c r="E795" s="50" t="s">
        <v>100</v>
      </c>
      <c r="F795" s="51">
        <v>2469</v>
      </c>
      <c r="G795" s="52">
        <v>0.09</v>
      </c>
      <c r="H795" s="52">
        <v>0.09</v>
      </c>
      <c r="I795" s="52">
        <f t="shared" si="12"/>
        <v>0.18</v>
      </c>
    </row>
    <row r="796" spans="1:9" x14ac:dyDescent="0.25">
      <c r="A796" s="40">
        <v>795</v>
      </c>
      <c r="B796" s="49" t="s">
        <v>991</v>
      </c>
      <c r="C796" s="8">
        <v>61031790</v>
      </c>
      <c r="D796" s="50" t="s">
        <v>70</v>
      </c>
      <c r="E796" s="50" t="s">
        <v>100</v>
      </c>
      <c r="F796" s="51">
        <v>2470</v>
      </c>
      <c r="G796" s="52">
        <v>0.09</v>
      </c>
      <c r="H796" s="52">
        <v>0.09</v>
      </c>
      <c r="I796" s="52">
        <f t="shared" si="12"/>
        <v>0.18</v>
      </c>
    </row>
    <row r="797" spans="1:9" x14ac:dyDescent="0.25">
      <c r="A797" s="40">
        <v>796</v>
      </c>
      <c r="B797" s="49" t="s">
        <v>992</v>
      </c>
      <c r="C797" s="8">
        <v>61031791</v>
      </c>
      <c r="D797" s="50" t="s">
        <v>70</v>
      </c>
      <c r="E797" s="50" t="s">
        <v>100</v>
      </c>
      <c r="F797" s="51">
        <v>2471</v>
      </c>
      <c r="G797" s="52">
        <v>0.09</v>
      </c>
      <c r="H797" s="52">
        <v>0.09</v>
      </c>
      <c r="I797" s="52">
        <f t="shared" si="12"/>
        <v>0.18</v>
      </c>
    </row>
    <row r="798" spans="1:9" x14ac:dyDescent="0.25">
      <c r="A798" s="40">
        <v>797</v>
      </c>
      <c r="B798" s="49" t="s">
        <v>993</v>
      </c>
      <c r="C798" s="8">
        <v>61031792</v>
      </c>
      <c r="D798" s="50" t="s">
        <v>70</v>
      </c>
      <c r="E798" s="50" t="s">
        <v>100</v>
      </c>
      <c r="F798" s="51">
        <v>2472</v>
      </c>
      <c r="G798" s="52">
        <v>0.09</v>
      </c>
      <c r="H798" s="52">
        <v>0.09</v>
      </c>
      <c r="I798" s="52">
        <f t="shared" si="12"/>
        <v>0.18</v>
      </c>
    </row>
    <row r="799" spans="1:9" x14ac:dyDescent="0.25">
      <c r="A799" s="40">
        <v>798</v>
      </c>
      <c r="B799" s="49" t="s">
        <v>994</v>
      </c>
      <c r="C799" s="8">
        <v>61031793</v>
      </c>
      <c r="D799" s="50" t="s">
        <v>70</v>
      </c>
      <c r="E799" s="50" t="s">
        <v>100</v>
      </c>
      <c r="F799" s="51">
        <v>2473</v>
      </c>
      <c r="G799" s="52">
        <v>0.09</v>
      </c>
      <c r="H799" s="52">
        <v>0.09</v>
      </c>
      <c r="I799" s="52">
        <f t="shared" si="12"/>
        <v>0.18</v>
      </c>
    </row>
    <row r="800" spans="1:9" x14ac:dyDescent="0.25">
      <c r="A800" s="40">
        <v>799</v>
      </c>
      <c r="B800" s="49" t="s">
        <v>995</v>
      </c>
      <c r="C800" s="8">
        <v>61031794</v>
      </c>
      <c r="D800" s="50" t="s">
        <v>70</v>
      </c>
      <c r="E800" s="50" t="s">
        <v>100</v>
      </c>
      <c r="F800" s="51">
        <v>2474</v>
      </c>
      <c r="G800" s="52">
        <v>0.09</v>
      </c>
      <c r="H800" s="52">
        <v>0.09</v>
      </c>
      <c r="I800" s="52">
        <f t="shared" si="12"/>
        <v>0.18</v>
      </c>
    </row>
    <row r="801" spans="1:9" x14ac:dyDescent="0.25">
      <c r="A801" s="40">
        <v>800</v>
      </c>
      <c r="B801" s="49" t="s">
        <v>996</v>
      </c>
      <c r="C801" s="8">
        <v>61031795</v>
      </c>
      <c r="D801" s="50" t="s">
        <v>70</v>
      </c>
      <c r="E801" s="50" t="s">
        <v>100</v>
      </c>
      <c r="F801" s="51">
        <v>2475</v>
      </c>
      <c r="G801" s="52">
        <v>0.09</v>
      </c>
      <c r="H801" s="52">
        <v>0.09</v>
      </c>
      <c r="I801" s="52">
        <f t="shared" si="12"/>
        <v>0.18</v>
      </c>
    </row>
    <row r="802" spans="1:9" x14ac:dyDescent="0.25">
      <c r="A802" s="40">
        <v>801</v>
      </c>
      <c r="B802" s="49" t="s">
        <v>997</v>
      </c>
      <c r="C802" s="8">
        <v>61031796</v>
      </c>
      <c r="D802" s="50" t="s">
        <v>70</v>
      </c>
      <c r="E802" s="50" t="s">
        <v>100</v>
      </c>
      <c r="F802" s="51">
        <v>2476</v>
      </c>
      <c r="G802" s="52">
        <v>0.09</v>
      </c>
      <c r="H802" s="52">
        <v>0.09</v>
      </c>
      <c r="I802" s="52">
        <f t="shared" si="12"/>
        <v>0.18</v>
      </c>
    </row>
    <row r="803" spans="1:9" x14ac:dyDescent="0.25">
      <c r="A803" s="40">
        <v>802</v>
      </c>
      <c r="B803" s="49" t="s">
        <v>998</v>
      </c>
      <c r="C803" s="8">
        <v>61031797</v>
      </c>
      <c r="D803" s="50" t="s">
        <v>70</v>
      </c>
      <c r="E803" s="50" t="s">
        <v>100</v>
      </c>
      <c r="F803" s="51">
        <v>2477</v>
      </c>
      <c r="G803" s="52">
        <v>0.09</v>
      </c>
      <c r="H803" s="52">
        <v>0.09</v>
      </c>
      <c r="I803" s="52">
        <f t="shared" si="12"/>
        <v>0.18</v>
      </c>
    </row>
    <row r="804" spans="1:9" x14ac:dyDescent="0.25">
      <c r="A804" s="40">
        <v>803</v>
      </c>
      <c r="B804" s="49" t="s">
        <v>999</v>
      </c>
      <c r="C804" s="8">
        <v>61031798</v>
      </c>
      <c r="D804" s="50" t="s">
        <v>70</v>
      </c>
      <c r="E804" s="50" t="s">
        <v>100</v>
      </c>
      <c r="F804" s="51">
        <v>2478</v>
      </c>
      <c r="G804" s="52">
        <v>0.09</v>
      </c>
      <c r="H804" s="52">
        <v>0.09</v>
      </c>
      <c r="I804" s="52">
        <f t="shared" si="12"/>
        <v>0.18</v>
      </c>
    </row>
    <row r="805" spans="1:9" x14ac:dyDescent="0.25">
      <c r="A805" s="40">
        <v>804</v>
      </c>
      <c r="B805" s="49" t="s">
        <v>1000</v>
      </c>
      <c r="C805" s="8">
        <v>61031799</v>
      </c>
      <c r="D805" s="50" t="s">
        <v>70</v>
      </c>
      <c r="E805" s="50" t="s">
        <v>100</v>
      </c>
      <c r="F805" s="51">
        <v>2479</v>
      </c>
      <c r="G805" s="52">
        <v>0.09</v>
      </c>
      <c r="H805" s="52">
        <v>0.09</v>
      </c>
      <c r="I805" s="52">
        <f t="shared" si="12"/>
        <v>0.18</v>
      </c>
    </row>
    <row r="806" spans="1:9" x14ac:dyDescent="0.25">
      <c r="A806" s="40">
        <v>805</v>
      </c>
      <c r="B806" s="49" t="s">
        <v>1001</v>
      </c>
      <c r="C806" s="8">
        <v>61031800</v>
      </c>
      <c r="D806" s="50" t="s">
        <v>70</v>
      </c>
      <c r="E806" s="50" t="s">
        <v>100</v>
      </c>
      <c r="F806" s="51">
        <v>2480</v>
      </c>
      <c r="G806" s="52">
        <v>0.09</v>
      </c>
      <c r="H806" s="52">
        <v>0.09</v>
      </c>
      <c r="I806" s="52">
        <f t="shared" si="12"/>
        <v>0.18</v>
      </c>
    </row>
    <row r="807" spans="1:9" x14ac:dyDescent="0.25">
      <c r="A807" s="40">
        <v>806</v>
      </c>
      <c r="B807" s="49" t="s">
        <v>1002</v>
      </c>
      <c r="C807" s="8">
        <v>61031801</v>
      </c>
      <c r="D807" s="50" t="s">
        <v>70</v>
      </c>
      <c r="E807" s="50" t="s">
        <v>100</v>
      </c>
      <c r="F807" s="51">
        <v>2481</v>
      </c>
      <c r="G807" s="52">
        <v>0.09</v>
      </c>
      <c r="H807" s="52">
        <v>0.09</v>
      </c>
      <c r="I807" s="52">
        <f t="shared" si="12"/>
        <v>0.18</v>
      </c>
    </row>
    <row r="808" spans="1:9" x14ac:dyDescent="0.25">
      <c r="A808" s="40">
        <v>807</v>
      </c>
      <c r="B808" s="49" t="s">
        <v>1003</v>
      </c>
      <c r="C808" s="8">
        <v>61031802</v>
      </c>
      <c r="D808" s="50" t="s">
        <v>70</v>
      </c>
      <c r="E808" s="50" t="s">
        <v>100</v>
      </c>
      <c r="F808" s="51">
        <v>2482</v>
      </c>
      <c r="G808" s="52">
        <v>0.09</v>
      </c>
      <c r="H808" s="52">
        <v>0.09</v>
      </c>
      <c r="I808" s="52">
        <f t="shared" si="12"/>
        <v>0.18</v>
      </c>
    </row>
    <row r="809" spans="1:9" x14ac:dyDescent="0.25">
      <c r="A809" s="40">
        <v>808</v>
      </c>
      <c r="B809" s="49" t="s">
        <v>1004</v>
      </c>
      <c r="C809" s="8">
        <v>61031803</v>
      </c>
      <c r="D809" s="50" t="s">
        <v>70</v>
      </c>
      <c r="E809" s="50" t="s">
        <v>100</v>
      </c>
      <c r="F809" s="51">
        <v>2483</v>
      </c>
      <c r="G809" s="52">
        <v>0.09</v>
      </c>
      <c r="H809" s="52">
        <v>0.09</v>
      </c>
      <c r="I809" s="52">
        <f t="shared" si="12"/>
        <v>0.18</v>
      </c>
    </row>
    <row r="810" spans="1:9" x14ac:dyDescent="0.25">
      <c r="A810" s="40">
        <v>809</v>
      </c>
      <c r="B810" s="49" t="s">
        <v>1005</v>
      </c>
      <c r="C810" s="8">
        <v>61031804</v>
      </c>
      <c r="D810" s="50" t="s">
        <v>70</v>
      </c>
      <c r="E810" s="50" t="s">
        <v>100</v>
      </c>
      <c r="F810" s="51">
        <v>2484</v>
      </c>
      <c r="G810" s="52">
        <v>0.09</v>
      </c>
      <c r="H810" s="52">
        <v>0.09</v>
      </c>
      <c r="I810" s="52">
        <f t="shared" si="12"/>
        <v>0.18</v>
      </c>
    </row>
    <row r="811" spans="1:9" x14ac:dyDescent="0.25">
      <c r="A811" s="40">
        <v>810</v>
      </c>
      <c r="B811" s="49" t="s">
        <v>1006</v>
      </c>
      <c r="C811" s="8">
        <v>61031805</v>
      </c>
      <c r="D811" s="50" t="s">
        <v>70</v>
      </c>
      <c r="E811" s="50" t="s">
        <v>100</v>
      </c>
      <c r="F811" s="51">
        <v>2485</v>
      </c>
      <c r="G811" s="52">
        <v>0.09</v>
      </c>
      <c r="H811" s="52">
        <v>0.09</v>
      </c>
      <c r="I811" s="52">
        <f t="shared" si="12"/>
        <v>0.18</v>
      </c>
    </row>
    <row r="812" spans="1:9" x14ac:dyDescent="0.25">
      <c r="A812" s="40">
        <v>811</v>
      </c>
      <c r="B812" s="49" t="s">
        <v>1007</v>
      </c>
      <c r="C812" s="8">
        <v>61031806</v>
      </c>
      <c r="D812" s="50" t="s">
        <v>70</v>
      </c>
      <c r="E812" s="50" t="s">
        <v>100</v>
      </c>
      <c r="F812" s="51">
        <v>2486</v>
      </c>
      <c r="G812" s="52">
        <v>0.09</v>
      </c>
      <c r="H812" s="52">
        <v>0.09</v>
      </c>
      <c r="I812" s="52">
        <f t="shared" si="12"/>
        <v>0.18</v>
      </c>
    </row>
    <row r="813" spans="1:9" x14ac:dyDescent="0.25">
      <c r="A813" s="40">
        <v>812</v>
      </c>
      <c r="B813" s="49" t="s">
        <v>1008</v>
      </c>
      <c r="C813" s="8">
        <v>61031807</v>
      </c>
      <c r="D813" s="50" t="s">
        <v>70</v>
      </c>
      <c r="E813" s="50" t="s">
        <v>100</v>
      </c>
      <c r="F813" s="51">
        <v>2487</v>
      </c>
      <c r="G813" s="52">
        <v>0.09</v>
      </c>
      <c r="H813" s="52">
        <v>0.09</v>
      </c>
      <c r="I813" s="52">
        <f t="shared" si="12"/>
        <v>0.18</v>
      </c>
    </row>
    <row r="814" spans="1:9" x14ac:dyDescent="0.25">
      <c r="A814" s="40">
        <v>813</v>
      </c>
      <c r="B814" s="49" t="s">
        <v>1009</v>
      </c>
      <c r="C814" s="8">
        <v>61031808</v>
      </c>
      <c r="D814" s="50" t="s">
        <v>70</v>
      </c>
      <c r="E814" s="50" t="s">
        <v>100</v>
      </c>
      <c r="F814" s="51">
        <v>2488</v>
      </c>
      <c r="G814" s="52">
        <v>0.09</v>
      </c>
      <c r="H814" s="52">
        <v>0.09</v>
      </c>
      <c r="I814" s="52">
        <f t="shared" si="12"/>
        <v>0.18</v>
      </c>
    </row>
    <row r="815" spans="1:9" x14ac:dyDescent="0.25">
      <c r="A815" s="40">
        <v>814</v>
      </c>
      <c r="B815" s="49" t="s">
        <v>1010</v>
      </c>
      <c r="C815" s="8">
        <v>61031809</v>
      </c>
      <c r="D815" s="50" t="s">
        <v>70</v>
      </c>
      <c r="E815" s="50" t="s">
        <v>100</v>
      </c>
      <c r="F815" s="51">
        <v>2489</v>
      </c>
      <c r="G815" s="52">
        <v>0.09</v>
      </c>
      <c r="H815" s="52">
        <v>0.09</v>
      </c>
      <c r="I815" s="52">
        <f t="shared" si="12"/>
        <v>0.18</v>
      </c>
    </row>
    <row r="816" spans="1:9" x14ac:dyDescent="0.25">
      <c r="A816" s="40">
        <v>815</v>
      </c>
      <c r="B816" s="49" t="s">
        <v>1011</v>
      </c>
      <c r="C816" s="8">
        <v>61031810</v>
      </c>
      <c r="D816" s="50" t="s">
        <v>70</v>
      </c>
      <c r="E816" s="50" t="s">
        <v>100</v>
      </c>
      <c r="F816" s="51">
        <v>2490</v>
      </c>
      <c r="G816" s="52">
        <v>0.09</v>
      </c>
      <c r="H816" s="52">
        <v>0.09</v>
      </c>
      <c r="I816" s="52">
        <f t="shared" si="12"/>
        <v>0.18</v>
      </c>
    </row>
    <row r="817" spans="1:9" x14ac:dyDescent="0.25">
      <c r="A817" s="40">
        <v>816</v>
      </c>
      <c r="B817" s="49" t="s">
        <v>1012</v>
      </c>
      <c r="C817" s="8">
        <v>61031811</v>
      </c>
      <c r="D817" s="50" t="s">
        <v>70</v>
      </c>
      <c r="E817" s="50" t="s">
        <v>100</v>
      </c>
      <c r="F817" s="51">
        <v>2491</v>
      </c>
      <c r="G817" s="52">
        <v>0.09</v>
      </c>
      <c r="H817" s="52">
        <v>0.09</v>
      </c>
      <c r="I817" s="52">
        <f t="shared" si="12"/>
        <v>0.18</v>
      </c>
    </row>
    <row r="818" spans="1:9" x14ac:dyDescent="0.25">
      <c r="A818" s="40">
        <v>817</v>
      </c>
      <c r="B818" s="49" t="s">
        <v>1013</v>
      </c>
      <c r="C818" s="8">
        <v>61031812</v>
      </c>
      <c r="D818" s="50" t="s">
        <v>70</v>
      </c>
      <c r="E818" s="50" t="s">
        <v>100</v>
      </c>
      <c r="F818" s="51">
        <v>2492</v>
      </c>
      <c r="G818" s="52">
        <v>0.09</v>
      </c>
      <c r="H818" s="52">
        <v>0.09</v>
      </c>
      <c r="I818" s="52">
        <f t="shared" si="12"/>
        <v>0.18</v>
      </c>
    </row>
    <row r="819" spans="1:9" x14ac:dyDescent="0.25">
      <c r="A819" s="40">
        <v>818</v>
      </c>
      <c r="B819" s="49" t="s">
        <v>1014</v>
      </c>
      <c r="C819" s="8">
        <v>61031813</v>
      </c>
      <c r="D819" s="50" t="s">
        <v>70</v>
      </c>
      <c r="E819" s="50" t="s">
        <v>100</v>
      </c>
      <c r="F819" s="51">
        <v>2493</v>
      </c>
      <c r="G819" s="52">
        <v>0.09</v>
      </c>
      <c r="H819" s="52">
        <v>0.09</v>
      </c>
      <c r="I819" s="52">
        <f t="shared" si="12"/>
        <v>0.18</v>
      </c>
    </row>
    <row r="820" spans="1:9" x14ac:dyDescent="0.25">
      <c r="A820" s="40">
        <v>819</v>
      </c>
      <c r="B820" s="49" t="s">
        <v>1015</v>
      </c>
      <c r="C820" s="8">
        <v>61031814</v>
      </c>
      <c r="D820" s="50" t="s">
        <v>70</v>
      </c>
      <c r="E820" s="50" t="s">
        <v>100</v>
      </c>
      <c r="F820" s="51">
        <v>2494</v>
      </c>
      <c r="G820" s="52">
        <v>0.09</v>
      </c>
      <c r="H820" s="52">
        <v>0.09</v>
      </c>
      <c r="I820" s="52">
        <f t="shared" si="12"/>
        <v>0.18</v>
      </c>
    </row>
    <row r="821" spans="1:9" x14ac:dyDescent="0.25">
      <c r="A821" s="40">
        <v>820</v>
      </c>
      <c r="B821" s="49" t="s">
        <v>1016</v>
      </c>
      <c r="C821" s="8">
        <v>61031815</v>
      </c>
      <c r="D821" s="50" t="s">
        <v>70</v>
      </c>
      <c r="E821" s="50" t="s">
        <v>100</v>
      </c>
      <c r="F821" s="51">
        <v>2495</v>
      </c>
      <c r="G821" s="52">
        <v>0.09</v>
      </c>
      <c r="H821" s="52">
        <v>0.09</v>
      </c>
      <c r="I821" s="52">
        <f t="shared" si="12"/>
        <v>0.18</v>
      </c>
    </row>
    <row r="822" spans="1:9" x14ac:dyDescent="0.25">
      <c r="A822" s="40">
        <v>821</v>
      </c>
      <c r="B822" s="49" t="s">
        <v>1017</v>
      </c>
      <c r="C822" s="8">
        <v>61031816</v>
      </c>
      <c r="D822" s="50" t="s">
        <v>70</v>
      </c>
      <c r="E822" s="50" t="s">
        <v>100</v>
      </c>
      <c r="F822" s="51">
        <v>2496</v>
      </c>
      <c r="G822" s="52">
        <v>0.09</v>
      </c>
      <c r="H822" s="52">
        <v>0.09</v>
      </c>
      <c r="I822" s="52">
        <f t="shared" si="12"/>
        <v>0.18</v>
      </c>
    </row>
    <row r="823" spans="1:9" x14ac:dyDescent="0.25">
      <c r="A823" s="40">
        <v>822</v>
      </c>
      <c r="B823" s="49" t="s">
        <v>1018</v>
      </c>
      <c r="C823" s="8">
        <v>61031817</v>
      </c>
      <c r="D823" s="50" t="s">
        <v>70</v>
      </c>
      <c r="E823" s="50" t="s">
        <v>100</v>
      </c>
      <c r="F823" s="51">
        <v>2497</v>
      </c>
      <c r="G823" s="52">
        <v>0.09</v>
      </c>
      <c r="H823" s="52">
        <v>0.09</v>
      </c>
      <c r="I823" s="52">
        <f t="shared" si="12"/>
        <v>0.18</v>
      </c>
    </row>
    <row r="824" spans="1:9" x14ac:dyDescent="0.25">
      <c r="A824" s="40">
        <v>823</v>
      </c>
      <c r="B824" s="49" t="s">
        <v>1019</v>
      </c>
      <c r="C824" s="8">
        <v>61031818</v>
      </c>
      <c r="D824" s="50" t="s">
        <v>70</v>
      </c>
      <c r="E824" s="50" t="s">
        <v>100</v>
      </c>
      <c r="F824" s="51">
        <v>2498</v>
      </c>
      <c r="G824" s="52">
        <v>0.09</v>
      </c>
      <c r="H824" s="52">
        <v>0.09</v>
      </c>
      <c r="I824" s="52">
        <f t="shared" si="12"/>
        <v>0.18</v>
      </c>
    </row>
    <row r="825" spans="1:9" x14ac:dyDescent="0.25">
      <c r="A825" s="40">
        <v>824</v>
      </c>
      <c r="B825" s="49" t="s">
        <v>1020</v>
      </c>
      <c r="C825" s="8">
        <v>61031819</v>
      </c>
      <c r="D825" s="50" t="s">
        <v>70</v>
      </c>
      <c r="E825" s="50" t="s">
        <v>100</v>
      </c>
      <c r="F825" s="51">
        <v>2499</v>
      </c>
      <c r="G825" s="52">
        <v>0.09</v>
      </c>
      <c r="H825" s="52">
        <v>0.09</v>
      </c>
      <c r="I825" s="52">
        <f t="shared" si="12"/>
        <v>0.18</v>
      </c>
    </row>
    <row r="826" spans="1:9" x14ac:dyDescent="0.25">
      <c r="A826" s="40">
        <v>825</v>
      </c>
      <c r="B826" s="49" t="s">
        <v>1021</v>
      </c>
      <c r="C826" s="8">
        <v>61031820</v>
      </c>
      <c r="D826" s="50" t="s">
        <v>70</v>
      </c>
      <c r="E826" s="50" t="s">
        <v>100</v>
      </c>
      <c r="F826" s="51">
        <v>2500</v>
      </c>
      <c r="G826" s="52">
        <v>0.09</v>
      </c>
      <c r="H826" s="52">
        <v>0.09</v>
      </c>
      <c r="I826" s="52">
        <f t="shared" si="12"/>
        <v>0.18</v>
      </c>
    </row>
    <row r="827" spans="1:9" x14ac:dyDescent="0.25">
      <c r="A827" s="40">
        <v>826</v>
      </c>
      <c r="B827" s="49" t="s">
        <v>1022</v>
      </c>
      <c r="C827" s="8">
        <v>61031821</v>
      </c>
      <c r="D827" s="50" t="s">
        <v>70</v>
      </c>
      <c r="E827" s="50" t="s">
        <v>100</v>
      </c>
      <c r="F827" s="51">
        <v>2501</v>
      </c>
      <c r="G827" s="52">
        <v>0.09</v>
      </c>
      <c r="H827" s="52">
        <v>0.09</v>
      </c>
      <c r="I827" s="52">
        <f t="shared" si="12"/>
        <v>0.18</v>
      </c>
    </row>
    <row r="828" spans="1:9" x14ac:dyDescent="0.25">
      <c r="A828" s="40">
        <v>827</v>
      </c>
      <c r="B828" s="49" t="s">
        <v>1023</v>
      </c>
      <c r="C828" s="8">
        <v>61031822</v>
      </c>
      <c r="D828" s="50" t="s">
        <v>70</v>
      </c>
      <c r="E828" s="50" t="s">
        <v>100</v>
      </c>
      <c r="F828" s="51">
        <v>2502</v>
      </c>
      <c r="G828" s="52">
        <v>0.09</v>
      </c>
      <c r="H828" s="52">
        <v>0.09</v>
      </c>
      <c r="I828" s="52">
        <f t="shared" si="12"/>
        <v>0.18</v>
      </c>
    </row>
    <row r="829" spans="1:9" x14ac:dyDescent="0.25">
      <c r="A829" s="40">
        <v>828</v>
      </c>
      <c r="B829" s="49" t="s">
        <v>1024</v>
      </c>
      <c r="C829" s="8">
        <v>61031823</v>
      </c>
      <c r="D829" s="50" t="s">
        <v>70</v>
      </c>
      <c r="E829" s="50" t="s">
        <v>100</v>
      </c>
      <c r="F829" s="51">
        <v>2503</v>
      </c>
      <c r="G829" s="52">
        <v>0.09</v>
      </c>
      <c r="H829" s="52">
        <v>0.09</v>
      </c>
      <c r="I829" s="52">
        <f t="shared" si="12"/>
        <v>0.18</v>
      </c>
    </row>
    <row r="830" spans="1:9" x14ac:dyDescent="0.25">
      <c r="A830" s="40">
        <v>829</v>
      </c>
      <c r="B830" s="49" t="s">
        <v>1025</v>
      </c>
      <c r="C830" s="8">
        <v>61031824</v>
      </c>
      <c r="D830" s="50" t="s">
        <v>70</v>
      </c>
      <c r="E830" s="50" t="s">
        <v>100</v>
      </c>
      <c r="F830" s="51">
        <v>2504</v>
      </c>
      <c r="G830" s="52">
        <v>0.09</v>
      </c>
      <c r="H830" s="52">
        <v>0.09</v>
      </c>
      <c r="I830" s="52">
        <f t="shared" si="12"/>
        <v>0.18</v>
      </c>
    </row>
    <row r="831" spans="1:9" x14ac:dyDescent="0.25">
      <c r="A831" s="40">
        <v>830</v>
      </c>
      <c r="B831" s="49" t="s">
        <v>1026</v>
      </c>
      <c r="C831" s="8">
        <v>61031825</v>
      </c>
      <c r="D831" s="50" t="s">
        <v>70</v>
      </c>
      <c r="E831" s="50" t="s">
        <v>100</v>
      </c>
      <c r="F831" s="51">
        <v>2505</v>
      </c>
      <c r="G831" s="52">
        <v>0.09</v>
      </c>
      <c r="H831" s="52">
        <v>0.09</v>
      </c>
      <c r="I831" s="52">
        <f t="shared" si="12"/>
        <v>0.18</v>
      </c>
    </row>
    <row r="832" spans="1:9" x14ac:dyDescent="0.25">
      <c r="A832" s="40">
        <v>831</v>
      </c>
      <c r="B832" s="49" t="s">
        <v>1027</v>
      </c>
      <c r="C832" s="8">
        <v>61031826</v>
      </c>
      <c r="D832" s="50" t="s">
        <v>70</v>
      </c>
      <c r="E832" s="50" t="s">
        <v>100</v>
      </c>
      <c r="F832" s="51">
        <v>2506</v>
      </c>
      <c r="G832" s="52">
        <v>0.09</v>
      </c>
      <c r="H832" s="52">
        <v>0.09</v>
      </c>
      <c r="I832" s="52">
        <f t="shared" si="12"/>
        <v>0.18</v>
      </c>
    </row>
    <row r="833" spans="1:9" x14ac:dyDescent="0.25">
      <c r="A833" s="40">
        <v>832</v>
      </c>
      <c r="B833" s="49" t="s">
        <v>1028</v>
      </c>
      <c r="C833" s="8">
        <v>61031827</v>
      </c>
      <c r="D833" s="50" t="s">
        <v>70</v>
      </c>
      <c r="E833" s="50" t="s">
        <v>100</v>
      </c>
      <c r="F833" s="51">
        <v>2507</v>
      </c>
      <c r="G833" s="52">
        <v>0.09</v>
      </c>
      <c r="H833" s="52">
        <v>0.09</v>
      </c>
      <c r="I833" s="52">
        <f t="shared" si="12"/>
        <v>0.18</v>
      </c>
    </row>
    <row r="834" spans="1:9" x14ac:dyDescent="0.25">
      <c r="A834" s="40">
        <v>833</v>
      </c>
      <c r="B834" s="49" t="s">
        <v>1029</v>
      </c>
      <c r="C834" s="8">
        <v>61031828</v>
      </c>
      <c r="D834" s="50" t="s">
        <v>70</v>
      </c>
      <c r="E834" s="50" t="s">
        <v>100</v>
      </c>
      <c r="F834" s="51">
        <v>2508</v>
      </c>
      <c r="G834" s="52">
        <v>0.09</v>
      </c>
      <c r="H834" s="52">
        <v>0.09</v>
      </c>
      <c r="I834" s="52">
        <f t="shared" si="12"/>
        <v>0.18</v>
      </c>
    </row>
    <row r="835" spans="1:9" x14ac:dyDescent="0.25">
      <c r="A835" s="40">
        <v>834</v>
      </c>
      <c r="B835" s="49" t="s">
        <v>1030</v>
      </c>
      <c r="C835" s="8">
        <v>61031829</v>
      </c>
      <c r="D835" s="50" t="s">
        <v>70</v>
      </c>
      <c r="E835" s="50" t="s">
        <v>100</v>
      </c>
      <c r="F835" s="51">
        <v>2509</v>
      </c>
      <c r="G835" s="52">
        <v>0.09</v>
      </c>
      <c r="H835" s="52">
        <v>0.09</v>
      </c>
      <c r="I835" s="52">
        <f t="shared" ref="I835:I898" si="13">G835+H835</f>
        <v>0.18</v>
      </c>
    </row>
    <row r="836" spans="1:9" x14ac:dyDescent="0.25">
      <c r="A836" s="40">
        <v>835</v>
      </c>
      <c r="B836" s="49" t="s">
        <v>1031</v>
      </c>
      <c r="C836" s="8">
        <v>61031830</v>
      </c>
      <c r="D836" s="50" t="s">
        <v>70</v>
      </c>
      <c r="E836" s="50" t="s">
        <v>100</v>
      </c>
      <c r="F836" s="51">
        <v>2510</v>
      </c>
      <c r="G836" s="52">
        <v>0.09</v>
      </c>
      <c r="H836" s="52">
        <v>0.09</v>
      </c>
      <c r="I836" s="52">
        <f t="shared" si="13"/>
        <v>0.18</v>
      </c>
    </row>
    <row r="837" spans="1:9" x14ac:dyDescent="0.25">
      <c r="A837" s="40">
        <v>836</v>
      </c>
      <c r="B837" s="49" t="s">
        <v>1032</v>
      </c>
      <c r="C837" s="8">
        <v>61031831</v>
      </c>
      <c r="D837" s="50" t="s">
        <v>70</v>
      </c>
      <c r="E837" s="50" t="s">
        <v>100</v>
      </c>
      <c r="F837" s="51">
        <v>2511</v>
      </c>
      <c r="G837" s="52">
        <v>0.09</v>
      </c>
      <c r="H837" s="52">
        <v>0.09</v>
      </c>
      <c r="I837" s="52">
        <f t="shared" si="13"/>
        <v>0.18</v>
      </c>
    </row>
    <row r="838" spans="1:9" x14ac:dyDescent="0.25">
      <c r="A838" s="40">
        <v>837</v>
      </c>
      <c r="B838" s="49" t="s">
        <v>1033</v>
      </c>
      <c r="C838" s="8">
        <v>61031832</v>
      </c>
      <c r="D838" s="50" t="s">
        <v>70</v>
      </c>
      <c r="E838" s="50" t="s">
        <v>100</v>
      </c>
      <c r="F838" s="51">
        <v>2512</v>
      </c>
      <c r="G838" s="52">
        <v>0.09</v>
      </c>
      <c r="H838" s="52">
        <v>0.09</v>
      </c>
      <c r="I838" s="52">
        <f t="shared" si="13"/>
        <v>0.18</v>
      </c>
    </row>
    <row r="839" spans="1:9" x14ac:dyDescent="0.25">
      <c r="A839" s="40">
        <v>838</v>
      </c>
      <c r="B839" s="49" t="s">
        <v>1034</v>
      </c>
      <c r="C839" s="8">
        <v>61031833</v>
      </c>
      <c r="D839" s="50" t="s">
        <v>70</v>
      </c>
      <c r="E839" s="50" t="s">
        <v>100</v>
      </c>
      <c r="F839" s="51">
        <v>2513</v>
      </c>
      <c r="G839" s="52">
        <v>0.09</v>
      </c>
      <c r="H839" s="52">
        <v>0.09</v>
      </c>
      <c r="I839" s="52">
        <f t="shared" si="13"/>
        <v>0.18</v>
      </c>
    </row>
    <row r="840" spans="1:9" x14ac:dyDescent="0.25">
      <c r="A840" s="40">
        <v>839</v>
      </c>
      <c r="B840" s="49" t="s">
        <v>1035</v>
      </c>
      <c r="C840" s="8">
        <v>61031834</v>
      </c>
      <c r="D840" s="50" t="s">
        <v>70</v>
      </c>
      <c r="E840" s="50" t="s">
        <v>100</v>
      </c>
      <c r="F840" s="51">
        <v>2514</v>
      </c>
      <c r="G840" s="52">
        <v>0.09</v>
      </c>
      <c r="H840" s="52">
        <v>0.09</v>
      </c>
      <c r="I840" s="52">
        <f t="shared" si="13"/>
        <v>0.18</v>
      </c>
    </row>
    <row r="841" spans="1:9" x14ac:dyDescent="0.25">
      <c r="A841" s="40">
        <v>840</v>
      </c>
      <c r="B841" s="49" t="s">
        <v>1036</v>
      </c>
      <c r="C841" s="8">
        <v>61031835</v>
      </c>
      <c r="D841" s="50" t="s">
        <v>70</v>
      </c>
      <c r="E841" s="50" t="s">
        <v>100</v>
      </c>
      <c r="F841" s="51">
        <v>2515</v>
      </c>
      <c r="G841" s="52">
        <v>0.09</v>
      </c>
      <c r="H841" s="52">
        <v>0.09</v>
      </c>
      <c r="I841" s="52">
        <f t="shared" si="13"/>
        <v>0.18</v>
      </c>
    </row>
    <row r="842" spans="1:9" x14ac:dyDescent="0.25">
      <c r="A842" s="40">
        <v>841</v>
      </c>
      <c r="B842" s="49" t="s">
        <v>1037</v>
      </c>
      <c r="C842" s="8">
        <v>61031836</v>
      </c>
      <c r="D842" s="50" t="s">
        <v>70</v>
      </c>
      <c r="E842" s="50" t="s">
        <v>100</v>
      </c>
      <c r="F842" s="51">
        <v>2516</v>
      </c>
      <c r="G842" s="52">
        <v>0.09</v>
      </c>
      <c r="H842" s="52">
        <v>0.09</v>
      </c>
      <c r="I842" s="52">
        <f t="shared" si="13"/>
        <v>0.18</v>
      </c>
    </row>
    <row r="843" spans="1:9" x14ac:dyDescent="0.25">
      <c r="A843" s="40">
        <v>842</v>
      </c>
      <c r="B843" s="49" t="s">
        <v>1038</v>
      </c>
      <c r="C843" s="8">
        <v>61031837</v>
      </c>
      <c r="D843" s="50" t="s">
        <v>70</v>
      </c>
      <c r="E843" s="50" t="s">
        <v>100</v>
      </c>
      <c r="F843" s="51">
        <v>2517</v>
      </c>
      <c r="G843" s="52">
        <v>0.09</v>
      </c>
      <c r="H843" s="52">
        <v>0.09</v>
      </c>
      <c r="I843" s="52">
        <f t="shared" si="13"/>
        <v>0.18</v>
      </c>
    </row>
    <row r="844" spans="1:9" x14ac:dyDescent="0.25">
      <c r="A844" s="40">
        <v>843</v>
      </c>
      <c r="B844" s="49" t="s">
        <v>1039</v>
      </c>
      <c r="C844" s="8">
        <v>61031838</v>
      </c>
      <c r="D844" s="50" t="s">
        <v>70</v>
      </c>
      <c r="E844" s="50" t="s">
        <v>100</v>
      </c>
      <c r="F844" s="51">
        <v>2518</v>
      </c>
      <c r="G844" s="52">
        <v>0.09</v>
      </c>
      <c r="H844" s="52">
        <v>0.09</v>
      </c>
      <c r="I844" s="52">
        <f t="shared" si="13"/>
        <v>0.18</v>
      </c>
    </row>
    <row r="845" spans="1:9" x14ac:dyDescent="0.25">
      <c r="A845" s="40">
        <v>844</v>
      </c>
      <c r="B845" s="49" t="s">
        <v>1040</v>
      </c>
      <c r="C845" s="8">
        <v>61031839</v>
      </c>
      <c r="D845" s="50" t="s">
        <v>70</v>
      </c>
      <c r="E845" s="50" t="s">
        <v>100</v>
      </c>
      <c r="F845" s="51">
        <v>2519</v>
      </c>
      <c r="G845" s="52">
        <v>0.09</v>
      </c>
      <c r="H845" s="52">
        <v>0.09</v>
      </c>
      <c r="I845" s="52">
        <f t="shared" si="13"/>
        <v>0.18</v>
      </c>
    </row>
    <row r="846" spans="1:9" x14ac:dyDescent="0.25">
      <c r="A846" s="40">
        <v>845</v>
      </c>
      <c r="B846" s="49" t="s">
        <v>1041</v>
      </c>
      <c r="C846" s="8">
        <v>61031840</v>
      </c>
      <c r="D846" s="50" t="s">
        <v>70</v>
      </c>
      <c r="E846" s="50" t="s">
        <v>100</v>
      </c>
      <c r="F846" s="51">
        <v>2520</v>
      </c>
      <c r="G846" s="52">
        <v>0.09</v>
      </c>
      <c r="H846" s="52">
        <v>0.09</v>
      </c>
      <c r="I846" s="52">
        <f t="shared" si="13"/>
        <v>0.18</v>
      </c>
    </row>
    <row r="847" spans="1:9" x14ac:dyDescent="0.25">
      <c r="A847" s="40">
        <v>846</v>
      </c>
      <c r="B847" s="49" t="s">
        <v>1042</v>
      </c>
      <c r="C847" s="8">
        <v>61031841</v>
      </c>
      <c r="D847" s="50" t="s">
        <v>70</v>
      </c>
      <c r="E847" s="50" t="s">
        <v>100</v>
      </c>
      <c r="F847" s="51">
        <v>2521</v>
      </c>
      <c r="G847" s="52">
        <v>0.09</v>
      </c>
      <c r="H847" s="52">
        <v>0.09</v>
      </c>
      <c r="I847" s="52">
        <f t="shared" si="13"/>
        <v>0.18</v>
      </c>
    </row>
    <row r="848" spans="1:9" x14ac:dyDescent="0.25">
      <c r="A848" s="40">
        <v>847</v>
      </c>
      <c r="B848" s="49" t="s">
        <v>1043</v>
      </c>
      <c r="C848" s="8">
        <v>61031842</v>
      </c>
      <c r="D848" s="50" t="s">
        <v>70</v>
      </c>
      <c r="E848" s="50" t="s">
        <v>100</v>
      </c>
      <c r="F848" s="51">
        <v>2522</v>
      </c>
      <c r="G848" s="52">
        <v>0.09</v>
      </c>
      <c r="H848" s="52">
        <v>0.09</v>
      </c>
      <c r="I848" s="52">
        <f t="shared" si="13"/>
        <v>0.18</v>
      </c>
    </row>
    <row r="849" spans="1:9" x14ac:dyDescent="0.25">
      <c r="A849" s="40">
        <v>848</v>
      </c>
      <c r="B849" s="49" t="s">
        <v>1044</v>
      </c>
      <c r="C849" s="8">
        <v>61031843</v>
      </c>
      <c r="D849" s="50" t="s">
        <v>70</v>
      </c>
      <c r="E849" s="50" t="s">
        <v>100</v>
      </c>
      <c r="F849" s="51">
        <v>2523</v>
      </c>
      <c r="G849" s="52">
        <v>0.09</v>
      </c>
      <c r="H849" s="52">
        <v>0.09</v>
      </c>
      <c r="I849" s="52">
        <f t="shared" si="13"/>
        <v>0.18</v>
      </c>
    </row>
    <row r="850" spans="1:9" x14ac:dyDescent="0.25">
      <c r="A850" s="40">
        <v>849</v>
      </c>
      <c r="B850" s="49" t="s">
        <v>1045</v>
      </c>
      <c r="C850" s="8">
        <v>61031844</v>
      </c>
      <c r="D850" s="50" t="s">
        <v>70</v>
      </c>
      <c r="E850" s="50" t="s">
        <v>100</v>
      </c>
      <c r="F850" s="51">
        <v>2524</v>
      </c>
      <c r="G850" s="52">
        <v>0.09</v>
      </c>
      <c r="H850" s="52">
        <v>0.09</v>
      </c>
      <c r="I850" s="52">
        <f t="shared" si="13"/>
        <v>0.18</v>
      </c>
    </row>
    <row r="851" spans="1:9" x14ac:dyDescent="0.25">
      <c r="A851" s="40">
        <v>850</v>
      </c>
      <c r="B851" s="49" t="s">
        <v>1046</v>
      </c>
      <c r="C851" s="8">
        <v>61031845</v>
      </c>
      <c r="D851" s="50" t="s">
        <v>70</v>
      </c>
      <c r="E851" s="50" t="s">
        <v>100</v>
      </c>
      <c r="F851" s="51">
        <v>2525</v>
      </c>
      <c r="G851" s="52">
        <v>0.09</v>
      </c>
      <c r="H851" s="52">
        <v>0.09</v>
      </c>
      <c r="I851" s="52">
        <f t="shared" si="13"/>
        <v>0.18</v>
      </c>
    </row>
    <row r="852" spans="1:9" x14ac:dyDescent="0.25">
      <c r="A852" s="40">
        <v>851</v>
      </c>
      <c r="B852" s="49" t="s">
        <v>1047</v>
      </c>
      <c r="C852" s="8">
        <v>61031846</v>
      </c>
      <c r="D852" s="50" t="s">
        <v>70</v>
      </c>
      <c r="E852" s="50" t="s">
        <v>100</v>
      </c>
      <c r="F852" s="51">
        <v>2526</v>
      </c>
      <c r="G852" s="52">
        <v>0.09</v>
      </c>
      <c r="H852" s="52">
        <v>0.09</v>
      </c>
      <c r="I852" s="52">
        <f t="shared" si="13"/>
        <v>0.18</v>
      </c>
    </row>
    <row r="853" spans="1:9" x14ac:dyDescent="0.25">
      <c r="A853" s="40">
        <v>852</v>
      </c>
      <c r="B853" s="49" t="s">
        <v>1048</v>
      </c>
      <c r="C853" s="8">
        <v>61031847</v>
      </c>
      <c r="D853" s="50" t="s">
        <v>70</v>
      </c>
      <c r="E853" s="50" t="s">
        <v>100</v>
      </c>
      <c r="F853" s="51">
        <v>2527</v>
      </c>
      <c r="G853" s="52">
        <v>0.09</v>
      </c>
      <c r="H853" s="52">
        <v>0.09</v>
      </c>
      <c r="I853" s="52">
        <f t="shared" si="13"/>
        <v>0.18</v>
      </c>
    </row>
    <row r="854" spans="1:9" x14ac:dyDescent="0.25">
      <c r="A854" s="40">
        <v>853</v>
      </c>
      <c r="B854" s="49" t="s">
        <v>1049</v>
      </c>
      <c r="C854" s="8">
        <v>61031848</v>
      </c>
      <c r="D854" s="50" t="s">
        <v>70</v>
      </c>
      <c r="E854" s="50" t="s">
        <v>100</v>
      </c>
      <c r="F854" s="51">
        <v>2528</v>
      </c>
      <c r="G854" s="52">
        <v>0.09</v>
      </c>
      <c r="H854" s="52">
        <v>0.09</v>
      </c>
      <c r="I854" s="52">
        <f t="shared" si="13"/>
        <v>0.18</v>
      </c>
    </row>
    <row r="855" spans="1:9" x14ac:dyDescent="0.25">
      <c r="A855" s="40">
        <v>854</v>
      </c>
      <c r="B855" s="49" t="s">
        <v>1050</v>
      </c>
      <c r="C855" s="8">
        <v>61031849</v>
      </c>
      <c r="D855" s="50" t="s">
        <v>70</v>
      </c>
      <c r="E855" s="50" t="s">
        <v>100</v>
      </c>
      <c r="F855" s="51">
        <v>2529</v>
      </c>
      <c r="G855" s="52">
        <v>0.09</v>
      </c>
      <c r="H855" s="52">
        <v>0.09</v>
      </c>
      <c r="I855" s="52">
        <f t="shared" si="13"/>
        <v>0.18</v>
      </c>
    </row>
    <row r="856" spans="1:9" x14ac:dyDescent="0.25">
      <c r="A856" s="40">
        <v>855</v>
      </c>
      <c r="B856" s="49" t="s">
        <v>1051</v>
      </c>
      <c r="C856" s="8">
        <v>61031850</v>
      </c>
      <c r="D856" s="50" t="s">
        <v>70</v>
      </c>
      <c r="E856" s="50" t="s">
        <v>100</v>
      </c>
      <c r="F856" s="51">
        <v>2530</v>
      </c>
      <c r="G856" s="52">
        <v>0.09</v>
      </c>
      <c r="H856" s="52">
        <v>0.09</v>
      </c>
      <c r="I856" s="52">
        <f t="shared" si="13"/>
        <v>0.18</v>
      </c>
    </row>
    <row r="857" spans="1:9" x14ac:dyDescent="0.25">
      <c r="A857" s="40">
        <v>856</v>
      </c>
      <c r="B857" s="49" t="s">
        <v>1052</v>
      </c>
      <c r="C857" s="8">
        <v>61031851</v>
      </c>
      <c r="D857" s="50" t="s">
        <v>70</v>
      </c>
      <c r="E857" s="50" t="s">
        <v>100</v>
      </c>
      <c r="F857" s="51">
        <v>2531</v>
      </c>
      <c r="G857" s="52">
        <v>0.09</v>
      </c>
      <c r="H857" s="52">
        <v>0.09</v>
      </c>
      <c r="I857" s="52">
        <f t="shared" si="13"/>
        <v>0.18</v>
      </c>
    </row>
    <row r="858" spans="1:9" x14ac:dyDescent="0.25">
      <c r="A858" s="40">
        <v>857</v>
      </c>
      <c r="B858" s="49" t="s">
        <v>1053</v>
      </c>
      <c r="C858" s="8">
        <v>61031852</v>
      </c>
      <c r="D858" s="50" t="s">
        <v>70</v>
      </c>
      <c r="E858" s="50" t="s">
        <v>100</v>
      </c>
      <c r="F858" s="51">
        <v>2532</v>
      </c>
      <c r="G858" s="52">
        <v>0.09</v>
      </c>
      <c r="H858" s="52">
        <v>0.09</v>
      </c>
      <c r="I858" s="52">
        <f t="shared" si="13"/>
        <v>0.18</v>
      </c>
    </row>
    <row r="859" spans="1:9" x14ac:dyDescent="0.25">
      <c r="A859" s="40">
        <v>858</v>
      </c>
      <c r="B859" s="49" t="s">
        <v>1054</v>
      </c>
      <c r="C859" s="8">
        <v>61031853</v>
      </c>
      <c r="D859" s="50" t="s">
        <v>70</v>
      </c>
      <c r="E859" s="50" t="s">
        <v>100</v>
      </c>
      <c r="F859" s="51">
        <v>2533</v>
      </c>
      <c r="G859" s="52">
        <v>0.09</v>
      </c>
      <c r="H859" s="52">
        <v>0.09</v>
      </c>
      <c r="I859" s="52">
        <f t="shared" si="13"/>
        <v>0.18</v>
      </c>
    </row>
    <row r="860" spans="1:9" x14ac:dyDescent="0.25">
      <c r="A860" s="40">
        <v>859</v>
      </c>
      <c r="B860" s="49" t="s">
        <v>1055</v>
      </c>
      <c r="C860" s="8">
        <v>61031854</v>
      </c>
      <c r="D860" s="50" t="s">
        <v>70</v>
      </c>
      <c r="E860" s="50" t="s">
        <v>100</v>
      </c>
      <c r="F860" s="51">
        <v>2534</v>
      </c>
      <c r="G860" s="52">
        <v>0.09</v>
      </c>
      <c r="H860" s="52">
        <v>0.09</v>
      </c>
      <c r="I860" s="52">
        <f t="shared" si="13"/>
        <v>0.18</v>
      </c>
    </row>
    <row r="861" spans="1:9" x14ac:dyDescent="0.25">
      <c r="A861" s="40">
        <v>860</v>
      </c>
      <c r="B861" s="49" t="s">
        <v>1056</v>
      </c>
      <c r="C861" s="8">
        <v>61031855</v>
      </c>
      <c r="D861" s="50" t="s">
        <v>70</v>
      </c>
      <c r="E861" s="50" t="s">
        <v>100</v>
      </c>
      <c r="F861" s="51">
        <v>2535</v>
      </c>
      <c r="G861" s="52">
        <v>0.09</v>
      </c>
      <c r="H861" s="52">
        <v>0.09</v>
      </c>
      <c r="I861" s="52">
        <f t="shared" si="13"/>
        <v>0.18</v>
      </c>
    </row>
    <row r="862" spans="1:9" x14ac:dyDescent="0.25">
      <c r="A862" s="40">
        <v>861</v>
      </c>
      <c r="B862" s="49" t="s">
        <v>1057</v>
      </c>
      <c r="C862" s="8">
        <v>61031856</v>
      </c>
      <c r="D862" s="50" t="s">
        <v>70</v>
      </c>
      <c r="E862" s="50" t="s">
        <v>100</v>
      </c>
      <c r="F862" s="51">
        <v>2536</v>
      </c>
      <c r="G862" s="52">
        <v>0.09</v>
      </c>
      <c r="H862" s="52">
        <v>0.09</v>
      </c>
      <c r="I862" s="52">
        <f t="shared" si="13"/>
        <v>0.18</v>
      </c>
    </row>
    <row r="863" spans="1:9" x14ac:dyDescent="0.25">
      <c r="A863" s="40">
        <v>862</v>
      </c>
      <c r="B863" s="49" t="s">
        <v>1058</v>
      </c>
      <c r="C863" s="8">
        <v>61031857</v>
      </c>
      <c r="D863" s="50" t="s">
        <v>70</v>
      </c>
      <c r="E863" s="50" t="s">
        <v>100</v>
      </c>
      <c r="F863" s="51">
        <v>2537</v>
      </c>
      <c r="G863" s="52">
        <v>0.09</v>
      </c>
      <c r="H863" s="52">
        <v>0.09</v>
      </c>
      <c r="I863" s="52">
        <f t="shared" si="13"/>
        <v>0.18</v>
      </c>
    </row>
    <row r="864" spans="1:9" x14ac:dyDescent="0.25">
      <c r="A864" s="40">
        <v>863</v>
      </c>
      <c r="B864" s="49" t="s">
        <v>1059</v>
      </c>
      <c r="C864" s="8">
        <v>61031858</v>
      </c>
      <c r="D864" s="50" t="s">
        <v>70</v>
      </c>
      <c r="E864" s="50" t="s">
        <v>100</v>
      </c>
      <c r="F864" s="51">
        <v>2538</v>
      </c>
      <c r="G864" s="52">
        <v>0.09</v>
      </c>
      <c r="H864" s="52">
        <v>0.09</v>
      </c>
      <c r="I864" s="52">
        <f t="shared" si="13"/>
        <v>0.18</v>
      </c>
    </row>
    <row r="865" spans="1:9" x14ac:dyDescent="0.25">
      <c r="A865" s="40">
        <v>864</v>
      </c>
      <c r="B865" s="49" t="s">
        <v>1060</v>
      </c>
      <c r="C865" s="8">
        <v>61031859</v>
      </c>
      <c r="D865" s="50" t="s">
        <v>70</v>
      </c>
      <c r="E865" s="50" t="s">
        <v>100</v>
      </c>
      <c r="F865" s="51">
        <v>2539</v>
      </c>
      <c r="G865" s="52">
        <v>0.09</v>
      </c>
      <c r="H865" s="52">
        <v>0.09</v>
      </c>
      <c r="I865" s="52">
        <f t="shared" si="13"/>
        <v>0.18</v>
      </c>
    </row>
    <row r="866" spans="1:9" x14ac:dyDescent="0.25">
      <c r="A866" s="40">
        <v>865</v>
      </c>
      <c r="B866" s="49" t="s">
        <v>1061</v>
      </c>
      <c r="C866" s="8">
        <v>61031860</v>
      </c>
      <c r="D866" s="50" t="s">
        <v>70</v>
      </c>
      <c r="E866" s="50" t="s">
        <v>100</v>
      </c>
      <c r="F866" s="51">
        <v>2540</v>
      </c>
      <c r="G866" s="52">
        <v>0.09</v>
      </c>
      <c r="H866" s="52">
        <v>0.09</v>
      </c>
      <c r="I866" s="52">
        <f t="shared" si="13"/>
        <v>0.18</v>
      </c>
    </row>
    <row r="867" spans="1:9" x14ac:dyDescent="0.25">
      <c r="A867" s="40">
        <v>866</v>
      </c>
      <c r="B867" s="49" t="s">
        <v>1062</v>
      </c>
      <c r="C867" s="8">
        <v>61031861</v>
      </c>
      <c r="D867" s="50" t="s">
        <v>70</v>
      </c>
      <c r="E867" s="50" t="s">
        <v>100</v>
      </c>
      <c r="F867" s="51">
        <v>2541</v>
      </c>
      <c r="G867" s="52">
        <v>0.09</v>
      </c>
      <c r="H867" s="52">
        <v>0.09</v>
      </c>
      <c r="I867" s="52">
        <f t="shared" si="13"/>
        <v>0.18</v>
      </c>
    </row>
    <row r="868" spans="1:9" x14ac:dyDescent="0.25">
      <c r="A868" s="40">
        <v>867</v>
      </c>
      <c r="B868" s="49" t="s">
        <v>1063</v>
      </c>
      <c r="C868" s="8">
        <v>61031862</v>
      </c>
      <c r="D868" s="50" t="s">
        <v>70</v>
      </c>
      <c r="E868" s="50" t="s">
        <v>100</v>
      </c>
      <c r="F868" s="51">
        <v>2542</v>
      </c>
      <c r="G868" s="52">
        <v>0.09</v>
      </c>
      <c r="H868" s="52">
        <v>0.09</v>
      </c>
      <c r="I868" s="52">
        <f t="shared" si="13"/>
        <v>0.18</v>
      </c>
    </row>
    <row r="869" spans="1:9" x14ac:dyDescent="0.25">
      <c r="A869" s="40">
        <v>868</v>
      </c>
      <c r="B869" s="49" t="s">
        <v>1064</v>
      </c>
      <c r="C869" s="8">
        <v>61031863</v>
      </c>
      <c r="D869" s="50" t="s">
        <v>70</v>
      </c>
      <c r="E869" s="50" t="s">
        <v>100</v>
      </c>
      <c r="F869" s="51">
        <v>2543</v>
      </c>
      <c r="G869" s="52">
        <v>0.09</v>
      </c>
      <c r="H869" s="52">
        <v>0.09</v>
      </c>
      <c r="I869" s="52">
        <f t="shared" si="13"/>
        <v>0.18</v>
      </c>
    </row>
    <row r="870" spans="1:9" x14ac:dyDescent="0.25">
      <c r="A870" s="40">
        <v>869</v>
      </c>
      <c r="B870" s="49" t="s">
        <v>1065</v>
      </c>
      <c r="C870" s="8">
        <v>61031864</v>
      </c>
      <c r="D870" s="50" t="s">
        <v>70</v>
      </c>
      <c r="E870" s="50" t="s">
        <v>100</v>
      </c>
      <c r="F870" s="51">
        <v>2544</v>
      </c>
      <c r="G870" s="52">
        <v>0.09</v>
      </c>
      <c r="H870" s="52">
        <v>0.09</v>
      </c>
      <c r="I870" s="52">
        <f t="shared" si="13"/>
        <v>0.18</v>
      </c>
    </row>
    <row r="871" spans="1:9" x14ac:dyDescent="0.25">
      <c r="A871" s="40">
        <v>870</v>
      </c>
      <c r="B871" s="49" t="s">
        <v>1066</v>
      </c>
      <c r="C871" s="8">
        <v>61031865</v>
      </c>
      <c r="D871" s="50" t="s">
        <v>70</v>
      </c>
      <c r="E871" s="50" t="s">
        <v>100</v>
      </c>
      <c r="F871" s="51">
        <v>2545</v>
      </c>
      <c r="G871" s="52">
        <v>0.09</v>
      </c>
      <c r="H871" s="52">
        <v>0.09</v>
      </c>
      <c r="I871" s="52">
        <f t="shared" si="13"/>
        <v>0.18</v>
      </c>
    </row>
    <row r="872" spans="1:9" x14ac:dyDescent="0.25">
      <c r="A872" s="40">
        <v>871</v>
      </c>
      <c r="B872" s="49" t="s">
        <v>1067</v>
      </c>
      <c r="C872" s="8">
        <v>61031866</v>
      </c>
      <c r="D872" s="50" t="s">
        <v>70</v>
      </c>
      <c r="E872" s="50" t="s">
        <v>100</v>
      </c>
      <c r="F872" s="51">
        <v>2546</v>
      </c>
      <c r="G872" s="52">
        <v>0.09</v>
      </c>
      <c r="H872" s="52">
        <v>0.09</v>
      </c>
      <c r="I872" s="52">
        <f t="shared" si="13"/>
        <v>0.18</v>
      </c>
    </row>
    <row r="873" spans="1:9" x14ac:dyDescent="0.25">
      <c r="A873" s="40">
        <v>872</v>
      </c>
      <c r="B873" s="49" t="s">
        <v>1068</v>
      </c>
      <c r="C873" s="8">
        <v>61031867</v>
      </c>
      <c r="D873" s="50" t="s">
        <v>70</v>
      </c>
      <c r="E873" s="50" t="s">
        <v>100</v>
      </c>
      <c r="F873" s="51">
        <v>2547</v>
      </c>
      <c r="G873" s="52">
        <v>0.09</v>
      </c>
      <c r="H873" s="52">
        <v>0.09</v>
      </c>
      <c r="I873" s="52">
        <f t="shared" si="13"/>
        <v>0.18</v>
      </c>
    </row>
    <row r="874" spans="1:9" x14ac:dyDescent="0.25">
      <c r="A874" s="40">
        <v>873</v>
      </c>
      <c r="B874" s="49" t="s">
        <v>1069</v>
      </c>
      <c r="C874" s="8">
        <v>61031868</v>
      </c>
      <c r="D874" s="50" t="s">
        <v>70</v>
      </c>
      <c r="E874" s="50" t="s">
        <v>100</v>
      </c>
      <c r="F874" s="51">
        <v>2548</v>
      </c>
      <c r="G874" s="52">
        <v>0.09</v>
      </c>
      <c r="H874" s="52">
        <v>0.09</v>
      </c>
      <c r="I874" s="52">
        <f t="shared" si="13"/>
        <v>0.18</v>
      </c>
    </row>
    <row r="875" spans="1:9" x14ac:dyDescent="0.25">
      <c r="A875" s="40">
        <v>874</v>
      </c>
      <c r="B875" s="49" t="s">
        <v>1070</v>
      </c>
      <c r="C875" s="8">
        <v>61031869</v>
      </c>
      <c r="D875" s="50" t="s">
        <v>70</v>
      </c>
      <c r="E875" s="50" t="s">
        <v>100</v>
      </c>
      <c r="F875" s="51">
        <v>2549</v>
      </c>
      <c r="G875" s="52">
        <v>0.09</v>
      </c>
      <c r="H875" s="52">
        <v>0.09</v>
      </c>
      <c r="I875" s="52">
        <f t="shared" si="13"/>
        <v>0.18</v>
      </c>
    </row>
    <row r="876" spans="1:9" x14ac:dyDescent="0.25">
      <c r="A876" s="40">
        <v>875</v>
      </c>
      <c r="B876" s="49" t="s">
        <v>1071</v>
      </c>
      <c r="C876" s="8">
        <v>61031870</v>
      </c>
      <c r="D876" s="50" t="s">
        <v>70</v>
      </c>
      <c r="E876" s="50" t="s">
        <v>100</v>
      </c>
      <c r="F876" s="51">
        <v>2550</v>
      </c>
      <c r="G876" s="52">
        <v>0.09</v>
      </c>
      <c r="H876" s="52">
        <v>0.09</v>
      </c>
      <c r="I876" s="52">
        <f t="shared" si="13"/>
        <v>0.18</v>
      </c>
    </row>
    <row r="877" spans="1:9" x14ac:dyDescent="0.25">
      <c r="A877" s="40">
        <v>876</v>
      </c>
      <c r="B877" s="49" t="s">
        <v>1072</v>
      </c>
      <c r="C877" s="8">
        <v>61031871</v>
      </c>
      <c r="D877" s="50" t="s">
        <v>70</v>
      </c>
      <c r="E877" s="50" t="s">
        <v>100</v>
      </c>
      <c r="F877" s="51">
        <v>2551</v>
      </c>
      <c r="G877" s="52">
        <v>0.09</v>
      </c>
      <c r="H877" s="52">
        <v>0.09</v>
      </c>
      <c r="I877" s="52">
        <f t="shared" si="13"/>
        <v>0.18</v>
      </c>
    </row>
    <row r="878" spans="1:9" x14ac:dyDescent="0.25">
      <c r="A878" s="40">
        <v>877</v>
      </c>
      <c r="B878" s="49" t="s">
        <v>1073</v>
      </c>
      <c r="C878" s="8">
        <v>61031872</v>
      </c>
      <c r="D878" s="50" t="s">
        <v>70</v>
      </c>
      <c r="E878" s="50" t="s">
        <v>100</v>
      </c>
      <c r="F878" s="51">
        <v>2552</v>
      </c>
      <c r="G878" s="52">
        <v>0.09</v>
      </c>
      <c r="H878" s="52">
        <v>0.09</v>
      </c>
      <c r="I878" s="52">
        <f t="shared" si="13"/>
        <v>0.18</v>
      </c>
    </row>
    <row r="879" spans="1:9" x14ac:dyDescent="0.25">
      <c r="A879" s="40">
        <v>878</v>
      </c>
      <c r="B879" s="49" t="s">
        <v>1074</v>
      </c>
      <c r="C879" s="8">
        <v>61031873</v>
      </c>
      <c r="D879" s="50" t="s">
        <v>70</v>
      </c>
      <c r="E879" s="50" t="s">
        <v>100</v>
      </c>
      <c r="F879" s="51">
        <v>2553</v>
      </c>
      <c r="G879" s="52">
        <v>0.09</v>
      </c>
      <c r="H879" s="52">
        <v>0.09</v>
      </c>
      <c r="I879" s="52">
        <f t="shared" si="13"/>
        <v>0.18</v>
      </c>
    </row>
    <row r="880" spans="1:9" x14ac:dyDescent="0.25">
      <c r="A880" s="40">
        <v>879</v>
      </c>
      <c r="B880" s="49" t="s">
        <v>1075</v>
      </c>
      <c r="C880" s="8">
        <v>61031874</v>
      </c>
      <c r="D880" s="50" t="s">
        <v>70</v>
      </c>
      <c r="E880" s="50" t="s">
        <v>100</v>
      </c>
      <c r="F880" s="51">
        <v>2554</v>
      </c>
      <c r="G880" s="52">
        <v>0.09</v>
      </c>
      <c r="H880" s="52">
        <v>0.09</v>
      </c>
      <c r="I880" s="52">
        <f t="shared" si="13"/>
        <v>0.18</v>
      </c>
    </row>
    <row r="881" spans="1:9" x14ac:dyDescent="0.25">
      <c r="A881" s="40">
        <v>880</v>
      </c>
      <c r="B881" s="49" t="s">
        <v>1076</v>
      </c>
      <c r="C881" s="8">
        <v>61031875</v>
      </c>
      <c r="D881" s="50" t="s">
        <v>70</v>
      </c>
      <c r="E881" s="50" t="s">
        <v>100</v>
      </c>
      <c r="F881" s="51">
        <v>2555</v>
      </c>
      <c r="G881" s="52">
        <v>0.09</v>
      </c>
      <c r="H881" s="52">
        <v>0.09</v>
      </c>
      <c r="I881" s="52">
        <f t="shared" si="13"/>
        <v>0.18</v>
      </c>
    </row>
    <row r="882" spans="1:9" x14ac:dyDescent="0.25">
      <c r="A882" s="40">
        <v>881</v>
      </c>
      <c r="B882" s="49" t="s">
        <v>1077</v>
      </c>
      <c r="C882" s="8">
        <v>61031876</v>
      </c>
      <c r="D882" s="50" t="s">
        <v>70</v>
      </c>
      <c r="E882" s="50" t="s">
        <v>100</v>
      </c>
      <c r="F882" s="51">
        <v>2556</v>
      </c>
      <c r="G882" s="52">
        <v>0.09</v>
      </c>
      <c r="H882" s="52">
        <v>0.09</v>
      </c>
      <c r="I882" s="52">
        <f t="shared" si="13"/>
        <v>0.18</v>
      </c>
    </row>
    <row r="883" spans="1:9" x14ac:dyDescent="0.25">
      <c r="A883" s="40">
        <v>882</v>
      </c>
      <c r="B883" s="49" t="s">
        <v>1078</v>
      </c>
      <c r="C883" s="8">
        <v>61031877</v>
      </c>
      <c r="D883" s="50" t="s">
        <v>70</v>
      </c>
      <c r="E883" s="50" t="s">
        <v>100</v>
      </c>
      <c r="F883" s="51">
        <v>2557</v>
      </c>
      <c r="G883" s="52">
        <v>0.09</v>
      </c>
      <c r="H883" s="52">
        <v>0.09</v>
      </c>
      <c r="I883" s="52">
        <f t="shared" si="13"/>
        <v>0.18</v>
      </c>
    </row>
    <row r="884" spans="1:9" x14ac:dyDescent="0.25">
      <c r="A884" s="40">
        <v>883</v>
      </c>
      <c r="B884" s="49" t="s">
        <v>1079</v>
      </c>
      <c r="C884" s="8">
        <v>61031878</v>
      </c>
      <c r="D884" s="50" t="s">
        <v>70</v>
      </c>
      <c r="E884" s="50" t="s">
        <v>100</v>
      </c>
      <c r="F884" s="51">
        <v>2558</v>
      </c>
      <c r="G884" s="52">
        <v>0.09</v>
      </c>
      <c r="H884" s="52">
        <v>0.09</v>
      </c>
      <c r="I884" s="52">
        <f t="shared" si="13"/>
        <v>0.18</v>
      </c>
    </row>
    <row r="885" spans="1:9" x14ac:dyDescent="0.25">
      <c r="A885" s="40">
        <v>884</v>
      </c>
      <c r="B885" s="49" t="s">
        <v>1080</v>
      </c>
      <c r="C885" s="8">
        <v>61031879</v>
      </c>
      <c r="D885" s="50" t="s">
        <v>70</v>
      </c>
      <c r="E885" s="50" t="s">
        <v>100</v>
      </c>
      <c r="F885" s="51">
        <v>2559</v>
      </c>
      <c r="G885" s="52">
        <v>0.09</v>
      </c>
      <c r="H885" s="52">
        <v>0.09</v>
      </c>
      <c r="I885" s="52">
        <f t="shared" si="13"/>
        <v>0.18</v>
      </c>
    </row>
    <row r="886" spans="1:9" x14ac:dyDescent="0.25">
      <c r="A886" s="40">
        <v>885</v>
      </c>
      <c r="B886" s="49" t="s">
        <v>1081</v>
      </c>
      <c r="C886" s="8">
        <v>61031880</v>
      </c>
      <c r="D886" s="50" t="s">
        <v>70</v>
      </c>
      <c r="E886" s="50" t="s">
        <v>100</v>
      </c>
      <c r="F886" s="51">
        <v>2560</v>
      </c>
      <c r="G886" s="52">
        <v>0.09</v>
      </c>
      <c r="H886" s="52">
        <v>0.09</v>
      </c>
      <c r="I886" s="52">
        <f t="shared" si="13"/>
        <v>0.18</v>
      </c>
    </row>
    <row r="887" spans="1:9" x14ac:dyDescent="0.25">
      <c r="A887" s="40">
        <v>886</v>
      </c>
      <c r="B887" s="49" t="s">
        <v>1082</v>
      </c>
      <c r="C887" s="8">
        <v>61031881</v>
      </c>
      <c r="D887" s="50" t="s">
        <v>70</v>
      </c>
      <c r="E887" s="50" t="s">
        <v>100</v>
      </c>
      <c r="F887" s="51">
        <v>2561</v>
      </c>
      <c r="G887" s="52">
        <v>0.09</v>
      </c>
      <c r="H887" s="52">
        <v>0.09</v>
      </c>
      <c r="I887" s="52">
        <f t="shared" si="13"/>
        <v>0.18</v>
      </c>
    </row>
    <row r="888" spans="1:9" x14ac:dyDescent="0.25">
      <c r="A888" s="40">
        <v>887</v>
      </c>
      <c r="B888" s="49" t="s">
        <v>1083</v>
      </c>
      <c r="C888" s="8">
        <v>61031882</v>
      </c>
      <c r="D888" s="50" t="s">
        <v>70</v>
      </c>
      <c r="E888" s="50" t="s">
        <v>100</v>
      </c>
      <c r="F888" s="51">
        <v>2562</v>
      </c>
      <c r="G888" s="52">
        <v>0.09</v>
      </c>
      <c r="H888" s="52">
        <v>0.09</v>
      </c>
      <c r="I888" s="52">
        <f t="shared" si="13"/>
        <v>0.18</v>
      </c>
    </row>
    <row r="889" spans="1:9" x14ac:dyDescent="0.25">
      <c r="A889" s="40">
        <v>888</v>
      </c>
      <c r="B889" s="49" t="s">
        <v>1084</v>
      </c>
      <c r="C889" s="8">
        <v>61031883</v>
      </c>
      <c r="D889" s="50" t="s">
        <v>70</v>
      </c>
      <c r="E889" s="50" t="s">
        <v>100</v>
      </c>
      <c r="F889" s="51">
        <v>2563</v>
      </c>
      <c r="G889" s="52">
        <v>0.09</v>
      </c>
      <c r="H889" s="52">
        <v>0.09</v>
      </c>
      <c r="I889" s="52">
        <f t="shared" si="13"/>
        <v>0.18</v>
      </c>
    </row>
    <row r="890" spans="1:9" x14ac:dyDescent="0.25">
      <c r="A890" s="40">
        <v>889</v>
      </c>
      <c r="B890" s="49" t="s">
        <v>1085</v>
      </c>
      <c r="C890" s="8">
        <v>61031884</v>
      </c>
      <c r="D890" s="50" t="s">
        <v>70</v>
      </c>
      <c r="E890" s="50" t="s">
        <v>100</v>
      </c>
      <c r="F890" s="51">
        <v>2564</v>
      </c>
      <c r="G890" s="52">
        <v>0.09</v>
      </c>
      <c r="H890" s="52">
        <v>0.09</v>
      </c>
      <c r="I890" s="52">
        <f t="shared" si="13"/>
        <v>0.18</v>
      </c>
    </row>
    <row r="891" spans="1:9" x14ac:dyDescent="0.25">
      <c r="A891" s="40">
        <v>890</v>
      </c>
      <c r="B891" s="49" t="s">
        <v>1086</v>
      </c>
      <c r="C891" s="8">
        <v>61031885</v>
      </c>
      <c r="D891" s="50" t="s">
        <v>70</v>
      </c>
      <c r="E891" s="50" t="s">
        <v>100</v>
      </c>
      <c r="F891" s="51">
        <v>2565</v>
      </c>
      <c r="G891" s="52">
        <v>0.09</v>
      </c>
      <c r="H891" s="52">
        <v>0.09</v>
      </c>
      <c r="I891" s="52">
        <f t="shared" si="13"/>
        <v>0.18</v>
      </c>
    </row>
    <row r="892" spans="1:9" x14ac:dyDescent="0.25">
      <c r="A892" s="40">
        <v>891</v>
      </c>
      <c r="B892" s="49" t="s">
        <v>1087</v>
      </c>
      <c r="C892" s="8">
        <v>61031886</v>
      </c>
      <c r="D892" s="50" t="s">
        <v>70</v>
      </c>
      <c r="E892" s="50" t="s">
        <v>100</v>
      </c>
      <c r="F892" s="51">
        <v>2566</v>
      </c>
      <c r="G892" s="52">
        <v>0.09</v>
      </c>
      <c r="H892" s="52">
        <v>0.09</v>
      </c>
      <c r="I892" s="52">
        <f t="shared" si="13"/>
        <v>0.18</v>
      </c>
    </row>
    <row r="893" spans="1:9" x14ac:dyDescent="0.25">
      <c r="A893" s="40">
        <v>892</v>
      </c>
      <c r="B893" s="49" t="s">
        <v>1088</v>
      </c>
      <c r="C893" s="8">
        <v>61031887</v>
      </c>
      <c r="D893" s="50" t="s">
        <v>70</v>
      </c>
      <c r="E893" s="50" t="s">
        <v>100</v>
      </c>
      <c r="F893" s="51">
        <v>2567</v>
      </c>
      <c r="G893" s="52">
        <v>0.09</v>
      </c>
      <c r="H893" s="52">
        <v>0.09</v>
      </c>
      <c r="I893" s="52">
        <f t="shared" si="13"/>
        <v>0.18</v>
      </c>
    </row>
    <row r="894" spans="1:9" x14ac:dyDescent="0.25">
      <c r="A894" s="40">
        <v>893</v>
      </c>
      <c r="B894" s="49" t="s">
        <v>1089</v>
      </c>
      <c r="C894" s="8">
        <v>61031888</v>
      </c>
      <c r="D894" s="50" t="s">
        <v>70</v>
      </c>
      <c r="E894" s="50" t="s">
        <v>100</v>
      </c>
      <c r="F894" s="51">
        <v>2568</v>
      </c>
      <c r="G894" s="52">
        <v>0.09</v>
      </c>
      <c r="H894" s="52">
        <v>0.09</v>
      </c>
      <c r="I894" s="52">
        <f t="shared" si="13"/>
        <v>0.18</v>
      </c>
    </row>
    <row r="895" spans="1:9" x14ac:dyDescent="0.25">
      <c r="A895" s="40">
        <v>894</v>
      </c>
      <c r="B895" s="49" t="s">
        <v>1090</v>
      </c>
      <c r="C895" s="8">
        <v>61031889</v>
      </c>
      <c r="D895" s="50" t="s">
        <v>70</v>
      </c>
      <c r="E895" s="50" t="s">
        <v>100</v>
      </c>
      <c r="F895" s="51">
        <v>2569</v>
      </c>
      <c r="G895" s="52">
        <v>0.09</v>
      </c>
      <c r="H895" s="52">
        <v>0.09</v>
      </c>
      <c r="I895" s="52">
        <f t="shared" si="13"/>
        <v>0.18</v>
      </c>
    </row>
    <row r="896" spans="1:9" x14ac:dyDescent="0.25">
      <c r="A896" s="40">
        <v>895</v>
      </c>
      <c r="B896" s="49" t="s">
        <v>1091</v>
      </c>
      <c r="C896" s="8">
        <v>61031890</v>
      </c>
      <c r="D896" s="50" t="s">
        <v>70</v>
      </c>
      <c r="E896" s="50" t="s">
        <v>100</v>
      </c>
      <c r="F896" s="51">
        <v>2570</v>
      </c>
      <c r="G896" s="52">
        <v>0.09</v>
      </c>
      <c r="H896" s="52">
        <v>0.09</v>
      </c>
      <c r="I896" s="52">
        <f t="shared" si="13"/>
        <v>0.18</v>
      </c>
    </row>
    <row r="897" spans="1:9" x14ac:dyDescent="0.25">
      <c r="A897" s="40">
        <v>896</v>
      </c>
      <c r="B897" s="49" t="s">
        <v>1092</v>
      </c>
      <c r="C897" s="8">
        <v>61031891</v>
      </c>
      <c r="D897" s="50" t="s">
        <v>70</v>
      </c>
      <c r="E897" s="50" t="s">
        <v>100</v>
      </c>
      <c r="F897" s="51">
        <v>2571</v>
      </c>
      <c r="G897" s="52">
        <v>0.09</v>
      </c>
      <c r="H897" s="52">
        <v>0.09</v>
      </c>
      <c r="I897" s="52">
        <f t="shared" si="13"/>
        <v>0.18</v>
      </c>
    </row>
    <row r="898" spans="1:9" x14ac:dyDescent="0.25">
      <c r="A898" s="40">
        <v>897</v>
      </c>
      <c r="B898" s="49" t="s">
        <v>1093</v>
      </c>
      <c r="C898" s="8">
        <v>61031892</v>
      </c>
      <c r="D898" s="50" t="s">
        <v>70</v>
      </c>
      <c r="E898" s="50" t="s">
        <v>100</v>
      </c>
      <c r="F898" s="51">
        <v>2572</v>
      </c>
      <c r="G898" s="52">
        <v>0.09</v>
      </c>
      <c r="H898" s="52">
        <v>0.09</v>
      </c>
      <c r="I898" s="52">
        <f t="shared" si="13"/>
        <v>0.18</v>
      </c>
    </row>
    <row r="899" spans="1:9" x14ac:dyDescent="0.25">
      <c r="A899" s="40">
        <v>898</v>
      </c>
      <c r="B899" s="49" t="s">
        <v>1094</v>
      </c>
      <c r="C899" s="8">
        <v>61031893</v>
      </c>
      <c r="D899" s="50" t="s">
        <v>70</v>
      </c>
      <c r="E899" s="50" t="s">
        <v>100</v>
      </c>
      <c r="F899" s="51">
        <v>2573</v>
      </c>
      <c r="G899" s="52">
        <v>0.09</v>
      </c>
      <c r="H899" s="52">
        <v>0.09</v>
      </c>
      <c r="I899" s="52">
        <f t="shared" ref="I899:I962" si="14">G899+H899</f>
        <v>0.18</v>
      </c>
    </row>
    <row r="900" spans="1:9" x14ac:dyDescent="0.25">
      <c r="A900" s="40">
        <v>899</v>
      </c>
      <c r="B900" s="49" t="s">
        <v>1095</v>
      </c>
      <c r="C900" s="8">
        <v>61031894</v>
      </c>
      <c r="D900" s="50" t="s">
        <v>70</v>
      </c>
      <c r="E900" s="50" t="s">
        <v>100</v>
      </c>
      <c r="F900" s="51">
        <v>2574</v>
      </c>
      <c r="G900" s="52">
        <v>0.09</v>
      </c>
      <c r="H900" s="52">
        <v>0.09</v>
      </c>
      <c r="I900" s="52">
        <f t="shared" si="14"/>
        <v>0.18</v>
      </c>
    </row>
    <row r="901" spans="1:9" x14ac:dyDescent="0.25">
      <c r="A901" s="40">
        <v>900</v>
      </c>
      <c r="B901" s="49" t="s">
        <v>1096</v>
      </c>
      <c r="C901" s="8">
        <v>61031895</v>
      </c>
      <c r="D901" s="50" t="s">
        <v>70</v>
      </c>
      <c r="E901" s="50" t="s">
        <v>100</v>
      </c>
      <c r="F901" s="51">
        <v>2575</v>
      </c>
      <c r="G901" s="52">
        <v>0.09</v>
      </c>
      <c r="H901" s="52">
        <v>0.09</v>
      </c>
      <c r="I901" s="52">
        <f t="shared" si="14"/>
        <v>0.18</v>
      </c>
    </row>
    <row r="902" spans="1:9" x14ac:dyDescent="0.25">
      <c r="A902" s="40">
        <v>901</v>
      </c>
      <c r="B902" s="49" t="s">
        <v>1097</v>
      </c>
      <c r="C902" s="8">
        <v>61031896</v>
      </c>
      <c r="D902" s="50" t="s">
        <v>70</v>
      </c>
      <c r="E902" s="50" t="s">
        <v>100</v>
      </c>
      <c r="F902" s="51">
        <v>2576</v>
      </c>
      <c r="G902" s="52">
        <v>0.09</v>
      </c>
      <c r="H902" s="52">
        <v>0.09</v>
      </c>
      <c r="I902" s="52">
        <f t="shared" si="14"/>
        <v>0.18</v>
      </c>
    </row>
    <row r="903" spans="1:9" x14ac:dyDescent="0.25">
      <c r="A903" s="40">
        <v>902</v>
      </c>
      <c r="B903" s="49" t="s">
        <v>1098</v>
      </c>
      <c r="C903" s="8">
        <v>61031897</v>
      </c>
      <c r="D903" s="50" t="s">
        <v>70</v>
      </c>
      <c r="E903" s="50" t="s">
        <v>100</v>
      </c>
      <c r="F903" s="51">
        <v>2577</v>
      </c>
      <c r="G903" s="52">
        <v>0.09</v>
      </c>
      <c r="H903" s="52">
        <v>0.09</v>
      </c>
      <c r="I903" s="52">
        <f t="shared" si="14"/>
        <v>0.18</v>
      </c>
    </row>
    <row r="904" spans="1:9" x14ac:dyDescent="0.25">
      <c r="A904" s="40">
        <v>903</v>
      </c>
      <c r="B904" s="49" t="s">
        <v>1099</v>
      </c>
      <c r="C904" s="8">
        <v>61031898</v>
      </c>
      <c r="D904" s="50" t="s">
        <v>70</v>
      </c>
      <c r="E904" s="50" t="s">
        <v>100</v>
      </c>
      <c r="F904" s="51">
        <v>2578</v>
      </c>
      <c r="G904" s="52">
        <v>0.09</v>
      </c>
      <c r="H904" s="52">
        <v>0.09</v>
      </c>
      <c r="I904" s="52">
        <f t="shared" si="14"/>
        <v>0.18</v>
      </c>
    </row>
    <row r="905" spans="1:9" x14ac:dyDescent="0.25">
      <c r="A905" s="40">
        <v>904</v>
      </c>
      <c r="B905" s="49" t="s">
        <v>1100</v>
      </c>
      <c r="C905" s="8">
        <v>61031899</v>
      </c>
      <c r="D905" s="50" t="s">
        <v>70</v>
      </c>
      <c r="E905" s="50" t="s">
        <v>100</v>
      </c>
      <c r="F905" s="51">
        <v>2579</v>
      </c>
      <c r="G905" s="52">
        <v>0.09</v>
      </c>
      <c r="H905" s="52">
        <v>0.09</v>
      </c>
      <c r="I905" s="52">
        <f t="shared" si="14"/>
        <v>0.18</v>
      </c>
    </row>
    <row r="906" spans="1:9" x14ac:dyDescent="0.25">
      <c r="A906" s="40">
        <v>905</v>
      </c>
      <c r="B906" s="49" t="s">
        <v>1101</v>
      </c>
      <c r="C906" s="8">
        <v>61031900</v>
      </c>
      <c r="D906" s="50" t="s">
        <v>70</v>
      </c>
      <c r="E906" s="50" t="s">
        <v>100</v>
      </c>
      <c r="F906" s="51">
        <v>2580</v>
      </c>
      <c r="G906" s="52">
        <v>0.09</v>
      </c>
      <c r="H906" s="52">
        <v>0.09</v>
      </c>
      <c r="I906" s="52">
        <f t="shared" si="14"/>
        <v>0.18</v>
      </c>
    </row>
    <row r="907" spans="1:9" x14ac:dyDescent="0.25">
      <c r="A907" s="40">
        <v>906</v>
      </c>
      <c r="B907" s="49" t="s">
        <v>1102</v>
      </c>
      <c r="C907" s="8">
        <v>61031901</v>
      </c>
      <c r="D907" s="50" t="s">
        <v>70</v>
      </c>
      <c r="E907" s="50" t="s">
        <v>100</v>
      </c>
      <c r="F907" s="51">
        <v>2581</v>
      </c>
      <c r="G907" s="52">
        <v>0.09</v>
      </c>
      <c r="H907" s="52">
        <v>0.09</v>
      </c>
      <c r="I907" s="52">
        <f t="shared" si="14"/>
        <v>0.18</v>
      </c>
    </row>
    <row r="908" spans="1:9" x14ac:dyDescent="0.25">
      <c r="A908" s="40">
        <v>907</v>
      </c>
      <c r="B908" s="49" t="s">
        <v>1103</v>
      </c>
      <c r="C908" s="8">
        <v>61031902</v>
      </c>
      <c r="D908" s="50" t="s">
        <v>70</v>
      </c>
      <c r="E908" s="50" t="s">
        <v>100</v>
      </c>
      <c r="F908" s="51">
        <v>2582</v>
      </c>
      <c r="G908" s="52">
        <v>0.09</v>
      </c>
      <c r="H908" s="52">
        <v>0.09</v>
      </c>
      <c r="I908" s="52">
        <f t="shared" si="14"/>
        <v>0.18</v>
      </c>
    </row>
    <row r="909" spans="1:9" x14ac:dyDescent="0.25">
      <c r="A909" s="40">
        <v>908</v>
      </c>
      <c r="B909" s="49" t="s">
        <v>1104</v>
      </c>
      <c r="C909" s="8">
        <v>61031903</v>
      </c>
      <c r="D909" s="50" t="s">
        <v>70</v>
      </c>
      <c r="E909" s="50" t="s">
        <v>100</v>
      </c>
      <c r="F909" s="51">
        <v>2583</v>
      </c>
      <c r="G909" s="52">
        <v>0.09</v>
      </c>
      <c r="H909" s="52">
        <v>0.09</v>
      </c>
      <c r="I909" s="52">
        <f t="shared" si="14"/>
        <v>0.18</v>
      </c>
    </row>
    <row r="910" spans="1:9" x14ac:dyDescent="0.25">
      <c r="A910" s="40">
        <v>909</v>
      </c>
      <c r="B910" s="49" t="s">
        <v>1105</v>
      </c>
      <c r="C910" s="8">
        <v>61031904</v>
      </c>
      <c r="D910" s="50" t="s">
        <v>70</v>
      </c>
      <c r="E910" s="50" t="s">
        <v>100</v>
      </c>
      <c r="F910" s="51">
        <v>2584</v>
      </c>
      <c r="G910" s="52">
        <v>0.09</v>
      </c>
      <c r="H910" s="52">
        <v>0.09</v>
      </c>
      <c r="I910" s="52">
        <f t="shared" si="14"/>
        <v>0.18</v>
      </c>
    </row>
    <row r="911" spans="1:9" x14ac:dyDescent="0.25">
      <c r="A911" s="40">
        <v>910</v>
      </c>
      <c r="B911" s="49" t="s">
        <v>1106</v>
      </c>
      <c r="C911" s="8">
        <v>61031905</v>
      </c>
      <c r="D911" s="50" t="s">
        <v>70</v>
      </c>
      <c r="E911" s="50" t="s">
        <v>100</v>
      </c>
      <c r="F911" s="51">
        <v>2585</v>
      </c>
      <c r="G911" s="52">
        <v>0.09</v>
      </c>
      <c r="H911" s="52">
        <v>0.09</v>
      </c>
      <c r="I911" s="52">
        <f t="shared" si="14"/>
        <v>0.18</v>
      </c>
    </row>
    <row r="912" spans="1:9" x14ac:dyDescent="0.25">
      <c r="A912" s="40">
        <v>911</v>
      </c>
      <c r="B912" s="49" t="s">
        <v>1107</v>
      </c>
      <c r="C912" s="8">
        <v>61031906</v>
      </c>
      <c r="D912" s="50" t="s">
        <v>70</v>
      </c>
      <c r="E912" s="50" t="s">
        <v>100</v>
      </c>
      <c r="F912" s="51">
        <v>2586</v>
      </c>
      <c r="G912" s="52">
        <v>0.09</v>
      </c>
      <c r="H912" s="52">
        <v>0.09</v>
      </c>
      <c r="I912" s="52">
        <f t="shared" si="14"/>
        <v>0.18</v>
      </c>
    </row>
    <row r="913" spans="1:9" x14ac:dyDescent="0.25">
      <c r="A913" s="40">
        <v>912</v>
      </c>
      <c r="B913" s="49" t="s">
        <v>1108</v>
      </c>
      <c r="C913" s="8">
        <v>61031907</v>
      </c>
      <c r="D913" s="50" t="s">
        <v>70</v>
      </c>
      <c r="E913" s="50" t="s">
        <v>100</v>
      </c>
      <c r="F913" s="51">
        <v>2587</v>
      </c>
      <c r="G913" s="52">
        <v>0.09</v>
      </c>
      <c r="H913" s="52">
        <v>0.09</v>
      </c>
      <c r="I913" s="52">
        <f t="shared" si="14"/>
        <v>0.18</v>
      </c>
    </row>
    <row r="914" spans="1:9" x14ac:dyDescent="0.25">
      <c r="A914" s="40">
        <v>913</v>
      </c>
      <c r="B914" s="49" t="s">
        <v>1109</v>
      </c>
      <c r="C914" s="8">
        <v>61031908</v>
      </c>
      <c r="D914" s="50" t="s">
        <v>70</v>
      </c>
      <c r="E914" s="50" t="s">
        <v>100</v>
      </c>
      <c r="F914" s="51">
        <v>2588</v>
      </c>
      <c r="G914" s="52">
        <v>0.09</v>
      </c>
      <c r="H914" s="52">
        <v>0.09</v>
      </c>
      <c r="I914" s="52">
        <f t="shared" si="14"/>
        <v>0.18</v>
      </c>
    </row>
    <row r="915" spans="1:9" x14ac:dyDescent="0.25">
      <c r="A915" s="40">
        <v>914</v>
      </c>
      <c r="B915" s="49" t="s">
        <v>1110</v>
      </c>
      <c r="C915" s="8">
        <v>61031909</v>
      </c>
      <c r="D915" s="50" t="s">
        <v>70</v>
      </c>
      <c r="E915" s="50" t="s">
        <v>100</v>
      </c>
      <c r="F915" s="51">
        <v>2589</v>
      </c>
      <c r="G915" s="52">
        <v>0.09</v>
      </c>
      <c r="H915" s="52">
        <v>0.09</v>
      </c>
      <c r="I915" s="52">
        <f t="shared" si="14"/>
        <v>0.18</v>
      </c>
    </row>
    <row r="916" spans="1:9" x14ac:dyDescent="0.25">
      <c r="A916" s="40">
        <v>915</v>
      </c>
      <c r="B916" s="49" t="s">
        <v>1111</v>
      </c>
      <c r="C916" s="8">
        <v>61031910</v>
      </c>
      <c r="D916" s="50" t="s">
        <v>70</v>
      </c>
      <c r="E916" s="50" t="s">
        <v>100</v>
      </c>
      <c r="F916" s="51">
        <v>2590</v>
      </c>
      <c r="G916" s="52">
        <v>0.09</v>
      </c>
      <c r="H916" s="52">
        <v>0.09</v>
      </c>
      <c r="I916" s="52">
        <f t="shared" si="14"/>
        <v>0.18</v>
      </c>
    </row>
    <row r="917" spans="1:9" x14ac:dyDescent="0.25">
      <c r="A917" s="40">
        <v>916</v>
      </c>
      <c r="B917" s="49" t="s">
        <v>1112</v>
      </c>
      <c r="C917" s="8">
        <v>61031911</v>
      </c>
      <c r="D917" s="50" t="s">
        <v>70</v>
      </c>
      <c r="E917" s="50" t="s">
        <v>100</v>
      </c>
      <c r="F917" s="51">
        <v>2591</v>
      </c>
      <c r="G917" s="52">
        <v>0.09</v>
      </c>
      <c r="H917" s="52">
        <v>0.09</v>
      </c>
      <c r="I917" s="52">
        <f t="shared" si="14"/>
        <v>0.18</v>
      </c>
    </row>
    <row r="918" spans="1:9" x14ac:dyDescent="0.25">
      <c r="A918" s="40">
        <v>917</v>
      </c>
      <c r="B918" s="49" t="s">
        <v>1113</v>
      </c>
      <c r="C918" s="8">
        <v>61031912</v>
      </c>
      <c r="D918" s="50" t="s">
        <v>70</v>
      </c>
      <c r="E918" s="50" t="s">
        <v>100</v>
      </c>
      <c r="F918" s="51">
        <v>2592</v>
      </c>
      <c r="G918" s="52">
        <v>0.09</v>
      </c>
      <c r="H918" s="52">
        <v>0.09</v>
      </c>
      <c r="I918" s="52">
        <f t="shared" si="14"/>
        <v>0.18</v>
      </c>
    </row>
    <row r="919" spans="1:9" x14ac:dyDescent="0.25">
      <c r="A919" s="40">
        <v>918</v>
      </c>
      <c r="B919" s="49" t="s">
        <v>1114</v>
      </c>
      <c r="C919" s="8">
        <v>61031913</v>
      </c>
      <c r="D919" s="50" t="s">
        <v>70</v>
      </c>
      <c r="E919" s="50" t="s">
        <v>100</v>
      </c>
      <c r="F919" s="51">
        <v>2593</v>
      </c>
      <c r="G919" s="52">
        <v>0.09</v>
      </c>
      <c r="H919" s="52">
        <v>0.09</v>
      </c>
      <c r="I919" s="52">
        <f t="shared" si="14"/>
        <v>0.18</v>
      </c>
    </row>
    <row r="920" spans="1:9" x14ac:dyDescent="0.25">
      <c r="A920" s="40">
        <v>919</v>
      </c>
      <c r="B920" s="49" t="s">
        <v>1115</v>
      </c>
      <c r="C920" s="8">
        <v>61031914</v>
      </c>
      <c r="D920" s="50" t="s">
        <v>70</v>
      </c>
      <c r="E920" s="50" t="s">
        <v>100</v>
      </c>
      <c r="F920" s="51">
        <v>2594</v>
      </c>
      <c r="G920" s="52">
        <v>0.09</v>
      </c>
      <c r="H920" s="52">
        <v>0.09</v>
      </c>
      <c r="I920" s="52">
        <f t="shared" si="14"/>
        <v>0.18</v>
      </c>
    </row>
    <row r="921" spans="1:9" x14ac:dyDescent="0.25">
      <c r="A921" s="40">
        <v>920</v>
      </c>
      <c r="B921" s="49" t="s">
        <v>1116</v>
      </c>
      <c r="C921" s="8">
        <v>61031915</v>
      </c>
      <c r="D921" s="50" t="s">
        <v>70</v>
      </c>
      <c r="E921" s="50" t="s">
        <v>100</v>
      </c>
      <c r="F921" s="51">
        <v>2595</v>
      </c>
      <c r="G921" s="52">
        <v>0.09</v>
      </c>
      <c r="H921" s="52">
        <v>0.09</v>
      </c>
      <c r="I921" s="52">
        <f t="shared" si="14"/>
        <v>0.18</v>
      </c>
    </row>
    <row r="922" spans="1:9" x14ac:dyDescent="0.25">
      <c r="A922" s="40">
        <v>921</v>
      </c>
      <c r="B922" s="49" t="s">
        <v>1117</v>
      </c>
      <c r="C922" s="8">
        <v>61031916</v>
      </c>
      <c r="D922" s="50" t="s">
        <v>70</v>
      </c>
      <c r="E922" s="50" t="s">
        <v>100</v>
      </c>
      <c r="F922" s="51">
        <v>2596</v>
      </c>
      <c r="G922" s="52">
        <v>0.09</v>
      </c>
      <c r="H922" s="52">
        <v>0.09</v>
      </c>
      <c r="I922" s="52">
        <f t="shared" si="14"/>
        <v>0.18</v>
      </c>
    </row>
    <row r="923" spans="1:9" x14ac:dyDescent="0.25">
      <c r="A923" s="40">
        <v>922</v>
      </c>
      <c r="B923" s="49" t="s">
        <v>1118</v>
      </c>
      <c r="C923" s="8">
        <v>61031917</v>
      </c>
      <c r="D923" s="50" t="s">
        <v>70</v>
      </c>
      <c r="E923" s="50" t="s">
        <v>100</v>
      </c>
      <c r="F923" s="51">
        <v>2597</v>
      </c>
      <c r="G923" s="52">
        <v>0.09</v>
      </c>
      <c r="H923" s="52">
        <v>0.09</v>
      </c>
      <c r="I923" s="52">
        <f t="shared" si="14"/>
        <v>0.18</v>
      </c>
    </row>
    <row r="924" spans="1:9" x14ac:dyDescent="0.25">
      <c r="A924" s="40">
        <v>923</v>
      </c>
      <c r="B924" s="49" t="s">
        <v>1119</v>
      </c>
      <c r="C924" s="8">
        <v>61031918</v>
      </c>
      <c r="D924" s="50" t="s">
        <v>70</v>
      </c>
      <c r="E924" s="50" t="s">
        <v>100</v>
      </c>
      <c r="F924" s="51">
        <v>2598</v>
      </c>
      <c r="G924" s="52">
        <v>0.09</v>
      </c>
      <c r="H924" s="52">
        <v>0.09</v>
      </c>
      <c r="I924" s="52">
        <f t="shared" si="14"/>
        <v>0.18</v>
      </c>
    </row>
    <row r="925" spans="1:9" x14ac:dyDescent="0.25">
      <c r="A925" s="40">
        <v>924</v>
      </c>
      <c r="B925" s="49" t="s">
        <v>1120</v>
      </c>
      <c r="C925" s="8">
        <v>61031919</v>
      </c>
      <c r="D925" s="50" t="s">
        <v>70</v>
      </c>
      <c r="E925" s="50" t="s">
        <v>100</v>
      </c>
      <c r="F925" s="51">
        <v>2599</v>
      </c>
      <c r="G925" s="52">
        <v>0.09</v>
      </c>
      <c r="H925" s="52">
        <v>0.09</v>
      </c>
      <c r="I925" s="52">
        <f t="shared" si="14"/>
        <v>0.18</v>
      </c>
    </row>
    <row r="926" spans="1:9" x14ac:dyDescent="0.25">
      <c r="A926" s="40">
        <v>925</v>
      </c>
      <c r="B926" s="49" t="s">
        <v>1121</v>
      </c>
      <c r="C926" s="8">
        <v>61031920</v>
      </c>
      <c r="D926" s="50" t="s">
        <v>70</v>
      </c>
      <c r="E926" s="50" t="s">
        <v>100</v>
      </c>
      <c r="F926" s="51">
        <v>2600</v>
      </c>
      <c r="G926" s="52">
        <v>0.09</v>
      </c>
      <c r="H926" s="52">
        <v>0.09</v>
      </c>
      <c r="I926" s="52">
        <f t="shared" si="14"/>
        <v>0.18</v>
      </c>
    </row>
    <row r="927" spans="1:9" x14ac:dyDescent="0.25">
      <c r="A927" s="40">
        <v>926</v>
      </c>
      <c r="B927" s="49" t="s">
        <v>1122</v>
      </c>
      <c r="C927" s="8">
        <v>61031921</v>
      </c>
      <c r="D927" s="50" t="s">
        <v>70</v>
      </c>
      <c r="E927" s="50" t="s">
        <v>100</v>
      </c>
      <c r="F927" s="51">
        <v>2601</v>
      </c>
      <c r="G927" s="52">
        <v>0.09</v>
      </c>
      <c r="H927" s="52">
        <v>0.09</v>
      </c>
      <c r="I927" s="52">
        <f t="shared" si="14"/>
        <v>0.18</v>
      </c>
    </row>
    <row r="928" spans="1:9" x14ac:dyDescent="0.25">
      <c r="A928" s="40">
        <v>927</v>
      </c>
      <c r="B928" s="49" t="s">
        <v>1123</v>
      </c>
      <c r="C928" s="8">
        <v>61031922</v>
      </c>
      <c r="D928" s="50" t="s">
        <v>70</v>
      </c>
      <c r="E928" s="50" t="s">
        <v>100</v>
      </c>
      <c r="F928" s="51">
        <v>2602</v>
      </c>
      <c r="G928" s="52">
        <v>0.09</v>
      </c>
      <c r="H928" s="52">
        <v>0.09</v>
      </c>
      <c r="I928" s="52">
        <f t="shared" si="14"/>
        <v>0.18</v>
      </c>
    </row>
    <row r="929" spans="1:9" x14ac:dyDescent="0.25">
      <c r="A929" s="40">
        <v>928</v>
      </c>
      <c r="B929" s="49" t="s">
        <v>1124</v>
      </c>
      <c r="C929" s="8">
        <v>61031923</v>
      </c>
      <c r="D929" s="50" t="s">
        <v>70</v>
      </c>
      <c r="E929" s="50" t="s">
        <v>100</v>
      </c>
      <c r="F929" s="51">
        <v>2603</v>
      </c>
      <c r="G929" s="52">
        <v>0.09</v>
      </c>
      <c r="H929" s="52">
        <v>0.09</v>
      </c>
      <c r="I929" s="52">
        <f t="shared" si="14"/>
        <v>0.18</v>
      </c>
    </row>
    <row r="930" spans="1:9" x14ac:dyDescent="0.25">
      <c r="A930" s="40">
        <v>929</v>
      </c>
      <c r="B930" s="49" t="s">
        <v>1125</v>
      </c>
      <c r="C930" s="8">
        <v>61031924</v>
      </c>
      <c r="D930" s="50" t="s">
        <v>70</v>
      </c>
      <c r="E930" s="50" t="s">
        <v>100</v>
      </c>
      <c r="F930" s="51">
        <v>2604</v>
      </c>
      <c r="G930" s="52">
        <v>0.09</v>
      </c>
      <c r="H930" s="52">
        <v>0.09</v>
      </c>
      <c r="I930" s="52">
        <f t="shared" si="14"/>
        <v>0.18</v>
      </c>
    </row>
    <row r="931" spans="1:9" x14ac:dyDescent="0.25">
      <c r="A931" s="40">
        <v>930</v>
      </c>
      <c r="B931" s="49" t="s">
        <v>1126</v>
      </c>
      <c r="C931" s="8">
        <v>61031925</v>
      </c>
      <c r="D931" s="50" t="s">
        <v>70</v>
      </c>
      <c r="E931" s="50" t="s">
        <v>100</v>
      </c>
      <c r="F931" s="51">
        <v>2605</v>
      </c>
      <c r="G931" s="52">
        <v>0.09</v>
      </c>
      <c r="H931" s="52">
        <v>0.09</v>
      </c>
      <c r="I931" s="52">
        <f t="shared" si="14"/>
        <v>0.18</v>
      </c>
    </row>
    <row r="932" spans="1:9" x14ac:dyDescent="0.25">
      <c r="A932" s="40">
        <v>931</v>
      </c>
      <c r="B932" s="49" t="s">
        <v>1127</v>
      </c>
      <c r="C932" s="8">
        <v>61031926</v>
      </c>
      <c r="D932" s="50" t="s">
        <v>70</v>
      </c>
      <c r="E932" s="50" t="s">
        <v>100</v>
      </c>
      <c r="F932" s="51">
        <v>2606</v>
      </c>
      <c r="G932" s="52">
        <v>0.09</v>
      </c>
      <c r="H932" s="52">
        <v>0.09</v>
      </c>
      <c r="I932" s="52">
        <f t="shared" si="14"/>
        <v>0.18</v>
      </c>
    </row>
    <row r="933" spans="1:9" x14ac:dyDescent="0.25">
      <c r="A933" s="40">
        <v>932</v>
      </c>
      <c r="B933" s="49" t="s">
        <v>1128</v>
      </c>
      <c r="C933" s="8">
        <v>61031927</v>
      </c>
      <c r="D933" s="50" t="s">
        <v>70</v>
      </c>
      <c r="E933" s="50" t="s">
        <v>100</v>
      </c>
      <c r="F933" s="51">
        <v>2607</v>
      </c>
      <c r="G933" s="52">
        <v>0.09</v>
      </c>
      <c r="H933" s="52">
        <v>0.09</v>
      </c>
      <c r="I933" s="52">
        <f t="shared" si="14"/>
        <v>0.18</v>
      </c>
    </row>
    <row r="934" spans="1:9" x14ac:dyDescent="0.25">
      <c r="A934" s="40">
        <v>933</v>
      </c>
      <c r="B934" s="49" t="s">
        <v>1129</v>
      </c>
      <c r="C934" s="8">
        <v>61031928</v>
      </c>
      <c r="D934" s="50" t="s">
        <v>70</v>
      </c>
      <c r="E934" s="50" t="s">
        <v>100</v>
      </c>
      <c r="F934" s="51">
        <v>2608</v>
      </c>
      <c r="G934" s="52">
        <v>0.09</v>
      </c>
      <c r="H934" s="52">
        <v>0.09</v>
      </c>
      <c r="I934" s="52">
        <f t="shared" si="14"/>
        <v>0.18</v>
      </c>
    </row>
    <row r="935" spans="1:9" x14ac:dyDescent="0.25">
      <c r="A935" s="40">
        <v>934</v>
      </c>
      <c r="B935" s="49" t="s">
        <v>1130</v>
      </c>
      <c r="C935" s="8">
        <v>61031929</v>
      </c>
      <c r="D935" s="50" t="s">
        <v>70</v>
      </c>
      <c r="E935" s="50" t="s">
        <v>100</v>
      </c>
      <c r="F935" s="51">
        <v>2609</v>
      </c>
      <c r="G935" s="52">
        <v>0.09</v>
      </c>
      <c r="H935" s="52">
        <v>0.09</v>
      </c>
      <c r="I935" s="52">
        <f t="shared" si="14"/>
        <v>0.18</v>
      </c>
    </row>
    <row r="936" spans="1:9" x14ac:dyDescent="0.25">
      <c r="A936" s="40">
        <v>935</v>
      </c>
      <c r="B936" s="49" t="s">
        <v>1131</v>
      </c>
      <c r="C936" s="8">
        <v>61031930</v>
      </c>
      <c r="D936" s="50" t="s">
        <v>70</v>
      </c>
      <c r="E936" s="50" t="s">
        <v>100</v>
      </c>
      <c r="F936" s="51">
        <v>2610</v>
      </c>
      <c r="G936" s="52">
        <v>0.09</v>
      </c>
      <c r="H936" s="52">
        <v>0.09</v>
      </c>
      <c r="I936" s="52">
        <f t="shared" si="14"/>
        <v>0.18</v>
      </c>
    </row>
    <row r="937" spans="1:9" x14ac:dyDescent="0.25">
      <c r="A937" s="40">
        <v>936</v>
      </c>
      <c r="B937" s="49" t="s">
        <v>1132</v>
      </c>
      <c r="C937" s="8">
        <v>61031931</v>
      </c>
      <c r="D937" s="50" t="s">
        <v>70</v>
      </c>
      <c r="E937" s="50" t="s">
        <v>100</v>
      </c>
      <c r="F937" s="51">
        <v>2611</v>
      </c>
      <c r="G937" s="52">
        <v>0.09</v>
      </c>
      <c r="H937" s="52">
        <v>0.09</v>
      </c>
      <c r="I937" s="52">
        <f t="shared" si="14"/>
        <v>0.18</v>
      </c>
    </row>
    <row r="938" spans="1:9" x14ac:dyDescent="0.25">
      <c r="A938" s="40">
        <v>937</v>
      </c>
      <c r="B938" s="49" t="s">
        <v>1133</v>
      </c>
      <c r="C938" s="8">
        <v>61031932</v>
      </c>
      <c r="D938" s="50" t="s">
        <v>70</v>
      </c>
      <c r="E938" s="50" t="s">
        <v>100</v>
      </c>
      <c r="F938" s="51">
        <v>2612</v>
      </c>
      <c r="G938" s="52">
        <v>0.09</v>
      </c>
      <c r="H938" s="52">
        <v>0.09</v>
      </c>
      <c r="I938" s="52">
        <f t="shared" si="14"/>
        <v>0.18</v>
      </c>
    </row>
    <row r="939" spans="1:9" x14ac:dyDescent="0.25">
      <c r="A939" s="40">
        <v>938</v>
      </c>
      <c r="B939" s="49" t="s">
        <v>1134</v>
      </c>
      <c r="C939" s="8">
        <v>61031933</v>
      </c>
      <c r="D939" s="50" t="s">
        <v>70</v>
      </c>
      <c r="E939" s="50" t="s">
        <v>100</v>
      </c>
      <c r="F939" s="51">
        <v>2613</v>
      </c>
      <c r="G939" s="52">
        <v>0.09</v>
      </c>
      <c r="H939" s="52">
        <v>0.09</v>
      </c>
      <c r="I939" s="52">
        <f t="shared" si="14"/>
        <v>0.18</v>
      </c>
    </row>
    <row r="940" spans="1:9" x14ac:dyDescent="0.25">
      <c r="A940" s="40">
        <v>939</v>
      </c>
      <c r="B940" s="49" t="s">
        <v>1135</v>
      </c>
      <c r="C940" s="8">
        <v>61031934</v>
      </c>
      <c r="D940" s="50" t="s">
        <v>70</v>
      </c>
      <c r="E940" s="50" t="s">
        <v>100</v>
      </c>
      <c r="F940" s="51">
        <v>2614</v>
      </c>
      <c r="G940" s="52">
        <v>0.09</v>
      </c>
      <c r="H940" s="52">
        <v>0.09</v>
      </c>
      <c r="I940" s="52">
        <f t="shared" si="14"/>
        <v>0.18</v>
      </c>
    </row>
    <row r="941" spans="1:9" x14ac:dyDescent="0.25">
      <c r="A941" s="40">
        <v>940</v>
      </c>
      <c r="B941" s="49" t="s">
        <v>1136</v>
      </c>
      <c r="C941" s="8">
        <v>61031935</v>
      </c>
      <c r="D941" s="50" t="s">
        <v>70</v>
      </c>
      <c r="E941" s="50" t="s">
        <v>100</v>
      </c>
      <c r="F941" s="51">
        <v>2615</v>
      </c>
      <c r="G941" s="52">
        <v>0.09</v>
      </c>
      <c r="H941" s="52">
        <v>0.09</v>
      </c>
      <c r="I941" s="52">
        <f t="shared" si="14"/>
        <v>0.18</v>
      </c>
    </row>
    <row r="942" spans="1:9" x14ac:dyDescent="0.25">
      <c r="A942" s="40">
        <v>941</v>
      </c>
      <c r="B942" s="49" t="s">
        <v>1137</v>
      </c>
      <c r="C942" s="8">
        <v>61031936</v>
      </c>
      <c r="D942" s="50" t="s">
        <v>70</v>
      </c>
      <c r="E942" s="50" t="s">
        <v>100</v>
      </c>
      <c r="F942" s="51">
        <v>2616</v>
      </c>
      <c r="G942" s="52">
        <v>0.09</v>
      </c>
      <c r="H942" s="52">
        <v>0.09</v>
      </c>
      <c r="I942" s="52">
        <f t="shared" si="14"/>
        <v>0.18</v>
      </c>
    </row>
    <row r="943" spans="1:9" x14ac:dyDescent="0.25">
      <c r="A943" s="40">
        <v>942</v>
      </c>
      <c r="B943" s="49" t="s">
        <v>1138</v>
      </c>
      <c r="C943" s="8">
        <v>61031937</v>
      </c>
      <c r="D943" s="50" t="s">
        <v>70</v>
      </c>
      <c r="E943" s="50" t="s">
        <v>100</v>
      </c>
      <c r="F943" s="51">
        <v>2617</v>
      </c>
      <c r="G943" s="52">
        <v>0.09</v>
      </c>
      <c r="H943" s="52">
        <v>0.09</v>
      </c>
      <c r="I943" s="52">
        <f t="shared" si="14"/>
        <v>0.18</v>
      </c>
    </row>
    <row r="944" spans="1:9" x14ac:dyDescent="0.25">
      <c r="A944" s="40">
        <v>943</v>
      </c>
      <c r="B944" s="49" t="s">
        <v>1139</v>
      </c>
      <c r="C944" s="8">
        <v>61031938</v>
      </c>
      <c r="D944" s="50" t="s">
        <v>70</v>
      </c>
      <c r="E944" s="50" t="s">
        <v>100</v>
      </c>
      <c r="F944" s="51">
        <v>2618</v>
      </c>
      <c r="G944" s="52">
        <v>0.09</v>
      </c>
      <c r="H944" s="52">
        <v>0.09</v>
      </c>
      <c r="I944" s="52">
        <f t="shared" si="14"/>
        <v>0.18</v>
      </c>
    </row>
    <row r="945" spans="1:9" x14ac:dyDescent="0.25">
      <c r="A945" s="40">
        <v>944</v>
      </c>
      <c r="B945" s="49" t="s">
        <v>1140</v>
      </c>
      <c r="C945" s="8">
        <v>61031939</v>
      </c>
      <c r="D945" s="50" t="s">
        <v>70</v>
      </c>
      <c r="E945" s="50" t="s">
        <v>100</v>
      </c>
      <c r="F945" s="51">
        <v>2619</v>
      </c>
      <c r="G945" s="52">
        <v>0.09</v>
      </c>
      <c r="H945" s="52">
        <v>0.09</v>
      </c>
      <c r="I945" s="52">
        <f t="shared" si="14"/>
        <v>0.18</v>
      </c>
    </row>
    <row r="946" spans="1:9" x14ac:dyDescent="0.25">
      <c r="A946" s="40">
        <v>945</v>
      </c>
      <c r="B946" s="49" t="s">
        <v>1141</v>
      </c>
      <c r="C946" s="8">
        <v>61031940</v>
      </c>
      <c r="D946" s="50" t="s">
        <v>70</v>
      </c>
      <c r="E946" s="50" t="s">
        <v>100</v>
      </c>
      <c r="F946" s="51">
        <v>2620</v>
      </c>
      <c r="G946" s="52">
        <v>0.09</v>
      </c>
      <c r="H946" s="52">
        <v>0.09</v>
      </c>
      <c r="I946" s="52">
        <f t="shared" si="14"/>
        <v>0.18</v>
      </c>
    </row>
    <row r="947" spans="1:9" x14ac:dyDescent="0.25">
      <c r="A947" s="40">
        <v>946</v>
      </c>
      <c r="B947" s="49" t="s">
        <v>1142</v>
      </c>
      <c r="C947" s="8">
        <v>61031941</v>
      </c>
      <c r="D947" s="50" t="s">
        <v>70</v>
      </c>
      <c r="E947" s="50" t="s">
        <v>100</v>
      </c>
      <c r="F947" s="51">
        <v>2621</v>
      </c>
      <c r="G947" s="52">
        <v>0.09</v>
      </c>
      <c r="H947" s="52">
        <v>0.09</v>
      </c>
      <c r="I947" s="52">
        <f t="shared" si="14"/>
        <v>0.18</v>
      </c>
    </row>
    <row r="948" spans="1:9" x14ac:dyDescent="0.25">
      <c r="A948" s="40">
        <v>947</v>
      </c>
      <c r="B948" s="49" t="s">
        <v>1143</v>
      </c>
      <c r="C948" s="8">
        <v>61031942</v>
      </c>
      <c r="D948" s="50" t="s">
        <v>70</v>
      </c>
      <c r="E948" s="50" t="s">
        <v>100</v>
      </c>
      <c r="F948" s="51">
        <v>2622</v>
      </c>
      <c r="G948" s="52">
        <v>0.09</v>
      </c>
      <c r="H948" s="52">
        <v>0.09</v>
      </c>
      <c r="I948" s="52">
        <f t="shared" si="14"/>
        <v>0.18</v>
      </c>
    </row>
    <row r="949" spans="1:9" x14ac:dyDescent="0.25">
      <c r="A949" s="40">
        <v>948</v>
      </c>
      <c r="B949" s="49" t="s">
        <v>1144</v>
      </c>
      <c r="C949" s="8">
        <v>61031943</v>
      </c>
      <c r="D949" s="50" t="s">
        <v>70</v>
      </c>
      <c r="E949" s="50" t="s">
        <v>100</v>
      </c>
      <c r="F949" s="51">
        <v>2623</v>
      </c>
      <c r="G949" s="52">
        <v>0.09</v>
      </c>
      <c r="H949" s="52">
        <v>0.09</v>
      </c>
      <c r="I949" s="52">
        <f t="shared" si="14"/>
        <v>0.18</v>
      </c>
    </row>
    <row r="950" spans="1:9" x14ac:dyDescent="0.25">
      <c r="A950" s="40">
        <v>949</v>
      </c>
      <c r="B950" s="49" t="s">
        <v>1145</v>
      </c>
      <c r="C950" s="8">
        <v>61031944</v>
      </c>
      <c r="D950" s="50" t="s">
        <v>70</v>
      </c>
      <c r="E950" s="50" t="s">
        <v>100</v>
      </c>
      <c r="F950" s="51">
        <v>2624</v>
      </c>
      <c r="G950" s="52">
        <v>0.09</v>
      </c>
      <c r="H950" s="52">
        <v>0.09</v>
      </c>
      <c r="I950" s="52">
        <f t="shared" si="14"/>
        <v>0.18</v>
      </c>
    </row>
    <row r="951" spans="1:9" x14ac:dyDescent="0.25">
      <c r="A951" s="40">
        <v>950</v>
      </c>
      <c r="B951" s="49" t="s">
        <v>1146</v>
      </c>
      <c r="C951" s="8">
        <v>61031945</v>
      </c>
      <c r="D951" s="50" t="s">
        <v>70</v>
      </c>
      <c r="E951" s="50" t="s">
        <v>100</v>
      </c>
      <c r="F951" s="51">
        <v>2625</v>
      </c>
      <c r="G951" s="52">
        <v>0.09</v>
      </c>
      <c r="H951" s="52">
        <v>0.09</v>
      </c>
      <c r="I951" s="52">
        <f t="shared" si="14"/>
        <v>0.18</v>
      </c>
    </row>
    <row r="952" spans="1:9" x14ac:dyDescent="0.25">
      <c r="A952" s="40">
        <v>951</v>
      </c>
      <c r="B952" s="49" t="s">
        <v>1147</v>
      </c>
      <c r="C952" s="8">
        <v>61031946</v>
      </c>
      <c r="D952" s="50" t="s">
        <v>70</v>
      </c>
      <c r="E952" s="50" t="s">
        <v>100</v>
      </c>
      <c r="F952" s="51">
        <v>2626</v>
      </c>
      <c r="G952" s="52">
        <v>0.09</v>
      </c>
      <c r="H952" s="52">
        <v>0.09</v>
      </c>
      <c r="I952" s="52">
        <f t="shared" si="14"/>
        <v>0.18</v>
      </c>
    </row>
    <row r="953" spans="1:9" x14ac:dyDescent="0.25">
      <c r="A953" s="40">
        <v>952</v>
      </c>
      <c r="B953" s="49" t="s">
        <v>1148</v>
      </c>
      <c r="C953" s="8">
        <v>61031947</v>
      </c>
      <c r="D953" s="50" t="s">
        <v>70</v>
      </c>
      <c r="E953" s="50" t="s">
        <v>100</v>
      </c>
      <c r="F953" s="51">
        <v>2627</v>
      </c>
      <c r="G953" s="52">
        <v>0.09</v>
      </c>
      <c r="H953" s="52">
        <v>0.09</v>
      </c>
      <c r="I953" s="52">
        <f t="shared" si="14"/>
        <v>0.18</v>
      </c>
    </row>
    <row r="954" spans="1:9" x14ac:dyDescent="0.25">
      <c r="A954" s="40">
        <v>953</v>
      </c>
      <c r="B954" s="49" t="s">
        <v>1149</v>
      </c>
      <c r="C954" s="8">
        <v>61031948</v>
      </c>
      <c r="D954" s="50" t="s">
        <v>70</v>
      </c>
      <c r="E954" s="50" t="s">
        <v>100</v>
      </c>
      <c r="F954" s="51">
        <v>2628</v>
      </c>
      <c r="G954" s="52">
        <v>0.09</v>
      </c>
      <c r="H954" s="52">
        <v>0.09</v>
      </c>
      <c r="I954" s="52">
        <f t="shared" si="14"/>
        <v>0.18</v>
      </c>
    </row>
    <row r="955" spans="1:9" x14ac:dyDescent="0.25">
      <c r="A955" s="40">
        <v>954</v>
      </c>
      <c r="B955" s="49" t="s">
        <v>1150</v>
      </c>
      <c r="C955" s="8">
        <v>61031949</v>
      </c>
      <c r="D955" s="50" t="s">
        <v>70</v>
      </c>
      <c r="E955" s="50" t="s">
        <v>100</v>
      </c>
      <c r="F955" s="51">
        <v>2629</v>
      </c>
      <c r="G955" s="52">
        <v>0.09</v>
      </c>
      <c r="H955" s="52">
        <v>0.09</v>
      </c>
      <c r="I955" s="52">
        <f t="shared" si="14"/>
        <v>0.18</v>
      </c>
    </row>
    <row r="956" spans="1:9" x14ac:dyDescent="0.25">
      <c r="A956" s="40">
        <v>955</v>
      </c>
      <c r="B956" s="49" t="s">
        <v>1151</v>
      </c>
      <c r="C956" s="8">
        <v>61031950</v>
      </c>
      <c r="D956" s="50" t="s">
        <v>70</v>
      </c>
      <c r="E956" s="50" t="s">
        <v>100</v>
      </c>
      <c r="F956" s="51">
        <v>2630</v>
      </c>
      <c r="G956" s="52">
        <v>0.09</v>
      </c>
      <c r="H956" s="52">
        <v>0.09</v>
      </c>
      <c r="I956" s="52">
        <f t="shared" si="14"/>
        <v>0.18</v>
      </c>
    </row>
    <row r="957" spans="1:9" x14ac:dyDescent="0.25">
      <c r="A957" s="40">
        <v>956</v>
      </c>
      <c r="B957" s="49" t="s">
        <v>1152</v>
      </c>
      <c r="C957" s="8">
        <v>61031951</v>
      </c>
      <c r="D957" s="50" t="s">
        <v>70</v>
      </c>
      <c r="E957" s="50" t="s">
        <v>100</v>
      </c>
      <c r="F957" s="51">
        <v>2631</v>
      </c>
      <c r="G957" s="52">
        <v>0.09</v>
      </c>
      <c r="H957" s="52">
        <v>0.09</v>
      </c>
      <c r="I957" s="52">
        <f t="shared" si="14"/>
        <v>0.18</v>
      </c>
    </row>
    <row r="958" spans="1:9" x14ac:dyDescent="0.25">
      <c r="A958" s="40">
        <v>957</v>
      </c>
      <c r="B958" s="49" t="s">
        <v>1153</v>
      </c>
      <c r="C958" s="8">
        <v>61031952</v>
      </c>
      <c r="D958" s="50" t="s">
        <v>70</v>
      </c>
      <c r="E958" s="50" t="s">
        <v>100</v>
      </c>
      <c r="F958" s="51">
        <v>2632</v>
      </c>
      <c r="G958" s="52">
        <v>0.09</v>
      </c>
      <c r="H958" s="52">
        <v>0.09</v>
      </c>
      <c r="I958" s="52">
        <f t="shared" si="14"/>
        <v>0.18</v>
      </c>
    </row>
    <row r="959" spans="1:9" x14ac:dyDescent="0.25">
      <c r="A959" s="40">
        <v>958</v>
      </c>
      <c r="B959" s="49" t="s">
        <v>1154</v>
      </c>
      <c r="C959" s="8">
        <v>61031953</v>
      </c>
      <c r="D959" s="50" t="s">
        <v>70</v>
      </c>
      <c r="E959" s="50" t="s">
        <v>100</v>
      </c>
      <c r="F959" s="51">
        <v>2633</v>
      </c>
      <c r="G959" s="52">
        <v>0.09</v>
      </c>
      <c r="H959" s="52">
        <v>0.09</v>
      </c>
      <c r="I959" s="52">
        <f t="shared" si="14"/>
        <v>0.18</v>
      </c>
    </row>
    <row r="960" spans="1:9" x14ac:dyDescent="0.25">
      <c r="A960" s="40">
        <v>959</v>
      </c>
      <c r="B960" s="49" t="s">
        <v>1155</v>
      </c>
      <c r="C960" s="8">
        <v>61031954</v>
      </c>
      <c r="D960" s="50" t="s">
        <v>70</v>
      </c>
      <c r="E960" s="50" t="s">
        <v>100</v>
      </c>
      <c r="F960" s="51">
        <v>2634</v>
      </c>
      <c r="G960" s="52">
        <v>0.09</v>
      </c>
      <c r="H960" s="52">
        <v>0.09</v>
      </c>
      <c r="I960" s="52">
        <f t="shared" si="14"/>
        <v>0.18</v>
      </c>
    </row>
    <row r="961" spans="1:9" x14ac:dyDescent="0.25">
      <c r="A961" s="40">
        <v>960</v>
      </c>
      <c r="B961" s="49" t="s">
        <v>1156</v>
      </c>
      <c r="C961" s="8">
        <v>61031955</v>
      </c>
      <c r="D961" s="50" t="s">
        <v>70</v>
      </c>
      <c r="E961" s="50" t="s">
        <v>100</v>
      </c>
      <c r="F961" s="51">
        <v>2635</v>
      </c>
      <c r="G961" s="52">
        <v>0.09</v>
      </c>
      <c r="H961" s="52">
        <v>0.09</v>
      </c>
      <c r="I961" s="52">
        <f t="shared" si="14"/>
        <v>0.18</v>
      </c>
    </row>
    <row r="962" spans="1:9" x14ac:dyDescent="0.25">
      <c r="A962" s="40">
        <v>961</v>
      </c>
      <c r="B962" s="49" t="s">
        <v>1157</v>
      </c>
      <c r="C962" s="8">
        <v>61031956</v>
      </c>
      <c r="D962" s="50" t="s">
        <v>70</v>
      </c>
      <c r="E962" s="50" t="s">
        <v>100</v>
      </c>
      <c r="F962" s="51">
        <v>2636</v>
      </c>
      <c r="G962" s="52">
        <v>0.09</v>
      </c>
      <c r="H962" s="52">
        <v>0.09</v>
      </c>
      <c r="I962" s="52">
        <f t="shared" si="14"/>
        <v>0.18</v>
      </c>
    </row>
    <row r="963" spans="1:9" x14ac:dyDescent="0.25">
      <c r="A963" s="40">
        <v>962</v>
      </c>
      <c r="B963" s="49" t="s">
        <v>1158</v>
      </c>
      <c r="C963" s="8">
        <v>61031957</v>
      </c>
      <c r="D963" s="50" t="s">
        <v>70</v>
      </c>
      <c r="E963" s="50" t="s">
        <v>100</v>
      </c>
      <c r="F963" s="51">
        <v>2637</v>
      </c>
      <c r="G963" s="52">
        <v>0.09</v>
      </c>
      <c r="H963" s="52">
        <v>0.09</v>
      </c>
      <c r="I963" s="52">
        <f t="shared" ref="I963:I1001" si="15">G963+H963</f>
        <v>0.18</v>
      </c>
    </row>
    <row r="964" spans="1:9" x14ac:dyDescent="0.25">
      <c r="A964" s="40">
        <v>963</v>
      </c>
      <c r="B964" s="49" t="s">
        <v>1159</v>
      </c>
      <c r="C964" s="8">
        <v>61031958</v>
      </c>
      <c r="D964" s="50" t="s">
        <v>70</v>
      </c>
      <c r="E964" s="50" t="s">
        <v>100</v>
      </c>
      <c r="F964" s="51">
        <v>2638</v>
      </c>
      <c r="G964" s="52">
        <v>0.09</v>
      </c>
      <c r="H964" s="52">
        <v>0.09</v>
      </c>
      <c r="I964" s="52">
        <f t="shared" si="15"/>
        <v>0.18</v>
      </c>
    </row>
    <row r="965" spans="1:9" x14ac:dyDescent="0.25">
      <c r="A965" s="40">
        <v>964</v>
      </c>
      <c r="B965" s="49" t="s">
        <v>1160</v>
      </c>
      <c r="C965" s="8">
        <v>61031959</v>
      </c>
      <c r="D965" s="50" t="s">
        <v>70</v>
      </c>
      <c r="E965" s="50" t="s">
        <v>100</v>
      </c>
      <c r="F965" s="51">
        <v>2639</v>
      </c>
      <c r="G965" s="52">
        <v>0.09</v>
      </c>
      <c r="H965" s="52">
        <v>0.09</v>
      </c>
      <c r="I965" s="52">
        <f t="shared" si="15"/>
        <v>0.18</v>
      </c>
    </row>
    <row r="966" spans="1:9" x14ac:dyDescent="0.25">
      <c r="A966" s="40">
        <v>965</v>
      </c>
      <c r="B966" s="49" t="s">
        <v>1161</v>
      </c>
      <c r="C966" s="8">
        <v>61031960</v>
      </c>
      <c r="D966" s="50" t="s">
        <v>70</v>
      </c>
      <c r="E966" s="50" t="s">
        <v>100</v>
      </c>
      <c r="F966" s="51">
        <v>2640</v>
      </c>
      <c r="G966" s="52">
        <v>0.09</v>
      </c>
      <c r="H966" s="52">
        <v>0.09</v>
      </c>
      <c r="I966" s="52">
        <f t="shared" si="15"/>
        <v>0.18</v>
      </c>
    </row>
    <row r="967" spans="1:9" x14ac:dyDescent="0.25">
      <c r="A967" s="40">
        <v>966</v>
      </c>
      <c r="B967" s="49" t="s">
        <v>1162</v>
      </c>
      <c r="C967" s="8">
        <v>61031961</v>
      </c>
      <c r="D967" s="50" t="s">
        <v>70</v>
      </c>
      <c r="E967" s="50" t="s">
        <v>100</v>
      </c>
      <c r="F967" s="51">
        <v>2641</v>
      </c>
      <c r="G967" s="52">
        <v>0.09</v>
      </c>
      <c r="H967" s="52">
        <v>0.09</v>
      </c>
      <c r="I967" s="52">
        <f t="shared" si="15"/>
        <v>0.18</v>
      </c>
    </row>
    <row r="968" spans="1:9" x14ac:dyDescent="0.25">
      <c r="A968" s="40">
        <v>967</v>
      </c>
      <c r="B968" s="49" t="s">
        <v>1163</v>
      </c>
      <c r="C968" s="8">
        <v>61031962</v>
      </c>
      <c r="D968" s="50" t="s">
        <v>70</v>
      </c>
      <c r="E968" s="50" t="s">
        <v>100</v>
      </c>
      <c r="F968" s="51">
        <v>2642</v>
      </c>
      <c r="G968" s="52">
        <v>0.09</v>
      </c>
      <c r="H968" s="52">
        <v>0.09</v>
      </c>
      <c r="I968" s="52">
        <f t="shared" si="15"/>
        <v>0.18</v>
      </c>
    </row>
    <row r="969" spans="1:9" x14ac:dyDescent="0.25">
      <c r="A969" s="40">
        <v>968</v>
      </c>
      <c r="B969" s="49" t="s">
        <v>1164</v>
      </c>
      <c r="C969" s="8">
        <v>61031963</v>
      </c>
      <c r="D969" s="50" t="s">
        <v>70</v>
      </c>
      <c r="E969" s="50" t="s">
        <v>100</v>
      </c>
      <c r="F969" s="51">
        <v>2643</v>
      </c>
      <c r="G969" s="52">
        <v>0.09</v>
      </c>
      <c r="H969" s="52">
        <v>0.09</v>
      </c>
      <c r="I969" s="52">
        <f t="shared" si="15"/>
        <v>0.18</v>
      </c>
    </row>
    <row r="970" spans="1:9" x14ac:dyDescent="0.25">
      <c r="A970" s="40">
        <v>969</v>
      </c>
      <c r="B970" s="49" t="s">
        <v>1165</v>
      </c>
      <c r="C970" s="8">
        <v>61031964</v>
      </c>
      <c r="D970" s="50" t="s">
        <v>70</v>
      </c>
      <c r="E970" s="50" t="s">
        <v>100</v>
      </c>
      <c r="F970" s="51">
        <v>2644</v>
      </c>
      <c r="G970" s="52">
        <v>0.09</v>
      </c>
      <c r="H970" s="52">
        <v>0.09</v>
      </c>
      <c r="I970" s="52">
        <f t="shared" si="15"/>
        <v>0.18</v>
      </c>
    </row>
    <row r="971" spans="1:9" x14ac:dyDescent="0.25">
      <c r="A971" s="40">
        <v>970</v>
      </c>
      <c r="B971" s="49" t="s">
        <v>1166</v>
      </c>
      <c r="C971" s="8">
        <v>61031965</v>
      </c>
      <c r="D971" s="50" t="s">
        <v>70</v>
      </c>
      <c r="E971" s="50" t="s">
        <v>100</v>
      </c>
      <c r="F971" s="51">
        <v>2645</v>
      </c>
      <c r="G971" s="52">
        <v>0.09</v>
      </c>
      <c r="H971" s="52">
        <v>0.09</v>
      </c>
      <c r="I971" s="52">
        <f t="shared" si="15"/>
        <v>0.18</v>
      </c>
    </row>
    <row r="972" spans="1:9" x14ac:dyDescent="0.25">
      <c r="A972" s="40">
        <v>971</v>
      </c>
      <c r="B972" s="49" t="s">
        <v>1167</v>
      </c>
      <c r="C972" s="8">
        <v>61031966</v>
      </c>
      <c r="D972" s="50" t="s">
        <v>70</v>
      </c>
      <c r="E972" s="50" t="s">
        <v>100</v>
      </c>
      <c r="F972" s="51">
        <v>2646</v>
      </c>
      <c r="G972" s="52">
        <v>0.09</v>
      </c>
      <c r="H972" s="52">
        <v>0.09</v>
      </c>
      <c r="I972" s="52">
        <f t="shared" si="15"/>
        <v>0.18</v>
      </c>
    </row>
    <row r="973" spans="1:9" x14ac:dyDescent="0.25">
      <c r="A973" s="40">
        <v>972</v>
      </c>
      <c r="B973" s="49" t="s">
        <v>1168</v>
      </c>
      <c r="C973" s="8">
        <v>61031967</v>
      </c>
      <c r="D973" s="50" t="s">
        <v>70</v>
      </c>
      <c r="E973" s="50" t="s">
        <v>100</v>
      </c>
      <c r="F973" s="51">
        <v>2647</v>
      </c>
      <c r="G973" s="52">
        <v>0.09</v>
      </c>
      <c r="H973" s="52">
        <v>0.09</v>
      </c>
      <c r="I973" s="52">
        <f t="shared" si="15"/>
        <v>0.18</v>
      </c>
    </row>
    <row r="974" spans="1:9" x14ac:dyDescent="0.25">
      <c r="A974" s="40">
        <v>973</v>
      </c>
      <c r="B974" s="49" t="s">
        <v>1169</v>
      </c>
      <c r="C974" s="8">
        <v>61031968</v>
      </c>
      <c r="D974" s="50" t="s">
        <v>70</v>
      </c>
      <c r="E974" s="50" t="s">
        <v>100</v>
      </c>
      <c r="F974" s="51">
        <v>2648</v>
      </c>
      <c r="G974" s="52">
        <v>0.09</v>
      </c>
      <c r="H974" s="52">
        <v>0.09</v>
      </c>
      <c r="I974" s="52">
        <f t="shared" si="15"/>
        <v>0.18</v>
      </c>
    </row>
    <row r="975" spans="1:9" x14ac:dyDescent="0.25">
      <c r="A975" s="40">
        <v>974</v>
      </c>
      <c r="B975" s="49" t="s">
        <v>1170</v>
      </c>
      <c r="C975" s="8">
        <v>61031969</v>
      </c>
      <c r="D975" s="50" t="s">
        <v>70</v>
      </c>
      <c r="E975" s="50" t="s">
        <v>100</v>
      </c>
      <c r="F975" s="51">
        <v>2649</v>
      </c>
      <c r="G975" s="52">
        <v>0.09</v>
      </c>
      <c r="H975" s="52">
        <v>0.09</v>
      </c>
      <c r="I975" s="52">
        <f t="shared" si="15"/>
        <v>0.18</v>
      </c>
    </row>
    <row r="976" spans="1:9" x14ac:dyDescent="0.25">
      <c r="A976" s="40">
        <v>975</v>
      </c>
      <c r="B976" s="49" t="s">
        <v>1171</v>
      </c>
      <c r="C976" s="8">
        <v>61031970</v>
      </c>
      <c r="D976" s="50" t="s">
        <v>70</v>
      </c>
      <c r="E976" s="50" t="s">
        <v>100</v>
      </c>
      <c r="F976" s="51">
        <v>2650</v>
      </c>
      <c r="G976" s="52">
        <v>0.09</v>
      </c>
      <c r="H976" s="52">
        <v>0.09</v>
      </c>
      <c r="I976" s="52">
        <f t="shared" si="15"/>
        <v>0.18</v>
      </c>
    </row>
    <row r="977" spans="1:9" x14ac:dyDescent="0.25">
      <c r="A977" s="40">
        <v>976</v>
      </c>
      <c r="B977" s="49" t="s">
        <v>1172</v>
      </c>
      <c r="C977" s="8">
        <v>61031971</v>
      </c>
      <c r="D977" s="50" t="s">
        <v>70</v>
      </c>
      <c r="E977" s="50" t="s">
        <v>100</v>
      </c>
      <c r="F977" s="51">
        <v>2651</v>
      </c>
      <c r="G977" s="52">
        <v>0.09</v>
      </c>
      <c r="H977" s="52">
        <v>0.09</v>
      </c>
      <c r="I977" s="52">
        <f t="shared" si="15"/>
        <v>0.18</v>
      </c>
    </row>
    <row r="978" spans="1:9" x14ac:dyDescent="0.25">
      <c r="A978" s="40">
        <v>977</v>
      </c>
      <c r="B978" s="49" t="s">
        <v>1173</v>
      </c>
      <c r="C978" s="8">
        <v>61031972</v>
      </c>
      <c r="D978" s="50" t="s">
        <v>70</v>
      </c>
      <c r="E978" s="50" t="s">
        <v>100</v>
      </c>
      <c r="F978" s="51">
        <v>2652</v>
      </c>
      <c r="G978" s="52">
        <v>0.09</v>
      </c>
      <c r="H978" s="52">
        <v>0.09</v>
      </c>
      <c r="I978" s="52">
        <f t="shared" si="15"/>
        <v>0.18</v>
      </c>
    </row>
    <row r="979" spans="1:9" x14ac:dyDescent="0.25">
      <c r="A979" s="40">
        <v>978</v>
      </c>
      <c r="B979" s="49" t="s">
        <v>1174</v>
      </c>
      <c r="C979" s="8">
        <v>61031973</v>
      </c>
      <c r="D979" s="50" t="s">
        <v>70</v>
      </c>
      <c r="E979" s="50" t="s">
        <v>100</v>
      </c>
      <c r="F979" s="51">
        <v>2653</v>
      </c>
      <c r="G979" s="52">
        <v>0.09</v>
      </c>
      <c r="H979" s="52">
        <v>0.09</v>
      </c>
      <c r="I979" s="52">
        <f t="shared" si="15"/>
        <v>0.18</v>
      </c>
    </row>
    <row r="980" spans="1:9" x14ac:dyDescent="0.25">
      <c r="A980" s="40">
        <v>979</v>
      </c>
      <c r="B980" s="49" t="s">
        <v>1175</v>
      </c>
      <c r="C980" s="8">
        <v>61031974</v>
      </c>
      <c r="D980" s="50" t="s">
        <v>70</v>
      </c>
      <c r="E980" s="50" t="s">
        <v>100</v>
      </c>
      <c r="F980" s="51">
        <v>2654</v>
      </c>
      <c r="G980" s="52">
        <v>0.09</v>
      </c>
      <c r="H980" s="52">
        <v>0.09</v>
      </c>
      <c r="I980" s="52">
        <f t="shared" si="15"/>
        <v>0.18</v>
      </c>
    </row>
    <row r="981" spans="1:9" x14ac:dyDescent="0.25">
      <c r="A981" s="40">
        <v>980</v>
      </c>
      <c r="B981" s="49" t="s">
        <v>1176</v>
      </c>
      <c r="C981" s="8">
        <v>61031975</v>
      </c>
      <c r="D981" s="50" t="s">
        <v>70</v>
      </c>
      <c r="E981" s="50" t="s">
        <v>100</v>
      </c>
      <c r="F981" s="51">
        <v>2655</v>
      </c>
      <c r="G981" s="52">
        <v>0.09</v>
      </c>
      <c r="H981" s="52">
        <v>0.09</v>
      </c>
      <c r="I981" s="52">
        <f t="shared" si="15"/>
        <v>0.18</v>
      </c>
    </row>
    <row r="982" spans="1:9" x14ac:dyDescent="0.25">
      <c r="A982" s="40">
        <v>981</v>
      </c>
      <c r="B982" s="49" t="s">
        <v>1177</v>
      </c>
      <c r="C982" s="8">
        <v>61031976</v>
      </c>
      <c r="D982" s="50" t="s">
        <v>70</v>
      </c>
      <c r="E982" s="50" t="s">
        <v>100</v>
      </c>
      <c r="F982" s="51">
        <v>2656</v>
      </c>
      <c r="G982" s="52">
        <v>0.09</v>
      </c>
      <c r="H982" s="52">
        <v>0.09</v>
      </c>
      <c r="I982" s="52">
        <f t="shared" si="15"/>
        <v>0.18</v>
      </c>
    </row>
    <row r="983" spans="1:9" x14ac:dyDescent="0.25">
      <c r="A983" s="40">
        <v>982</v>
      </c>
      <c r="B983" s="49" t="s">
        <v>1178</v>
      </c>
      <c r="C983" s="8">
        <v>61031977</v>
      </c>
      <c r="D983" s="50" t="s">
        <v>70</v>
      </c>
      <c r="E983" s="50" t="s">
        <v>100</v>
      </c>
      <c r="F983" s="51">
        <v>2657</v>
      </c>
      <c r="G983" s="52">
        <v>0.09</v>
      </c>
      <c r="H983" s="52">
        <v>0.09</v>
      </c>
      <c r="I983" s="52">
        <f t="shared" si="15"/>
        <v>0.18</v>
      </c>
    </row>
    <row r="984" spans="1:9" x14ac:dyDescent="0.25">
      <c r="A984" s="40">
        <v>983</v>
      </c>
      <c r="B984" s="49" t="s">
        <v>1179</v>
      </c>
      <c r="C984" s="8">
        <v>61031978</v>
      </c>
      <c r="D984" s="50" t="s">
        <v>70</v>
      </c>
      <c r="E984" s="50" t="s">
        <v>100</v>
      </c>
      <c r="F984" s="51">
        <v>2658</v>
      </c>
      <c r="G984" s="52">
        <v>0.09</v>
      </c>
      <c r="H984" s="52">
        <v>0.09</v>
      </c>
      <c r="I984" s="52">
        <f t="shared" si="15"/>
        <v>0.18</v>
      </c>
    </row>
    <row r="985" spans="1:9" x14ac:dyDescent="0.25">
      <c r="A985" s="40">
        <v>984</v>
      </c>
      <c r="B985" s="49" t="s">
        <v>1180</v>
      </c>
      <c r="C985" s="8">
        <v>61031979</v>
      </c>
      <c r="D985" s="50" t="s">
        <v>70</v>
      </c>
      <c r="E985" s="50" t="s">
        <v>100</v>
      </c>
      <c r="F985" s="51">
        <v>2659</v>
      </c>
      <c r="G985" s="52">
        <v>0.09</v>
      </c>
      <c r="H985" s="52">
        <v>0.09</v>
      </c>
      <c r="I985" s="52">
        <f t="shared" si="15"/>
        <v>0.18</v>
      </c>
    </row>
    <row r="986" spans="1:9" x14ac:dyDescent="0.25">
      <c r="A986" s="40">
        <v>985</v>
      </c>
      <c r="B986" s="49" t="s">
        <v>1181</v>
      </c>
      <c r="C986" s="8">
        <v>61031980</v>
      </c>
      <c r="D986" s="50" t="s">
        <v>70</v>
      </c>
      <c r="E986" s="50" t="s">
        <v>100</v>
      </c>
      <c r="F986" s="51">
        <v>2660</v>
      </c>
      <c r="G986" s="52">
        <v>0.09</v>
      </c>
      <c r="H986" s="52">
        <v>0.09</v>
      </c>
      <c r="I986" s="52">
        <f t="shared" si="15"/>
        <v>0.18</v>
      </c>
    </row>
    <row r="987" spans="1:9" x14ac:dyDescent="0.25">
      <c r="A987" s="40">
        <v>986</v>
      </c>
      <c r="B987" s="49" t="s">
        <v>1182</v>
      </c>
      <c r="C987" s="8">
        <v>61031981</v>
      </c>
      <c r="D987" s="50" t="s">
        <v>70</v>
      </c>
      <c r="E987" s="50" t="s">
        <v>100</v>
      </c>
      <c r="F987" s="51">
        <v>2661</v>
      </c>
      <c r="G987" s="52">
        <v>0.09</v>
      </c>
      <c r="H987" s="52">
        <v>0.09</v>
      </c>
      <c r="I987" s="52">
        <f t="shared" si="15"/>
        <v>0.18</v>
      </c>
    </row>
    <row r="988" spans="1:9" x14ac:dyDescent="0.25">
      <c r="A988" s="40">
        <v>987</v>
      </c>
      <c r="B988" s="49" t="s">
        <v>1183</v>
      </c>
      <c r="C988" s="8">
        <v>61031982</v>
      </c>
      <c r="D988" s="50" t="s">
        <v>70</v>
      </c>
      <c r="E988" s="50" t="s">
        <v>100</v>
      </c>
      <c r="F988" s="51">
        <v>2662</v>
      </c>
      <c r="G988" s="52">
        <v>0.09</v>
      </c>
      <c r="H988" s="52">
        <v>0.09</v>
      </c>
      <c r="I988" s="52">
        <f t="shared" si="15"/>
        <v>0.18</v>
      </c>
    </row>
    <row r="989" spans="1:9" x14ac:dyDescent="0.25">
      <c r="A989" s="40">
        <v>988</v>
      </c>
      <c r="B989" s="49" t="s">
        <v>1184</v>
      </c>
      <c r="C989" s="8">
        <v>61031983</v>
      </c>
      <c r="D989" s="50" t="s">
        <v>70</v>
      </c>
      <c r="E989" s="50" t="s">
        <v>100</v>
      </c>
      <c r="F989" s="51">
        <v>2663</v>
      </c>
      <c r="G989" s="52">
        <v>0.09</v>
      </c>
      <c r="H989" s="52">
        <v>0.09</v>
      </c>
      <c r="I989" s="52">
        <f t="shared" si="15"/>
        <v>0.18</v>
      </c>
    </row>
    <row r="990" spans="1:9" x14ac:dyDescent="0.25">
      <c r="A990" s="40">
        <v>989</v>
      </c>
      <c r="B990" s="49" t="s">
        <v>1185</v>
      </c>
      <c r="C990" s="8">
        <v>61031984</v>
      </c>
      <c r="D990" s="50" t="s">
        <v>70</v>
      </c>
      <c r="E990" s="50" t="s">
        <v>100</v>
      </c>
      <c r="F990" s="51">
        <v>2664</v>
      </c>
      <c r="G990" s="52">
        <v>0.09</v>
      </c>
      <c r="H990" s="52">
        <v>0.09</v>
      </c>
      <c r="I990" s="52">
        <f t="shared" si="15"/>
        <v>0.18</v>
      </c>
    </row>
    <row r="991" spans="1:9" x14ac:dyDescent="0.25">
      <c r="A991" s="40">
        <v>990</v>
      </c>
      <c r="B991" s="49" t="s">
        <v>1186</v>
      </c>
      <c r="C991" s="8">
        <v>61031985</v>
      </c>
      <c r="D991" s="50" t="s">
        <v>70</v>
      </c>
      <c r="E991" s="50" t="s">
        <v>100</v>
      </c>
      <c r="F991" s="51">
        <v>2665</v>
      </c>
      <c r="G991" s="52">
        <v>0.09</v>
      </c>
      <c r="H991" s="52">
        <v>0.09</v>
      </c>
      <c r="I991" s="52">
        <f t="shared" si="15"/>
        <v>0.18</v>
      </c>
    </row>
    <row r="992" spans="1:9" x14ac:dyDescent="0.25">
      <c r="A992" s="40">
        <v>991</v>
      </c>
      <c r="B992" s="49" t="s">
        <v>1187</v>
      </c>
      <c r="C992" s="8">
        <v>61031986</v>
      </c>
      <c r="D992" s="50" t="s">
        <v>70</v>
      </c>
      <c r="E992" s="50" t="s">
        <v>100</v>
      </c>
      <c r="F992" s="51">
        <v>2666</v>
      </c>
      <c r="G992" s="52">
        <v>0.09</v>
      </c>
      <c r="H992" s="52">
        <v>0.09</v>
      </c>
      <c r="I992" s="52">
        <f t="shared" si="15"/>
        <v>0.18</v>
      </c>
    </row>
    <row r="993" spans="1:9" x14ac:dyDescent="0.25">
      <c r="A993" s="40">
        <v>992</v>
      </c>
      <c r="B993" s="49" t="s">
        <v>1188</v>
      </c>
      <c r="C993" s="8">
        <v>61031987</v>
      </c>
      <c r="D993" s="50" t="s">
        <v>70</v>
      </c>
      <c r="E993" s="50" t="s">
        <v>100</v>
      </c>
      <c r="F993" s="51">
        <v>2667</v>
      </c>
      <c r="G993" s="52">
        <v>0.09</v>
      </c>
      <c r="H993" s="52">
        <v>0.09</v>
      </c>
      <c r="I993" s="52">
        <f t="shared" si="15"/>
        <v>0.18</v>
      </c>
    </row>
    <row r="994" spans="1:9" x14ac:dyDescent="0.25">
      <c r="A994" s="40">
        <v>993</v>
      </c>
      <c r="B994" s="49" t="s">
        <v>1189</v>
      </c>
      <c r="C994" s="8">
        <v>61031988</v>
      </c>
      <c r="D994" s="50" t="s">
        <v>70</v>
      </c>
      <c r="E994" s="50" t="s">
        <v>100</v>
      </c>
      <c r="F994" s="51">
        <v>2668</v>
      </c>
      <c r="G994" s="52">
        <v>0.09</v>
      </c>
      <c r="H994" s="52">
        <v>0.09</v>
      </c>
      <c r="I994" s="52">
        <f t="shared" si="15"/>
        <v>0.18</v>
      </c>
    </row>
    <row r="995" spans="1:9" x14ac:dyDescent="0.25">
      <c r="A995" s="40">
        <v>994</v>
      </c>
      <c r="B995" s="49" t="s">
        <v>1190</v>
      </c>
      <c r="C995" s="8">
        <v>61031989</v>
      </c>
      <c r="D995" s="50" t="s">
        <v>70</v>
      </c>
      <c r="E995" s="50" t="s">
        <v>100</v>
      </c>
      <c r="F995" s="51">
        <v>2669</v>
      </c>
      <c r="G995" s="52">
        <v>0.09</v>
      </c>
      <c r="H995" s="52">
        <v>0.09</v>
      </c>
      <c r="I995" s="52">
        <f t="shared" si="15"/>
        <v>0.18</v>
      </c>
    </row>
    <row r="996" spans="1:9" x14ac:dyDescent="0.25">
      <c r="A996" s="40">
        <v>995</v>
      </c>
      <c r="B996" s="49" t="s">
        <v>1191</v>
      </c>
      <c r="C996" s="8">
        <v>61031990</v>
      </c>
      <c r="D996" s="50" t="s">
        <v>70</v>
      </c>
      <c r="E996" s="50" t="s">
        <v>100</v>
      </c>
      <c r="F996" s="51">
        <v>2670</v>
      </c>
      <c r="G996" s="52">
        <v>0.09</v>
      </c>
      <c r="H996" s="52">
        <v>0.09</v>
      </c>
      <c r="I996" s="52">
        <f t="shared" si="15"/>
        <v>0.18</v>
      </c>
    </row>
    <row r="997" spans="1:9" x14ac:dyDescent="0.25">
      <c r="A997" s="40">
        <v>996</v>
      </c>
      <c r="B997" s="49" t="s">
        <v>1192</v>
      </c>
      <c r="C997" s="8">
        <v>61031991</v>
      </c>
      <c r="D997" s="50" t="s">
        <v>70</v>
      </c>
      <c r="E997" s="50" t="s">
        <v>100</v>
      </c>
      <c r="F997" s="51">
        <v>2671</v>
      </c>
      <c r="G997" s="52">
        <v>0.09</v>
      </c>
      <c r="H997" s="52">
        <v>0.09</v>
      </c>
      <c r="I997" s="52">
        <f t="shared" si="15"/>
        <v>0.18</v>
      </c>
    </row>
    <row r="998" spans="1:9" x14ac:dyDescent="0.25">
      <c r="A998" s="40">
        <v>997</v>
      </c>
      <c r="B998" s="49" t="s">
        <v>1193</v>
      </c>
      <c r="C998" s="8">
        <v>61031992</v>
      </c>
      <c r="D998" s="50" t="s">
        <v>70</v>
      </c>
      <c r="E998" s="50" t="s">
        <v>100</v>
      </c>
      <c r="F998" s="51">
        <v>2672</v>
      </c>
      <c r="G998" s="52">
        <v>0.09</v>
      </c>
      <c r="H998" s="52">
        <v>0.09</v>
      </c>
      <c r="I998" s="52">
        <f t="shared" si="15"/>
        <v>0.18</v>
      </c>
    </row>
    <row r="999" spans="1:9" x14ac:dyDescent="0.25">
      <c r="A999" s="40">
        <v>998</v>
      </c>
      <c r="B999" s="49" t="s">
        <v>1194</v>
      </c>
      <c r="C999" s="8">
        <v>61031993</v>
      </c>
      <c r="D999" s="50" t="s">
        <v>70</v>
      </c>
      <c r="E999" s="50" t="s">
        <v>100</v>
      </c>
      <c r="F999" s="51">
        <v>2673</v>
      </c>
      <c r="G999" s="52">
        <v>0.09</v>
      </c>
      <c r="H999" s="52">
        <v>0.09</v>
      </c>
      <c r="I999" s="52">
        <f t="shared" si="15"/>
        <v>0.18</v>
      </c>
    </row>
    <row r="1000" spans="1:9" x14ac:dyDescent="0.25">
      <c r="A1000" s="40">
        <v>999</v>
      </c>
      <c r="B1000" s="49" t="s">
        <v>1195</v>
      </c>
      <c r="C1000" s="8">
        <v>61031994</v>
      </c>
      <c r="D1000" s="50" t="s">
        <v>70</v>
      </c>
      <c r="E1000" s="50" t="s">
        <v>100</v>
      </c>
      <c r="F1000" s="51">
        <v>2674</v>
      </c>
      <c r="G1000" s="52">
        <v>0.09</v>
      </c>
      <c r="H1000" s="52">
        <v>0.09</v>
      </c>
      <c r="I1000" s="52">
        <f t="shared" si="15"/>
        <v>0.18</v>
      </c>
    </row>
    <row r="1001" spans="1:9" x14ac:dyDescent="0.25">
      <c r="A1001" s="40">
        <v>1000</v>
      </c>
      <c r="B1001" s="49" t="s">
        <v>1196</v>
      </c>
      <c r="C1001" s="8">
        <v>61031995</v>
      </c>
      <c r="D1001" s="50" t="s">
        <v>70</v>
      </c>
      <c r="E1001" s="50" t="s">
        <v>100</v>
      </c>
      <c r="F1001" s="51">
        <v>2675</v>
      </c>
      <c r="G1001" s="52">
        <v>0.09</v>
      </c>
      <c r="H1001" s="52">
        <v>0.09</v>
      </c>
      <c r="I1001" s="52">
        <f t="shared" si="15"/>
        <v>0.18</v>
      </c>
    </row>
    <row r="1002" spans="1:9" x14ac:dyDescent="0.25">
      <c r="A1002" s="40"/>
      <c r="F1002" s="43"/>
      <c r="G1002" s="44"/>
      <c r="H1002" s="44"/>
      <c r="I1002" s="44"/>
    </row>
    <row r="1003" spans="1:9" x14ac:dyDescent="0.25">
      <c r="A1003" s="40"/>
      <c r="F1003" s="43"/>
      <c r="G1003" s="44"/>
      <c r="H1003" s="44"/>
      <c r="I1003" s="44"/>
    </row>
    <row r="1004" spans="1:9" x14ac:dyDescent="0.25">
      <c r="A1004" s="40"/>
      <c r="F1004" s="43"/>
      <c r="G1004" s="44"/>
      <c r="H1004" s="44"/>
      <c r="I1004" s="44"/>
    </row>
    <row r="1005" spans="1:9" x14ac:dyDescent="0.25">
      <c r="A1005" s="40"/>
      <c r="F1005" s="43"/>
      <c r="G1005" s="44"/>
      <c r="H1005" s="44"/>
      <c r="I1005" s="44"/>
    </row>
    <row r="1006" spans="1:9" x14ac:dyDescent="0.25">
      <c r="A1006" s="40"/>
      <c r="F1006" s="43"/>
      <c r="G1006" s="44"/>
      <c r="H1006" s="44"/>
      <c r="I1006" s="44"/>
    </row>
    <row r="1007" spans="1:9" x14ac:dyDescent="0.25">
      <c r="A1007" s="40"/>
      <c r="F1007" s="43"/>
      <c r="G1007" s="44"/>
      <c r="H1007" s="44"/>
      <c r="I1007" s="44"/>
    </row>
    <row r="1008" spans="1:9" x14ac:dyDescent="0.25">
      <c r="A1008" s="40"/>
      <c r="F1008" s="43"/>
      <c r="G1008" s="44"/>
      <c r="H1008" s="44"/>
      <c r="I1008" s="44"/>
    </row>
    <row r="1009" spans="1:9" x14ac:dyDescent="0.25">
      <c r="A1009" s="40"/>
      <c r="F1009" s="43"/>
      <c r="G1009" s="44"/>
      <c r="H1009" s="44"/>
      <c r="I1009" s="44"/>
    </row>
    <row r="1010" spans="1:9" x14ac:dyDescent="0.25">
      <c r="A1010" s="40"/>
      <c r="F1010" s="43"/>
      <c r="G1010" s="44"/>
      <c r="H1010" s="44"/>
      <c r="I1010" s="44"/>
    </row>
    <row r="1011" spans="1:9" x14ac:dyDescent="0.25">
      <c r="A1011" s="40"/>
      <c r="F1011" s="43"/>
      <c r="G1011" s="44"/>
      <c r="H1011" s="44"/>
      <c r="I1011" s="44"/>
    </row>
    <row r="1012" spans="1:9" x14ac:dyDescent="0.25">
      <c r="A1012" s="40"/>
      <c r="F1012" s="43"/>
      <c r="G1012" s="44"/>
      <c r="H1012" s="44"/>
      <c r="I1012" s="44"/>
    </row>
    <row r="1013" spans="1:9" x14ac:dyDescent="0.25">
      <c r="A1013" s="40"/>
      <c r="F1013" s="43"/>
      <c r="G1013" s="44"/>
      <c r="H1013" s="44"/>
      <c r="I1013" s="44"/>
    </row>
    <row r="1014" spans="1:9" x14ac:dyDescent="0.25">
      <c r="A1014" s="40"/>
      <c r="F1014" s="43"/>
      <c r="G1014" s="44"/>
      <c r="H1014" s="44"/>
      <c r="I1014" s="44"/>
    </row>
    <row r="1015" spans="1:9" x14ac:dyDescent="0.25">
      <c r="A1015" s="40"/>
      <c r="F1015" s="43"/>
      <c r="G1015" s="44"/>
      <c r="H1015" s="44"/>
      <c r="I1015" s="44"/>
    </row>
    <row r="1016" spans="1:9" x14ac:dyDescent="0.25">
      <c r="A1016" s="40"/>
      <c r="F1016" s="43"/>
      <c r="G1016" s="44"/>
      <c r="H1016" s="44"/>
      <c r="I1016" s="44"/>
    </row>
    <row r="1017" spans="1:9" x14ac:dyDescent="0.25">
      <c r="A1017" s="40"/>
      <c r="F1017" s="43"/>
      <c r="G1017" s="44"/>
      <c r="H1017" s="44"/>
      <c r="I1017" s="44"/>
    </row>
    <row r="1018" spans="1:9" x14ac:dyDescent="0.25">
      <c r="A1018" s="40"/>
      <c r="F1018" s="43"/>
      <c r="G1018" s="44"/>
      <c r="H1018" s="44"/>
      <c r="I1018" s="44"/>
    </row>
    <row r="1019" spans="1:9" x14ac:dyDescent="0.25">
      <c r="A1019" s="40"/>
      <c r="F1019" s="43"/>
      <c r="G1019" s="44"/>
      <c r="H1019" s="44"/>
      <c r="I1019" s="44"/>
    </row>
    <row r="1020" spans="1:9" x14ac:dyDescent="0.25">
      <c r="A1020" s="40"/>
      <c r="F1020" s="43"/>
      <c r="G1020" s="44"/>
      <c r="H1020" s="44"/>
      <c r="I1020" s="44"/>
    </row>
    <row r="1021" spans="1:9" x14ac:dyDescent="0.25">
      <c r="A1021" s="40"/>
      <c r="F1021" s="43"/>
      <c r="G1021" s="44"/>
      <c r="H1021" s="44"/>
      <c r="I1021" s="44"/>
    </row>
    <row r="1022" spans="1:9" x14ac:dyDescent="0.25">
      <c r="A1022" s="40"/>
      <c r="F1022" s="43"/>
      <c r="G1022" s="44"/>
      <c r="H1022" s="44"/>
      <c r="I1022" s="44"/>
    </row>
    <row r="1023" spans="1:9" x14ac:dyDescent="0.25">
      <c r="A1023" s="40"/>
      <c r="F1023" s="43"/>
      <c r="G1023" s="44"/>
      <c r="H1023" s="44"/>
      <c r="I1023" s="44"/>
    </row>
    <row r="1024" spans="1:9" x14ac:dyDescent="0.25">
      <c r="A1024" s="40"/>
      <c r="F1024" s="43"/>
      <c r="G1024" s="44"/>
      <c r="H1024" s="44"/>
      <c r="I1024" s="44"/>
    </row>
    <row r="1025" spans="1:9" x14ac:dyDescent="0.25">
      <c r="A1025" s="40"/>
      <c r="F1025" s="43"/>
      <c r="G1025" s="44"/>
      <c r="H1025" s="44"/>
      <c r="I1025" s="44"/>
    </row>
    <row r="1026" spans="1:9" x14ac:dyDescent="0.25">
      <c r="A1026" s="40"/>
      <c r="F1026" s="43"/>
      <c r="G1026" s="44"/>
      <c r="H1026" s="44"/>
      <c r="I1026" s="44"/>
    </row>
    <row r="1027" spans="1:9" x14ac:dyDescent="0.25">
      <c r="A1027" s="40"/>
      <c r="F1027" s="43"/>
      <c r="G1027" s="44"/>
      <c r="H1027" s="44"/>
      <c r="I1027" s="44"/>
    </row>
    <row r="1028" spans="1:9" x14ac:dyDescent="0.25">
      <c r="A1028" s="40"/>
      <c r="F1028" s="43"/>
      <c r="G1028" s="44"/>
      <c r="H1028" s="44"/>
      <c r="I1028" s="44"/>
    </row>
    <row r="1029" spans="1:9" x14ac:dyDescent="0.25">
      <c r="A1029" s="40"/>
      <c r="F1029" s="43"/>
      <c r="G1029" s="44"/>
      <c r="H1029" s="44"/>
      <c r="I1029" s="44"/>
    </row>
    <row r="1030" spans="1:9" x14ac:dyDescent="0.25">
      <c r="A1030" s="40"/>
      <c r="F1030" s="43"/>
      <c r="G1030" s="44"/>
      <c r="H1030" s="44"/>
      <c r="I1030" s="44"/>
    </row>
    <row r="1031" spans="1:9" x14ac:dyDescent="0.25">
      <c r="A1031" s="40"/>
      <c r="F1031" s="43"/>
      <c r="G1031" s="44"/>
      <c r="H1031" s="44"/>
      <c r="I1031" s="44"/>
    </row>
    <row r="1032" spans="1:9" x14ac:dyDescent="0.25">
      <c r="A1032" s="40"/>
      <c r="F1032" s="43"/>
      <c r="G1032" s="44"/>
      <c r="H1032" s="44"/>
      <c r="I1032" s="44"/>
    </row>
    <row r="1033" spans="1:9" x14ac:dyDescent="0.25">
      <c r="A1033" s="40"/>
      <c r="F1033" s="43"/>
      <c r="G1033" s="44"/>
      <c r="H1033" s="44"/>
      <c r="I1033" s="44"/>
    </row>
    <row r="1034" spans="1:9" x14ac:dyDescent="0.25">
      <c r="A1034" s="40"/>
      <c r="F1034" s="43"/>
      <c r="G1034" s="44"/>
      <c r="H1034" s="44"/>
      <c r="I1034" s="44"/>
    </row>
    <row r="1035" spans="1:9" x14ac:dyDescent="0.25">
      <c r="A1035" s="40"/>
      <c r="F1035" s="43"/>
      <c r="G1035" s="44"/>
      <c r="H1035" s="44"/>
      <c r="I1035" s="44"/>
    </row>
    <row r="1036" spans="1:9" x14ac:dyDescent="0.25">
      <c r="A1036" s="40"/>
      <c r="F1036" s="43"/>
      <c r="G1036" s="44"/>
      <c r="H1036" s="44"/>
      <c r="I1036" s="44"/>
    </row>
    <row r="1037" spans="1:9" x14ac:dyDescent="0.25">
      <c r="A1037" s="40"/>
      <c r="F1037" s="43"/>
      <c r="G1037" s="44"/>
      <c r="H1037" s="44"/>
      <c r="I1037" s="44"/>
    </row>
    <row r="1038" spans="1:9" x14ac:dyDescent="0.25">
      <c r="A1038" s="40"/>
      <c r="F1038" s="43"/>
      <c r="G1038" s="44"/>
      <c r="H1038" s="44"/>
      <c r="I1038" s="44"/>
    </row>
    <row r="1039" spans="1:9" x14ac:dyDescent="0.25">
      <c r="A1039" s="40"/>
      <c r="F1039" s="43"/>
      <c r="G1039" s="44"/>
      <c r="H1039" s="44"/>
      <c r="I1039" s="44"/>
    </row>
    <row r="1040" spans="1:9" x14ac:dyDescent="0.25">
      <c r="A1040" s="40"/>
      <c r="F1040" s="43"/>
      <c r="G1040" s="44"/>
      <c r="H1040" s="44"/>
      <c r="I1040" s="44"/>
    </row>
    <row r="1041" spans="1:9" x14ac:dyDescent="0.25">
      <c r="A1041" s="40"/>
      <c r="F1041" s="43"/>
      <c r="G1041" s="44"/>
      <c r="H1041" s="44"/>
      <c r="I1041" s="44"/>
    </row>
    <row r="1042" spans="1:9" x14ac:dyDescent="0.25">
      <c r="A1042" s="40"/>
      <c r="F1042" s="43"/>
      <c r="G1042" s="44"/>
      <c r="H1042" s="44"/>
      <c r="I1042" s="44"/>
    </row>
    <row r="1043" spans="1:9" x14ac:dyDescent="0.25">
      <c r="A1043" s="40"/>
      <c r="F1043" s="43"/>
      <c r="G1043" s="44"/>
      <c r="H1043" s="44"/>
      <c r="I1043" s="44"/>
    </row>
    <row r="1044" spans="1:9" x14ac:dyDescent="0.25">
      <c r="A1044" s="40"/>
      <c r="F1044" s="43"/>
      <c r="G1044" s="44"/>
      <c r="H1044" s="44"/>
      <c r="I1044" s="44"/>
    </row>
    <row r="1045" spans="1:9" x14ac:dyDescent="0.25">
      <c r="A1045" s="40"/>
      <c r="F1045" s="43"/>
      <c r="G1045" s="44"/>
      <c r="H1045" s="44"/>
      <c r="I1045" s="44"/>
    </row>
    <row r="1046" spans="1:9" x14ac:dyDescent="0.25">
      <c r="A1046" s="40"/>
      <c r="F1046" s="43"/>
      <c r="G1046" s="44"/>
      <c r="H1046" s="44"/>
      <c r="I1046" s="44"/>
    </row>
    <row r="1047" spans="1:9" x14ac:dyDescent="0.25">
      <c r="A1047" s="40"/>
      <c r="F1047" s="43"/>
      <c r="G1047" s="44"/>
      <c r="H1047" s="44"/>
      <c r="I1047" s="44"/>
    </row>
    <row r="1048" spans="1:9" x14ac:dyDescent="0.25">
      <c r="A1048" s="40"/>
      <c r="F1048" s="43"/>
      <c r="G1048" s="44"/>
      <c r="H1048" s="44"/>
      <c r="I1048" s="44"/>
    </row>
    <row r="1049" spans="1:9" x14ac:dyDescent="0.25">
      <c r="A1049" s="40"/>
      <c r="F1049" s="43"/>
      <c r="G1049" s="44"/>
      <c r="H1049" s="44"/>
      <c r="I1049" s="44"/>
    </row>
    <row r="1050" spans="1:9" x14ac:dyDescent="0.25">
      <c r="A1050" s="40"/>
      <c r="F1050" s="43"/>
      <c r="G1050" s="44"/>
      <c r="H1050" s="44"/>
      <c r="I1050" s="44"/>
    </row>
    <row r="1051" spans="1:9" x14ac:dyDescent="0.25">
      <c r="A1051" s="40"/>
      <c r="F1051" s="43"/>
      <c r="G1051" s="44"/>
      <c r="H1051" s="44"/>
      <c r="I1051" s="44"/>
    </row>
    <row r="1052" spans="1:9" x14ac:dyDescent="0.25">
      <c r="A1052" s="40"/>
      <c r="F1052" s="43"/>
      <c r="G1052" s="44"/>
      <c r="H1052" s="44"/>
      <c r="I1052" s="44"/>
    </row>
    <row r="1053" spans="1:9" x14ac:dyDescent="0.25">
      <c r="A1053" s="40"/>
      <c r="F1053" s="43"/>
      <c r="G1053" s="44"/>
      <c r="H1053" s="44"/>
      <c r="I1053" s="44"/>
    </row>
    <row r="1054" spans="1:9" x14ac:dyDescent="0.25">
      <c r="A1054" s="40"/>
      <c r="F1054" s="43"/>
      <c r="G1054" s="44"/>
      <c r="H1054" s="44"/>
      <c r="I1054" s="44"/>
    </row>
    <row r="1055" spans="1:9" x14ac:dyDescent="0.25">
      <c r="A1055" s="40"/>
      <c r="F1055" s="43"/>
      <c r="G1055" s="44"/>
      <c r="H1055" s="44"/>
      <c r="I1055" s="44"/>
    </row>
    <row r="1056" spans="1:9" x14ac:dyDescent="0.25">
      <c r="A1056" s="40"/>
      <c r="F1056" s="43"/>
      <c r="G1056" s="44"/>
      <c r="H1056" s="44"/>
      <c r="I1056" s="44"/>
    </row>
    <row r="1057" spans="1:9" x14ac:dyDescent="0.25">
      <c r="A1057" s="40"/>
      <c r="F1057" s="43"/>
      <c r="G1057" s="44"/>
      <c r="H1057" s="44"/>
      <c r="I1057" s="44"/>
    </row>
    <row r="1058" spans="1:9" x14ac:dyDescent="0.25">
      <c r="A1058" s="40"/>
      <c r="F1058" s="43"/>
      <c r="G1058" s="44"/>
      <c r="H1058" s="44"/>
      <c r="I1058" s="44"/>
    </row>
    <row r="1059" spans="1:9" x14ac:dyDescent="0.25">
      <c r="A1059" s="40"/>
      <c r="F1059" s="43"/>
      <c r="G1059" s="44"/>
      <c r="H1059" s="44"/>
      <c r="I1059" s="44"/>
    </row>
    <row r="1060" spans="1:9" x14ac:dyDescent="0.25">
      <c r="A1060" s="40"/>
      <c r="F1060" s="43"/>
      <c r="G1060" s="44"/>
      <c r="H1060" s="44"/>
      <c r="I1060" s="44"/>
    </row>
    <row r="1061" spans="1:9" x14ac:dyDescent="0.25">
      <c r="A1061" s="40"/>
      <c r="F1061" s="43"/>
      <c r="G1061" s="44"/>
      <c r="H1061" s="44"/>
      <c r="I1061" s="44"/>
    </row>
    <row r="1062" spans="1:9" x14ac:dyDescent="0.25">
      <c r="A1062" s="40"/>
      <c r="F1062" s="43"/>
      <c r="G1062" s="44"/>
      <c r="H1062" s="44"/>
      <c r="I1062" s="44"/>
    </row>
    <row r="1063" spans="1:9" x14ac:dyDescent="0.25">
      <c r="A1063" s="40"/>
      <c r="F1063" s="43"/>
      <c r="G1063" s="44"/>
      <c r="H1063" s="44"/>
      <c r="I1063" s="44"/>
    </row>
    <row r="1064" spans="1:9" x14ac:dyDescent="0.25">
      <c r="A1064" s="40"/>
      <c r="F1064" s="43"/>
      <c r="G1064" s="44"/>
      <c r="H1064" s="44"/>
      <c r="I1064" s="44"/>
    </row>
    <row r="1065" spans="1:9" x14ac:dyDescent="0.25">
      <c r="A1065" s="40"/>
      <c r="F1065" s="43"/>
      <c r="G1065" s="44"/>
      <c r="H1065" s="44"/>
      <c r="I1065" s="44"/>
    </row>
    <row r="1066" spans="1:9" x14ac:dyDescent="0.25">
      <c r="A1066" s="40"/>
      <c r="F1066" s="43"/>
      <c r="G1066" s="44"/>
      <c r="H1066" s="44"/>
      <c r="I1066" s="44"/>
    </row>
    <row r="1067" spans="1:9" x14ac:dyDescent="0.25">
      <c r="A1067" s="40"/>
      <c r="F1067" s="43"/>
      <c r="G1067" s="44"/>
      <c r="H1067" s="44"/>
      <c r="I1067" s="44"/>
    </row>
    <row r="1068" spans="1:9" x14ac:dyDescent="0.25">
      <c r="A1068" s="40"/>
      <c r="F1068" s="43"/>
      <c r="G1068" s="44"/>
      <c r="H1068" s="44"/>
      <c r="I1068" s="44"/>
    </row>
    <row r="1069" spans="1:9" x14ac:dyDescent="0.25">
      <c r="A1069" s="40"/>
      <c r="F1069" s="43"/>
      <c r="G1069" s="44"/>
      <c r="H1069" s="44"/>
      <c r="I1069" s="44"/>
    </row>
    <row r="1070" spans="1:9" x14ac:dyDescent="0.25">
      <c r="A1070" s="40"/>
      <c r="F1070" s="43"/>
      <c r="G1070" s="44"/>
      <c r="H1070" s="44"/>
      <c r="I1070" s="44"/>
    </row>
    <row r="1071" spans="1:9" x14ac:dyDescent="0.25">
      <c r="A1071" s="40"/>
      <c r="F1071" s="43"/>
      <c r="G1071" s="44"/>
      <c r="H1071" s="44"/>
      <c r="I1071" s="44"/>
    </row>
    <row r="1072" spans="1:9" x14ac:dyDescent="0.25">
      <c r="A1072" s="40"/>
      <c r="F1072" s="43"/>
      <c r="G1072" s="44"/>
      <c r="H1072" s="44"/>
      <c r="I1072" s="44"/>
    </row>
    <row r="1073" spans="1:9" x14ac:dyDescent="0.25">
      <c r="A1073" s="40"/>
      <c r="F1073" s="43"/>
      <c r="G1073" s="44"/>
      <c r="H1073" s="44"/>
      <c r="I1073" s="44"/>
    </row>
    <row r="1074" spans="1:9" x14ac:dyDescent="0.25">
      <c r="A1074" s="40"/>
      <c r="F1074" s="43"/>
      <c r="G1074" s="44"/>
      <c r="H1074" s="44"/>
      <c r="I1074" s="44"/>
    </row>
    <row r="1075" spans="1:9" x14ac:dyDescent="0.25">
      <c r="A1075" s="40"/>
      <c r="F1075" s="43"/>
      <c r="G1075" s="44"/>
      <c r="H1075" s="44"/>
      <c r="I1075" s="44"/>
    </row>
    <row r="1076" spans="1:9" x14ac:dyDescent="0.25">
      <c r="A1076" s="40"/>
      <c r="F1076" s="43"/>
      <c r="G1076" s="44"/>
      <c r="H1076" s="44"/>
      <c r="I1076" s="44"/>
    </row>
    <row r="1077" spans="1:9" x14ac:dyDescent="0.25">
      <c r="A1077" s="40"/>
      <c r="F1077" s="43"/>
      <c r="G1077" s="44"/>
      <c r="H1077" s="44"/>
      <c r="I1077" s="44"/>
    </row>
    <row r="1078" spans="1:9" x14ac:dyDescent="0.25">
      <c r="A1078" s="40"/>
      <c r="F1078" s="43"/>
      <c r="G1078" s="44"/>
      <c r="H1078" s="44"/>
      <c r="I1078" s="44"/>
    </row>
    <row r="1079" spans="1:9" x14ac:dyDescent="0.25">
      <c r="A1079" s="40"/>
      <c r="F1079" s="43"/>
      <c r="G1079" s="44"/>
      <c r="H1079" s="44"/>
      <c r="I1079" s="44"/>
    </row>
    <row r="1080" spans="1:9" x14ac:dyDescent="0.25">
      <c r="A1080" s="40"/>
      <c r="F1080" s="43"/>
      <c r="G1080" s="44"/>
      <c r="H1080" s="44"/>
      <c r="I1080" s="44"/>
    </row>
    <row r="1081" spans="1:9" x14ac:dyDescent="0.25">
      <c r="A1081" s="40"/>
      <c r="F1081" s="43"/>
      <c r="G1081" s="44"/>
      <c r="H1081" s="44"/>
      <c r="I1081" s="44"/>
    </row>
    <row r="1082" spans="1:9" x14ac:dyDescent="0.25">
      <c r="A1082" s="40"/>
      <c r="F1082" s="43"/>
      <c r="G1082" s="44"/>
      <c r="H1082" s="44"/>
      <c r="I1082" s="44"/>
    </row>
    <row r="1083" spans="1:9" x14ac:dyDescent="0.25">
      <c r="A1083" s="40"/>
      <c r="F1083" s="43"/>
      <c r="G1083" s="44"/>
      <c r="H1083" s="44"/>
      <c r="I1083" s="44"/>
    </row>
    <row r="1084" spans="1:9" x14ac:dyDescent="0.25">
      <c r="A1084" s="40"/>
      <c r="F1084" s="43"/>
      <c r="G1084" s="44"/>
      <c r="H1084" s="44"/>
      <c r="I1084" s="44"/>
    </row>
    <row r="1085" spans="1:9" x14ac:dyDescent="0.25">
      <c r="A1085" s="40"/>
      <c r="F1085" s="43"/>
      <c r="G1085" s="44"/>
      <c r="H1085" s="44"/>
      <c r="I1085" s="44"/>
    </row>
    <row r="1086" spans="1:9" x14ac:dyDescent="0.25">
      <c r="A1086" s="40"/>
      <c r="F1086" s="43"/>
      <c r="G1086" s="44"/>
      <c r="H1086" s="44"/>
      <c r="I1086" s="44"/>
    </row>
    <row r="1087" spans="1:9" x14ac:dyDescent="0.25">
      <c r="A1087" s="40"/>
      <c r="F1087" s="43"/>
      <c r="G1087" s="44"/>
      <c r="H1087" s="44"/>
      <c r="I1087" s="44"/>
    </row>
    <row r="1088" spans="1:9" x14ac:dyDescent="0.25">
      <c r="A1088" s="40"/>
      <c r="F1088" s="43"/>
      <c r="G1088" s="44"/>
      <c r="H1088" s="44"/>
      <c r="I1088" s="44"/>
    </row>
    <row r="1089" spans="1:9" x14ac:dyDescent="0.25">
      <c r="A1089" s="40"/>
      <c r="F1089" s="43"/>
      <c r="G1089" s="44"/>
      <c r="H1089" s="44"/>
      <c r="I1089" s="44"/>
    </row>
    <row r="1090" spans="1:9" x14ac:dyDescent="0.25">
      <c r="A1090" s="40"/>
      <c r="F1090" s="43"/>
      <c r="G1090" s="44"/>
      <c r="H1090" s="44"/>
      <c r="I1090" s="44"/>
    </row>
    <row r="1091" spans="1:9" x14ac:dyDescent="0.25">
      <c r="A1091" s="40"/>
      <c r="F1091" s="43"/>
      <c r="G1091" s="44"/>
      <c r="H1091" s="44"/>
      <c r="I1091" s="44"/>
    </row>
    <row r="1092" spans="1:9" x14ac:dyDescent="0.25">
      <c r="A1092" s="40"/>
      <c r="F1092" s="43"/>
      <c r="G1092" s="44"/>
      <c r="H1092" s="44"/>
      <c r="I1092" s="44"/>
    </row>
    <row r="1093" spans="1:9" x14ac:dyDescent="0.25">
      <c r="A1093" s="40"/>
      <c r="F1093" s="43"/>
      <c r="G1093" s="44"/>
      <c r="H1093" s="44"/>
      <c r="I1093" s="44"/>
    </row>
    <row r="1094" spans="1:9" x14ac:dyDescent="0.25">
      <c r="A1094" s="40"/>
      <c r="F1094" s="43"/>
      <c r="G1094" s="44"/>
      <c r="H1094" s="44"/>
      <c r="I1094" s="44"/>
    </row>
    <row r="1095" spans="1:9" x14ac:dyDescent="0.25">
      <c r="A1095" s="40"/>
      <c r="F1095" s="43"/>
      <c r="G1095" s="44"/>
      <c r="H1095" s="44"/>
      <c r="I1095" s="44"/>
    </row>
    <row r="1096" spans="1:9" x14ac:dyDescent="0.25">
      <c r="A1096" s="40"/>
      <c r="F1096" s="43"/>
      <c r="G1096" s="44"/>
      <c r="H1096" s="44"/>
      <c r="I1096" s="44"/>
    </row>
    <row r="1097" spans="1:9" x14ac:dyDescent="0.25">
      <c r="A1097" s="40"/>
      <c r="F1097" s="43"/>
      <c r="G1097" s="44"/>
      <c r="H1097" s="44"/>
      <c r="I1097" s="44"/>
    </row>
    <row r="1098" spans="1:9" x14ac:dyDescent="0.25">
      <c r="A1098" s="40"/>
      <c r="F1098" s="43"/>
      <c r="G1098" s="44"/>
      <c r="H1098" s="44"/>
      <c r="I1098" s="44"/>
    </row>
    <row r="1099" spans="1:9" x14ac:dyDescent="0.25">
      <c r="A1099" s="40"/>
      <c r="F1099" s="43"/>
      <c r="G1099" s="44"/>
      <c r="H1099" s="44"/>
      <c r="I1099" s="44"/>
    </row>
    <row r="1100" spans="1:9" x14ac:dyDescent="0.25">
      <c r="A1100" s="40"/>
      <c r="F1100" s="43"/>
      <c r="G1100" s="44"/>
      <c r="H1100" s="44"/>
      <c r="I1100" s="44"/>
    </row>
    <row r="1101" spans="1:9" x14ac:dyDescent="0.25">
      <c r="A1101" s="40"/>
      <c r="F1101" s="43"/>
      <c r="G1101" s="44"/>
      <c r="H1101" s="44"/>
      <c r="I1101" s="44"/>
    </row>
    <row r="1102" spans="1:9" x14ac:dyDescent="0.25">
      <c r="A1102" s="40"/>
      <c r="F1102" s="43"/>
      <c r="G1102" s="44"/>
      <c r="H1102" s="44"/>
      <c r="I1102" s="44"/>
    </row>
    <row r="1103" spans="1:9" x14ac:dyDescent="0.25">
      <c r="A1103" s="40"/>
      <c r="F1103" s="43"/>
      <c r="G1103" s="44"/>
      <c r="H1103" s="44"/>
      <c r="I1103" s="44"/>
    </row>
    <row r="1104" spans="1:9" x14ac:dyDescent="0.25">
      <c r="A1104" s="40"/>
      <c r="F1104" s="43"/>
      <c r="G1104" s="44"/>
      <c r="H1104" s="44"/>
      <c r="I1104" s="44"/>
    </row>
    <row r="1105" spans="1:9" x14ac:dyDescent="0.25">
      <c r="A1105" s="40"/>
      <c r="F1105" s="43"/>
      <c r="G1105" s="44"/>
      <c r="H1105" s="44"/>
      <c r="I1105" s="44"/>
    </row>
    <row r="1106" spans="1:9" x14ac:dyDescent="0.25">
      <c r="A1106" s="40"/>
      <c r="F1106" s="43"/>
      <c r="G1106" s="44"/>
      <c r="H1106" s="44"/>
      <c r="I1106" s="44"/>
    </row>
    <row r="1107" spans="1:9" x14ac:dyDescent="0.25">
      <c r="A1107" s="40"/>
      <c r="F1107" s="43"/>
      <c r="G1107" s="44"/>
      <c r="H1107" s="44"/>
      <c r="I1107" s="44"/>
    </row>
    <row r="1108" spans="1:9" x14ac:dyDescent="0.25">
      <c r="A1108" s="40"/>
      <c r="F1108" s="43"/>
      <c r="G1108" s="44"/>
      <c r="H1108" s="44"/>
      <c r="I1108" s="44"/>
    </row>
    <row r="1109" spans="1:9" x14ac:dyDescent="0.25">
      <c r="A1109" s="40"/>
      <c r="F1109" s="43"/>
      <c r="G1109" s="44"/>
      <c r="H1109" s="44"/>
      <c r="I1109" s="44"/>
    </row>
    <row r="1110" spans="1:9" x14ac:dyDescent="0.25">
      <c r="A1110" s="40"/>
      <c r="F1110" s="43"/>
      <c r="G1110" s="44"/>
      <c r="H1110" s="44"/>
      <c r="I1110" s="44"/>
    </row>
    <row r="1111" spans="1:9" x14ac:dyDescent="0.25">
      <c r="A1111" s="40"/>
      <c r="F1111" s="43"/>
      <c r="G1111" s="44"/>
      <c r="H1111" s="44"/>
      <c r="I1111" s="44"/>
    </row>
    <row r="1112" spans="1:9" x14ac:dyDescent="0.25">
      <c r="A1112" s="40"/>
      <c r="F1112" s="43"/>
      <c r="G1112" s="44"/>
      <c r="H1112" s="44"/>
      <c r="I1112" s="44"/>
    </row>
    <row r="1113" spans="1:9" x14ac:dyDescent="0.25">
      <c r="A1113" s="40"/>
      <c r="F1113" s="43"/>
      <c r="G1113" s="44"/>
      <c r="H1113" s="44"/>
      <c r="I1113" s="44"/>
    </row>
    <row r="1114" spans="1:9" x14ac:dyDescent="0.25">
      <c r="A1114" s="40"/>
      <c r="F1114" s="43"/>
      <c r="G1114" s="44"/>
      <c r="H1114" s="44"/>
      <c r="I1114" s="44"/>
    </row>
    <row r="1115" spans="1:9" x14ac:dyDescent="0.25">
      <c r="A1115" s="40"/>
      <c r="F1115" s="43"/>
      <c r="G1115" s="44"/>
      <c r="H1115" s="44"/>
      <c r="I1115" s="44"/>
    </row>
    <row r="1116" spans="1:9" x14ac:dyDescent="0.25">
      <c r="A1116" s="40"/>
      <c r="F1116" s="43"/>
      <c r="G1116" s="44"/>
      <c r="H1116" s="44"/>
      <c r="I1116" s="44"/>
    </row>
    <row r="1117" spans="1:9" x14ac:dyDescent="0.25">
      <c r="A1117" s="40"/>
      <c r="F1117" s="43"/>
      <c r="G1117" s="44"/>
      <c r="H1117" s="44"/>
      <c r="I1117" s="44"/>
    </row>
    <row r="1118" spans="1:9" x14ac:dyDescent="0.25">
      <c r="A1118" s="40"/>
      <c r="F1118" s="43"/>
      <c r="G1118" s="44"/>
      <c r="H1118" s="44"/>
      <c r="I1118" s="44"/>
    </row>
    <row r="1119" spans="1:9" x14ac:dyDescent="0.25">
      <c r="A1119" s="40"/>
      <c r="F1119" s="43"/>
      <c r="G1119" s="44"/>
      <c r="H1119" s="44"/>
      <c r="I1119" s="44"/>
    </row>
    <row r="1120" spans="1:9" x14ac:dyDescent="0.25">
      <c r="A1120" s="40"/>
      <c r="F1120" s="43"/>
      <c r="G1120" s="44"/>
      <c r="H1120" s="44"/>
      <c r="I1120" s="44"/>
    </row>
    <row r="1121" spans="1:9" x14ac:dyDescent="0.25">
      <c r="A1121" s="40"/>
      <c r="F1121" s="43"/>
      <c r="G1121" s="44"/>
      <c r="H1121" s="44"/>
      <c r="I1121" s="44"/>
    </row>
    <row r="1122" spans="1:9" x14ac:dyDescent="0.25">
      <c r="A1122" s="40"/>
      <c r="F1122" s="43"/>
      <c r="G1122" s="44"/>
      <c r="H1122" s="44"/>
      <c r="I1122" s="44"/>
    </row>
    <row r="1123" spans="1:9" x14ac:dyDescent="0.25">
      <c r="A1123" s="40"/>
      <c r="F1123" s="43"/>
      <c r="G1123" s="44"/>
      <c r="H1123" s="44"/>
      <c r="I1123" s="44"/>
    </row>
    <row r="1124" spans="1:9" x14ac:dyDescent="0.25">
      <c r="A1124" s="40"/>
      <c r="F1124" s="43"/>
      <c r="G1124" s="44"/>
      <c r="H1124" s="44"/>
      <c r="I1124" s="44"/>
    </row>
    <row r="1125" spans="1:9" x14ac:dyDescent="0.25">
      <c r="A1125" s="40"/>
      <c r="F1125" s="43"/>
      <c r="G1125" s="44"/>
      <c r="H1125" s="44"/>
      <c r="I1125" s="44"/>
    </row>
    <row r="1126" spans="1:9" x14ac:dyDescent="0.25">
      <c r="A1126" s="40"/>
      <c r="F1126" s="43"/>
      <c r="G1126" s="44"/>
      <c r="H1126" s="44"/>
      <c r="I1126" s="44"/>
    </row>
    <row r="1127" spans="1:9" x14ac:dyDescent="0.25">
      <c r="A1127" s="40"/>
      <c r="F1127" s="43"/>
      <c r="G1127" s="44"/>
      <c r="H1127" s="44"/>
      <c r="I1127" s="44"/>
    </row>
    <row r="1128" spans="1:9" x14ac:dyDescent="0.25">
      <c r="A1128" s="40"/>
      <c r="F1128" s="43"/>
      <c r="G1128" s="44"/>
      <c r="H1128" s="44"/>
      <c r="I1128" s="44"/>
    </row>
    <row r="1129" spans="1:9" x14ac:dyDescent="0.25">
      <c r="A1129" s="40"/>
      <c r="F1129" s="43"/>
      <c r="G1129" s="44"/>
      <c r="H1129" s="44"/>
      <c r="I1129" s="44"/>
    </row>
    <row r="1130" spans="1:9" x14ac:dyDescent="0.25">
      <c r="A1130" s="40"/>
      <c r="F1130" s="43"/>
      <c r="G1130" s="44"/>
      <c r="H1130" s="44"/>
      <c r="I1130" s="44"/>
    </row>
    <row r="1131" spans="1:9" x14ac:dyDescent="0.25">
      <c r="A1131" s="40"/>
      <c r="F1131" s="43"/>
      <c r="G1131" s="44"/>
      <c r="H1131" s="44"/>
      <c r="I1131" s="44"/>
    </row>
    <row r="1132" spans="1:9" x14ac:dyDescent="0.25">
      <c r="A1132" s="40"/>
      <c r="F1132" s="43"/>
      <c r="G1132" s="44"/>
      <c r="H1132" s="44"/>
      <c r="I1132" s="44"/>
    </row>
    <row r="1133" spans="1:9" x14ac:dyDescent="0.25">
      <c r="A1133" s="40"/>
      <c r="F1133" s="43"/>
      <c r="G1133" s="44"/>
      <c r="H1133" s="44"/>
      <c r="I1133" s="44"/>
    </row>
    <row r="1134" spans="1:9" x14ac:dyDescent="0.25">
      <c r="A1134" s="40"/>
      <c r="F1134" s="43"/>
      <c r="G1134" s="44"/>
      <c r="H1134" s="44"/>
      <c r="I1134" s="44"/>
    </row>
    <row r="1135" spans="1:9" x14ac:dyDescent="0.25">
      <c r="A1135" s="40"/>
      <c r="F1135" s="43"/>
      <c r="G1135" s="44"/>
      <c r="H1135" s="44"/>
      <c r="I1135" s="44"/>
    </row>
    <row r="1136" spans="1:9" x14ac:dyDescent="0.25">
      <c r="A1136" s="40"/>
      <c r="F1136" s="43"/>
      <c r="G1136" s="44"/>
      <c r="H1136" s="44"/>
      <c r="I1136" s="44"/>
    </row>
    <row r="1137" spans="1:9" x14ac:dyDescent="0.25">
      <c r="A1137" s="40"/>
      <c r="F1137" s="43"/>
      <c r="G1137" s="44"/>
      <c r="H1137" s="44"/>
      <c r="I1137" s="44"/>
    </row>
    <row r="1138" spans="1:9" x14ac:dyDescent="0.25">
      <c r="A1138" s="40"/>
      <c r="F1138" s="43"/>
      <c r="G1138" s="44"/>
      <c r="H1138" s="44"/>
      <c r="I1138" s="44"/>
    </row>
    <row r="1139" spans="1:9" x14ac:dyDescent="0.25">
      <c r="A1139" s="40"/>
      <c r="F1139" s="43"/>
      <c r="G1139" s="44"/>
      <c r="H1139" s="44"/>
      <c r="I1139" s="44"/>
    </row>
    <row r="1140" spans="1:9" x14ac:dyDescent="0.25">
      <c r="A1140" s="40"/>
      <c r="F1140" s="43"/>
      <c r="G1140" s="44"/>
      <c r="H1140" s="44"/>
      <c r="I1140" s="44"/>
    </row>
    <row r="1141" spans="1:9" x14ac:dyDescent="0.25">
      <c r="A1141" s="40"/>
      <c r="F1141" s="43"/>
      <c r="G1141" s="44"/>
      <c r="H1141" s="44"/>
      <c r="I1141" s="44"/>
    </row>
    <row r="1142" spans="1:9" x14ac:dyDescent="0.25">
      <c r="A1142" s="40"/>
      <c r="F1142" s="43"/>
      <c r="G1142" s="44"/>
      <c r="H1142" s="44"/>
      <c r="I1142" s="44"/>
    </row>
    <row r="1143" spans="1:9" x14ac:dyDescent="0.25">
      <c r="A1143" s="40"/>
      <c r="F1143" s="43"/>
      <c r="G1143" s="44"/>
      <c r="H1143" s="44"/>
      <c r="I1143" s="44"/>
    </row>
    <row r="1144" spans="1:9" x14ac:dyDescent="0.25">
      <c r="A1144" s="40"/>
      <c r="F1144" s="43"/>
      <c r="G1144" s="44"/>
      <c r="H1144" s="44"/>
      <c r="I1144" s="44"/>
    </row>
    <row r="1145" spans="1:9" x14ac:dyDescent="0.25">
      <c r="A1145" s="40"/>
      <c r="F1145" s="43"/>
      <c r="G1145" s="44"/>
      <c r="H1145" s="44"/>
      <c r="I1145" s="44"/>
    </row>
    <row r="1146" spans="1:9" x14ac:dyDescent="0.25">
      <c r="A1146" s="40"/>
      <c r="F1146" s="43"/>
      <c r="G1146" s="44"/>
      <c r="H1146" s="44"/>
      <c r="I1146" s="44"/>
    </row>
    <row r="1147" spans="1:9" x14ac:dyDescent="0.25">
      <c r="A1147" s="40"/>
      <c r="F1147" s="43"/>
      <c r="G1147" s="44"/>
      <c r="H1147" s="44"/>
      <c r="I1147" s="44"/>
    </row>
    <row r="1148" spans="1:9" x14ac:dyDescent="0.25">
      <c r="A1148" s="40"/>
      <c r="F1148" s="43"/>
      <c r="G1148" s="44"/>
      <c r="H1148" s="44"/>
      <c r="I1148" s="44"/>
    </row>
  </sheetData>
  <sheetProtection algorithmName="SHA-512" hashValue="/Neg8lYEIYZdssa7sciNwXWrA9MmGiOSqFSzPQHWfH4IC6KO9CmhHnPnhwAyTHcVzzP+UfcSja6qj+VkC4YRrw==" saltValue="4uNEXj1xHdPtcNypLE46Uw==" spinCount="100000" sheet="1" objects="1" scenarios="1"/>
  <sortState ref="C2:D23">
    <sortCondition ref="C2:C2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T152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8" sqref="H8"/>
    </sheetView>
  </sheetViews>
  <sheetFormatPr defaultColWidth="0" defaultRowHeight="15" zeroHeight="1" x14ac:dyDescent="0.25"/>
  <cols>
    <col min="1" max="1" width="9.140625" style="53" customWidth="1"/>
    <col min="2" max="2" width="4.28515625" style="53" hidden="1" customWidth="1"/>
    <col min="3" max="3" width="10.42578125" style="109" bestFit="1" customWidth="1"/>
    <col min="4" max="4" width="10.42578125" style="109" customWidth="1"/>
    <col min="5" max="5" width="14" style="109" customWidth="1"/>
    <col min="6" max="6" width="19" style="109" customWidth="1"/>
    <col min="7" max="7" width="17.5703125" style="109" customWidth="1"/>
    <col min="8" max="8" width="15.7109375" style="109" customWidth="1"/>
    <col min="9" max="9" width="16.140625" style="109" customWidth="1"/>
    <col min="10" max="10" width="15.85546875" style="109" customWidth="1"/>
    <col min="11" max="11" width="16.140625" style="109" customWidth="1"/>
    <col min="12" max="12" width="15.85546875" style="109" customWidth="1"/>
    <col min="13" max="13" width="19.42578125" style="109" customWidth="1"/>
    <col min="14" max="14" width="18.5703125" style="109" customWidth="1"/>
    <col min="15" max="15" width="7.28515625" style="109" bestFit="1" customWidth="1"/>
    <col min="16" max="16" width="5.5703125" style="109" bestFit="1" customWidth="1"/>
    <col min="17" max="17" width="10.5703125" style="110" customWidth="1"/>
    <col min="18" max="18" width="17.85546875" style="109" customWidth="1"/>
    <col min="19" max="19" width="17.5703125" style="109" customWidth="1"/>
    <col min="20" max="20" width="12.85546875" style="109" customWidth="1"/>
    <col min="21" max="21" width="20.85546875" style="109" bestFit="1" customWidth="1"/>
    <col min="22" max="22" width="17.28515625" style="109" bestFit="1" customWidth="1"/>
    <col min="23" max="23" width="11.7109375" style="53" bestFit="1" customWidth="1"/>
    <col min="24" max="46" width="0" style="53" hidden="1" customWidth="1"/>
    <col min="47" max="16384" width="9.140625" style="53" hidden="1"/>
  </cols>
  <sheetData>
    <row r="1" spans="1:23" x14ac:dyDescent="0.25">
      <c r="A1" s="74" t="s">
        <v>0</v>
      </c>
      <c r="B1" s="74" t="s">
        <v>113</v>
      </c>
      <c r="C1" s="74" t="s">
        <v>101</v>
      </c>
      <c r="D1" s="74" t="s">
        <v>102</v>
      </c>
      <c r="E1" s="75" t="s">
        <v>1</v>
      </c>
      <c r="F1" s="74" t="s">
        <v>24</v>
      </c>
      <c r="G1" s="74" t="s">
        <v>71</v>
      </c>
      <c r="H1" s="74" t="s">
        <v>35</v>
      </c>
      <c r="I1" s="74" t="s">
        <v>104</v>
      </c>
      <c r="J1" s="74" t="s">
        <v>103</v>
      </c>
      <c r="K1" s="75" t="s">
        <v>109</v>
      </c>
      <c r="L1" s="74" t="s">
        <v>105</v>
      </c>
      <c r="M1" s="74" t="s">
        <v>106</v>
      </c>
      <c r="N1" s="74" t="s">
        <v>107</v>
      </c>
      <c r="O1" s="74" t="s">
        <v>1197</v>
      </c>
      <c r="P1" s="74" t="s">
        <v>114</v>
      </c>
      <c r="Q1" s="75" t="s">
        <v>36</v>
      </c>
      <c r="R1" s="75" t="s">
        <v>108</v>
      </c>
      <c r="S1" s="75" t="s">
        <v>110</v>
      </c>
      <c r="T1" s="75" t="s">
        <v>111</v>
      </c>
      <c r="U1" s="74" t="s">
        <v>112</v>
      </c>
      <c r="V1" s="75" t="s">
        <v>117</v>
      </c>
    </row>
    <row r="2" spans="1:23" x14ac:dyDescent="0.25">
      <c r="A2" s="54">
        <v>1</v>
      </c>
      <c r="B2" s="54" t="str">
        <f>C2&amp;"-"&amp;D2</f>
        <v>1-1</v>
      </c>
      <c r="C2" s="94">
        <v>1</v>
      </c>
      <c r="D2" s="94">
        <v>1</v>
      </c>
      <c r="E2" s="76">
        <v>42917</v>
      </c>
      <c r="F2" s="113" t="s">
        <v>25</v>
      </c>
      <c r="G2" s="114" t="s">
        <v>75</v>
      </c>
      <c r="H2" s="55">
        <f>IFERROR(VLOOKUP($G2,'Product Master'!$B$1:$G$26,5,FALSE),0)</f>
        <v>2600</v>
      </c>
      <c r="I2" s="73">
        <f>IFERROR(ROUND(J2/H2,2),"")</f>
        <v>-0.08</v>
      </c>
      <c r="J2" s="115">
        <v>-200</v>
      </c>
      <c r="K2" s="57">
        <f t="shared" ref="K2:K65" si="0">IFERROR(H2-J2,0)</f>
        <v>2800</v>
      </c>
      <c r="L2" s="115">
        <v>25</v>
      </c>
      <c r="M2" s="56">
        <f>IFERROR(ROUND($K2*$L2,0),0)</f>
        <v>70000</v>
      </c>
      <c r="N2" s="56">
        <f t="shared" ref="N2:N65" si="1">IFERROR(ROUND($J2*$L2,0),0)</f>
        <v>-5000</v>
      </c>
      <c r="O2" s="56" t="str">
        <f>IFERROR(IF($P2="","",IF($P2=LEFT('Master Info'!$Q$2,2),"SCGST","IGST")),"")</f>
        <v>IGST</v>
      </c>
      <c r="P2" s="56" t="str">
        <f>IFERROR(LEFT(VLOOKUP($F2,'Master Info'!$A$14:$U$113,21,FALSE),2),"")</f>
        <v>31</v>
      </c>
      <c r="Q2" s="73">
        <f t="shared" ref="Q2:Q65" si="2">IFERROR(VLOOKUP($G2,Products,IF(O2="SCGST",6,8),FALSE),"")</f>
        <v>0.18</v>
      </c>
      <c r="R2" s="56">
        <f>IFERROR(IF($O2="SCGST",ROUND($M2*$Q2,2),0),0)</f>
        <v>0</v>
      </c>
      <c r="S2" s="56">
        <f>IFERROR(IF($O2="SCGST",ROUND($M2*$Q2,2),0),0)</f>
        <v>0</v>
      </c>
      <c r="T2" s="56">
        <f>IFERROR(IF($O2="IGST",ROUND($M2*$Q2,2),0),0)</f>
        <v>12600</v>
      </c>
      <c r="U2" s="57">
        <f>IFERROR(IF($O2="IGST",SUM(M2,T2),SUM(M2,R2,S2)),0)</f>
        <v>82600</v>
      </c>
      <c r="V2" s="55" t="str">
        <f>IFERROR(VLOOKUP($F2,'Master Info'!$A$14:$W$113,17,FALSE),"")</f>
        <v>27SDHPM3277N12</v>
      </c>
      <c r="W2" s="54"/>
    </row>
    <row r="3" spans="1:23" x14ac:dyDescent="0.25">
      <c r="A3" s="54">
        <f>A2+1</f>
        <v>2</v>
      </c>
      <c r="B3" s="54" t="str">
        <f t="shared" ref="B3:B66" si="3">C3&amp;"-"&amp;D3</f>
        <v>1-2</v>
      </c>
      <c r="C3" s="94">
        <v>1</v>
      </c>
      <c r="D3" s="94">
        <v>2</v>
      </c>
      <c r="E3" s="76">
        <v>42917</v>
      </c>
      <c r="F3" s="113" t="s">
        <v>25</v>
      </c>
      <c r="G3" s="114" t="s">
        <v>76</v>
      </c>
      <c r="H3" s="55">
        <f>IFERROR(VLOOKUP($G3,'Product Master'!$B$1:$G$26,5,FALSE),0)</f>
        <v>1500</v>
      </c>
      <c r="I3" s="73">
        <f t="shared" ref="I3:I66" si="4">IFERROR(ROUND(J3/H3,2),"")</f>
        <v>-0.2</v>
      </c>
      <c r="J3" s="115">
        <v>-300</v>
      </c>
      <c r="K3" s="57">
        <f t="shared" si="0"/>
        <v>1800</v>
      </c>
      <c r="L3" s="115">
        <v>32</v>
      </c>
      <c r="M3" s="56">
        <f t="shared" ref="M3:M66" si="5">IFERROR(ROUND($K3*$L3,0),0)</f>
        <v>57600</v>
      </c>
      <c r="N3" s="56">
        <f t="shared" si="1"/>
        <v>-9600</v>
      </c>
      <c r="O3" s="56" t="str">
        <f>IFERROR(IF($P3="","",IF($P3=LEFT('Master Info'!$Q$2,2),"SCGST","IGST")),"")</f>
        <v>IGST</v>
      </c>
      <c r="P3" s="56" t="str">
        <f>IFERROR(LEFT(VLOOKUP($F3,'Master Info'!$A$14:$U$113,21,FALSE),2),"")</f>
        <v>31</v>
      </c>
      <c r="Q3" s="73">
        <f t="shared" si="2"/>
        <v>0.18</v>
      </c>
      <c r="R3" s="56">
        <f t="shared" ref="R3:S66" si="6">IFERROR(IF($O3="SCGST",ROUND($M3*$Q3,2),0),0)</f>
        <v>0</v>
      </c>
      <c r="S3" s="56">
        <f t="shared" si="6"/>
        <v>0</v>
      </c>
      <c r="T3" s="56">
        <f t="shared" ref="T3:T66" si="7">IFERROR(IF($O3="IGST",ROUND($M3*$Q3,2),0),0)</f>
        <v>10368</v>
      </c>
      <c r="U3" s="57">
        <f t="shared" ref="U3:U66" si="8">IFERROR(IF($O3="IGST",SUM(M3,T3),SUM(M3,R3,S3)),0)</f>
        <v>67968</v>
      </c>
      <c r="V3" s="55" t="str">
        <f>IFERROR(VLOOKUP($F3,'Master Info'!$A$14:$W$113,17,FALSE),"")</f>
        <v>27SDHPM3277N12</v>
      </c>
      <c r="W3" s="54"/>
    </row>
    <row r="4" spans="1:23" x14ac:dyDescent="0.25">
      <c r="A4" s="54">
        <f t="shared" ref="A4:A23" si="9">A3+1</f>
        <v>3</v>
      </c>
      <c r="B4" s="54" t="str">
        <f t="shared" si="3"/>
        <v>2-1</v>
      </c>
      <c r="C4" s="94">
        <v>2</v>
      </c>
      <c r="D4" s="94">
        <v>1</v>
      </c>
      <c r="E4" s="76">
        <v>42918</v>
      </c>
      <c r="F4" s="113" t="s">
        <v>26</v>
      </c>
      <c r="G4" s="114" t="s">
        <v>75</v>
      </c>
      <c r="H4" s="55">
        <f>IFERROR(VLOOKUP($G4,'Product Master'!$B$1:$G$26,5,FALSE),0)</f>
        <v>2600</v>
      </c>
      <c r="I4" s="73">
        <f t="shared" si="4"/>
        <v>0.03</v>
      </c>
      <c r="J4" s="115">
        <v>65</v>
      </c>
      <c r="K4" s="57">
        <f t="shared" si="0"/>
        <v>2535</v>
      </c>
      <c r="L4" s="115">
        <v>15</v>
      </c>
      <c r="M4" s="56">
        <f t="shared" si="5"/>
        <v>38025</v>
      </c>
      <c r="N4" s="56">
        <f t="shared" si="1"/>
        <v>975</v>
      </c>
      <c r="O4" s="56" t="str">
        <f>IFERROR(IF($P4="","",IF($P4=LEFT('Master Info'!$Q$2,2),"SCGST","IGST")),"")</f>
        <v>IGST</v>
      </c>
      <c r="P4" s="56" t="str">
        <f>IFERROR(LEFT(VLOOKUP($F4,'Master Info'!$A$14:$U$113,21,FALSE),2),"")</f>
        <v>24</v>
      </c>
      <c r="Q4" s="73">
        <f t="shared" si="2"/>
        <v>0.18</v>
      </c>
      <c r="R4" s="56">
        <f t="shared" si="6"/>
        <v>0</v>
      </c>
      <c r="S4" s="56">
        <f t="shared" si="6"/>
        <v>0</v>
      </c>
      <c r="T4" s="56">
        <f t="shared" si="7"/>
        <v>6844.5</v>
      </c>
      <c r="U4" s="57">
        <f t="shared" si="8"/>
        <v>44869.5</v>
      </c>
      <c r="V4" s="55" t="str">
        <f>IFERROR(VLOOKUP($F4,'Master Info'!$A$14:$W$113,17,FALSE),"")</f>
        <v>24ABHPM8186N11</v>
      </c>
      <c r="W4" s="54"/>
    </row>
    <row r="5" spans="1:23" x14ac:dyDescent="0.25">
      <c r="A5" s="54">
        <f t="shared" si="9"/>
        <v>4</v>
      </c>
      <c r="B5" s="54" t="str">
        <f t="shared" si="3"/>
        <v>2-1</v>
      </c>
      <c r="C5" s="94">
        <v>2</v>
      </c>
      <c r="D5" s="94">
        <v>1</v>
      </c>
      <c r="E5" s="76">
        <v>42919</v>
      </c>
      <c r="F5" s="113" t="s">
        <v>26</v>
      </c>
      <c r="G5" s="114" t="s">
        <v>81</v>
      </c>
      <c r="H5" s="55">
        <f>IFERROR(VLOOKUP($G5,'Product Master'!$B$1:$G$26,5,FALSE),0)</f>
        <v>2100</v>
      </c>
      <c r="I5" s="73">
        <f t="shared" si="4"/>
        <v>0.06</v>
      </c>
      <c r="J5" s="115">
        <v>135</v>
      </c>
      <c r="K5" s="57">
        <f t="shared" si="0"/>
        <v>1965</v>
      </c>
      <c r="L5" s="115">
        <v>17</v>
      </c>
      <c r="M5" s="56">
        <f t="shared" si="5"/>
        <v>33405</v>
      </c>
      <c r="N5" s="56">
        <f t="shared" si="1"/>
        <v>2295</v>
      </c>
      <c r="O5" s="56" t="str">
        <f>IFERROR(IF($P5="","",IF($P5=LEFT('Master Info'!$Q$2,2),"SCGST","IGST")),"")</f>
        <v>IGST</v>
      </c>
      <c r="P5" s="56" t="str">
        <f>IFERROR(LEFT(VLOOKUP($F5,'Master Info'!$A$14:$U$113,21,FALSE),2),"")</f>
        <v>24</v>
      </c>
      <c r="Q5" s="73">
        <f t="shared" si="2"/>
        <v>0.18</v>
      </c>
      <c r="R5" s="56">
        <f t="shared" si="6"/>
        <v>0</v>
      </c>
      <c r="S5" s="56">
        <f t="shared" si="6"/>
        <v>0</v>
      </c>
      <c r="T5" s="56">
        <f t="shared" si="7"/>
        <v>6012.9</v>
      </c>
      <c r="U5" s="57">
        <f t="shared" si="8"/>
        <v>39417.9</v>
      </c>
      <c r="V5" s="55" t="str">
        <f>IFERROR(VLOOKUP($F5,'Master Info'!$A$14:$W$113,17,FALSE),"")</f>
        <v>24ABHPM8186N11</v>
      </c>
      <c r="W5" s="54"/>
    </row>
    <row r="6" spans="1:23" x14ac:dyDescent="0.25">
      <c r="A6" s="54">
        <f t="shared" si="9"/>
        <v>5</v>
      </c>
      <c r="B6" s="54" t="str">
        <f t="shared" si="3"/>
        <v>3-1</v>
      </c>
      <c r="C6" s="94">
        <v>3</v>
      </c>
      <c r="D6" s="94">
        <v>1</v>
      </c>
      <c r="E6" s="76">
        <v>42931</v>
      </c>
      <c r="F6" s="113" t="s">
        <v>1198</v>
      </c>
      <c r="G6" s="114" t="s">
        <v>84</v>
      </c>
      <c r="H6" s="55">
        <f>IFERROR(VLOOKUP($G6,'Product Master'!$B$1:$G$26,5,FALSE),0)</f>
        <v>1000</v>
      </c>
      <c r="I6" s="73">
        <f t="shared" si="4"/>
        <v>0.25</v>
      </c>
      <c r="J6" s="115">
        <v>245</v>
      </c>
      <c r="K6" s="57">
        <f t="shared" si="0"/>
        <v>755</v>
      </c>
      <c r="L6" s="115">
        <v>250</v>
      </c>
      <c r="M6" s="56">
        <f t="shared" si="5"/>
        <v>188750</v>
      </c>
      <c r="N6" s="56">
        <f t="shared" si="1"/>
        <v>61250</v>
      </c>
      <c r="O6" s="56" t="str">
        <f>IFERROR(IF($P6="","",IF($P6=LEFT('Master Info'!$Q$2,2),"SCGST","IGST")),"")</f>
        <v>SCGST</v>
      </c>
      <c r="P6" s="56" t="str">
        <f>IFERROR(LEFT(VLOOKUP($F6,'Master Info'!$A$14:$U$113,21,FALSE),2),"")</f>
        <v>27</v>
      </c>
      <c r="Q6" s="73">
        <f t="shared" si="2"/>
        <v>0.09</v>
      </c>
      <c r="R6" s="56">
        <f t="shared" si="6"/>
        <v>16987.5</v>
      </c>
      <c r="S6" s="56">
        <f t="shared" si="6"/>
        <v>16987.5</v>
      </c>
      <c r="T6" s="56">
        <f t="shared" si="7"/>
        <v>0</v>
      </c>
      <c r="U6" s="57">
        <f t="shared" si="8"/>
        <v>222725</v>
      </c>
      <c r="V6" s="55" t="str">
        <f>IFERROR(VLOOKUP($F6,'Master Info'!$A$14:$W$113,17,FALSE),"")</f>
        <v>27UNREGISTERED</v>
      </c>
      <c r="W6" s="54"/>
    </row>
    <row r="7" spans="1:23" x14ac:dyDescent="0.25">
      <c r="A7" s="54">
        <f t="shared" si="9"/>
        <v>6</v>
      </c>
      <c r="B7" s="54" t="str">
        <f t="shared" si="3"/>
        <v>3-2</v>
      </c>
      <c r="C7" s="94">
        <v>3</v>
      </c>
      <c r="D7" s="94">
        <v>2</v>
      </c>
      <c r="E7" s="76">
        <v>42931</v>
      </c>
      <c r="F7" s="113" t="s">
        <v>1198</v>
      </c>
      <c r="G7" s="114" t="s">
        <v>87</v>
      </c>
      <c r="H7" s="55">
        <f>IFERROR(VLOOKUP($G7,'Product Master'!$B$1:$G$26,5,FALSE),0)</f>
        <v>2500</v>
      </c>
      <c r="I7" s="73">
        <f t="shared" si="4"/>
        <v>0.09</v>
      </c>
      <c r="J7" s="115">
        <v>215</v>
      </c>
      <c r="K7" s="57">
        <f t="shared" si="0"/>
        <v>2285</v>
      </c>
      <c r="L7" s="115">
        <v>22</v>
      </c>
      <c r="M7" s="56">
        <f t="shared" si="5"/>
        <v>50270</v>
      </c>
      <c r="N7" s="56">
        <f t="shared" si="1"/>
        <v>4730</v>
      </c>
      <c r="O7" s="56" t="str">
        <f>IFERROR(IF($P7="","",IF($P7=LEFT('Master Info'!$Q$2,2),"SCGST","IGST")),"")</f>
        <v>SCGST</v>
      </c>
      <c r="P7" s="56" t="str">
        <f>IFERROR(LEFT(VLOOKUP($F7,'Master Info'!$A$14:$U$113,21,FALSE),2),"")</f>
        <v>27</v>
      </c>
      <c r="Q7" s="73">
        <f t="shared" si="2"/>
        <v>0.09</v>
      </c>
      <c r="R7" s="56">
        <f t="shared" si="6"/>
        <v>4524.3</v>
      </c>
      <c r="S7" s="56">
        <f t="shared" si="6"/>
        <v>4524.3</v>
      </c>
      <c r="T7" s="56">
        <f t="shared" si="7"/>
        <v>0</v>
      </c>
      <c r="U7" s="57">
        <f t="shared" si="8"/>
        <v>59318.600000000006</v>
      </c>
      <c r="V7" s="55" t="str">
        <f>IFERROR(VLOOKUP($F7,'Master Info'!$A$14:$W$113,17,FALSE),"")</f>
        <v>27UNREGISTERED</v>
      </c>
      <c r="W7" s="54"/>
    </row>
    <row r="8" spans="1:23" x14ac:dyDescent="0.25">
      <c r="A8" s="54">
        <f t="shared" si="9"/>
        <v>7</v>
      </c>
      <c r="B8" s="54" t="str">
        <f t="shared" si="3"/>
        <v>4-1</v>
      </c>
      <c r="C8" s="94">
        <v>4</v>
      </c>
      <c r="D8" s="94">
        <v>1</v>
      </c>
      <c r="E8" s="76">
        <v>42936</v>
      </c>
      <c r="F8" s="113" t="s">
        <v>1199</v>
      </c>
      <c r="G8" s="114" t="s">
        <v>83</v>
      </c>
      <c r="H8" s="55">
        <f>IFERROR(VLOOKUP($G8,'Product Master'!$B$1:$G$26,5,FALSE),0)</f>
        <v>3000</v>
      </c>
      <c r="I8" s="73">
        <f t="shared" si="4"/>
        <v>0</v>
      </c>
      <c r="J8" s="115"/>
      <c r="K8" s="57">
        <f t="shared" si="0"/>
        <v>3000</v>
      </c>
      <c r="L8" s="115">
        <v>100</v>
      </c>
      <c r="M8" s="56">
        <f t="shared" si="5"/>
        <v>300000</v>
      </c>
      <c r="N8" s="56">
        <f t="shared" si="1"/>
        <v>0</v>
      </c>
      <c r="O8" s="56" t="str">
        <f>IFERROR(IF($P8="","",IF($P8=LEFT('Master Info'!$Q$2,2),"SCGST","IGST")),"")</f>
        <v>IGST</v>
      </c>
      <c r="P8" s="56" t="str">
        <f>IFERROR(LEFT(VLOOKUP($F8,'Master Info'!$A$14:$U$113,21,FALSE),2),"")</f>
        <v>18</v>
      </c>
      <c r="Q8" s="73">
        <f t="shared" si="2"/>
        <v>0.18</v>
      </c>
      <c r="R8" s="56">
        <f t="shared" si="6"/>
        <v>0</v>
      </c>
      <c r="S8" s="56">
        <f t="shared" si="6"/>
        <v>0</v>
      </c>
      <c r="T8" s="56">
        <f t="shared" si="7"/>
        <v>54000</v>
      </c>
      <c r="U8" s="57">
        <f t="shared" si="8"/>
        <v>354000</v>
      </c>
      <c r="V8" s="55" t="str">
        <f>IFERROR(VLOOKUP($F8,'Master Info'!$A$14:$W$113,17,FALSE),"")</f>
        <v>18UNREGISTERED</v>
      </c>
      <c r="W8" s="54"/>
    </row>
    <row r="9" spans="1:23" x14ac:dyDescent="0.25">
      <c r="A9" s="54">
        <f t="shared" si="9"/>
        <v>8</v>
      </c>
      <c r="B9" s="54" t="str">
        <f t="shared" si="3"/>
        <v>5-1</v>
      </c>
      <c r="C9" s="94">
        <v>5</v>
      </c>
      <c r="D9" s="94">
        <v>1</v>
      </c>
      <c r="E9" s="76">
        <v>42937</v>
      </c>
      <c r="F9" s="113" t="s">
        <v>25</v>
      </c>
      <c r="G9" s="114" t="s">
        <v>81</v>
      </c>
      <c r="H9" s="55">
        <f>IFERROR(VLOOKUP($G9,'Product Master'!$B$1:$G$26,5,FALSE),0)</f>
        <v>2100</v>
      </c>
      <c r="I9" s="73">
        <f t="shared" si="4"/>
        <v>0</v>
      </c>
      <c r="J9" s="115"/>
      <c r="K9" s="57">
        <f t="shared" si="0"/>
        <v>2100</v>
      </c>
      <c r="L9" s="115">
        <v>17</v>
      </c>
      <c r="M9" s="56">
        <f t="shared" si="5"/>
        <v>35700</v>
      </c>
      <c r="N9" s="56">
        <f t="shared" si="1"/>
        <v>0</v>
      </c>
      <c r="O9" s="56" t="str">
        <f>IFERROR(IF($P9="","",IF($P9=LEFT('Master Info'!$Q$2,2),"SCGST","IGST")),"")</f>
        <v>IGST</v>
      </c>
      <c r="P9" s="56" t="str">
        <f>IFERROR(LEFT(VLOOKUP($F9,'Master Info'!$A$14:$U$113,21,FALSE),2),"")</f>
        <v>31</v>
      </c>
      <c r="Q9" s="73">
        <f t="shared" si="2"/>
        <v>0.18</v>
      </c>
      <c r="R9" s="56">
        <f t="shared" si="6"/>
        <v>0</v>
      </c>
      <c r="S9" s="56">
        <f t="shared" si="6"/>
        <v>0</v>
      </c>
      <c r="T9" s="56">
        <f t="shared" si="7"/>
        <v>6426</v>
      </c>
      <c r="U9" s="57">
        <f t="shared" si="8"/>
        <v>42126</v>
      </c>
      <c r="V9" s="55" t="str">
        <f>IFERROR(VLOOKUP($F9,'Master Info'!$A$14:$W$113,17,FALSE),"")</f>
        <v>27SDHPM3277N12</v>
      </c>
      <c r="W9" s="54"/>
    </row>
    <row r="10" spans="1:23" x14ac:dyDescent="0.25">
      <c r="A10" s="54">
        <f t="shared" si="9"/>
        <v>9</v>
      </c>
      <c r="B10" s="54" t="str">
        <f t="shared" si="3"/>
        <v>6-1</v>
      </c>
      <c r="C10" s="94">
        <v>6</v>
      </c>
      <c r="D10" s="94">
        <v>1</v>
      </c>
      <c r="E10" s="76">
        <v>42940</v>
      </c>
      <c r="F10" s="113" t="s">
        <v>1200</v>
      </c>
      <c r="G10" s="114" t="s">
        <v>87</v>
      </c>
      <c r="H10" s="55">
        <f>IFERROR(VLOOKUP($G10,'Product Master'!$B$1:$G$26,5,FALSE),0)</f>
        <v>2500</v>
      </c>
      <c r="I10" s="73">
        <f t="shared" si="4"/>
        <v>0</v>
      </c>
      <c r="J10" s="115"/>
      <c r="K10" s="57">
        <f t="shared" si="0"/>
        <v>2500</v>
      </c>
      <c r="L10" s="115">
        <v>40</v>
      </c>
      <c r="M10" s="56">
        <f t="shared" si="5"/>
        <v>100000</v>
      </c>
      <c r="N10" s="56">
        <f t="shared" si="1"/>
        <v>0</v>
      </c>
      <c r="O10" s="56" t="str">
        <f>IFERROR(IF($P10="","",IF($P10=LEFT('Master Info'!$Q$2,2),"SCGST","IGST")),"")</f>
        <v>IGST</v>
      </c>
      <c r="P10" s="56" t="str">
        <f>IFERROR(LEFT(VLOOKUP($F10,'Master Info'!$A$14:$U$113,21,FALSE),2),"")</f>
        <v>18</v>
      </c>
      <c r="Q10" s="73">
        <f t="shared" si="2"/>
        <v>0.18</v>
      </c>
      <c r="R10" s="56">
        <f t="shared" si="6"/>
        <v>0</v>
      </c>
      <c r="S10" s="56">
        <f t="shared" si="6"/>
        <v>0</v>
      </c>
      <c r="T10" s="56">
        <f t="shared" si="7"/>
        <v>18000</v>
      </c>
      <c r="U10" s="57">
        <f t="shared" si="8"/>
        <v>118000</v>
      </c>
      <c r="V10" s="55" t="str">
        <f>IFERROR(VLOOKUP($F10,'Master Info'!$A$14:$W$113,17,FALSE),"")</f>
        <v>18ABHPM8186N11</v>
      </c>
      <c r="W10" s="54"/>
    </row>
    <row r="11" spans="1:23" x14ac:dyDescent="0.25">
      <c r="A11" s="54">
        <f t="shared" si="9"/>
        <v>10</v>
      </c>
      <c r="B11" s="54" t="str">
        <f t="shared" si="3"/>
        <v>7-1</v>
      </c>
      <c r="C11" s="94">
        <v>7</v>
      </c>
      <c r="D11" s="94">
        <v>1</v>
      </c>
      <c r="E11" s="76">
        <v>42943</v>
      </c>
      <c r="F11" s="113" t="s">
        <v>26</v>
      </c>
      <c r="G11" s="114" t="s">
        <v>78</v>
      </c>
      <c r="H11" s="55">
        <f>IFERROR(VLOOKUP($G11,'Product Master'!$B$1:$G$26,5,FALSE),0)</f>
        <v>2700</v>
      </c>
      <c r="I11" s="73">
        <f t="shared" si="4"/>
        <v>0</v>
      </c>
      <c r="J11" s="115"/>
      <c r="K11" s="57">
        <f t="shared" si="0"/>
        <v>2700</v>
      </c>
      <c r="L11" s="115">
        <v>28</v>
      </c>
      <c r="M11" s="56">
        <f t="shared" si="5"/>
        <v>75600</v>
      </c>
      <c r="N11" s="56">
        <f t="shared" si="1"/>
        <v>0</v>
      </c>
      <c r="O11" s="56" t="str">
        <f>IFERROR(IF($P11="","",IF($P11=LEFT('Master Info'!$Q$2,2),"SCGST","IGST")),"")</f>
        <v>IGST</v>
      </c>
      <c r="P11" s="56" t="str">
        <f>IFERROR(LEFT(VLOOKUP($F11,'Master Info'!$A$14:$U$113,21,FALSE),2),"")</f>
        <v>24</v>
      </c>
      <c r="Q11" s="73">
        <f t="shared" si="2"/>
        <v>0.18</v>
      </c>
      <c r="R11" s="56">
        <f t="shared" si="6"/>
        <v>0</v>
      </c>
      <c r="S11" s="56">
        <f t="shared" si="6"/>
        <v>0</v>
      </c>
      <c r="T11" s="56">
        <f t="shared" si="7"/>
        <v>13608</v>
      </c>
      <c r="U11" s="57">
        <f t="shared" si="8"/>
        <v>89208</v>
      </c>
      <c r="V11" s="55" t="str">
        <f>IFERROR(VLOOKUP($F11,'Master Info'!$A$14:$W$113,17,FALSE),"")</f>
        <v>24ABHPM8186N11</v>
      </c>
      <c r="W11" s="54"/>
    </row>
    <row r="12" spans="1:23" x14ac:dyDescent="0.25">
      <c r="A12" s="54">
        <f t="shared" si="9"/>
        <v>11</v>
      </c>
      <c r="B12" s="54" t="str">
        <f t="shared" si="3"/>
        <v>8-1</v>
      </c>
      <c r="C12" s="94">
        <v>8</v>
      </c>
      <c r="D12" s="94">
        <v>1</v>
      </c>
      <c r="E12" s="76">
        <v>42944</v>
      </c>
      <c r="F12" s="113" t="s">
        <v>26</v>
      </c>
      <c r="G12" s="114" t="s">
        <v>92</v>
      </c>
      <c r="H12" s="55">
        <f>IFERROR(VLOOKUP($G12,'Product Master'!$B$1:$G$26,5,FALSE),0)</f>
        <v>2800</v>
      </c>
      <c r="I12" s="73">
        <f t="shared" si="4"/>
        <v>0</v>
      </c>
      <c r="J12" s="115"/>
      <c r="K12" s="57">
        <f t="shared" si="0"/>
        <v>2800</v>
      </c>
      <c r="L12" s="115">
        <v>16</v>
      </c>
      <c r="M12" s="56">
        <f t="shared" si="5"/>
        <v>44800</v>
      </c>
      <c r="N12" s="56">
        <f t="shared" si="1"/>
        <v>0</v>
      </c>
      <c r="O12" s="56" t="str">
        <f>IFERROR(IF($P12="","",IF($P12=LEFT('Master Info'!$Q$2,2),"SCGST","IGST")),"")</f>
        <v>IGST</v>
      </c>
      <c r="P12" s="56" t="str">
        <f>IFERROR(LEFT(VLOOKUP($F12,'Master Info'!$A$14:$U$113,21,FALSE),2),"")</f>
        <v>24</v>
      </c>
      <c r="Q12" s="73">
        <f t="shared" si="2"/>
        <v>0.18</v>
      </c>
      <c r="R12" s="56">
        <f t="shared" si="6"/>
        <v>0</v>
      </c>
      <c r="S12" s="56">
        <f t="shared" si="6"/>
        <v>0</v>
      </c>
      <c r="T12" s="56">
        <f t="shared" si="7"/>
        <v>8064</v>
      </c>
      <c r="U12" s="57">
        <f t="shared" si="8"/>
        <v>52864</v>
      </c>
      <c r="V12" s="55" t="str">
        <f>IFERROR(VLOOKUP($F12,'Master Info'!$A$14:$W$113,17,FALSE),"")</f>
        <v>24ABHPM8186N11</v>
      </c>
      <c r="W12" s="54"/>
    </row>
    <row r="13" spans="1:23" x14ac:dyDescent="0.25">
      <c r="A13" s="54">
        <f t="shared" si="9"/>
        <v>12</v>
      </c>
      <c r="B13" s="54" t="str">
        <f t="shared" si="3"/>
        <v>9-1</v>
      </c>
      <c r="C13" s="94">
        <v>9</v>
      </c>
      <c r="D13" s="94">
        <v>1</v>
      </c>
      <c r="E13" s="76">
        <v>42931</v>
      </c>
      <c r="F13" s="113" t="s">
        <v>1199</v>
      </c>
      <c r="G13" s="114" t="s">
        <v>77</v>
      </c>
      <c r="H13" s="55">
        <f>IFERROR(VLOOKUP($G13,'Product Master'!$B$1:$G$26,5,FALSE),0)</f>
        <v>1300</v>
      </c>
      <c r="I13" s="73">
        <f t="shared" si="4"/>
        <v>0</v>
      </c>
      <c r="J13" s="115"/>
      <c r="K13" s="57">
        <f t="shared" si="0"/>
        <v>1300</v>
      </c>
      <c r="L13" s="115">
        <v>29</v>
      </c>
      <c r="M13" s="56">
        <f t="shared" si="5"/>
        <v>37700</v>
      </c>
      <c r="N13" s="56">
        <f t="shared" si="1"/>
        <v>0</v>
      </c>
      <c r="O13" s="56" t="str">
        <f>IFERROR(IF($P13="","",IF($P13=LEFT('Master Info'!$Q$2,2),"SCGST","IGST")),"")</f>
        <v>IGST</v>
      </c>
      <c r="P13" s="56" t="str">
        <f>IFERROR(LEFT(VLOOKUP($F13,'Master Info'!$A$14:$U$113,21,FALSE),2),"")</f>
        <v>18</v>
      </c>
      <c r="Q13" s="73">
        <f t="shared" si="2"/>
        <v>0.18</v>
      </c>
      <c r="R13" s="56">
        <f t="shared" si="6"/>
        <v>0</v>
      </c>
      <c r="S13" s="56">
        <f t="shared" si="6"/>
        <v>0</v>
      </c>
      <c r="T13" s="56">
        <f t="shared" si="7"/>
        <v>6786</v>
      </c>
      <c r="U13" s="57">
        <f t="shared" si="8"/>
        <v>44486</v>
      </c>
      <c r="V13" s="55" t="str">
        <f>IFERROR(VLOOKUP($F13,'Master Info'!$A$14:$W$113,17,FALSE),"")</f>
        <v>18UNREGISTERED</v>
      </c>
      <c r="W13" s="54"/>
    </row>
    <row r="14" spans="1:23" x14ac:dyDescent="0.25">
      <c r="A14" s="54">
        <f t="shared" si="9"/>
        <v>13</v>
      </c>
      <c r="B14" s="54" t="str">
        <f t="shared" si="3"/>
        <v>10-1</v>
      </c>
      <c r="C14" s="94">
        <v>10</v>
      </c>
      <c r="D14" s="94">
        <v>1</v>
      </c>
      <c r="E14" s="76">
        <v>42931</v>
      </c>
      <c r="F14" s="113" t="s">
        <v>1200</v>
      </c>
      <c r="G14" s="114" t="s">
        <v>82</v>
      </c>
      <c r="H14" s="55">
        <f>IFERROR(VLOOKUP($G14,'Product Master'!$B$1:$G$26,5,FALSE),0)</f>
        <v>3500</v>
      </c>
      <c r="I14" s="73">
        <f t="shared" si="4"/>
        <v>0</v>
      </c>
      <c r="J14" s="115"/>
      <c r="K14" s="57">
        <f t="shared" si="0"/>
        <v>3500</v>
      </c>
      <c r="L14" s="115">
        <v>17</v>
      </c>
      <c r="M14" s="56">
        <f t="shared" si="5"/>
        <v>59500</v>
      </c>
      <c r="N14" s="56">
        <f t="shared" si="1"/>
        <v>0</v>
      </c>
      <c r="O14" s="56" t="str">
        <f>IFERROR(IF($P14="","",IF($P14=LEFT('Master Info'!$Q$2,2),"SCGST","IGST")),"")</f>
        <v>IGST</v>
      </c>
      <c r="P14" s="56" t="str">
        <f>IFERROR(LEFT(VLOOKUP($F14,'Master Info'!$A$14:$U$113,21,FALSE),2),"")</f>
        <v>18</v>
      </c>
      <c r="Q14" s="73">
        <f t="shared" si="2"/>
        <v>0.18</v>
      </c>
      <c r="R14" s="56">
        <f t="shared" si="6"/>
        <v>0</v>
      </c>
      <c r="S14" s="56">
        <f t="shared" si="6"/>
        <v>0</v>
      </c>
      <c r="T14" s="56">
        <f t="shared" si="7"/>
        <v>10710</v>
      </c>
      <c r="U14" s="57">
        <f t="shared" si="8"/>
        <v>70210</v>
      </c>
      <c r="V14" s="55" t="str">
        <f>IFERROR(VLOOKUP($F14,'Master Info'!$A$14:$W$113,17,FALSE),"")</f>
        <v>18ABHPM8186N11</v>
      </c>
      <c r="W14" s="54"/>
    </row>
    <row r="15" spans="1:23" x14ac:dyDescent="0.25">
      <c r="A15" s="54">
        <f t="shared" si="9"/>
        <v>14</v>
      </c>
      <c r="B15" s="54" t="str">
        <f t="shared" si="3"/>
        <v>11-1</v>
      </c>
      <c r="C15" s="94">
        <v>11</v>
      </c>
      <c r="D15" s="94">
        <v>1</v>
      </c>
      <c r="E15" s="76">
        <v>42931</v>
      </c>
      <c r="F15" s="113" t="s">
        <v>1198</v>
      </c>
      <c r="G15" s="114" t="s">
        <v>85</v>
      </c>
      <c r="H15" s="55">
        <f>IFERROR(VLOOKUP($G15,'Product Master'!$B$1:$G$26,5,FALSE),0)</f>
        <v>1200</v>
      </c>
      <c r="I15" s="73">
        <f t="shared" si="4"/>
        <v>0</v>
      </c>
      <c r="J15" s="115"/>
      <c r="K15" s="57">
        <f t="shared" si="0"/>
        <v>1200</v>
      </c>
      <c r="L15" s="115">
        <v>26</v>
      </c>
      <c r="M15" s="56">
        <f t="shared" si="5"/>
        <v>31200</v>
      </c>
      <c r="N15" s="56">
        <f t="shared" si="1"/>
        <v>0</v>
      </c>
      <c r="O15" s="56" t="str">
        <f>IFERROR(IF($P15="","",IF($P15=LEFT('Master Info'!$Q$2,2),"SCGST","IGST")),"")</f>
        <v>SCGST</v>
      </c>
      <c r="P15" s="56" t="str">
        <f>IFERROR(LEFT(VLOOKUP($F15,'Master Info'!$A$14:$U$113,21,FALSE),2),"")</f>
        <v>27</v>
      </c>
      <c r="Q15" s="73">
        <f t="shared" si="2"/>
        <v>0.09</v>
      </c>
      <c r="R15" s="56">
        <f t="shared" si="6"/>
        <v>2808</v>
      </c>
      <c r="S15" s="56">
        <f t="shared" si="6"/>
        <v>2808</v>
      </c>
      <c r="T15" s="56">
        <f t="shared" si="7"/>
        <v>0</v>
      </c>
      <c r="U15" s="57">
        <f t="shared" si="8"/>
        <v>36816</v>
      </c>
      <c r="V15" s="55" t="str">
        <f>IFERROR(VLOOKUP($F15,'Master Info'!$A$14:$W$113,17,FALSE),"")</f>
        <v>27UNREGISTERED</v>
      </c>
      <c r="W15" s="54"/>
    </row>
    <row r="16" spans="1:23" x14ac:dyDescent="0.25">
      <c r="A16" s="54">
        <f t="shared" si="9"/>
        <v>15</v>
      </c>
      <c r="B16" s="54" t="str">
        <f t="shared" si="3"/>
        <v>12-1</v>
      </c>
      <c r="C16" s="94">
        <v>12</v>
      </c>
      <c r="D16" s="94">
        <v>1</v>
      </c>
      <c r="E16" s="76">
        <v>42931</v>
      </c>
      <c r="F16" s="113" t="s">
        <v>1199</v>
      </c>
      <c r="G16" s="114" t="s">
        <v>82</v>
      </c>
      <c r="H16" s="55">
        <f>IFERROR(VLOOKUP($G16,'Product Master'!$B$1:$G$26,5,FALSE),0)</f>
        <v>3500</v>
      </c>
      <c r="I16" s="73">
        <f t="shared" si="4"/>
        <v>0</v>
      </c>
      <c r="J16" s="115"/>
      <c r="K16" s="57">
        <f t="shared" si="0"/>
        <v>3500</v>
      </c>
      <c r="L16" s="115">
        <v>29</v>
      </c>
      <c r="M16" s="56">
        <f t="shared" si="5"/>
        <v>101500</v>
      </c>
      <c r="N16" s="56">
        <f t="shared" si="1"/>
        <v>0</v>
      </c>
      <c r="O16" s="56" t="str">
        <f>IFERROR(IF($P16="","",IF($P16=LEFT('Master Info'!$Q$2,2),"SCGST","IGST")),"")</f>
        <v>IGST</v>
      </c>
      <c r="P16" s="56" t="str">
        <f>IFERROR(LEFT(VLOOKUP($F16,'Master Info'!$A$14:$U$113,21,FALSE),2),"")</f>
        <v>18</v>
      </c>
      <c r="Q16" s="73">
        <f t="shared" si="2"/>
        <v>0.18</v>
      </c>
      <c r="R16" s="56">
        <f t="shared" si="6"/>
        <v>0</v>
      </c>
      <c r="S16" s="56">
        <f t="shared" si="6"/>
        <v>0</v>
      </c>
      <c r="T16" s="56">
        <f t="shared" si="7"/>
        <v>18270</v>
      </c>
      <c r="U16" s="57">
        <f t="shared" si="8"/>
        <v>119770</v>
      </c>
      <c r="V16" s="55" t="str">
        <f>IFERROR(VLOOKUP($F16,'Master Info'!$A$14:$W$113,17,FALSE),"")</f>
        <v>18UNREGISTERED</v>
      </c>
      <c r="W16" s="54"/>
    </row>
    <row r="17" spans="1:23" x14ac:dyDescent="0.25">
      <c r="A17" s="54">
        <f t="shared" si="9"/>
        <v>16</v>
      </c>
      <c r="B17" s="54" t="str">
        <f t="shared" si="3"/>
        <v>13-1</v>
      </c>
      <c r="C17" s="94">
        <v>13</v>
      </c>
      <c r="D17" s="94">
        <v>1</v>
      </c>
      <c r="E17" s="76">
        <v>42931</v>
      </c>
      <c r="F17" s="113" t="s">
        <v>26</v>
      </c>
      <c r="G17" s="114" t="s">
        <v>83</v>
      </c>
      <c r="H17" s="55">
        <f>IFERROR(VLOOKUP($G17,'Product Master'!$B$1:$G$26,5,FALSE),0)</f>
        <v>3000</v>
      </c>
      <c r="I17" s="73">
        <f t="shared" si="4"/>
        <v>0</v>
      </c>
      <c r="J17" s="115"/>
      <c r="K17" s="57">
        <f t="shared" si="0"/>
        <v>3000</v>
      </c>
      <c r="L17" s="115">
        <v>11</v>
      </c>
      <c r="M17" s="56">
        <f t="shared" si="5"/>
        <v>33000</v>
      </c>
      <c r="N17" s="56">
        <f t="shared" si="1"/>
        <v>0</v>
      </c>
      <c r="O17" s="56" t="str">
        <f>IFERROR(IF($P17="","",IF($P17=LEFT('Master Info'!$Q$2,2),"SCGST","IGST")),"")</f>
        <v>IGST</v>
      </c>
      <c r="P17" s="56" t="str">
        <f>IFERROR(LEFT(VLOOKUP($F17,'Master Info'!$A$14:$U$113,21,FALSE),2),"")</f>
        <v>24</v>
      </c>
      <c r="Q17" s="73">
        <f t="shared" si="2"/>
        <v>0.18</v>
      </c>
      <c r="R17" s="56">
        <f t="shared" si="6"/>
        <v>0</v>
      </c>
      <c r="S17" s="56">
        <f t="shared" si="6"/>
        <v>0</v>
      </c>
      <c r="T17" s="56">
        <f t="shared" si="7"/>
        <v>5940</v>
      </c>
      <c r="U17" s="57">
        <f t="shared" si="8"/>
        <v>38940</v>
      </c>
      <c r="V17" s="55" t="str">
        <f>IFERROR(VLOOKUP($F17,'Master Info'!$A$14:$W$113,17,FALSE),"")</f>
        <v>24ABHPM8186N11</v>
      </c>
      <c r="W17" s="54"/>
    </row>
    <row r="18" spans="1:23" x14ac:dyDescent="0.25">
      <c r="A18" s="54">
        <f t="shared" si="9"/>
        <v>17</v>
      </c>
      <c r="B18" s="54" t="str">
        <f t="shared" si="3"/>
        <v>14-1</v>
      </c>
      <c r="C18" s="94">
        <v>14</v>
      </c>
      <c r="D18" s="94">
        <v>1</v>
      </c>
      <c r="E18" s="76">
        <v>42959</v>
      </c>
      <c r="F18" s="113" t="s">
        <v>1199</v>
      </c>
      <c r="G18" s="114" t="s">
        <v>85</v>
      </c>
      <c r="H18" s="55">
        <f>IFERROR(VLOOKUP($G18,'Product Master'!$B$1:$G$26,5,FALSE),0)</f>
        <v>1200</v>
      </c>
      <c r="I18" s="73">
        <f t="shared" si="4"/>
        <v>0</v>
      </c>
      <c r="J18" s="115"/>
      <c r="K18" s="57">
        <f t="shared" si="0"/>
        <v>1200</v>
      </c>
      <c r="L18" s="115">
        <v>38</v>
      </c>
      <c r="M18" s="56">
        <f t="shared" si="5"/>
        <v>45600</v>
      </c>
      <c r="N18" s="56">
        <f t="shared" si="1"/>
        <v>0</v>
      </c>
      <c r="O18" s="56" t="str">
        <f>IFERROR(IF($P18="","",IF($P18=LEFT('Master Info'!$Q$2,2),"SCGST","IGST")),"")</f>
        <v>IGST</v>
      </c>
      <c r="P18" s="56" t="str">
        <f>IFERROR(LEFT(VLOOKUP($F18,'Master Info'!$A$14:$U$113,21,FALSE),2),"")</f>
        <v>18</v>
      </c>
      <c r="Q18" s="73">
        <f t="shared" si="2"/>
        <v>0.18</v>
      </c>
      <c r="R18" s="56">
        <f t="shared" si="6"/>
        <v>0</v>
      </c>
      <c r="S18" s="56">
        <f t="shared" si="6"/>
        <v>0</v>
      </c>
      <c r="T18" s="56">
        <f t="shared" si="7"/>
        <v>8208</v>
      </c>
      <c r="U18" s="57">
        <f t="shared" si="8"/>
        <v>53808</v>
      </c>
      <c r="V18" s="55" t="str">
        <f>IFERROR(VLOOKUP($F18,'Master Info'!$A$14:$W$113,17,FALSE),"")</f>
        <v>18UNREGISTERED</v>
      </c>
      <c r="W18" s="54"/>
    </row>
    <row r="19" spans="1:23" x14ac:dyDescent="0.25">
      <c r="A19" s="54">
        <f t="shared" si="9"/>
        <v>18</v>
      </c>
      <c r="B19" s="54" t="str">
        <f t="shared" si="3"/>
        <v>14-2</v>
      </c>
      <c r="C19" s="94">
        <v>14</v>
      </c>
      <c r="D19" s="94">
        <v>2</v>
      </c>
      <c r="E19" s="76">
        <v>42959</v>
      </c>
      <c r="F19" s="113" t="s">
        <v>1199</v>
      </c>
      <c r="G19" s="114" t="s">
        <v>86</v>
      </c>
      <c r="H19" s="55">
        <f>IFERROR(VLOOKUP($G19,'Product Master'!$B$1:$G$26,5,FALSE),0)</f>
        <v>3800</v>
      </c>
      <c r="I19" s="73">
        <f t="shared" si="4"/>
        <v>0</v>
      </c>
      <c r="J19" s="115"/>
      <c r="K19" s="57">
        <f t="shared" si="0"/>
        <v>3800</v>
      </c>
      <c r="L19" s="115">
        <v>40</v>
      </c>
      <c r="M19" s="56">
        <f t="shared" si="5"/>
        <v>152000</v>
      </c>
      <c r="N19" s="56">
        <f t="shared" si="1"/>
        <v>0</v>
      </c>
      <c r="O19" s="56" t="str">
        <f>IFERROR(IF($P19="","",IF($P19=LEFT('Master Info'!$Q$2,2),"SCGST","IGST")),"")</f>
        <v>IGST</v>
      </c>
      <c r="P19" s="56" t="str">
        <f>IFERROR(LEFT(VLOOKUP($F19,'Master Info'!$A$14:$U$113,21,FALSE),2),"")</f>
        <v>18</v>
      </c>
      <c r="Q19" s="73">
        <f t="shared" si="2"/>
        <v>0.18</v>
      </c>
      <c r="R19" s="56">
        <f t="shared" si="6"/>
        <v>0</v>
      </c>
      <c r="S19" s="56">
        <f t="shared" si="6"/>
        <v>0</v>
      </c>
      <c r="T19" s="56">
        <f t="shared" si="7"/>
        <v>27360</v>
      </c>
      <c r="U19" s="57">
        <f t="shared" si="8"/>
        <v>179360</v>
      </c>
      <c r="V19" s="55" t="str">
        <f>IFERROR(VLOOKUP($F19,'Master Info'!$A$14:$W$113,17,FALSE),"")</f>
        <v>18UNREGISTERED</v>
      </c>
      <c r="W19" s="54"/>
    </row>
    <row r="20" spans="1:23" x14ac:dyDescent="0.25">
      <c r="A20" s="54">
        <f t="shared" si="9"/>
        <v>19</v>
      </c>
      <c r="B20" s="54" t="str">
        <f t="shared" si="3"/>
        <v>15-1</v>
      </c>
      <c r="C20" s="94">
        <v>15</v>
      </c>
      <c r="D20" s="94">
        <v>1</v>
      </c>
      <c r="E20" s="76">
        <v>42959</v>
      </c>
      <c r="F20" s="113" t="s">
        <v>1199</v>
      </c>
      <c r="G20" s="114" t="s">
        <v>80</v>
      </c>
      <c r="H20" s="55">
        <f>IFERROR(VLOOKUP($G20,'Product Master'!$B$1:$G$26,5,FALSE),0)</f>
        <v>4300</v>
      </c>
      <c r="I20" s="73">
        <f t="shared" si="4"/>
        <v>0</v>
      </c>
      <c r="J20" s="115"/>
      <c r="K20" s="57">
        <f t="shared" si="0"/>
        <v>4300</v>
      </c>
      <c r="L20" s="115">
        <v>33</v>
      </c>
      <c r="M20" s="56">
        <f t="shared" si="5"/>
        <v>141900</v>
      </c>
      <c r="N20" s="56">
        <f t="shared" si="1"/>
        <v>0</v>
      </c>
      <c r="O20" s="56" t="str">
        <f>IFERROR(IF($P20="","",IF($P20=LEFT('Master Info'!$Q$2,2),"SCGST","IGST")),"")</f>
        <v>IGST</v>
      </c>
      <c r="P20" s="56" t="str">
        <f>IFERROR(LEFT(VLOOKUP($F20,'Master Info'!$A$14:$U$113,21,FALSE),2),"")</f>
        <v>18</v>
      </c>
      <c r="Q20" s="73">
        <f t="shared" si="2"/>
        <v>0.18</v>
      </c>
      <c r="R20" s="56">
        <f t="shared" si="6"/>
        <v>0</v>
      </c>
      <c r="S20" s="56">
        <f t="shared" si="6"/>
        <v>0</v>
      </c>
      <c r="T20" s="56">
        <f t="shared" si="7"/>
        <v>25542</v>
      </c>
      <c r="U20" s="57">
        <f t="shared" si="8"/>
        <v>167442</v>
      </c>
      <c r="V20" s="55" t="str">
        <f>IFERROR(VLOOKUP($F20,'Master Info'!$A$14:$W$113,17,FALSE),"")</f>
        <v>18UNREGISTERED</v>
      </c>
      <c r="W20" s="54"/>
    </row>
    <row r="21" spans="1:23" x14ac:dyDescent="0.25">
      <c r="A21" s="54">
        <f t="shared" si="9"/>
        <v>20</v>
      </c>
      <c r="B21" s="54" t="str">
        <f t="shared" si="3"/>
        <v>16-1</v>
      </c>
      <c r="C21" s="94">
        <v>16</v>
      </c>
      <c r="D21" s="94">
        <v>1</v>
      </c>
      <c r="E21" s="76">
        <v>42959</v>
      </c>
      <c r="F21" s="113" t="s">
        <v>1198</v>
      </c>
      <c r="G21" s="114" t="s">
        <v>87</v>
      </c>
      <c r="H21" s="55">
        <f>IFERROR(VLOOKUP($G21,'Product Master'!$B$1:$G$26,5,FALSE),0)</f>
        <v>2500</v>
      </c>
      <c r="I21" s="73">
        <f t="shared" si="4"/>
        <v>0</v>
      </c>
      <c r="J21" s="115"/>
      <c r="K21" s="57">
        <f t="shared" si="0"/>
        <v>2500</v>
      </c>
      <c r="L21" s="115">
        <v>27</v>
      </c>
      <c r="M21" s="56">
        <f t="shared" si="5"/>
        <v>67500</v>
      </c>
      <c r="N21" s="56">
        <f t="shared" si="1"/>
        <v>0</v>
      </c>
      <c r="O21" s="56" t="str">
        <f>IFERROR(IF($P21="","",IF($P21=LEFT('Master Info'!$Q$2,2),"SCGST","IGST")),"")</f>
        <v>SCGST</v>
      </c>
      <c r="P21" s="56" t="str">
        <f>IFERROR(LEFT(VLOOKUP($F21,'Master Info'!$A$14:$U$113,21,FALSE),2),"")</f>
        <v>27</v>
      </c>
      <c r="Q21" s="73">
        <f t="shared" si="2"/>
        <v>0.09</v>
      </c>
      <c r="R21" s="56">
        <f t="shared" si="6"/>
        <v>6075</v>
      </c>
      <c r="S21" s="56">
        <f t="shared" si="6"/>
        <v>6075</v>
      </c>
      <c r="T21" s="56">
        <f t="shared" si="7"/>
        <v>0</v>
      </c>
      <c r="U21" s="57">
        <f t="shared" si="8"/>
        <v>79650</v>
      </c>
      <c r="V21" s="55" t="str">
        <f>IFERROR(VLOOKUP($F21,'Master Info'!$A$14:$W$113,17,FALSE),"")</f>
        <v>27UNREGISTERED</v>
      </c>
      <c r="W21" s="54"/>
    </row>
    <row r="22" spans="1:23" x14ac:dyDescent="0.25">
      <c r="A22" s="54">
        <f t="shared" si="9"/>
        <v>21</v>
      </c>
      <c r="B22" s="54" t="str">
        <f t="shared" si="3"/>
        <v>17-1</v>
      </c>
      <c r="C22" s="94">
        <v>17</v>
      </c>
      <c r="D22" s="94">
        <v>1</v>
      </c>
      <c r="E22" s="76">
        <v>42959</v>
      </c>
      <c r="F22" s="113" t="s">
        <v>1199</v>
      </c>
      <c r="G22" s="114" t="s">
        <v>76</v>
      </c>
      <c r="H22" s="55">
        <f>IFERROR(VLOOKUP($G22,'Product Master'!$B$1:$G$26,5,FALSE),0)</f>
        <v>1500</v>
      </c>
      <c r="I22" s="73">
        <f t="shared" si="4"/>
        <v>0</v>
      </c>
      <c r="J22" s="115"/>
      <c r="K22" s="57">
        <f t="shared" si="0"/>
        <v>1500</v>
      </c>
      <c r="L22" s="115">
        <v>31</v>
      </c>
      <c r="M22" s="56">
        <f t="shared" si="5"/>
        <v>46500</v>
      </c>
      <c r="N22" s="56">
        <f t="shared" si="1"/>
        <v>0</v>
      </c>
      <c r="O22" s="56" t="str">
        <f>IFERROR(IF($P22="","",IF($P22=LEFT('Master Info'!$Q$2,2),"SCGST","IGST")),"")</f>
        <v>IGST</v>
      </c>
      <c r="P22" s="56" t="str">
        <f>IFERROR(LEFT(VLOOKUP($F22,'Master Info'!$A$14:$U$113,21,FALSE),2),"")</f>
        <v>18</v>
      </c>
      <c r="Q22" s="73">
        <f t="shared" si="2"/>
        <v>0.18</v>
      </c>
      <c r="R22" s="56">
        <f t="shared" si="6"/>
        <v>0</v>
      </c>
      <c r="S22" s="56">
        <f t="shared" si="6"/>
        <v>0</v>
      </c>
      <c r="T22" s="56">
        <f t="shared" si="7"/>
        <v>8370</v>
      </c>
      <c r="U22" s="57">
        <f t="shared" si="8"/>
        <v>54870</v>
      </c>
      <c r="V22" s="55" t="str">
        <f>IFERROR(VLOOKUP($F22,'Master Info'!$A$14:$W$113,17,FALSE),"")</f>
        <v>18UNREGISTERED</v>
      </c>
      <c r="W22" s="54"/>
    </row>
    <row r="23" spans="1:23" x14ac:dyDescent="0.25">
      <c r="A23" s="54">
        <f t="shared" si="9"/>
        <v>22</v>
      </c>
      <c r="B23" s="54" t="str">
        <f t="shared" si="3"/>
        <v>-</v>
      </c>
      <c r="C23" s="94"/>
      <c r="D23" s="94"/>
      <c r="E23" s="76"/>
      <c r="F23" s="113"/>
      <c r="G23" s="114"/>
      <c r="H23" s="55">
        <f>IFERROR(VLOOKUP($G23,'Product Master'!$B$1:$G$26,5,FALSE),0)</f>
        <v>0</v>
      </c>
      <c r="I23" s="73" t="str">
        <f t="shared" si="4"/>
        <v/>
      </c>
      <c r="J23" s="115"/>
      <c r="K23" s="57">
        <f t="shared" si="0"/>
        <v>0</v>
      </c>
      <c r="L23" s="115"/>
      <c r="M23" s="56">
        <f t="shared" si="5"/>
        <v>0</v>
      </c>
      <c r="N23" s="56">
        <f t="shared" si="1"/>
        <v>0</v>
      </c>
      <c r="O23" s="56" t="str">
        <f>IFERROR(IF($P23="","",IF($P23=LEFT('Master Info'!$Q$2,2),"SCGST","IGST")),"")</f>
        <v/>
      </c>
      <c r="P23" s="56" t="str">
        <f>IFERROR(LEFT(VLOOKUP($F23,'Master Info'!$A$14:$U$113,21,FALSE),2),"")</f>
        <v/>
      </c>
      <c r="Q23" s="73" t="str">
        <f t="shared" si="2"/>
        <v/>
      </c>
      <c r="R23" s="56">
        <f t="shared" si="6"/>
        <v>0</v>
      </c>
      <c r="S23" s="56">
        <f t="shared" si="6"/>
        <v>0</v>
      </c>
      <c r="T23" s="56">
        <f t="shared" si="7"/>
        <v>0</v>
      </c>
      <c r="U23" s="57">
        <f t="shared" si="8"/>
        <v>0</v>
      </c>
      <c r="V23" s="55" t="str">
        <f>IFERROR(VLOOKUP($F23,'Master Info'!$A$14:$W$113,17,FALSE),"")</f>
        <v/>
      </c>
      <c r="W23" s="54"/>
    </row>
    <row r="24" spans="1:23" x14ac:dyDescent="0.25">
      <c r="A24" s="54">
        <f t="shared" ref="A24:A87" si="10">A23+1</f>
        <v>23</v>
      </c>
      <c r="B24" s="54" t="str">
        <f t="shared" si="3"/>
        <v>-</v>
      </c>
      <c r="C24" s="94"/>
      <c r="D24" s="94"/>
      <c r="E24" s="76"/>
      <c r="F24" s="113"/>
      <c r="G24" s="114"/>
      <c r="H24" s="55">
        <f>IFERROR(VLOOKUP($G24,'Product Master'!$B$1:$G$26,5,FALSE),0)</f>
        <v>0</v>
      </c>
      <c r="I24" s="73" t="str">
        <f t="shared" si="4"/>
        <v/>
      </c>
      <c r="J24" s="115"/>
      <c r="K24" s="57">
        <f t="shared" si="0"/>
        <v>0</v>
      </c>
      <c r="L24" s="115"/>
      <c r="M24" s="56">
        <f t="shared" si="5"/>
        <v>0</v>
      </c>
      <c r="N24" s="56">
        <f t="shared" si="1"/>
        <v>0</v>
      </c>
      <c r="O24" s="56" t="str">
        <f>IFERROR(IF($P24="","",IF($P24=LEFT('Master Info'!$Q$2,2),"SCGST","IGST")),"")</f>
        <v/>
      </c>
      <c r="P24" s="56" t="str">
        <f>IFERROR(LEFT(VLOOKUP($F24,'Master Info'!$A$14:$U$113,21,FALSE),2),"")</f>
        <v/>
      </c>
      <c r="Q24" s="73" t="str">
        <f t="shared" si="2"/>
        <v/>
      </c>
      <c r="R24" s="56">
        <f t="shared" si="6"/>
        <v>0</v>
      </c>
      <c r="S24" s="56">
        <f t="shared" si="6"/>
        <v>0</v>
      </c>
      <c r="T24" s="56">
        <f t="shared" si="7"/>
        <v>0</v>
      </c>
      <c r="U24" s="57">
        <f t="shared" si="8"/>
        <v>0</v>
      </c>
      <c r="V24" s="55" t="str">
        <f>IFERROR(VLOOKUP($F24,'Master Info'!$A$14:$W$113,17,FALSE),"")</f>
        <v/>
      </c>
      <c r="W24" s="54"/>
    </row>
    <row r="25" spans="1:23" x14ac:dyDescent="0.25">
      <c r="A25" s="54">
        <f t="shared" si="10"/>
        <v>24</v>
      </c>
      <c r="B25" s="54" t="str">
        <f t="shared" si="3"/>
        <v>-</v>
      </c>
      <c r="C25" s="94"/>
      <c r="D25" s="94"/>
      <c r="E25" s="76"/>
      <c r="F25" s="113"/>
      <c r="G25" s="114"/>
      <c r="H25" s="55">
        <f>IFERROR(VLOOKUP($G25,'Product Master'!$B$1:$G$26,5,FALSE),0)</f>
        <v>0</v>
      </c>
      <c r="I25" s="73" t="str">
        <f t="shared" si="4"/>
        <v/>
      </c>
      <c r="J25" s="115"/>
      <c r="K25" s="57">
        <f t="shared" si="0"/>
        <v>0</v>
      </c>
      <c r="L25" s="115"/>
      <c r="M25" s="56">
        <f t="shared" si="5"/>
        <v>0</v>
      </c>
      <c r="N25" s="56">
        <f t="shared" si="1"/>
        <v>0</v>
      </c>
      <c r="O25" s="56" t="str">
        <f>IFERROR(IF($P25="","",IF($P25=LEFT('Master Info'!$Q$2,2),"SCGST","IGST")),"")</f>
        <v/>
      </c>
      <c r="P25" s="56" t="str">
        <f>IFERROR(LEFT(VLOOKUP($F25,'Master Info'!$A$14:$U$113,21,FALSE),2),"")</f>
        <v/>
      </c>
      <c r="Q25" s="73" t="str">
        <f t="shared" si="2"/>
        <v/>
      </c>
      <c r="R25" s="56">
        <f t="shared" si="6"/>
        <v>0</v>
      </c>
      <c r="S25" s="56">
        <f t="shared" si="6"/>
        <v>0</v>
      </c>
      <c r="T25" s="56">
        <f t="shared" si="7"/>
        <v>0</v>
      </c>
      <c r="U25" s="57">
        <f t="shared" si="8"/>
        <v>0</v>
      </c>
      <c r="V25" s="55" t="str">
        <f>IFERROR(VLOOKUP($F25,'Master Info'!$A$14:$W$113,17,FALSE),"")</f>
        <v/>
      </c>
      <c r="W25" s="54"/>
    </row>
    <row r="26" spans="1:23" x14ac:dyDescent="0.25">
      <c r="A26" s="54">
        <f t="shared" si="10"/>
        <v>25</v>
      </c>
      <c r="B26" s="54" t="str">
        <f t="shared" si="3"/>
        <v>-</v>
      </c>
      <c r="C26" s="94"/>
      <c r="D26" s="94"/>
      <c r="E26" s="76"/>
      <c r="F26" s="113"/>
      <c r="G26" s="114"/>
      <c r="H26" s="55">
        <f>IFERROR(VLOOKUP($G26,'Product Master'!$B$1:$G$26,5,FALSE),0)</f>
        <v>0</v>
      </c>
      <c r="I26" s="73" t="str">
        <f t="shared" si="4"/>
        <v/>
      </c>
      <c r="J26" s="115"/>
      <c r="K26" s="57">
        <f t="shared" si="0"/>
        <v>0</v>
      </c>
      <c r="L26" s="115"/>
      <c r="M26" s="56">
        <f t="shared" si="5"/>
        <v>0</v>
      </c>
      <c r="N26" s="56">
        <f t="shared" si="1"/>
        <v>0</v>
      </c>
      <c r="O26" s="56" t="str">
        <f>IFERROR(IF($P26="","",IF($P26=LEFT('Master Info'!$Q$2,2),"SCGST","IGST")),"")</f>
        <v/>
      </c>
      <c r="P26" s="56" t="str">
        <f>IFERROR(LEFT(VLOOKUP($F26,'Master Info'!$A$14:$U$113,21,FALSE),2),"")</f>
        <v/>
      </c>
      <c r="Q26" s="73" t="str">
        <f t="shared" si="2"/>
        <v/>
      </c>
      <c r="R26" s="56">
        <f t="shared" si="6"/>
        <v>0</v>
      </c>
      <c r="S26" s="56">
        <f t="shared" si="6"/>
        <v>0</v>
      </c>
      <c r="T26" s="56">
        <f t="shared" si="7"/>
        <v>0</v>
      </c>
      <c r="U26" s="57">
        <f t="shared" si="8"/>
        <v>0</v>
      </c>
      <c r="V26" s="55" t="str">
        <f>IFERROR(VLOOKUP($F26,'Master Info'!$A$14:$W$113,17,FALSE),"")</f>
        <v/>
      </c>
      <c r="W26" s="54"/>
    </row>
    <row r="27" spans="1:23" x14ac:dyDescent="0.25">
      <c r="A27" s="54">
        <f t="shared" si="10"/>
        <v>26</v>
      </c>
      <c r="B27" s="54" t="str">
        <f t="shared" si="3"/>
        <v>-</v>
      </c>
      <c r="C27" s="94"/>
      <c r="D27" s="94"/>
      <c r="E27" s="76"/>
      <c r="F27" s="113"/>
      <c r="G27" s="114"/>
      <c r="H27" s="55">
        <f>IFERROR(VLOOKUP($G27,'Product Master'!$B$1:$G$26,5,FALSE),0)</f>
        <v>0</v>
      </c>
      <c r="I27" s="73" t="str">
        <f t="shared" si="4"/>
        <v/>
      </c>
      <c r="J27" s="115"/>
      <c r="K27" s="57">
        <f t="shared" si="0"/>
        <v>0</v>
      </c>
      <c r="L27" s="115"/>
      <c r="M27" s="56">
        <f t="shared" si="5"/>
        <v>0</v>
      </c>
      <c r="N27" s="56">
        <f t="shared" si="1"/>
        <v>0</v>
      </c>
      <c r="O27" s="56" t="str">
        <f>IFERROR(IF($P27="","",IF($P27=LEFT('Master Info'!$Q$2,2),"SCGST","IGST")),"")</f>
        <v/>
      </c>
      <c r="P27" s="56" t="str">
        <f>IFERROR(LEFT(VLOOKUP($F27,'Master Info'!$A$14:$U$113,21,FALSE),2),"")</f>
        <v/>
      </c>
      <c r="Q27" s="73" t="str">
        <f t="shared" si="2"/>
        <v/>
      </c>
      <c r="R27" s="56">
        <f t="shared" si="6"/>
        <v>0</v>
      </c>
      <c r="S27" s="56">
        <f t="shared" si="6"/>
        <v>0</v>
      </c>
      <c r="T27" s="56">
        <f t="shared" si="7"/>
        <v>0</v>
      </c>
      <c r="U27" s="57">
        <f t="shared" si="8"/>
        <v>0</v>
      </c>
      <c r="V27" s="55" t="str">
        <f>IFERROR(VLOOKUP($F27,'Master Info'!$A$14:$W$113,17,FALSE),"")</f>
        <v/>
      </c>
      <c r="W27" s="54"/>
    </row>
    <row r="28" spans="1:23" x14ac:dyDescent="0.25">
      <c r="A28" s="54">
        <f t="shared" si="10"/>
        <v>27</v>
      </c>
      <c r="B28" s="54" t="str">
        <f t="shared" si="3"/>
        <v>-</v>
      </c>
      <c r="C28" s="94"/>
      <c r="D28" s="94"/>
      <c r="E28" s="76"/>
      <c r="F28" s="113"/>
      <c r="G28" s="114"/>
      <c r="H28" s="55">
        <f>IFERROR(VLOOKUP($G28,'Product Master'!$B$1:$G$26,5,FALSE),0)</f>
        <v>0</v>
      </c>
      <c r="I28" s="73" t="str">
        <f t="shared" si="4"/>
        <v/>
      </c>
      <c r="J28" s="115"/>
      <c r="K28" s="57">
        <f t="shared" si="0"/>
        <v>0</v>
      </c>
      <c r="L28" s="115"/>
      <c r="M28" s="56">
        <f t="shared" si="5"/>
        <v>0</v>
      </c>
      <c r="N28" s="56">
        <f t="shared" si="1"/>
        <v>0</v>
      </c>
      <c r="O28" s="56" t="str">
        <f>IFERROR(IF($P28="","",IF($P28=LEFT('Master Info'!$Q$2,2),"SCGST","IGST")),"")</f>
        <v/>
      </c>
      <c r="P28" s="56" t="str">
        <f>IFERROR(LEFT(VLOOKUP($F28,'Master Info'!$A$14:$U$113,21,FALSE),2),"")</f>
        <v/>
      </c>
      <c r="Q28" s="73" t="str">
        <f t="shared" si="2"/>
        <v/>
      </c>
      <c r="R28" s="56">
        <f t="shared" si="6"/>
        <v>0</v>
      </c>
      <c r="S28" s="56">
        <f t="shared" si="6"/>
        <v>0</v>
      </c>
      <c r="T28" s="56">
        <f t="shared" si="7"/>
        <v>0</v>
      </c>
      <c r="U28" s="57">
        <f t="shared" si="8"/>
        <v>0</v>
      </c>
      <c r="V28" s="55" t="str">
        <f>IFERROR(VLOOKUP($F28,'Master Info'!$A$14:$W$113,17,FALSE),"")</f>
        <v/>
      </c>
      <c r="W28" s="54"/>
    </row>
    <row r="29" spans="1:23" x14ac:dyDescent="0.25">
      <c r="A29" s="54">
        <f t="shared" si="10"/>
        <v>28</v>
      </c>
      <c r="B29" s="54" t="str">
        <f t="shared" si="3"/>
        <v>-</v>
      </c>
      <c r="C29" s="94"/>
      <c r="D29" s="94"/>
      <c r="E29" s="76"/>
      <c r="F29" s="113"/>
      <c r="G29" s="114"/>
      <c r="H29" s="55">
        <f>IFERROR(VLOOKUP($G29,'Product Master'!$B$1:$G$26,5,FALSE),0)</f>
        <v>0</v>
      </c>
      <c r="I29" s="73" t="str">
        <f t="shared" si="4"/>
        <v/>
      </c>
      <c r="J29" s="115"/>
      <c r="K29" s="57">
        <f t="shared" si="0"/>
        <v>0</v>
      </c>
      <c r="L29" s="115"/>
      <c r="M29" s="56">
        <f t="shared" si="5"/>
        <v>0</v>
      </c>
      <c r="N29" s="56">
        <f t="shared" si="1"/>
        <v>0</v>
      </c>
      <c r="O29" s="56" t="str">
        <f>IFERROR(IF($P29="","",IF($P29=LEFT('Master Info'!$Q$2,2),"SCGST","IGST")),"")</f>
        <v/>
      </c>
      <c r="P29" s="56" t="str">
        <f>IFERROR(LEFT(VLOOKUP($F29,'Master Info'!$A$14:$U$113,21,FALSE),2),"")</f>
        <v/>
      </c>
      <c r="Q29" s="73" t="str">
        <f t="shared" si="2"/>
        <v/>
      </c>
      <c r="R29" s="56">
        <f t="shared" si="6"/>
        <v>0</v>
      </c>
      <c r="S29" s="56">
        <f t="shared" si="6"/>
        <v>0</v>
      </c>
      <c r="T29" s="56">
        <f t="shared" si="7"/>
        <v>0</v>
      </c>
      <c r="U29" s="57">
        <f t="shared" si="8"/>
        <v>0</v>
      </c>
      <c r="V29" s="55" t="str">
        <f>IFERROR(VLOOKUP($F29,'Master Info'!$A$14:$W$113,17,FALSE),"")</f>
        <v/>
      </c>
      <c r="W29" s="54"/>
    </row>
    <row r="30" spans="1:23" x14ac:dyDescent="0.25">
      <c r="A30" s="54">
        <f t="shared" si="10"/>
        <v>29</v>
      </c>
      <c r="B30" s="54" t="str">
        <f t="shared" si="3"/>
        <v>-</v>
      </c>
      <c r="C30" s="94"/>
      <c r="D30" s="94"/>
      <c r="E30" s="76"/>
      <c r="F30" s="113"/>
      <c r="G30" s="114"/>
      <c r="H30" s="55">
        <f>IFERROR(VLOOKUP($G30,'Product Master'!$B$1:$G$26,5,FALSE),0)</f>
        <v>0</v>
      </c>
      <c r="I30" s="73" t="str">
        <f t="shared" si="4"/>
        <v/>
      </c>
      <c r="J30" s="115"/>
      <c r="K30" s="57">
        <f t="shared" si="0"/>
        <v>0</v>
      </c>
      <c r="L30" s="115"/>
      <c r="M30" s="56">
        <f t="shared" si="5"/>
        <v>0</v>
      </c>
      <c r="N30" s="56">
        <f t="shared" si="1"/>
        <v>0</v>
      </c>
      <c r="O30" s="56" t="str">
        <f>IFERROR(IF($P30="","",IF($P30=LEFT('Master Info'!$Q$2,2),"SCGST","IGST")),"")</f>
        <v/>
      </c>
      <c r="P30" s="56" t="str">
        <f>IFERROR(LEFT(VLOOKUP($F30,'Master Info'!$A$14:$U$113,21,FALSE),2),"")</f>
        <v/>
      </c>
      <c r="Q30" s="73" t="str">
        <f t="shared" si="2"/>
        <v/>
      </c>
      <c r="R30" s="56">
        <f t="shared" si="6"/>
        <v>0</v>
      </c>
      <c r="S30" s="56">
        <f t="shared" si="6"/>
        <v>0</v>
      </c>
      <c r="T30" s="56">
        <f t="shared" si="7"/>
        <v>0</v>
      </c>
      <c r="U30" s="57">
        <f t="shared" si="8"/>
        <v>0</v>
      </c>
      <c r="V30" s="55" t="str">
        <f>IFERROR(VLOOKUP($F30,'Master Info'!$A$14:$W$113,17,FALSE),"")</f>
        <v/>
      </c>
      <c r="W30" s="54"/>
    </row>
    <row r="31" spans="1:23" x14ac:dyDescent="0.25">
      <c r="A31" s="54">
        <f t="shared" si="10"/>
        <v>30</v>
      </c>
      <c r="B31" s="54" t="str">
        <f t="shared" si="3"/>
        <v>-</v>
      </c>
      <c r="C31" s="94"/>
      <c r="D31" s="94"/>
      <c r="E31" s="76"/>
      <c r="F31" s="113"/>
      <c r="G31" s="114"/>
      <c r="H31" s="55">
        <f>IFERROR(VLOOKUP($G31,'Product Master'!$B$1:$G$26,5,FALSE),0)</f>
        <v>0</v>
      </c>
      <c r="I31" s="73" t="str">
        <f t="shared" si="4"/>
        <v/>
      </c>
      <c r="J31" s="115"/>
      <c r="K31" s="57">
        <f t="shared" si="0"/>
        <v>0</v>
      </c>
      <c r="L31" s="115"/>
      <c r="M31" s="56">
        <f t="shared" si="5"/>
        <v>0</v>
      </c>
      <c r="N31" s="56">
        <f t="shared" si="1"/>
        <v>0</v>
      </c>
      <c r="O31" s="56" t="str">
        <f>IFERROR(IF($P31="","",IF($P31=LEFT('Master Info'!$Q$2,2),"SCGST","IGST")),"")</f>
        <v/>
      </c>
      <c r="P31" s="56" t="str">
        <f>IFERROR(LEFT(VLOOKUP($F31,'Master Info'!$A$14:$U$113,21,FALSE),2),"")</f>
        <v/>
      </c>
      <c r="Q31" s="73" t="str">
        <f t="shared" si="2"/>
        <v/>
      </c>
      <c r="R31" s="56">
        <f t="shared" si="6"/>
        <v>0</v>
      </c>
      <c r="S31" s="56">
        <f t="shared" si="6"/>
        <v>0</v>
      </c>
      <c r="T31" s="56">
        <f t="shared" si="7"/>
        <v>0</v>
      </c>
      <c r="U31" s="57">
        <f t="shared" si="8"/>
        <v>0</v>
      </c>
      <c r="V31" s="55" t="str">
        <f>IFERROR(VLOOKUP($F31,'Master Info'!$A$14:$W$113,17,FALSE),"")</f>
        <v/>
      </c>
      <c r="W31" s="54"/>
    </row>
    <row r="32" spans="1:23" x14ac:dyDescent="0.25">
      <c r="A32" s="54">
        <f t="shared" si="10"/>
        <v>31</v>
      </c>
      <c r="B32" s="54" t="str">
        <f t="shared" si="3"/>
        <v>-</v>
      </c>
      <c r="C32" s="94"/>
      <c r="D32" s="94"/>
      <c r="E32" s="76"/>
      <c r="F32" s="113"/>
      <c r="G32" s="114"/>
      <c r="H32" s="55">
        <f>IFERROR(VLOOKUP($G32,'Product Master'!$B$1:$G$26,5,FALSE),0)</f>
        <v>0</v>
      </c>
      <c r="I32" s="73" t="str">
        <f t="shared" si="4"/>
        <v/>
      </c>
      <c r="J32" s="115"/>
      <c r="K32" s="57">
        <f t="shared" si="0"/>
        <v>0</v>
      </c>
      <c r="L32" s="115"/>
      <c r="M32" s="56">
        <f t="shared" si="5"/>
        <v>0</v>
      </c>
      <c r="N32" s="56">
        <f t="shared" si="1"/>
        <v>0</v>
      </c>
      <c r="O32" s="56" t="str">
        <f>IFERROR(IF($P32="","",IF($P32=LEFT('Master Info'!$Q$2,2),"SCGST","IGST")),"")</f>
        <v/>
      </c>
      <c r="P32" s="56" t="str">
        <f>IFERROR(LEFT(VLOOKUP($F32,'Master Info'!$A$14:$U$113,21,FALSE),2),"")</f>
        <v/>
      </c>
      <c r="Q32" s="73" t="str">
        <f t="shared" si="2"/>
        <v/>
      </c>
      <c r="R32" s="56">
        <f t="shared" si="6"/>
        <v>0</v>
      </c>
      <c r="S32" s="56">
        <f t="shared" si="6"/>
        <v>0</v>
      </c>
      <c r="T32" s="56">
        <f t="shared" si="7"/>
        <v>0</v>
      </c>
      <c r="U32" s="57">
        <f t="shared" si="8"/>
        <v>0</v>
      </c>
      <c r="V32" s="55" t="str">
        <f>IFERROR(VLOOKUP($F32,'Master Info'!$A$14:$W$113,17,FALSE),"")</f>
        <v/>
      </c>
      <c r="W32" s="54"/>
    </row>
    <row r="33" spans="1:23" x14ac:dyDescent="0.25">
      <c r="A33" s="54">
        <f t="shared" si="10"/>
        <v>32</v>
      </c>
      <c r="B33" s="54" t="str">
        <f t="shared" si="3"/>
        <v>-</v>
      </c>
      <c r="C33" s="94"/>
      <c r="D33" s="94"/>
      <c r="E33" s="76"/>
      <c r="F33" s="113"/>
      <c r="G33" s="114"/>
      <c r="H33" s="55">
        <f>IFERROR(VLOOKUP($G33,'Product Master'!$B$1:$G$26,5,FALSE),0)</f>
        <v>0</v>
      </c>
      <c r="I33" s="73" t="str">
        <f t="shared" si="4"/>
        <v/>
      </c>
      <c r="J33" s="115"/>
      <c r="K33" s="57">
        <f t="shared" si="0"/>
        <v>0</v>
      </c>
      <c r="L33" s="115"/>
      <c r="M33" s="56">
        <f t="shared" si="5"/>
        <v>0</v>
      </c>
      <c r="N33" s="56">
        <f t="shared" si="1"/>
        <v>0</v>
      </c>
      <c r="O33" s="56" t="str">
        <f>IFERROR(IF($P33="","",IF($P33=LEFT('Master Info'!$Q$2,2),"SCGST","IGST")),"")</f>
        <v/>
      </c>
      <c r="P33" s="56" t="str">
        <f>IFERROR(LEFT(VLOOKUP($F33,'Master Info'!$A$14:$U$113,21,FALSE),2),"")</f>
        <v/>
      </c>
      <c r="Q33" s="73" t="str">
        <f t="shared" si="2"/>
        <v/>
      </c>
      <c r="R33" s="56">
        <f t="shared" si="6"/>
        <v>0</v>
      </c>
      <c r="S33" s="56">
        <f t="shared" si="6"/>
        <v>0</v>
      </c>
      <c r="T33" s="56">
        <f t="shared" si="7"/>
        <v>0</v>
      </c>
      <c r="U33" s="57">
        <f t="shared" si="8"/>
        <v>0</v>
      </c>
      <c r="V33" s="55" t="str">
        <f>IFERROR(VLOOKUP($F33,'Master Info'!$A$14:$W$113,17,FALSE),"")</f>
        <v/>
      </c>
      <c r="W33" s="54"/>
    </row>
    <row r="34" spans="1:23" x14ac:dyDescent="0.25">
      <c r="A34" s="54">
        <f t="shared" si="10"/>
        <v>33</v>
      </c>
      <c r="B34" s="54" t="str">
        <f t="shared" si="3"/>
        <v>-</v>
      </c>
      <c r="C34" s="94"/>
      <c r="D34" s="94"/>
      <c r="E34" s="76"/>
      <c r="F34" s="113"/>
      <c r="G34" s="114"/>
      <c r="H34" s="55">
        <f>IFERROR(VLOOKUP($G34,'Product Master'!$B$1:$G$26,5,FALSE),0)</f>
        <v>0</v>
      </c>
      <c r="I34" s="73" t="str">
        <f t="shared" si="4"/>
        <v/>
      </c>
      <c r="J34" s="115"/>
      <c r="K34" s="57">
        <f t="shared" si="0"/>
        <v>0</v>
      </c>
      <c r="L34" s="115"/>
      <c r="M34" s="56">
        <f t="shared" si="5"/>
        <v>0</v>
      </c>
      <c r="N34" s="56">
        <f t="shared" si="1"/>
        <v>0</v>
      </c>
      <c r="O34" s="56" t="str">
        <f>IFERROR(IF($P34="","",IF($P34=LEFT('Master Info'!$Q$2,2),"SCGST","IGST")),"")</f>
        <v/>
      </c>
      <c r="P34" s="56" t="str">
        <f>IFERROR(LEFT(VLOOKUP($F34,'Master Info'!$A$14:$U$113,21,FALSE),2),"")</f>
        <v/>
      </c>
      <c r="Q34" s="73" t="str">
        <f t="shared" si="2"/>
        <v/>
      </c>
      <c r="R34" s="56">
        <f t="shared" si="6"/>
        <v>0</v>
      </c>
      <c r="S34" s="56">
        <f t="shared" si="6"/>
        <v>0</v>
      </c>
      <c r="T34" s="56">
        <f t="shared" si="7"/>
        <v>0</v>
      </c>
      <c r="U34" s="57">
        <f t="shared" si="8"/>
        <v>0</v>
      </c>
      <c r="V34" s="55" t="str">
        <f>IFERROR(VLOOKUP($F34,'Master Info'!$A$14:$W$113,17,FALSE),"")</f>
        <v/>
      </c>
      <c r="W34" s="54"/>
    </row>
    <row r="35" spans="1:23" x14ac:dyDescent="0.25">
      <c r="A35" s="54">
        <f t="shared" si="10"/>
        <v>34</v>
      </c>
      <c r="B35" s="54" t="str">
        <f t="shared" si="3"/>
        <v>-</v>
      </c>
      <c r="C35" s="94"/>
      <c r="D35" s="94"/>
      <c r="E35" s="76"/>
      <c r="F35" s="113"/>
      <c r="G35" s="114"/>
      <c r="H35" s="55">
        <f>IFERROR(VLOOKUP($G35,'Product Master'!$B$1:$G$26,5,FALSE),0)</f>
        <v>0</v>
      </c>
      <c r="I35" s="73" t="str">
        <f t="shared" si="4"/>
        <v/>
      </c>
      <c r="J35" s="115"/>
      <c r="K35" s="57">
        <f t="shared" si="0"/>
        <v>0</v>
      </c>
      <c r="L35" s="115"/>
      <c r="M35" s="56">
        <f t="shared" si="5"/>
        <v>0</v>
      </c>
      <c r="N35" s="56">
        <f t="shared" si="1"/>
        <v>0</v>
      </c>
      <c r="O35" s="56" t="str">
        <f>IFERROR(IF($P35="","",IF($P35=LEFT('Master Info'!$Q$2,2),"SCGST","IGST")),"")</f>
        <v/>
      </c>
      <c r="P35" s="56" t="str">
        <f>IFERROR(LEFT(VLOOKUP($F35,'Master Info'!$A$14:$U$113,21,FALSE),2),"")</f>
        <v/>
      </c>
      <c r="Q35" s="73" t="str">
        <f t="shared" si="2"/>
        <v/>
      </c>
      <c r="R35" s="56">
        <f t="shared" si="6"/>
        <v>0</v>
      </c>
      <c r="S35" s="56">
        <f t="shared" si="6"/>
        <v>0</v>
      </c>
      <c r="T35" s="56">
        <f t="shared" si="7"/>
        <v>0</v>
      </c>
      <c r="U35" s="57">
        <f t="shared" si="8"/>
        <v>0</v>
      </c>
      <c r="V35" s="55" t="str">
        <f>IFERROR(VLOOKUP($F35,'Master Info'!$A$14:$W$113,17,FALSE),"")</f>
        <v/>
      </c>
      <c r="W35" s="54"/>
    </row>
    <row r="36" spans="1:23" x14ac:dyDescent="0.25">
      <c r="A36" s="54">
        <f t="shared" si="10"/>
        <v>35</v>
      </c>
      <c r="B36" s="54" t="str">
        <f t="shared" si="3"/>
        <v>-</v>
      </c>
      <c r="C36" s="94"/>
      <c r="D36" s="94"/>
      <c r="E36" s="76"/>
      <c r="F36" s="113"/>
      <c r="G36" s="114"/>
      <c r="H36" s="55">
        <f>IFERROR(VLOOKUP($G36,'Product Master'!$B$1:$G$26,5,FALSE),0)</f>
        <v>0</v>
      </c>
      <c r="I36" s="73" t="str">
        <f t="shared" si="4"/>
        <v/>
      </c>
      <c r="J36" s="115"/>
      <c r="K36" s="57">
        <f t="shared" si="0"/>
        <v>0</v>
      </c>
      <c r="L36" s="115"/>
      <c r="M36" s="56">
        <f t="shared" si="5"/>
        <v>0</v>
      </c>
      <c r="N36" s="56">
        <f t="shared" si="1"/>
        <v>0</v>
      </c>
      <c r="O36" s="56" t="str">
        <f>IFERROR(IF($P36="","",IF($P36=LEFT('Master Info'!$Q$2,2),"SCGST","IGST")),"")</f>
        <v/>
      </c>
      <c r="P36" s="56" t="str">
        <f>IFERROR(LEFT(VLOOKUP($F36,'Master Info'!$A$14:$U$113,21,FALSE),2),"")</f>
        <v/>
      </c>
      <c r="Q36" s="73" t="str">
        <f t="shared" si="2"/>
        <v/>
      </c>
      <c r="R36" s="56">
        <f t="shared" si="6"/>
        <v>0</v>
      </c>
      <c r="S36" s="56">
        <f t="shared" si="6"/>
        <v>0</v>
      </c>
      <c r="T36" s="56">
        <f t="shared" si="7"/>
        <v>0</v>
      </c>
      <c r="U36" s="57">
        <f t="shared" si="8"/>
        <v>0</v>
      </c>
      <c r="V36" s="55" t="str">
        <f>IFERROR(VLOOKUP($F36,'Master Info'!$A$14:$W$113,17,FALSE),"")</f>
        <v/>
      </c>
      <c r="W36" s="54"/>
    </row>
    <row r="37" spans="1:23" x14ac:dyDescent="0.25">
      <c r="A37" s="54">
        <f t="shared" si="10"/>
        <v>36</v>
      </c>
      <c r="B37" s="54" t="str">
        <f t="shared" si="3"/>
        <v>-</v>
      </c>
      <c r="C37" s="94"/>
      <c r="D37" s="94"/>
      <c r="E37" s="76"/>
      <c r="F37" s="113"/>
      <c r="G37" s="114"/>
      <c r="H37" s="55">
        <f>IFERROR(VLOOKUP($G37,'Product Master'!$B$1:$G$26,5,FALSE),0)</f>
        <v>0</v>
      </c>
      <c r="I37" s="73" t="str">
        <f t="shared" si="4"/>
        <v/>
      </c>
      <c r="J37" s="115"/>
      <c r="K37" s="57">
        <f t="shared" si="0"/>
        <v>0</v>
      </c>
      <c r="L37" s="115"/>
      <c r="M37" s="56">
        <f t="shared" si="5"/>
        <v>0</v>
      </c>
      <c r="N37" s="56">
        <f t="shared" si="1"/>
        <v>0</v>
      </c>
      <c r="O37" s="56" t="str">
        <f>IFERROR(IF($P37="","",IF($P37=LEFT('Master Info'!$Q$2,2),"SCGST","IGST")),"")</f>
        <v/>
      </c>
      <c r="P37" s="56" t="str">
        <f>IFERROR(LEFT(VLOOKUP($F37,'Master Info'!$A$14:$U$113,21,FALSE),2),"")</f>
        <v/>
      </c>
      <c r="Q37" s="73" t="str">
        <f t="shared" si="2"/>
        <v/>
      </c>
      <c r="R37" s="56">
        <f t="shared" si="6"/>
        <v>0</v>
      </c>
      <c r="S37" s="56">
        <f t="shared" si="6"/>
        <v>0</v>
      </c>
      <c r="T37" s="56">
        <f t="shared" si="7"/>
        <v>0</v>
      </c>
      <c r="U37" s="57">
        <f t="shared" si="8"/>
        <v>0</v>
      </c>
      <c r="V37" s="55" t="str">
        <f>IFERROR(VLOOKUP($F37,'Master Info'!$A$14:$W$113,17,FALSE),"")</f>
        <v/>
      </c>
      <c r="W37" s="54"/>
    </row>
    <row r="38" spans="1:23" x14ac:dyDescent="0.25">
      <c r="A38" s="54">
        <f t="shared" si="10"/>
        <v>37</v>
      </c>
      <c r="B38" s="54" t="str">
        <f t="shared" si="3"/>
        <v>-</v>
      </c>
      <c r="C38" s="94"/>
      <c r="D38" s="94"/>
      <c r="E38" s="76"/>
      <c r="F38" s="113"/>
      <c r="G38" s="114"/>
      <c r="H38" s="55">
        <f>IFERROR(VLOOKUP($G38,'Product Master'!$B$1:$G$26,5,FALSE),0)</f>
        <v>0</v>
      </c>
      <c r="I38" s="73" t="str">
        <f t="shared" si="4"/>
        <v/>
      </c>
      <c r="J38" s="115"/>
      <c r="K38" s="57">
        <f t="shared" si="0"/>
        <v>0</v>
      </c>
      <c r="L38" s="115"/>
      <c r="M38" s="56">
        <f t="shared" si="5"/>
        <v>0</v>
      </c>
      <c r="N38" s="56">
        <f t="shared" si="1"/>
        <v>0</v>
      </c>
      <c r="O38" s="56" t="str">
        <f>IFERROR(IF($P38="","",IF($P38=LEFT('Master Info'!$Q$2,2),"SCGST","IGST")),"")</f>
        <v/>
      </c>
      <c r="P38" s="56" t="str">
        <f>IFERROR(LEFT(VLOOKUP($F38,'Master Info'!$A$14:$U$113,21,FALSE),2),"")</f>
        <v/>
      </c>
      <c r="Q38" s="73" t="str">
        <f t="shared" si="2"/>
        <v/>
      </c>
      <c r="R38" s="56">
        <f t="shared" si="6"/>
        <v>0</v>
      </c>
      <c r="S38" s="56">
        <f t="shared" si="6"/>
        <v>0</v>
      </c>
      <c r="T38" s="56">
        <f t="shared" si="7"/>
        <v>0</v>
      </c>
      <c r="U38" s="57">
        <f t="shared" si="8"/>
        <v>0</v>
      </c>
      <c r="V38" s="55" t="str">
        <f>IFERROR(VLOOKUP($F38,'Master Info'!$A$14:$W$113,17,FALSE),"")</f>
        <v/>
      </c>
      <c r="W38" s="54"/>
    </row>
    <row r="39" spans="1:23" x14ac:dyDescent="0.25">
      <c r="A39" s="54">
        <f t="shared" si="10"/>
        <v>38</v>
      </c>
      <c r="B39" s="54" t="str">
        <f t="shared" si="3"/>
        <v>-</v>
      </c>
      <c r="C39" s="94"/>
      <c r="D39" s="94"/>
      <c r="E39" s="76"/>
      <c r="F39" s="113"/>
      <c r="G39" s="114"/>
      <c r="H39" s="55">
        <f>IFERROR(VLOOKUP($G39,'Product Master'!$B$1:$G$26,5,FALSE),0)</f>
        <v>0</v>
      </c>
      <c r="I39" s="73" t="str">
        <f t="shared" si="4"/>
        <v/>
      </c>
      <c r="J39" s="115"/>
      <c r="K39" s="57">
        <f t="shared" si="0"/>
        <v>0</v>
      </c>
      <c r="L39" s="115"/>
      <c r="M39" s="56">
        <f t="shared" si="5"/>
        <v>0</v>
      </c>
      <c r="N39" s="56">
        <f t="shared" si="1"/>
        <v>0</v>
      </c>
      <c r="O39" s="56" t="str">
        <f>IFERROR(IF($P39="","",IF($P39=LEFT('Master Info'!$Q$2,2),"SCGST","IGST")),"")</f>
        <v/>
      </c>
      <c r="P39" s="56" t="str">
        <f>IFERROR(LEFT(VLOOKUP($F39,'Master Info'!$A$14:$U$113,21,FALSE),2),"")</f>
        <v/>
      </c>
      <c r="Q39" s="73" t="str">
        <f t="shared" si="2"/>
        <v/>
      </c>
      <c r="R39" s="56">
        <f t="shared" si="6"/>
        <v>0</v>
      </c>
      <c r="S39" s="56">
        <f t="shared" si="6"/>
        <v>0</v>
      </c>
      <c r="T39" s="56">
        <f t="shared" si="7"/>
        <v>0</v>
      </c>
      <c r="U39" s="57">
        <f t="shared" si="8"/>
        <v>0</v>
      </c>
      <c r="V39" s="55" t="str">
        <f>IFERROR(VLOOKUP($F39,'Master Info'!$A$14:$W$113,17,FALSE),"")</f>
        <v/>
      </c>
      <c r="W39" s="54"/>
    </row>
    <row r="40" spans="1:23" x14ac:dyDescent="0.25">
      <c r="A40" s="54">
        <f t="shared" si="10"/>
        <v>39</v>
      </c>
      <c r="B40" s="54" t="str">
        <f t="shared" si="3"/>
        <v>-</v>
      </c>
      <c r="C40" s="94"/>
      <c r="D40" s="94"/>
      <c r="E40" s="76"/>
      <c r="F40" s="113"/>
      <c r="G40" s="114"/>
      <c r="H40" s="55">
        <f>IFERROR(VLOOKUP($G40,'Product Master'!$B$1:$G$26,5,FALSE),0)</f>
        <v>0</v>
      </c>
      <c r="I40" s="73" t="str">
        <f t="shared" si="4"/>
        <v/>
      </c>
      <c r="J40" s="115"/>
      <c r="K40" s="57">
        <f t="shared" si="0"/>
        <v>0</v>
      </c>
      <c r="L40" s="115"/>
      <c r="M40" s="56">
        <f t="shared" si="5"/>
        <v>0</v>
      </c>
      <c r="N40" s="56">
        <f t="shared" si="1"/>
        <v>0</v>
      </c>
      <c r="O40" s="56" t="str">
        <f>IFERROR(IF($P40="","",IF($P40=LEFT('Master Info'!$Q$2,2),"SCGST","IGST")),"")</f>
        <v/>
      </c>
      <c r="P40" s="56" t="str">
        <f>IFERROR(LEFT(VLOOKUP($F40,'Master Info'!$A$14:$U$113,21,FALSE),2),"")</f>
        <v/>
      </c>
      <c r="Q40" s="73" t="str">
        <f t="shared" si="2"/>
        <v/>
      </c>
      <c r="R40" s="56">
        <f t="shared" si="6"/>
        <v>0</v>
      </c>
      <c r="S40" s="56">
        <f t="shared" si="6"/>
        <v>0</v>
      </c>
      <c r="T40" s="56">
        <f t="shared" si="7"/>
        <v>0</v>
      </c>
      <c r="U40" s="57">
        <f t="shared" si="8"/>
        <v>0</v>
      </c>
      <c r="V40" s="55" t="str">
        <f>IFERROR(VLOOKUP($F40,'Master Info'!$A$14:$W$113,17,FALSE),"")</f>
        <v/>
      </c>
      <c r="W40" s="54"/>
    </row>
    <row r="41" spans="1:23" x14ac:dyDescent="0.25">
      <c r="A41" s="54">
        <f t="shared" si="10"/>
        <v>40</v>
      </c>
      <c r="B41" s="54" t="str">
        <f t="shared" si="3"/>
        <v>-</v>
      </c>
      <c r="C41" s="94"/>
      <c r="D41" s="94"/>
      <c r="E41" s="76"/>
      <c r="F41" s="113"/>
      <c r="G41" s="114"/>
      <c r="H41" s="55">
        <f>IFERROR(VLOOKUP($G41,'Product Master'!$B$1:$G$26,5,FALSE),0)</f>
        <v>0</v>
      </c>
      <c r="I41" s="73" t="str">
        <f t="shared" si="4"/>
        <v/>
      </c>
      <c r="J41" s="115"/>
      <c r="K41" s="57">
        <f t="shared" si="0"/>
        <v>0</v>
      </c>
      <c r="L41" s="115"/>
      <c r="M41" s="56">
        <f t="shared" si="5"/>
        <v>0</v>
      </c>
      <c r="N41" s="56">
        <f t="shared" si="1"/>
        <v>0</v>
      </c>
      <c r="O41" s="56" t="str">
        <f>IFERROR(IF($P41="","",IF($P41=LEFT('Master Info'!$Q$2,2),"SCGST","IGST")),"")</f>
        <v/>
      </c>
      <c r="P41" s="56" t="str">
        <f>IFERROR(LEFT(VLOOKUP($F41,'Master Info'!$A$14:$U$113,21,FALSE),2),"")</f>
        <v/>
      </c>
      <c r="Q41" s="73" t="str">
        <f t="shared" si="2"/>
        <v/>
      </c>
      <c r="R41" s="56">
        <f t="shared" si="6"/>
        <v>0</v>
      </c>
      <c r="S41" s="56">
        <f t="shared" si="6"/>
        <v>0</v>
      </c>
      <c r="T41" s="56">
        <f t="shared" si="7"/>
        <v>0</v>
      </c>
      <c r="U41" s="57">
        <f t="shared" si="8"/>
        <v>0</v>
      </c>
      <c r="V41" s="55" t="str">
        <f>IFERROR(VLOOKUP($F41,'Master Info'!$A$14:$W$113,17,FALSE),"")</f>
        <v/>
      </c>
      <c r="W41" s="54"/>
    </row>
    <row r="42" spans="1:23" x14ac:dyDescent="0.25">
      <c r="A42" s="54">
        <f t="shared" si="10"/>
        <v>41</v>
      </c>
      <c r="B42" s="54" t="str">
        <f t="shared" si="3"/>
        <v>-</v>
      </c>
      <c r="C42" s="94"/>
      <c r="D42" s="94"/>
      <c r="E42" s="76"/>
      <c r="F42" s="113"/>
      <c r="G42" s="114"/>
      <c r="H42" s="55">
        <f>IFERROR(VLOOKUP($G42,'Product Master'!$B$1:$G$26,5,FALSE),0)</f>
        <v>0</v>
      </c>
      <c r="I42" s="73" t="str">
        <f t="shared" si="4"/>
        <v/>
      </c>
      <c r="J42" s="115"/>
      <c r="K42" s="57">
        <f t="shared" si="0"/>
        <v>0</v>
      </c>
      <c r="L42" s="115"/>
      <c r="M42" s="56">
        <f t="shared" si="5"/>
        <v>0</v>
      </c>
      <c r="N42" s="56">
        <f t="shared" si="1"/>
        <v>0</v>
      </c>
      <c r="O42" s="56" t="str">
        <f>IFERROR(IF($P42="","",IF($P42=LEFT('Master Info'!$Q$2,2),"SCGST","IGST")),"")</f>
        <v/>
      </c>
      <c r="P42" s="56" t="str">
        <f>IFERROR(LEFT(VLOOKUP($F42,'Master Info'!$A$14:$U$113,21,FALSE),2),"")</f>
        <v/>
      </c>
      <c r="Q42" s="73" t="str">
        <f t="shared" si="2"/>
        <v/>
      </c>
      <c r="R42" s="56">
        <f t="shared" si="6"/>
        <v>0</v>
      </c>
      <c r="S42" s="56">
        <f t="shared" si="6"/>
        <v>0</v>
      </c>
      <c r="T42" s="56">
        <f t="shared" si="7"/>
        <v>0</v>
      </c>
      <c r="U42" s="57">
        <f t="shared" si="8"/>
        <v>0</v>
      </c>
      <c r="V42" s="55" t="str">
        <f>IFERROR(VLOOKUP($F42,'Master Info'!$A$14:$W$113,17,FALSE),"")</f>
        <v/>
      </c>
      <c r="W42" s="54"/>
    </row>
    <row r="43" spans="1:23" x14ac:dyDescent="0.25">
      <c r="A43" s="54">
        <f t="shared" si="10"/>
        <v>42</v>
      </c>
      <c r="B43" s="54" t="str">
        <f t="shared" si="3"/>
        <v>-</v>
      </c>
      <c r="C43" s="94"/>
      <c r="D43" s="94"/>
      <c r="E43" s="76"/>
      <c r="F43" s="113"/>
      <c r="G43" s="114"/>
      <c r="H43" s="55">
        <f>IFERROR(VLOOKUP($G43,'Product Master'!$B$1:$G$26,5,FALSE),0)</f>
        <v>0</v>
      </c>
      <c r="I43" s="73" t="str">
        <f t="shared" si="4"/>
        <v/>
      </c>
      <c r="J43" s="115"/>
      <c r="K43" s="57">
        <f t="shared" si="0"/>
        <v>0</v>
      </c>
      <c r="L43" s="115"/>
      <c r="M43" s="56">
        <f t="shared" si="5"/>
        <v>0</v>
      </c>
      <c r="N43" s="56">
        <f t="shared" si="1"/>
        <v>0</v>
      </c>
      <c r="O43" s="56" t="str">
        <f>IFERROR(IF($P43="","",IF($P43=LEFT('Master Info'!$Q$2,2),"SCGST","IGST")),"")</f>
        <v/>
      </c>
      <c r="P43" s="56" t="str">
        <f>IFERROR(LEFT(VLOOKUP($F43,'Master Info'!$A$14:$U$113,21,FALSE),2),"")</f>
        <v/>
      </c>
      <c r="Q43" s="73" t="str">
        <f t="shared" si="2"/>
        <v/>
      </c>
      <c r="R43" s="56">
        <f t="shared" si="6"/>
        <v>0</v>
      </c>
      <c r="S43" s="56">
        <f t="shared" si="6"/>
        <v>0</v>
      </c>
      <c r="T43" s="56">
        <f t="shared" si="7"/>
        <v>0</v>
      </c>
      <c r="U43" s="57">
        <f t="shared" si="8"/>
        <v>0</v>
      </c>
      <c r="V43" s="55" t="str">
        <f>IFERROR(VLOOKUP($F43,'Master Info'!$A$14:$W$113,17,FALSE),"")</f>
        <v/>
      </c>
      <c r="W43" s="54"/>
    </row>
    <row r="44" spans="1:23" x14ac:dyDescent="0.25">
      <c r="A44" s="54">
        <f t="shared" si="10"/>
        <v>43</v>
      </c>
      <c r="B44" s="54" t="str">
        <f t="shared" si="3"/>
        <v>-</v>
      </c>
      <c r="C44" s="94"/>
      <c r="D44" s="94"/>
      <c r="E44" s="76"/>
      <c r="F44" s="113"/>
      <c r="G44" s="114"/>
      <c r="H44" s="55">
        <f>IFERROR(VLOOKUP($G44,'Product Master'!$B$1:$G$26,5,FALSE),0)</f>
        <v>0</v>
      </c>
      <c r="I44" s="73" t="str">
        <f t="shared" si="4"/>
        <v/>
      </c>
      <c r="J44" s="115"/>
      <c r="K44" s="57">
        <f t="shared" si="0"/>
        <v>0</v>
      </c>
      <c r="L44" s="115"/>
      <c r="M44" s="56">
        <f t="shared" si="5"/>
        <v>0</v>
      </c>
      <c r="N44" s="56">
        <f t="shared" si="1"/>
        <v>0</v>
      </c>
      <c r="O44" s="56" t="str">
        <f>IFERROR(IF($P44="","",IF($P44=LEFT('Master Info'!$Q$2,2),"SCGST","IGST")),"")</f>
        <v/>
      </c>
      <c r="P44" s="56" t="str">
        <f>IFERROR(LEFT(VLOOKUP($F44,'Master Info'!$A$14:$U$113,21,FALSE),2),"")</f>
        <v/>
      </c>
      <c r="Q44" s="73" t="str">
        <f t="shared" si="2"/>
        <v/>
      </c>
      <c r="R44" s="56">
        <f t="shared" si="6"/>
        <v>0</v>
      </c>
      <c r="S44" s="56">
        <f t="shared" si="6"/>
        <v>0</v>
      </c>
      <c r="T44" s="56">
        <f t="shared" si="7"/>
        <v>0</v>
      </c>
      <c r="U44" s="57">
        <f t="shared" si="8"/>
        <v>0</v>
      </c>
      <c r="V44" s="55" t="str">
        <f>IFERROR(VLOOKUP($F44,'Master Info'!$A$14:$W$113,17,FALSE),"")</f>
        <v/>
      </c>
      <c r="W44" s="54"/>
    </row>
    <row r="45" spans="1:23" x14ac:dyDescent="0.25">
      <c r="A45" s="54">
        <f t="shared" si="10"/>
        <v>44</v>
      </c>
      <c r="B45" s="54" t="str">
        <f t="shared" si="3"/>
        <v>-</v>
      </c>
      <c r="C45" s="94"/>
      <c r="D45" s="94"/>
      <c r="E45" s="76"/>
      <c r="F45" s="113"/>
      <c r="G45" s="114"/>
      <c r="H45" s="55">
        <f>IFERROR(VLOOKUP($G45,'Product Master'!$B$1:$G$26,5,FALSE),0)</f>
        <v>0</v>
      </c>
      <c r="I45" s="73" t="str">
        <f t="shared" si="4"/>
        <v/>
      </c>
      <c r="J45" s="115"/>
      <c r="K45" s="57">
        <f t="shared" si="0"/>
        <v>0</v>
      </c>
      <c r="L45" s="115"/>
      <c r="M45" s="56">
        <f t="shared" si="5"/>
        <v>0</v>
      </c>
      <c r="N45" s="56">
        <f t="shared" si="1"/>
        <v>0</v>
      </c>
      <c r="O45" s="56" t="str">
        <f>IFERROR(IF($P45="","",IF($P45=LEFT('Master Info'!$Q$2,2),"SCGST","IGST")),"")</f>
        <v/>
      </c>
      <c r="P45" s="56" t="str">
        <f>IFERROR(LEFT(VLOOKUP($F45,'Master Info'!$A$14:$U$113,21,FALSE),2),"")</f>
        <v/>
      </c>
      <c r="Q45" s="73" t="str">
        <f t="shared" si="2"/>
        <v/>
      </c>
      <c r="R45" s="56">
        <f t="shared" si="6"/>
        <v>0</v>
      </c>
      <c r="S45" s="56">
        <f t="shared" si="6"/>
        <v>0</v>
      </c>
      <c r="T45" s="56">
        <f t="shared" si="7"/>
        <v>0</v>
      </c>
      <c r="U45" s="57">
        <f t="shared" si="8"/>
        <v>0</v>
      </c>
      <c r="V45" s="55" t="str">
        <f>IFERROR(VLOOKUP($F45,'Master Info'!$A$14:$W$113,17,FALSE),"")</f>
        <v/>
      </c>
      <c r="W45" s="54"/>
    </row>
    <row r="46" spans="1:23" x14ac:dyDescent="0.25">
      <c r="A46" s="54">
        <f t="shared" si="10"/>
        <v>45</v>
      </c>
      <c r="B46" s="54" t="str">
        <f t="shared" si="3"/>
        <v>-</v>
      </c>
      <c r="C46" s="94"/>
      <c r="D46" s="94"/>
      <c r="E46" s="76"/>
      <c r="F46" s="113"/>
      <c r="G46" s="114"/>
      <c r="H46" s="55">
        <f>IFERROR(VLOOKUP($G46,'Product Master'!$B$1:$G$26,5,FALSE),0)</f>
        <v>0</v>
      </c>
      <c r="I46" s="73" t="str">
        <f t="shared" si="4"/>
        <v/>
      </c>
      <c r="J46" s="115"/>
      <c r="K46" s="57">
        <f t="shared" si="0"/>
        <v>0</v>
      </c>
      <c r="L46" s="115"/>
      <c r="M46" s="56">
        <f t="shared" si="5"/>
        <v>0</v>
      </c>
      <c r="N46" s="56">
        <f t="shared" si="1"/>
        <v>0</v>
      </c>
      <c r="O46" s="56" t="str">
        <f>IFERROR(IF($P46="","",IF($P46=LEFT('Master Info'!$Q$2,2),"SCGST","IGST")),"")</f>
        <v/>
      </c>
      <c r="P46" s="56" t="str">
        <f>IFERROR(LEFT(VLOOKUP($F46,'Master Info'!$A$14:$U$113,21,FALSE),2),"")</f>
        <v/>
      </c>
      <c r="Q46" s="73" t="str">
        <f t="shared" si="2"/>
        <v/>
      </c>
      <c r="R46" s="56">
        <f t="shared" si="6"/>
        <v>0</v>
      </c>
      <c r="S46" s="56">
        <f t="shared" si="6"/>
        <v>0</v>
      </c>
      <c r="T46" s="56">
        <f t="shared" si="7"/>
        <v>0</v>
      </c>
      <c r="U46" s="57">
        <f t="shared" si="8"/>
        <v>0</v>
      </c>
      <c r="V46" s="55" t="str">
        <f>IFERROR(VLOOKUP($F46,'Master Info'!$A$14:$W$113,17,FALSE),"")</f>
        <v/>
      </c>
      <c r="W46" s="54"/>
    </row>
    <row r="47" spans="1:23" x14ac:dyDescent="0.25">
      <c r="A47" s="54">
        <f t="shared" si="10"/>
        <v>46</v>
      </c>
      <c r="B47" s="54" t="str">
        <f t="shared" si="3"/>
        <v>-</v>
      </c>
      <c r="C47" s="94"/>
      <c r="D47" s="94"/>
      <c r="E47" s="76"/>
      <c r="F47" s="113"/>
      <c r="G47" s="114"/>
      <c r="H47" s="55">
        <f>IFERROR(VLOOKUP($G47,'Product Master'!$B$1:$G$26,5,FALSE),0)</f>
        <v>0</v>
      </c>
      <c r="I47" s="73" t="str">
        <f t="shared" si="4"/>
        <v/>
      </c>
      <c r="J47" s="115"/>
      <c r="K47" s="57">
        <f t="shared" si="0"/>
        <v>0</v>
      </c>
      <c r="L47" s="115"/>
      <c r="M47" s="56">
        <f t="shared" si="5"/>
        <v>0</v>
      </c>
      <c r="N47" s="56">
        <f t="shared" si="1"/>
        <v>0</v>
      </c>
      <c r="O47" s="56" t="str">
        <f>IFERROR(IF($P47="","",IF($P47=LEFT('Master Info'!$Q$2,2),"SCGST","IGST")),"")</f>
        <v/>
      </c>
      <c r="P47" s="56" t="str">
        <f>IFERROR(LEFT(VLOOKUP($F47,'Master Info'!$A$14:$U$113,21,FALSE),2),"")</f>
        <v/>
      </c>
      <c r="Q47" s="73" t="str">
        <f t="shared" si="2"/>
        <v/>
      </c>
      <c r="R47" s="56">
        <f t="shared" si="6"/>
        <v>0</v>
      </c>
      <c r="S47" s="56">
        <f t="shared" si="6"/>
        <v>0</v>
      </c>
      <c r="T47" s="56">
        <f t="shared" si="7"/>
        <v>0</v>
      </c>
      <c r="U47" s="57">
        <f t="shared" si="8"/>
        <v>0</v>
      </c>
      <c r="V47" s="55" t="str">
        <f>IFERROR(VLOOKUP($F47,'Master Info'!$A$14:$W$113,17,FALSE),"")</f>
        <v/>
      </c>
      <c r="W47" s="54"/>
    </row>
    <row r="48" spans="1:23" x14ac:dyDescent="0.25">
      <c r="A48" s="54">
        <f t="shared" si="10"/>
        <v>47</v>
      </c>
      <c r="B48" s="54" t="str">
        <f t="shared" si="3"/>
        <v>-</v>
      </c>
      <c r="C48" s="94"/>
      <c r="D48" s="94"/>
      <c r="E48" s="76"/>
      <c r="F48" s="113"/>
      <c r="G48" s="114"/>
      <c r="H48" s="55">
        <f>IFERROR(VLOOKUP($G48,'Product Master'!$B$1:$G$26,5,FALSE),0)</f>
        <v>0</v>
      </c>
      <c r="I48" s="73" t="str">
        <f t="shared" si="4"/>
        <v/>
      </c>
      <c r="J48" s="115"/>
      <c r="K48" s="57">
        <f t="shared" si="0"/>
        <v>0</v>
      </c>
      <c r="L48" s="115"/>
      <c r="M48" s="56">
        <f t="shared" si="5"/>
        <v>0</v>
      </c>
      <c r="N48" s="56">
        <f t="shared" si="1"/>
        <v>0</v>
      </c>
      <c r="O48" s="56" t="str">
        <f>IFERROR(IF($P48="","",IF($P48=LEFT('Master Info'!$Q$2,2),"SCGST","IGST")),"")</f>
        <v/>
      </c>
      <c r="P48" s="56" t="str">
        <f>IFERROR(LEFT(VLOOKUP($F48,'Master Info'!$A$14:$U$113,21,FALSE),2),"")</f>
        <v/>
      </c>
      <c r="Q48" s="73" t="str">
        <f t="shared" si="2"/>
        <v/>
      </c>
      <c r="R48" s="56">
        <f t="shared" si="6"/>
        <v>0</v>
      </c>
      <c r="S48" s="56">
        <f t="shared" si="6"/>
        <v>0</v>
      </c>
      <c r="T48" s="56">
        <f t="shared" si="7"/>
        <v>0</v>
      </c>
      <c r="U48" s="57">
        <f t="shared" si="8"/>
        <v>0</v>
      </c>
      <c r="V48" s="55" t="str">
        <f>IFERROR(VLOOKUP($F48,'Master Info'!$A$14:$W$113,17,FALSE),"")</f>
        <v/>
      </c>
      <c r="W48" s="54"/>
    </row>
    <row r="49" spans="1:23" x14ac:dyDescent="0.25">
      <c r="A49" s="54">
        <f t="shared" si="10"/>
        <v>48</v>
      </c>
      <c r="B49" s="54" t="str">
        <f t="shared" si="3"/>
        <v>-</v>
      </c>
      <c r="C49" s="94"/>
      <c r="D49" s="94"/>
      <c r="E49" s="76"/>
      <c r="F49" s="113"/>
      <c r="G49" s="114"/>
      <c r="H49" s="55">
        <f>IFERROR(VLOOKUP($G49,'Product Master'!$B$1:$G$26,5,FALSE),0)</f>
        <v>0</v>
      </c>
      <c r="I49" s="73" t="str">
        <f t="shared" si="4"/>
        <v/>
      </c>
      <c r="J49" s="115"/>
      <c r="K49" s="57">
        <f t="shared" si="0"/>
        <v>0</v>
      </c>
      <c r="L49" s="115"/>
      <c r="M49" s="56">
        <f t="shared" si="5"/>
        <v>0</v>
      </c>
      <c r="N49" s="56">
        <f t="shared" si="1"/>
        <v>0</v>
      </c>
      <c r="O49" s="56" t="str">
        <f>IFERROR(IF($P49="","",IF($P49=LEFT('Master Info'!$Q$2,2),"SCGST","IGST")),"")</f>
        <v/>
      </c>
      <c r="P49" s="56" t="str">
        <f>IFERROR(LEFT(VLOOKUP($F49,'Master Info'!$A$14:$U$113,21,FALSE),2),"")</f>
        <v/>
      </c>
      <c r="Q49" s="73" t="str">
        <f t="shared" si="2"/>
        <v/>
      </c>
      <c r="R49" s="56">
        <f t="shared" si="6"/>
        <v>0</v>
      </c>
      <c r="S49" s="56">
        <f t="shared" si="6"/>
        <v>0</v>
      </c>
      <c r="T49" s="56">
        <f t="shared" si="7"/>
        <v>0</v>
      </c>
      <c r="U49" s="57">
        <f t="shared" si="8"/>
        <v>0</v>
      </c>
      <c r="V49" s="55" t="str">
        <f>IFERROR(VLOOKUP($F49,'Master Info'!$A$14:$W$113,17,FALSE),"")</f>
        <v/>
      </c>
      <c r="W49" s="54"/>
    </row>
    <row r="50" spans="1:23" x14ac:dyDescent="0.25">
      <c r="A50" s="54">
        <f t="shared" si="10"/>
        <v>49</v>
      </c>
      <c r="B50" s="54" t="str">
        <f t="shared" si="3"/>
        <v>-</v>
      </c>
      <c r="C50" s="94"/>
      <c r="D50" s="94"/>
      <c r="E50" s="76"/>
      <c r="F50" s="113"/>
      <c r="G50" s="114"/>
      <c r="H50" s="55">
        <f>IFERROR(VLOOKUP($G50,'Product Master'!$B$1:$G$26,5,FALSE),0)</f>
        <v>0</v>
      </c>
      <c r="I50" s="73" t="str">
        <f t="shared" si="4"/>
        <v/>
      </c>
      <c r="J50" s="115"/>
      <c r="K50" s="57">
        <f t="shared" si="0"/>
        <v>0</v>
      </c>
      <c r="L50" s="115"/>
      <c r="M50" s="56">
        <f t="shared" si="5"/>
        <v>0</v>
      </c>
      <c r="N50" s="56">
        <f t="shared" si="1"/>
        <v>0</v>
      </c>
      <c r="O50" s="56" t="str">
        <f>IFERROR(IF($P50="","",IF($P50=LEFT('Master Info'!$Q$2,2),"SCGST","IGST")),"")</f>
        <v/>
      </c>
      <c r="P50" s="56" t="str">
        <f>IFERROR(LEFT(VLOOKUP($F50,'Master Info'!$A$14:$U$113,21,FALSE),2),"")</f>
        <v/>
      </c>
      <c r="Q50" s="73" t="str">
        <f t="shared" si="2"/>
        <v/>
      </c>
      <c r="R50" s="56">
        <f t="shared" si="6"/>
        <v>0</v>
      </c>
      <c r="S50" s="56">
        <f t="shared" si="6"/>
        <v>0</v>
      </c>
      <c r="T50" s="56">
        <f t="shared" si="7"/>
        <v>0</v>
      </c>
      <c r="U50" s="57">
        <f t="shared" si="8"/>
        <v>0</v>
      </c>
      <c r="V50" s="55" t="str">
        <f>IFERROR(VLOOKUP($F50,'Master Info'!$A$14:$W$113,17,FALSE),"")</f>
        <v/>
      </c>
      <c r="W50" s="54"/>
    </row>
    <row r="51" spans="1:23" x14ac:dyDescent="0.25">
      <c r="A51" s="54">
        <f t="shared" si="10"/>
        <v>50</v>
      </c>
      <c r="B51" s="54" t="str">
        <f t="shared" si="3"/>
        <v>-</v>
      </c>
      <c r="C51" s="94"/>
      <c r="D51" s="94"/>
      <c r="E51" s="76"/>
      <c r="F51" s="113"/>
      <c r="G51" s="114"/>
      <c r="H51" s="55">
        <f>IFERROR(VLOOKUP($G51,'Product Master'!$B$1:$G$26,5,FALSE),0)</f>
        <v>0</v>
      </c>
      <c r="I51" s="73" t="str">
        <f t="shared" si="4"/>
        <v/>
      </c>
      <c r="J51" s="115"/>
      <c r="K51" s="57">
        <f t="shared" si="0"/>
        <v>0</v>
      </c>
      <c r="L51" s="115"/>
      <c r="M51" s="56">
        <f t="shared" si="5"/>
        <v>0</v>
      </c>
      <c r="N51" s="56">
        <f t="shared" si="1"/>
        <v>0</v>
      </c>
      <c r="O51" s="56" t="str">
        <f>IFERROR(IF($P51="","",IF($P51=LEFT('Master Info'!$Q$2,2),"SCGST","IGST")),"")</f>
        <v/>
      </c>
      <c r="P51" s="56" t="str">
        <f>IFERROR(LEFT(VLOOKUP($F51,'Master Info'!$A$14:$U$113,21,FALSE),2),"")</f>
        <v/>
      </c>
      <c r="Q51" s="73" t="str">
        <f t="shared" si="2"/>
        <v/>
      </c>
      <c r="R51" s="56">
        <f t="shared" si="6"/>
        <v>0</v>
      </c>
      <c r="S51" s="56">
        <f t="shared" si="6"/>
        <v>0</v>
      </c>
      <c r="T51" s="56">
        <f t="shared" si="7"/>
        <v>0</v>
      </c>
      <c r="U51" s="57">
        <f t="shared" si="8"/>
        <v>0</v>
      </c>
      <c r="V51" s="55" t="str">
        <f>IFERROR(VLOOKUP($F51,'Master Info'!$A$14:$W$113,17,FALSE),"")</f>
        <v/>
      </c>
      <c r="W51" s="54"/>
    </row>
    <row r="52" spans="1:23" x14ac:dyDescent="0.25">
      <c r="A52" s="54">
        <f t="shared" si="10"/>
        <v>51</v>
      </c>
      <c r="B52" s="54" t="str">
        <f t="shared" si="3"/>
        <v>-</v>
      </c>
      <c r="C52" s="94"/>
      <c r="D52" s="94"/>
      <c r="E52" s="76"/>
      <c r="F52" s="113"/>
      <c r="G52" s="114"/>
      <c r="H52" s="55">
        <f>IFERROR(VLOOKUP($G52,'Product Master'!$B$1:$G$26,5,FALSE),0)</f>
        <v>0</v>
      </c>
      <c r="I52" s="73" t="str">
        <f t="shared" si="4"/>
        <v/>
      </c>
      <c r="J52" s="115"/>
      <c r="K52" s="57">
        <f t="shared" si="0"/>
        <v>0</v>
      </c>
      <c r="L52" s="115"/>
      <c r="M52" s="56">
        <f t="shared" si="5"/>
        <v>0</v>
      </c>
      <c r="N52" s="56">
        <f t="shared" si="1"/>
        <v>0</v>
      </c>
      <c r="O52" s="56" t="str">
        <f>IFERROR(IF($P52="","",IF($P52=LEFT('Master Info'!$Q$2,2),"SCGST","IGST")),"")</f>
        <v/>
      </c>
      <c r="P52" s="56" t="str">
        <f>IFERROR(LEFT(VLOOKUP($F52,'Master Info'!$A$14:$U$113,21,FALSE),2),"")</f>
        <v/>
      </c>
      <c r="Q52" s="73" t="str">
        <f t="shared" si="2"/>
        <v/>
      </c>
      <c r="R52" s="56">
        <f t="shared" si="6"/>
        <v>0</v>
      </c>
      <c r="S52" s="56">
        <f t="shared" si="6"/>
        <v>0</v>
      </c>
      <c r="T52" s="56">
        <f t="shared" si="7"/>
        <v>0</v>
      </c>
      <c r="U52" s="57">
        <f t="shared" si="8"/>
        <v>0</v>
      </c>
      <c r="V52" s="55" t="str">
        <f>IFERROR(VLOOKUP($F52,'Master Info'!$A$14:$W$113,17,FALSE),"")</f>
        <v/>
      </c>
      <c r="W52" s="54"/>
    </row>
    <row r="53" spans="1:23" x14ac:dyDescent="0.25">
      <c r="A53" s="54">
        <f t="shared" si="10"/>
        <v>52</v>
      </c>
      <c r="B53" s="54" t="str">
        <f t="shared" si="3"/>
        <v>-</v>
      </c>
      <c r="C53" s="94"/>
      <c r="D53" s="94"/>
      <c r="E53" s="76"/>
      <c r="F53" s="113"/>
      <c r="G53" s="114"/>
      <c r="H53" s="55">
        <f>IFERROR(VLOOKUP($G53,'Product Master'!$B$1:$G$26,5,FALSE),0)</f>
        <v>0</v>
      </c>
      <c r="I53" s="73" t="str">
        <f t="shared" si="4"/>
        <v/>
      </c>
      <c r="J53" s="115"/>
      <c r="K53" s="57">
        <f t="shared" si="0"/>
        <v>0</v>
      </c>
      <c r="L53" s="115"/>
      <c r="M53" s="56">
        <f t="shared" si="5"/>
        <v>0</v>
      </c>
      <c r="N53" s="56">
        <f t="shared" si="1"/>
        <v>0</v>
      </c>
      <c r="O53" s="56" t="str">
        <f>IFERROR(IF($P53="","",IF($P53=LEFT('Master Info'!$Q$2,2),"SCGST","IGST")),"")</f>
        <v/>
      </c>
      <c r="P53" s="56" t="str">
        <f>IFERROR(LEFT(VLOOKUP($F53,'Master Info'!$A$14:$U$113,21,FALSE),2),"")</f>
        <v/>
      </c>
      <c r="Q53" s="73" t="str">
        <f t="shared" si="2"/>
        <v/>
      </c>
      <c r="R53" s="56">
        <f t="shared" si="6"/>
        <v>0</v>
      </c>
      <c r="S53" s="56">
        <f t="shared" si="6"/>
        <v>0</v>
      </c>
      <c r="T53" s="56">
        <f t="shared" si="7"/>
        <v>0</v>
      </c>
      <c r="U53" s="57">
        <f t="shared" si="8"/>
        <v>0</v>
      </c>
      <c r="V53" s="55" t="str">
        <f>IFERROR(VLOOKUP($F53,'Master Info'!$A$14:$W$113,17,FALSE),"")</f>
        <v/>
      </c>
      <c r="W53" s="54"/>
    </row>
    <row r="54" spans="1:23" x14ac:dyDescent="0.25">
      <c r="A54" s="54">
        <f t="shared" si="10"/>
        <v>53</v>
      </c>
      <c r="B54" s="54" t="str">
        <f t="shared" si="3"/>
        <v>-</v>
      </c>
      <c r="C54" s="94"/>
      <c r="D54" s="94"/>
      <c r="E54" s="76"/>
      <c r="F54" s="113"/>
      <c r="G54" s="114"/>
      <c r="H54" s="55">
        <f>IFERROR(VLOOKUP($G54,'Product Master'!$B$1:$G$26,5,FALSE),0)</f>
        <v>0</v>
      </c>
      <c r="I54" s="73" t="str">
        <f t="shared" si="4"/>
        <v/>
      </c>
      <c r="J54" s="115"/>
      <c r="K54" s="57">
        <f t="shared" si="0"/>
        <v>0</v>
      </c>
      <c r="L54" s="115"/>
      <c r="M54" s="56">
        <f t="shared" si="5"/>
        <v>0</v>
      </c>
      <c r="N54" s="56">
        <f t="shared" si="1"/>
        <v>0</v>
      </c>
      <c r="O54" s="56" t="str">
        <f>IFERROR(IF($P54="","",IF($P54=LEFT('Master Info'!$Q$2,2),"SCGST","IGST")),"")</f>
        <v/>
      </c>
      <c r="P54" s="56" t="str">
        <f>IFERROR(LEFT(VLOOKUP($F54,'Master Info'!$A$14:$U$113,21,FALSE),2),"")</f>
        <v/>
      </c>
      <c r="Q54" s="73" t="str">
        <f t="shared" si="2"/>
        <v/>
      </c>
      <c r="R54" s="56">
        <f t="shared" si="6"/>
        <v>0</v>
      </c>
      <c r="S54" s="56">
        <f t="shared" si="6"/>
        <v>0</v>
      </c>
      <c r="T54" s="56">
        <f t="shared" si="7"/>
        <v>0</v>
      </c>
      <c r="U54" s="57">
        <f t="shared" si="8"/>
        <v>0</v>
      </c>
      <c r="V54" s="55" t="str">
        <f>IFERROR(VLOOKUP($F54,'Master Info'!$A$14:$W$113,17,FALSE),"")</f>
        <v/>
      </c>
      <c r="W54" s="54"/>
    </row>
    <row r="55" spans="1:23" x14ac:dyDescent="0.25">
      <c r="A55" s="54">
        <f t="shared" si="10"/>
        <v>54</v>
      </c>
      <c r="B55" s="54" t="str">
        <f t="shared" si="3"/>
        <v>-</v>
      </c>
      <c r="C55" s="94"/>
      <c r="D55" s="94"/>
      <c r="E55" s="76"/>
      <c r="F55" s="113"/>
      <c r="G55" s="114"/>
      <c r="H55" s="55">
        <f>IFERROR(VLOOKUP($G55,'Product Master'!$B$1:$G$26,5,FALSE),0)</f>
        <v>0</v>
      </c>
      <c r="I55" s="73" t="str">
        <f t="shared" si="4"/>
        <v/>
      </c>
      <c r="J55" s="115"/>
      <c r="K55" s="57">
        <f t="shared" si="0"/>
        <v>0</v>
      </c>
      <c r="L55" s="115"/>
      <c r="M55" s="56">
        <f t="shared" si="5"/>
        <v>0</v>
      </c>
      <c r="N55" s="56">
        <f t="shared" si="1"/>
        <v>0</v>
      </c>
      <c r="O55" s="56" t="str">
        <f>IFERROR(IF($P55="","",IF($P55=LEFT('Master Info'!$Q$2,2),"SCGST","IGST")),"")</f>
        <v/>
      </c>
      <c r="P55" s="56" t="str">
        <f>IFERROR(LEFT(VLOOKUP($F55,'Master Info'!$A$14:$U$113,21,FALSE),2),"")</f>
        <v/>
      </c>
      <c r="Q55" s="73" t="str">
        <f t="shared" si="2"/>
        <v/>
      </c>
      <c r="R55" s="56">
        <f t="shared" si="6"/>
        <v>0</v>
      </c>
      <c r="S55" s="56">
        <f t="shared" si="6"/>
        <v>0</v>
      </c>
      <c r="T55" s="56">
        <f t="shared" si="7"/>
        <v>0</v>
      </c>
      <c r="U55" s="57">
        <f t="shared" si="8"/>
        <v>0</v>
      </c>
      <c r="V55" s="55" t="str">
        <f>IFERROR(VLOOKUP($F55,'Master Info'!$A$14:$W$113,17,FALSE),"")</f>
        <v/>
      </c>
      <c r="W55" s="54"/>
    </row>
    <row r="56" spans="1:23" x14ac:dyDescent="0.25">
      <c r="A56" s="54">
        <f t="shared" si="10"/>
        <v>55</v>
      </c>
      <c r="B56" s="54" t="str">
        <f t="shared" si="3"/>
        <v>-</v>
      </c>
      <c r="C56" s="94"/>
      <c r="D56" s="94"/>
      <c r="E56" s="76"/>
      <c r="F56" s="113"/>
      <c r="G56" s="114"/>
      <c r="H56" s="55">
        <f>IFERROR(VLOOKUP($G56,'Product Master'!$B$1:$G$26,5,FALSE),0)</f>
        <v>0</v>
      </c>
      <c r="I56" s="73" t="str">
        <f t="shared" si="4"/>
        <v/>
      </c>
      <c r="J56" s="115"/>
      <c r="K56" s="57">
        <f t="shared" si="0"/>
        <v>0</v>
      </c>
      <c r="L56" s="115"/>
      <c r="M56" s="56">
        <f t="shared" si="5"/>
        <v>0</v>
      </c>
      <c r="N56" s="56">
        <f t="shared" si="1"/>
        <v>0</v>
      </c>
      <c r="O56" s="56" t="str">
        <f>IFERROR(IF($P56="","",IF($P56=LEFT('Master Info'!$Q$2,2),"SCGST","IGST")),"")</f>
        <v/>
      </c>
      <c r="P56" s="56" t="str">
        <f>IFERROR(LEFT(VLOOKUP($F56,'Master Info'!$A$14:$U$113,21,FALSE),2),"")</f>
        <v/>
      </c>
      <c r="Q56" s="73" t="str">
        <f t="shared" si="2"/>
        <v/>
      </c>
      <c r="R56" s="56">
        <f t="shared" si="6"/>
        <v>0</v>
      </c>
      <c r="S56" s="56">
        <f t="shared" si="6"/>
        <v>0</v>
      </c>
      <c r="T56" s="56">
        <f t="shared" si="7"/>
        <v>0</v>
      </c>
      <c r="U56" s="57">
        <f t="shared" si="8"/>
        <v>0</v>
      </c>
      <c r="V56" s="55" t="str">
        <f>IFERROR(VLOOKUP($F56,'Master Info'!$A$14:$W$113,17,FALSE),"")</f>
        <v/>
      </c>
      <c r="W56" s="54"/>
    </row>
    <row r="57" spans="1:23" x14ac:dyDescent="0.25">
      <c r="A57" s="54">
        <f t="shared" si="10"/>
        <v>56</v>
      </c>
      <c r="B57" s="54" t="str">
        <f t="shared" si="3"/>
        <v>-</v>
      </c>
      <c r="C57" s="94"/>
      <c r="D57" s="94"/>
      <c r="E57" s="76"/>
      <c r="F57" s="113"/>
      <c r="G57" s="114"/>
      <c r="H57" s="55">
        <f>IFERROR(VLOOKUP($G57,'Product Master'!$B$1:$G$26,5,FALSE),0)</f>
        <v>0</v>
      </c>
      <c r="I57" s="73" t="str">
        <f t="shared" si="4"/>
        <v/>
      </c>
      <c r="J57" s="115"/>
      <c r="K57" s="57">
        <f t="shared" si="0"/>
        <v>0</v>
      </c>
      <c r="L57" s="115"/>
      <c r="M57" s="56">
        <f t="shared" si="5"/>
        <v>0</v>
      </c>
      <c r="N57" s="56">
        <f t="shared" si="1"/>
        <v>0</v>
      </c>
      <c r="O57" s="56" t="str">
        <f>IFERROR(IF($P57="","",IF($P57=LEFT('Master Info'!$Q$2,2),"SCGST","IGST")),"")</f>
        <v/>
      </c>
      <c r="P57" s="56" t="str">
        <f>IFERROR(LEFT(VLOOKUP($F57,'Master Info'!$A$14:$U$113,21,FALSE),2),"")</f>
        <v/>
      </c>
      <c r="Q57" s="73" t="str">
        <f t="shared" si="2"/>
        <v/>
      </c>
      <c r="R57" s="56">
        <f t="shared" si="6"/>
        <v>0</v>
      </c>
      <c r="S57" s="56">
        <f t="shared" si="6"/>
        <v>0</v>
      </c>
      <c r="T57" s="56">
        <f t="shared" si="7"/>
        <v>0</v>
      </c>
      <c r="U57" s="57">
        <f t="shared" si="8"/>
        <v>0</v>
      </c>
      <c r="V57" s="55" t="str">
        <f>IFERROR(VLOOKUP($F57,'Master Info'!$A$14:$W$113,17,FALSE),"")</f>
        <v/>
      </c>
      <c r="W57" s="54"/>
    </row>
    <row r="58" spans="1:23" x14ac:dyDescent="0.25">
      <c r="A58" s="54">
        <f t="shared" si="10"/>
        <v>57</v>
      </c>
      <c r="B58" s="54" t="str">
        <f t="shared" si="3"/>
        <v>-</v>
      </c>
      <c r="C58" s="94"/>
      <c r="D58" s="94"/>
      <c r="E58" s="76"/>
      <c r="F58" s="113"/>
      <c r="G58" s="114"/>
      <c r="H58" s="55">
        <f>IFERROR(VLOOKUP($G58,'Product Master'!$B$1:$G$26,5,FALSE),0)</f>
        <v>0</v>
      </c>
      <c r="I58" s="73" t="str">
        <f t="shared" si="4"/>
        <v/>
      </c>
      <c r="J58" s="115"/>
      <c r="K58" s="57">
        <f t="shared" si="0"/>
        <v>0</v>
      </c>
      <c r="L58" s="115"/>
      <c r="M58" s="56">
        <f t="shared" si="5"/>
        <v>0</v>
      </c>
      <c r="N58" s="56">
        <f t="shared" si="1"/>
        <v>0</v>
      </c>
      <c r="O58" s="56" t="str">
        <f>IFERROR(IF($P58="","",IF($P58=LEFT('Master Info'!$Q$2,2),"SCGST","IGST")),"")</f>
        <v/>
      </c>
      <c r="P58" s="56" t="str">
        <f>IFERROR(LEFT(VLOOKUP($F58,'Master Info'!$A$14:$U$113,21,FALSE),2),"")</f>
        <v/>
      </c>
      <c r="Q58" s="73" t="str">
        <f t="shared" si="2"/>
        <v/>
      </c>
      <c r="R58" s="56">
        <f t="shared" si="6"/>
        <v>0</v>
      </c>
      <c r="S58" s="56">
        <f t="shared" si="6"/>
        <v>0</v>
      </c>
      <c r="T58" s="56">
        <f t="shared" si="7"/>
        <v>0</v>
      </c>
      <c r="U58" s="57">
        <f t="shared" si="8"/>
        <v>0</v>
      </c>
      <c r="V58" s="55" t="str">
        <f>IFERROR(VLOOKUP($F58,'Master Info'!$A$14:$W$113,17,FALSE),"")</f>
        <v/>
      </c>
      <c r="W58" s="54"/>
    </row>
    <row r="59" spans="1:23" x14ac:dyDescent="0.25">
      <c r="A59" s="54">
        <f t="shared" si="10"/>
        <v>58</v>
      </c>
      <c r="B59" s="54" t="str">
        <f t="shared" si="3"/>
        <v>-</v>
      </c>
      <c r="C59" s="94"/>
      <c r="D59" s="94"/>
      <c r="E59" s="76"/>
      <c r="F59" s="113"/>
      <c r="G59" s="114"/>
      <c r="H59" s="55">
        <f>IFERROR(VLOOKUP($G59,'Product Master'!$B$1:$G$26,5,FALSE),0)</f>
        <v>0</v>
      </c>
      <c r="I59" s="73" t="str">
        <f t="shared" si="4"/>
        <v/>
      </c>
      <c r="J59" s="115"/>
      <c r="K59" s="57">
        <f t="shared" si="0"/>
        <v>0</v>
      </c>
      <c r="L59" s="115"/>
      <c r="M59" s="56">
        <f t="shared" si="5"/>
        <v>0</v>
      </c>
      <c r="N59" s="56">
        <f t="shared" si="1"/>
        <v>0</v>
      </c>
      <c r="O59" s="56" t="str">
        <f>IFERROR(IF($P59="","",IF($P59=LEFT('Master Info'!$Q$2,2),"SCGST","IGST")),"")</f>
        <v/>
      </c>
      <c r="P59" s="56" t="str">
        <f>IFERROR(LEFT(VLOOKUP($F59,'Master Info'!$A$14:$U$113,21,FALSE),2),"")</f>
        <v/>
      </c>
      <c r="Q59" s="73" t="str">
        <f t="shared" si="2"/>
        <v/>
      </c>
      <c r="R59" s="56">
        <f t="shared" si="6"/>
        <v>0</v>
      </c>
      <c r="S59" s="56">
        <f t="shared" si="6"/>
        <v>0</v>
      </c>
      <c r="T59" s="56">
        <f t="shared" si="7"/>
        <v>0</v>
      </c>
      <c r="U59" s="57">
        <f t="shared" si="8"/>
        <v>0</v>
      </c>
      <c r="V59" s="55" t="str">
        <f>IFERROR(VLOOKUP($F59,'Master Info'!$A$14:$W$113,17,FALSE),"")</f>
        <v/>
      </c>
      <c r="W59" s="54"/>
    </row>
    <row r="60" spans="1:23" x14ac:dyDescent="0.25">
      <c r="A60" s="54">
        <f t="shared" si="10"/>
        <v>59</v>
      </c>
      <c r="B60" s="54" t="str">
        <f t="shared" si="3"/>
        <v>-</v>
      </c>
      <c r="C60" s="94"/>
      <c r="D60" s="94"/>
      <c r="E60" s="76"/>
      <c r="F60" s="113"/>
      <c r="G60" s="114"/>
      <c r="H60" s="55">
        <f>IFERROR(VLOOKUP($G60,'Product Master'!$B$1:$G$26,5,FALSE),0)</f>
        <v>0</v>
      </c>
      <c r="I60" s="73" t="str">
        <f t="shared" si="4"/>
        <v/>
      </c>
      <c r="J60" s="115"/>
      <c r="K60" s="57">
        <f t="shared" si="0"/>
        <v>0</v>
      </c>
      <c r="L60" s="115"/>
      <c r="M60" s="56">
        <f t="shared" si="5"/>
        <v>0</v>
      </c>
      <c r="N60" s="56">
        <f t="shared" si="1"/>
        <v>0</v>
      </c>
      <c r="O60" s="56" t="str">
        <f>IFERROR(IF($P60="","",IF($P60=LEFT('Master Info'!$Q$2,2),"SCGST","IGST")),"")</f>
        <v/>
      </c>
      <c r="P60" s="56" t="str">
        <f>IFERROR(LEFT(VLOOKUP($F60,'Master Info'!$A$14:$U$113,21,FALSE),2),"")</f>
        <v/>
      </c>
      <c r="Q60" s="73" t="str">
        <f t="shared" si="2"/>
        <v/>
      </c>
      <c r="R60" s="56">
        <f t="shared" si="6"/>
        <v>0</v>
      </c>
      <c r="S60" s="56">
        <f t="shared" si="6"/>
        <v>0</v>
      </c>
      <c r="T60" s="56">
        <f t="shared" si="7"/>
        <v>0</v>
      </c>
      <c r="U60" s="57">
        <f t="shared" si="8"/>
        <v>0</v>
      </c>
      <c r="V60" s="55" t="str">
        <f>IFERROR(VLOOKUP($F60,'Master Info'!$A$14:$W$113,17,FALSE),"")</f>
        <v/>
      </c>
      <c r="W60" s="54"/>
    </row>
    <row r="61" spans="1:23" x14ac:dyDescent="0.25">
      <c r="A61" s="54">
        <f t="shared" si="10"/>
        <v>60</v>
      </c>
      <c r="B61" s="54" t="str">
        <f t="shared" si="3"/>
        <v>-</v>
      </c>
      <c r="C61" s="94"/>
      <c r="D61" s="94"/>
      <c r="E61" s="76"/>
      <c r="F61" s="113"/>
      <c r="G61" s="114"/>
      <c r="H61" s="55">
        <f>IFERROR(VLOOKUP($G61,'Product Master'!$B$1:$G$26,5,FALSE),0)</f>
        <v>0</v>
      </c>
      <c r="I61" s="73" t="str">
        <f t="shared" si="4"/>
        <v/>
      </c>
      <c r="J61" s="115"/>
      <c r="K61" s="57">
        <f t="shared" si="0"/>
        <v>0</v>
      </c>
      <c r="L61" s="115"/>
      <c r="M61" s="56">
        <f t="shared" si="5"/>
        <v>0</v>
      </c>
      <c r="N61" s="56">
        <f t="shared" si="1"/>
        <v>0</v>
      </c>
      <c r="O61" s="56" t="str">
        <f>IFERROR(IF($P61="","",IF($P61=LEFT('Master Info'!$Q$2,2),"SCGST","IGST")),"")</f>
        <v/>
      </c>
      <c r="P61" s="56" t="str">
        <f>IFERROR(LEFT(VLOOKUP($F61,'Master Info'!$A$14:$U$113,21,FALSE),2),"")</f>
        <v/>
      </c>
      <c r="Q61" s="73" t="str">
        <f t="shared" si="2"/>
        <v/>
      </c>
      <c r="R61" s="56">
        <f t="shared" si="6"/>
        <v>0</v>
      </c>
      <c r="S61" s="56">
        <f t="shared" si="6"/>
        <v>0</v>
      </c>
      <c r="T61" s="56">
        <f t="shared" si="7"/>
        <v>0</v>
      </c>
      <c r="U61" s="57">
        <f t="shared" si="8"/>
        <v>0</v>
      </c>
      <c r="V61" s="55" t="str">
        <f>IFERROR(VLOOKUP($F61,'Master Info'!$A$14:$W$113,17,FALSE),"")</f>
        <v/>
      </c>
      <c r="W61" s="54"/>
    </row>
    <row r="62" spans="1:23" x14ac:dyDescent="0.25">
      <c r="A62" s="54">
        <f t="shared" si="10"/>
        <v>61</v>
      </c>
      <c r="B62" s="54" t="str">
        <f t="shared" si="3"/>
        <v>-</v>
      </c>
      <c r="C62" s="94"/>
      <c r="D62" s="94"/>
      <c r="E62" s="76"/>
      <c r="F62" s="113"/>
      <c r="G62" s="114"/>
      <c r="H62" s="55">
        <f>IFERROR(VLOOKUP($G62,'Product Master'!$B$1:$G$26,5,FALSE),0)</f>
        <v>0</v>
      </c>
      <c r="I62" s="73" t="str">
        <f t="shared" si="4"/>
        <v/>
      </c>
      <c r="J62" s="115"/>
      <c r="K62" s="57">
        <f t="shared" si="0"/>
        <v>0</v>
      </c>
      <c r="L62" s="115"/>
      <c r="M62" s="56">
        <f t="shared" si="5"/>
        <v>0</v>
      </c>
      <c r="N62" s="56">
        <f t="shared" si="1"/>
        <v>0</v>
      </c>
      <c r="O62" s="56" t="str">
        <f>IFERROR(IF($P62="","",IF($P62=LEFT('Master Info'!$Q$2,2),"SCGST","IGST")),"")</f>
        <v/>
      </c>
      <c r="P62" s="56" t="str">
        <f>IFERROR(LEFT(VLOOKUP($F62,'Master Info'!$A$14:$U$113,21,FALSE),2),"")</f>
        <v/>
      </c>
      <c r="Q62" s="73" t="str">
        <f t="shared" si="2"/>
        <v/>
      </c>
      <c r="R62" s="56">
        <f t="shared" si="6"/>
        <v>0</v>
      </c>
      <c r="S62" s="56">
        <f t="shared" si="6"/>
        <v>0</v>
      </c>
      <c r="T62" s="56">
        <f t="shared" si="7"/>
        <v>0</v>
      </c>
      <c r="U62" s="57">
        <f t="shared" si="8"/>
        <v>0</v>
      </c>
      <c r="V62" s="55" t="str">
        <f>IFERROR(VLOOKUP($F62,'Master Info'!$A$14:$W$113,17,FALSE),"")</f>
        <v/>
      </c>
      <c r="W62" s="54"/>
    </row>
    <row r="63" spans="1:23" x14ac:dyDescent="0.25">
      <c r="A63" s="54">
        <f t="shared" si="10"/>
        <v>62</v>
      </c>
      <c r="B63" s="54" t="str">
        <f t="shared" si="3"/>
        <v>-</v>
      </c>
      <c r="C63" s="94"/>
      <c r="D63" s="94"/>
      <c r="E63" s="76"/>
      <c r="F63" s="113"/>
      <c r="G63" s="114"/>
      <c r="H63" s="55">
        <f>IFERROR(VLOOKUP($G63,'Product Master'!$B$1:$G$26,5,FALSE),0)</f>
        <v>0</v>
      </c>
      <c r="I63" s="73" t="str">
        <f t="shared" si="4"/>
        <v/>
      </c>
      <c r="J63" s="115"/>
      <c r="K63" s="57">
        <f t="shared" si="0"/>
        <v>0</v>
      </c>
      <c r="L63" s="115"/>
      <c r="M63" s="56">
        <f t="shared" si="5"/>
        <v>0</v>
      </c>
      <c r="N63" s="56">
        <f t="shared" si="1"/>
        <v>0</v>
      </c>
      <c r="O63" s="56" t="str">
        <f>IFERROR(IF($P63="","",IF($P63=LEFT('Master Info'!$Q$2,2),"SCGST","IGST")),"")</f>
        <v/>
      </c>
      <c r="P63" s="56" t="str">
        <f>IFERROR(LEFT(VLOOKUP($F63,'Master Info'!$A$14:$U$113,21,FALSE),2),"")</f>
        <v/>
      </c>
      <c r="Q63" s="73" t="str">
        <f t="shared" si="2"/>
        <v/>
      </c>
      <c r="R63" s="56">
        <f t="shared" si="6"/>
        <v>0</v>
      </c>
      <c r="S63" s="56">
        <f t="shared" si="6"/>
        <v>0</v>
      </c>
      <c r="T63" s="56">
        <f t="shared" si="7"/>
        <v>0</v>
      </c>
      <c r="U63" s="57">
        <f t="shared" si="8"/>
        <v>0</v>
      </c>
      <c r="V63" s="55" t="str">
        <f>IFERROR(VLOOKUP($F63,'Master Info'!$A$14:$W$113,17,FALSE),"")</f>
        <v/>
      </c>
      <c r="W63" s="54"/>
    </row>
    <row r="64" spans="1:23" x14ac:dyDescent="0.25">
      <c r="A64" s="54">
        <f t="shared" si="10"/>
        <v>63</v>
      </c>
      <c r="B64" s="54" t="str">
        <f t="shared" si="3"/>
        <v>-</v>
      </c>
      <c r="C64" s="94"/>
      <c r="D64" s="94"/>
      <c r="E64" s="76"/>
      <c r="F64" s="113"/>
      <c r="G64" s="114"/>
      <c r="H64" s="55">
        <f>IFERROR(VLOOKUP($G64,'Product Master'!$B$1:$G$26,5,FALSE),0)</f>
        <v>0</v>
      </c>
      <c r="I64" s="73" t="str">
        <f t="shared" si="4"/>
        <v/>
      </c>
      <c r="J64" s="115"/>
      <c r="K64" s="57">
        <f t="shared" si="0"/>
        <v>0</v>
      </c>
      <c r="L64" s="115"/>
      <c r="M64" s="56">
        <f t="shared" si="5"/>
        <v>0</v>
      </c>
      <c r="N64" s="56">
        <f t="shared" si="1"/>
        <v>0</v>
      </c>
      <c r="O64" s="56" t="str">
        <f>IFERROR(IF($P64="","",IF($P64=LEFT('Master Info'!$Q$2,2),"SCGST","IGST")),"")</f>
        <v/>
      </c>
      <c r="P64" s="56" t="str">
        <f>IFERROR(LEFT(VLOOKUP($F64,'Master Info'!$A$14:$U$113,21,FALSE),2),"")</f>
        <v/>
      </c>
      <c r="Q64" s="73" t="str">
        <f t="shared" si="2"/>
        <v/>
      </c>
      <c r="R64" s="56">
        <f t="shared" si="6"/>
        <v>0</v>
      </c>
      <c r="S64" s="56">
        <f t="shared" si="6"/>
        <v>0</v>
      </c>
      <c r="T64" s="56">
        <f t="shared" si="7"/>
        <v>0</v>
      </c>
      <c r="U64" s="57">
        <f t="shared" si="8"/>
        <v>0</v>
      </c>
      <c r="V64" s="55" t="str">
        <f>IFERROR(VLOOKUP($F64,'Master Info'!$A$14:$W$113,17,FALSE),"")</f>
        <v/>
      </c>
      <c r="W64" s="54"/>
    </row>
    <row r="65" spans="1:23" x14ac:dyDescent="0.25">
      <c r="A65" s="54">
        <f t="shared" si="10"/>
        <v>64</v>
      </c>
      <c r="B65" s="54" t="str">
        <f t="shared" si="3"/>
        <v>-</v>
      </c>
      <c r="C65" s="94"/>
      <c r="D65" s="94"/>
      <c r="E65" s="76"/>
      <c r="F65" s="113"/>
      <c r="G65" s="114"/>
      <c r="H65" s="55">
        <f>IFERROR(VLOOKUP($G65,'Product Master'!$B$1:$G$26,5,FALSE),0)</f>
        <v>0</v>
      </c>
      <c r="I65" s="73" t="str">
        <f t="shared" si="4"/>
        <v/>
      </c>
      <c r="J65" s="115"/>
      <c r="K65" s="57">
        <f t="shared" si="0"/>
        <v>0</v>
      </c>
      <c r="L65" s="115"/>
      <c r="M65" s="56">
        <f t="shared" si="5"/>
        <v>0</v>
      </c>
      <c r="N65" s="56">
        <f t="shared" si="1"/>
        <v>0</v>
      </c>
      <c r="O65" s="56" t="str">
        <f>IFERROR(IF($P65="","",IF($P65=LEFT('Master Info'!$Q$2,2),"SCGST","IGST")),"")</f>
        <v/>
      </c>
      <c r="P65" s="56" t="str">
        <f>IFERROR(LEFT(VLOOKUP($F65,'Master Info'!$A$14:$U$113,21,FALSE),2),"")</f>
        <v/>
      </c>
      <c r="Q65" s="73" t="str">
        <f t="shared" si="2"/>
        <v/>
      </c>
      <c r="R65" s="56">
        <f t="shared" si="6"/>
        <v>0</v>
      </c>
      <c r="S65" s="56">
        <f t="shared" si="6"/>
        <v>0</v>
      </c>
      <c r="T65" s="56">
        <f t="shared" si="7"/>
        <v>0</v>
      </c>
      <c r="U65" s="57">
        <f t="shared" si="8"/>
        <v>0</v>
      </c>
      <c r="V65" s="55" t="str">
        <f>IFERROR(VLOOKUP($F65,'Master Info'!$A$14:$W$113,17,FALSE),"")</f>
        <v/>
      </c>
      <c r="W65" s="54"/>
    </row>
    <row r="66" spans="1:23" x14ac:dyDescent="0.25">
      <c r="A66" s="54">
        <f t="shared" si="10"/>
        <v>65</v>
      </c>
      <c r="B66" s="54" t="str">
        <f t="shared" si="3"/>
        <v>-</v>
      </c>
      <c r="C66" s="94"/>
      <c r="D66" s="94"/>
      <c r="E66" s="76"/>
      <c r="F66" s="113"/>
      <c r="G66" s="114"/>
      <c r="H66" s="55">
        <f>IFERROR(VLOOKUP($G66,'Product Master'!$B$1:$G$26,5,FALSE),0)</f>
        <v>0</v>
      </c>
      <c r="I66" s="73" t="str">
        <f t="shared" si="4"/>
        <v/>
      </c>
      <c r="J66" s="115"/>
      <c r="K66" s="57">
        <f t="shared" ref="K66:K129" si="11">IFERROR(H66-J66,0)</f>
        <v>0</v>
      </c>
      <c r="L66" s="115"/>
      <c r="M66" s="56">
        <f t="shared" si="5"/>
        <v>0</v>
      </c>
      <c r="N66" s="56">
        <f t="shared" ref="N66:N129" si="12">IFERROR(ROUND($J66*$L66,0),0)</f>
        <v>0</v>
      </c>
      <c r="O66" s="56" t="str">
        <f>IFERROR(IF($P66="","",IF($P66=LEFT('Master Info'!$Q$2,2),"SCGST","IGST")),"")</f>
        <v/>
      </c>
      <c r="P66" s="56" t="str">
        <f>IFERROR(LEFT(VLOOKUP($F66,'Master Info'!$A$14:$U$113,21,FALSE),2),"")</f>
        <v/>
      </c>
      <c r="Q66" s="73" t="str">
        <f t="shared" ref="Q66:Q129" si="13">IFERROR(VLOOKUP($G66,Products,IF(O66="SCGST",6,8),FALSE),"")</f>
        <v/>
      </c>
      <c r="R66" s="56">
        <f t="shared" si="6"/>
        <v>0</v>
      </c>
      <c r="S66" s="56">
        <f t="shared" si="6"/>
        <v>0</v>
      </c>
      <c r="T66" s="56">
        <f t="shared" si="7"/>
        <v>0</v>
      </c>
      <c r="U66" s="57">
        <f t="shared" si="8"/>
        <v>0</v>
      </c>
      <c r="V66" s="55" t="str">
        <f>IFERROR(VLOOKUP($F66,'Master Info'!$A$14:$W$113,17,FALSE),"")</f>
        <v/>
      </c>
      <c r="W66" s="54"/>
    </row>
    <row r="67" spans="1:23" x14ac:dyDescent="0.25">
      <c r="A67" s="54">
        <f t="shared" si="10"/>
        <v>66</v>
      </c>
      <c r="B67" s="54" t="str">
        <f t="shared" ref="B67:B130" si="14">C67&amp;"-"&amp;D67</f>
        <v>-</v>
      </c>
      <c r="C67" s="94"/>
      <c r="D67" s="94"/>
      <c r="E67" s="76"/>
      <c r="F67" s="113"/>
      <c r="G67" s="114"/>
      <c r="H67" s="55">
        <f>IFERROR(VLOOKUP($G67,'Product Master'!$B$1:$G$26,5,FALSE),0)</f>
        <v>0</v>
      </c>
      <c r="I67" s="73" t="str">
        <f t="shared" ref="I67:I130" si="15">IFERROR(ROUND(J67/H67,2),"")</f>
        <v/>
      </c>
      <c r="J67" s="115"/>
      <c r="K67" s="57">
        <f t="shared" si="11"/>
        <v>0</v>
      </c>
      <c r="L67" s="115"/>
      <c r="M67" s="56">
        <f t="shared" ref="M67:M130" si="16">IFERROR(ROUND($K67*$L67,0),0)</f>
        <v>0</v>
      </c>
      <c r="N67" s="56">
        <f t="shared" si="12"/>
        <v>0</v>
      </c>
      <c r="O67" s="56" t="str">
        <f>IFERROR(IF($P67="","",IF($P67=LEFT('Master Info'!$Q$2,2),"SCGST","IGST")),"")</f>
        <v/>
      </c>
      <c r="P67" s="56" t="str">
        <f>IFERROR(LEFT(VLOOKUP($F67,'Master Info'!$A$14:$U$113,21,FALSE),2),"")</f>
        <v/>
      </c>
      <c r="Q67" s="73" t="str">
        <f t="shared" si="13"/>
        <v/>
      </c>
      <c r="R67" s="56">
        <f t="shared" ref="R67:S130" si="17">IFERROR(IF($O67="SCGST",ROUND($M67*$Q67,2),0),0)</f>
        <v>0</v>
      </c>
      <c r="S67" s="56">
        <f t="shared" si="17"/>
        <v>0</v>
      </c>
      <c r="T67" s="56">
        <f t="shared" ref="T67:T130" si="18">IFERROR(IF($O67="IGST",ROUND($M67*$Q67,2),0),0)</f>
        <v>0</v>
      </c>
      <c r="U67" s="57">
        <f t="shared" ref="U67:U130" si="19">IFERROR(IF($O67="IGST",SUM(M67,T67),SUM(M67,R67,S67)),0)</f>
        <v>0</v>
      </c>
      <c r="V67" s="55" t="str">
        <f>IFERROR(VLOOKUP($F67,'Master Info'!$A$14:$W$113,17,FALSE),"")</f>
        <v/>
      </c>
      <c r="W67" s="54"/>
    </row>
    <row r="68" spans="1:23" x14ac:dyDescent="0.25">
      <c r="A68" s="54">
        <f t="shared" si="10"/>
        <v>67</v>
      </c>
      <c r="B68" s="54" t="str">
        <f t="shared" si="14"/>
        <v>-</v>
      </c>
      <c r="C68" s="94"/>
      <c r="D68" s="94"/>
      <c r="E68" s="76"/>
      <c r="F68" s="113"/>
      <c r="G68" s="114"/>
      <c r="H68" s="55">
        <f>IFERROR(VLOOKUP($G68,'Product Master'!$B$1:$G$26,5,FALSE),0)</f>
        <v>0</v>
      </c>
      <c r="I68" s="73" t="str">
        <f t="shared" si="15"/>
        <v/>
      </c>
      <c r="J68" s="115"/>
      <c r="K68" s="57">
        <f t="shared" si="11"/>
        <v>0</v>
      </c>
      <c r="L68" s="115"/>
      <c r="M68" s="56">
        <f t="shared" si="16"/>
        <v>0</v>
      </c>
      <c r="N68" s="56">
        <f t="shared" si="12"/>
        <v>0</v>
      </c>
      <c r="O68" s="56" t="str">
        <f>IFERROR(IF($P68="","",IF($P68=LEFT('Master Info'!$Q$2,2),"SCGST","IGST")),"")</f>
        <v/>
      </c>
      <c r="P68" s="56" t="str">
        <f>IFERROR(LEFT(VLOOKUP($F68,'Master Info'!$A$14:$U$113,21,FALSE),2),"")</f>
        <v/>
      </c>
      <c r="Q68" s="73" t="str">
        <f t="shared" si="13"/>
        <v/>
      </c>
      <c r="R68" s="56">
        <f t="shared" si="17"/>
        <v>0</v>
      </c>
      <c r="S68" s="56">
        <f t="shared" si="17"/>
        <v>0</v>
      </c>
      <c r="T68" s="56">
        <f t="shared" si="18"/>
        <v>0</v>
      </c>
      <c r="U68" s="57">
        <f t="shared" si="19"/>
        <v>0</v>
      </c>
      <c r="V68" s="55" t="str">
        <f>IFERROR(VLOOKUP($F68,'Master Info'!$A$14:$W$113,17,FALSE),"")</f>
        <v/>
      </c>
      <c r="W68" s="54"/>
    </row>
    <row r="69" spans="1:23" x14ac:dyDescent="0.25">
      <c r="A69" s="54">
        <f t="shared" si="10"/>
        <v>68</v>
      </c>
      <c r="B69" s="54" t="str">
        <f t="shared" si="14"/>
        <v>-</v>
      </c>
      <c r="C69" s="94"/>
      <c r="D69" s="94"/>
      <c r="E69" s="76"/>
      <c r="F69" s="113"/>
      <c r="G69" s="114"/>
      <c r="H69" s="55">
        <f>IFERROR(VLOOKUP($G69,'Product Master'!$B$1:$G$26,5,FALSE),0)</f>
        <v>0</v>
      </c>
      <c r="I69" s="73" t="str">
        <f t="shared" si="15"/>
        <v/>
      </c>
      <c r="J69" s="115"/>
      <c r="K69" s="57">
        <f t="shared" si="11"/>
        <v>0</v>
      </c>
      <c r="L69" s="115"/>
      <c r="M69" s="56">
        <f t="shared" si="16"/>
        <v>0</v>
      </c>
      <c r="N69" s="56">
        <f t="shared" si="12"/>
        <v>0</v>
      </c>
      <c r="O69" s="56" t="str">
        <f>IFERROR(IF($P69="","",IF($P69=LEFT('Master Info'!$Q$2,2),"SCGST","IGST")),"")</f>
        <v/>
      </c>
      <c r="P69" s="56" t="str">
        <f>IFERROR(LEFT(VLOOKUP($F69,'Master Info'!$A$14:$U$113,21,FALSE),2),"")</f>
        <v/>
      </c>
      <c r="Q69" s="73" t="str">
        <f t="shared" si="13"/>
        <v/>
      </c>
      <c r="R69" s="56">
        <f t="shared" si="17"/>
        <v>0</v>
      </c>
      <c r="S69" s="56">
        <f t="shared" si="17"/>
        <v>0</v>
      </c>
      <c r="T69" s="56">
        <f t="shared" si="18"/>
        <v>0</v>
      </c>
      <c r="U69" s="57">
        <f t="shared" si="19"/>
        <v>0</v>
      </c>
      <c r="V69" s="55" t="str">
        <f>IFERROR(VLOOKUP($F69,'Master Info'!$A$14:$W$113,17,FALSE),"")</f>
        <v/>
      </c>
      <c r="W69" s="54"/>
    </row>
    <row r="70" spans="1:23" x14ac:dyDescent="0.25">
      <c r="A70" s="54">
        <f t="shared" si="10"/>
        <v>69</v>
      </c>
      <c r="B70" s="54" t="str">
        <f t="shared" si="14"/>
        <v>-</v>
      </c>
      <c r="C70" s="94"/>
      <c r="D70" s="94"/>
      <c r="E70" s="76"/>
      <c r="F70" s="113"/>
      <c r="G70" s="114"/>
      <c r="H70" s="55">
        <f>IFERROR(VLOOKUP($G70,'Product Master'!$B$1:$G$26,5,FALSE),0)</f>
        <v>0</v>
      </c>
      <c r="I70" s="73" t="str">
        <f t="shared" si="15"/>
        <v/>
      </c>
      <c r="J70" s="115"/>
      <c r="K70" s="57">
        <f t="shared" si="11"/>
        <v>0</v>
      </c>
      <c r="L70" s="115"/>
      <c r="M70" s="56">
        <f t="shared" si="16"/>
        <v>0</v>
      </c>
      <c r="N70" s="56">
        <f t="shared" si="12"/>
        <v>0</v>
      </c>
      <c r="O70" s="56" t="str">
        <f>IFERROR(IF($P70="","",IF($P70=LEFT('Master Info'!$Q$2,2),"SCGST","IGST")),"")</f>
        <v/>
      </c>
      <c r="P70" s="56" t="str">
        <f>IFERROR(LEFT(VLOOKUP($F70,'Master Info'!$A$14:$U$113,21,FALSE),2),"")</f>
        <v/>
      </c>
      <c r="Q70" s="73" t="str">
        <f t="shared" si="13"/>
        <v/>
      </c>
      <c r="R70" s="56">
        <f t="shared" si="17"/>
        <v>0</v>
      </c>
      <c r="S70" s="56">
        <f t="shared" si="17"/>
        <v>0</v>
      </c>
      <c r="T70" s="56">
        <f t="shared" si="18"/>
        <v>0</v>
      </c>
      <c r="U70" s="57">
        <f t="shared" si="19"/>
        <v>0</v>
      </c>
      <c r="V70" s="55" t="str">
        <f>IFERROR(VLOOKUP($F70,'Master Info'!$A$14:$W$113,17,FALSE),"")</f>
        <v/>
      </c>
      <c r="W70" s="54"/>
    </row>
    <row r="71" spans="1:23" x14ac:dyDescent="0.25">
      <c r="A71" s="54">
        <f t="shared" si="10"/>
        <v>70</v>
      </c>
      <c r="B71" s="54" t="str">
        <f t="shared" si="14"/>
        <v>-</v>
      </c>
      <c r="C71" s="94"/>
      <c r="D71" s="94"/>
      <c r="E71" s="76"/>
      <c r="F71" s="113"/>
      <c r="G71" s="114"/>
      <c r="H71" s="55">
        <f>IFERROR(VLOOKUP($G71,'Product Master'!$B$1:$G$26,5,FALSE),0)</f>
        <v>0</v>
      </c>
      <c r="I71" s="73" t="str">
        <f t="shared" si="15"/>
        <v/>
      </c>
      <c r="J71" s="115"/>
      <c r="K71" s="57">
        <f t="shared" si="11"/>
        <v>0</v>
      </c>
      <c r="L71" s="115"/>
      <c r="M71" s="56">
        <f t="shared" si="16"/>
        <v>0</v>
      </c>
      <c r="N71" s="56">
        <f t="shared" si="12"/>
        <v>0</v>
      </c>
      <c r="O71" s="56" t="str">
        <f>IFERROR(IF($P71="","",IF($P71=LEFT('Master Info'!$Q$2,2),"SCGST","IGST")),"")</f>
        <v/>
      </c>
      <c r="P71" s="56" t="str">
        <f>IFERROR(LEFT(VLOOKUP($F71,'Master Info'!$A$14:$U$113,21,FALSE),2),"")</f>
        <v/>
      </c>
      <c r="Q71" s="73" t="str">
        <f t="shared" si="13"/>
        <v/>
      </c>
      <c r="R71" s="56">
        <f t="shared" si="17"/>
        <v>0</v>
      </c>
      <c r="S71" s="56">
        <f t="shared" si="17"/>
        <v>0</v>
      </c>
      <c r="T71" s="56">
        <f t="shared" si="18"/>
        <v>0</v>
      </c>
      <c r="U71" s="57">
        <f t="shared" si="19"/>
        <v>0</v>
      </c>
      <c r="V71" s="55" t="str">
        <f>IFERROR(VLOOKUP($F71,'Master Info'!$A$14:$W$113,17,FALSE),"")</f>
        <v/>
      </c>
      <c r="W71" s="54"/>
    </row>
    <row r="72" spans="1:23" x14ac:dyDescent="0.25">
      <c r="A72" s="54">
        <f t="shared" si="10"/>
        <v>71</v>
      </c>
      <c r="B72" s="54" t="str">
        <f t="shared" si="14"/>
        <v>-</v>
      </c>
      <c r="C72" s="94"/>
      <c r="D72" s="94"/>
      <c r="E72" s="76"/>
      <c r="F72" s="113"/>
      <c r="G72" s="114"/>
      <c r="H72" s="55">
        <f>IFERROR(VLOOKUP($G72,'Product Master'!$B$1:$G$26,5,FALSE),0)</f>
        <v>0</v>
      </c>
      <c r="I72" s="73" t="str">
        <f t="shared" si="15"/>
        <v/>
      </c>
      <c r="J72" s="115"/>
      <c r="K72" s="57">
        <f t="shared" si="11"/>
        <v>0</v>
      </c>
      <c r="L72" s="115"/>
      <c r="M72" s="56">
        <f t="shared" si="16"/>
        <v>0</v>
      </c>
      <c r="N72" s="56">
        <f t="shared" si="12"/>
        <v>0</v>
      </c>
      <c r="O72" s="56" t="str">
        <f>IFERROR(IF($P72="","",IF($P72=LEFT('Master Info'!$Q$2,2),"SCGST","IGST")),"")</f>
        <v/>
      </c>
      <c r="P72" s="56" t="str">
        <f>IFERROR(LEFT(VLOOKUP($F72,'Master Info'!$A$14:$U$113,21,FALSE),2),"")</f>
        <v/>
      </c>
      <c r="Q72" s="73" t="str">
        <f t="shared" si="13"/>
        <v/>
      </c>
      <c r="R72" s="56">
        <f t="shared" si="17"/>
        <v>0</v>
      </c>
      <c r="S72" s="56">
        <f t="shared" si="17"/>
        <v>0</v>
      </c>
      <c r="T72" s="56">
        <f t="shared" si="18"/>
        <v>0</v>
      </c>
      <c r="U72" s="57">
        <f t="shared" si="19"/>
        <v>0</v>
      </c>
      <c r="V72" s="55" t="str">
        <f>IFERROR(VLOOKUP($F72,'Master Info'!$A$14:$W$113,17,FALSE),"")</f>
        <v/>
      </c>
      <c r="W72" s="54"/>
    </row>
    <row r="73" spans="1:23" x14ac:dyDescent="0.25">
      <c r="A73" s="54">
        <f t="shared" si="10"/>
        <v>72</v>
      </c>
      <c r="B73" s="54" t="str">
        <f t="shared" si="14"/>
        <v>-</v>
      </c>
      <c r="C73" s="94"/>
      <c r="D73" s="94"/>
      <c r="E73" s="76"/>
      <c r="F73" s="113"/>
      <c r="G73" s="114"/>
      <c r="H73" s="55">
        <f>IFERROR(VLOOKUP($G73,'Product Master'!$B$1:$G$26,5,FALSE),0)</f>
        <v>0</v>
      </c>
      <c r="I73" s="73" t="str">
        <f t="shared" si="15"/>
        <v/>
      </c>
      <c r="J73" s="115"/>
      <c r="K73" s="57">
        <f t="shared" si="11"/>
        <v>0</v>
      </c>
      <c r="L73" s="115"/>
      <c r="M73" s="56">
        <f t="shared" si="16"/>
        <v>0</v>
      </c>
      <c r="N73" s="56">
        <f t="shared" si="12"/>
        <v>0</v>
      </c>
      <c r="O73" s="56" t="str">
        <f>IFERROR(IF($P73="","",IF($P73=LEFT('Master Info'!$Q$2,2),"SCGST","IGST")),"")</f>
        <v/>
      </c>
      <c r="P73" s="56" t="str">
        <f>IFERROR(LEFT(VLOOKUP($F73,'Master Info'!$A$14:$U$113,21,FALSE),2),"")</f>
        <v/>
      </c>
      <c r="Q73" s="73" t="str">
        <f t="shared" si="13"/>
        <v/>
      </c>
      <c r="R73" s="56">
        <f t="shared" si="17"/>
        <v>0</v>
      </c>
      <c r="S73" s="56">
        <f t="shared" si="17"/>
        <v>0</v>
      </c>
      <c r="T73" s="56">
        <f t="shared" si="18"/>
        <v>0</v>
      </c>
      <c r="U73" s="57">
        <f t="shared" si="19"/>
        <v>0</v>
      </c>
      <c r="V73" s="55" t="str">
        <f>IFERROR(VLOOKUP($F73,'Master Info'!$A$14:$W$113,17,FALSE),"")</f>
        <v/>
      </c>
      <c r="W73" s="54"/>
    </row>
    <row r="74" spans="1:23" x14ac:dyDescent="0.25">
      <c r="A74" s="54">
        <f t="shared" si="10"/>
        <v>73</v>
      </c>
      <c r="B74" s="54" t="str">
        <f t="shared" si="14"/>
        <v>-</v>
      </c>
      <c r="C74" s="94"/>
      <c r="D74" s="94"/>
      <c r="E74" s="76"/>
      <c r="F74" s="113"/>
      <c r="G74" s="114"/>
      <c r="H74" s="55">
        <f>IFERROR(VLOOKUP($G74,'Product Master'!$B$1:$G$26,5,FALSE),0)</f>
        <v>0</v>
      </c>
      <c r="I74" s="73" t="str">
        <f t="shared" si="15"/>
        <v/>
      </c>
      <c r="J74" s="115"/>
      <c r="K74" s="57">
        <f t="shared" si="11"/>
        <v>0</v>
      </c>
      <c r="L74" s="115"/>
      <c r="M74" s="56">
        <f t="shared" si="16"/>
        <v>0</v>
      </c>
      <c r="N74" s="56">
        <f t="shared" si="12"/>
        <v>0</v>
      </c>
      <c r="O74" s="56" t="str">
        <f>IFERROR(IF($P74="","",IF($P74=LEFT('Master Info'!$Q$2,2),"SCGST","IGST")),"")</f>
        <v/>
      </c>
      <c r="P74" s="56" t="str">
        <f>IFERROR(LEFT(VLOOKUP($F74,'Master Info'!$A$14:$U$113,21,FALSE),2),"")</f>
        <v/>
      </c>
      <c r="Q74" s="73" t="str">
        <f t="shared" si="13"/>
        <v/>
      </c>
      <c r="R74" s="56">
        <f t="shared" si="17"/>
        <v>0</v>
      </c>
      <c r="S74" s="56">
        <f t="shared" si="17"/>
        <v>0</v>
      </c>
      <c r="T74" s="56">
        <f t="shared" si="18"/>
        <v>0</v>
      </c>
      <c r="U74" s="57">
        <f t="shared" si="19"/>
        <v>0</v>
      </c>
      <c r="V74" s="55" t="str">
        <f>IFERROR(VLOOKUP($F74,'Master Info'!$A$14:$W$113,17,FALSE),"")</f>
        <v/>
      </c>
      <c r="W74" s="54"/>
    </row>
    <row r="75" spans="1:23" x14ac:dyDescent="0.25">
      <c r="A75" s="54">
        <f t="shared" si="10"/>
        <v>74</v>
      </c>
      <c r="B75" s="54" t="str">
        <f t="shared" si="14"/>
        <v>-</v>
      </c>
      <c r="C75" s="94"/>
      <c r="D75" s="94"/>
      <c r="E75" s="76"/>
      <c r="F75" s="113"/>
      <c r="G75" s="114"/>
      <c r="H75" s="55">
        <f>IFERROR(VLOOKUP($G75,'Product Master'!$B$1:$G$26,5,FALSE),0)</f>
        <v>0</v>
      </c>
      <c r="I75" s="73" t="str">
        <f t="shared" si="15"/>
        <v/>
      </c>
      <c r="J75" s="115"/>
      <c r="K75" s="57">
        <f t="shared" si="11"/>
        <v>0</v>
      </c>
      <c r="L75" s="115"/>
      <c r="M75" s="56">
        <f t="shared" si="16"/>
        <v>0</v>
      </c>
      <c r="N75" s="56">
        <f t="shared" si="12"/>
        <v>0</v>
      </c>
      <c r="O75" s="56" t="str">
        <f>IFERROR(IF($P75="","",IF($P75=LEFT('Master Info'!$Q$2,2),"SCGST","IGST")),"")</f>
        <v/>
      </c>
      <c r="P75" s="56" t="str">
        <f>IFERROR(LEFT(VLOOKUP($F75,'Master Info'!$A$14:$U$113,21,FALSE),2),"")</f>
        <v/>
      </c>
      <c r="Q75" s="73" t="str">
        <f t="shared" si="13"/>
        <v/>
      </c>
      <c r="R75" s="56">
        <f t="shared" si="17"/>
        <v>0</v>
      </c>
      <c r="S75" s="56">
        <f t="shared" si="17"/>
        <v>0</v>
      </c>
      <c r="T75" s="56">
        <f t="shared" si="18"/>
        <v>0</v>
      </c>
      <c r="U75" s="57">
        <f t="shared" si="19"/>
        <v>0</v>
      </c>
      <c r="V75" s="55" t="str">
        <f>IFERROR(VLOOKUP($F75,'Master Info'!$A$14:$W$113,17,FALSE),"")</f>
        <v/>
      </c>
      <c r="W75" s="54"/>
    </row>
    <row r="76" spans="1:23" x14ac:dyDescent="0.25">
      <c r="A76" s="54">
        <f t="shared" si="10"/>
        <v>75</v>
      </c>
      <c r="B76" s="54" t="str">
        <f t="shared" si="14"/>
        <v>-</v>
      </c>
      <c r="C76" s="94"/>
      <c r="D76" s="94"/>
      <c r="E76" s="76"/>
      <c r="F76" s="113"/>
      <c r="G76" s="114"/>
      <c r="H76" s="55">
        <f>IFERROR(VLOOKUP($G76,'Product Master'!$B$1:$G$26,5,FALSE),0)</f>
        <v>0</v>
      </c>
      <c r="I76" s="73" t="str">
        <f t="shared" si="15"/>
        <v/>
      </c>
      <c r="J76" s="115"/>
      <c r="K76" s="57">
        <f t="shared" si="11"/>
        <v>0</v>
      </c>
      <c r="L76" s="115"/>
      <c r="M76" s="56">
        <f t="shared" si="16"/>
        <v>0</v>
      </c>
      <c r="N76" s="56">
        <f t="shared" si="12"/>
        <v>0</v>
      </c>
      <c r="O76" s="56" t="str">
        <f>IFERROR(IF($P76="","",IF($P76=LEFT('Master Info'!$Q$2,2),"SCGST","IGST")),"")</f>
        <v/>
      </c>
      <c r="P76" s="56" t="str">
        <f>IFERROR(LEFT(VLOOKUP($F76,'Master Info'!$A$14:$U$113,21,FALSE),2),"")</f>
        <v/>
      </c>
      <c r="Q76" s="73" t="str">
        <f t="shared" si="13"/>
        <v/>
      </c>
      <c r="R76" s="56">
        <f t="shared" si="17"/>
        <v>0</v>
      </c>
      <c r="S76" s="56">
        <f t="shared" si="17"/>
        <v>0</v>
      </c>
      <c r="T76" s="56">
        <f t="shared" si="18"/>
        <v>0</v>
      </c>
      <c r="U76" s="57">
        <f t="shared" si="19"/>
        <v>0</v>
      </c>
      <c r="V76" s="55" t="str">
        <f>IFERROR(VLOOKUP($F76,'Master Info'!$A$14:$W$113,17,FALSE),"")</f>
        <v/>
      </c>
      <c r="W76" s="54"/>
    </row>
    <row r="77" spans="1:23" x14ac:dyDescent="0.25">
      <c r="A77" s="54">
        <f t="shared" si="10"/>
        <v>76</v>
      </c>
      <c r="B77" s="54" t="str">
        <f t="shared" si="14"/>
        <v>-</v>
      </c>
      <c r="C77" s="94"/>
      <c r="D77" s="94"/>
      <c r="E77" s="76"/>
      <c r="F77" s="113"/>
      <c r="G77" s="114"/>
      <c r="H77" s="55">
        <f>IFERROR(VLOOKUP($G77,'Product Master'!$B$1:$G$26,5,FALSE),0)</f>
        <v>0</v>
      </c>
      <c r="I77" s="73" t="str">
        <f t="shared" si="15"/>
        <v/>
      </c>
      <c r="J77" s="115"/>
      <c r="K77" s="57">
        <f t="shared" si="11"/>
        <v>0</v>
      </c>
      <c r="L77" s="115"/>
      <c r="M77" s="56">
        <f t="shared" si="16"/>
        <v>0</v>
      </c>
      <c r="N77" s="56">
        <f t="shared" si="12"/>
        <v>0</v>
      </c>
      <c r="O77" s="56" t="str">
        <f>IFERROR(IF($P77="","",IF($P77=LEFT('Master Info'!$Q$2,2),"SCGST","IGST")),"")</f>
        <v/>
      </c>
      <c r="P77" s="56" t="str">
        <f>IFERROR(LEFT(VLOOKUP($F77,'Master Info'!$A$14:$U$113,21,FALSE),2),"")</f>
        <v/>
      </c>
      <c r="Q77" s="73" t="str">
        <f t="shared" si="13"/>
        <v/>
      </c>
      <c r="R77" s="56">
        <f t="shared" si="17"/>
        <v>0</v>
      </c>
      <c r="S77" s="56">
        <f t="shared" si="17"/>
        <v>0</v>
      </c>
      <c r="T77" s="56">
        <f t="shared" si="18"/>
        <v>0</v>
      </c>
      <c r="U77" s="57">
        <f t="shared" si="19"/>
        <v>0</v>
      </c>
      <c r="V77" s="55" t="str">
        <f>IFERROR(VLOOKUP($F77,'Master Info'!$A$14:$W$113,17,FALSE),"")</f>
        <v/>
      </c>
      <c r="W77" s="54"/>
    </row>
    <row r="78" spans="1:23" x14ac:dyDescent="0.25">
      <c r="A78" s="54">
        <f t="shared" si="10"/>
        <v>77</v>
      </c>
      <c r="B78" s="54" t="str">
        <f t="shared" si="14"/>
        <v>-</v>
      </c>
      <c r="C78" s="94"/>
      <c r="D78" s="94"/>
      <c r="E78" s="76"/>
      <c r="F78" s="113"/>
      <c r="G78" s="114"/>
      <c r="H78" s="55">
        <f>IFERROR(VLOOKUP($G78,'Product Master'!$B$1:$G$26,5,FALSE),0)</f>
        <v>0</v>
      </c>
      <c r="I78" s="73" t="str">
        <f t="shared" si="15"/>
        <v/>
      </c>
      <c r="J78" s="115"/>
      <c r="K78" s="57">
        <f t="shared" si="11"/>
        <v>0</v>
      </c>
      <c r="L78" s="115"/>
      <c r="M78" s="56">
        <f t="shared" si="16"/>
        <v>0</v>
      </c>
      <c r="N78" s="56">
        <f t="shared" si="12"/>
        <v>0</v>
      </c>
      <c r="O78" s="56" t="str">
        <f>IFERROR(IF($P78="","",IF($P78=LEFT('Master Info'!$Q$2,2),"SCGST","IGST")),"")</f>
        <v/>
      </c>
      <c r="P78" s="56" t="str">
        <f>IFERROR(LEFT(VLOOKUP($F78,'Master Info'!$A$14:$U$113,21,FALSE),2),"")</f>
        <v/>
      </c>
      <c r="Q78" s="73" t="str">
        <f t="shared" si="13"/>
        <v/>
      </c>
      <c r="R78" s="56">
        <f t="shared" si="17"/>
        <v>0</v>
      </c>
      <c r="S78" s="56">
        <f t="shared" si="17"/>
        <v>0</v>
      </c>
      <c r="T78" s="56">
        <f t="shared" si="18"/>
        <v>0</v>
      </c>
      <c r="U78" s="57">
        <f t="shared" si="19"/>
        <v>0</v>
      </c>
      <c r="V78" s="55" t="str">
        <f>IFERROR(VLOOKUP($F78,'Master Info'!$A$14:$W$113,17,FALSE),"")</f>
        <v/>
      </c>
      <c r="W78" s="54"/>
    </row>
    <row r="79" spans="1:23" x14ac:dyDescent="0.25">
      <c r="A79" s="54">
        <f t="shared" si="10"/>
        <v>78</v>
      </c>
      <c r="B79" s="54" t="str">
        <f t="shared" si="14"/>
        <v>-</v>
      </c>
      <c r="C79" s="94"/>
      <c r="D79" s="94"/>
      <c r="E79" s="76"/>
      <c r="F79" s="113"/>
      <c r="G79" s="114"/>
      <c r="H79" s="55">
        <f>IFERROR(VLOOKUP($G79,'Product Master'!$B$1:$G$26,5,FALSE),0)</f>
        <v>0</v>
      </c>
      <c r="I79" s="73" t="str">
        <f t="shared" si="15"/>
        <v/>
      </c>
      <c r="J79" s="115"/>
      <c r="K79" s="57">
        <f t="shared" si="11"/>
        <v>0</v>
      </c>
      <c r="L79" s="115"/>
      <c r="M79" s="56">
        <f t="shared" si="16"/>
        <v>0</v>
      </c>
      <c r="N79" s="56">
        <f t="shared" si="12"/>
        <v>0</v>
      </c>
      <c r="O79" s="56" t="str">
        <f>IFERROR(IF($P79="","",IF($P79=LEFT('Master Info'!$Q$2,2),"SCGST","IGST")),"")</f>
        <v/>
      </c>
      <c r="P79" s="56" t="str">
        <f>IFERROR(LEFT(VLOOKUP($F79,'Master Info'!$A$14:$U$113,21,FALSE),2),"")</f>
        <v/>
      </c>
      <c r="Q79" s="73" t="str">
        <f t="shared" si="13"/>
        <v/>
      </c>
      <c r="R79" s="56">
        <f t="shared" si="17"/>
        <v>0</v>
      </c>
      <c r="S79" s="56">
        <f t="shared" si="17"/>
        <v>0</v>
      </c>
      <c r="T79" s="56">
        <f t="shared" si="18"/>
        <v>0</v>
      </c>
      <c r="U79" s="57">
        <f t="shared" si="19"/>
        <v>0</v>
      </c>
      <c r="V79" s="55" t="str">
        <f>IFERROR(VLOOKUP($F79,'Master Info'!$A$14:$W$113,17,FALSE),"")</f>
        <v/>
      </c>
      <c r="W79" s="54"/>
    </row>
    <row r="80" spans="1:23" x14ac:dyDescent="0.25">
      <c r="A80" s="54">
        <f t="shared" si="10"/>
        <v>79</v>
      </c>
      <c r="B80" s="54" t="str">
        <f t="shared" si="14"/>
        <v>-</v>
      </c>
      <c r="C80" s="94"/>
      <c r="D80" s="94"/>
      <c r="E80" s="76"/>
      <c r="F80" s="113"/>
      <c r="G80" s="114"/>
      <c r="H80" s="55">
        <f>IFERROR(VLOOKUP($G80,'Product Master'!$B$1:$G$26,5,FALSE),0)</f>
        <v>0</v>
      </c>
      <c r="I80" s="73" t="str">
        <f t="shared" si="15"/>
        <v/>
      </c>
      <c r="J80" s="115"/>
      <c r="K80" s="57">
        <f t="shared" si="11"/>
        <v>0</v>
      </c>
      <c r="L80" s="115"/>
      <c r="M80" s="56">
        <f t="shared" si="16"/>
        <v>0</v>
      </c>
      <c r="N80" s="56">
        <f t="shared" si="12"/>
        <v>0</v>
      </c>
      <c r="O80" s="56" t="str">
        <f>IFERROR(IF($P80="","",IF($P80=LEFT('Master Info'!$Q$2,2),"SCGST","IGST")),"")</f>
        <v/>
      </c>
      <c r="P80" s="56" t="str">
        <f>IFERROR(LEFT(VLOOKUP($F80,'Master Info'!$A$14:$U$113,21,FALSE),2),"")</f>
        <v/>
      </c>
      <c r="Q80" s="73" t="str">
        <f t="shared" si="13"/>
        <v/>
      </c>
      <c r="R80" s="56">
        <f t="shared" si="17"/>
        <v>0</v>
      </c>
      <c r="S80" s="56">
        <f t="shared" si="17"/>
        <v>0</v>
      </c>
      <c r="T80" s="56">
        <f t="shared" si="18"/>
        <v>0</v>
      </c>
      <c r="U80" s="57">
        <f t="shared" si="19"/>
        <v>0</v>
      </c>
      <c r="V80" s="55" t="str">
        <f>IFERROR(VLOOKUP($F80,'Master Info'!$A$14:$W$113,17,FALSE),"")</f>
        <v/>
      </c>
      <c r="W80" s="54"/>
    </row>
    <row r="81" spans="1:23" x14ac:dyDescent="0.25">
      <c r="A81" s="54">
        <f t="shared" si="10"/>
        <v>80</v>
      </c>
      <c r="B81" s="54" t="str">
        <f t="shared" si="14"/>
        <v>-</v>
      </c>
      <c r="C81" s="94"/>
      <c r="D81" s="94"/>
      <c r="E81" s="76"/>
      <c r="F81" s="113"/>
      <c r="G81" s="114"/>
      <c r="H81" s="55">
        <f>IFERROR(VLOOKUP($G81,'Product Master'!$B$1:$G$26,5,FALSE),0)</f>
        <v>0</v>
      </c>
      <c r="I81" s="73" t="str">
        <f t="shared" si="15"/>
        <v/>
      </c>
      <c r="J81" s="115"/>
      <c r="K81" s="57">
        <f t="shared" si="11"/>
        <v>0</v>
      </c>
      <c r="L81" s="115"/>
      <c r="M81" s="56">
        <f t="shared" si="16"/>
        <v>0</v>
      </c>
      <c r="N81" s="56">
        <f t="shared" si="12"/>
        <v>0</v>
      </c>
      <c r="O81" s="56" t="str">
        <f>IFERROR(IF($P81="","",IF($P81=LEFT('Master Info'!$Q$2,2),"SCGST","IGST")),"")</f>
        <v/>
      </c>
      <c r="P81" s="56" t="str">
        <f>IFERROR(LEFT(VLOOKUP($F81,'Master Info'!$A$14:$U$113,21,FALSE),2),"")</f>
        <v/>
      </c>
      <c r="Q81" s="73" t="str">
        <f t="shared" si="13"/>
        <v/>
      </c>
      <c r="R81" s="56">
        <f t="shared" si="17"/>
        <v>0</v>
      </c>
      <c r="S81" s="56">
        <f t="shared" si="17"/>
        <v>0</v>
      </c>
      <c r="T81" s="56">
        <f t="shared" si="18"/>
        <v>0</v>
      </c>
      <c r="U81" s="57">
        <f t="shared" si="19"/>
        <v>0</v>
      </c>
      <c r="V81" s="55" t="str">
        <f>IFERROR(VLOOKUP($F81,'Master Info'!$A$14:$W$113,17,FALSE),"")</f>
        <v/>
      </c>
      <c r="W81" s="54"/>
    </row>
    <row r="82" spans="1:23" x14ac:dyDescent="0.25">
      <c r="A82" s="54">
        <f t="shared" si="10"/>
        <v>81</v>
      </c>
      <c r="B82" s="54" t="str">
        <f t="shared" si="14"/>
        <v>-</v>
      </c>
      <c r="C82" s="94"/>
      <c r="D82" s="94"/>
      <c r="E82" s="76"/>
      <c r="F82" s="113"/>
      <c r="G82" s="114"/>
      <c r="H82" s="55">
        <f>IFERROR(VLOOKUP($G82,'Product Master'!$B$1:$G$26,5,FALSE),0)</f>
        <v>0</v>
      </c>
      <c r="I82" s="73" t="str">
        <f t="shared" si="15"/>
        <v/>
      </c>
      <c r="J82" s="115"/>
      <c r="K82" s="57">
        <f t="shared" si="11"/>
        <v>0</v>
      </c>
      <c r="L82" s="115"/>
      <c r="M82" s="56">
        <f t="shared" si="16"/>
        <v>0</v>
      </c>
      <c r="N82" s="56">
        <f t="shared" si="12"/>
        <v>0</v>
      </c>
      <c r="O82" s="56" t="str">
        <f>IFERROR(IF($P82="","",IF($P82=LEFT('Master Info'!$Q$2,2),"SCGST","IGST")),"")</f>
        <v/>
      </c>
      <c r="P82" s="56" t="str">
        <f>IFERROR(LEFT(VLOOKUP($F82,'Master Info'!$A$14:$U$113,21,FALSE),2),"")</f>
        <v/>
      </c>
      <c r="Q82" s="73" t="str">
        <f t="shared" si="13"/>
        <v/>
      </c>
      <c r="R82" s="56">
        <f t="shared" si="17"/>
        <v>0</v>
      </c>
      <c r="S82" s="56">
        <f t="shared" si="17"/>
        <v>0</v>
      </c>
      <c r="T82" s="56">
        <f t="shared" si="18"/>
        <v>0</v>
      </c>
      <c r="U82" s="57">
        <f t="shared" si="19"/>
        <v>0</v>
      </c>
      <c r="V82" s="55" t="str">
        <f>IFERROR(VLOOKUP($F82,'Master Info'!$A$14:$W$113,17,FALSE),"")</f>
        <v/>
      </c>
      <c r="W82" s="54"/>
    </row>
    <row r="83" spans="1:23" x14ac:dyDescent="0.25">
      <c r="A83" s="54">
        <f t="shared" si="10"/>
        <v>82</v>
      </c>
      <c r="B83" s="54" t="str">
        <f t="shared" si="14"/>
        <v>-</v>
      </c>
      <c r="C83" s="94"/>
      <c r="D83" s="94"/>
      <c r="E83" s="76"/>
      <c r="F83" s="113"/>
      <c r="G83" s="114"/>
      <c r="H83" s="55">
        <f>IFERROR(VLOOKUP($G83,'Product Master'!$B$1:$G$26,5,FALSE),0)</f>
        <v>0</v>
      </c>
      <c r="I83" s="73" t="str">
        <f t="shared" si="15"/>
        <v/>
      </c>
      <c r="J83" s="115"/>
      <c r="K83" s="57">
        <f t="shared" si="11"/>
        <v>0</v>
      </c>
      <c r="L83" s="115"/>
      <c r="M83" s="56">
        <f t="shared" si="16"/>
        <v>0</v>
      </c>
      <c r="N83" s="56">
        <f t="shared" si="12"/>
        <v>0</v>
      </c>
      <c r="O83" s="56" t="str">
        <f>IFERROR(IF($P83="","",IF($P83=LEFT('Master Info'!$Q$2,2),"SCGST","IGST")),"")</f>
        <v/>
      </c>
      <c r="P83" s="56" t="str">
        <f>IFERROR(LEFT(VLOOKUP($F83,'Master Info'!$A$14:$U$113,21,FALSE),2),"")</f>
        <v/>
      </c>
      <c r="Q83" s="73" t="str">
        <f t="shared" si="13"/>
        <v/>
      </c>
      <c r="R83" s="56">
        <f t="shared" si="17"/>
        <v>0</v>
      </c>
      <c r="S83" s="56">
        <f t="shared" si="17"/>
        <v>0</v>
      </c>
      <c r="T83" s="56">
        <f t="shared" si="18"/>
        <v>0</v>
      </c>
      <c r="U83" s="57">
        <f t="shared" si="19"/>
        <v>0</v>
      </c>
      <c r="V83" s="55" t="str">
        <f>IFERROR(VLOOKUP($F83,'Master Info'!$A$14:$W$113,17,FALSE),"")</f>
        <v/>
      </c>
      <c r="W83" s="54"/>
    </row>
    <row r="84" spans="1:23" x14ac:dyDescent="0.25">
      <c r="A84" s="54">
        <f t="shared" si="10"/>
        <v>83</v>
      </c>
      <c r="B84" s="54" t="str">
        <f t="shared" si="14"/>
        <v>-</v>
      </c>
      <c r="C84" s="94"/>
      <c r="D84" s="94"/>
      <c r="E84" s="76"/>
      <c r="F84" s="113"/>
      <c r="G84" s="114"/>
      <c r="H84" s="55">
        <f>IFERROR(VLOOKUP($G84,'Product Master'!$B$1:$G$26,5,FALSE),0)</f>
        <v>0</v>
      </c>
      <c r="I84" s="73" t="str">
        <f t="shared" si="15"/>
        <v/>
      </c>
      <c r="J84" s="115"/>
      <c r="K84" s="57">
        <f t="shared" si="11"/>
        <v>0</v>
      </c>
      <c r="L84" s="115"/>
      <c r="M84" s="56">
        <f t="shared" si="16"/>
        <v>0</v>
      </c>
      <c r="N84" s="56">
        <f t="shared" si="12"/>
        <v>0</v>
      </c>
      <c r="O84" s="56" t="str">
        <f>IFERROR(IF($P84="","",IF($P84=LEFT('Master Info'!$Q$2,2),"SCGST","IGST")),"")</f>
        <v/>
      </c>
      <c r="P84" s="56" t="str">
        <f>IFERROR(LEFT(VLOOKUP($F84,'Master Info'!$A$14:$U$113,21,FALSE),2),"")</f>
        <v/>
      </c>
      <c r="Q84" s="73" t="str">
        <f t="shared" si="13"/>
        <v/>
      </c>
      <c r="R84" s="56">
        <f t="shared" si="17"/>
        <v>0</v>
      </c>
      <c r="S84" s="56">
        <f t="shared" si="17"/>
        <v>0</v>
      </c>
      <c r="T84" s="56">
        <f t="shared" si="18"/>
        <v>0</v>
      </c>
      <c r="U84" s="57">
        <f t="shared" si="19"/>
        <v>0</v>
      </c>
      <c r="V84" s="55" t="str">
        <f>IFERROR(VLOOKUP($F84,'Master Info'!$A$14:$W$113,17,FALSE),"")</f>
        <v/>
      </c>
      <c r="W84" s="54"/>
    </row>
    <row r="85" spans="1:23" x14ac:dyDescent="0.25">
      <c r="A85" s="54">
        <f t="shared" si="10"/>
        <v>84</v>
      </c>
      <c r="B85" s="54" t="str">
        <f t="shared" si="14"/>
        <v>-</v>
      </c>
      <c r="C85" s="94"/>
      <c r="D85" s="94"/>
      <c r="E85" s="76"/>
      <c r="F85" s="113"/>
      <c r="G85" s="114"/>
      <c r="H85" s="55">
        <f>IFERROR(VLOOKUP($G85,'Product Master'!$B$1:$G$26,5,FALSE),0)</f>
        <v>0</v>
      </c>
      <c r="I85" s="73" t="str">
        <f t="shared" si="15"/>
        <v/>
      </c>
      <c r="J85" s="115"/>
      <c r="K85" s="57">
        <f t="shared" si="11"/>
        <v>0</v>
      </c>
      <c r="L85" s="115"/>
      <c r="M85" s="56">
        <f t="shared" si="16"/>
        <v>0</v>
      </c>
      <c r="N85" s="56">
        <f t="shared" si="12"/>
        <v>0</v>
      </c>
      <c r="O85" s="56" t="str">
        <f>IFERROR(IF($P85="","",IF($P85=LEFT('Master Info'!$Q$2,2),"SCGST","IGST")),"")</f>
        <v/>
      </c>
      <c r="P85" s="56" t="str">
        <f>IFERROR(LEFT(VLOOKUP($F85,'Master Info'!$A$14:$U$113,21,FALSE),2),"")</f>
        <v/>
      </c>
      <c r="Q85" s="73" t="str">
        <f t="shared" si="13"/>
        <v/>
      </c>
      <c r="R85" s="56">
        <f t="shared" si="17"/>
        <v>0</v>
      </c>
      <c r="S85" s="56">
        <f t="shared" si="17"/>
        <v>0</v>
      </c>
      <c r="T85" s="56">
        <f t="shared" si="18"/>
        <v>0</v>
      </c>
      <c r="U85" s="57">
        <f t="shared" si="19"/>
        <v>0</v>
      </c>
      <c r="V85" s="55" t="str">
        <f>IFERROR(VLOOKUP($F85,'Master Info'!$A$14:$W$113,17,FALSE),"")</f>
        <v/>
      </c>
      <c r="W85" s="54"/>
    </row>
    <row r="86" spans="1:23" x14ac:dyDescent="0.25">
      <c r="A86" s="54">
        <f t="shared" si="10"/>
        <v>85</v>
      </c>
      <c r="B86" s="54" t="str">
        <f t="shared" si="14"/>
        <v>-</v>
      </c>
      <c r="C86" s="94"/>
      <c r="D86" s="94"/>
      <c r="E86" s="76"/>
      <c r="F86" s="113"/>
      <c r="G86" s="114"/>
      <c r="H86" s="55">
        <f>IFERROR(VLOOKUP($G86,'Product Master'!$B$1:$G$26,5,FALSE),0)</f>
        <v>0</v>
      </c>
      <c r="I86" s="73" t="str">
        <f t="shared" si="15"/>
        <v/>
      </c>
      <c r="J86" s="115"/>
      <c r="K86" s="57">
        <f t="shared" si="11"/>
        <v>0</v>
      </c>
      <c r="L86" s="115"/>
      <c r="M86" s="56">
        <f t="shared" si="16"/>
        <v>0</v>
      </c>
      <c r="N86" s="56">
        <f t="shared" si="12"/>
        <v>0</v>
      </c>
      <c r="O86" s="56" t="str">
        <f>IFERROR(IF($P86="","",IF($P86=LEFT('Master Info'!$Q$2,2),"SCGST","IGST")),"")</f>
        <v/>
      </c>
      <c r="P86" s="56" t="str">
        <f>IFERROR(LEFT(VLOOKUP($F86,'Master Info'!$A$14:$U$113,21,FALSE),2),"")</f>
        <v/>
      </c>
      <c r="Q86" s="73" t="str">
        <f t="shared" si="13"/>
        <v/>
      </c>
      <c r="R86" s="56">
        <f t="shared" si="17"/>
        <v>0</v>
      </c>
      <c r="S86" s="56">
        <f t="shared" si="17"/>
        <v>0</v>
      </c>
      <c r="T86" s="56">
        <f t="shared" si="18"/>
        <v>0</v>
      </c>
      <c r="U86" s="57">
        <f t="shared" si="19"/>
        <v>0</v>
      </c>
      <c r="V86" s="55" t="str">
        <f>IFERROR(VLOOKUP($F86,'Master Info'!$A$14:$W$113,17,FALSE),"")</f>
        <v/>
      </c>
      <c r="W86" s="54"/>
    </row>
    <row r="87" spans="1:23" x14ac:dyDescent="0.25">
      <c r="A87" s="54">
        <f t="shared" si="10"/>
        <v>86</v>
      </c>
      <c r="B87" s="54" t="str">
        <f t="shared" si="14"/>
        <v>-</v>
      </c>
      <c r="C87" s="94"/>
      <c r="D87" s="94"/>
      <c r="E87" s="76"/>
      <c r="F87" s="113"/>
      <c r="G87" s="114"/>
      <c r="H87" s="55">
        <f>IFERROR(VLOOKUP($G87,'Product Master'!$B$1:$G$26,5,FALSE),0)</f>
        <v>0</v>
      </c>
      <c r="I87" s="73" t="str">
        <f t="shared" si="15"/>
        <v/>
      </c>
      <c r="J87" s="115"/>
      <c r="K87" s="57">
        <f t="shared" si="11"/>
        <v>0</v>
      </c>
      <c r="L87" s="115"/>
      <c r="M87" s="56">
        <f t="shared" si="16"/>
        <v>0</v>
      </c>
      <c r="N87" s="56">
        <f t="shared" si="12"/>
        <v>0</v>
      </c>
      <c r="O87" s="56" t="str">
        <f>IFERROR(IF($P87="","",IF($P87=LEFT('Master Info'!$Q$2,2),"SCGST","IGST")),"")</f>
        <v/>
      </c>
      <c r="P87" s="56" t="str">
        <f>IFERROR(LEFT(VLOOKUP($F87,'Master Info'!$A$14:$U$113,21,FALSE),2),"")</f>
        <v/>
      </c>
      <c r="Q87" s="73" t="str">
        <f t="shared" si="13"/>
        <v/>
      </c>
      <c r="R87" s="56">
        <f t="shared" si="17"/>
        <v>0</v>
      </c>
      <c r="S87" s="56">
        <f t="shared" si="17"/>
        <v>0</v>
      </c>
      <c r="T87" s="56">
        <f t="shared" si="18"/>
        <v>0</v>
      </c>
      <c r="U87" s="57">
        <f t="shared" si="19"/>
        <v>0</v>
      </c>
      <c r="V87" s="55" t="str">
        <f>IFERROR(VLOOKUP($F87,'Master Info'!$A$14:$W$113,17,FALSE),"")</f>
        <v/>
      </c>
      <c r="W87" s="54"/>
    </row>
    <row r="88" spans="1:23" x14ac:dyDescent="0.25">
      <c r="A88" s="54">
        <f t="shared" ref="A88:A151" si="20">A87+1</f>
        <v>87</v>
      </c>
      <c r="B88" s="54" t="str">
        <f t="shared" si="14"/>
        <v>-</v>
      </c>
      <c r="C88" s="94"/>
      <c r="D88" s="94"/>
      <c r="E88" s="76"/>
      <c r="F88" s="113"/>
      <c r="G88" s="114"/>
      <c r="H88" s="55">
        <f>IFERROR(VLOOKUP($G88,'Product Master'!$B$1:$G$26,5,FALSE),0)</f>
        <v>0</v>
      </c>
      <c r="I88" s="73" t="str">
        <f t="shared" si="15"/>
        <v/>
      </c>
      <c r="J88" s="115"/>
      <c r="K88" s="57">
        <f t="shared" si="11"/>
        <v>0</v>
      </c>
      <c r="L88" s="115"/>
      <c r="M88" s="56">
        <f t="shared" si="16"/>
        <v>0</v>
      </c>
      <c r="N88" s="56">
        <f t="shared" si="12"/>
        <v>0</v>
      </c>
      <c r="O88" s="56" t="str">
        <f>IFERROR(IF($P88="","",IF($P88=LEFT('Master Info'!$Q$2,2),"SCGST","IGST")),"")</f>
        <v/>
      </c>
      <c r="P88" s="56" t="str">
        <f>IFERROR(LEFT(VLOOKUP($F88,'Master Info'!$A$14:$U$113,21,FALSE),2),"")</f>
        <v/>
      </c>
      <c r="Q88" s="73" t="str">
        <f t="shared" si="13"/>
        <v/>
      </c>
      <c r="R88" s="56">
        <f t="shared" si="17"/>
        <v>0</v>
      </c>
      <c r="S88" s="56">
        <f t="shared" si="17"/>
        <v>0</v>
      </c>
      <c r="T88" s="56">
        <f t="shared" si="18"/>
        <v>0</v>
      </c>
      <c r="U88" s="57">
        <f t="shared" si="19"/>
        <v>0</v>
      </c>
      <c r="V88" s="55" t="str">
        <f>IFERROR(VLOOKUP($F88,'Master Info'!$A$14:$W$113,17,FALSE),"")</f>
        <v/>
      </c>
      <c r="W88" s="54"/>
    </row>
    <row r="89" spans="1:23" x14ac:dyDescent="0.25">
      <c r="A89" s="54">
        <f t="shared" si="20"/>
        <v>88</v>
      </c>
      <c r="B89" s="54" t="str">
        <f t="shared" si="14"/>
        <v>-</v>
      </c>
      <c r="C89" s="94"/>
      <c r="D89" s="94"/>
      <c r="E89" s="76"/>
      <c r="F89" s="113"/>
      <c r="G89" s="114"/>
      <c r="H89" s="55">
        <f>IFERROR(VLOOKUP($G89,'Product Master'!$B$1:$G$26,5,FALSE),0)</f>
        <v>0</v>
      </c>
      <c r="I89" s="73" t="str">
        <f t="shared" si="15"/>
        <v/>
      </c>
      <c r="J89" s="115"/>
      <c r="K89" s="57">
        <f t="shared" si="11"/>
        <v>0</v>
      </c>
      <c r="L89" s="115"/>
      <c r="M89" s="56">
        <f t="shared" si="16"/>
        <v>0</v>
      </c>
      <c r="N89" s="56">
        <f t="shared" si="12"/>
        <v>0</v>
      </c>
      <c r="O89" s="56" t="str">
        <f>IFERROR(IF($P89="","",IF($P89=LEFT('Master Info'!$Q$2,2),"SCGST","IGST")),"")</f>
        <v/>
      </c>
      <c r="P89" s="56" t="str">
        <f>IFERROR(LEFT(VLOOKUP($F89,'Master Info'!$A$14:$U$113,21,FALSE),2),"")</f>
        <v/>
      </c>
      <c r="Q89" s="73" t="str">
        <f t="shared" si="13"/>
        <v/>
      </c>
      <c r="R89" s="56">
        <f t="shared" si="17"/>
        <v>0</v>
      </c>
      <c r="S89" s="56">
        <f t="shared" si="17"/>
        <v>0</v>
      </c>
      <c r="T89" s="56">
        <f t="shared" si="18"/>
        <v>0</v>
      </c>
      <c r="U89" s="57">
        <f t="shared" si="19"/>
        <v>0</v>
      </c>
      <c r="V89" s="55" t="str">
        <f>IFERROR(VLOOKUP($F89,'Master Info'!$A$14:$W$113,17,FALSE),"")</f>
        <v/>
      </c>
      <c r="W89" s="54"/>
    </row>
    <row r="90" spans="1:23" x14ac:dyDescent="0.25">
      <c r="A90" s="54">
        <f t="shared" si="20"/>
        <v>89</v>
      </c>
      <c r="B90" s="54" t="str">
        <f t="shared" si="14"/>
        <v>-</v>
      </c>
      <c r="C90" s="94"/>
      <c r="D90" s="94"/>
      <c r="E90" s="76"/>
      <c r="F90" s="113"/>
      <c r="G90" s="114"/>
      <c r="H90" s="55">
        <f>IFERROR(VLOOKUP($G90,'Product Master'!$B$1:$G$26,5,FALSE),0)</f>
        <v>0</v>
      </c>
      <c r="I90" s="73" t="str">
        <f t="shared" si="15"/>
        <v/>
      </c>
      <c r="J90" s="115"/>
      <c r="K90" s="57">
        <f t="shared" si="11"/>
        <v>0</v>
      </c>
      <c r="L90" s="115"/>
      <c r="M90" s="56">
        <f t="shared" si="16"/>
        <v>0</v>
      </c>
      <c r="N90" s="56">
        <f t="shared" si="12"/>
        <v>0</v>
      </c>
      <c r="O90" s="56" t="str">
        <f>IFERROR(IF($P90="","",IF($P90=LEFT('Master Info'!$Q$2,2),"SCGST","IGST")),"")</f>
        <v/>
      </c>
      <c r="P90" s="56" t="str">
        <f>IFERROR(LEFT(VLOOKUP($F90,'Master Info'!$A$14:$U$113,21,FALSE),2),"")</f>
        <v/>
      </c>
      <c r="Q90" s="73" t="str">
        <f t="shared" si="13"/>
        <v/>
      </c>
      <c r="R90" s="56">
        <f t="shared" si="17"/>
        <v>0</v>
      </c>
      <c r="S90" s="56">
        <f t="shared" si="17"/>
        <v>0</v>
      </c>
      <c r="T90" s="56">
        <f t="shared" si="18"/>
        <v>0</v>
      </c>
      <c r="U90" s="57">
        <f t="shared" si="19"/>
        <v>0</v>
      </c>
      <c r="V90" s="55" t="str">
        <f>IFERROR(VLOOKUP($F90,'Master Info'!$A$14:$W$113,17,FALSE),"")</f>
        <v/>
      </c>
      <c r="W90" s="54"/>
    </row>
    <row r="91" spans="1:23" x14ac:dyDescent="0.25">
      <c r="A91" s="54">
        <f t="shared" si="20"/>
        <v>90</v>
      </c>
      <c r="B91" s="54" t="str">
        <f t="shared" si="14"/>
        <v>-</v>
      </c>
      <c r="C91" s="94"/>
      <c r="D91" s="94"/>
      <c r="E91" s="76"/>
      <c r="F91" s="113"/>
      <c r="G91" s="114"/>
      <c r="H91" s="55">
        <f>IFERROR(VLOOKUP($G91,'Product Master'!$B$1:$G$26,5,FALSE),0)</f>
        <v>0</v>
      </c>
      <c r="I91" s="73" t="str">
        <f t="shared" si="15"/>
        <v/>
      </c>
      <c r="J91" s="115"/>
      <c r="K91" s="57">
        <f t="shared" si="11"/>
        <v>0</v>
      </c>
      <c r="L91" s="115"/>
      <c r="M91" s="56">
        <f t="shared" si="16"/>
        <v>0</v>
      </c>
      <c r="N91" s="56">
        <f t="shared" si="12"/>
        <v>0</v>
      </c>
      <c r="O91" s="56" t="str">
        <f>IFERROR(IF($P91="","",IF($P91=LEFT('Master Info'!$Q$2,2),"SCGST","IGST")),"")</f>
        <v/>
      </c>
      <c r="P91" s="56" t="str">
        <f>IFERROR(LEFT(VLOOKUP($F91,'Master Info'!$A$14:$U$113,21,FALSE),2),"")</f>
        <v/>
      </c>
      <c r="Q91" s="73" t="str">
        <f t="shared" si="13"/>
        <v/>
      </c>
      <c r="R91" s="56">
        <f t="shared" si="17"/>
        <v>0</v>
      </c>
      <c r="S91" s="56">
        <f t="shared" si="17"/>
        <v>0</v>
      </c>
      <c r="T91" s="56">
        <f t="shared" si="18"/>
        <v>0</v>
      </c>
      <c r="U91" s="57">
        <f t="shared" si="19"/>
        <v>0</v>
      </c>
      <c r="V91" s="55" t="str">
        <f>IFERROR(VLOOKUP($F91,'Master Info'!$A$14:$W$113,17,FALSE),"")</f>
        <v/>
      </c>
      <c r="W91" s="54"/>
    </row>
    <row r="92" spans="1:23" x14ac:dyDescent="0.25">
      <c r="A92" s="54">
        <f t="shared" si="20"/>
        <v>91</v>
      </c>
      <c r="B92" s="54" t="str">
        <f t="shared" si="14"/>
        <v>-</v>
      </c>
      <c r="C92" s="94"/>
      <c r="D92" s="94"/>
      <c r="E92" s="76"/>
      <c r="F92" s="113"/>
      <c r="G92" s="114"/>
      <c r="H92" s="55">
        <f>IFERROR(VLOOKUP($G92,'Product Master'!$B$1:$G$26,5,FALSE),0)</f>
        <v>0</v>
      </c>
      <c r="I92" s="73" t="str">
        <f t="shared" si="15"/>
        <v/>
      </c>
      <c r="J92" s="115"/>
      <c r="K92" s="57">
        <f t="shared" si="11"/>
        <v>0</v>
      </c>
      <c r="L92" s="115"/>
      <c r="M92" s="56">
        <f t="shared" si="16"/>
        <v>0</v>
      </c>
      <c r="N92" s="56">
        <f t="shared" si="12"/>
        <v>0</v>
      </c>
      <c r="O92" s="56" t="str">
        <f>IFERROR(IF($P92="","",IF($P92=LEFT('Master Info'!$Q$2,2),"SCGST","IGST")),"")</f>
        <v/>
      </c>
      <c r="P92" s="56" t="str">
        <f>IFERROR(LEFT(VLOOKUP($F92,'Master Info'!$A$14:$U$113,21,FALSE),2),"")</f>
        <v/>
      </c>
      <c r="Q92" s="73" t="str">
        <f t="shared" si="13"/>
        <v/>
      </c>
      <c r="R92" s="56">
        <f t="shared" si="17"/>
        <v>0</v>
      </c>
      <c r="S92" s="56">
        <f t="shared" si="17"/>
        <v>0</v>
      </c>
      <c r="T92" s="56">
        <f t="shared" si="18"/>
        <v>0</v>
      </c>
      <c r="U92" s="57">
        <f t="shared" si="19"/>
        <v>0</v>
      </c>
      <c r="V92" s="55" t="str">
        <f>IFERROR(VLOOKUP($F92,'Master Info'!$A$14:$W$113,17,FALSE),"")</f>
        <v/>
      </c>
      <c r="W92" s="54"/>
    </row>
    <row r="93" spans="1:23" x14ac:dyDescent="0.25">
      <c r="A93" s="54">
        <f t="shared" si="20"/>
        <v>92</v>
      </c>
      <c r="B93" s="54" t="str">
        <f t="shared" si="14"/>
        <v>-</v>
      </c>
      <c r="C93" s="94"/>
      <c r="D93" s="94"/>
      <c r="E93" s="76"/>
      <c r="F93" s="113"/>
      <c r="G93" s="114"/>
      <c r="H93" s="55">
        <f>IFERROR(VLOOKUP($G93,'Product Master'!$B$1:$G$26,5,FALSE),0)</f>
        <v>0</v>
      </c>
      <c r="I93" s="73" t="str">
        <f t="shared" si="15"/>
        <v/>
      </c>
      <c r="J93" s="115"/>
      <c r="K93" s="57">
        <f t="shared" si="11"/>
        <v>0</v>
      </c>
      <c r="L93" s="115"/>
      <c r="M93" s="56">
        <f t="shared" si="16"/>
        <v>0</v>
      </c>
      <c r="N93" s="56">
        <f t="shared" si="12"/>
        <v>0</v>
      </c>
      <c r="O93" s="56" t="str">
        <f>IFERROR(IF($P93="","",IF($P93=LEFT('Master Info'!$Q$2,2),"SCGST","IGST")),"")</f>
        <v/>
      </c>
      <c r="P93" s="56" t="str">
        <f>IFERROR(LEFT(VLOOKUP($F93,'Master Info'!$A$14:$U$113,21,FALSE),2),"")</f>
        <v/>
      </c>
      <c r="Q93" s="73" t="str">
        <f t="shared" si="13"/>
        <v/>
      </c>
      <c r="R93" s="56">
        <f t="shared" si="17"/>
        <v>0</v>
      </c>
      <c r="S93" s="56">
        <f t="shared" si="17"/>
        <v>0</v>
      </c>
      <c r="T93" s="56">
        <f t="shared" si="18"/>
        <v>0</v>
      </c>
      <c r="U93" s="57">
        <f t="shared" si="19"/>
        <v>0</v>
      </c>
      <c r="V93" s="55" t="str">
        <f>IFERROR(VLOOKUP($F93,'Master Info'!$A$14:$W$113,17,FALSE),"")</f>
        <v/>
      </c>
      <c r="W93" s="54"/>
    </row>
    <row r="94" spans="1:23" x14ac:dyDescent="0.25">
      <c r="A94" s="54">
        <f t="shared" si="20"/>
        <v>93</v>
      </c>
      <c r="B94" s="54" t="str">
        <f t="shared" si="14"/>
        <v>-</v>
      </c>
      <c r="C94" s="94"/>
      <c r="D94" s="94"/>
      <c r="E94" s="76"/>
      <c r="F94" s="113"/>
      <c r="G94" s="114"/>
      <c r="H94" s="55">
        <f>IFERROR(VLOOKUP($G94,'Product Master'!$B$1:$G$26,5,FALSE),0)</f>
        <v>0</v>
      </c>
      <c r="I94" s="73" t="str">
        <f t="shared" si="15"/>
        <v/>
      </c>
      <c r="J94" s="115"/>
      <c r="K94" s="57">
        <f t="shared" si="11"/>
        <v>0</v>
      </c>
      <c r="L94" s="115"/>
      <c r="M94" s="56">
        <f t="shared" si="16"/>
        <v>0</v>
      </c>
      <c r="N94" s="56">
        <f t="shared" si="12"/>
        <v>0</v>
      </c>
      <c r="O94" s="56" t="str">
        <f>IFERROR(IF($P94="","",IF($P94=LEFT('Master Info'!$Q$2,2),"SCGST","IGST")),"")</f>
        <v/>
      </c>
      <c r="P94" s="56" t="str">
        <f>IFERROR(LEFT(VLOOKUP($F94,'Master Info'!$A$14:$U$113,21,FALSE),2),"")</f>
        <v/>
      </c>
      <c r="Q94" s="73" t="str">
        <f t="shared" si="13"/>
        <v/>
      </c>
      <c r="R94" s="56">
        <f t="shared" si="17"/>
        <v>0</v>
      </c>
      <c r="S94" s="56">
        <f t="shared" si="17"/>
        <v>0</v>
      </c>
      <c r="T94" s="56">
        <f t="shared" si="18"/>
        <v>0</v>
      </c>
      <c r="U94" s="57">
        <f t="shared" si="19"/>
        <v>0</v>
      </c>
      <c r="V94" s="55" t="str">
        <f>IFERROR(VLOOKUP($F94,'Master Info'!$A$14:$W$113,17,FALSE),"")</f>
        <v/>
      </c>
      <c r="W94" s="54"/>
    </row>
    <row r="95" spans="1:23" x14ac:dyDescent="0.25">
      <c r="A95" s="54">
        <f t="shared" si="20"/>
        <v>94</v>
      </c>
      <c r="B95" s="54" t="str">
        <f t="shared" si="14"/>
        <v>-</v>
      </c>
      <c r="C95" s="94"/>
      <c r="D95" s="94"/>
      <c r="E95" s="76"/>
      <c r="F95" s="113"/>
      <c r="G95" s="114"/>
      <c r="H95" s="55">
        <f>IFERROR(VLOOKUP($G95,'Product Master'!$B$1:$G$26,5,FALSE),0)</f>
        <v>0</v>
      </c>
      <c r="I95" s="73" t="str">
        <f t="shared" si="15"/>
        <v/>
      </c>
      <c r="J95" s="115"/>
      <c r="K95" s="57">
        <f t="shared" si="11"/>
        <v>0</v>
      </c>
      <c r="L95" s="115"/>
      <c r="M95" s="56">
        <f t="shared" si="16"/>
        <v>0</v>
      </c>
      <c r="N95" s="56">
        <f t="shared" si="12"/>
        <v>0</v>
      </c>
      <c r="O95" s="56" t="str">
        <f>IFERROR(IF($P95="","",IF($P95=LEFT('Master Info'!$Q$2,2),"SCGST","IGST")),"")</f>
        <v/>
      </c>
      <c r="P95" s="56" t="str">
        <f>IFERROR(LEFT(VLOOKUP($F95,'Master Info'!$A$14:$U$113,21,FALSE),2),"")</f>
        <v/>
      </c>
      <c r="Q95" s="73" t="str">
        <f t="shared" si="13"/>
        <v/>
      </c>
      <c r="R95" s="56">
        <f t="shared" si="17"/>
        <v>0</v>
      </c>
      <c r="S95" s="56">
        <f t="shared" si="17"/>
        <v>0</v>
      </c>
      <c r="T95" s="56">
        <f t="shared" si="18"/>
        <v>0</v>
      </c>
      <c r="U95" s="57">
        <f t="shared" si="19"/>
        <v>0</v>
      </c>
      <c r="V95" s="55" t="str">
        <f>IFERROR(VLOOKUP($F95,'Master Info'!$A$14:$W$113,17,FALSE),"")</f>
        <v/>
      </c>
      <c r="W95" s="54"/>
    </row>
    <row r="96" spans="1:23" x14ac:dyDescent="0.25">
      <c r="A96" s="54">
        <f t="shared" si="20"/>
        <v>95</v>
      </c>
      <c r="B96" s="54" t="str">
        <f t="shared" si="14"/>
        <v>-</v>
      </c>
      <c r="C96" s="94"/>
      <c r="D96" s="94"/>
      <c r="E96" s="76"/>
      <c r="F96" s="113"/>
      <c r="G96" s="114"/>
      <c r="H96" s="55">
        <f>IFERROR(VLOOKUP($G96,'Product Master'!$B$1:$G$26,5,FALSE),0)</f>
        <v>0</v>
      </c>
      <c r="I96" s="73" t="str">
        <f t="shared" si="15"/>
        <v/>
      </c>
      <c r="J96" s="115"/>
      <c r="K96" s="57">
        <f t="shared" si="11"/>
        <v>0</v>
      </c>
      <c r="L96" s="115"/>
      <c r="M96" s="56">
        <f t="shared" si="16"/>
        <v>0</v>
      </c>
      <c r="N96" s="56">
        <f t="shared" si="12"/>
        <v>0</v>
      </c>
      <c r="O96" s="56" t="str">
        <f>IFERROR(IF($P96="","",IF($P96=LEFT('Master Info'!$Q$2,2),"SCGST","IGST")),"")</f>
        <v/>
      </c>
      <c r="P96" s="56" t="str">
        <f>IFERROR(LEFT(VLOOKUP($F96,'Master Info'!$A$14:$U$113,21,FALSE),2),"")</f>
        <v/>
      </c>
      <c r="Q96" s="73" t="str">
        <f t="shared" si="13"/>
        <v/>
      </c>
      <c r="R96" s="56">
        <f t="shared" si="17"/>
        <v>0</v>
      </c>
      <c r="S96" s="56">
        <f t="shared" si="17"/>
        <v>0</v>
      </c>
      <c r="T96" s="56">
        <f t="shared" si="18"/>
        <v>0</v>
      </c>
      <c r="U96" s="57">
        <f t="shared" si="19"/>
        <v>0</v>
      </c>
      <c r="V96" s="55" t="str">
        <f>IFERROR(VLOOKUP($F96,'Master Info'!$A$14:$W$113,17,FALSE),"")</f>
        <v/>
      </c>
      <c r="W96" s="54"/>
    </row>
    <row r="97" spans="1:23" x14ac:dyDescent="0.25">
      <c r="A97" s="54">
        <f t="shared" si="20"/>
        <v>96</v>
      </c>
      <c r="B97" s="54" t="str">
        <f t="shared" si="14"/>
        <v>-</v>
      </c>
      <c r="C97" s="94"/>
      <c r="D97" s="94"/>
      <c r="E97" s="76"/>
      <c r="F97" s="113"/>
      <c r="G97" s="114"/>
      <c r="H97" s="55">
        <f>IFERROR(VLOOKUP($G97,'Product Master'!$B$1:$G$26,5,FALSE),0)</f>
        <v>0</v>
      </c>
      <c r="I97" s="73" t="str">
        <f t="shared" si="15"/>
        <v/>
      </c>
      <c r="J97" s="115"/>
      <c r="K97" s="57">
        <f t="shared" si="11"/>
        <v>0</v>
      </c>
      <c r="L97" s="115"/>
      <c r="M97" s="56">
        <f t="shared" si="16"/>
        <v>0</v>
      </c>
      <c r="N97" s="56">
        <f t="shared" si="12"/>
        <v>0</v>
      </c>
      <c r="O97" s="56" t="str">
        <f>IFERROR(IF($P97="","",IF($P97=LEFT('Master Info'!$Q$2,2),"SCGST","IGST")),"")</f>
        <v/>
      </c>
      <c r="P97" s="56" t="str">
        <f>IFERROR(LEFT(VLOOKUP($F97,'Master Info'!$A$14:$U$113,21,FALSE),2),"")</f>
        <v/>
      </c>
      <c r="Q97" s="73" t="str">
        <f t="shared" si="13"/>
        <v/>
      </c>
      <c r="R97" s="56">
        <f t="shared" si="17"/>
        <v>0</v>
      </c>
      <c r="S97" s="56">
        <f t="shared" si="17"/>
        <v>0</v>
      </c>
      <c r="T97" s="56">
        <f t="shared" si="18"/>
        <v>0</v>
      </c>
      <c r="U97" s="57">
        <f t="shared" si="19"/>
        <v>0</v>
      </c>
      <c r="V97" s="55" t="str">
        <f>IFERROR(VLOOKUP($F97,'Master Info'!$A$14:$W$113,17,FALSE),"")</f>
        <v/>
      </c>
      <c r="W97" s="54"/>
    </row>
    <row r="98" spans="1:23" x14ac:dyDescent="0.25">
      <c r="A98" s="54">
        <f t="shared" si="20"/>
        <v>97</v>
      </c>
      <c r="B98" s="54" t="str">
        <f t="shared" si="14"/>
        <v>-</v>
      </c>
      <c r="C98" s="94"/>
      <c r="D98" s="94"/>
      <c r="E98" s="76"/>
      <c r="F98" s="113"/>
      <c r="G98" s="114"/>
      <c r="H98" s="55">
        <f>IFERROR(VLOOKUP($G98,'Product Master'!$B$1:$G$26,5,FALSE),0)</f>
        <v>0</v>
      </c>
      <c r="I98" s="73" t="str">
        <f t="shared" si="15"/>
        <v/>
      </c>
      <c r="J98" s="115"/>
      <c r="K98" s="57">
        <f t="shared" si="11"/>
        <v>0</v>
      </c>
      <c r="L98" s="115"/>
      <c r="M98" s="56">
        <f t="shared" si="16"/>
        <v>0</v>
      </c>
      <c r="N98" s="56">
        <f t="shared" si="12"/>
        <v>0</v>
      </c>
      <c r="O98" s="56" t="str">
        <f>IFERROR(IF($P98="","",IF($P98=LEFT('Master Info'!$Q$2,2),"SCGST","IGST")),"")</f>
        <v/>
      </c>
      <c r="P98" s="56" t="str">
        <f>IFERROR(LEFT(VLOOKUP($F98,'Master Info'!$A$14:$U$113,21,FALSE),2),"")</f>
        <v/>
      </c>
      <c r="Q98" s="73" t="str">
        <f t="shared" si="13"/>
        <v/>
      </c>
      <c r="R98" s="56">
        <f t="shared" si="17"/>
        <v>0</v>
      </c>
      <c r="S98" s="56">
        <f t="shared" si="17"/>
        <v>0</v>
      </c>
      <c r="T98" s="56">
        <f t="shared" si="18"/>
        <v>0</v>
      </c>
      <c r="U98" s="57">
        <f t="shared" si="19"/>
        <v>0</v>
      </c>
      <c r="V98" s="55" t="str">
        <f>IFERROR(VLOOKUP($F98,'Master Info'!$A$14:$W$113,17,FALSE),"")</f>
        <v/>
      </c>
      <c r="W98" s="54"/>
    </row>
    <row r="99" spans="1:23" x14ac:dyDescent="0.25">
      <c r="A99" s="54">
        <f t="shared" si="20"/>
        <v>98</v>
      </c>
      <c r="B99" s="54" t="str">
        <f t="shared" si="14"/>
        <v>-</v>
      </c>
      <c r="C99" s="94"/>
      <c r="D99" s="94"/>
      <c r="E99" s="76"/>
      <c r="F99" s="113"/>
      <c r="G99" s="114"/>
      <c r="H99" s="55">
        <f>IFERROR(VLOOKUP($G99,'Product Master'!$B$1:$G$26,5,FALSE),0)</f>
        <v>0</v>
      </c>
      <c r="I99" s="73" t="str">
        <f t="shared" si="15"/>
        <v/>
      </c>
      <c r="J99" s="115"/>
      <c r="K99" s="57">
        <f t="shared" si="11"/>
        <v>0</v>
      </c>
      <c r="L99" s="115"/>
      <c r="M99" s="56">
        <f t="shared" si="16"/>
        <v>0</v>
      </c>
      <c r="N99" s="56">
        <f t="shared" si="12"/>
        <v>0</v>
      </c>
      <c r="O99" s="56" t="str">
        <f>IFERROR(IF($P99="","",IF($P99=LEFT('Master Info'!$Q$2,2),"SCGST","IGST")),"")</f>
        <v/>
      </c>
      <c r="P99" s="56" t="str">
        <f>IFERROR(LEFT(VLOOKUP($F99,'Master Info'!$A$14:$U$113,21,FALSE),2),"")</f>
        <v/>
      </c>
      <c r="Q99" s="73" t="str">
        <f t="shared" si="13"/>
        <v/>
      </c>
      <c r="R99" s="56">
        <f t="shared" si="17"/>
        <v>0</v>
      </c>
      <c r="S99" s="56">
        <f t="shared" si="17"/>
        <v>0</v>
      </c>
      <c r="T99" s="56">
        <f t="shared" si="18"/>
        <v>0</v>
      </c>
      <c r="U99" s="57">
        <f t="shared" si="19"/>
        <v>0</v>
      </c>
      <c r="V99" s="55" t="str">
        <f>IFERROR(VLOOKUP($F99,'Master Info'!$A$14:$W$113,17,FALSE),"")</f>
        <v/>
      </c>
      <c r="W99" s="54"/>
    </row>
    <row r="100" spans="1:23" x14ac:dyDescent="0.25">
      <c r="A100" s="54">
        <f t="shared" si="20"/>
        <v>99</v>
      </c>
      <c r="B100" s="54" t="str">
        <f t="shared" si="14"/>
        <v>-</v>
      </c>
      <c r="C100" s="94"/>
      <c r="D100" s="94"/>
      <c r="E100" s="76"/>
      <c r="F100" s="113"/>
      <c r="G100" s="114"/>
      <c r="H100" s="55">
        <f>IFERROR(VLOOKUP($G100,'Product Master'!$B$1:$G$26,5,FALSE),0)</f>
        <v>0</v>
      </c>
      <c r="I100" s="73" t="str">
        <f t="shared" si="15"/>
        <v/>
      </c>
      <c r="J100" s="115"/>
      <c r="K100" s="57">
        <f t="shared" si="11"/>
        <v>0</v>
      </c>
      <c r="L100" s="115"/>
      <c r="M100" s="56">
        <f t="shared" si="16"/>
        <v>0</v>
      </c>
      <c r="N100" s="56">
        <f t="shared" si="12"/>
        <v>0</v>
      </c>
      <c r="O100" s="56" t="str">
        <f>IFERROR(IF($P100="","",IF($P100=LEFT('Master Info'!$Q$2,2),"SCGST","IGST")),"")</f>
        <v/>
      </c>
      <c r="P100" s="56" t="str">
        <f>IFERROR(LEFT(VLOOKUP($F100,'Master Info'!$A$14:$U$113,21,FALSE),2),"")</f>
        <v/>
      </c>
      <c r="Q100" s="73" t="str">
        <f t="shared" si="13"/>
        <v/>
      </c>
      <c r="R100" s="56">
        <f t="shared" si="17"/>
        <v>0</v>
      </c>
      <c r="S100" s="56">
        <f t="shared" si="17"/>
        <v>0</v>
      </c>
      <c r="T100" s="56">
        <f t="shared" si="18"/>
        <v>0</v>
      </c>
      <c r="U100" s="57">
        <f t="shared" si="19"/>
        <v>0</v>
      </c>
      <c r="V100" s="55" t="str">
        <f>IFERROR(VLOOKUP($F100,'Master Info'!$A$14:$W$113,17,FALSE),"")</f>
        <v/>
      </c>
      <c r="W100" s="54"/>
    </row>
    <row r="101" spans="1:23" x14ac:dyDescent="0.25">
      <c r="A101" s="54">
        <f t="shared" si="20"/>
        <v>100</v>
      </c>
      <c r="B101" s="54" t="str">
        <f t="shared" si="14"/>
        <v>-</v>
      </c>
      <c r="C101" s="94"/>
      <c r="D101" s="94"/>
      <c r="E101" s="76"/>
      <c r="F101" s="113"/>
      <c r="G101" s="114"/>
      <c r="H101" s="55">
        <f>IFERROR(VLOOKUP($G101,'Product Master'!$B$1:$G$26,5,FALSE),0)</f>
        <v>0</v>
      </c>
      <c r="I101" s="73" t="str">
        <f t="shared" si="15"/>
        <v/>
      </c>
      <c r="J101" s="115"/>
      <c r="K101" s="57">
        <f t="shared" si="11"/>
        <v>0</v>
      </c>
      <c r="L101" s="115"/>
      <c r="M101" s="56">
        <f t="shared" si="16"/>
        <v>0</v>
      </c>
      <c r="N101" s="56">
        <f t="shared" si="12"/>
        <v>0</v>
      </c>
      <c r="O101" s="56" t="str">
        <f>IFERROR(IF($P101="","",IF($P101=LEFT('Master Info'!$Q$2,2),"SCGST","IGST")),"")</f>
        <v/>
      </c>
      <c r="P101" s="56" t="str">
        <f>IFERROR(LEFT(VLOOKUP($F101,'Master Info'!$A$14:$U$113,21,FALSE),2),"")</f>
        <v/>
      </c>
      <c r="Q101" s="73" t="str">
        <f t="shared" si="13"/>
        <v/>
      </c>
      <c r="R101" s="56">
        <f t="shared" si="17"/>
        <v>0</v>
      </c>
      <c r="S101" s="56">
        <f t="shared" si="17"/>
        <v>0</v>
      </c>
      <c r="T101" s="56">
        <f t="shared" si="18"/>
        <v>0</v>
      </c>
      <c r="U101" s="57">
        <f t="shared" si="19"/>
        <v>0</v>
      </c>
      <c r="V101" s="55" t="str">
        <f>IFERROR(VLOOKUP($F101,'Master Info'!$A$14:$W$113,17,FALSE),"")</f>
        <v/>
      </c>
      <c r="W101" s="54"/>
    </row>
    <row r="102" spans="1:23" x14ac:dyDescent="0.25">
      <c r="A102" s="54">
        <f t="shared" si="20"/>
        <v>101</v>
      </c>
      <c r="B102" s="54" t="str">
        <f t="shared" si="14"/>
        <v>-</v>
      </c>
      <c r="C102" s="94"/>
      <c r="D102" s="94"/>
      <c r="E102" s="76"/>
      <c r="F102" s="113"/>
      <c r="G102" s="114"/>
      <c r="H102" s="55">
        <f>IFERROR(VLOOKUP($G102,'Product Master'!$B$1:$G$26,5,FALSE),0)</f>
        <v>0</v>
      </c>
      <c r="I102" s="73" t="str">
        <f t="shared" si="15"/>
        <v/>
      </c>
      <c r="J102" s="115"/>
      <c r="K102" s="57">
        <f t="shared" si="11"/>
        <v>0</v>
      </c>
      <c r="L102" s="115"/>
      <c r="M102" s="56">
        <f t="shared" si="16"/>
        <v>0</v>
      </c>
      <c r="N102" s="56">
        <f t="shared" si="12"/>
        <v>0</v>
      </c>
      <c r="O102" s="56" t="str">
        <f>IFERROR(IF($P102="","",IF($P102=LEFT('Master Info'!$Q$2,2),"SCGST","IGST")),"")</f>
        <v/>
      </c>
      <c r="P102" s="56" t="str">
        <f>IFERROR(LEFT(VLOOKUP($F102,'Master Info'!$A$14:$U$113,21,FALSE),2),"")</f>
        <v/>
      </c>
      <c r="Q102" s="73" t="str">
        <f t="shared" si="13"/>
        <v/>
      </c>
      <c r="R102" s="56">
        <f t="shared" si="17"/>
        <v>0</v>
      </c>
      <c r="S102" s="56">
        <f t="shared" si="17"/>
        <v>0</v>
      </c>
      <c r="T102" s="56">
        <f t="shared" si="18"/>
        <v>0</v>
      </c>
      <c r="U102" s="57">
        <f t="shared" si="19"/>
        <v>0</v>
      </c>
      <c r="V102" s="55" t="str">
        <f>IFERROR(VLOOKUP($F102,'Master Info'!$A$14:$W$113,17,FALSE),"")</f>
        <v/>
      </c>
      <c r="W102" s="54"/>
    </row>
    <row r="103" spans="1:23" x14ac:dyDescent="0.25">
      <c r="A103" s="54">
        <f t="shared" si="20"/>
        <v>102</v>
      </c>
      <c r="B103" s="54" t="str">
        <f t="shared" si="14"/>
        <v>-</v>
      </c>
      <c r="C103" s="94"/>
      <c r="D103" s="94"/>
      <c r="E103" s="76"/>
      <c r="F103" s="113"/>
      <c r="G103" s="114"/>
      <c r="H103" s="55">
        <f>IFERROR(VLOOKUP($G103,'Product Master'!$B$1:$G$26,5,FALSE),0)</f>
        <v>0</v>
      </c>
      <c r="I103" s="73" t="str">
        <f t="shared" si="15"/>
        <v/>
      </c>
      <c r="J103" s="115"/>
      <c r="K103" s="57">
        <f t="shared" si="11"/>
        <v>0</v>
      </c>
      <c r="L103" s="115"/>
      <c r="M103" s="56">
        <f t="shared" si="16"/>
        <v>0</v>
      </c>
      <c r="N103" s="56">
        <f t="shared" si="12"/>
        <v>0</v>
      </c>
      <c r="O103" s="56" t="str">
        <f>IFERROR(IF($P103="","",IF($P103=LEFT('Master Info'!$Q$2,2),"SCGST","IGST")),"")</f>
        <v/>
      </c>
      <c r="P103" s="56" t="str">
        <f>IFERROR(LEFT(VLOOKUP($F103,'Master Info'!$A$14:$U$113,21,FALSE),2),"")</f>
        <v/>
      </c>
      <c r="Q103" s="73" t="str">
        <f t="shared" si="13"/>
        <v/>
      </c>
      <c r="R103" s="56">
        <f t="shared" si="17"/>
        <v>0</v>
      </c>
      <c r="S103" s="56">
        <f t="shared" si="17"/>
        <v>0</v>
      </c>
      <c r="T103" s="56">
        <f t="shared" si="18"/>
        <v>0</v>
      </c>
      <c r="U103" s="57">
        <f t="shared" si="19"/>
        <v>0</v>
      </c>
      <c r="V103" s="55" t="str">
        <f>IFERROR(VLOOKUP($F103,'Master Info'!$A$14:$W$113,17,FALSE),"")</f>
        <v/>
      </c>
      <c r="W103" s="54"/>
    </row>
    <row r="104" spans="1:23" x14ac:dyDescent="0.25">
      <c r="A104" s="54">
        <f t="shared" si="20"/>
        <v>103</v>
      </c>
      <c r="B104" s="54" t="str">
        <f t="shared" si="14"/>
        <v>-</v>
      </c>
      <c r="C104" s="94"/>
      <c r="D104" s="94"/>
      <c r="E104" s="76"/>
      <c r="F104" s="113"/>
      <c r="G104" s="114"/>
      <c r="H104" s="55">
        <f>IFERROR(VLOOKUP($G104,'Product Master'!$B$1:$G$26,5,FALSE),0)</f>
        <v>0</v>
      </c>
      <c r="I104" s="73" t="str">
        <f t="shared" si="15"/>
        <v/>
      </c>
      <c r="J104" s="115"/>
      <c r="K104" s="57">
        <f t="shared" si="11"/>
        <v>0</v>
      </c>
      <c r="L104" s="115"/>
      <c r="M104" s="56">
        <f t="shared" si="16"/>
        <v>0</v>
      </c>
      <c r="N104" s="56">
        <f t="shared" si="12"/>
        <v>0</v>
      </c>
      <c r="O104" s="56" t="str">
        <f>IFERROR(IF($P104="","",IF($P104=LEFT('Master Info'!$Q$2,2),"SCGST","IGST")),"")</f>
        <v/>
      </c>
      <c r="P104" s="56" t="str">
        <f>IFERROR(LEFT(VLOOKUP($F104,'Master Info'!$A$14:$U$113,21,FALSE),2),"")</f>
        <v/>
      </c>
      <c r="Q104" s="73" t="str">
        <f t="shared" si="13"/>
        <v/>
      </c>
      <c r="R104" s="56">
        <f t="shared" si="17"/>
        <v>0</v>
      </c>
      <c r="S104" s="56">
        <f t="shared" si="17"/>
        <v>0</v>
      </c>
      <c r="T104" s="56">
        <f t="shared" si="18"/>
        <v>0</v>
      </c>
      <c r="U104" s="57">
        <f t="shared" si="19"/>
        <v>0</v>
      </c>
      <c r="V104" s="55" t="str">
        <f>IFERROR(VLOOKUP($F104,'Master Info'!$A$14:$W$113,17,FALSE),"")</f>
        <v/>
      </c>
      <c r="W104" s="54"/>
    </row>
    <row r="105" spans="1:23" x14ac:dyDescent="0.25">
      <c r="A105" s="54">
        <f t="shared" si="20"/>
        <v>104</v>
      </c>
      <c r="B105" s="54" t="str">
        <f t="shared" si="14"/>
        <v>-</v>
      </c>
      <c r="C105" s="94"/>
      <c r="D105" s="94"/>
      <c r="E105" s="76"/>
      <c r="F105" s="113"/>
      <c r="G105" s="114"/>
      <c r="H105" s="55">
        <f>IFERROR(VLOOKUP($G105,'Product Master'!$B$1:$G$26,5,FALSE),0)</f>
        <v>0</v>
      </c>
      <c r="I105" s="73" t="str">
        <f t="shared" si="15"/>
        <v/>
      </c>
      <c r="J105" s="115"/>
      <c r="K105" s="57">
        <f t="shared" si="11"/>
        <v>0</v>
      </c>
      <c r="L105" s="115"/>
      <c r="M105" s="56">
        <f t="shared" si="16"/>
        <v>0</v>
      </c>
      <c r="N105" s="56">
        <f t="shared" si="12"/>
        <v>0</v>
      </c>
      <c r="O105" s="56" t="str">
        <f>IFERROR(IF($P105="","",IF($P105=LEFT('Master Info'!$Q$2,2),"SCGST","IGST")),"")</f>
        <v/>
      </c>
      <c r="P105" s="56" t="str">
        <f>IFERROR(LEFT(VLOOKUP($F105,'Master Info'!$A$14:$U$113,21,FALSE),2),"")</f>
        <v/>
      </c>
      <c r="Q105" s="73" t="str">
        <f t="shared" si="13"/>
        <v/>
      </c>
      <c r="R105" s="56">
        <f t="shared" si="17"/>
        <v>0</v>
      </c>
      <c r="S105" s="56">
        <f t="shared" si="17"/>
        <v>0</v>
      </c>
      <c r="T105" s="56">
        <f t="shared" si="18"/>
        <v>0</v>
      </c>
      <c r="U105" s="57">
        <f t="shared" si="19"/>
        <v>0</v>
      </c>
      <c r="V105" s="55" t="str">
        <f>IFERROR(VLOOKUP($F105,'Master Info'!$A$14:$W$113,17,FALSE),"")</f>
        <v/>
      </c>
      <c r="W105" s="54"/>
    </row>
    <row r="106" spans="1:23" x14ac:dyDescent="0.25">
      <c r="A106" s="54">
        <f t="shared" si="20"/>
        <v>105</v>
      </c>
      <c r="B106" s="54" t="str">
        <f t="shared" si="14"/>
        <v>-</v>
      </c>
      <c r="C106" s="94"/>
      <c r="D106" s="94"/>
      <c r="E106" s="76"/>
      <c r="F106" s="113"/>
      <c r="G106" s="114"/>
      <c r="H106" s="55">
        <f>IFERROR(VLOOKUP($G106,'Product Master'!$B$1:$G$26,5,FALSE),0)</f>
        <v>0</v>
      </c>
      <c r="I106" s="73" t="str">
        <f t="shared" si="15"/>
        <v/>
      </c>
      <c r="J106" s="115"/>
      <c r="K106" s="57">
        <f t="shared" si="11"/>
        <v>0</v>
      </c>
      <c r="L106" s="115"/>
      <c r="M106" s="56">
        <f t="shared" si="16"/>
        <v>0</v>
      </c>
      <c r="N106" s="56">
        <f t="shared" si="12"/>
        <v>0</v>
      </c>
      <c r="O106" s="56" t="str">
        <f>IFERROR(IF($P106="","",IF($P106=LEFT('Master Info'!$Q$2,2),"SCGST","IGST")),"")</f>
        <v/>
      </c>
      <c r="P106" s="56" t="str">
        <f>IFERROR(LEFT(VLOOKUP($F106,'Master Info'!$A$14:$U$113,21,FALSE),2),"")</f>
        <v/>
      </c>
      <c r="Q106" s="73" t="str">
        <f t="shared" si="13"/>
        <v/>
      </c>
      <c r="R106" s="56">
        <f t="shared" si="17"/>
        <v>0</v>
      </c>
      <c r="S106" s="56">
        <f t="shared" si="17"/>
        <v>0</v>
      </c>
      <c r="T106" s="56">
        <f t="shared" si="18"/>
        <v>0</v>
      </c>
      <c r="U106" s="57">
        <f t="shared" si="19"/>
        <v>0</v>
      </c>
      <c r="V106" s="55" t="str">
        <f>IFERROR(VLOOKUP($F106,'Master Info'!$A$14:$W$113,17,FALSE),"")</f>
        <v/>
      </c>
      <c r="W106" s="54"/>
    </row>
    <row r="107" spans="1:23" x14ac:dyDescent="0.25">
      <c r="A107" s="54">
        <f t="shared" si="20"/>
        <v>106</v>
      </c>
      <c r="B107" s="54" t="str">
        <f t="shared" si="14"/>
        <v>-</v>
      </c>
      <c r="C107" s="94"/>
      <c r="D107" s="94"/>
      <c r="E107" s="76"/>
      <c r="F107" s="113"/>
      <c r="G107" s="114"/>
      <c r="H107" s="55">
        <f>IFERROR(VLOOKUP($G107,'Product Master'!$B$1:$G$26,5,FALSE),0)</f>
        <v>0</v>
      </c>
      <c r="I107" s="73" t="str">
        <f t="shared" si="15"/>
        <v/>
      </c>
      <c r="J107" s="115"/>
      <c r="K107" s="57">
        <f t="shared" si="11"/>
        <v>0</v>
      </c>
      <c r="L107" s="115"/>
      <c r="M107" s="56">
        <f t="shared" si="16"/>
        <v>0</v>
      </c>
      <c r="N107" s="56">
        <f t="shared" si="12"/>
        <v>0</v>
      </c>
      <c r="O107" s="56" t="str">
        <f>IFERROR(IF($P107="","",IF($P107=LEFT('Master Info'!$Q$2,2),"SCGST","IGST")),"")</f>
        <v/>
      </c>
      <c r="P107" s="56" t="str">
        <f>IFERROR(LEFT(VLOOKUP($F107,'Master Info'!$A$14:$U$113,21,FALSE),2),"")</f>
        <v/>
      </c>
      <c r="Q107" s="73" t="str">
        <f t="shared" si="13"/>
        <v/>
      </c>
      <c r="R107" s="56">
        <f t="shared" si="17"/>
        <v>0</v>
      </c>
      <c r="S107" s="56">
        <f t="shared" si="17"/>
        <v>0</v>
      </c>
      <c r="T107" s="56">
        <f t="shared" si="18"/>
        <v>0</v>
      </c>
      <c r="U107" s="57">
        <f t="shared" si="19"/>
        <v>0</v>
      </c>
      <c r="V107" s="55" t="str">
        <f>IFERROR(VLOOKUP($F107,'Master Info'!$A$14:$W$113,17,FALSE),"")</f>
        <v/>
      </c>
      <c r="W107" s="54"/>
    </row>
    <row r="108" spans="1:23" x14ac:dyDescent="0.25">
      <c r="A108" s="54">
        <f t="shared" si="20"/>
        <v>107</v>
      </c>
      <c r="B108" s="54" t="str">
        <f t="shared" si="14"/>
        <v>-</v>
      </c>
      <c r="C108" s="94"/>
      <c r="D108" s="94"/>
      <c r="E108" s="76"/>
      <c r="F108" s="113"/>
      <c r="G108" s="114"/>
      <c r="H108" s="55">
        <f>IFERROR(VLOOKUP($G108,'Product Master'!$B$1:$G$26,5,FALSE),0)</f>
        <v>0</v>
      </c>
      <c r="I108" s="73" t="str">
        <f t="shared" si="15"/>
        <v/>
      </c>
      <c r="J108" s="115"/>
      <c r="K108" s="57">
        <f t="shared" si="11"/>
        <v>0</v>
      </c>
      <c r="L108" s="115"/>
      <c r="M108" s="56">
        <f t="shared" si="16"/>
        <v>0</v>
      </c>
      <c r="N108" s="56">
        <f t="shared" si="12"/>
        <v>0</v>
      </c>
      <c r="O108" s="56" t="str">
        <f>IFERROR(IF($P108="","",IF($P108=LEFT('Master Info'!$Q$2,2),"SCGST","IGST")),"")</f>
        <v/>
      </c>
      <c r="P108" s="56" t="str">
        <f>IFERROR(LEFT(VLOOKUP($F108,'Master Info'!$A$14:$U$113,21,FALSE),2),"")</f>
        <v/>
      </c>
      <c r="Q108" s="73" t="str">
        <f t="shared" si="13"/>
        <v/>
      </c>
      <c r="R108" s="56">
        <f t="shared" si="17"/>
        <v>0</v>
      </c>
      <c r="S108" s="56">
        <f t="shared" si="17"/>
        <v>0</v>
      </c>
      <c r="T108" s="56">
        <f t="shared" si="18"/>
        <v>0</v>
      </c>
      <c r="U108" s="57">
        <f t="shared" si="19"/>
        <v>0</v>
      </c>
      <c r="V108" s="55" t="str">
        <f>IFERROR(VLOOKUP($F108,'Master Info'!$A$14:$W$113,17,FALSE),"")</f>
        <v/>
      </c>
      <c r="W108" s="54"/>
    </row>
    <row r="109" spans="1:23" x14ac:dyDescent="0.25">
      <c r="A109" s="54">
        <f t="shared" si="20"/>
        <v>108</v>
      </c>
      <c r="B109" s="54" t="str">
        <f t="shared" si="14"/>
        <v>-</v>
      </c>
      <c r="C109" s="94"/>
      <c r="D109" s="94"/>
      <c r="E109" s="76"/>
      <c r="F109" s="113"/>
      <c r="G109" s="114"/>
      <c r="H109" s="55">
        <f>IFERROR(VLOOKUP($G109,'Product Master'!$B$1:$G$26,5,FALSE),0)</f>
        <v>0</v>
      </c>
      <c r="I109" s="73" t="str">
        <f t="shared" si="15"/>
        <v/>
      </c>
      <c r="J109" s="115"/>
      <c r="K109" s="57">
        <f t="shared" si="11"/>
        <v>0</v>
      </c>
      <c r="L109" s="115"/>
      <c r="M109" s="56">
        <f t="shared" si="16"/>
        <v>0</v>
      </c>
      <c r="N109" s="56">
        <f t="shared" si="12"/>
        <v>0</v>
      </c>
      <c r="O109" s="56" t="str">
        <f>IFERROR(IF($P109="","",IF($P109=LEFT('Master Info'!$Q$2,2),"SCGST","IGST")),"")</f>
        <v/>
      </c>
      <c r="P109" s="56" t="str">
        <f>IFERROR(LEFT(VLOOKUP($F109,'Master Info'!$A$14:$U$113,21,FALSE),2),"")</f>
        <v/>
      </c>
      <c r="Q109" s="73" t="str">
        <f t="shared" si="13"/>
        <v/>
      </c>
      <c r="R109" s="56">
        <f t="shared" si="17"/>
        <v>0</v>
      </c>
      <c r="S109" s="56">
        <f t="shared" si="17"/>
        <v>0</v>
      </c>
      <c r="T109" s="56">
        <f t="shared" si="18"/>
        <v>0</v>
      </c>
      <c r="U109" s="57">
        <f t="shared" si="19"/>
        <v>0</v>
      </c>
      <c r="V109" s="55" t="str">
        <f>IFERROR(VLOOKUP($F109,'Master Info'!$A$14:$W$113,17,FALSE),"")</f>
        <v/>
      </c>
      <c r="W109" s="54"/>
    </row>
    <row r="110" spans="1:23" x14ac:dyDescent="0.25">
      <c r="A110" s="54">
        <f t="shared" si="20"/>
        <v>109</v>
      </c>
      <c r="B110" s="54" t="str">
        <f t="shared" si="14"/>
        <v>-</v>
      </c>
      <c r="C110" s="94"/>
      <c r="D110" s="94"/>
      <c r="E110" s="76"/>
      <c r="F110" s="113"/>
      <c r="G110" s="114"/>
      <c r="H110" s="55">
        <f>IFERROR(VLOOKUP($G110,'Product Master'!$B$1:$G$26,5,FALSE),0)</f>
        <v>0</v>
      </c>
      <c r="I110" s="73" t="str">
        <f t="shared" si="15"/>
        <v/>
      </c>
      <c r="J110" s="115"/>
      <c r="K110" s="57">
        <f t="shared" si="11"/>
        <v>0</v>
      </c>
      <c r="L110" s="115"/>
      <c r="M110" s="56">
        <f t="shared" si="16"/>
        <v>0</v>
      </c>
      <c r="N110" s="56">
        <f t="shared" si="12"/>
        <v>0</v>
      </c>
      <c r="O110" s="56" t="str">
        <f>IFERROR(IF($P110="","",IF($P110=LEFT('Master Info'!$Q$2,2),"SCGST","IGST")),"")</f>
        <v/>
      </c>
      <c r="P110" s="56" t="str">
        <f>IFERROR(LEFT(VLOOKUP($F110,'Master Info'!$A$14:$U$113,21,FALSE),2),"")</f>
        <v/>
      </c>
      <c r="Q110" s="73" t="str">
        <f t="shared" si="13"/>
        <v/>
      </c>
      <c r="R110" s="56">
        <f t="shared" si="17"/>
        <v>0</v>
      </c>
      <c r="S110" s="56">
        <f t="shared" si="17"/>
        <v>0</v>
      </c>
      <c r="T110" s="56">
        <f t="shared" si="18"/>
        <v>0</v>
      </c>
      <c r="U110" s="57">
        <f t="shared" si="19"/>
        <v>0</v>
      </c>
      <c r="V110" s="55" t="str">
        <f>IFERROR(VLOOKUP($F110,'Master Info'!$A$14:$W$113,17,FALSE),"")</f>
        <v/>
      </c>
      <c r="W110" s="54"/>
    </row>
    <row r="111" spans="1:23" x14ac:dyDescent="0.25">
      <c r="A111" s="54">
        <f t="shared" si="20"/>
        <v>110</v>
      </c>
      <c r="B111" s="54" t="str">
        <f t="shared" si="14"/>
        <v>-</v>
      </c>
      <c r="C111" s="94"/>
      <c r="D111" s="94"/>
      <c r="E111" s="76"/>
      <c r="F111" s="113"/>
      <c r="G111" s="114"/>
      <c r="H111" s="55">
        <f>IFERROR(VLOOKUP($G111,'Product Master'!$B$1:$G$26,5,FALSE),0)</f>
        <v>0</v>
      </c>
      <c r="I111" s="73" t="str">
        <f t="shared" si="15"/>
        <v/>
      </c>
      <c r="J111" s="115"/>
      <c r="K111" s="57">
        <f t="shared" si="11"/>
        <v>0</v>
      </c>
      <c r="L111" s="115"/>
      <c r="M111" s="56">
        <f t="shared" si="16"/>
        <v>0</v>
      </c>
      <c r="N111" s="56">
        <f t="shared" si="12"/>
        <v>0</v>
      </c>
      <c r="O111" s="56" t="str">
        <f>IFERROR(IF($P111="","",IF($P111=LEFT('Master Info'!$Q$2,2),"SCGST","IGST")),"")</f>
        <v/>
      </c>
      <c r="P111" s="56" t="str">
        <f>IFERROR(LEFT(VLOOKUP($F111,'Master Info'!$A$14:$U$113,21,FALSE),2),"")</f>
        <v/>
      </c>
      <c r="Q111" s="73" t="str">
        <f t="shared" si="13"/>
        <v/>
      </c>
      <c r="R111" s="56">
        <f t="shared" si="17"/>
        <v>0</v>
      </c>
      <c r="S111" s="56">
        <f t="shared" si="17"/>
        <v>0</v>
      </c>
      <c r="T111" s="56">
        <f t="shared" si="18"/>
        <v>0</v>
      </c>
      <c r="U111" s="57">
        <f t="shared" si="19"/>
        <v>0</v>
      </c>
      <c r="V111" s="55" t="str">
        <f>IFERROR(VLOOKUP($F111,'Master Info'!$A$14:$W$113,17,FALSE),"")</f>
        <v/>
      </c>
      <c r="W111" s="54"/>
    </row>
    <row r="112" spans="1:23" x14ac:dyDescent="0.25">
      <c r="A112" s="54">
        <f t="shared" si="20"/>
        <v>111</v>
      </c>
      <c r="B112" s="54" t="str">
        <f t="shared" si="14"/>
        <v>-</v>
      </c>
      <c r="C112" s="94"/>
      <c r="D112" s="94"/>
      <c r="E112" s="76"/>
      <c r="F112" s="113"/>
      <c r="G112" s="114"/>
      <c r="H112" s="55">
        <f>IFERROR(VLOOKUP($G112,'Product Master'!$B$1:$G$26,5,FALSE),0)</f>
        <v>0</v>
      </c>
      <c r="I112" s="73" t="str">
        <f t="shared" si="15"/>
        <v/>
      </c>
      <c r="J112" s="115"/>
      <c r="K112" s="57">
        <f t="shared" si="11"/>
        <v>0</v>
      </c>
      <c r="L112" s="115"/>
      <c r="M112" s="56">
        <f t="shared" si="16"/>
        <v>0</v>
      </c>
      <c r="N112" s="56">
        <f t="shared" si="12"/>
        <v>0</v>
      </c>
      <c r="O112" s="56" t="str">
        <f>IFERROR(IF($P112="","",IF($P112=LEFT('Master Info'!$Q$2,2),"SCGST","IGST")),"")</f>
        <v/>
      </c>
      <c r="P112" s="56" t="str">
        <f>IFERROR(LEFT(VLOOKUP($F112,'Master Info'!$A$14:$U$113,21,FALSE),2),"")</f>
        <v/>
      </c>
      <c r="Q112" s="73" t="str">
        <f t="shared" si="13"/>
        <v/>
      </c>
      <c r="R112" s="56">
        <f t="shared" si="17"/>
        <v>0</v>
      </c>
      <c r="S112" s="56">
        <f t="shared" si="17"/>
        <v>0</v>
      </c>
      <c r="T112" s="56">
        <f t="shared" si="18"/>
        <v>0</v>
      </c>
      <c r="U112" s="57">
        <f t="shared" si="19"/>
        <v>0</v>
      </c>
      <c r="V112" s="55" t="str">
        <f>IFERROR(VLOOKUP($F112,'Master Info'!$A$14:$W$113,17,FALSE),"")</f>
        <v/>
      </c>
      <c r="W112" s="54"/>
    </row>
    <row r="113" spans="1:23" x14ac:dyDescent="0.25">
      <c r="A113" s="54">
        <f t="shared" si="20"/>
        <v>112</v>
      </c>
      <c r="B113" s="54" t="str">
        <f t="shared" si="14"/>
        <v>-</v>
      </c>
      <c r="C113" s="94"/>
      <c r="D113" s="94"/>
      <c r="E113" s="76"/>
      <c r="F113" s="113"/>
      <c r="G113" s="114"/>
      <c r="H113" s="55">
        <f>IFERROR(VLOOKUP($G113,'Product Master'!$B$1:$G$26,5,FALSE),0)</f>
        <v>0</v>
      </c>
      <c r="I113" s="73" t="str">
        <f t="shared" si="15"/>
        <v/>
      </c>
      <c r="J113" s="115"/>
      <c r="K113" s="57">
        <f t="shared" si="11"/>
        <v>0</v>
      </c>
      <c r="L113" s="115"/>
      <c r="M113" s="56">
        <f t="shared" si="16"/>
        <v>0</v>
      </c>
      <c r="N113" s="56">
        <f t="shared" si="12"/>
        <v>0</v>
      </c>
      <c r="O113" s="56" t="str">
        <f>IFERROR(IF($P113="","",IF($P113=LEFT('Master Info'!$Q$2,2),"SCGST","IGST")),"")</f>
        <v/>
      </c>
      <c r="P113" s="56" t="str">
        <f>IFERROR(LEFT(VLOOKUP($F113,'Master Info'!$A$14:$U$113,21,FALSE),2),"")</f>
        <v/>
      </c>
      <c r="Q113" s="73" t="str">
        <f t="shared" si="13"/>
        <v/>
      </c>
      <c r="R113" s="56">
        <f t="shared" si="17"/>
        <v>0</v>
      </c>
      <c r="S113" s="56">
        <f t="shared" si="17"/>
        <v>0</v>
      </c>
      <c r="T113" s="56">
        <f t="shared" si="18"/>
        <v>0</v>
      </c>
      <c r="U113" s="57">
        <f t="shared" si="19"/>
        <v>0</v>
      </c>
      <c r="V113" s="55" t="str">
        <f>IFERROR(VLOOKUP($F113,'Master Info'!$A$14:$W$113,17,FALSE),"")</f>
        <v/>
      </c>
      <c r="W113" s="54"/>
    </row>
    <row r="114" spans="1:23" x14ac:dyDescent="0.25">
      <c r="A114" s="54">
        <f t="shared" si="20"/>
        <v>113</v>
      </c>
      <c r="B114" s="54" t="str">
        <f t="shared" si="14"/>
        <v>-</v>
      </c>
      <c r="C114" s="94"/>
      <c r="D114" s="94"/>
      <c r="E114" s="76"/>
      <c r="F114" s="113"/>
      <c r="G114" s="114"/>
      <c r="H114" s="55">
        <f>IFERROR(VLOOKUP($G114,'Product Master'!$B$1:$G$26,5,FALSE),0)</f>
        <v>0</v>
      </c>
      <c r="I114" s="73" t="str">
        <f t="shared" si="15"/>
        <v/>
      </c>
      <c r="J114" s="115"/>
      <c r="K114" s="57">
        <f t="shared" si="11"/>
        <v>0</v>
      </c>
      <c r="L114" s="115"/>
      <c r="M114" s="56">
        <f t="shared" si="16"/>
        <v>0</v>
      </c>
      <c r="N114" s="56">
        <f t="shared" si="12"/>
        <v>0</v>
      </c>
      <c r="O114" s="56" t="str">
        <f>IFERROR(IF($P114="","",IF($P114=LEFT('Master Info'!$Q$2,2),"SCGST","IGST")),"")</f>
        <v/>
      </c>
      <c r="P114" s="56" t="str">
        <f>IFERROR(LEFT(VLOOKUP($F114,'Master Info'!$A$14:$U$113,21,FALSE),2),"")</f>
        <v/>
      </c>
      <c r="Q114" s="73" t="str">
        <f t="shared" si="13"/>
        <v/>
      </c>
      <c r="R114" s="56">
        <f t="shared" si="17"/>
        <v>0</v>
      </c>
      <c r="S114" s="56">
        <f t="shared" si="17"/>
        <v>0</v>
      </c>
      <c r="T114" s="56">
        <f t="shared" si="18"/>
        <v>0</v>
      </c>
      <c r="U114" s="57">
        <f t="shared" si="19"/>
        <v>0</v>
      </c>
      <c r="V114" s="55" t="str">
        <f>IFERROR(VLOOKUP($F114,'Master Info'!$A$14:$W$113,17,FALSE),"")</f>
        <v/>
      </c>
      <c r="W114" s="54"/>
    </row>
    <row r="115" spans="1:23" x14ac:dyDescent="0.25">
      <c r="A115" s="54">
        <f t="shared" si="20"/>
        <v>114</v>
      </c>
      <c r="B115" s="54" t="str">
        <f t="shared" si="14"/>
        <v>-</v>
      </c>
      <c r="C115" s="94"/>
      <c r="D115" s="94"/>
      <c r="E115" s="76"/>
      <c r="F115" s="113"/>
      <c r="G115" s="114"/>
      <c r="H115" s="55">
        <f>IFERROR(VLOOKUP($G115,'Product Master'!$B$1:$G$26,5,FALSE),0)</f>
        <v>0</v>
      </c>
      <c r="I115" s="73" t="str">
        <f t="shared" si="15"/>
        <v/>
      </c>
      <c r="J115" s="115"/>
      <c r="K115" s="57">
        <f t="shared" si="11"/>
        <v>0</v>
      </c>
      <c r="L115" s="115"/>
      <c r="M115" s="56">
        <f t="shared" si="16"/>
        <v>0</v>
      </c>
      <c r="N115" s="56">
        <f t="shared" si="12"/>
        <v>0</v>
      </c>
      <c r="O115" s="56" t="str">
        <f>IFERROR(IF($P115="","",IF($P115=LEFT('Master Info'!$Q$2,2),"SCGST","IGST")),"")</f>
        <v/>
      </c>
      <c r="P115" s="56" t="str">
        <f>IFERROR(LEFT(VLOOKUP($F115,'Master Info'!$A$14:$U$113,21,FALSE),2),"")</f>
        <v/>
      </c>
      <c r="Q115" s="73" t="str">
        <f t="shared" si="13"/>
        <v/>
      </c>
      <c r="R115" s="56">
        <f t="shared" si="17"/>
        <v>0</v>
      </c>
      <c r="S115" s="56">
        <f t="shared" si="17"/>
        <v>0</v>
      </c>
      <c r="T115" s="56">
        <f t="shared" si="18"/>
        <v>0</v>
      </c>
      <c r="U115" s="57">
        <f t="shared" si="19"/>
        <v>0</v>
      </c>
      <c r="V115" s="55" t="str">
        <f>IFERROR(VLOOKUP($F115,'Master Info'!$A$14:$W$113,17,FALSE),"")</f>
        <v/>
      </c>
      <c r="W115" s="54"/>
    </row>
    <row r="116" spans="1:23" x14ac:dyDescent="0.25">
      <c r="A116" s="54">
        <f t="shared" si="20"/>
        <v>115</v>
      </c>
      <c r="B116" s="54" t="str">
        <f t="shared" si="14"/>
        <v>-</v>
      </c>
      <c r="C116" s="94"/>
      <c r="D116" s="94"/>
      <c r="E116" s="76"/>
      <c r="F116" s="113"/>
      <c r="G116" s="114"/>
      <c r="H116" s="55">
        <f>IFERROR(VLOOKUP($G116,'Product Master'!$B$1:$G$26,5,FALSE),0)</f>
        <v>0</v>
      </c>
      <c r="I116" s="73" t="str">
        <f t="shared" si="15"/>
        <v/>
      </c>
      <c r="J116" s="115"/>
      <c r="K116" s="57">
        <f t="shared" si="11"/>
        <v>0</v>
      </c>
      <c r="L116" s="115"/>
      <c r="M116" s="56">
        <f t="shared" si="16"/>
        <v>0</v>
      </c>
      <c r="N116" s="56">
        <f t="shared" si="12"/>
        <v>0</v>
      </c>
      <c r="O116" s="56" t="str">
        <f>IFERROR(IF($P116="","",IF($P116=LEFT('Master Info'!$Q$2,2),"SCGST","IGST")),"")</f>
        <v/>
      </c>
      <c r="P116" s="56" t="str">
        <f>IFERROR(LEFT(VLOOKUP($F116,'Master Info'!$A$14:$U$113,21,FALSE),2),"")</f>
        <v/>
      </c>
      <c r="Q116" s="73" t="str">
        <f t="shared" si="13"/>
        <v/>
      </c>
      <c r="R116" s="56">
        <f t="shared" si="17"/>
        <v>0</v>
      </c>
      <c r="S116" s="56">
        <f t="shared" si="17"/>
        <v>0</v>
      </c>
      <c r="T116" s="56">
        <f t="shared" si="18"/>
        <v>0</v>
      </c>
      <c r="U116" s="57">
        <f t="shared" si="19"/>
        <v>0</v>
      </c>
      <c r="V116" s="55" t="str">
        <f>IFERROR(VLOOKUP($F116,'Master Info'!$A$14:$W$113,17,FALSE),"")</f>
        <v/>
      </c>
      <c r="W116" s="54"/>
    </row>
    <row r="117" spans="1:23" x14ac:dyDescent="0.25">
      <c r="A117" s="54">
        <f t="shared" si="20"/>
        <v>116</v>
      </c>
      <c r="B117" s="54" t="str">
        <f t="shared" si="14"/>
        <v>-</v>
      </c>
      <c r="C117" s="94"/>
      <c r="D117" s="94"/>
      <c r="E117" s="76"/>
      <c r="F117" s="113"/>
      <c r="G117" s="114"/>
      <c r="H117" s="55">
        <f>IFERROR(VLOOKUP($G117,'Product Master'!$B$1:$G$26,5,FALSE),0)</f>
        <v>0</v>
      </c>
      <c r="I117" s="73" t="str">
        <f t="shared" si="15"/>
        <v/>
      </c>
      <c r="J117" s="115"/>
      <c r="K117" s="57">
        <f t="shared" si="11"/>
        <v>0</v>
      </c>
      <c r="L117" s="115"/>
      <c r="M117" s="56">
        <f t="shared" si="16"/>
        <v>0</v>
      </c>
      <c r="N117" s="56">
        <f t="shared" si="12"/>
        <v>0</v>
      </c>
      <c r="O117" s="56" t="str">
        <f>IFERROR(IF($P117="","",IF($P117=LEFT('Master Info'!$Q$2,2),"SCGST","IGST")),"")</f>
        <v/>
      </c>
      <c r="P117" s="56" t="str">
        <f>IFERROR(LEFT(VLOOKUP($F117,'Master Info'!$A$14:$U$113,21,FALSE),2),"")</f>
        <v/>
      </c>
      <c r="Q117" s="73" t="str">
        <f t="shared" si="13"/>
        <v/>
      </c>
      <c r="R117" s="56">
        <f t="shared" si="17"/>
        <v>0</v>
      </c>
      <c r="S117" s="56">
        <f t="shared" si="17"/>
        <v>0</v>
      </c>
      <c r="T117" s="56">
        <f t="shared" si="18"/>
        <v>0</v>
      </c>
      <c r="U117" s="57">
        <f t="shared" si="19"/>
        <v>0</v>
      </c>
      <c r="V117" s="55" t="str">
        <f>IFERROR(VLOOKUP($F117,'Master Info'!$A$14:$W$113,17,FALSE),"")</f>
        <v/>
      </c>
      <c r="W117" s="54"/>
    </row>
    <row r="118" spans="1:23" x14ac:dyDescent="0.25">
      <c r="A118" s="54">
        <f t="shared" si="20"/>
        <v>117</v>
      </c>
      <c r="B118" s="54" t="str">
        <f t="shared" si="14"/>
        <v>-</v>
      </c>
      <c r="C118" s="94"/>
      <c r="D118" s="94"/>
      <c r="E118" s="76"/>
      <c r="F118" s="113"/>
      <c r="G118" s="114"/>
      <c r="H118" s="55">
        <f>IFERROR(VLOOKUP($G118,'Product Master'!$B$1:$G$26,5,FALSE),0)</f>
        <v>0</v>
      </c>
      <c r="I118" s="73" t="str">
        <f t="shared" si="15"/>
        <v/>
      </c>
      <c r="J118" s="115"/>
      <c r="K118" s="57">
        <f t="shared" si="11"/>
        <v>0</v>
      </c>
      <c r="L118" s="115"/>
      <c r="M118" s="56">
        <f t="shared" si="16"/>
        <v>0</v>
      </c>
      <c r="N118" s="56">
        <f t="shared" si="12"/>
        <v>0</v>
      </c>
      <c r="O118" s="56" t="str">
        <f>IFERROR(IF($P118="","",IF($P118=LEFT('Master Info'!$Q$2,2),"SCGST","IGST")),"")</f>
        <v/>
      </c>
      <c r="P118" s="56" t="str">
        <f>IFERROR(LEFT(VLOOKUP($F118,'Master Info'!$A$14:$U$113,21,FALSE),2),"")</f>
        <v/>
      </c>
      <c r="Q118" s="73" t="str">
        <f t="shared" si="13"/>
        <v/>
      </c>
      <c r="R118" s="56">
        <f t="shared" si="17"/>
        <v>0</v>
      </c>
      <c r="S118" s="56">
        <f t="shared" si="17"/>
        <v>0</v>
      </c>
      <c r="T118" s="56">
        <f t="shared" si="18"/>
        <v>0</v>
      </c>
      <c r="U118" s="57">
        <f t="shared" si="19"/>
        <v>0</v>
      </c>
      <c r="V118" s="55" t="str">
        <f>IFERROR(VLOOKUP($F118,'Master Info'!$A$14:$W$113,17,FALSE),"")</f>
        <v/>
      </c>
      <c r="W118" s="54"/>
    </row>
    <row r="119" spans="1:23" x14ac:dyDescent="0.25">
      <c r="A119" s="54">
        <f t="shared" si="20"/>
        <v>118</v>
      </c>
      <c r="B119" s="54" t="str">
        <f t="shared" si="14"/>
        <v>-</v>
      </c>
      <c r="C119" s="94"/>
      <c r="D119" s="94"/>
      <c r="E119" s="76"/>
      <c r="F119" s="113"/>
      <c r="G119" s="114"/>
      <c r="H119" s="55">
        <f>IFERROR(VLOOKUP($G119,'Product Master'!$B$1:$G$26,5,FALSE),0)</f>
        <v>0</v>
      </c>
      <c r="I119" s="73" t="str">
        <f t="shared" si="15"/>
        <v/>
      </c>
      <c r="J119" s="115"/>
      <c r="K119" s="57">
        <f t="shared" si="11"/>
        <v>0</v>
      </c>
      <c r="L119" s="115"/>
      <c r="M119" s="56">
        <f t="shared" si="16"/>
        <v>0</v>
      </c>
      <c r="N119" s="56">
        <f t="shared" si="12"/>
        <v>0</v>
      </c>
      <c r="O119" s="56" t="str">
        <f>IFERROR(IF($P119="","",IF($P119=LEFT('Master Info'!$Q$2,2),"SCGST","IGST")),"")</f>
        <v/>
      </c>
      <c r="P119" s="56" t="str">
        <f>IFERROR(LEFT(VLOOKUP($F119,'Master Info'!$A$14:$U$113,21,FALSE),2),"")</f>
        <v/>
      </c>
      <c r="Q119" s="73" t="str">
        <f t="shared" si="13"/>
        <v/>
      </c>
      <c r="R119" s="56">
        <f t="shared" si="17"/>
        <v>0</v>
      </c>
      <c r="S119" s="56">
        <f t="shared" si="17"/>
        <v>0</v>
      </c>
      <c r="T119" s="56">
        <f t="shared" si="18"/>
        <v>0</v>
      </c>
      <c r="U119" s="57">
        <f t="shared" si="19"/>
        <v>0</v>
      </c>
      <c r="V119" s="55" t="str">
        <f>IFERROR(VLOOKUP($F119,'Master Info'!$A$14:$W$113,17,FALSE),"")</f>
        <v/>
      </c>
      <c r="W119" s="54"/>
    </row>
    <row r="120" spans="1:23" x14ac:dyDescent="0.25">
      <c r="A120" s="54">
        <f t="shared" si="20"/>
        <v>119</v>
      </c>
      <c r="B120" s="54" t="str">
        <f t="shared" si="14"/>
        <v>-</v>
      </c>
      <c r="C120" s="94"/>
      <c r="D120" s="94"/>
      <c r="E120" s="76"/>
      <c r="F120" s="113"/>
      <c r="G120" s="114"/>
      <c r="H120" s="55">
        <f>IFERROR(VLOOKUP($G120,'Product Master'!$B$1:$G$26,5,FALSE),0)</f>
        <v>0</v>
      </c>
      <c r="I120" s="73" t="str">
        <f t="shared" si="15"/>
        <v/>
      </c>
      <c r="J120" s="115"/>
      <c r="K120" s="57">
        <f t="shared" si="11"/>
        <v>0</v>
      </c>
      <c r="L120" s="115"/>
      <c r="M120" s="56">
        <f t="shared" si="16"/>
        <v>0</v>
      </c>
      <c r="N120" s="56">
        <f t="shared" si="12"/>
        <v>0</v>
      </c>
      <c r="O120" s="56" t="str">
        <f>IFERROR(IF($P120="","",IF($P120=LEFT('Master Info'!$Q$2,2),"SCGST","IGST")),"")</f>
        <v/>
      </c>
      <c r="P120" s="56" t="str">
        <f>IFERROR(LEFT(VLOOKUP($F120,'Master Info'!$A$14:$U$113,21,FALSE),2),"")</f>
        <v/>
      </c>
      <c r="Q120" s="73" t="str">
        <f t="shared" si="13"/>
        <v/>
      </c>
      <c r="R120" s="56">
        <f t="shared" si="17"/>
        <v>0</v>
      </c>
      <c r="S120" s="56">
        <f t="shared" si="17"/>
        <v>0</v>
      </c>
      <c r="T120" s="56">
        <f t="shared" si="18"/>
        <v>0</v>
      </c>
      <c r="U120" s="57">
        <f t="shared" si="19"/>
        <v>0</v>
      </c>
      <c r="V120" s="55" t="str">
        <f>IFERROR(VLOOKUP($F120,'Master Info'!$A$14:$W$113,17,FALSE),"")</f>
        <v/>
      </c>
      <c r="W120" s="54"/>
    </row>
    <row r="121" spans="1:23" x14ac:dyDescent="0.25">
      <c r="A121" s="54">
        <f t="shared" si="20"/>
        <v>120</v>
      </c>
      <c r="B121" s="54" t="str">
        <f t="shared" si="14"/>
        <v>-</v>
      </c>
      <c r="C121" s="94"/>
      <c r="D121" s="94"/>
      <c r="E121" s="76"/>
      <c r="F121" s="113"/>
      <c r="G121" s="114"/>
      <c r="H121" s="55">
        <f>IFERROR(VLOOKUP($G121,'Product Master'!$B$1:$G$26,5,FALSE),0)</f>
        <v>0</v>
      </c>
      <c r="I121" s="73" t="str">
        <f t="shared" si="15"/>
        <v/>
      </c>
      <c r="J121" s="115"/>
      <c r="K121" s="57">
        <f t="shared" si="11"/>
        <v>0</v>
      </c>
      <c r="L121" s="115"/>
      <c r="M121" s="56">
        <f t="shared" si="16"/>
        <v>0</v>
      </c>
      <c r="N121" s="56">
        <f t="shared" si="12"/>
        <v>0</v>
      </c>
      <c r="O121" s="56" t="str">
        <f>IFERROR(IF($P121="","",IF($P121=LEFT('Master Info'!$Q$2,2),"SCGST","IGST")),"")</f>
        <v/>
      </c>
      <c r="P121" s="56" t="str">
        <f>IFERROR(LEFT(VLOOKUP($F121,'Master Info'!$A$14:$U$113,21,FALSE),2),"")</f>
        <v/>
      </c>
      <c r="Q121" s="73" t="str">
        <f t="shared" si="13"/>
        <v/>
      </c>
      <c r="R121" s="56">
        <f t="shared" si="17"/>
        <v>0</v>
      </c>
      <c r="S121" s="56">
        <f t="shared" si="17"/>
        <v>0</v>
      </c>
      <c r="T121" s="56">
        <f t="shared" si="18"/>
        <v>0</v>
      </c>
      <c r="U121" s="57">
        <f t="shared" si="19"/>
        <v>0</v>
      </c>
      <c r="V121" s="55" t="str">
        <f>IFERROR(VLOOKUP($F121,'Master Info'!$A$14:$W$113,17,FALSE),"")</f>
        <v/>
      </c>
      <c r="W121" s="54"/>
    </row>
    <row r="122" spans="1:23" x14ac:dyDescent="0.25">
      <c r="A122" s="54">
        <f t="shared" si="20"/>
        <v>121</v>
      </c>
      <c r="B122" s="54" t="str">
        <f t="shared" si="14"/>
        <v>-</v>
      </c>
      <c r="C122" s="94"/>
      <c r="D122" s="94"/>
      <c r="E122" s="76"/>
      <c r="F122" s="113"/>
      <c r="G122" s="114"/>
      <c r="H122" s="55">
        <f>IFERROR(VLOOKUP($G122,'Product Master'!$B$1:$G$26,5,FALSE),0)</f>
        <v>0</v>
      </c>
      <c r="I122" s="73" t="str">
        <f t="shared" si="15"/>
        <v/>
      </c>
      <c r="J122" s="115"/>
      <c r="K122" s="57">
        <f t="shared" si="11"/>
        <v>0</v>
      </c>
      <c r="L122" s="115"/>
      <c r="M122" s="56">
        <f t="shared" si="16"/>
        <v>0</v>
      </c>
      <c r="N122" s="56">
        <f t="shared" si="12"/>
        <v>0</v>
      </c>
      <c r="O122" s="56" t="str">
        <f>IFERROR(IF($P122="","",IF($P122=LEFT('Master Info'!$Q$2,2),"SCGST","IGST")),"")</f>
        <v/>
      </c>
      <c r="P122" s="56" t="str">
        <f>IFERROR(LEFT(VLOOKUP($F122,'Master Info'!$A$14:$U$113,21,FALSE),2),"")</f>
        <v/>
      </c>
      <c r="Q122" s="73" t="str">
        <f t="shared" si="13"/>
        <v/>
      </c>
      <c r="R122" s="56">
        <f t="shared" si="17"/>
        <v>0</v>
      </c>
      <c r="S122" s="56">
        <f t="shared" si="17"/>
        <v>0</v>
      </c>
      <c r="T122" s="56">
        <f t="shared" si="18"/>
        <v>0</v>
      </c>
      <c r="U122" s="57">
        <f t="shared" si="19"/>
        <v>0</v>
      </c>
      <c r="V122" s="55" t="str">
        <f>IFERROR(VLOOKUP($F122,'Master Info'!$A$14:$W$113,17,FALSE),"")</f>
        <v/>
      </c>
      <c r="W122" s="54"/>
    </row>
    <row r="123" spans="1:23" x14ac:dyDescent="0.25">
      <c r="A123" s="54">
        <f t="shared" si="20"/>
        <v>122</v>
      </c>
      <c r="B123" s="54" t="str">
        <f t="shared" si="14"/>
        <v>-</v>
      </c>
      <c r="C123" s="94"/>
      <c r="D123" s="94"/>
      <c r="E123" s="76"/>
      <c r="F123" s="113"/>
      <c r="G123" s="114"/>
      <c r="H123" s="55">
        <f>IFERROR(VLOOKUP($G123,'Product Master'!$B$1:$G$26,5,FALSE),0)</f>
        <v>0</v>
      </c>
      <c r="I123" s="73" t="str">
        <f t="shared" si="15"/>
        <v/>
      </c>
      <c r="J123" s="115"/>
      <c r="K123" s="57">
        <f t="shared" si="11"/>
        <v>0</v>
      </c>
      <c r="L123" s="115"/>
      <c r="M123" s="56">
        <f t="shared" si="16"/>
        <v>0</v>
      </c>
      <c r="N123" s="56">
        <f t="shared" si="12"/>
        <v>0</v>
      </c>
      <c r="O123" s="56" t="str">
        <f>IFERROR(IF($P123="","",IF($P123=LEFT('Master Info'!$Q$2,2),"SCGST","IGST")),"")</f>
        <v/>
      </c>
      <c r="P123" s="56" t="str">
        <f>IFERROR(LEFT(VLOOKUP($F123,'Master Info'!$A$14:$U$113,21,FALSE),2),"")</f>
        <v/>
      </c>
      <c r="Q123" s="73" t="str">
        <f t="shared" si="13"/>
        <v/>
      </c>
      <c r="R123" s="56">
        <f t="shared" si="17"/>
        <v>0</v>
      </c>
      <c r="S123" s="56">
        <f t="shared" si="17"/>
        <v>0</v>
      </c>
      <c r="T123" s="56">
        <f t="shared" si="18"/>
        <v>0</v>
      </c>
      <c r="U123" s="57">
        <f t="shared" si="19"/>
        <v>0</v>
      </c>
      <c r="V123" s="55" t="str">
        <f>IFERROR(VLOOKUP($F123,'Master Info'!$A$14:$W$113,17,FALSE),"")</f>
        <v/>
      </c>
      <c r="W123" s="54"/>
    </row>
    <row r="124" spans="1:23" x14ac:dyDescent="0.25">
      <c r="A124" s="54">
        <f t="shared" si="20"/>
        <v>123</v>
      </c>
      <c r="B124" s="54" t="str">
        <f t="shared" si="14"/>
        <v>-</v>
      </c>
      <c r="C124" s="94"/>
      <c r="D124" s="94"/>
      <c r="E124" s="76"/>
      <c r="F124" s="113"/>
      <c r="G124" s="114"/>
      <c r="H124" s="55">
        <f>IFERROR(VLOOKUP($G124,'Product Master'!$B$1:$G$26,5,FALSE),0)</f>
        <v>0</v>
      </c>
      <c r="I124" s="73" t="str">
        <f t="shared" si="15"/>
        <v/>
      </c>
      <c r="J124" s="115"/>
      <c r="K124" s="57">
        <f t="shared" si="11"/>
        <v>0</v>
      </c>
      <c r="L124" s="115"/>
      <c r="M124" s="56">
        <f t="shared" si="16"/>
        <v>0</v>
      </c>
      <c r="N124" s="56">
        <f t="shared" si="12"/>
        <v>0</v>
      </c>
      <c r="O124" s="56" t="str">
        <f>IFERROR(IF($P124="","",IF($P124=LEFT('Master Info'!$Q$2,2),"SCGST","IGST")),"")</f>
        <v/>
      </c>
      <c r="P124" s="56" t="str">
        <f>IFERROR(LEFT(VLOOKUP($F124,'Master Info'!$A$14:$U$113,21,FALSE),2),"")</f>
        <v/>
      </c>
      <c r="Q124" s="73" t="str">
        <f t="shared" si="13"/>
        <v/>
      </c>
      <c r="R124" s="56">
        <f t="shared" si="17"/>
        <v>0</v>
      </c>
      <c r="S124" s="56">
        <f t="shared" si="17"/>
        <v>0</v>
      </c>
      <c r="T124" s="56">
        <f t="shared" si="18"/>
        <v>0</v>
      </c>
      <c r="U124" s="57">
        <f t="shared" si="19"/>
        <v>0</v>
      </c>
      <c r="V124" s="55" t="str">
        <f>IFERROR(VLOOKUP($F124,'Master Info'!$A$14:$W$113,17,FALSE),"")</f>
        <v/>
      </c>
      <c r="W124" s="54"/>
    </row>
    <row r="125" spans="1:23" x14ac:dyDescent="0.25">
      <c r="A125" s="54">
        <f t="shared" si="20"/>
        <v>124</v>
      </c>
      <c r="B125" s="54" t="str">
        <f t="shared" si="14"/>
        <v>-</v>
      </c>
      <c r="C125" s="94"/>
      <c r="D125" s="94"/>
      <c r="E125" s="76"/>
      <c r="F125" s="113"/>
      <c r="G125" s="114"/>
      <c r="H125" s="55">
        <f>IFERROR(VLOOKUP($G125,'Product Master'!$B$1:$G$26,5,FALSE),0)</f>
        <v>0</v>
      </c>
      <c r="I125" s="73" t="str">
        <f t="shared" si="15"/>
        <v/>
      </c>
      <c r="J125" s="115"/>
      <c r="K125" s="57">
        <f t="shared" si="11"/>
        <v>0</v>
      </c>
      <c r="L125" s="115"/>
      <c r="M125" s="56">
        <f t="shared" si="16"/>
        <v>0</v>
      </c>
      <c r="N125" s="56">
        <f t="shared" si="12"/>
        <v>0</v>
      </c>
      <c r="O125" s="56" t="str">
        <f>IFERROR(IF($P125="","",IF($P125=LEFT('Master Info'!$Q$2,2),"SCGST","IGST")),"")</f>
        <v/>
      </c>
      <c r="P125" s="56" t="str">
        <f>IFERROR(LEFT(VLOOKUP($F125,'Master Info'!$A$14:$U$113,21,FALSE),2),"")</f>
        <v/>
      </c>
      <c r="Q125" s="73" t="str">
        <f t="shared" si="13"/>
        <v/>
      </c>
      <c r="R125" s="56">
        <f t="shared" si="17"/>
        <v>0</v>
      </c>
      <c r="S125" s="56">
        <f t="shared" si="17"/>
        <v>0</v>
      </c>
      <c r="T125" s="56">
        <f t="shared" si="18"/>
        <v>0</v>
      </c>
      <c r="U125" s="57">
        <f t="shared" si="19"/>
        <v>0</v>
      </c>
      <c r="V125" s="55" t="str">
        <f>IFERROR(VLOOKUP($F125,'Master Info'!$A$14:$W$113,17,FALSE),"")</f>
        <v/>
      </c>
      <c r="W125" s="54"/>
    </row>
    <row r="126" spans="1:23" x14ac:dyDescent="0.25">
      <c r="A126" s="54">
        <f t="shared" si="20"/>
        <v>125</v>
      </c>
      <c r="B126" s="54" t="str">
        <f t="shared" si="14"/>
        <v>-</v>
      </c>
      <c r="C126" s="94"/>
      <c r="D126" s="94"/>
      <c r="E126" s="76"/>
      <c r="F126" s="113"/>
      <c r="G126" s="114"/>
      <c r="H126" s="55">
        <f>IFERROR(VLOOKUP($G126,'Product Master'!$B$1:$G$26,5,FALSE),0)</f>
        <v>0</v>
      </c>
      <c r="I126" s="73" t="str">
        <f t="shared" si="15"/>
        <v/>
      </c>
      <c r="J126" s="115"/>
      <c r="K126" s="57">
        <f t="shared" si="11"/>
        <v>0</v>
      </c>
      <c r="L126" s="115"/>
      <c r="M126" s="56">
        <f t="shared" si="16"/>
        <v>0</v>
      </c>
      <c r="N126" s="56">
        <f t="shared" si="12"/>
        <v>0</v>
      </c>
      <c r="O126" s="56" t="str">
        <f>IFERROR(IF($P126="","",IF($P126=LEFT('Master Info'!$Q$2,2),"SCGST","IGST")),"")</f>
        <v/>
      </c>
      <c r="P126" s="56" t="str">
        <f>IFERROR(LEFT(VLOOKUP($F126,'Master Info'!$A$14:$U$113,21,FALSE),2),"")</f>
        <v/>
      </c>
      <c r="Q126" s="73" t="str">
        <f t="shared" si="13"/>
        <v/>
      </c>
      <c r="R126" s="56">
        <f t="shared" si="17"/>
        <v>0</v>
      </c>
      <c r="S126" s="56">
        <f t="shared" si="17"/>
        <v>0</v>
      </c>
      <c r="T126" s="56">
        <f t="shared" si="18"/>
        <v>0</v>
      </c>
      <c r="U126" s="57">
        <f t="shared" si="19"/>
        <v>0</v>
      </c>
      <c r="V126" s="55" t="str">
        <f>IFERROR(VLOOKUP($F126,'Master Info'!$A$14:$W$113,17,FALSE),"")</f>
        <v/>
      </c>
      <c r="W126" s="54"/>
    </row>
    <row r="127" spans="1:23" x14ac:dyDescent="0.25">
      <c r="A127" s="54">
        <f t="shared" si="20"/>
        <v>126</v>
      </c>
      <c r="B127" s="54" t="str">
        <f t="shared" si="14"/>
        <v>-</v>
      </c>
      <c r="C127" s="94"/>
      <c r="D127" s="94"/>
      <c r="E127" s="76"/>
      <c r="F127" s="113"/>
      <c r="G127" s="114"/>
      <c r="H127" s="55">
        <f>IFERROR(VLOOKUP($G127,'Product Master'!$B$1:$G$26,5,FALSE),0)</f>
        <v>0</v>
      </c>
      <c r="I127" s="73" t="str">
        <f t="shared" si="15"/>
        <v/>
      </c>
      <c r="J127" s="115"/>
      <c r="K127" s="57">
        <f t="shared" si="11"/>
        <v>0</v>
      </c>
      <c r="L127" s="115"/>
      <c r="M127" s="56">
        <f t="shared" si="16"/>
        <v>0</v>
      </c>
      <c r="N127" s="56">
        <f t="shared" si="12"/>
        <v>0</v>
      </c>
      <c r="O127" s="56" t="str">
        <f>IFERROR(IF($P127="","",IF($P127=LEFT('Master Info'!$Q$2,2),"SCGST","IGST")),"")</f>
        <v/>
      </c>
      <c r="P127" s="56" t="str">
        <f>IFERROR(LEFT(VLOOKUP($F127,'Master Info'!$A$14:$U$113,21,FALSE),2),"")</f>
        <v/>
      </c>
      <c r="Q127" s="73" t="str">
        <f t="shared" si="13"/>
        <v/>
      </c>
      <c r="R127" s="56">
        <f t="shared" si="17"/>
        <v>0</v>
      </c>
      <c r="S127" s="56">
        <f t="shared" si="17"/>
        <v>0</v>
      </c>
      <c r="T127" s="56">
        <f t="shared" si="18"/>
        <v>0</v>
      </c>
      <c r="U127" s="57">
        <f t="shared" si="19"/>
        <v>0</v>
      </c>
      <c r="V127" s="55" t="str">
        <f>IFERROR(VLOOKUP($F127,'Master Info'!$A$14:$W$113,17,FALSE),"")</f>
        <v/>
      </c>
      <c r="W127" s="54"/>
    </row>
    <row r="128" spans="1:23" x14ac:dyDescent="0.25">
      <c r="A128" s="54">
        <f t="shared" si="20"/>
        <v>127</v>
      </c>
      <c r="B128" s="54" t="str">
        <f t="shared" si="14"/>
        <v>-</v>
      </c>
      <c r="C128" s="94"/>
      <c r="D128" s="94"/>
      <c r="E128" s="76"/>
      <c r="F128" s="113"/>
      <c r="G128" s="114"/>
      <c r="H128" s="55">
        <f>IFERROR(VLOOKUP($G128,'Product Master'!$B$1:$G$26,5,FALSE),0)</f>
        <v>0</v>
      </c>
      <c r="I128" s="73" t="str">
        <f t="shared" si="15"/>
        <v/>
      </c>
      <c r="J128" s="115"/>
      <c r="K128" s="57">
        <f t="shared" si="11"/>
        <v>0</v>
      </c>
      <c r="L128" s="115"/>
      <c r="M128" s="56">
        <f t="shared" si="16"/>
        <v>0</v>
      </c>
      <c r="N128" s="56">
        <f t="shared" si="12"/>
        <v>0</v>
      </c>
      <c r="O128" s="56" t="str">
        <f>IFERROR(IF($P128="","",IF($P128=LEFT('Master Info'!$Q$2,2),"SCGST","IGST")),"")</f>
        <v/>
      </c>
      <c r="P128" s="56" t="str">
        <f>IFERROR(LEFT(VLOOKUP($F128,'Master Info'!$A$14:$U$113,21,FALSE),2),"")</f>
        <v/>
      </c>
      <c r="Q128" s="73" t="str">
        <f t="shared" si="13"/>
        <v/>
      </c>
      <c r="R128" s="56">
        <f t="shared" si="17"/>
        <v>0</v>
      </c>
      <c r="S128" s="56">
        <f t="shared" si="17"/>
        <v>0</v>
      </c>
      <c r="T128" s="56">
        <f t="shared" si="18"/>
        <v>0</v>
      </c>
      <c r="U128" s="57">
        <f t="shared" si="19"/>
        <v>0</v>
      </c>
      <c r="V128" s="55" t="str">
        <f>IFERROR(VLOOKUP($F128,'Master Info'!$A$14:$W$113,17,FALSE),"")</f>
        <v/>
      </c>
      <c r="W128" s="54"/>
    </row>
    <row r="129" spans="1:23" x14ac:dyDescent="0.25">
      <c r="A129" s="54">
        <f t="shared" si="20"/>
        <v>128</v>
      </c>
      <c r="B129" s="54" t="str">
        <f t="shared" si="14"/>
        <v>-</v>
      </c>
      <c r="C129" s="94"/>
      <c r="D129" s="94"/>
      <c r="E129" s="76"/>
      <c r="F129" s="113"/>
      <c r="G129" s="114"/>
      <c r="H129" s="55">
        <f>IFERROR(VLOOKUP($G129,'Product Master'!$B$1:$G$26,5,FALSE),0)</f>
        <v>0</v>
      </c>
      <c r="I129" s="73" t="str">
        <f t="shared" si="15"/>
        <v/>
      </c>
      <c r="J129" s="115"/>
      <c r="K129" s="57">
        <f t="shared" si="11"/>
        <v>0</v>
      </c>
      <c r="L129" s="115"/>
      <c r="M129" s="56">
        <f t="shared" si="16"/>
        <v>0</v>
      </c>
      <c r="N129" s="56">
        <f t="shared" si="12"/>
        <v>0</v>
      </c>
      <c r="O129" s="56" t="str">
        <f>IFERROR(IF($P129="","",IF($P129=LEFT('Master Info'!$Q$2,2),"SCGST","IGST")),"")</f>
        <v/>
      </c>
      <c r="P129" s="56" t="str">
        <f>IFERROR(LEFT(VLOOKUP($F129,'Master Info'!$A$14:$U$113,21,FALSE),2),"")</f>
        <v/>
      </c>
      <c r="Q129" s="73" t="str">
        <f t="shared" si="13"/>
        <v/>
      </c>
      <c r="R129" s="56">
        <f t="shared" si="17"/>
        <v>0</v>
      </c>
      <c r="S129" s="56">
        <f t="shared" si="17"/>
        <v>0</v>
      </c>
      <c r="T129" s="56">
        <f t="shared" si="18"/>
        <v>0</v>
      </c>
      <c r="U129" s="57">
        <f t="shared" si="19"/>
        <v>0</v>
      </c>
      <c r="V129" s="55" t="str">
        <f>IFERROR(VLOOKUP($F129,'Master Info'!$A$14:$W$113,17,FALSE),"")</f>
        <v/>
      </c>
      <c r="W129" s="54"/>
    </row>
    <row r="130" spans="1:23" x14ac:dyDescent="0.25">
      <c r="A130" s="54">
        <f t="shared" si="20"/>
        <v>129</v>
      </c>
      <c r="B130" s="54" t="str">
        <f t="shared" si="14"/>
        <v>-</v>
      </c>
      <c r="C130" s="94"/>
      <c r="D130" s="94"/>
      <c r="E130" s="76"/>
      <c r="F130" s="113"/>
      <c r="G130" s="114"/>
      <c r="H130" s="55">
        <f>IFERROR(VLOOKUP($G130,'Product Master'!$B$1:$G$26,5,FALSE),0)</f>
        <v>0</v>
      </c>
      <c r="I130" s="73" t="str">
        <f t="shared" si="15"/>
        <v/>
      </c>
      <c r="J130" s="115"/>
      <c r="K130" s="57">
        <f t="shared" ref="K130:K193" si="21">IFERROR(H130-J130,0)</f>
        <v>0</v>
      </c>
      <c r="L130" s="115"/>
      <c r="M130" s="56">
        <f t="shared" si="16"/>
        <v>0</v>
      </c>
      <c r="N130" s="56">
        <f t="shared" ref="N130:N193" si="22">IFERROR(ROUND($J130*$L130,0),0)</f>
        <v>0</v>
      </c>
      <c r="O130" s="56" t="str">
        <f>IFERROR(IF($P130="","",IF($P130=LEFT('Master Info'!$Q$2,2),"SCGST","IGST")),"")</f>
        <v/>
      </c>
      <c r="P130" s="56" t="str">
        <f>IFERROR(LEFT(VLOOKUP($F130,'Master Info'!$A$14:$U$113,21,FALSE),2),"")</f>
        <v/>
      </c>
      <c r="Q130" s="73" t="str">
        <f t="shared" ref="Q130:Q193" si="23">IFERROR(VLOOKUP($G130,Products,IF(O130="SCGST",6,8),FALSE),"")</f>
        <v/>
      </c>
      <c r="R130" s="56">
        <f t="shared" si="17"/>
        <v>0</v>
      </c>
      <c r="S130" s="56">
        <f t="shared" si="17"/>
        <v>0</v>
      </c>
      <c r="T130" s="56">
        <f t="shared" si="18"/>
        <v>0</v>
      </c>
      <c r="U130" s="57">
        <f t="shared" si="19"/>
        <v>0</v>
      </c>
      <c r="V130" s="55" t="str">
        <f>IFERROR(VLOOKUP($F130,'Master Info'!$A$14:$W$113,17,FALSE),"")</f>
        <v/>
      </c>
      <c r="W130" s="54"/>
    </row>
    <row r="131" spans="1:23" x14ac:dyDescent="0.25">
      <c r="A131" s="54">
        <f t="shared" si="20"/>
        <v>130</v>
      </c>
      <c r="B131" s="54" t="str">
        <f t="shared" ref="B131:B194" si="24">C131&amp;"-"&amp;D131</f>
        <v>-</v>
      </c>
      <c r="C131" s="94"/>
      <c r="D131" s="94"/>
      <c r="E131" s="76"/>
      <c r="F131" s="113"/>
      <c r="G131" s="114"/>
      <c r="H131" s="55">
        <f>IFERROR(VLOOKUP($G131,'Product Master'!$B$1:$G$26,5,FALSE),0)</f>
        <v>0</v>
      </c>
      <c r="I131" s="73" t="str">
        <f t="shared" ref="I131:I194" si="25">IFERROR(ROUND(J131/H131,2),"")</f>
        <v/>
      </c>
      <c r="J131" s="115"/>
      <c r="K131" s="57">
        <f t="shared" si="21"/>
        <v>0</v>
      </c>
      <c r="L131" s="115"/>
      <c r="M131" s="56">
        <f t="shared" ref="M131:M194" si="26">IFERROR(ROUND($K131*$L131,0),0)</f>
        <v>0</v>
      </c>
      <c r="N131" s="56">
        <f t="shared" si="22"/>
        <v>0</v>
      </c>
      <c r="O131" s="56" t="str">
        <f>IFERROR(IF($P131="","",IF($P131=LEFT('Master Info'!$Q$2,2),"SCGST","IGST")),"")</f>
        <v/>
      </c>
      <c r="P131" s="56" t="str">
        <f>IFERROR(LEFT(VLOOKUP($F131,'Master Info'!$A$14:$U$113,21,FALSE),2),"")</f>
        <v/>
      </c>
      <c r="Q131" s="73" t="str">
        <f t="shared" si="23"/>
        <v/>
      </c>
      <c r="R131" s="56">
        <f t="shared" ref="R131:S194" si="27">IFERROR(IF($O131="SCGST",ROUND($M131*$Q131,2),0),0)</f>
        <v>0</v>
      </c>
      <c r="S131" s="56">
        <f t="shared" si="27"/>
        <v>0</v>
      </c>
      <c r="T131" s="56">
        <f t="shared" ref="T131:T194" si="28">IFERROR(IF($O131="IGST",ROUND($M131*$Q131,2),0),0)</f>
        <v>0</v>
      </c>
      <c r="U131" s="57">
        <f t="shared" ref="U131:U194" si="29">IFERROR(IF($O131="IGST",SUM(M131,T131),SUM(M131,R131,S131)),0)</f>
        <v>0</v>
      </c>
      <c r="V131" s="55" t="str">
        <f>IFERROR(VLOOKUP($F131,'Master Info'!$A$14:$W$113,17,FALSE),"")</f>
        <v/>
      </c>
      <c r="W131" s="54"/>
    </row>
    <row r="132" spans="1:23" x14ac:dyDescent="0.25">
      <c r="A132" s="54">
        <f t="shared" si="20"/>
        <v>131</v>
      </c>
      <c r="B132" s="54" t="str">
        <f t="shared" si="24"/>
        <v>-</v>
      </c>
      <c r="C132" s="94"/>
      <c r="D132" s="94"/>
      <c r="E132" s="76"/>
      <c r="F132" s="113"/>
      <c r="G132" s="114"/>
      <c r="H132" s="55">
        <f>IFERROR(VLOOKUP($G132,'Product Master'!$B$1:$G$26,5,FALSE),0)</f>
        <v>0</v>
      </c>
      <c r="I132" s="73" t="str">
        <f t="shared" si="25"/>
        <v/>
      </c>
      <c r="J132" s="115"/>
      <c r="K132" s="57">
        <f t="shared" si="21"/>
        <v>0</v>
      </c>
      <c r="L132" s="115"/>
      <c r="M132" s="56">
        <f t="shared" si="26"/>
        <v>0</v>
      </c>
      <c r="N132" s="56">
        <f t="shared" si="22"/>
        <v>0</v>
      </c>
      <c r="O132" s="56" t="str">
        <f>IFERROR(IF($P132="","",IF($P132=LEFT('Master Info'!$Q$2,2),"SCGST","IGST")),"")</f>
        <v/>
      </c>
      <c r="P132" s="56" t="str">
        <f>IFERROR(LEFT(VLOOKUP($F132,'Master Info'!$A$14:$U$113,21,FALSE),2),"")</f>
        <v/>
      </c>
      <c r="Q132" s="73" t="str">
        <f t="shared" si="23"/>
        <v/>
      </c>
      <c r="R132" s="56">
        <f t="shared" si="27"/>
        <v>0</v>
      </c>
      <c r="S132" s="56">
        <f t="shared" si="27"/>
        <v>0</v>
      </c>
      <c r="T132" s="56">
        <f t="shared" si="28"/>
        <v>0</v>
      </c>
      <c r="U132" s="57">
        <f t="shared" si="29"/>
        <v>0</v>
      </c>
      <c r="V132" s="55" t="str">
        <f>IFERROR(VLOOKUP($F132,'Master Info'!$A$14:$W$113,17,FALSE),"")</f>
        <v/>
      </c>
      <c r="W132" s="54"/>
    </row>
    <row r="133" spans="1:23" x14ac:dyDescent="0.25">
      <c r="A133" s="54">
        <f t="shared" si="20"/>
        <v>132</v>
      </c>
      <c r="B133" s="54" t="str">
        <f t="shared" si="24"/>
        <v>-</v>
      </c>
      <c r="C133" s="94"/>
      <c r="D133" s="94"/>
      <c r="E133" s="76"/>
      <c r="F133" s="113"/>
      <c r="G133" s="114"/>
      <c r="H133" s="55">
        <f>IFERROR(VLOOKUP($G133,'Product Master'!$B$1:$G$26,5,FALSE),0)</f>
        <v>0</v>
      </c>
      <c r="I133" s="73" t="str">
        <f t="shared" si="25"/>
        <v/>
      </c>
      <c r="J133" s="115"/>
      <c r="K133" s="57">
        <f t="shared" si="21"/>
        <v>0</v>
      </c>
      <c r="L133" s="115"/>
      <c r="M133" s="56">
        <f t="shared" si="26"/>
        <v>0</v>
      </c>
      <c r="N133" s="56">
        <f t="shared" si="22"/>
        <v>0</v>
      </c>
      <c r="O133" s="56" t="str">
        <f>IFERROR(IF($P133="","",IF($P133=LEFT('Master Info'!$Q$2,2),"SCGST","IGST")),"")</f>
        <v/>
      </c>
      <c r="P133" s="56" t="str">
        <f>IFERROR(LEFT(VLOOKUP($F133,'Master Info'!$A$14:$U$113,21,FALSE),2),"")</f>
        <v/>
      </c>
      <c r="Q133" s="73" t="str">
        <f t="shared" si="23"/>
        <v/>
      </c>
      <c r="R133" s="56">
        <f t="shared" si="27"/>
        <v>0</v>
      </c>
      <c r="S133" s="56">
        <f t="shared" si="27"/>
        <v>0</v>
      </c>
      <c r="T133" s="56">
        <f t="shared" si="28"/>
        <v>0</v>
      </c>
      <c r="U133" s="57">
        <f t="shared" si="29"/>
        <v>0</v>
      </c>
      <c r="V133" s="55" t="str">
        <f>IFERROR(VLOOKUP($F133,'Master Info'!$A$14:$W$113,17,FALSE),"")</f>
        <v/>
      </c>
      <c r="W133" s="54"/>
    </row>
    <row r="134" spans="1:23" x14ac:dyDescent="0.25">
      <c r="A134" s="54">
        <f t="shared" si="20"/>
        <v>133</v>
      </c>
      <c r="B134" s="54" t="str">
        <f t="shared" si="24"/>
        <v>-</v>
      </c>
      <c r="C134" s="94"/>
      <c r="D134" s="94"/>
      <c r="E134" s="76"/>
      <c r="F134" s="113"/>
      <c r="G134" s="114"/>
      <c r="H134" s="55">
        <f>IFERROR(VLOOKUP($G134,'Product Master'!$B$1:$G$26,5,FALSE),0)</f>
        <v>0</v>
      </c>
      <c r="I134" s="73" t="str">
        <f t="shared" si="25"/>
        <v/>
      </c>
      <c r="J134" s="115"/>
      <c r="K134" s="57">
        <f t="shared" si="21"/>
        <v>0</v>
      </c>
      <c r="L134" s="115"/>
      <c r="M134" s="56">
        <f t="shared" si="26"/>
        <v>0</v>
      </c>
      <c r="N134" s="56">
        <f t="shared" si="22"/>
        <v>0</v>
      </c>
      <c r="O134" s="56" t="str">
        <f>IFERROR(IF($P134="","",IF($P134=LEFT('Master Info'!$Q$2,2),"SCGST","IGST")),"")</f>
        <v/>
      </c>
      <c r="P134" s="56" t="str">
        <f>IFERROR(LEFT(VLOOKUP($F134,'Master Info'!$A$14:$U$113,21,FALSE),2),"")</f>
        <v/>
      </c>
      <c r="Q134" s="73" t="str">
        <f t="shared" si="23"/>
        <v/>
      </c>
      <c r="R134" s="56">
        <f t="shared" si="27"/>
        <v>0</v>
      </c>
      <c r="S134" s="56">
        <f t="shared" si="27"/>
        <v>0</v>
      </c>
      <c r="T134" s="56">
        <f t="shared" si="28"/>
        <v>0</v>
      </c>
      <c r="U134" s="57">
        <f t="shared" si="29"/>
        <v>0</v>
      </c>
      <c r="V134" s="55" t="str">
        <f>IFERROR(VLOOKUP($F134,'Master Info'!$A$14:$W$113,17,FALSE),"")</f>
        <v/>
      </c>
      <c r="W134" s="54"/>
    </row>
    <row r="135" spans="1:23" x14ac:dyDescent="0.25">
      <c r="A135" s="54">
        <f t="shared" si="20"/>
        <v>134</v>
      </c>
      <c r="B135" s="54" t="str">
        <f t="shared" si="24"/>
        <v>-</v>
      </c>
      <c r="C135" s="94"/>
      <c r="D135" s="94"/>
      <c r="E135" s="76"/>
      <c r="F135" s="113"/>
      <c r="G135" s="114"/>
      <c r="H135" s="55">
        <f>IFERROR(VLOOKUP($G135,'Product Master'!$B$1:$G$26,5,FALSE),0)</f>
        <v>0</v>
      </c>
      <c r="I135" s="73" t="str">
        <f t="shared" si="25"/>
        <v/>
      </c>
      <c r="J135" s="115"/>
      <c r="K135" s="57">
        <f t="shared" si="21"/>
        <v>0</v>
      </c>
      <c r="L135" s="115"/>
      <c r="M135" s="56">
        <f t="shared" si="26"/>
        <v>0</v>
      </c>
      <c r="N135" s="56">
        <f t="shared" si="22"/>
        <v>0</v>
      </c>
      <c r="O135" s="56" t="str">
        <f>IFERROR(IF($P135="","",IF($P135=LEFT('Master Info'!$Q$2,2),"SCGST","IGST")),"")</f>
        <v/>
      </c>
      <c r="P135" s="56" t="str">
        <f>IFERROR(LEFT(VLOOKUP($F135,'Master Info'!$A$14:$U$113,21,FALSE),2),"")</f>
        <v/>
      </c>
      <c r="Q135" s="73" t="str">
        <f t="shared" si="23"/>
        <v/>
      </c>
      <c r="R135" s="56">
        <f t="shared" si="27"/>
        <v>0</v>
      </c>
      <c r="S135" s="56">
        <f t="shared" si="27"/>
        <v>0</v>
      </c>
      <c r="T135" s="56">
        <f t="shared" si="28"/>
        <v>0</v>
      </c>
      <c r="U135" s="57">
        <f t="shared" si="29"/>
        <v>0</v>
      </c>
      <c r="V135" s="55" t="str">
        <f>IFERROR(VLOOKUP($F135,'Master Info'!$A$14:$W$113,17,FALSE),"")</f>
        <v/>
      </c>
      <c r="W135" s="54"/>
    </row>
    <row r="136" spans="1:23" x14ac:dyDescent="0.25">
      <c r="A136" s="54">
        <f t="shared" si="20"/>
        <v>135</v>
      </c>
      <c r="B136" s="54" t="str">
        <f t="shared" si="24"/>
        <v>-</v>
      </c>
      <c r="C136" s="94"/>
      <c r="D136" s="94"/>
      <c r="E136" s="76"/>
      <c r="F136" s="113"/>
      <c r="G136" s="114"/>
      <c r="H136" s="55">
        <f>IFERROR(VLOOKUP($G136,'Product Master'!$B$1:$G$26,5,FALSE),0)</f>
        <v>0</v>
      </c>
      <c r="I136" s="73" t="str">
        <f t="shared" si="25"/>
        <v/>
      </c>
      <c r="J136" s="115"/>
      <c r="K136" s="57">
        <f t="shared" si="21"/>
        <v>0</v>
      </c>
      <c r="L136" s="115"/>
      <c r="M136" s="56">
        <f t="shared" si="26"/>
        <v>0</v>
      </c>
      <c r="N136" s="56">
        <f t="shared" si="22"/>
        <v>0</v>
      </c>
      <c r="O136" s="56" t="str">
        <f>IFERROR(IF($P136="","",IF($P136=LEFT('Master Info'!$Q$2,2),"SCGST","IGST")),"")</f>
        <v/>
      </c>
      <c r="P136" s="56" t="str">
        <f>IFERROR(LEFT(VLOOKUP($F136,'Master Info'!$A$14:$U$113,21,FALSE),2),"")</f>
        <v/>
      </c>
      <c r="Q136" s="73" t="str">
        <f t="shared" si="23"/>
        <v/>
      </c>
      <c r="R136" s="56">
        <f t="shared" si="27"/>
        <v>0</v>
      </c>
      <c r="S136" s="56">
        <f t="shared" si="27"/>
        <v>0</v>
      </c>
      <c r="T136" s="56">
        <f t="shared" si="28"/>
        <v>0</v>
      </c>
      <c r="U136" s="57">
        <f t="shared" si="29"/>
        <v>0</v>
      </c>
      <c r="V136" s="55" t="str">
        <f>IFERROR(VLOOKUP($F136,'Master Info'!$A$14:$W$113,17,FALSE),"")</f>
        <v/>
      </c>
      <c r="W136" s="54"/>
    </row>
    <row r="137" spans="1:23" x14ac:dyDescent="0.25">
      <c r="A137" s="54">
        <f t="shared" si="20"/>
        <v>136</v>
      </c>
      <c r="B137" s="54" t="str">
        <f t="shared" si="24"/>
        <v>-</v>
      </c>
      <c r="C137" s="94"/>
      <c r="D137" s="94"/>
      <c r="E137" s="76"/>
      <c r="F137" s="113"/>
      <c r="G137" s="114"/>
      <c r="H137" s="55">
        <f>IFERROR(VLOOKUP($G137,'Product Master'!$B$1:$G$26,5,FALSE),0)</f>
        <v>0</v>
      </c>
      <c r="I137" s="73" t="str">
        <f t="shared" si="25"/>
        <v/>
      </c>
      <c r="J137" s="115"/>
      <c r="K137" s="57">
        <f t="shared" si="21"/>
        <v>0</v>
      </c>
      <c r="L137" s="115"/>
      <c r="M137" s="56">
        <f t="shared" si="26"/>
        <v>0</v>
      </c>
      <c r="N137" s="56">
        <f t="shared" si="22"/>
        <v>0</v>
      </c>
      <c r="O137" s="56" t="str">
        <f>IFERROR(IF($P137="","",IF($P137=LEFT('Master Info'!$Q$2,2),"SCGST","IGST")),"")</f>
        <v/>
      </c>
      <c r="P137" s="56" t="str">
        <f>IFERROR(LEFT(VLOOKUP($F137,'Master Info'!$A$14:$U$113,21,FALSE),2),"")</f>
        <v/>
      </c>
      <c r="Q137" s="73" t="str">
        <f t="shared" si="23"/>
        <v/>
      </c>
      <c r="R137" s="56">
        <f t="shared" si="27"/>
        <v>0</v>
      </c>
      <c r="S137" s="56">
        <f t="shared" si="27"/>
        <v>0</v>
      </c>
      <c r="T137" s="56">
        <f t="shared" si="28"/>
        <v>0</v>
      </c>
      <c r="U137" s="57">
        <f t="shared" si="29"/>
        <v>0</v>
      </c>
      <c r="V137" s="55" t="str">
        <f>IFERROR(VLOOKUP($F137,'Master Info'!$A$14:$W$113,17,FALSE),"")</f>
        <v/>
      </c>
      <c r="W137" s="54"/>
    </row>
    <row r="138" spans="1:23" x14ac:dyDescent="0.25">
      <c r="A138" s="54">
        <f t="shared" si="20"/>
        <v>137</v>
      </c>
      <c r="B138" s="54" t="str">
        <f t="shared" si="24"/>
        <v>-</v>
      </c>
      <c r="C138" s="94"/>
      <c r="D138" s="94"/>
      <c r="E138" s="76"/>
      <c r="F138" s="113"/>
      <c r="G138" s="114"/>
      <c r="H138" s="55">
        <f>IFERROR(VLOOKUP($G138,'Product Master'!$B$1:$G$26,5,FALSE),0)</f>
        <v>0</v>
      </c>
      <c r="I138" s="73" t="str">
        <f t="shared" si="25"/>
        <v/>
      </c>
      <c r="J138" s="115"/>
      <c r="K138" s="57">
        <f t="shared" si="21"/>
        <v>0</v>
      </c>
      <c r="L138" s="115"/>
      <c r="M138" s="56">
        <f t="shared" si="26"/>
        <v>0</v>
      </c>
      <c r="N138" s="56">
        <f t="shared" si="22"/>
        <v>0</v>
      </c>
      <c r="O138" s="56" t="str">
        <f>IFERROR(IF($P138="","",IF($P138=LEFT('Master Info'!$Q$2,2),"SCGST","IGST")),"")</f>
        <v/>
      </c>
      <c r="P138" s="56" t="str">
        <f>IFERROR(LEFT(VLOOKUP($F138,'Master Info'!$A$14:$U$113,21,FALSE),2),"")</f>
        <v/>
      </c>
      <c r="Q138" s="73" t="str">
        <f t="shared" si="23"/>
        <v/>
      </c>
      <c r="R138" s="56">
        <f t="shared" si="27"/>
        <v>0</v>
      </c>
      <c r="S138" s="56">
        <f t="shared" si="27"/>
        <v>0</v>
      </c>
      <c r="T138" s="56">
        <f t="shared" si="28"/>
        <v>0</v>
      </c>
      <c r="U138" s="57">
        <f t="shared" si="29"/>
        <v>0</v>
      </c>
      <c r="V138" s="55" t="str">
        <f>IFERROR(VLOOKUP($F138,'Master Info'!$A$14:$W$113,17,FALSE),"")</f>
        <v/>
      </c>
      <c r="W138" s="54"/>
    </row>
    <row r="139" spans="1:23" x14ac:dyDescent="0.25">
      <c r="A139" s="54">
        <f t="shared" si="20"/>
        <v>138</v>
      </c>
      <c r="B139" s="54" t="str">
        <f t="shared" si="24"/>
        <v>-</v>
      </c>
      <c r="C139" s="94"/>
      <c r="D139" s="94"/>
      <c r="E139" s="76"/>
      <c r="F139" s="113"/>
      <c r="G139" s="114"/>
      <c r="H139" s="55">
        <f>IFERROR(VLOOKUP($G139,'Product Master'!$B$1:$G$26,5,FALSE),0)</f>
        <v>0</v>
      </c>
      <c r="I139" s="73" t="str">
        <f t="shared" si="25"/>
        <v/>
      </c>
      <c r="J139" s="115"/>
      <c r="K139" s="57">
        <f t="shared" si="21"/>
        <v>0</v>
      </c>
      <c r="L139" s="115"/>
      <c r="M139" s="56">
        <f t="shared" si="26"/>
        <v>0</v>
      </c>
      <c r="N139" s="56">
        <f t="shared" si="22"/>
        <v>0</v>
      </c>
      <c r="O139" s="56" t="str">
        <f>IFERROR(IF($P139="","",IF($P139=LEFT('Master Info'!$Q$2,2),"SCGST","IGST")),"")</f>
        <v/>
      </c>
      <c r="P139" s="56" t="str">
        <f>IFERROR(LEFT(VLOOKUP($F139,'Master Info'!$A$14:$U$113,21,FALSE),2),"")</f>
        <v/>
      </c>
      <c r="Q139" s="73" t="str">
        <f t="shared" si="23"/>
        <v/>
      </c>
      <c r="R139" s="56">
        <f t="shared" si="27"/>
        <v>0</v>
      </c>
      <c r="S139" s="56">
        <f t="shared" si="27"/>
        <v>0</v>
      </c>
      <c r="T139" s="56">
        <f t="shared" si="28"/>
        <v>0</v>
      </c>
      <c r="U139" s="57">
        <f t="shared" si="29"/>
        <v>0</v>
      </c>
      <c r="V139" s="55" t="str">
        <f>IFERROR(VLOOKUP($F139,'Master Info'!$A$14:$W$113,17,FALSE),"")</f>
        <v/>
      </c>
      <c r="W139" s="54"/>
    </row>
    <row r="140" spans="1:23" x14ac:dyDescent="0.25">
      <c r="A140" s="54">
        <f t="shared" si="20"/>
        <v>139</v>
      </c>
      <c r="B140" s="54" t="str">
        <f t="shared" si="24"/>
        <v>-</v>
      </c>
      <c r="C140" s="94"/>
      <c r="D140" s="94"/>
      <c r="E140" s="76"/>
      <c r="F140" s="113"/>
      <c r="G140" s="114"/>
      <c r="H140" s="55">
        <f>IFERROR(VLOOKUP($G140,'Product Master'!$B$1:$G$26,5,FALSE),0)</f>
        <v>0</v>
      </c>
      <c r="I140" s="73" t="str">
        <f t="shared" si="25"/>
        <v/>
      </c>
      <c r="J140" s="115"/>
      <c r="K140" s="57">
        <f t="shared" si="21"/>
        <v>0</v>
      </c>
      <c r="L140" s="115"/>
      <c r="M140" s="56">
        <f t="shared" si="26"/>
        <v>0</v>
      </c>
      <c r="N140" s="56">
        <f t="shared" si="22"/>
        <v>0</v>
      </c>
      <c r="O140" s="56" t="str">
        <f>IFERROR(IF($P140="","",IF($P140=LEFT('Master Info'!$Q$2,2),"SCGST","IGST")),"")</f>
        <v/>
      </c>
      <c r="P140" s="56" t="str">
        <f>IFERROR(LEFT(VLOOKUP($F140,'Master Info'!$A$14:$U$113,21,FALSE),2),"")</f>
        <v/>
      </c>
      <c r="Q140" s="73" t="str">
        <f t="shared" si="23"/>
        <v/>
      </c>
      <c r="R140" s="56">
        <f t="shared" si="27"/>
        <v>0</v>
      </c>
      <c r="S140" s="56">
        <f t="shared" si="27"/>
        <v>0</v>
      </c>
      <c r="T140" s="56">
        <f t="shared" si="28"/>
        <v>0</v>
      </c>
      <c r="U140" s="57">
        <f t="shared" si="29"/>
        <v>0</v>
      </c>
      <c r="V140" s="55" t="str">
        <f>IFERROR(VLOOKUP($F140,'Master Info'!$A$14:$W$113,17,FALSE),"")</f>
        <v/>
      </c>
      <c r="W140" s="54"/>
    </row>
    <row r="141" spans="1:23" x14ac:dyDescent="0.25">
      <c r="A141" s="54">
        <f t="shared" si="20"/>
        <v>140</v>
      </c>
      <c r="B141" s="54" t="str">
        <f t="shared" si="24"/>
        <v>-</v>
      </c>
      <c r="C141" s="94"/>
      <c r="D141" s="94"/>
      <c r="E141" s="76"/>
      <c r="F141" s="113"/>
      <c r="G141" s="114"/>
      <c r="H141" s="55">
        <f>IFERROR(VLOOKUP($G141,'Product Master'!$B$1:$G$26,5,FALSE),0)</f>
        <v>0</v>
      </c>
      <c r="I141" s="73" t="str">
        <f t="shared" si="25"/>
        <v/>
      </c>
      <c r="J141" s="115"/>
      <c r="K141" s="57">
        <f t="shared" si="21"/>
        <v>0</v>
      </c>
      <c r="L141" s="115"/>
      <c r="M141" s="56">
        <f t="shared" si="26"/>
        <v>0</v>
      </c>
      <c r="N141" s="56">
        <f t="shared" si="22"/>
        <v>0</v>
      </c>
      <c r="O141" s="56" t="str">
        <f>IFERROR(IF($P141="","",IF($P141=LEFT('Master Info'!$Q$2,2),"SCGST","IGST")),"")</f>
        <v/>
      </c>
      <c r="P141" s="56" t="str">
        <f>IFERROR(LEFT(VLOOKUP($F141,'Master Info'!$A$14:$U$113,21,FALSE),2),"")</f>
        <v/>
      </c>
      <c r="Q141" s="73" t="str">
        <f t="shared" si="23"/>
        <v/>
      </c>
      <c r="R141" s="56">
        <f t="shared" si="27"/>
        <v>0</v>
      </c>
      <c r="S141" s="56">
        <f t="shared" si="27"/>
        <v>0</v>
      </c>
      <c r="T141" s="56">
        <f t="shared" si="28"/>
        <v>0</v>
      </c>
      <c r="U141" s="57">
        <f t="shared" si="29"/>
        <v>0</v>
      </c>
      <c r="V141" s="55" t="str">
        <f>IFERROR(VLOOKUP($F141,'Master Info'!$A$14:$W$113,17,FALSE),"")</f>
        <v/>
      </c>
      <c r="W141" s="54"/>
    </row>
    <row r="142" spans="1:23" x14ac:dyDescent="0.25">
      <c r="A142" s="54">
        <f t="shared" si="20"/>
        <v>141</v>
      </c>
      <c r="B142" s="54" t="str">
        <f t="shared" si="24"/>
        <v>-</v>
      </c>
      <c r="C142" s="94"/>
      <c r="D142" s="94"/>
      <c r="E142" s="76"/>
      <c r="F142" s="113"/>
      <c r="G142" s="114"/>
      <c r="H142" s="55">
        <f>IFERROR(VLOOKUP($G142,'Product Master'!$B$1:$G$26,5,FALSE),0)</f>
        <v>0</v>
      </c>
      <c r="I142" s="73" t="str">
        <f t="shared" si="25"/>
        <v/>
      </c>
      <c r="J142" s="115"/>
      <c r="K142" s="57">
        <f t="shared" si="21"/>
        <v>0</v>
      </c>
      <c r="L142" s="115"/>
      <c r="M142" s="56">
        <f t="shared" si="26"/>
        <v>0</v>
      </c>
      <c r="N142" s="56">
        <f t="shared" si="22"/>
        <v>0</v>
      </c>
      <c r="O142" s="56" t="str">
        <f>IFERROR(IF($P142="","",IF($P142=LEFT('Master Info'!$Q$2,2),"SCGST","IGST")),"")</f>
        <v/>
      </c>
      <c r="P142" s="56" t="str">
        <f>IFERROR(LEFT(VLOOKUP($F142,'Master Info'!$A$14:$U$113,21,FALSE),2),"")</f>
        <v/>
      </c>
      <c r="Q142" s="73" t="str">
        <f t="shared" si="23"/>
        <v/>
      </c>
      <c r="R142" s="56">
        <f t="shared" si="27"/>
        <v>0</v>
      </c>
      <c r="S142" s="56">
        <f t="shared" si="27"/>
        <v>0</v>
      </c>
      <c r="T142" s="56">
        <f t="shared" si="28"/>
        <v>0</v>
      </c>
      <c r="U142" s="57">
        <f t="shared" si="29"/>
        <v>0</v>
      </c>
      <c r="V142" s="55" t="str">
        <f>IFERROR(VLOOKUP($F142,'Master Info'!$A$14:$W$113,17,FALSE),"")</f>
        <v/>
      </c>
      <c r="W142" s="54"/>
    </row>
    <row r="143" spans="1:23" x14ac:dyDescent="0.25">
      <c r="A143" s="54">
        <f t="shared" si="20"/>
        <v>142</v>
      </c>
      <c r="B143" s="54" t="str">
        <f t="shared" si="24"/>
        <v>-</v>
      </c>
      <c r="C143" s="94"/>
      <c r="D143" s="94"/>
      <c r="E143" s="76"/>
      <c r="F143" s="113"/>
      <c r="G143" s="114"/>
      <c r="H143" s="55">
        <f>IFERROR(VLOOKUP($G143,'Product Master'!$B$1:$G$26,5,FALSE),0)</f>
        <v>0</v>
      </c>
      <c r="I143" s="73" t="str">
        <f t="shared" si="25"/>
        <v/>
      </c>
      <c r="J143" s="115"/>
      <c r="K143" s="57">
        <f t="shared" si="21"/>
        <v>0</v>
      </c>
      <c r="L143" s="115"/>
      <c r="M143" s="56">
        <f t="shared" si="26"/>
        <v>0</v>
      </c>
      <c r="N143" s="56">
        <f t="shared" si="22"/>
        <v>0</v>
      </c>
      <c r="O143" s="56" t="str">
        <f>IFERROR(IF($P143="","",IF($P143=LEFT('Master Info'!$Q$2,2),"SCGST","IGST")),"")</f>
        <v/>
      </c>
      <c r="P143" s="56" t="str">
        <f>IFERROR(LEFT(VLOOKUP($F143,'Master Info'!$A$14:$U$113,21,FALSE),2),"")</f>
        <v/>
      </c>
      <c r="Q143" s="73" t="str">
        <f t="shared" si="23"/>
        <v/>
      </c>
      <c r="R143" s="56">
        <f t="shared" si="27"/>
        <v>0</v>
      </c>
      <c r="S143" s="56">
        <f t="shared" si="27"/>
        <v>0</v>
      </c>
      <c r="T143" s="56">
        <f t="shared" si="28"/>
        <v>0</v>
      </c>
      <c r="U143" s="57">
        <f t="shared" si="29"/>
        <v>0</v>
      </c>
      <c r="V143" s="55" t="str">
        <f>IFERROR(VLOOKUP($F143,'Master Info'!$A$14:$W$113,17,FALSE),"")</f>
        <v/>
      </c>
      <c r="W143" s="54"/>
    </row>
    <row r="144" spans="1:23" x14ac:dyDescent="0.25">
      <c r="A144" s="54">
        <f t="shared" si="20"/>
        <v>143</v>
      </c>
      <c r="B144" s="54" t="str">
        <f t="shared" si="24"/>
        <v>-</v>
      </c>
      <c r="C144" s="94"/>
      <c r="D144" s="94"/>
      <c r="E144" s="76"/>
      <c r="F144" s="113"/>
      <c r="G144" s="114"/>
      <c r="H144" s="55">
        <f>IFERROR(VLOOKUP($G144,'Product Master'!$B$1:$G$26,5,FALSE),0)</f>
        <v>0</v>
      </c>
      <c r="I144" s="73" t="str">
        <f t="shared" si="25"/>
        <v/>
      </c>
      <c r="J144" s="115"/>
      <c r="K144" s="57">
        <f t="shared" si="21"/>
        <v>0</v>
      </c>
      <c r="L144" s="115"/>
      <c r="M144" s="56">
        <f t="shared" si="26"/>
        <v>0</v>
      </c>
      <c r="N144" s="56">
        <f t="shared" si="22"/>
        <v>0</v>
      </c>
      <c r="O144" s="56" t="str">
        <f>IFERROR(IF($P144="","",IF($P144=LEFT('Master Info'!$Q$2,2),"SCGST","IGST")),"")</f>
        <v/>
      </c>
      <c r="P144" s="56" t="str">
        <f>IFERROR(LEFT(VLOOKUP($F144,'Master Info'!$A$14:$U$113,21,FALSE),2),"")</f>
        <v/>
      </c>
      <c r="Q144" s="73" t="str">
        <f t="shared" si="23"/>
        <v/>
      </c>
      <c r="R144" s="56">
        <f t="shared" si="27"/>
        <v>0</v>
      </c>
      <c r="S144" s="56">
        <f t="shared" si="27"/>
        <v>0</v>
      </c>
      <c r="T144" s="56">
        <f t="shared" si="28"/>
        <v>0</v>
      </c>
      <c r="U144" s="57">
        <f t="shared" si="29"/>
        <v>0</v>
      </c>
      <c r="V144" s="55" t="str">
        <f>IFERROR(VLOOKUP($F144,'Master Info'!$A$14:$W$113,17,FALSE),"")</f>
        <v/>
      </c>
      <c r="W144" s="54"/>
    </row>
    <row r="145" spans="1:23" x14ac:dyDescent="0.25">
      <c r="A145" s="54">
        <f t="shared" si="20"/>
        <v>144</v>
      </c>
      <c r="B145" s="54" t="str">
        <f t="shared" si="24"/>
        <v>-</v>
      </c>
      <c r="C145" s="94"/>
      <c r="D145" s="94"/>
      <c r="E145" s="76"/>
      <c r="F145" s="113"/>
      <c r="G145" s="114"/>
      <c r="H145" s="55">
        <f>IFERROR(VLOOKUP($G145,'Product Master'!$B$1:$G$26,5,FALSE),0)</f>
        <v>0</v>
      </c>
      <c r="I145" s="73" t="str">
        <f t="shared" si="25"/>
        <v/>
      </c>
      <c r="J145" s="115"/>
      <c r="K145" s="57">
        <f t="shared" si="21"/>
        <v>0</v>
      </c>
      <c r="L145" s="115"/>
      <c r="M145" s="56">
        <f t="shared" si="26"/>
        <v>0</v>
      </c>
      <c r="N145" s="56">
        <f t="shared" si="22"/>
        <v>0</v>
      </c>
      <c r="O145" s="56" t="str">
        <f>IFERROR(IF($P145="","",IF($P145=LEFT('Master Info'!$Q$2,2),"SCGST","IGST")),"")</f>
        <v/>
      </c>
      <c r="P145" s="56" t="str">
        <f>IFERROR(LEFT(VLOOKUP($F145,'Master Info'!$A$14:$U$113,21,FALSE),2),"")</f>
        <v/>
      </c>
      <c r="Q145" s="73" t="str">
        <f t="shared" si="23"/>
        <v/>
      </c>
      <c r="R145" s="56">
        <f t="shared" si="27"/>
        <v>0</v>
      </c>
      <c r="S145" s="56">
        <f t="shared" si="27"/>
        <v>0</v>
      </c>
      <c r="T145" s="56">
        <f t="shared" si="28"/>
        <v>0</v>
      </c>
      <c r="U145" s="57">
        <f t="shared" si="29"/>
        <v>0</v>
      </c>
      <c r="V145" s="55" t="str">
        <f>IFERROR(VLOOKUP($F145,'Master Info'!$A$14:$W$113,17,FALSE),"")</f>
        <v/>
      </c>
      <c r="W145" s="54"/>
    </row>
    <row r="146" spans="1:23" x14ac:dyDescent="0.25">
      <c r="A146" s="54">
        <f t="shared" si="20"/>
        <v>145</v>
      </c>
      <c r="B146" s="54" t="str">
        <f t="shared" si="24"/>
        <v>-</v>
      </c>
      <c r="C146" s="94"/>
      <c r="D146" s="94"/>
      <c r="E146" s="76"/>
      <c r="F146" s="113"/>
      <c r="G146" s="114"/>
      <c r="H146" s="55">
        <f>IFERROR(VLOOKUP($G146,'Product Master'!$B$1:$G$26,5,FALSE),0)</f>
        <v>0</v>
      </c>
      <c r="I146" s="73" t="str">
        <f t="shared" si="25"/>
        <v/>
      </c>
      <c r="J146" s="115"/>
      <c r="K146" s="57">
        <f t="shared" si="21"/>
        <v>0</v>
      </c>
      <c r="L146" s="115"/>
      <c r="M146" s="56">
        <f t="shared" si="26"/>
        <v>0</v>
      </c>
      <c r="N146" s="56">
        <f t="shared" si="22"/>
        <v>0</v>
      </c>
      <c r="O146" s="56" t="str">
        <f>IFERROR(IF($P146="","",IF($P146=LEFT('Master Info'!$Q$2,2),"SCGST","IGST")),"")</f>
        <v/>
      </c>
      <c r="P146" s="56" t="str">
        <f>IFERROR(LEFT(VLOOKUP($F146,'Master Info'!$A$14:$U$113,21,FALSE),2),"")</f>
        <v/>
      </c>
      <c r="Q146" s="73" t="str">
        <f t="shared" si="23"/>
        <v/>
      </c>
      <c r="R146" s="56">
        <f t="shared" si="27"/>
        <v>0</v>
      </c>
      <c r="S146" s="56">
        <f t="shared" si="27"/>
        <v>0</v>
      </c>
      <c r="T146" s="56">
        <f t="shared" si="28"/>
        <v>0</v>
      </c>
      <c r="U146" s="57">
        <f t="shared" si="29"/>
        <v>0</v>
      </c>
      <c r="V146" s="55" t="str">
        <f>IFERROR(VLOOKUP($F146,'Master Info'!$A$14:$W$113,17,FALSE),"")</f>
        <v/>
      </c>
      <c r="W146" s="54"/>
    </row>
    <row r="147" spans="1:23" x14ac:dyDescent="0.25">
      <c r="A147" s="54">
        <f t="shared" si="20"/>
        <v>146</v>
      </c>
      <c r="B147" s="54" t="str">
        <f t="shared" si="24"/>
        <v>-</v>
      </c>
      <c r="C147" s="94"/>
      <c r="D147" s="94"/>
      <c r="E147" s="76"/>
      <c r="F147" s="113"/>
      <c r="G147" s="114"/>
      <c r="H147" s="55">
        <f>IFERROR(VLOOKUP($G147,'Product Master'!$B$1:$G$26,5,FALSE),0)</f>
        <v>0</v>
      </c>
      <c r="I147" s="73" t="str">
        <f t="shared" si="25"/>
        <v/>
      </c>
      <c r="J147" s="115"/>
      <c r="K147" s="57">
        <f t="shared" si="21"/>
        <v>0</v>
      </c>
      <c r="L147" s="115"/>
      <c r="M147" s="56">
        <f t="shared" si="26"/>
        <v>0</v>
      </c>
      <c r="N147" s="56">
        <f t="shared" si="22"/>
        <v>0</v>
      </c>
      <c r="O147" s="56" t="str">
        <f>IFERROR(IF($P147="","",IF($P147=LEFT('Master Info'!$Q$2,2),"SCGST","IGST")),"")</f>
        <v/>
      </c>
      <c r="P147" s="56" t="str">
        <f>IFERROR(LEFT(VLOOKUP($F147,'Master Info'!$A$14:$U$113,21,FALSE),2),"")</f>
        <v/>
      </c>
      <c r="Q147" s="73" t="str">
        <f t="shared" si="23"/>
        <v/>
      </c>
      <c r="R147" s="56">
        <f t="shared" si="27"/>
        <v>0</v>
      </c>
      <c r="S147" s="56">
        <f t="shared" si="27"/>
        <v>0</v>
      </c>
      <c r="T147" s="56">
        <f t="shared" si="28"/>
        <v>0</v>
      </c>
      <c r="U147" s="57">
        <f t="shared" si="29"/>
        <v>0</v>
      </c>
      <c r="V147" s="55" t="str">
        <f>IFERROR(VLOOKUP($F147,'Master Info'!$A$14:$W$113,17,FALSE),"")</f>
        <v/>
      </c>
      <c r="W147" s="54"/>
    </row>
    <row r="148" spans="1:23" x14ac:dyDescent="0.25">
      <c r="A148" s="54">
        <f t="shared" si="20"/>
        <v>147</v>
      </c>
      <c r="B148" s="54" t="str">
        <f t="shared" si="24"/>
        <v>-</v>
      </c>
      <c r="C148" s="94"/>
      <c r="D148" s="94"/>
      <c r="E148" s="76"/>
      <c r="F148" s="113"/>
      <c r="G148" s="114"/>
      <c r="H148" s="55">
        <f>IFERROR(VLOOKUP($G148,'Product Master'!$B$1:$G$26,5,FALSE),0)</f>
        <v>0</v>
      </c>
      <c r="I148" s="73" t="str">
        <f t="shared" si="25"/>
        <v/>
      </c>
      <c r="J148" s="115"/>
      <c r="K148" s="57">
        <f t="shared" si="21"/>
        <v>0</v>
      </c>
      <c r="L148" s="115"/>
      <c r="M148" s="56">
        <f t="shared" si="26"/>
        <v>0</v>
      </c>
      <c r="N148" s="56">
        <f t="shared" si="22"/>
        <v>0</v>
      </c>
      <c r="O148" s="56" t="str">
        <f>IFERROR(IF($P148="","",IF($P148=LEFT('Master Info'!$Q$2,2),"SCGST","IGST")),"")</f>
        <v/>
      </c>
      <c r="P148" s="56" t="str">
        <f>IFERROR(LEFT(VLOOKUP($F148,'Master Info'!$A$14:$U$113,21,FALSE),2),"")</f>
        <v/>
      </c>
      <c r="Q148" s="73" t="str">
        <f t="shared" si="23"/>
        <v/>
      </c>
      <c r="R148" s="56">
        <f t="shared" si="27"/>
        <v>0</v>
      </c>
      <c r="S148" s="56">
        <f t="shared" si="27"/>
        <v>0</v>
      </c>
      <c r="T148" s="56">
        <f t="shared" si="28"/>
        <v>0</v>
      </c>
      <c r="U148" s="57">
        <f t="shared" si="29"/>
        <v>0</v>
      </c>
      <c r="V148" s="55" t="str">
        <f>IFERROR(VLOOKUP($F148,'Master Info'!$A$14:$W$113,17,FALSE),"")</f>
        <v/>
      </c>
      <c r="W148" s="54"/>
    </row>
    <row r="149" spans="1:23" x14ac:dyDescent="0.25">
      <c r="A149" s="54">
        <f t="shared" si="20"/>
        <v>148</v>
      </c>
      <c r="B149" s="54" t="str">
        <f t="shared" si="24"/>
        <v>-</v>
      </c>
      <c r="C149" s="94"/>
      <c r="D149" s="94"/>
      <c r="E149" s="76"/>
      <c r="F149" s="113"/>
      <c r="G149" s="114"/>
      <c r="H149" s="55">
        <f>IFERROR(VLOOKUP($G149,'Product Master'!$B$1:$G$26,5,FALSE),0)</f>
        <v>0</v>
      </c>
      <c r="I149" s="73" t="str">
        <f t="shared" si="25"/>
        <v/>
      </c>
      <c r="J149" s="115"/>
      <c r="K149" s="57">
        <f t="shared" si="21"/>
        <v>0</v>
      </c>
      <c r="L149" s="115"/>
      <c r="M149" s="56">
        <f t="shared" si="26"/>
        <v>0</v>
      </c>
      <c r="N149" s="56">
        <f t="shared" si="22"/>
        <v>0</v>
      </c>
      <c r="O149" s="56" t="str">
        <f>IFERROR(IF($P149="","",IF($P149=LEFT('Master Info'!$Q$2,2),"SCGST","IGST")),"")</f>
        <v/>
      </c>
      <c r="P149" s="56" t="str">
        <f>IFERROR(LEFT(VLOOKUP($F149,'Master Info'!$A$14:$U$113,21,FALSE),2),"")</f>
        <v/>
      </c>
      <c r="Q149" s="73" t="str">
        <f t="shared" si="23"/>
        <v/>
      </c>
      <c r="R149" s="56">
        <f t="shared" si="27"/>
        <v>0</v>
      </c>
      <c r="S149" s="56">
        <f t="shared" si="27"/>
        <v>0</v>
      </c>
      <c r="T149" s="56">
        <f t="shared" si="28"/>
        <v>0</v>
      </c>
      <c r="U149" s="57">
        <f t="shared" si="29"/>
        <v>0</v>
      </c>
      <c r="V149" s="55" t="str">
        <f>IFERROR(VLOOKUP($F149,'Master Info'!$A$14:$W$113,17,FALSE),"")</f>
        <v/>
      </c>
      <c r="W149" s="54"/>
    </row>
    <row r="150" spans="1:23" x14ac:dyDescent="0.25">
      <c r="A150" s="54">
        <f t="shared" si="20"/>
        <v>149</v>
      </c>
      <c r="B150" s="54" t="str">
        <f t="shared" si="24"/>
        <v>-</v>
      </c>
      <c r="C150" s="94"/>
      <c r="D150" s="94"/>
      <c r="E150" s="76"/>
      <c r="F150" s="113"/>
      <c r="G150" s="114"/>
      <c r="H150" s="55">
        <f>IFERROR(VLOOKUP($G150,'Product Master'!$B$1:$G$26,5,FALSE),0)</f>
        <v>0</v>
      </c>
      <c r="I150" s="73" t="str">
        <f t="shared" si="25"/>
        <v/>
      </c>
      <c r="J150" s="115"/>
      <c r="K150" s="57">
        <f t="shared" si="21"/>
        <v>0</v>
      </c>
      <c r="L150" s="115"/>
      <c r="M150" s="56">
        <f t="shared" si="26"/>
        <v>0</v>
      </c>
      <c r="N150" s="56">
        <f t="shared" si="22"/>
        <v>0</v>
      </c>
      <c r="O150" s="56" t="str">
        <f>IFERROR(IF($P150="","",IF($P150=LEFT('Master Info'!$Q$2,2),"SCGST","IGST")),"")</f>
        <v/>
      </c>
      <c r="P150" s="56" t="str">
        <f>IFERROR(LEFT(VLOOKUP($F150,'Master Info'!$A$14:$U$113,21,FALSE),2),"")</f>
        <v/>
      </c>
      <c r="Q150" s="73" t="str">
        <f t="shared" si="23"/>
        <v/>
      </c>
      <c r="R150" s="56">
        <f t="shared" si="27"/>
        <v>0</v>
      </c>
      <c r="S150" s="56">
        <f t="shared" si="27"/>
        <v>0</v>
      </c>
      <c r="T150" s="56">
        <f t="shared" si="28"/>
        <v>0</v>
      </c>
      <c r="U150" s="57">
        <f t="shared" si="29"/>
        <v>0</v>
      </c>
      <c r="V150" s="55" t="str">
        <f>IFERROR(VLOOKUP($F150,'Master Info'!$A$14:$W$113,17,FALSE),"")</f>
        <v/>
      </c>
      <c r="W150" s="54"/>
    </row>
    <row r="151" spans="1:23" x14ac:dyDescent="0.25">
      <c r="A151" s="54">
        <f t="shared" si="20"/>
        <v>150</v>
      </c>
      <c r="B151" s="54" t="str">
        <f t="shared" si="24"/>
        <v>-</v>
      </c>
      <c r="C151" s="94"/>
      <c r="D151" s="94"/>
      <c r="E151" s="76"/>
      <c r="F151" s="113"/>
      <c r="G151" s="114"/>
      <c r="H151" s="55">
        <f>IFERROR(VLOOKUP($G151,'Product Master'!$B$1:$G$26,5,FALSE),0)</f>
        <v>0</v>
      </c>
      <c r="I151" s="73" t="str">
        <f t="shared" si="25"/>
        <v/>
      </c>
      <c r="J151" s="115"/>
      <c r="K151" s="57">
        <f t="shared" si="21"/>
        <v>0</v>
      </c>
      <c r="L151" s="115"/>
      <c r="M151" s="56">
        <f t="shared" si="26"/>
        <v>0</v>
      </c>
      <c r="N151" s="56">
        <f t="shared" si="22"/>
        <v>0</v>
      </c>
      <c r="O151" s="56" t="str">
        <f>IFERROR(IF($P151="","",IF($P151=LEFT('Master Info'!$Q$2,2),"SCGST","IGST")),"")</f>
        <v/>
      </c>
      <c r="P151" s="56" t="str">
        <f>IFERROR(LEFT(VLOOKUP($F151,'Master Info'!$A$14:$U$113,21,FALSE),2),"")</f>
        <v/>
      </c>
      <c r="Q151" s="73" t="str">
        <f t="shared" si="23"/>
        <v/>
      </c>
      <c r="R151" s="56">
        <f t="shared" si="27"/>
        <v>0</v>
      </c>
      <c r="S151" s="56">
        <f t="shared" si="27"/>
        <v>0</v>
      </c>
      <c r="T151" s="56">
        <f t="shared" si="28"/>
        <v>0</v>
      </c>
      <c r="U151" s="57">
        <f t="shared" si="29"/>
        <v>0</v>
      </c>
      <c r="V151" s="55" t="str">
        <f>IFERROR(VLOOKUP($F151,'Master Info'!$A$14:$W$113,17,FALSE),"")</f>
        <v/>
      </c>
      <c r="W151" s="54"/>
    </row>
    <row r="152" spans="1:23" x14ac:dyDescent="0.25">
      <c r="A152" s="54">
        <f t="shared" ref="A152:A215" si="30">A151+1</f>
        <v>151</v>
      </c>
      <c r="B152" s="54" t="str">
        <f t="shared" si="24"/>
        <v>-</v>
      </c>
      <c r="C152" s="94"/>
      <c r="D152" s="94"/>
      <c r="E152" s="76"/>
      <c r="F152" s="113"/>
      <c r="G152" s="114"/>
      <c r="H152" s="55">
        <f>IFERROR(VLOOKUP($G152,'Product Master'!$B$1:$G$26,5,FALSE),0)</f>
        <v>0</v>
      </c>
      <c r="I152" s="73" t="str">
        <f t="shared" si="25"/>
        <v/>
      </c>
      <c r="J152" s="115"/>
      <c r="K152" s="57">
        <f t="shared" si="21"/>
        <v>0</v>
      </c>
      <c r="L152" s="115"/>
      <c r="M152" s="56">
        <f t="shared" si="26"/>
        <v>0</v>
      </c>
      <c r="N152" s="56">
        <f t="shared" si="22"/>
        <v>0</v>
      </c>
      <c r="O152" s="56" t="str">
        <f>IFERROR(IF($P152="","",IF($P152=LEFT('Master Info'!$Q$2,2),"SCGST","IGST")),"")</f>
        <v/>
      </c>
      <c r="P152" s="56" t="str">
        <f>IFERROR(LEFT(VLOOKUP($F152,'Master Info'!$A$14:$U$113,21,FALSE),2),"")</f>
        <v/>
      </c>
      <c r="Q152" s="73" t="str">
        <f t="shared" si="23"/>
        <v/>
      </c>
      <c r="R152" s="56">
        <f t="shared" si="27"/>
        <v>0</v>
      </c>
      <c r="S152" s="56">
        <f t="shared" si="27"/>
        <v>0</v>
      </c>
      <c r="T152" s="56">
        <f t="shared" si="28"/>
        <v>0</v>
      </c>
      <c r="U152" s="57">
        <f t="shared" si="29"/>
        <v>0</v>
      </c>
      <c r="V152" s="55" t="str">
        <f>IFERROR(VLOOKUP($F152,'Master Info'!$A$14:$W$113,17,FALSE),"")</f>
        <v/>
      </c>
      <c r="W152" s="54"/>
    </row>
    <row r="153" spans="1:23" x14ac:dyDescent="0.25">
      <c r="A153" s="54">
        <f t="shared" si="30"/>
        <v>152</v>
      </c>
      <c r="B153" s="54" t="str">
        <f t="shared" si="24"/>
        <v>-</v>
      </c>
      <c r="C153" s="94"/>
      <c r="D153" s="94"/>
      <c r="E153" s="76"/>
      <c r="F153" s="113"/>
      <c r="G153" s="114"/>
      <c r="H153" s="55">
        <f>IFERROR(VLOOKUP($G153,'Product Master'!$B$1:$G$26,5,FALSE),0)</f>
        <v>0</v>
      </c>
      <c r="I153" s="73" t="str">
        <f t="shared" si="25"/>
        <v/>
      </c>
      <c r="J153" s="115"/>
      <c r="K153" s="57">
        <f t="shared" si="21"/>
        <v>0</v>
      </c>
      <c r="L153" s="115"/>
      <c r="M153" s="56">
        <f t="shared" si="26"/>
        <v>0</v>
      </c>
      <c r="N153" s="56">
        <f t="shared" si="22"/>
        <v>0</v>
      </c>
      <c r="O153" s="56" t="str">
        <f>IFERROR(IF($P153="","",IF($P153=LEFT('Master Info'!$Q$2,2),"SCGST","IGST")),"")</f>
        <v/>
      </c>
      <c r="P153" s="56" t="str">
        <f>IFERROR(LEFT(VLOOKUP($F153,'Master Info'!$A$14:$U$113,21,FALSE),2),"")</f>
        <v/>
      </c>
      <c r="Q153" s="73" t="str">
        <f t="shared" si="23"/>
        <v/>
      </c>
      <c r="R153" s="56">
        <f t="shared" si="27"/>
        <v>0</v>
      </c>
      <c r="S153" s="56">
        <f t="shared" si="27"/>
        <v>0</v>
      </c>
      <c r="T153" s="56">
        <f t="shared" si="28"/>
        <v>0</v>
      </c>
      <c r="U153" s="57">
        <f t="shared" si="29"/>
        <v>0</v>
      </c>
      <c r="V153" s="55" t="str">
        <f>IFERROR(VLOOKUP($F153,'Master Info'!$A$14:$W$113,17,FALSE),"")</f>
        <v/>
      </c>
      <c r="W153" s="54"/>
    </row>
    <row r="154" spans="1:23" x14ac:dyDescent="0.25">
      <c r="A154" s="54">
        <f t="shared" si="30"/>
        <v>153</v>
      </c>
      <c r="B154" s="54" t="str">
        <f t="shared" si="24"/>
        <v>-</v>
      </c>
      <c r="C154" s="94"/>
      <c r="D154" s="94"/>
      <c r="E154" s="76"/>
      <c r="F154" s="113"/>
      <c r="G154" s="114"/>
      <c r="H154" s="55">
        <f>IFERROR(VLOOKUP($G154,'Product Master'!$B$1:$G$26,5,FALSE),0)</f>
        <v>0</v>
      </c>
      <c r="I154" s="73" t="str">
        <f t="shared" si="25"/>
        <v/>
      </c>
      <c r="J154" s="115"/>
      <c r="K154" s="57">
        <f t="shared" si="21"/>
        <v>0</v>
      </c>
      <c r="L154" s="115"/>
      <c r="M154" s="56">
        <f t="shared" si="26"/>
        <v>0</v>
      </c>
      <c r="N154" s="56">
        <f t="shared" si="22"/>
        <v>0</v>
      </c>
      <c r="O154" s="56" t="str">
        <f>IFERROR(IF($P154="","",IF($P154=LEFT('Master Info'!$Q$2,2),"SCGST","IGST")),"")</f>
        <v/>
      </c>
      <c r="P154" s="56" t="str">
        <f>IFERROR(LEFT(VLOOKUP($F154,'Master Info'!$A$14:$U$113,21,FALSE),2),"")</f>
        <v/>
      </c>
      <c r="Q154" s="73" t="str">
        <f t="shared" si="23"/>
        <v/>
      </c>
      <c r="R154" s="56">
        <f t="shared" si="27"/>
        <v>0</v>
      </c>
      <c r="S154" s="56">
        <f t="shared" si="27"/>
        <v>0</v>
      </c>
      <c r="T154" s="56">
        <f t="shared" si="28"/>
        <v>0</v>
      </c>
      <c r="U154" s="57">
        <f t="shared" si="29"/>
        <v>0</v>
      </c>
      <c r="V154" s="55" t="str">
        <f>IFERROR(VLOOKUP($F154,'Master Info'!$A$14:$W$113,17,FALSE),"")</f>
        <v/>
      </c>
      <c r="W154" s="54"/>
    </row>
    <row r="155" spans="1:23" x14ac:dyDescent="0.25">
      <c r="A155" s="54">
        <f t="shared" si="30"/>
        <v>154</v>
      </c>
      <c r="B155" s="54" t="str">
        <f t="shared" si="24"/>
        <v>-</v>
      </c>
      <c r="C155" s="94"/>
      <c r="D155" s="94"/>
      <c r="E155" s="76"/>
      <c r="F155" s="113"/>
      <c r="G155" s="114"/>
      <c r="H155" s="55">
        <f>IFERROR(VLOOKUP($G155,'Product Master'!$B$1:$G$26,5,FALSE),0)</f>
        <v>0</v>
      </c>
      <c r="I155" s="73" t="str">
        <f t="shared" si="25"/>
        <v/>
      </c>
      <c r="J155" s="115"/>
      <c r="K155" s="57">
        <f t="shared" si="21"/>
        <v>0</v>
      </c>
      <c r="L155" s="115"/>
      <c r="M155" s="56">
        <f t="shared" si="26"/>
        <v>0</v>
      </c>
      <c r="N155" s="56">
        <f t="shared" si="22"/>
        <v>0</v>
      </c>
      <c r="O155" s="56" t="str">
        <f>IFERROR(IF($P155="","",IF($P155=LEFT('Master Info'!$Q$2,2),"SCGST","IGST")),"")</f>
        <v/>
      </c>
      <c r="P155" s="56" t="str">
        <f>IFERROR(LEFT(VLOOKUP($F155,'Master Info'!$A$14:$U$113,21,FALSE),2),"")</f>
        <v/>
      </c>
      <c r="Q155" s="73" t="str">
        <f t="shared" si="23"/>
        <v/>
      </c>
      <c r="R155" s="56">
        <f t="shared" si="27"/>
        <v>0</v>
      </c>
      <c r="S155" s="56">
        <f t="shared" si="27"/>
        <v>0</v>
      </c>
      <c r="T155" s="56">
        <f t="shared" si="28"/>
        <v>0</v>
      </c>
      <c r="U155" s="57">
        <f t="shared" si="29"/>
        <v>0</v>
      </c>
      <c r="V155" s="55" t="str">
        <f>IFERROR(VLOOKUP($F155,'Master Info'!$A$14:$W$113,17,FALSE),"")</f>
        <v/>
      </c>
      <c r="W155" s="54"/>
    </row>
    <row r="156" spans="1:23" x14ac:dyDescent="0.25">
      <c r="A156" s="54">
        <f t="shared" si="30"/>
        <v>155</v>
      </c>
      <c r="B156" s="54" t="str">
        <f t="shared" si="24"/>
        <v>-</v>
      </c>
      <c r="C156" s="94"/>
      <c r="D156" s="94"/>
      <c r="E156" s="76"/>
      <c r="F156" s="113"/>
      <c r="G156" s="114"/>
      <c r="H156" s="55">
        <f>IFERROR(VLOOKUP($G156,'Product Master'!$B$1:$G$26,5,FALSE),0)</f>
        <v>0</v>
      </c>
      <c r="I156" s="73" t="str">
        <f t="shared" si="25"/>
        <v/>
      </c>
      <c r="J156" s="115"/>
      <c r="K156" s="57">
        <f t="shared" si="21"/>
        <v>0</v>
      </c>
      <c r="L156" s="115"/>
      <c r="M156" s="56">
        <f t="shared" si="26"/>
        <v>0</v>
      </c>
      <c r="N156" s="56">
        <f t="shared" si="22"/>
        <v>0</v>
      </c>
      <c r="O156" s="56" t="str">
        <f>IFERROR(IF($P156="","",IF($P156=LEFT('Master Info'!$Q$2,2),"SCGST","IGST")),"")</f>
        <v/>
      </c>
      <c r="P156" s="56" t="str">
        <f>IFERROR(LEFT(VLOOKUP($F156,'Master Info'!$A$14:$U$113,21,FALSE),2),"")</f>
        <v/>
      </c>
      <c r="Q156" s="73" t="str">
        <f t="shared" si="23"/>
        <v/>
      </c>
      <c r="R156" s="56">
        <f t="shared" si="27"/>
        <v>0</v>
      </c>
      <c r="S156" s="56">
        <f t="shared" si="27"/>
        <v>0</v>
      </c>
      <c r="T156" s="56">
        <f t="shared" si="28"/>
        <v>0</v>
      </c>
      <c r="U156" s="57">
        <f t="shared" si="29"/>
        <v>0</v>
      </c>
      <c r="V156" s="55" t="str">
        <f>IFERROR(VLOOKUP($F156,'Master Info'!$A$14:$W$113,17,FALSE),"")</f>
        <v/>
      </c>
      <c r="W156" s="54"/>
    </row>
    <row r="157" spans="1:23" x14ac:dyDescent="0.25">
      <c r="A157" s="54">
        <f t="shared" si="30"/>
        <v>156</v>
      </c>
      <c r="B157" s="54" t="str">
        <f t="shared" si="24"/>
        <v>-</v>
      </c>
      <c r="C157" s="94"/>
      <c r="D157" s="94"/>
      <c r="E157" s="76"/>
      <c r="F157" s="113"/>
      <c r="G157" s="114"/>
      <c r="H157" s="55">
        <f>IFERROR(VLOOKUP($G157,'Product Master'!$B$1:$G$26,5,FALSE),0)</f>
        <v>0</v>
      </c>
      <c r="I157" s="73" t="str">
        <f t="shared" si="25"/>
        <v/>
      </c>
      <c r="J157" s="115"/>
      <c r="K157" s="57">
        <f t="shared" si="21"/>
        <v>0</v>
      </c>
      <c r="L157" s="115"/>
      <c r="M157" s="56">
        <f t="shared" si="26"/>
        <v>0</v>
      </c>
      <c r="N157" s="56">
        <f t="shared" si="22"/>
        <v>0</v>
      </c>
      <c r="O157" s="56" t="str">
        <f>IFERROR(IF($P157="","",IF($P157=LEFT('Master Info'!$Q$2,2),"SCGST","IGST")),"")</f>
        <v/>
      </c>
      <c r="P157" s="56" t="str">
        <f>IFERROR(LEFT(VLOOKUP($F157,'Master Info'!$A$14:$U$113,21,FALSE),2),"")</f>
        <v/>
      </c>
      <c r="Q157" s="73" t="str">
        <f t="shared" si="23"/>
        <v/>
      </c>
      <c r="R157" s="56">
        <f t="shared" si="27"/>
        <v>0</v>
      </c>
      <c r="S157" s="56">
        <f t="shared" si="27"/>
        <v>0</v>
      </c>
      <c r="T157" s="56">
        <f t="shared" si="28"/>
        <v>0</v>
      </c>
      <c r="U157" s="57">
        <f t="shared" si="29"/>
        <v>0</v>
      </c>
      <c r="V157" s="55" t="str">
        <f>IFERROR(VLOOKUP($F157,'Master Info'!$A$14:$W$113,17,FALSE),"")</f>
        <v/>
      </c>
      <c r="W157" s="54"/>
    </row>
    <row r="158" spans="1:23" x14ac:dyDescent="0.25">
      <c r="A158" s="54">
        <f t="shared" si="30"/>
        <v>157</v>
      </c>
      <c r="B158" s="54" t="str">
        <f t="shared" si="24"/>
        <v>-</v>
      </c>
      <c r="C158" s="94"/>
      <c r="D158" s="94"/>
      <c r="E158" s="76"/>
      <c r="F158" s="113"/>
      <c r="G158" s="114"/>
      <c r="H158" s="55">
        <f>IFERROR(VLOOKUP($G158,'Product Master'!$B$1:$G$26,5,FALSE),0)</f>
        <v>0</v>
      </c>
      <c r="I158" s="73" t="str">
        <f t="shared" si="25"/>
        <v/>
      </c>
      <c r="J158" s="115"/>
      <c r="K158" s="57">
        <f t="shared" si="21"/>
        <v>0</v>
      </c>
      <c r="L158" s="115"/>
      <c r="M158" s="56">
        <f t="shared" si="26"/>
        <v>0</v>
      </c>
      <c r="N158" s="56">
        <f t="shared" si="22"/>
        <v>0</v>
      </c>
      <c r="O158" s="56" t="str">
        <f>IFERROR(IF($P158="","",IF($P158=LEFT('Master Info'!$Q$2,2),"SCGST","IGST")),"")</f>
        <v/>
      </c>
      <c r="P158" s="56" t="str">
        <f>IFERROR(LEFT(VLOOKUP($F158,'Master Info'!$A$14:$U$113,21,FALSE),2),"")</f>
        <v/>
      </c>
      <c r="Q158" s="73" t="str">
        <f t="shared" si="23"/>
        <v/>
      </c>
      <c r="R158" s="56">
        <f t="shared" si="27"/>
        <v>0</v>
      </c>
      <c r="S158" s="56">
        <f t="shared" si="27"/>
        <v>0</v>
      </c>
      <c r="T158" s="56">
        <f t="shared" si="28"/>
        <v>0</v>
      </c>
      <c r="U158" s="57">
        <f t="shared" si="29"/>
        <v>0</v>
      </c>
      <c r="V158" s="55" t="str">
        <f>IFERROR(VLOOKUP($F158,'Master Info'!$A$14:$W$113,17,FALSE),"")</f>
        <v/>
      </c>
      <c r="W158" s="54"/>
    </row>
    <row r="159" spans="1:23" x14ac:dyDescent="0.25">
      <c r="A159" s="54">
        <f t="shared" si="30"/>
        <v>158</v>
      </c>
      <c r="B159" s="54" t="str">
        <f t="shared" si="24"/>
        <v>-</v>
      </c>
      <c r="C159" s="94"/>
      <c r="D159" s="94"/>
      <c r="E159" s="76"/>
      <c r="F159" s="113"/>
      <c r="G159" s="114"/>
      <c r="H159" s="55">
        <f>IFERROR(VLOOKUP($G159,'Product Master'!$B$1:$G$26,5,FALSE),0)</f>
        <v>0</v>
      </c>
      <c r="I159" s="73" t="str">
        <f t="shared" si="25"/>
        <v/>
      </c>
      <c r="J159" s="115"/>
      <c r="K159" s="57">
        <f t="shared" si="21"/>
        <v>0</v>
      </c>
      <c r="L159" s="115"/>
      <c r="M159" s="56">
        <f t="shared" si="26"/>
        <v>0</v>
      </c>
      <c r="N159" s="56">
        <f t="shared" si="22"/>
        <v>0</v>
      </c>
      <c r="O159" s="56" t="str">
        <f>IFERROR(IF($P159="","",IF($P159=LEFT('Master Info'!$Q$2,2),"SCGST","IGST")),"")</f>
        <v/>
      </c>
      <c r="P159" s="56" t="str">
        <f>IFERROR(LEFT(VLOOKUP($F159,'Master Info'!$A$14:$U$113,21,FALSE),2),"")</f>
        <v/>
      </c>
      <c r="Q159" s="73" t="str">
        <f t="shared" si="23"/>
        <v/>
      </c>
      <c r="R159" s="56">
        <f t="shared" si="27"/>
        <v>0</v>
      </c>
      <c r="S159" s="56">
        <f t="shared" si="27"/>
        <v>0</v>
      </c>
      <c r="T159" s="56">
        <f t="shared" si="28"/>
        <v>0</v>
      </c>
      <c r="U159" s="57">
        <f t="shared" si="29"/>
        <v>0</v>
      </c>
      <c r="V159" s="55" t="str">
        <f>IFERROR(VLOOKUP($F159,'Master Info'!$A$14:$W$113,17,FALSE),"")</f>
        <v/>
      </c>
      <c r="W159" s="54"/>
    </row>
    <row r="160" spans="1:23" x14ac:dyDescent="0.25">
      <c r="A160" s="54">
        <f t="shared" si="30"/>
        <v>159</v>
      </c>
      <c r="B160" s="54" t="str">
        <f t="shared" si="24"/>
        <v>-</v>
      </c>
      <c r="C160" s="94"/>
      <c r="D160" s="94"/>
      <c r="E160" s="76"/>
      <c r="F160" s="113"/>
      <c r="G160" s="114"/>
      <c r="H160" s="55">
        <f>IFERROR(VLOOKUP($G160,'Product Master'!$B$1:$G$26,5,FALSE),0)</f>
        <v>0</v>
      </c>
      <c r="I160" s="73" t="str">
        <f t="shared" si="25"/>
        <v/>
      </c>
      <c r="J160" s="115"/>
      <c r="K160" s="57">
        <f t="shared" si="21"/>
        <v>0</v>
      </c>
      <c r="L160" s="115"/>
      <c r="M160" s="56">
        <f t="shared" si="26"/>
        <v>0</v>
      </c>
      <c r="N160" s="56">
        <f t="shared" si="22"/>
        <v>0</v>
      </c>
      <c r="O160" s="56" t="str">
        <f>IFERROR(IF($P160="","",IF($P160=LEFT('Master Info'!$Q$2,2),"SCGST","IGST")),"")</f>
        <v/>
      </c>
      <c r="P160" s="56" t="str">
        <f>IFERROR(LEFT(VLOOKUP($F160,'Master Info'!$A$14:$U$113,21,FALSE),2),"")</f>
        <v/>
      </c>
      <c r="Q160" s="73" t="str">
        <f t="shared" si="23"/>
        <v/>
      </c>
      <c r="R160" s="56">
        <f t="shared" si="27"/>
        <v>0</v>
      </c>
      <c r="S160" s="56">
        <f t="shared" si="27"/>
        <v>0</v>
      </c>
      <c r="T160" s="56">
        <f t="shared" si="28"/>
        <v>0</v>
      </c>
      <c r="U160" s="57">
        <f t="shared" si="29"/>
        <v>0</v>
      </c>
      <c r="V160" s="55" t="str">
        <f>IFERROR(VLOOKUP($F160,'Master Info'!$A$14:$W$113,17,FALSE),"")</f>
        <v/>
      </c>
      <c r="W160" s="54"/>
    </row>
    <row r="161" spans="1:23" x14ac:dyDescent="0.25">
      <c r="A161" s="54">
        <f t="shared" si="30"/>
        <v>160</v>
      </c>
      <c r="B161" s="54" t="str">
        <f t="shared" si="24"/>
        <v>-</v>
      </c>
      <c r="C161" s="94"/>
      <c r="D161" s="94"/>
      <c r="E161" s="76"/>
      <c r="F161" s="113"/>
      <c r="G161" s="114"/>
      <c r="H161" s="55">
        <f>IFERROR(VLOOKUP($G161,'Product Master'!$B$1:$G$26,5,FALSE),0)</f>
        <v>0</v>
      </c>
      <c r="I161" s="73" t="str">
        <f t="shared" si="25"/>
        <v/>
      </c>
      <c r="J161" s="115"/>
      <c r="K161" s="57">
        <f t="shared" si="21"/>
        <v>0</v>
      </c>
      <c r="L161" s="115"/>
      <c r="M161" s="56">
        <f t="shared" si="26"/>
        <v>0</v>
      </c>
      <c r="N161" s="56">
        <f t="shared" si="22"/>
        <v>0</v>
      </c>
      <c r="O161" s="56" t="str">
        <f>IFERROR(IF($P161="","",IF($P161=LEFT('Master Info'!$Q$2,2),"SCGST","IGST")),"")</f>
        <v/>
      </c>
      <c r="P161" s="56" t="str">
        <f>IFERROR(LEFT(VLOOKUP($F161,'Master Info'!$A$14:$U$113,21,FALSE),2),"")</f>
        <v/>
      </c>
      <c r="Q161" s="73" t="str">
        <f t="shared" si="23"/>
        <v/>
      </c>
      <c r="R161" s="56">
        <f t="shared" si="27"/>
        <v>0</v>
      </c>
      <c r="S161" s="56">
        <f t="shared" si="27"/>
        <v>0</v>
      </c>
      <c r="T161" s="56">
        <f t="shared" si="28"/>
        <v>0</v>
      </c>
      <c r="U161" s="57">
        <f t="shared" si="29"/>
        <v>0</v>
      </c>
      <c r="V161" s="55" t="str">
        <f>IFERROR(VLOOKUP($F161,'Master Info'!$A$14:$W$113,17,FALSE),"")</f>
        <v/>
      </c>
      <c r="W161" s="54"/>
    </row>
    <row r="162" spans="1:23" x14ac:dyDescent="0.25">
      <c r="A162" s="54">
        <f t="shared" si="30"/>
        <v>161</v>
      </c>
      <c r="B162" s="54" t="str">
        <f t="shared" si="24"/>
        <v>-</v>
      </c>
      <c r="C162" s="94"/>
      <c r="D162" s="94"/>
      <c r="E162" s="76"/>
      <c r="F162" s="113"/>
      <c r="G162" s="114"/>
      <c r="H162" s="55">
        <f>IFERROR(VLOOKUP($G162,'Product Master'!$B$1:$G$26,5,FALSE),0)</f>
        <v>0</v>
      </c>
      <c r="I162" s="73" t="str">
        <f t="shared" si="25"/>
        <v/>
      </c>
      <c r="J162" s="115"/>
      <c r="K162" s="57">
        <f t="shared" si="21"/>
        <v>0</v>
      </c>
      <c r="L162" s="115"/>
      <c r="M162" s="56">
        <f t="shared" si="26"/>
        <v>0</v>
      </c>
      <c r="N162" s="56">
        <f t="shared" si="22"/>
        <v>0</v>
      </c>
      <c r="O162" s="56" t="str">
        <f>IFERROR(IF($P162="","",IF($P162=LEFT('Master Info'!$Q$2,2),"SCGST","IGST")),"")</f>
        <v/>
      </c>
      <c r="P162" s="56" t="str">
        <f>IFERROR(LEFT(VLOOKUP($F162,'Master Info'!$A$14:$U$113,21,FALSE),2),"")</f>
        <v/>
      </c>
      <c r="Q162" s="73" t="str">
        <f t="shared" si="23"/>
        <v/>
      </c>
      <c r="R162" s="56">
        <f t="shared" si="27"/>
        <v>0</v>
      </c>
      <c r="S162" s="56">
        <f t="shared" si="27"/>
        <v>0</v>
      </c>
      <c r="T162" s="56">
        <f t="shared" si="28"/>
        <v>0</v>
      </c>
      <c r="U162" s="57">
        <f t="shared" si="29"/>
        <v>0</v>
      </c>
      <c r="V162" s="55" t="str">
        <f>IFERROR(VLOOKUP($F162,'Master Info'!$A$14:$W$113,17,FALSE),"")</f>
        <v/>
      </c>
      <c r="W162" s="54"/>
    </row>
    <row r="163" spans="1:23" x14ac:dyDescent="0.25">
      <c r="A163" s="54">
        <f t="shared" si="30"/>
        <v>162</v>
      </c>
      <c r="B163" s="54" t="str">
        <f t="shared" si="24"/>
        <v>-</v>
      </c>
      <c r="C163" s="94"/>
      <c r="D163" s="94"/>
      <c r="E163" s="76"/>
      <c r="F163" s="113"/>
      <c r="G163" s="114"/>
      <c r="H163" s="55">
        <f>IFERROR(VLOOKUP($G163,'Product Master'!$B$1:$G$26,5,FALSE),0)</f>
        <v>0</v>
      </c>
      <c r="I163" s="73" t="str">
        <f t="shared" si="25"/>
        <v/>
      </c>
      <c r="J163" s="115"/>
      <c r="K163" s="57">
        <f t="shared" si="21"/>
        <v>0</v>
      </c>
      <c r="L163" s="115"/>
      <c r="M163" s="56">
        <f t="shared" si="26"/>
        <v>0</v>
      </c>
      <c r="N163" s="56">
        <f t="shared" si="22"/>
        <v>0</v>
      </c>
      <c r="O163" s="56" t="str">
        <f>IFERROR(IF($P163="","",IF($P163=LEFT('Master Info'!$Q$2,2),"SCGST","IGST")),"")</f>
        <v/>
      </c>
      <c r="P163" s="56" t="str">
        <f>IFERROR(LEFT(VLOOKUP($F163,'Master Info'!$A$14:$U$113,21,FALSE),2),"")</f>
        <v/>
      </c>
      <c r="Q163" s="73" t="str">
        <f t="shared" si="23"/>
        <v/>
      </c>
      <c r="R163" s="56">
        <f t="shared" si="27"/>
        <v>0</v>
      </c>
      <c r="S163" s="56">
        <f t="shared" si="27"/>
        <v>0</v>
      </c>
      <c r="T163" s="56">
        <f t="shared" si="28"/>
        <v>0</v>
      </c>
      <c r="U163" s="57">
        <f t="shared" si="29"/>
        <v>0</v>
      </c>
      <c r="V163" s="55" t="str">
        <f>IFERROR(VLOOKUP($F163,'Master Info'!$A$14:$W$113,17,FALSE),"")</f>
        <v/>
      </c>
      <c r="W163" s="54"/>
    </row>
    <row r="164" spans="1:23" x14ac:dyDescent="0.25">
      <c r="A164" s="54">
        <f t="shared" si="30"/>
        <v>163</v>
      </c>
      <c r="B164" s="54" t="str">
        <f t="shared" si="24"/>
        <v>-</v>
      </c>
      <c r="C164" s="94"/>
      <c r="D164" s="94"/>
      <c r="E164" s="76"/>
      <c r="F164" s="113"/>
      <c r="G164" s="114"/>
      <c r="H164" s="55">
        <f>IFERROR(VLOOKUP($G164,'Product Master'!$B$1:$G$26,5,FALSE),0)</f>
        <v>0</v>
      </c>
      <c r="I164" s="73" t="str">
        <f t="shared" si="25"/>
        <v/>
      </c>
      <c r="J164" s="115"/>
      <c r="K164" s="57">
        <f t="shared" si="21"/>
        <v>0</v>
      </c>
      <c r="L164" s="115"/>
      <c r="M164" s="56">
        <f t="shared" si="26"/>
        <v>0</v>
      </c>
      <c r="N164" s="56">
        <f t="shared" si="22"/>
        <v>0</v>
      </c>
      <c r="O164" s="56" t="str">
        <f>IFERROR(IF($P164="","",IF($P164=LEFT('Master Info'!$Q$2,2),"SCGST","IGST")),"")</f>
        <v/>
      </c>
      <c r="P164" s="56" t="str">
        <f>IFERROR(LEFT(VLOOKUP($F164,'Master Info'!$A$14:$U$113,21,FALSE),2),"")</f>
        <v/>
      </c>
      <c r="Q164" s="73" t="str">
        <f t="shared" si="23"/>
        <v/>
      </c>
      <c r="R164" s="56">
        <f t="shared" si="27"/>
        <v>0</v>
      </c>
      <c r="S164" s="56">
        <f t="shared" si="27"/>
        <v>0</v>
      </c>
      <c r="T164" s="56">
        <f t="shared" si="28"/>
        <v>0</v>
      </c>
      <c r="U164" s="57">
        <f t="shared" si="29"/>
        <v>0</v>
      </c>
      <c r="V164" s="55" t="str">
        <f>IFERROR(VLOOKUP($F164,'Master Info'!$A$14:$W$113,17,FALSE),"")</f>
        <v/>
      </c>
      <c r="W164" s="54"/>
    </row>
    <row r="165" spans="1:23" x14ac:dyDescent="0.25">
      <c r="A165" s="54">
        <f t="shared" si="30"/>
        <v>164</v>
      </c>
      <c r="B165" s="54" t="str">
        <f t="shared" si="24"/>
        <v>-</v>
      </c>
      <c r="C165" s="94"/>
      <c r="D165" s="94"/>
      <c r="E165" s="76"/>
      <c r="F165" s="113"/>
      <c r="G165" s="114"/>
      <c r="H165" s="55">
        <f>IFERROR(VLOOKUP($G165,'Product Master'!$B$1:$G$26,5,FALSE),0)</f>
        <v>0</v>
      </c>
      <c r="I165" s="73" t="str">
        <f t="shared" si="25"/>
        <v/>
      </c>
      <c r="J165" s="115"/>
      <c r="K165" s="57">
        <f t="shared" si="21"/>
        <v>0</v>
      </c>
      <c r="L165" s="115"/>
      <c r="M165" s="56">
        <f t="shared" si="26"/>
        <v>0</v>
      </c>
      <c r="N165" s="56">
        <f t="shared" si="22"/>
        <v>0</v>
      </c>
      <c r="O165" s="56" t="str">
        <f>IFERROR(IF($P165="","",IF($P165=LEFT('Master Info'!$Q$2,2),"SCGST","IGST")),"")</f>
        <v/>
      </c>
      <c r="P165" s="56" t="str">
        <f>IFERROR(LEFT(VLOOKUP($F165,'Master Info'!$A$14:$U$113,21,FALSE),2),"")</f>
        <v/>
      </c>
      <c r="Q165" s="73" t="str">
        <f t="shared" si="23"/>
        <v/>
      </c>
      <c r="R165" s="56">
        <f t="shared" si="27"/>
        <v>0</v>
      </c>
      <c r="S165" s="56">
        <f t="shared" si="27"/>
        <v>0</v>
      </c>
      <c r="T165" s="56">
        <f t="shared" si="28"/>
        <v>0</v>
      </c>
      <c r="U165" s="57">
        <f t="shared" si="29"/>
        <v>0</v>
      </c>
      <c r="V165" s="55" t="str">
        <f>IFERROR(VLOOKUP($F165,'Master Info'!$A$14:$W$113,17,FALSE),"")</f>
        <v/>
      </c>
      <c r="W165" s="54"/>
    </row>
    <row r="166" spans="1:23" x14ac:dyDescent="0.25">
      <c r="A166" s="54">
        <f t="shared" si="30"/>
        <v>165</v>
      </c>
      <c r="B166" s="54" t="str">
        <f t="shared" si="24"/>
        <v>-</v>
      </c>
      <c r="C166" s="94"/>
      <c r="D166" s="94"/>
      <c r="E166" s="76"/>
      <c r="F166" s="113"/>
      <c r="G166" s="114"/>
      <c r="H166" s="55">
        <f>IFERROR(VLOOKUP($G166,'Product Master'!$B$1:$G$26,5,FALSE),0)</f>
        <v>0</v>
      </c>
      <c r="I166" s="73" t="str">
        <f t="shared" si="25"/>
        <v/>
      </c>
      <c r="J166" s="115"/>
      <c r="K166" s="57">
        <f t="shared" si="21"/>
        <v>0</v>
      </c>
      <c r="L166" s="115"/>
      <c r="M166" s="56">
        <f t="shared" si="26"/>
        <v>0</v>
      </c>
      <c r="N166" s="56">
        <f t="shared" si="22"/>
        <v>0</v>
      </c>
      <c r="O166" s="56" t="str">
        <f>IFERROR(IF($P166="","",IF($P166=LEFT('Master Info'!$Q$2,2),"SCGST","IGST")),"")</f>
        <v/>
      </c>
      <c r="P166" s="56" t="str">
        <f>IFERROR(LEFT(VLOOKUP($F166,'Master Info'!$A$14:$U$113,21,FALSE),2),"")</f>
        <v/>
      </c>
      <c r="Q166" s="73" t="str">
        <f t="shared" si="23"/>
        <v/>
      </c>
      <c r="R166" s="56">
        <f t="shared" si="27"/>
        <v>0</v>
      </c>
      <c r="S166" s="56">
        <f t="shared" si="27"/>
        <v>0</v>
      </c>
      <c r="T166" s="56">
        <f t="shared" si="28"/>
        <v>0</v>
      </c>
      <c r="U166" s="57">
        <f t="shared" si="29"/>
        <v>0</v>
      </c>
      <c r="V166" s="55" t="str">
        <f>IFERROR(VLOOKUP($F166,'Master Info'!$A$14:$W$113,17,FALSE),"")</f>
        <v/>
      </c>
      <c r="W166" s="54"/>
    </row>
    <row r="167" spans="1:23" x14ac:dyDescent="0.25">
      <c r="A167" s="54">
        <f t="shared" si="30"/>
        <v>166</v>
      </c>
      <c r="B167" s="54" t="str">
        <f t="shared" si="24"/>
        <v>-</v>
      </c>
      <c r="C167" s="94"/>
      <c r="D167" s="94"/>
      <c r="E167" s="76"/>
      <c r="F167" s="113"/>
      <c r="G167" s="114"/>
      <c r="H167" s="55">
        <f>IFERROR(VLOOKUP($G167,'Product Master'!$B$1:$G$26,5,FALSE),0)</f>
        <v>0</v>
      </c>
      <c r="I167" s="73" t="str">
        <f t="shared" si="25"/>
        <v/>
      </c>
      <c r="J167" s="115"/>
      <c r="K167" s="57">
        <f t="shared" si="21"/>
        <v>0</v>
      </c>
      <c r="L167" s="115"/>
      <c r="M167" s="56">
        <f t="shared" si="26"/>
        <v>0</v>
      </c>
      <c r="N167" s="56">
        <f t="shared" si="22"/>
        <v>0</v>
      </c>
      <c r="O167" s="56" t="str">
        <f>IFERROR(IF($P167="","",IF($P167=LEFT('Master Info'!$Q$2,2),"SCGST","IGST")),"")</f>
        <v/>
      </c>
      <c r="P167" s="56" t="str">
        <f>IFERROR(LEFT(VLOOKUP($F167,'Master Info'!$A$14:$U$113,21,FALSE),2),"")</f>
        <v/>
      </c>
      <c r="Q167" s="73" t="str">
        <f t="shared" si="23"/>
        <v/>
      </c>
      <c r="R167" s="56">
        <f t="shared" si="27"/>
        <v>0</v>
      </c>
      <c r="S167" s="56">
        <f t="shared" si="27"/>
        <v>0</v>
      </c>
      <c r="T167" s="56">
        <f t="shared" si="28"/>
        <v>0</v>
      </c>
      <c r="U167" s="57">
        <f t="shared" si="29"/>
        <v>0</v>
      </c>
      <c r="V167" s="55" t="str">
        <f>IFERROR(VLOOKUP($F167,'Master Info'!$A$14:$W$113,17,FALSE),"")</f>
        <v/>
      </c>
      <c r="W167" s="54"/>
    </row>
    <row r="168" spans="1:23" x14ac:dyDescent="0.25">
      <c r="A168" s="54">
        <f t="shared" si="30"/>
        <v>167</v>
      </c>
      <c r="B168" s="54" t="str">
        <f t="shared" si="24"/>
        <v>-</v>
      </c>
      <c r="C168" s="94"/>
      <c r="D168" s="94"/>
      <c r="E168" s="76"/>
      <c r="F168" s="113"/>
      <c r="G168" s="114"/>
      <c r="H168" s="55">
        <f>IFERROR(VLOOKUP($G168,'Product Master'!$B$1:$G$26,5,FALSE),0)</f>
        <v>0</v>
      </c>
      <c r="I168" s="73" t="str">
        <f t="shared" si="25"/>
        <v/>
      </c>
      <c r="J168" s="115"/>
      <c r="K168" s="57">
        <f t="shared" si="21"/>
        <v>0</v>
      </c>
      <c r="L168" s="115"/>
      <c r="M168" s="56">
        <f t="shared" si="26"/>
        <v>0</v>
      </c>
      <c r="N168" s="56">
        <f t="shared" si="22"/>
        <v>0</v>
      </c>
      <c r="O168" s="56" t="str">
        <f>IFERROR(IF($P168="","",IF($P168=LEFT('Master Info'!$Q$2,2),"SCGST","IGST")),"")</f>
        <v/>
      </c>
      <c r="P168" s="56" t="str">
        <f>IFERROR(LEFT(VLOOKUP($F168,'Master Info'!$A$14:$U$113,21,FALSE),2),"")</f>
        <v/>
      </c>
      <c r="Q168" s="73" t="str">
        <f t="shared" si="23"/>
        <v/>
      </c>
      <c r="R168" s="56">
        <f t="shared" si="27"/>
        <v>0</v>
      </c>
      <c r="S168" s="56">
        <f t="shared" si="27"/>
        <v>0</v>
      </c>
      <c r="T168" s="56">
        <f t="shared" si="28"/>
        <v>0</v>
      </c>
      <c r="U168" s="57">
        <f t="shared" si="29"/>
        <v>0</v>
      </c>
      <c r="V168" s="55" t="str">
        <f>IFERROR(VLOOKUP($F168,'Master Info'!$A$14:$W$113,17,FALSE),"")</f>
        <v/>
      </c>
      <c r="W168" s="54"/>
    </row>
    <row r="169" spans="1:23" x14ac:dyDescent="0.25">
      <c r="A169" s="54">
        <f t="shared" si="30"/>
        <v>168</v>
      </c>
      <c r="B169" s="54" t="str">
        <f t="shared" si="24"/>
        <v>-</v>
      </c>
      <c r="C169" s="94"/>
      <c r="D169" s="94"/>
      <c r="E169" s="76"/>
      <c r="F169" s="113"/>
      <c r="G169" s="114"/>
      <c r="H169" s="55">
        <f>IFERROR(VLOOKUP($G169,'Product Master'!$B$1:$G$26,5,FALSE),0)</f>
        <v>0</v>
      </c>
      <c r="I169" s="73" t="str">
        <f t="shared" si="25"/>
        <v/>
      </c>
      <c r="J169" s="115"/>
      <c r="K169" s="57">
        <f t="shared" si="21"/>
        <v>0</v>
      </c>
      <c r="L169" s="115"/>
      <c r="M169" s="56">
        <f t="shared" si="26"/>
        <v>0</v>
      </c>
      <c r="N169" s="56">
        <f t="shared" si="22"/>
        <v>0</v>
      </c>
      <c r="O169" s="56" t="str">
        <f>IFERROR(IF($P169="","",IF($P169=LEFT('Master Info'!$Q$2,2),"SCGST","IGST")),"")</f>
        <v/>
      </c>
      <c r="P169" s="56" t="str">
        <f>IFERROR(LEFT(VLOOKUP($F169,'Master Info'!$A$14:$U$113,21,FALSE),2),"")</f>
        <v/>
      </c>
      <c r="Q169" s="73" t="str">
        <f t="shared" si="23"/>
        <v/>
      </c>
      <c r="R169" s="56">
        <f t="shared" si="27"/>
        <v>0</v>
      </c>
      <c r="S169" s="56">
        <f t="shared" si="27"/>
        <v>0</v>
      </c>
      <c r="T169" s="56">
        <f t="shared" si="28"/>
        <v>0</v>
      </c>
      <c r="U169" s="57">
        <f t="shared" si="29"/>
        <v>0</v>
      </c>
      <c r="V169" s="55" t="str">
        <f>IFERROR(VLOOKUP($F169,'Master Info'!$A$14:$W$113,17,FALSE),"")</f>
        <v/>
      </c>
      <c r="W169" s="54"/>
    </row>
    <row r="170" spans="1:23" x14ac:dyDescent="0.25">
      <c r="A170" s="54">
        <f t="shared" si="30"/>
        <v>169</v>
      </c>
      <c r="B170" s="54" t="str">
        <f t="shared" si="24"/>
        <v>-</v>
      </c>
      <c r="C170" s="94"/>
      <c r="D170" s="94"/>
      <c r="E170" s="76"/>
      <c r="F170" s="113"/>
      <c r="G170" s="114"/>
      <c r="H170" s="55">
        <f>IFERROR(VLOOKUP($G170,'Product Master'!$B$1:$G$26,5,FALSE),0)</f>
        <v>0</v>
      </c>
      <c r="I170" s="73" t="str">
        <f t="shared" si="25"/>
        <v/>
      </c>
      <c r="J170" s="115"/>
      <c r="K170" s="57">
        <f t="shared" si="21"/>
        <v>0</v>
      </c>
      <c r="L170" s="115"/>
      <c r="M170" s="56">
        <f t="shared" si="26"/>
        <v>0</v>
      </c>
      <c r="N170" s="56">
        <f t="shared" si="22"/>
        <v>0</v>
      </c>
      <c r="O170" s="56" t="str">
        <f>IFERROR(IF($P170="","",IF($P170=LEFT('Master Info'!$Q$2,2),"SCGST","IGST")),"")</f>
        <v/>
      </c>
      <c r="P170" s="56" t="str">
        <f>IFERROR(LEFT(VLOOKUP($F170,'Master Info'!$A$14:$U$113,21,FALSE),2),"")</f>
        <v/>
      </c>
      <c r="Q170" s="73" t="str">
        <f t="shared" si="23"/>
        <v/>
      </c>
      <c r="R170" s="56">
        <f t="shared" si="27"/>
        <v>0</v>
      </c>
      <c r="S170" s="56">
        <f t="shared" si="27"/>
        <v>0</v>
      </c>
      <c r="T170" s="56">
        <f t="shared" si="28"/>
        <v>0</v>
      </c>
      <c r="U170" s="57">
        <f t="shared" si="29"/>
        <v>0</v>
      </c>
      <c r="V170" s="55" t="str">
        <f>IFERROR(VLOOKUP($F170,'Master Info'!$A$14:$W$113,17,FALSE),"")</f>
        <v/>
      </c>
      <c r="W170" s="54"/>
    </row>
    <row r="171" spans="1:23" x14ac:dyDescent="0.25">
      <c r="A171" s="54">
        <f t="shared" si="30"/>
        <v>170</v>
      </c>
      <c r="B171" s="54" t="str">
        <f t="shared" si="24"/>
        <v>-</v>
      </c>
      <c r="C171" s="94"/>
      <c r="D171" s="94"/>
      <c r="E171" s="76"/>
      <c r="F171" s="113"/>
      <c r="G171" s="114"/>
      <c r="H171" s="55">
        <f>IFERROR(VLOOKUP($G171,'Product Master'!$B$1:$G$26,5,FALSE),0)</f>
        <v>0</v>
      </c>
      <c r="I171" s="73" t="str">
        <f t="shared" si="25"/>
        <v/>
      </c>
      <c r="J171" s="115"/>
      <c r="K171" s="57">
        <f t="shared" si="21"/>
        <v>0</v>
      </c>
      <c r="L171" s="115"/>
      <c r="M171" s="56">
        <f t="shared" si="26"/>
        <v>0</v>
      </c>
      <c r="N171" s="56">
        <f t="shared" si="22"/>
        <v>0</v>
      </c>
      <c r="O171" s="56" t="str">
        <f>IFERROR(IF($P171="","",IF($P171=LEFT('Master Info'!$Q$2,2),"SCGST","IGST")),"")</f>
        <v/>
      </c>
      <c r="P171" s="56" t="str">
        <f>IFERROR(LEFT(VLOOKUP($F171,'Master Info'!$A$14:$U$113,21,FALSE),2),"")</f>
        <v/>
      </c>
      <c r="Q171" s="73" t="str">
        <f t="shared" si="23"/>
        <v/>
      </c>
      <c r="R171" s="56">
        <f t="shared" si="27"/>
        <v>0</v>
      </c>
      <c r="S171" s="56">
        <f t="shared" si="27"/>
        <v>0</v>
      </c>
      <c r="T171" s="56">
        <f t="shared" si="28"/>
        <v>0</v>
      </c>
      <c r="U171" s="57">
        <f t="shared" si="29"/>
        <v>0</v>
      </c>
      <c r="V171" s="55" t="str">
        <f>IFERROR(VLOOKUP($F171,'Master Info'!$A$14:$W$113,17,FALSE),"")</f>
        <v/>
      </c>
      <c r="W171" s="54"/>
    </row>
    <row r="172" spans="1:23" x14ac:dyDescent="0.25">
      <c r="A172" s="54">
        <f t="shared" si="30"/>
        <v>171</v>
      </c>
      <c r="B172" s="54" t="str">
        <f t="shared" si="24"/>
        <v>-</v>
      </c>
      <c r="C172" s="94"/>
      <c r="D172" s="94"/>
      <c r="E172" s="76"/>
      <c r="F172" s="113"/>
      <c r="G172" s="114"/>
      <c r="H172" s="55">
        <f>IFERROR(VLOOKUP($G172,'Product Master'!$B$1:$G$26,5,FALSE),0)</f>
        <v>0</v>
      </c>
      <c r="I172" s="73" t="str">
        <f t="shared" si="25"/>
        <v/>
      </c>
      <c r="J172" s="115"/>
      <c r="K172" s="57">
        <f t="shared" si="21"/>
        <v>0</v>
      </c>
      <c r="L172" s="115"/>
      <c r="M172" s="56">
        <f t="shared" si="26"/>
        <v>0</v>
      </c>
      <c r="N172" s="56">
        <f t="shared" si="22"/>
        <v>0</v>
      </c>
      <c r="O172" s="56" t="str">
        <f>IFERROR(IF($P172="","",IF($P172=LEFT('Master Info'!$Q$2,2),"SCGST","IGST")),"")</f>
        <v/>
      </c>
      <c r="P172" s="56" t="str">
        <f>IFERROR(LEFT(VLOOKUP($F172,'Master Info'!$A$14:$U$113,21,FALSE),2),"")</f>
        <v/>
      </c>
      <c r="Q172" s="73" t="str">
        <f t="shared" si="23"/>
        <v/>
      </c>
      <c r="R172" s="56">
        <f t="shared" si="27"/>
        <v>0</v>
      </c>
      <c r="S172" s="56">
        <f t="shared" si="27"/>
        <v>0</v>
      </c>
      <c r="T172" s="56">
        <f t="shared" si="28"/>
        <v>0</v>
      </c>
      <c r="U172" s="57">
        <f t="shared" si="29"/>
        <v>0</v>
      </c>
      <c r="V172" s="55" t="str">
        <f>IFERROR(VLOOKUP($F172,'Master Info'!$A$14:$W$113,17,FALSE),"")</f>
        <v/>
      </c>
      <c r="W172" s="54"/>
    </row>
    <row r="173" spans="1:23" x14ac:dyDescent="0.25">
      <c r="A173" s="54">
        <f t="shared" si="30"/>
        <v>172</v>
      </c>
      <c r="B173" s="54" t="str">
        <f t="shared" si="24"/>
        <v>-</v>
      </c>
      <c r="C173" s="94"/>
      <c r="D173" s="94"/>
      <c r="E173" s="76"/>
      <c r="F173" s="113"/>
      <c r="G173" s="114"/>
      <c r="H173" s="55">
        <f>IFERROR(VLOOKUP($G173,'Product Master'!$B$1:$G$26,5,FALSE),0)</f>
        <v>0</v>
      </c>
      <c r="I173" s="73" t="str">
        <f t="shared" si="25"/>
        <v/>
      </c>
      <c r="J173" s="115"/>
      <c r="K173" s="57">
        <f t="shared" si="21"/>
        <v>0</v>
      </c>
      <c r="L173" s="115"/>
      <c r="M173" s="56">
        <f t="shared" si="26"/>
        <v>0</v>
      </c>
      <c r="N173" s="56">
        <f t="shared" si="22"/>
        <v>0</v>
      </c>
      <c r="O173" s="56" t="str">
        <f>IFERROR(IF($P173="","",IF($P173=LEFT('Master Info'!$Q$2,2),"SCGST","IGST")),"")</f>
        <v/>
      </c>
      <c r="P173" s="56" t="str">
        <f>IFERROR(LEFT(VLOOKUP($F173,'Master Info'!$A$14:$U$113,21,FALSE),2),"")</f>
        <v/>
      </c>
      <c r="Q173" s="73" t="str">
        <f t="shared" si="23"/>
        <v/>
      </c>
      <c r="R173" s="56">
        <f t="shared" si="27"/>
        <v>0</v>
      </c>
      <c r="S173" s="56">
        <f t="shared" si="27"/>
        <v>0</v>
      </c>
      <c r="T173" s="56">
        <f t="shared" si="28"/>
        <v>0</v>
      </c>
      <c r="U173" s="57">
        <f t="shared" si="29"/>
        <v>0</v>
      </c>
      <c r="V173" s="55" t="str">
        <f>IFERROR(VLOOKUP($F173,'Master Info'!$A$14:$W$113,17,FALSE),"")</f>
        <v/>
      </c>
      <c r="W173" s="54"/>
    </row>
    <row r="174" spans="1:23" x14ac:dyDescent="0.25">
      <c r="A174" s="54">
        <f t="shared" si="30"/>
        <v>173</v>
      </c>
      <c r="B174" s="54" t="str">
        <f t="shared" si="24"/>
        <v>-</v>
      </c>
      <c r="C174" s="94"/>
      <c r="D174" s="94"/>
      <c r="E174" s="76"/>
      <c r="F174" s="113"/>
      <c r="G174" s="114"/>
      <c r="H174" s="55">
        <f>IFERROR(VLOOKUP($G174,'Product Master'!$B$1:$G$26,5,FALSE),0)</f>
        <v>0</v>
      </c>
      <c r="I174" s="73" t="str">
        <f t="shared" si="25"/>
        <v/>
      </c>
      <c r="J174" s="115"/>
      <c r="K174" s="57">
        <f t="shared" si="21"/>
        <v>0</v>
      </c>
      <c r="L174" s="115"/>
      <c r="M174" s="56">
        <f t="shared" si="26"/>
        <v>0</v>
      </c>
      <c r="N174" s="56">
        <f t="shared" si="22"/>
        <v>0</v>
      </c>
      <c r="O174" s="56" t="str">
        <f>IFERROR(IF($P174="","",IF($P174=LEFT('Master Info'!$Q$2,2),"SCGST","IGST")),"")</f>
        <v/>
      </c>
      <c r="P174" s="56" t="str">
        <f>IFERROR(LEFT(VLOOKUP($F174,'Master Info'!$A$14:$U$113,21,FALSE),2),"")</f>
        <v/>
      </c>
      <c r="Q174" s="73" t="str">
        <f t="shared" si="23"/>
        <v/>
      </c>
      <c r="R174" s="56">
        <f t="shared" si="27"/>
        <v>0</v>
      </c>
      <c r="S174" s="56">
        <f t="shared" si="27"/>
        <v>0</v>
      </c>
      <c r="T174" s="56">
        <f t="shared" si="28"/>
        <v>0</v>
      </c>
      <c r="U174" s="57">
        <f t="shared" si="29"/>
        <v>0</v>
      </c>
      <c r="V174" s="55" t="str">
        <f>IFERROR(VLOOKUP($F174,'Master Info'!$A$14:$W$113,17,FALSE),"")</f>
        <v/>
      </c>
      <c r="W174" s="54"/>
    </row>
    <row r="175" spans="1:23" x14ac:dyDescent="0.25">
      <c r="A175" s="54">
        <f t="shared" si="30"/>
        <v>174</v>
      </c>
      <c r="B175" s="54" t="str">
        <f t="shared" si="24"/>
        <v>-</v>
      </c>
      <c r="C175" s="94"/>
      <c r="D175" s="94"/>
      <c r="E175" s="76"/>
      <c r="F175" s="113"/>
      <c r="G175" s="114"/>
      <c r="H175" s="55">
        <f>IFERROR(VLOOKUP($G175,'Product Master'!$B$1:$G$26,5,FALSE),0)</f>
        <v>0</v>
      </c>
      <c r="I175" s="73" t="str">
        <f t="shared" si="25"/>
        <v/>
      </c>
      <c r="J175" s="115"/>
      <c r="K175" s="57">
        <f t="shared" si="21"/>
        <v>0</v>
      </c>
      <c r="L175" s="115"/>
      <c r="M175" s="56">
        <f t="shared" si="26"/>
        <v>0</v>
      </c>
      <c r="N175" s="56">
        <f t="shared" si="22"/>
        <v>0</v>
      </c>
      <c r="O175" s="56" t="str">
        <f>IFERROR(IF($P175="","",IF($P175=LEFT('Master Info'!$Q$2,2),"SCGST","IGST")),"")</f>
        <v/>
      </c>
      <c r="P175" s="56" t="str">
        <f>IFERROR(LEFT(VLOOKUP($F175,'Master Info'!$A$14:$U$113,21,FALSE),2),"")</f>
        <v/>
      </c>
      <c r="Q175" s="73" t="str">
        <f t="shared" si="23"/>
        <v/>
      </c>
      <c r="R175" s="56">
        <f t="shared" si="27"/>
        <v>0</v>
      </c>
      <c r="S175" s="56">
        <f t="shared" si="27"/>
        <v>0</v>
      </c>
      <c r="T175" s="56">
        <f t="shared" si="28"/>
        <v>0</v>
      </c>
      <c r="U175" s="57">
        <f t="shared" si="29"/>
        <v>0</v>
      </c>
      <c r="V175" s="55" t="str">
        <f>IFERROR(VLOOKUP($F175,'Master Info'!$A$14:$W$113,17,FALSE),"")</f>
        <v/>
      </c>
      <c r="W175" s="54"/>
    </row>
    <row r="176" spans="1:23" x14ac:dyDescent="0.25">
      <c r="A176" s="54">
        <f t="shared" si="30"/>
        <v>175</v>
      </c>
      <c r="B176" s="54" t="str">
        <f t="shared" si="24"/>
        <v>-</v>
      </c>
      <c r="C176" s="94"/>
      <c r="D176" s="94"/>
      <c r="E176" s="76"/>
      <c r="F176" s="113"/>
      <c r="G176" s="114"/>
      <c r="H176" s="55">
        <f>IFERROR(VLOOKUP($G176,'Product Master'!$B$1:$G$26,5,FALSE),0)</f>
        <v>0</v>
      </c>
      <c r="I176" s="73" t="str">
        <f t="shared" si="25"/>
        <v/>
      </c>
      <c r="J176" s="115"/>
      <c r="K176" s="57">
        <f t="shared" si="21"/>
        <v>0</v>
      </c>
      <c r="L176" s="115"/>
      <c r="M176" s="56">
        <f t="shared" si="26"/>
        <v>0</v>
      </c>
      <c r="N176" s="56">
        <f t="shared" si="22"/>
        <v>0</v>
      </c>
      <c r="O176" s="56" t="str">
        <f>IFERROR(IF($P176="","",IF($P176=LEFT('Master Info'!$Q$2,2),"SCGST","IGST")),"")</f>
        <v/>
      </c>
      <c r="P176" s="56" t="str">
        <f>IFERROR(LEFT(VLOOKUP($F176,'Master Info'!$A$14:$U$113,21,FALSE),2),"")</f>
        <v/>
      </c>
      <c r="Q176" s="73" t="str">
        <f t="shared" si="23"/>
        <v/>
      </c>
      <c r="R176" s="56">
        <f t="shared" si="27"/>
        <v>0</v>
      </c>
      <c r="S176" s="56">
        <f t="shared" si="27"/>
        <v>0</v>
      </c>
      <c r="T176" s="56">
        <f t="shared" si="28"/>
        <v>0</v>
      </c>
      <c r="U176" s="57">
        <f t="shared" si="29"/>
        <v>0</v>
      </c>
      <c r="V176" s="55" t="str">
        <f>IFERROR(VLOOKUP($F176,'Master Info'!$A$14:$W$113,17,FALSE),"")</f>
        <v/>
      </c>
      <c r="W176" s="54"/>
    </row>
    <row r="177" spans="1:23" x14ac:dyDescent="0.25">
      <c r="A177" s="54">
        <f t="shared" si="30"/>
        <v>176</v>
      </c>
      <c r="B177" s="54" t="str">
        <f t="shared" si="24"/>
        <v>-</v>
      </c>
      <c r="C177" s="94"/>
      <c r="D177" s="94"/>
      <c r="E177" s="76"/>
      <c r="F177" s="113"/>
      <c r="G177" s="114"/>
      <c r="H177" s="55">
        <f>IFERROR(VLOOKUP($G177,'Product Master'!$B$1:$G$26,5,FALSE),0)</f>
        <v>0</v>
      </c>
      <c r="I177" s="73" t="str">
        <f t="shared" si="25"/>
        <v/>
      </c>
      <c r="J177" s="115"/>
      <c r="K177" s="57">
        <f t="shared" si="21"/>
        <v>0</v>
      </c>
      <c r="L177" s="115"/>
      <c r="M177" s="56">
        <f t="shared" si="26"/>
        <v>0</v>
      </c>
      <c r="N177" s="56">
        <f t="shared" si="22"/>
        <v>0</v>
      </c>
      <c r="O177" s="56" t="str">
        <f>IFERROR(IF($P177="","",IF($P177=LEFT('Master Info'!$Q$2,2),"SCGST","IGST")),"")</f>
        <v/>
      </c>
      <c r="P177" s="56" t="str">
        <f>IFERROR(LEFT(VLOOKUP($F177,'Master Info'!$A$14:$U$113,21,FALSE),2),"")</f>
        <v/>
      </c>
      <c r="Q177" s="73" t="str">
        <f t="shared" si="23"/>
        <v/>
      </c>
      <c r="R177" s="56">
        <f t="shared" si="27"/>
        <v>0</v>
      </c>
      <c r="S177" s="56">
        <f t="shared" si="27"/>
        <v>0</v>
      </c>
      <c r="T177" s="56">
        <f t="shared" si="28"/>
        <v>0</v>
      </c>
      <c r="U177" s="57">
        <f t="shared" si="29"/>
        <v>0</v>
      </c>
      <c r="V177" s="55" t="str">
        <f>IFERROR(VLOOKUP($F177,'Master Info'!$A$14:$W$113,17,FALSE),"")</f>
        <v/>
      </c>
      <c r="W177" s="54"/>
    </row>
    <row r="178" spans="1:23" x14ac:dyDescent="0.25">
      <c r="A178" s="54">
        <f t="shared" si="30"/>
        <v>177</v>
      </c>
      <c r="B178" s="54" t="str">
        <f t="shared" si="24"/>
        <v>-</v>
      </c>
      <c r="C178" s="94"/>
      <c r="D178" s="94"/>
      <c r="E178" s="76"/>
      <c r="F178" s="113"/>
      <c r="G178" s="114"/>
      <c r="H178" s="55">
        <f>IFERROR(VLOOKUP($G178,'Product Master'!$B$1:$G$26,5,FALSE),0)</f>
        <v>0</v>
      </c>
      <c r="I178" s="73" t="str">
        <f t="shared" si="25"/>
        <v/>
      </c>
      <c r="J178" s="115"/>
      <c r="K178" s="57">
        <f t="shared" si="21"/>
        <v>0</v>
      </c>
      <c r="L178" s="115"/>
      <c r="M178" s="56">
        <f t="shared" si="26"/>
        <v>0</v>
      </c>
      <c r="N178" s="56">
        <f t="shared" si="22"/>
        <v>0</v>
      </c>
      <c r="O178" s="56" t="str">
        <f>IFERROR(IF($P178="","",IF($P178=LEFT('Master Info'!$Q$2,2),"SCGST","IGST")),"")</f>
        <v/>
      </c>
      <c r="P178" s="56" t="str">
        <f>IFERROR(LEFT(VLOOKUP($F178,'Master Info'!$A$14:$U$113,21,FALSE),2),"")</f>
        <v/>
      </c>
      <c r="Q178" s="73" t="str">
        <f t="shared" si="23"/>
        <v/>
      </c>
      <c r="R178" s="56">
        <f t="shared" si="27"/>
        <v>0</v>
      </c>
      <c r="S178" s="56">
        <f t="shared" si="27"/>
        <v>0</v>
      </c>
      <c r="T178" s="56">
        <f t="shared" si="28"/>
        <v>0</v>
      </c>
      <c r="U178" s="57">
        <f t="shared" si="29"/>
        <v>0</v>
      </c>
      <c r="V178" s="55" t="str">
        <f>IFERROR(VLOOKUP($F178,'Master Info'!$A$14:$W$113,17,FALSE),"")</f>
        <v/>
      </c>
      <c r="W178" s="54"/>
    </row>
    <row r="179" spans="1:23" x14ac:dyDescent="0.25">
      <c r="A179" s="54">
        <f t="shared" si="30"/>
        <v>178</v>
      </c>
      <c r="B179" s="54" t="str">
        <f t="shared" si="24"/>
        <v>-</v>
      </c>
      <c r="C179" s="94"/>
      <c r="D179" s="94"/>
      <c r="E179" s="76"/>
      <c r="F179" s="113"/>
      <c r="G179" s="114"/>
      <c r="H179" s="55">
        <f>IFERROR(VLOOKUP($G179,'Product Master'!$B$1:$G$26,5,FALSE),0)</f>
        <v>0</v>
      </c>
      <c r="I179" s="73" t="str">
        <f t="shared" si="25"/>
        <v/>
      </c>
      <c r="J179" s="115"/>
      <c r="K179" s="57">
        <f t="shared" si="21"/>
        <v>0</v>
      </c>
      <c r="L179" s="115"/>
      <c r="M179" s="56">
        <f t="shared" si="26"/>
        <v>0</v>
      </c>
      <c r="N179" s="56">
        <f t="shared" si="22"/>
        <v>0</v>
      </c>
      <c r="O179" s="56" t="str">
        <f>IFERROR(IF($P179="","",IF($P179=LEFT('Master Info'!$Q$2,2),"SCGST","IGST")),"")</f>
        <v/>
      </c>
      <c r="P179" s="56" t="str">
        <f>IFERROR(LEFT(VLOOKUP($F179,'Master Info'!$A$14:$U$113,21,FALSE),2),"")</f>
        <v/>
      </c>
      <c r="Q179" s="73" t="str">
        <f t="shared" si="23"/>
        <v/>
      </c>
      <c r="R179" s="56">
        <f t="shared" si="27"/>
        <v>0</v>
      </c>
      <c r="S179" s="56">
        <f t="shared" si="27"/>
        <v>0</v>
      </c>
      <c r="T179" s="56">
        <f t="shared" si="28"/>
        <v>0</v>
      </c>
      <c r="U179" s="57">
        <f t="shared" si="29"/>
        <v>0</v>
      </c>
      <c r="V179" s="55" t="str">
        <f>IFERROR(VLOOKUP($F179,'Master Info'!$A$14:$W$113,17,FALSE),"")</f>
        <v/>
      </c>
      <c r="W179" s="54"/>
    </row>
    <row r="180" spans="1:23" x14ac:dyDescent="0.25">
      <c r="A180" s="54">
        <f t="shared" si="30"/>
        <v>179</v>
      </c>
      <c r="B180" s="54" t="str">
        <f t="shared" si="24"/>
        <v>-</v>
      </c>
      <c r="C180" s="94"/>
      <c r="D180" s="94"/>
      <c r="E180" s="76"/>
      <c r="F180" s="113"/>
      <c r="G180" s="114"/>
      <c r="H180" s="55">
        <f>IFERROR(VLOOKUP($G180,'Product Master'!$B$1:$G$26,5,FALSE),0)</f>
        <v>0</v>
      </c>
      <c r="I180" s="73" t="str">
        <f t="shared" si="25"/>
        <v/>
      </c>
      <c r="J180" s="115"/>
      <c r="K180" s="57">
        <f t="shared" si="21"/>
        <v>0</v>
      </c>
      <c r="L180" s="115"/>
      <c r="M180" s="56">
        <f t="shared" si="26"/>
        <v>0</v>
      </c>
      <c r="N180" s="56">
        <f t="shared" si="22"/>
        <v>0</v>
      </c>
      <c r="O180" s="56" t="str">
        <f>IFERROR(IF($P180="","",IF($P180=LEFT('Master Info'!$Q$2,2),"SCGST","IGST")),"")</f>
        <v/>
      </c>
      <c r="P180" s="56" t="str">
        <f>IFERROR(LEFT(VLOOKUP($F180,'Master Info'!$A$14:$U$113,21,FALSE),2),"")</f>
        <v/>
      </c>
      <c r="Q180" s="73" t="str">
        <f t="shared" si="23"/>
        <v/>
      </c>
      <c r="R180" s="56">
        <f t="shared" si="27"/>
        <v>0</v>
      </c>
      <c r="S180" s="56">
        <f t="shared" si="27"/>
        <v>0</v>
      </c>
      <c r="T180" s="56">
        <f t="shared" si="28"/>
        <v>0</v>
      </c>
      <c r="U180" s="57">
        <f t="shared" si="29"/>
        <v>0</v>
      </c>
      <c r="V180" s="55" t="str">
        <f>IFERROR(VLOOKUP($F180,'Master Info'!$A$14:$W$113,17,FALSE),"")</f>
        <v/>
      </c>
      <c r="W180" s="54"/>
    </row>
    <row r="181" spans="1:23" x14ac:dyDescent="0.25">
      <c r="A181" s="54">
        <f t="shared" si="30"/>
        <v>180</v>
      </c>
      <c r="B181" s="54" t="str">
        <f t="shared" si="24"/>
        <v>-</v>
      </c>
      <c r="C181" s="94"/>
      <c r="D181" s="94"/>
      <c r="E181" s="76"/>
      <c r="F181" s="113"/>
      <c r="G181" s="114"/>
      <c r="H181" s="55">
        <f>IFERROR(VLOOKUP($G181,'Product Master'!$B$1:$G$26,5,FALSE),0)</f>
        <v>0</v>
      </c>
      <c r="I181" s="73" t="str">
        <f t="shared" si="25"/>
        <v/>
      </c>
      <c r="J181" s="115"/>
      <c r="K181" s="57">
        <f t="shared" si="21"/>
        <v>0</v>
      </c>
      <c r="L181" s="115"/>
      <c r="M181" s="56">
        <f t="shared" si="26"/>
        <v>0</v>
      </c>
      <c r="N181" s="56">
        <f t="shared" si="22"/>
        <v>0</v>
      </c>
      <c r="O181" s="56" t="str">
        <f>IFERROR(IF($P181="","",IF($P181=LEFT('Master Info'!$Q$2,2),"SCGST","IGST")),"")</f>
        <v/>
      </c>
      <c r="P181" s="56" t="str">
        <f>IFERROR(LEFT(VLOOKUP($F181,'Master Info'!$A$14:$U$113,21,FALSE),2),"")</f>
        <v/>
      </c>
      <c r="Q181" s="73" t="str">
        <f t="shared" si="23"/>
        <v/>
      </c>
      <c r="R181" s="56">
        <f t="shared" si="27"/>
        <v>0</v>
      </c>
      <c r="S181" s="56">
        <f t="shared" si="27"/>
        <v>0</v>
      </c>
      <c r="T181" s="56">
        <f t="shared" si="28"/>
        <v>0</v>
      </c>
      <c r="U181" s="57">
        <f t="shared" si="29"/>
        <v>0</v>
      </c>
      <c r="V181" s="55" t="str">
        <f>IFERROR(VLOOKUP($F181,'Master Info'!$A$14:$W$113,17,FALSE),"")</f>
        <v/>
      </c>
      <c r="W181" s="54"/>
    </row>
    <row r="182" spans="1:23" x14ac:dyDescent="0.25">
      <c r="A182" s="54">
        <f t="shared" si="30"/>
        <v>181</v>
      </c>
      <c r="B182" s="54" t="str">
        <f t="shared" si="24"/>
        <v>-</v>
      </c>
      <c r="C182" s="94"/>
      <c r="D182" s="94"/>
      <c r="E182" s="76"/>
      <c r="F182" s="113"/>
      <c r="G182" s="114"/>
      <c r="H182" s="55">
        <f>IFERROR(VLOOKUP($G182,'Product Master'!$B$1:$G$26,5,FALSE),0)</f>
        <v>0</v>
      </c>
      <c r="I182" s="73" t="str">
        <f t="shared" si="25"/>
        <v/>
      </c>
      <c r="J182" s="115"/>
      <c r="K182" s="57">
        <f t="shared" si="21"/>
        <v>0</v>
      </c>
      <c r="L182" s="115"/>
      <c r="M182" s="56">
        <f t="shared" si="26"/>
        <v>0</v>
      </c>
      <c r="N182" s="56">
        <f t="shared" si="22"/>
        <v>0</v>
      </c>
      <c r="O182" s="56" t="str">
        <f>IFERROR(IF($P182="","",IF($P182=LEFT('Master Info'!$Q$2,2),"SCGST","IGST")),"")</f>
        <v/>
      </c>
      <c r="P182" s="56" t="str">
        <f>IFERROR(LEFT(VLOOKUP($F182,'Master Info'!$A$14:$U$113,21,FALSE),2),"")</f>
        <v/>
      </c>
      <c r="Q182" s="73" t="str">
        <f t="shared" si="23"/>
        <v/>
      </c>
      <c r="R182" s="56">
        <f t="shared" si="27"/>
        <v>0</v>
      </c>
      <c r="S182" s="56">
        <f t="shared" si="27"/>
        <v>0</v>
      </c>
      <c r="T182" s="56">
        <f t="shared" si="28"/>
        <v>0</v>
      </c>
      <c r="U182" s="57">
        <f t="shared" si="29"/>
        <v>0</v>
      </c>
      <c r="V182" s="55" t="str">
        <f>IFERROR(VLOOKUP($F182,'Master Info'!$A$14:$W$113,17,FALSE),"")</f>
        <v/>
      </c>
      <c r="W182" s="54"/>
    </row>
    <row r="183" spans="1:23" x14ac:dyDescent="0.25">
      <c r="A183" s="54">
        <f t="shared" si="30"/>
        <v>182</v>
      </c>
      <c r="B183" s="54" t="str">
        <f t="shared" si="24"/>
        <v>-</v>
      </c>
      <c r="C183" s="94"/>
      <c r="D183" s="94"/>
      <c r="E183" s="76"/>
      <c r="F183" s="113"/>
      <c r="G183" s="114"/>
      <c r="H183" s="55">
        <f>IFERROR(VLOOKUP($G183,'Product Master'!$B$1:$G$26,5,FALSE),0)</f>
        <v>0</v>
      </c>
      <c r="I183" s="73" t="str">
        <f t="shared" si="25"/>
        <v/>
      </c>
      <c r="J183" s="115"/>
      <c r="K183" s="57">
        <f t="shared" si="21"/>
        <v>0</v>
      </c>
      <c r="L183" s="115"/>
      <c r="M183" s="56">
        <f t="shared" si="26"/>
        <v>0</v>
      </c>
      <c r="N183" s="56">
        <f t="shared" si="22"/>
        <v>0</v>
      </c>
      <c r="O183" s="56" t="str">
        <f>IFERROR(IF($P183="","",IF($P183=LEFT('Master Info'!$Q$2,2),"SCGST","IGST")),"")</f>
        <v/>
      </c>
      <c r="P183" s="56" t="str">
        <f>IFERROR(LEFT(VLOOKUP($F183,'Master Info'!$A$14:$U$113,21,FALSE),2),"")</f>
        <v/>
      </c>
      <c r="Q183" s="73" t="str">
        <f t="shared" si="23"/>
        <v/>
      </c>
      <c r="R183" s="56">
        <f t="shared" si="27"/>
        <v>0</v>
      </c>
      <c r="S183" s="56">
        <f t="shared" si="27"/>
        <v>0</v>
      </c>
      <c r="T183" s="56">
        <f t="shared" si="28"/>
        <v>0</v>
      </c>
      <c r="U183" s="57">
        <f t="shared" si="29"/>
        <v>0</v>
      </c>
      <c r="V183" s="55" t="str">
        <f>IFERROR(VLOOKUP($F183,'Master Info'!$A$14:$W$113,17,FALSE),"")</f>
        <v/>
      </c>
      <c r="W183" s="54"/>
    </row>
    <row r="184" spans="1:23" x14ac:dyDescent="0.25">
      <c r="A184" s="54">
        <f t="shared" si="30"/>
        <v>183</v>
      </c>
      <c r="B184" s="54" t="str">
        <f t="shared" si="24"/>
        <v>-</v>
      </c>
      <c r="C184" s="94"/>
      <c r="D184" s="94"/>
      <c r="E184" s="76"/>
      <c r="F184" s="113"/>
      <c r="G184" s="114"/>
      <c r="H184" s="55">
        <f>IFERROR(VLOOKUP($G184,'Product Master'!$B$1:$G$26,5,FALSE),0)</f>
        <v>0</v>
      </c>
      <c r="I184" s="73" t="str">
        <f t="shared" si="25"/>
        <v/>
      </c>
      <c r="J184" s="115"/>
      <c r="K184" s="57">
        <f t="shared" si="21"/>
        <v>0</v>
      </c>
      <c r="L184" s="115"/>
      <c r="M184" s="56">
        <f t="shared" si="26"/>
        <v>0</v>
      </c>
      <c r="N184" s="56">
        <f t="shared" si="22"/>
        <v>0</v>
      </c>
      <c r="O184" s="56" t="str">
        <f>IFERROR(IF($P184="","",IF($P184=LEFT('Master Info'!$Q$2,2),"SCGST","IGST")),"")</f>
        <v/>
      </c>
      <c r="P184" s="56" t="str">
        <f>IFERROR(LEFT(VLOOKUP($F184,'Master Info'!$A$14:$U$113,21,FALSE),2),"")</f>
        <v/>
      </c>
      <c r="Q184" s="73" t="str">
        <f t="shared" si="23"/>
        <v/>
      </c>
      <c r="R184" s="56">
        <f t="shared" si="27"/>
        <v>0</v>
      </c>
      <c r="S184" s="56">
        <f t="shared" si="27"/>
        <v>0</v>
      </c>
      <c r="T184" s="56">
        <f t="shared" si="28"/>
        <v>0</v>
      </c>
      <c r="U184" s="57">
        <f t="shared" si="29"/>
        <v>0</v>
      </c>
      <c r="V184" s="55" t="str">
        <f>IFERROR(VLOOKUP($F184,'Master Info'!$A$14:$W$113,17,FALSE),"")</f>
        <v/>
      </c>
      <c r="W184" s="54"/>
    </row>
    <row r="185" spans="1:23" x14ac:dyDescent="0.25">
      <c r="A185" s="54">
        <f t="shared" si="30"/>
        <v>184</v>
      </c>
      <c r="B185" s="54" t="str">
        <f t="shared" si="24"/>
        <v>-</v>
      </c>
      <c r="C185" s="94"/>
      <c r="D185" s="94"/>
      <c r="E185" s="76"/>
      <c r="F185" s="113"/>
      <c r="G185" s="114"/>
      <c r="H185" s="55">
        <f>IFERROR(VLOOKUP($G185,'Product Master'!$B$1:$G$26,5,FALSE),0)</f>
        <v>0</v>
      </c>
      <c r="I185" s="73" t="str">
        <f t="shared" si="25"/>
        <v/>
      </c>
      <c r="J185" s="115"/>
      <c r="K185" s="57">
        <f t="shared" si="21"/>
        <v>0</v>
      </c>
      <c r="L185" s="115"/>
      <c r="M185" s="56">
        <f t="shared" si="26"/>
        <v>0</v>
      </c>
      <c r="N185" s="56">
        <f t="shared" si="22"/>
        <v>0</v>
      </c>
      <c r="O185" s="56" t="str">
        <f>IFERROR(IF($P185="","",IF($P185=LEFT('Master Info'!$Q$2,2),"SCGST","IGST")),"")</f>
        <v/>
      </c>
      <c r="P185" s="56" t="str">
        <f>IFERROR(LEFT(VLOOKUP($F185,'Master Info'!$A$14:$U$113,21,FALSE),2),"")</f>
        <v/>
      </c>
      <c r="Q185" s="73" t="str">
        <f t="shared" si="23"/>
        <v/>
      </c>
      <c r="R185" s="56">
        <f t="shared" si="27"/>
        <v>0</v>
      </c>
      <c r="S185" s="56">
        <f t="shared" si="27"/>
        <v>0</v>
      </c>
      <c r="T185" s="56">
        <f t="shared" si="28"/>
        <v>0</v>
      </c>
      <c r="U185" s="57">
        <f t="shared" si="29"/>
        <v>0</v>
      </c>
      <c r="V185" s="55" t="str">
        <f>IFERROR(VLOOKUP($F185,'Master Info'!$A$14:$W$113,17,FALSE),"")</f>
        <v/>
      </c>
      <c r="W185" s="54"/>
    </row>
    <row r="186" spans="1:23" x14ac:dyDescent="0.25">
      <c r="A186" s="54">
        <f t="shared" si="30"/>
        <v>185</v>
      </c>
      <c r="B186" s="54" t="str">
        <f t="shared" si="24"/>
        <v>-</v>
      </c>
      <c r="C186" s="94"/>
      <c r="D186" s="94"/>
      <c r="E186" s="76"/>
      <c r="F186" s="113"/>
      <c r="G186" s="114"/>
      <c r="H186" s="55">
        <f>IFERROR(VLOOKUP($G186,'Product Master'!$B$1:$G$26,5,FALSE),0)</f>
        <v>0</v>
      </c>
      <c r="I186" s="73" t="str">
        <f t="shared" si="25"/>
        <v/>
      </c>
      <c r="J186" s="115"/>
      <c r="K186" s="57">
        <f t="shared" si="21"/>
        <v>0</v>
      </c>
      <c r="L186" s="115"/>
      <c r="M186" s="56">
        <f t="shared" si="26"/>
        <v>0</v>
      </c>
      <c r="N186" s="56">
        <f t="shared" si="22"/>
        <v>0</v>
      </c>
      <c r="O186" s="56" t="str">
        <f>IFERROR(IF($P186="","",IF($P186=LEFT('Master Info'!$Q$2,2),"SCGST","IGST")),"")</f>
        <v/>
      </c>
      <c r="P186" s="56" t="str">
        <f>IFERROR(LEFT(VLOOKUP($F186,'Master Info'!$A$14:$U$113,21,FALSE),2),"")</f>
        <v/>
      </c>
      <c r="Q186" s="73" t="str">
        <f t="shared" si="23"/>
        <v/>
      </c>
      <c r="R186" s="56">
        <f t="shared" si="27"/>
        <v>0</v>
      </c>
      <c r="S186" s="56">
        <f t="shared" si="27"/>
        <v>0</v>
      </c>
      <c r="T186" s="56">
        <f t="shared" si="28"/>
        <v>0</v>
      </c>
      <c r="U186" s="57">
        <f t="shared" si="29"/>
        <v>0</v>
      </c>
      <c r="V186" s="55" t="str">
        <f>IFERROR(VLOOKUP($F186,'Master Info'!$A$14:$W$113,17,FALSE),"")</f>
        <v/>
      </c>
      <c r="W186" s="54"/>
    </row>
    <row r="187" spans="1:23" x14ac:dyDescent="0.25">
      <c r="A187" s="54">
        <f t="shared" si="30"/>
        <v>186</v>
      </c>
      <c r="B187" s="54" t="str">
        <f t="shared" si="24"/>
        <v>-</v>
      </c>
      <c r="C187" s="94"/>
      <c r="D187" s="94"/>
      <c r="E187" s="76"/>
      <c r="F187" s="113"/>
      <c r="G187" s="114"/>
      <c r="H187" s="55">
        <f>IFERROR(VLOOKUP($G187,'Product Master'!$B$1:$G$26,5,FALSE),0)</f>
        <v>0</v>
      </c>
      <c r="I187" s="73" t="str">
        <f t="shared" si="25"/>
        <v/>
      </c>
      <c r="J187" s="115"/>
      <c r="K187" s="57">
        <f t="shared" si="21"/>
        <v>0</v>
      </c>
      <c r="L187" s="115"/>
      <c r="M187" s="56">
        <f t="shared" si="26"/>
        <v>0</v>
      </c>
      <c r="N187" s="56">
        <f t="shared" si="22"/>
        <v>0</v>
      </c>
      <c r="O187" s="56" t="str">
        <f>IFERROR(IF($P187="","",IF($P187=LEFT('Master Info'!$Q$2,2),"SCGST","IGST")),"")</f>
        <v/>
      </c>
      <c r="P187" s="56" t="str">
        <f>IFERROR(LEFT(VLOOKUP($F187,'Master Info'!$A$14:$U$113,21,FALSE),2),"")</f>
        <v/>
      </c>
      <c r="Q187" s="73" t="str">
        <f t="shared" si="23"/>
        <v/>
      </c>
      <c r="R187" s="56">
        <f t="shared" si="27"/>
        <v>0</v>
      </c>
      <c r="S187" s="56">
        <f t="shared" si="27"/>
        <v>0</v>
      </c>
      <c r="T187" s="56">
        <f t="shared" si="28"/>
        <v>0</v>
      </c>
      <c r="U187" s="57">
        <f t="shared" si="29"/>
        <v>0</v>
      </c>
      <c r="V187" s="55" t="str">
        <f>IFERROR(VLOOKUP($F187,'Master Info'!$A$14:$W$113,17,FALSE),"")</f>
        <v/>
      </c>
      <c r="W187" s="54"/>
    </row>
    <row r="188" spans="1:23" x14ac:dyDescent="0.25">
      <c r="A188" s="54">
        <f t="shared" si="30"/>
        <v>187</v>
      </c>
      <c r="B188" s="54" t="str">
        <f t="shared" si="24"/>
        <v>-</v>
      </c>
      <c r="C188" s="94"/>
      <c r="D188" s="94"/>
      <c r="E188" s="76"/>
      <c r="F188" s="113"/>
      <c r="G188" s="114"/>
      <c r="H188" s="55">
        <f>IFERROR(VLOOKUP($G188,'Product Master'!$B$1:$G$26,5,FALSE),0)</f>
        <v>0</v>
      </c>
      <c r="I188" s="73" t="str">
        <f t="shared" si="25"/>
        <v/>
      </c>
      <c r="J188" s="115"/>
      <c r="K188" s="57">
        <f t="shared" si="21"/>
        <v>0</v>
      </c>
      <c r="L188" s="115"/>
      <c r="M188" s="56">
        <f t="shared" si="26"/>
        <v>0</v>
      </c>
      <c r="N188" s="56">
        <f t="shared" si="22"/>
        <v>0</v>
      </c>
      <c r="O188" s="56" t="str">
        <f>IFERROR(IF($P188="","",IF($P188=LEFT('Master Info'!$Q$2,2),"SCGST","IGST")),"")</f>
        <v/>
      </c>
      <c r="P188" s="56" t="str">
        <f>IFERROR(LEFT(VLOOKUP($F188,'Master Info'!$A$14:$U$113,21,FALSE),2),"")</f>
        <v/>
      </c>
      <c r="Q188" s="73" t="str">
        <f t="shared" si="23"/>
        <v/>
      </c>
      <c r="R188" s="56">
        <f t="shared" si="27"/>
        <v>0</v>
      </c>
      <c r="S188" s="56">
        <f t="shared" si="27"/>
        <v>0</v>
      </c>
      <c r="T188" s="56">
        <f t="shared" si="28"/>
        <v>0</v>
      </c>
      <c r="U188" s="57">
        <f t="shared" si="29"/>
        <v>0</v>
      </c>
      <c r="V188" s="55" t="str">
        <f>IFERROR(VLOOKUP($F188,'Master Info'!$A$14:$W$113,17,FALSE),"")</f>
        <v/>
      </c>
      <c r="W188" s="54"/>
    </row>
    <row r="189" spans="1:23" x14ac:dyDescent="0.25">
      <c r="A189" s="54">
        <f t="shared" si="30"/>
        <v>188</v>
      </c>
      <c r="B189" s="54" t="str">
        <f t="shared" si="24"/>
        <v>-</v>
      </c>
      <c r="C189" s="94"/>
      <c r="D189" s="94"/>
      <c r="E189" s="76"/>
      <c r="F189" s="113"/>
      <c r="G189" s="114"/>
      <c r="H189" s="55">
        <f>IFERROR(VLOOKUP($G189,'Product Master'!$B$1:$G$26,5,FALSE),0)</f>
        <v>0</v>
      </c>
      <c r="I189" s="73" t="str">
        <f t="shared" si="25"/>
        <v/>
      </c>
      <c r="J189" s="115"/>
      <c r="K189" s="57">
        <f t="shared" si="21"/>
        <v>0</v>
      </c>
      <c r="L189" s="115"/>
      <c r="M189" s="56">
        <f t="shared" si="26"/>
        <v>0</v>
      </c>
      <c r="N189" s="56">
        <f t="shared" si="22"/>
        <v>0</v>
      </c>
      <c r="O189" s="56" t="str">
        <f>IFERROR(IF($P189="","",IF($P189=LEFT('Master Info'!$Q$2,2),"SCGST","IGST")),"")</f>
        <v/>
      </c>
      <c r="P189" s="56" t="str">
        <f>IFERROR(LEFT(VLOOKUP($F189,'Master Info'!$A$14:$U$113,21,FALSE),2),"")</f>
        <v/>
      </c>
      <c r="Q189" s="73" t="str">
        <f t="shared" si="23"/>
        <v/>
      </c>
      <c r="R189" s="56">
        <f t="shared" si="27"/>
        <v>0</v>
      </c>
      <c r="S189" s="56">
        <f t="shared" si="27"/>
        <v>0</v>
      </c>
      <c r="T189" s="56">
        <f t="shared" si="28"/>
        <v>0</v>
      </c>
      <c r="U189" s="57">
        <f t="shared" si="29"/>
        <v>0</v>
      </c>
      <c r="V189" s="55" t="str">
        <f>IFERROR(VLOOKUP($F189,'Master Info'!$A$14:$W$113,17,FALSE),"")</f>
        <v/>
      </c>
      <c r="W189" s="54"/>
    </row>
    <row r="190" spans="1:23" x14ac:dyDescent="0.25">
      <c r="A190" s="54">
        <f t="shared" si="30"/>
        <v>189</v>
      </c>
      <c r="B190" s="54" t="str">
        <f t="shared" si="24"/>
        <v>-</v>
      </c>
      <c r="C190" s="94"/>
      <c r="D190" s="94"/>
      <c r="E190" s="76"/>
      <c r="F190" s="113"/>
      <c r="G190" s="114"/>
      <c r="H190" s="55">
        <f>IFERROR(VLOOKUP($G190,'Product Master'!$B$1:$G$26,5,FALSE),0)</f>
        <v>0</v>
      </c>
      <c r="I190" s="73" t="str">
        <f t="shared" si="25"/>
        <v/>
      </c>
      <c r="J190" s="115"/>
      <c r="K190" s="57">
        <f t="shared" si="21"/>
        <v>0</v>
      </c>
      <c r="L190" s="115"/>
      <c r="M190" s="56">
        <f t="shared" si="26"/>
        <v>0</v>
      </c>
      <c r="N190" s="56">
        <f t="shared" si="22"/>
        <v>0</v>
      </c>
      <c r="O190" s="56" t="str">
        <f>IFERROR(IF($P190="","",IF($P190=LEFT('Master Info'!$Q$2,2),"SCGST","IGST")),"")</f>
        <v/>
      </c>
      <c r="P190" s="56" t="str">
        <f>IFERROR(LEFT(VLOOKUP($F190,'Master Info'!$A$14:$U$113,21,FALSE),2),"")</f>
        <v/>
      </c>
      <c r="Q190" s="73" t="str">
        <f t="shared" si="23"/>
        <v/>
      </c>
      <c r="R190" s="56">
        <f t="shared" si="27"/>
        <v>0</v>
      </c>
      <c r="S190" s="56">
        <f t="shared" si="27"/>
        <v>0</v>
      </c>
      <c r="T190" s="56">
        <f t="shared" si="28"/>
        <v>0</v>
      </c>
      <c r="U190" s="57">
        <f t="shared" si="29"/>
        <v>0</v>
      </c>
      <c r="V190" s="55" t="str">
        <f>IFERROR(VLOOKUP($F190,'Master Info'!$A$14:$W$113,17,FALSE),"")</f>
        <v/>
      </c>
      <c r="W190" s="54"/>
    </row>
    <row r="191" spans="1:23" x14ac:dyDescent="0.25">
      <c r="A191" s="54">
        <f t="shared" si="30"/>
        <v>190</v>
      </c>
      <c r="B191" s="54" t="str">
        <f t="shared" si="24"/>
        <v>-</v>
      </c>
      <c r="C191" s="94"/>
      <c r="D191" s="94"/>
      <c r="E191" s="76"/>
      <c r="F191" s="113"/>
      <c r="G191" s="114"/>
      <c r="H191" s="55">
        <f>IFERROR(VLOOKUP($G191,'Product Master'!$B$1:$G$26,5,FALSE),0)</f>
        <v>0</v>
      </c>
      <c r="I191" s="73" t="str">
        <f t="shared" si="25"/>
        <v/>
      </c>
      <c r="J191" s="115"/>
      <c r="K191" s="57">
        <f t="shared" si="21"/>
        <v>0</v>
      </c>
      <c r="L191" s="115"/>
      <c r="M191" s="56">
        <f t="shared" si="26"/>
        <v>0</v>
      </c>
      <c r="N191" s="56">
        <f t="shared" si="22"/>
        <v>0</v>
      </c>
      <c r="O191" s="56" t="str">
        <f>IFERROR(IF($P191="","",IF($P191=LEFT('Master Info'!$Q$2,2),"SCGST","IGST")),"")</f>
        <v/>
      </c>
      <c r="P191" s="56" t="str">
        <f>IFERROR(LEFT(VLOOKUP($F191,'Master Info'!$A$14:$U$113,21,FALSE),2),"")</f>
        <v/>
      </c>
      <c r="Q191" s="73" t="str">
        <f t="shared" si="23"/>
        <v/>
      </c>
      <c r="R191" s="56">
        <f t="shared" si="27"/>
        <v>0</v>
      </c>
      <c r="S191" s="56">
        <f t="shared" si="27"/>
        <v>0</v>
      </c>
      <c r="T191" s="56">
        <f t="shared" si="28"/>
        <v>0</v>
      </c>
      <c r="U191" s="57">
        <f t="shared" si="29"/>
        <v>0</v>
      </c>
      <c r="V191" s="55" t="str">
        <f>IFERROR(VLOOKUP($F191,'Master Info'!$A$14:$W$113,17,FALSE),"")</f>
        <v/>
      </c>
      <c r="W191" s="54"/>
    </row>
    <row r="192" spans="1:23" x14ac:dyDescent="0.25">
      <c r="A192" s="54">
        <f t="shared" si="30"/>
        <v>191</v>
      </c>
      <c r="B192" s="54" t="str">
        <f t="shared" si="24"/>
        <v>-</v>
      </c>
      <c r="C192" s="94"/>
      <c r="D192" s="94"/>
      <c r="E192" s="76"/>
      <c r="F192" s="113"/>
      <c r="G192" s="114"/>
      <c r="H192" s="55">
        <f>IFERROR(VLOOKUP($G192,'Product Master'!$B$1:$G$26,5,FALSE),0)</f>
        <v>0</v>
      </c>
      <c r="I192" s="73" t="str">
        <f t="shared" si="25"/>
        <v/>
      </c>
      <c r="J192" s="115"/>
      <c r="K192" s="57">
        <f t="shared" si="21"/>
        <v>0</v>
      </c>
      <c r="L192" s="115"/>
      <c r="M192" s="56">
        <f t="shared" si="26"/>
        <v>0</v>
      </c>
      <c r="N192" s="56">
        <f t="shared" si="22"/>
        <v>0</v>
      </c>
      <c r="O192" s="56" t="str">
        <f>IFERROR(IF($P192="","",IF($P192=LEFT('Master Info'!$Q$2,2),"SCGST","IGST")),"")</f>
        <v/>
      </c>
      <c r="P192" s="56" t="str">
        <f>IFERROR(LEFT(VLOOKUP($F192,'Master Info'!$A$14:$U$113,21,FALSE),2),"")</f>
        <v/>
      </c>
      <c r="Q192" s="73" t="str">
        <f t="shared" si="23"/>
        <v/>
      </c>
      <c r="R192" s="56">
        <f t="shared" si="27"/>
        <v>0</v>
      </c>
      <c r="S192" s="56">
        <f t="shared" si="27"/>
        <v>0</v>
      </c>
      <c r="T192" s="56">
        <f t="shared" si="28"/>
        <v>0</v>
      </c>
      <c r="U192" s="57">
        <f t="shared" si="29"/>
        <v>0</v>
      </c>
      <c r="V192" s="55" t="str">
        <f>IFERROR(VLOOKUP($F192,'Master Info'!$A$14:$W$113,17,FALSE),"")</f>
        <v/>
      </c>
      <c r="W192" s="54"/>
    </row>
    <row r="193" spans="1:23" x14ac:dyDescent="0.25">
      <c r="A193" s="54">
        <f t="shared" si="30"/>
        <v>192</v>
      </c>
      <c r="B193" s="54" t="str">
        <f t="shared" si="24"/>
        <v>-</v>
      </c>
      <c r="C193" s="94"/>
      <c r="D193" s="94"/>
      <c r="E193" s="76"/>
      <c r="F193" s="113"/>
      <c r="G193" s="114"/>
      <c r="H193" s="55">
        <f>IFERROR(VLOOKUP($G193,'Product Master'!$B$1:$G$26,5,FALSE),0)</f>
        <v>0</v>
      </c>
      <c r="I193" s="73" t="str">
        <f t="shared" si="25"/>
        <v/>
      </c>
      <c r="J193" s="115"/>
      <c r="K193" s="57">
        <f t="shared" si="21"/>
        <v>0</v>
      </c>
      <c r="L193" s="115"/>
      <c r="M193" s="56">
        <f t="shared" si="26"/>
        <v>0</v>
      </c>
      <c r="N193" s="56">
        <f t="shared" si="22"/>
        <v>0</v>
      </c>
      <c r="O193" s="56" t="str">
        <f>IFERROR(IF($P193="","",IF($P193=LEFT('Master Info'!$Q$2,2),"SCGST","IGST")),"")</f>
        <v/>
      </c>
      <c r="P193" s="56" t="str">
        <f>IFERROR(LEFT(VLOOKUP($F193,'Master Info'!$A$14:$U$113,21,FALSE),2),"")</f>
        <v/>
      </c>
      <c r="Q193" s="73" t="str">
        <f t="shared" si="23"/>
        <v/>
      </c>
      <c r="R193" s="56">
        <f t="shared" si="27"/>
        <v>0</v>
      </c>
      <c r="S193" s="56">
        <f t="shared" si="27"/>
        <v>0</v>
      </c>
      <c r="T193" s="56">
        <f t="shared" si="28"/>
        <v>0</v>
      </c>
      <c r="U193" s="57">
        <f t="shared" si="29"/>
        <v>0</v>
      </c>
      <c r="V193" s="55" t="str">
        <f>IFERROR(VLOOKUP($F193,'Master Info'!$A$14:$W$113,17,FALSE),"")</f>
        <v/>
      </c>
      <c r="W193" s="54"/>
    </row>
    <row r="194" spans="1:23" x14ac:dyDescent="0.25">
      <c r="A194" s="54">
        <f t="shared" si="30"/>
        <v>193</v>
      </c>
      <c r="B194" s="54" t="str">
        <f t="shared" si="24"/>
        <v>-</v>
      </c>
      <c r="C194" s="94"/>
      <c r="D194" s="94"/>
      <c r="E194" s="76"/>
      <c r="F194" s="113"/>
      <c r="G194" s="114"/>
      <c r="H194" s="55">
        <f>IFERROR(VLOOKUP($G194,'Product Master'!$B$1:$G$26,5,FALSE),0)</f>
        <v>0</v>
      </c>
      <c r="I194" s="73" t="str">
        <f t="shared" si="25"/>
        <v/>
      </c>
      <c r="J194" s="115"/>
      <c r="K194" s="57">
        <f t="shared" ref="K194:K257" si="31">IFERROR(H194-J194,0)</f>
        <v>0</v>
      </c>
      <c r="L194" s="115"/>
      <c r="M194" s="56">
        <f t="shared" si="26"/>
        <v>0</v>
      </c>
      <c r="N194" s="56">
        <f t="shared" ref="N194:N257" si="32">IFERROR(ROUND($J194*$L194,0),0)</f>
        <v>0</v>
      </c>
      <c r="O194" s="56" t="str">
        <f>IFERROR(IF($P194="","",IF($P194=LEFT('Master Info'!$Q$2,2),"SCGST","IGST")),"")</f>
        <v/>
      </c>
      <c r="P194" s="56" t="str">
        <f>IFERROR(LEFT(VLOOKUP($F194,'Master Info'!$A$14:$U$113,21,FALSE),2),"")</f>
        <v/>
      </c>
      <c r="Q194" s="73" t="str">
        <f t="shared" ref="Q194:Q257" si="33">IFERROR(VLOOKUP($G194,Products,IF(O194="SCGST",6,8),FALSE),"")</f>
        <v/>
      </c>
      <c r="R194" s="56">
        <f t="shared" si="27"/>
        <v>0</v>
      </c>
      <c r="S194" s="56">
        <f t="shared" si="27"/>
        <v>0</v>
      </c>
      <c r="T194" s="56">
        <f t="shared" si="28"/>
        <v>0</v>
      </c>
      <c r="U194" s="57">
        <f t="shared" si="29"/>
        <v>0</v>
      </c>
      <c r="V194" s="55" t="str">
        <f>IFERROR(VLOOKUP($F194,'Master Info'!$A$14:$W$113,17,FALSE),"")</f>
        <v/>
      </c>
      <c r="W194" s="54"/>
    </row>
    <row r="195" spans="1:23" x14ac:dyDescent="0.25">
      <c r="A195" s="54">
        <f t="shared" si="30"/>
        <v>194</v>
      </c>
      <c r="B195" s="54" t="str">
        <f t="shared" ref="B195:B258" si="34">C195&amp;"-"&amp;D195</f>
        <v>-</v>
      </c>
      <c r="C195" s="94"/>
      <c r="D195" s="94"/>
      <c r="E195" s="76"/>
      <c r="F195" s="113"/>
      <c r="G195" s="114"/>
      <c r="H195" s="55">
        <f>IFERROR(VLOOKUP($G195,'Product Master'!$B$1:$G$26,5,FALSE),0)</f>
        <v>0</v>
      </c>
      <c r="I195" s="73" t="str">
        <f t="shared" ref="I195:I258" si="35">IFERROR(ROUND(J195/H195,2),"")</f>
        <v/>
      </c>
      <c r="J195" s="115"/>
      <c r="K195" s="57">
        <f t="shared" si="31"/>
        <v>0</v>
      </c>
      <c r="L195" s="115"/>
      <c r="M195" s="56">
        <f t="shared" ref="M195:M258" si="36">IFERROR(ROUND($K195*$L195,0),0)</f>
        <v>0</v>
      </c>
      <c r="N195" s="56">
        <f t="shared" si="32"/>
        <v>0</v>
      </c>
      <c r="O195" s="56" t="str">
        <f>IFERROR(IF($P195="","",IF($P195=LEFT('Master Info'!$Q$2,2),"SCGST","IGST")),"")</f>
        <v/>
      </c>
      <c r="P195" s="56" t="str">
        <f>IFERROR(LEFT(VLOOKUP($F195,'Master Info'!$A$14:$U$113,21,FALSE),2),"")</f>
        <v/>
      </c>
      <c r="Q195" s="73" t="str">
        <f t="shared" si="33"/>
        <v/>
      </c>
      <c r="R195" s="56">
        <f t="shared" ref="R195:S258" si="37">IFERROR(IF($O195="SCGST",ROUND($M195*$Q195,2),0),0)</f>
        <v>0</v>
      </c>
      <c r="S195" s="56">
        <f t="shared" si="37"/>
        <v>0</v>
      </c>
      <c r="T195" s="56">
        <f t="shared" ref="T195:T258" si="38">IFERROR(IF($O195="IGST",ROUND($M195*$Q195,2),0),0)</f>
        <v>0</v>
      </c>
      <c r="U195" s="57">
        <f t="shared" ref="U195:U258" si="39">IFERROR(IF($O195="IGST",SUM(M195,T195),SUM(M195,R195,S195)),0)</f>
        <v>0</v>
      </c>
      <c r="V195" s="55" t="str">
        <f>IFERROR(VLOOKUP($F195,'Master Info'!$A$14:$W$113,17,FALSE),"")</f>
        <v/>
      </c>
      <c r="W195" s="54"/>
    </row>
    <row r="196" spans="1:23" x14ac:dyDescent="0.25">
      <c r="A196" s="54">
        <f t="shared" si="30"/>
        <v>195</v>
      </c>
      <c r="B196" s="54" t="str">
        <f t="shared" si="34"/>
        <v>-</v>
      </c>
      <c r="C196" s="94"/>
      <c r="D196" s="94"/>
      <c r="E196" s="76"/>
      <c r="F196" s="113"/>
      <c r="G196" s="114"/>
      <c r="H196" s="55">
        <f>IFERROR(VLOOKUP($G196,'Product Master'!$B$1:$G$26,5,FALSE),0)</f>
        <v>0</v>
      </c>
      <c r="I196" s="73" t="str">
        <f t="shared" si="35"/>
        <v/>
      </c>
      <c r="J196" s="115"/>
      <c r="K196" s="57">
        <f t="shared" si="31"/>
        <v>0</v>
      </c>
      <c r="L196" s="115"/>
      <c r="M196" s="56">
        <f t="shared" si="36"/>
        <v>0</v>
      </c>
      <c r="N196" s="56">
        <f t="shared" si="32"/>
        <v>0</v>
      </c>
      <c r="O196" s="56" t="str">
        <f>IFERROR(IF($P196="","",IF($P196=LEFT('Master Info'!$Q$2,2),"SCGST","IGST")),"")</f>
        <v/>
      </c>
      <c r="P196" s="56" t="str">
        <f>IFERROR(LEFT(VLOOKUP($F196,'Master Info'!$A$14:$U$113,21,FALSE),2),"")</f>
        <v/>
      </c>
      <c r="Q196" s="73" t="str">
        <f t="shared" si="33"/>
        <v/>
      </c>
      <c r="R196" s="56">
        <f t="shared" si="37"/>
        <v>0</v>
      </c>
      <c r="S196" s="56">
        <f t="shared" si="37"/>
        <v>0</v>
      </c>
      <c r="T196" s="56">
        <f t="shared" si="38"/>
        <v>0</v>
      </c>
      <c r="U196" s="57">
        <f t="shared" si="39"/>
        <v>0</v>
      </c>
      <c r="V196" s="55" t="str">
        <f>IFERROR(VLOOKUP($F196,'Master Info'!$A$14:$W$113,17,FALSE),"")</f>
        <v/>
      </c>
      <c r="W196" s="54"/>
    </row>
    <row r="197" spans="1:23" x14ac:dyDescent="0.25">
      <c r="A197" s="54">
        <f t="shared" si="30"/>
        <v>196</v>
      </c>
      <c r="B197" s="54" t="str">
        <f t="shared" si="34"/>
        <v>-</v>
      </c>
      <c r="C197" s="94"/>
      <c r="D197" s="94"/>
      <c r="E197" s="76"/>
      <c r="F197" s="113"/>
      <c r="G197" s="114"/>
      <c r="H197" s="55">
        <f>IFERROR(VLOOKUP($G197,'Product Master'!$B$1:$G$26,5,FALSE),0)</f>
        <v>0</v>
      </c>
      <c r="I197" s="73" t="str">
        <f t="shared" si="35"/>
        <v/>
      </c>
      <c r="J197" s="115"/>
      <c r="K197" s="57">
        <f t="shared" si="31"/>
        <v>0</v>
      </c>
      <c r="L197" s="115"/>
      <c r="M197" s="56">
        <f t="shared" si="36"/>
        <v>0</v>
      </c>
      <c r="N197" s="56">
        <f t="shared" si="32"/>
        <v>0</v>
      </c>
      <c r="O197" s="56" t="str">
        <f>IFERROR(IF($P197="","",IF($P197=LEFT('Master Info'!$Q$2,2),"SCGST","IGST")),"")</f>
        <v/>
      </c>
      <c r="P197" s="56" t="str">
        <f>IFERROR(LEFT(VLOOKUP($F197,'Master Info'!$A$14:$U$113,21,FALSE),2),"")</f>
        <v/>
      </c>
      <c r="Q197" s="73" t="str">
        <f t="shared" si="33"/>
        <v/>
      </c>
      <c r="R197" s="56">
        <f t="shared" si="37"/>
        <v>0</v>
      </c>
      <c r="S197" s="56">
        <f t="shared" si="37"/>
        <v>0</v>
      </c>
      <c r="T197" s="56">
        <f t="shared" si="38"/>
        <v>0</v>
      </c>
      <c r="U197" s="57">
        <f t="shared" si="39"/>
        <v>0</v>
      </c>
      <c r="V197" s="55" t="str">
        <f>IFERROR(VLOOKUP($F197,'Master Info'!$A$14:$W$113,17,FALSE),"")</f>
        <v/>
      </c>
      <c r="W197" s="54"/>
    </row>
    <row r="198" spans="1:23" x14ac:dyDescent="0.25">
      <c r="A198" s="54">
        <f t="shared" si="30"/>
        <v>197</v>
      </c>
      <c r="B198" s="54" t="str">
        <f t="shared" si="34"/>
        <v>-</v>
      </c>
      <c r="C198" s="94"/>
      <c r="D198" s="94"/>
      <c r="E198" s="76"/>
      <c r="F198" s="113"/>
      <c r="G198" s="114"/>
      <c r="H198" s="55">
        <f>IFERROR(VLOOKUP($G198,'Product Master'!$B$1:$G$26,5,FALSE),0)</f>
        <v>0</v>
      </c>
      <c r="I198" s="73" t="str">
        <f t="shared" si="35"/>
        <v/>
      </c>
      <c r="J198" s="115"/>
      <c r="K198" s="57">
        <f t="shared" si="31"/>
        <v>0</v>
      </c>
      <c r="L198" s="115"/>
      <c r="M198" s="56">
        <f t="shared" si="36"/>
        <v>0</v>
      </c>
      <c r="N198" s="56">
        <f t="shared" si="32"/>
        <v>0</v>
      </c>
      <c r="O198" s="56" t="str">
        <f>IFERROR(IF($P198="","",IF($P198=LEFT('Master Info'!$Q$2,2),"SCGST","IGST")),"")</f>
        <v/>
      </c>
      <c r="P198" s="56" t="str">
        <f>IFERROR(LEFT(VLOOKUP($F198,'Master Info'!$A$14:$U$113,21,FALSE),2),"")</f>
        <v/>
      </c>
      <c r="Q198" s="73" t="str">
        <f t="shared" si="33"/>
        <v/>
      </c>
      <c r="R198" s="56">
        <f t="shared" si="37"/>
        <v>0</v>
      </c>
      <c r="S198" s="56">
        <f t="shared" si="37"/>
        <v>0</v>
      </c>
      <c r="T198" s="56">
        <f t="shared" si="38"/>
        <v>0</v>
      </c>
      <c r="U198" s="57">
        <f t="shared" si="39"/>
        <v>0</v>
      </c>
      <c r="V198" s="55" t="str">
        <f>IFERROR(VLOOKUP($F198,'Master Info'!$A$14:$W$113,17,FALSE),"")</f>
        <v/>
      </c>
      <c r="W198" s="54"/>
    </row>
    <row r="199" spans="1:23" x14ac:dyDescent="0.25">
      <c r="A199" s="54">
        <f t="shared" si="30"/>
        <v>198</v>
      </c>
      <c r="B199" s="54" t="str">
        <f t="shared" si="34"/>
        <v>-</v>
      </c>
      <c r="C199" s="94"/>
      <c r="D199" s="94"/>
      <c r="E199" s="76"/>
      <c r="F199" s="113"/>
      <c r="G199" s="114"/>
      <c r="H199" s="55">
        <f>IFERROR(VLOOKUP($G199,'Product Master'!$B$1:$G$26,5,FALSE),0)</f>
        <v>0</v>
      </c>
      <c r="I199" s="73" t="str">
        <f t="shared" si="35"/>
        <v/>
      </c>
      <c r="J199" s="115"/>
      <c r="K199" s="57">
        <f t="shared" si="31"/>
        <v>0</v>
      </c>
      <c r="L199" s="115"/>
      <c r="M199" s="56">
        <f t="shared" si="36"/>
        <v>0</v>
      </c>
      <c r="N199" s="56">
        <f t="shared" si="32"/>
        <v>0</v>
      </c>
      <c r="O199" s="56" t="str">
        <f>IFERROR(IF($P199="","",IF($P199=LEFT('Master Info'!$Q$2,2),"SCGST","IGST")),"")</f>
        <v/>
      </c>
      <c r="P199" s="56" t="str">
        <f>IFERROR(LEFT(VLOOKUP($F199,'Master Info'!$A$14:$U$113,21,FALSE),2),"")</f>
        <v/>
      </c>
      <c r="Q199" s="73" t="str">
        <f t="shared" si="33"/>
        <v/>
      </c>
      <c r="R199" s="56">
        <f t="shared" si="37"/>
        <v>0</v>
      </c>
      <c r="S199" s="56">
        <f t="shared" si="37"/>
        <v>0</v>
      </c>
      <c r="T199" s="56">
        <f t="shared" si="38"/>
        <v>0</v>
      </c>
      <c r="U199" s="57">
        <f t="shared" si="39"/>
        <v>0</v>
      </c>
      <c r="V199" s="55" t="str">
        <f>IFERROR(VLOOKUP($F199,'Master Info'!$A$14:$W$113,17,FALSE),"")</f>
        <v/>
      </c>
      <c r="W199" s="54"/>
    </row>
    <row r="200" spans="1:23" x14ac:dyDescent="0.25">
      <c r="A200" s="54">
        <f t="shared" si="30"/>
        <v>199</v>
      </c>
      <c r="B200" s="54" t="str">
        <f t="shared" si="34"/>
        <v>-</v>
      </c>
      <c r="C200" s="94"/>
      <c r="D200" s="94"/>
      <c r="E200" s="76"/>
      <c r="F200" s="113"/>
      <c r="G200" s="114"/>
      <c r="H200" s="55">
        <f>IFERROR(VLOOKUP($G200,'Product Master'!$B$1:$G$26,5,FALSE),0)</f>
        <v>0</v>
      </c>
      <c r="I200" s="73" t="str">
        <f t="shared" si="35"/>
        <v/>
      </c>
      <c r="J200" s="115"/>
      <c r="K200" s="57">
        <f t="shared" si="31"/>
        <v>0</v>
      </c>
      <c r="L200" s="115"/>
      <c r="M200" s="56">
        <f t="shared" si="36"/>
        <v>0</v>
      </c>
      <c r="N200" s="56">
        <f t="shared" si="32"/>
        <v>0</v>
      </c>
      <c r="O200" s="56" t="str">
        <f>IFERROR(IF($P200="","",IF($P200=LEFT('Master Info'!$Q$2,2),"SCGST","IGST")),"")</f>
        <v/>
      </c>
      <c r="P200" s="56" t="str">
        <f>IFERROR(LEFT(VLOOKUP($F200,'Master Info'!$A$14:$U$113,21,FALSE),2),"")</f>
        <v/>
      </c>
      <c r="Q200" s="73" t="str">
        <f t="shared" si="33"/>
        <v/>
      </c>
      <c r="R200" s="56">
        <f t="shared" si="37"/>
        <v>0</v>
      </c>
      <c r="S200" s="56">
        <f t="shared" si="37"/>
        <v>0</v>
      </c>
      <c r="T200" s="56">
        <f t="shared" si="38"/>
        <v>0</v>
      </c>
      <c r="U200" s="57">
        <f t="shared" si="39"/>
        <v>0</v>
      </c>
      <c r="V200" s="55" t="str">
        <f>IFERROR(VLOOKUP($F200,'Master Info'!$A$14:$W$113,17,FALSE),"")</f>
        <v/>
      </c>
      <c r="W200" s="54"/>
    </row>
    <row r="201" spans="1:23" x14ac:dyDescent="0.25">
      <c r="A201" s="54">
        <f t="shared" si="30"/>
        <v>200</v>
      </c>
      <c r="B201" s="54" t="str">
        <f t="shared" si="34"/>
        <v>-</v>
      </c>
      <c r="C201" s="94"/>
      <c r="D201" s="94"/>
      <c r="E201" s="76"/>
      <c r="F201" s="113"/>
      <c r="G201" s="114"/>
      <c r="H201" s="55">
        <f>IFERROR(VLOOKUP($G201,'Product Master'!$B$1:$G$26,5,FALSE),0)</f>
        <v>0</v>
      </c>
      <c r="I201" s="73" t="str">
        <f t="shared" si="35"/>
        <v/>
      </c>
      <c r="J201" s="115"/>
      <c r="K201" s="57">
        <f t="shared" si="31"/>
        <v>0</v>
      </c>
      <c r="L201" s="115"/>
      <c r="M201" s="56">
        <f t="shared" si="36"/>
        <v>0</v>
      </c>
      <c r="N201" s="56">
        <f t="shared" si="32"/>
        <v>0</v>
      </c>
      <c r="O201" s="56" t="str">
        <f>IFERROR(IF($P201="","",IF($P201=LEFT('Master Info'!$Q$2,2),"SCGST","IGST")),"")</f>
        <v/>
      </c>
      <c r="P201" s="56" t="str">
        <f>IFERROR(LEFT(VLOOKUP($F201,'Master Info'!$A$14:$U$113,21,FALSE),2),"")</f>
        <v/>
      </c>
      <c r="Q201" s="73" t="str">
        <f t="shared" si="33"/>
        <v/>
      </c>
      <c r="R201" s="56">
        <f t="shared" si="37"/>
        <v>0</v>
      </c>
      <c r="S201" s="56">
        <f t="shared" si="37"/>
        <v>0</v>
      </c>
      <c r="T201" s="56">
        <f t="shared" si="38"/>
        <v>0</v>
      </c>
      <c r="U201" s="57">
        <f t="shared" si="39"/>
        <v>0</v>
      </c>
      <c r="V201" s="55" t="str">
        <f>IFERROR(VLOOKUP($F201,'Master Info'!$A$14:$W$113,17,FALSE),"")</f>
        <v/>
      </c>
      <c r="W201" s="54"/>
    </row>
    <row r="202" spans="1:23" x14ac:dyDescent="0.25">
      <c r="A202" s="54">
        <f t="shared" si="30"/>
        <v>201</v>
      </c>
      <c r="B202" s="54" t="str">
        <f t="shared" si="34"/>
        <v>-</v>
      </c>
      <c r="C202" s="94"/>
      <c r="D202" s="94"/>
      <c r="E202" s="76"/>
      <c r="F202" s="113"/>
      <c r="G202" s="114"/>
      <c r="H202" s="55">
        <f>IFERROR(VLOOKUP($G202,'Product Master'!$B$1:$G$26,5,FALSE),0)</f>
        <v>0</v>
      </c>
      <c r="I202" s="73" t="str">
        <f t="shared" si="35"/>
        <v/>
      </c>
      <c r="J202" s="115"/>
      <c r="K202" s="57">
        <f t="shared" si="31"/>
        <v>0</v>
      </c>
      <c r="L202" s="115"/>
      <c r="M202" s="56">
        <f t="shared" si="36"/>
        <v>0</v>
      </c>
      <c r="N202" s="56">
        <f t="shared" si="32"/>
        <v>0</v>
      </c>
      <c r="O202" s="56" t="str">
        <f>IFERROR(IF($P202="","",IF($P202=LEFT('Master Info'!$Q$2,2),"SCGST","IGST")),"")</f>
        <v/>
      </c>
      <c r="P202" s="56" t="str">
        <f>IFERROR(LEFT(VLOOKUP($F202,'Master Info'!$A$14:$U$113,21,FALSE),2),"")</f>
        <v/>
      </c>
      <c r="Q202" s="73" t="str">
        <f t="shared" si="33"/>
        <v/>
      </c>
      <c r="R202" s="56">
        <f t="shared" si="37"/>
        <v>0</v>
      </c>
      <c r="S202" s="56">
        <f t="shared" si="37"/>
        <v>0</v>
      </c>
      <c r="T202" s="56">
        <f t="shared" si="38"/>
        <v>0</v>
      </c>
      <c r="U202" s="57">
        <f t="shared" si="39"/>
        <v>0</v>
      </c>
      <c r="V202" s="55" t="str">
        <f>IFERROR(VLOOKUP($F202,'Master Info'!$A$14:$W$113,17,FALSE),"")</f>
        <v/>
      </c>
      <c r="W202" s="54"/>
    </row>
    <row r="203" spans="1:23" x14ac:dyDescent="0.25">
      <c r="A203" s="54">
        <f t="shared" si="30"/>
        <v>202</v>
      </c>
      <c r="B203" s="54" t="str">
        <f t="shared" si="34"/>
        <v>-</v>
      </c>
      <c r="C203" s="94"/>
      <c r="D203" s="94"/>
      <c r="E203" s="76"/>
      <c r="F203" s="113"/>
      <c r="G203" s="114"/>
      <c r="H203" s="55">
        <f>IFERROR(VLOOKUP($G203,'Product Master'!$B$1:$G$26,5,FALSE),0)</f>
        <v>0</v>
      </c>
      <c r="I203" s="73" t="str">
        <f t="shared" si="35"/>
        <v/>
      </c>
      <c r="J203" s="115"/>
      <c r="K203" s="57">
        <f t="shared" si="31"/>
        <v>0</v>
      </c>
      <c r="L203" s="115"/>
      <c r="M203" s="56">
        <f t="shared" si="36"/>
        <v>0</v>
      </c>
      <c r="N203" s="56">
        <f t="shared" si="32"/>
        <v>0</v>
      </c>
      <c r="O203" s="56" t="str">
        <f>IFERROR(IF($P203="","",IF($P203=LEFT('Master Info'!$Q$2,2),"SCGST","IGST")),"")</f>
        <v/>
      </c>
      <c r="P203" s="56" t="str">
        <f>IFERROR(LEFT(VLOOKUP($F203,'Master Info'!$A$14:$U$113,21,FALSE),2),"")</f>
        <v/>
      </c>
      <c r="Q203" s="73" t="str">
        <f t="shared" si="33"/>
        <v/>
      </c>
      <c r="R203" s="56">
        <f t="shared" si="37"/>
        <v>0</v>
      </c>
      <c r="S203" s="56">
        <f t="shared" si="37"/>
        <v>0</v>
      </c>
      <c r="T203" s="56">
        <f t="shared" si="38"/>
        <v>0</v>
      </c>
      <c r="U203" s="57">
        <f t="shared" si="39"/>
        <v>0</v>
      </c>
      <c r="V203" s="55" t="str">
        <f>IFERROR(VLOOKUP($F203,'Master Info'!$A$14:$W$113,17,FALSE),"")</f>
        <v/>
      </c>
      <c r="W203" s="54"/>
    </row>
    <row r="204" spans="1:23" x14ac:dyDescent="0.25">
      <c r="A204" s="54">
        <f t="shared" si="30"/>
        <v>203</v>
      </c>
      <c r="B204" s="54" t="str">
        <f t="shared" si="34"/>
        <v>-</v>
      </c>
      <c r="C204" s="94"/>
      <c r="D204" s="94"/>
      <c r="E204" s="76"/>
      <c r="F204" s="113"/>
      <c r="G204" s="114"/>
      <c r="H204" s="55">
        <f>IFERROR(VLOOKUP($G204,'Product Master'!$B$1:$G$26,5,FALSE),0)</f>
        <v>0</v>
      </c>
      <c r="I204" s="73" t="str">
        <f t="shared" si="35"/>
        <v/>
      </c>
      <c r="J204" s="115"/>
      <c r="K204" s="57">
        <f t="shared" si="31"/>
        <v>0</v>
      </c>
      <c r="L204" s="115"/>
      <c r="M204" s="56">
        <f t="shared" si="36"/>
        <v>0</v>
      </c>
      <c r="N204" s="56">
        <f t="shared" si="32"/>
        <v>0</v>
      </c>
      <c r="O204" s="56" t="str">
        <f>IFERROR(IF($P204="","",IF($P204=LEFT('Master Info'!$Q$2,2),"SCGST","IGST")),"")</f>
        <v/>
      </c>
      <c r="P204" s="56" t="str">
        <f>IFERROR(LEFT(VLOOKUP($F204,'Master Info'!$A$14:$U$113,21,FALSE),2),"")</f>
        <v/>
      </c>
      <c r="Q204" s="73" t="str">
        <f t="shared" si="33"/>
        <v/>
      </c>
      <c r="R204" s="56">
        <f t="shared" si="37"/>
        <v>0</v>
      </c>
      <c r="S204" s="56">
        <f t="shared" si="37"/>
        <v>0</v>
      </c>
      <c r="T204" s="56">
        <f t="shared" si="38"/>
        <v>0</v>
      </c>
      <c r="U204" s="57">
        <f t="shared" si="39"/>
        <v>0</v>
      </c>
      <c r="V204" s="55" t="str">
        <f>IFERROR(VLOOKUP($F204,'Master Info'!$A$14:$W$113,17,FALSE),"")</f>
        <v/>
      </c>
      <c r="W204" s="54"/>
    </row>
    <row r="205" spans="1:23" x14ac:dyDescent="0.25">
      <c r="A205" s="54">
        <f t="shared" si="30"/>
        <v>204</v>
      </c>
      <c r="B205" s="54" t="str">
        <f t="shared" si="34"/>
        <v>-</v>
      </c>
      <c r="C205" s="94"/>
      <c r="D205" s="94"/>
      <c r="E205" s="76"/>
      <c r="F205" s="113"/>
      <c r="G205" s="114"/>
      <c r="H205" s="55">
        <f>IFERROR(VLOOKUP($G205,'Product Master'!$B$1:$G$26,5,FALSE),0)</f>
        <v>0</v>
      </c>
      <c r="I205" s="73" t="str">
        <f t="shared" si="35"/>
        <v/>
      </c>
      <c r="J205" s="115"/>
      <c r="K205" s="57">
        <f t="shared" si="31"/>
        <v>0</v>
      </c>
      <c r="L205" s="115"/>
      <c r="M205" s="56">
        <f t="shared" si="36"/>
        <v>0</v>
      </c>
      <c r="N205" s="56">
        <f t="shared" si="32"/>
        <v>0</v>
      </c>
      <c r="O205" s="56" t="str">
        <f>IFERROR(IF($P205="","",IF($P205=LEFT('Master Info'!$Q$2,2),"SCGST","IGST")),"")</f>
        <v/>
      </c>
      <c r="P205" s="56" t="str">
        <f>IFERROR(LEFT(VLOOKUP($F205,'Master Info'!$A$14:$U$113,21,FALSE),2),"")</f>
        <v/>
      </c>
      <c r="Q205" s="73" t="str">
        <f t="shared" si="33"/>
        <v/>
      </c>
      <c r="R205" s="56">
        <f t="shared" si="37"/>
        <v>0</v>
      </c>
      <c r="S205" s="56">
        <f t="shared" si="37"/>
        <v>0</v>
      </c>
      <c r="T205" s="56">
        <f t="shared" si="38"/>
        <v>0</v>
      </c>
      <c r="U205" s="57">
        <f t="shared" si="39"/>
        <v>0</v>
      </c>
      <c r="V205" s="55" t="str">
        <f>IFERROR(VLOOKUP($F205,'Master Info'!$A$14:$W$113,17,FALSE),"")</f>
        <v/>
      </c>
      <c r="W205" s="54"/>
    </row>
    <row r="206" spans="1:23" x14ac:dyDescent="0.25">
      <c r="A206" s="54">
        <f t="shared" si="30"/>
        <v>205</v>
      </c>
      <c r="B206" s="54" t="str">
        <f t="shared" si="34"/>
        <v>-</v>
      </c>
      <c r="C206" s="94"/>
      <c r="D206" s="94"/>
      <c r="E206" s="76"/>
      <c r="F206" s="113"/>
      <c r="G206" s="114"/>
      <c r="H206" s="55">
        <f>IFERROR(VLOOKUP($G206,'Product Master'!$B$1:$G$26,5,FALSE),0)</f>
        <v>0</v>
      </c>
      <c r="I206" s="73" t="str">
        <f t="shared" si="35"/>
        <v/>
      </c>
      <c r="J206" s="115"/>
      <c r="K206" s="57">
        <f t="shared" si="31"/>
        <v>0</v>
      </c>
      <c r="L206" s="115"/>
      <c r="M206" s="56">
        <f t="shared" si="36"/>
        <v>0</v>
      </c>
      <c r="N206" s="56">
        <f t="shared" si="32"/>
        <v>0</v>
      </c>
      <c r="O206" s="56" t="str">
        <f>IFERROR(IF($P206="","",IF($P206=LEFT('Master Info'!$Q$2,2),"SCGST","IGST")),"")</f>
        <v/>
      </c>
      <c r="P206" s="56" t="str">
        <f>IFERROR(LEFT(VLOOKUP($F206,'Master Info'!$A$14:$U$113,21,FALSE),2),"")</f>
        <v/>
      </c>
      <c r="Q206" s="73" t="str">
        <f t="shared" si="33"/>
        <v/>
      </c>
      <c r="R206" s="56">
        <f t="shared" si="37"/>
        <v>0</v>
      </c>
      <c r="S206" s="56">
        <f t="shared" si="37"/>
        <v>0</v>
      </c>
      <c r="T206" s="56">
        <f t="shared" si="38"/>
        <v>0</v>
      </c>
      <c r="U206" s="57">
        <f t="shared" si="39"/>
        <v>0</v>
      </c>
      <c r="V206" s="55" t="str">
        <f>IFERROR(VLOOKUP($F206,'Master Info'!$A$14:$W$113,17,FALSE),"")</f>
        <v/>
      </c>
      <c r="W206" s="54"/>
    </row>
    <row r="207" spans="1:23" x14ac:dyDescent="0.25">
      <c r="A207" s="54">
        <f t="shared" si="30"/>
        <v>206</v>
      </c>
      <c r="B207" s="54" t="str">
        <f t="shared" si="34"/>
        <v>-</v>
      </c>
      <c r="C207" s="94"/>
      <c r="D207" s="94"/>
      <c r="E207" s="76"/>
      <c r="F207" s="113"/>
      <c r="G207" s="114"/>
      <c r="H207" s="55">
        <f>IFERROR(VLOOKUP($G207,'Product Master'!$B$1:$G$26,5,FALSE),0)</f>
        <v>0</v>
      </c>
      <c r="I207" s="73" t="str">
        <f t="shared" si="35"/>
        <v/>
      </c>
      <c r="J207" s="115"/>
      <c r="K207" s="57">
        <f t="shared" si="31"/>
        <v>0</v>
      </c>
      <c r="L207" s="115"/>
      <c r="M207" s="56">
        <f t="shared" si="36"/>
        <v>0</v>
      </c>
      <c r="N207" s="56">
        <f t="shared" si="32"/>
        <v>0</v>
      </c>
      <c r="O207" s="56" t="str">
        <f>IFERROR(IF($P207="","",IF($P207=LEFT('Master Info'!$Q$2,2),"SCGST","IGST")),"")</f>
        <v/>
      </c>
      <c r="P207" s="56" t="str">
        <f>IFERROR(LEFT(VLOOKUP($F207,'Master Info'!$A$14:$U$113,21,FALSE),2),"")</f>
        <v/>
      </c>
      <c r="Q207" s="73" t="str">
        <f t="shared" si="33"/>
        <v/>
      </c>
      <c r="R207" s="56">
        <f t="shared" si="37"/>
        <v>0</v>
      </c>
      <c r="S207" s="56">
        <f t="shared" si="37"/>
        <v>0</v>
      </c>
      <c r="T207" s="56">
        <f t="shared" si="38"/>
        <v>0</v>
      </c>
      <c r="U207" s="57">
        <f t="shared" si="39"/>
        <v>0</v>
      </c>
      <c r="V207" s="55" t="str">
        <f>IFERROR(VLOOKUP($F207,'Master Info'!$A$14:$W$113,17,FALSE),"")</f>
        <v/>
      </c>
      <c r="W207" s="54"/>
    </row>
    <row r="208" spans="1:23" x14ac:dyDescent="0.25">
      <c r="A208" s="54">
        <f t="shared" si="30"/>
        <v>207</v>
      </c>
      <c r="B208" s="54" t="str">
        <f t="shared" si="34"/>
        <v>-</v>
      </c>
      <c r="C208" s="94"/>
      <c r="D208" s="94"/>
      <c r="E208" s="76"/>
      <c r="F208" s="113"/>
      <c r="G208" s="114"/>
      <c r="H208" s="55">
        <f>IFERROR(VLOOKUP($G208,'Product Master'!$B$1:$G$26,5,FALSE),0)</f>
        <v>0</v>
      </c>
      <c r="I208" s="73" t="str">
        <f t="shared" si="35"/>
        <v/>
      </c>
      <c r="J208" s="115"/>
      <c r="K208" s="57">
        <f t="shared" si="31"/>
        <v>0</v>
      </c>
      <c r="L208" s="115"/>
      <c r="M208" s="56">
        <f t="shared" si="36"/>
        <v>0</v>
      </c>
      <c r="N208" s="56">
        <f t="shared" si="32"/>
        <v>0</v>
      </c>
      <c r="O208" s="56" t="str">
        <f>IFERROR(IF($P208="","",IF($P208=LEFT('Master Info'!$Q$2,2),"SCGST","IGST")),"")</f>
        <v/>
      </c>
      <c r="P208" s="56" t="str">
        <f>IFERROR(LEFT(VLOOKUP($F208,'Master Info'!$A$14:$U$113,21,FALSE),2),"")</f>
        <v/>
      </c>
      <c r="Q208" s="73" t="str">
        <f t="shared" si="33"/>
        <v/>
      </c>
      <c r="R208" s="56">
        <f t="shared" si="37"/>
        <v>0</v>
      </c>
      <c r="S208" s="56">
        <f t="shared" si="37"/>
        <v>0</v>
      </c>
      <c r="T208" s="56">
        <f t="shared" si="38"/>
        <v>0</v>
      </c>
      <c r="U208" s="57">
        <f t="shared" si="39"/>
        <v>0</v>
      </c>
      <c r="V208" s="55" t="str">
        <f>IFERROR(VLOOKUP($F208,'Master Info'!$A$14:$W$113,17,FALSE),"")</f>
        <v/>
      </c>
      <c r="W208" s="54"/>
    </row>
    <row r="209" spans="1:23" x14ac:dyDescent="0.25">
      <c r="A209" s="54">
        <f t="shared" si="30"/>
        <v>208</v>
      </c>
      <c r="B209" s="54" t="str">
        <f t="shared" si="34"/>
        <v>-</v>
      </c>
      <c r="C209" s="94"/>
      <c r="D209" s="94"/>
      <c r="E209" s="76"/>
      <c r="F209" s="113"/>
      <c r="G209" s="114"/>
      <c r="H209" s="55">
        <f>IFERROR(VLOOKUP($G209,'Product Master'!$B$1:$G$26,5,FALSE),0)</f>
        <v>0</v>
      </c>
      <c r="I209" s="73" t="str">
        <f t="shared" si="35"/>
        <v/>
      </c>
      <c r="J209" s="115"/>
      <c r="K209" s="57">
        <f t="shared" si="31"/>
        <v>0</v>
      </c>
      <c r="L209" s="115"/>
      <c r="M209" s="56">
        <f t="shared" si="36"/>
        <v>0</v>
      </c>
      <c r="N209" s="56">
        <f t="shared" si="32"/>
        <v>0</v>
      </c>
      <c r="O209" s="56" t="str">
        <f>IFERROR(IF($P209="","",IF($P209=LEFT('Master Info'!$Q$2,2),"SCGST","IGST")),"")</f>
        <v/>
      </c>
      <c r="P209" s="56" t="str">
        <f>IFERROR(LEFT(VLOOKUP($F209,'Master Info'!$A$14:$U$113,21,FALSE),2),"")</f>
        <v/>
      </c>
      <c r="Q209" s="73" t="str">
        <f t="shared" si="33"/>
        <v/>
      </c>
      <c r="R209" s="56">
        <f t="shared" si="37"/>
        <v>0</v>
      </c>
      <c r="S209" s="56">
        <f t="shared" si="37"/>
        <v>0</v>
      </c>
      <c r="T209" s="56">
        <f t="shared" si="38"/>
        <v>0</v>
      </c>
      <c r="U209" s="57">
        <f t="shared" si="39"/>
        <v>0</v>
      </c>
      <c r="V209" s="55" t="str">
        <f>IFERROR(VLOOKUP($F209,'Master Info'!$A$14:$W$113,17,FALSE),"")</f>
        <v/>
      </c>
      <c r="W209" s="54"/>
    </row>
    <row r="210" spans="1:23" x14ac:dyDescent="0.25">
      <c r="A210" s="54">
        <f t="shared" si="30"/>
        <v>209</v>
      </c>
      <c r="B210" s="54" t="str">
        <f t="shared" si="34"/>
        <v>-</v>
      </c>
      <c r="C210" s="94"/>
      <c r="D210" s="94"/>
      <c r="E210" s="76"/>
      <c r="F210" s="113"/>
      <c r="G210" s="114"/>
      <c r="H210" s="55">
        <f>IFERROR(VLOOKUP($G210,'Product Master'!$B$1:$G$26,5,FALSE),0)</f>
        <v>0</v>
      </c>
      <c r="I210" s="73" t="str">
        <f t="shared" si="35"/>
        <v/>
      </c>
      <c r="J210" s="115"/>
      <c r="K210" s="57">
        <f t="shared" si="31"/>
        <v>0</v>
      </c>
      <c r="L210" s="115"/>
      <c r="M210" s="56">
        <f t="shared" si="36"/>
        <v>0</v>
      </c>
      <c r="N210" s="56">
        <f t="shared" si="32"/>
        <v>0</v>
      </c>
      <c r="O210" s="56" t="str">
        <f>IFERROR(IF($P210="","",IF($P210=LEFT('Master Info'!$Q$2,2),"SCGST","IGST")),"")</f>
        <v/>
      </c>
      <c r="P210" s="56" t="str">
        <f>IFERROR(LEFT(VLOOKUP($F210,'Master Info'!$A$14:$U$113,21,FALSE),2),"")</f>
        <v/>
      </c>
      <c r="Q210" s="73" t="str">
        <f t="shared" si="33"/>
        <v/>
      </c>
      <c r="R210" s="56">
        <f t="shared" si="37"/>
        <v>0</v>
      </c>
      <c r="S210" s="56">
        <f t="shared" si="37"/>
        <v>0</v>
      </c>
      <c r="T210" s="56">
        <f t="shared" si="38"/>
        <v>0</v>
      </c>
      <c r="U210" s="57">
        <f t="shared" si="39"/>
        <v>0</v>
      </c>
      <c r="V210" s="55" t="str">
        <f>IFERROR(VLOOKUP($F210,'Master Info'!$A$14:$W$113,17,FALSE),"")</f>
        <v/>
      </c>
      <c r="W210" s="54"/>
    </row>
    <row r="211" spans="1:23" x14ac:dyDescent="0.25">
      <c r="A211" s="54">
        <f t="shared" si="30"/>
        <v>210</v>
      </c>
      <c r="B211" s="54" t="str">
        <f t="shared" si="34"/>
        <v>-</v>
      </c>
      <c r="C211" s="94"/>
      <c r="D211" s="94"/>
      <c r="E211" s="76"/>
      <c r="F211" s="113"/>
      <c r="G211" s="114"/>
      <c r="H211" s="55">
        <f>IFERROR(VLOOKUP($G211,'Product Master'!$B$1:$G$26,5,FALSE),0)</f>
        <v>0</v>
      </c>
      <c r="I211" s="73" t="str">
        <f t="shared" si="35"/>
        <v/>
      </c>
      <c r="J211" s="115"/>
      <c r="K211" s="57">
        <f t="shared" si="31"/>
        <v>0</v>
      </c>
      <c r="L211" s="115"/>
      <c r="M211" s="56">
        <f t="shared" si="36"/>
        <v>0</v>
      </c>
      <c r="N211" s="56">
        <f t="shared" si="32"/>
        <v>0</v>
      </c>
      <c r="O211" s="56" t="str">
        <f>IFERROR(IF($P211="","",IF($P211=LEFT('Master Info'!$Q$2,2),"SCGST","IGST")),"")</f>
        <v/>
      </c>
      <c r="P211" s="56" t="str">
        <f>IFERROR(LEFT(VLOOKUP($F211,'Master Info'!$A$14:$U$113,21,FALSE),2),"")</f>
        <v/>
      </c>
      <c r="Q211" s="73" t="str">
        <f t="shared" si="33"/>
        <v/>
      </c>
      <c r="R211" s="56">
        <f t="shared" si="37"/>
        <v>0</v>
      </c>
      <c r="S211" s="56">
        <f t="shared" si="37"/>
        <v>0</v>
      </c>
      <c r="T211" s="56">
        <f t="shared" si="38"/>
        <v>0</v>
      </c>
      <c r="U211" s="57">
        <f t="shared" si="39"/>
        <v>0</v>
      </c>
      <c r="V211" s="55" t="str">
        <f>IFERROR(VLOOKUP($F211,'Master Info'!$A$14:$W$113,17,FALSE),"")</f>
        <v/>
      </c>
      <c r="W211" s="54"/>
    </row>
    <row r="212" spans="1:23" x14ac:dyDescent="0.25">
      <c r="A212" s="54">
        <f t="shared" si="30"/>
        <v>211</v>
      </c>
      <c r="B212" s="54" t="str">
        <f t="shared" si="34"/>
        <v>-</v>
      </c>
      <c r="C212" s="94"/>
      <c r="D212" s="94"/>
      <c r="E212" s="76"/>
      <c r="F212" s="113"/>
      <c r="G212" s="114"/>
      <c r="H212" s="55">
        <f>IFERROR(VLOOKUP($G212,'Product Master'!$B$1:$G$26,5,FALSE),0)</f>
        <v>0</v>
      </c>
      <c r="I212" s="73" t="str">
        <f t="shared" si="35"/>
        <v/>
      </c>
      <c r="J212" s="115"/>
      <c r="K212" s="57">
        <f t="shared" si="31"/>
        <v>0</v>
      </c>
      <c r="L212" s="115"/>
      <c r="M212" s="56">
        <f t="shared" si="36"/>
        <v>0</v>
      </c>
      <c r="N212" s="56">
        <f t="shared" si="32"/>
        <v>0</v>
      </c>
      <c r="O212" s="56" t="str">
        <f>IFERROR(IF($P212="","",IF($P212=LEFT('Master Info'!$Q$2,2),"SCGST","IGST")),"")</f>
        <v/>
      </c>
      <c r="P212" s="56" t="str">
        <f>IFERROR(LEFT(VLOOKUP($F212,'Master Info'!$A$14:$U$113,21,FALSE),2),"")</f>
        <v/>
      </c>
      <c r="Q212" s="73" t="str">
        <f t="shared" si="33"/>
        <v/>
      </c>
      <c r="R212" s="56">
        <f t="shared" si="37"/>
        <v>0</v>
      </c>
      <c r="S212" s="56">
        <f t="shared" si="37"/>
        <v>0</v>
      </c>
      <c r="T212" s="56">
        <f t="shared" si="38"/>
        <v>0</v>
      </c>
      <c r="U212" s="57">
        <f t="shared" si="39"/>
        <v>0</v>
      </c>
      <c r="V212" s="55" t="str">
        <f>IFERROR(VLOOKUP($F212,'Master Info'!$A$14:$W$113,17,FALSE),"")</f>
        <v/>
      </c>
      <c r="W212" s="54"/>
    </row>
    <row r="213" spans="1:23" x14ac:dyDescent="0.25">
      <c r="A213" s="54">
        <f t="shared" si="30"/>
        <v>212</v>
      </c>
      <c r="B213" s="54" t="str">
        <f t="shared" si="34"/>
        <v>-</v>
      </c>
      <c r="C213" s="94"/>
      <c r="D213" s="94"/>
      <c r="E213" s="76"/>
      <c r="F213" s="113"/>
      <c r="G213" s="114"/>
      <c r="H213" s="55">
        <f>IFERROR(VLOOKUP($G213,'Product Master'!$B$1:$G$26,5,FALSE),0)</f>
        <v>0</v>
      </c>
      <c r="I213" s="73" t="str">
        <f t="shared" si="35"/>
        <v/>
      </c>
      <c r="J213" s="115"/>
      <c r="K213" s="57">
        <f t="shared" si="31"/>
        <v>0</v>
      </c>
      <c r="L213" s="115"/>
      <c r="M213" s="56">
        <f t="shared" si="36"/>
        <v>0</v>
      </c>
      <c r="N213" s="56">
        <f t="shared" si="32"/>
        <v>0</v>
      </c>
      <c r="O213" s="56" t="str">
        <f>IFERROR(IF($P213="","",IF($P213=LEFT('Master Info'!$Q$2,2),"SCGST","IGST")),"")</f>
        <v/>
      </c>
      <c r="P213" s="56" t="str">
        <f>IFERROR(LEFT(VLOOKUP($F213,'Master Info'!$A$14:$U$113,21,FALSE),2),"")</f>
        <v/>
      </c>
      <c r="Q213" s="73" t="str">
        <f t="shared" si="33"/>
        <v/>
      </c>
      <c r="R213" s="56">
        <f t="shared" si="37"/>
        <v>0</v>
      </c>
      <c r="S213" s="56">
        <f t="shared" si="37"/>
        <v>0</v>
      </c>
      <c r="T213" s="56">
        <f t="shared" si="38"/>
        <v>0</v>
      </c>
      <c r="U213" s="57">
        <f t="shared" si="39"/>
        <v>0</v>
      </c>
      <c r="V213" s="55" t="str">
        <f>IFERROR(VLOOKUP($F213,'Master Info'!$A$14:$W$113,17,FALSE),"")</f>
        <v/>
      </c>
      <c r="W213" s="54"/>
    </row>
    <row r="214" spans="1:23" x14ac:dyDescent="0.25">
      <c r="A214" s="54">
        <f t="shared" si="30"/>
        <v>213</v>
      </c>
      <c r="B214" s="54" t="str">
        <f t="shared" si="34"/>
        <v>-</v>
      </c>
      <c r="C214" s="94"/>
      <c r="D214" s="94"/>
      <c r="E214" s="76"/>
      <c r="F214" s="113"/>
      <c r="G214" s="114"/>
      <c r="H214" s="55">
        <f>IFERROR(VLOOKUP($G214,'Product Master'!$B$1:$G$26,5,FALSE),0)</f>
        <v>0</v>
      </c>
      <c r="I214" s="73" t="str">
        <f t="shared" si="35"/>
        <v/>
      </c>
      <c r="J214" s="115"/>
      <c r="K214" s="57">
        <f t="shared" si="31"/>
        <v>0</v>
      </c>
      <c r="L214" s="115"/>
      <c r="M214" s="56">
        <f t="shared" si="36"/>
        <v>0</v>
      </c>
      <c r="N214" s="56">
        <f t="shared" si="32"/>
        <v>0</v>
      </c>
      <c r="O214" s="56" t="str">
        <f>IFERROR(IF($P214="","",IF($P214=LEFT('Master Info'!$Q$2,2),"SCGST","IGST")),"")</f>
        <v/>
      </c>
      <c r="P214" s="56" t="str">
        <f>IFERROR(LEFT(VLOOKUP($F214,'Master Info'!$A$14:$U$113,21,FALSE),2),"")</f>
        <v/>
      </c>
      <c r="Q214" s="73" t="str">
        <f t="shared" si="33"/>
        <v/>
      </c>
      <c r="R214" s="56">
        <f t="shared" si="37"/>
        <v>0</v>
      </c>
      <c r="S214" s="56">
        <f t="shared" si="37"/>
        <v>0</v>
      </c>
      <c r="T214" s="56">
        <f t="shared" si="38"/>
        <v>0</v>
      </c>
      <c r="U214" s="57">
        <f t="shared" si="39"/>
        <v>0</v>
      </c>
      <c r="V214" s="55" t="str">
        <f>IFERROR(VLOOKUP($F214,'Master Info'!$A$14:$W$113,17,FALSE),"")</f>
        <v/>
      </c>
      <c r="W214" s="54"/>
    </row>
    <row r="215" spans="1:23" x14ac:dyDescent="0.25">
      <c r="A215" s="54">
        <f t="shared" si="30"/>
        <v>214</v>
      </c>
      <c r="B215" s="54" t="str">
        <f t="shared" si="34"/>
        <v>-</v>
      </c>
      <c r="C215" s="94"/>
      <c r="D215" s="94"/>
      <c r="E215" s="76"/>
      <c r="F215" s="113"/>
      <c r="G215" s="114"/>
      <c r="H215" s="55">
        <f>IFERROR(VLOOKUP($G215,'Product Master'!$B$1:$G$26,5,FALSE),0)</f>
        <v>0</v>
      </c>
      <c r="I215" s="73" t="str">
        <f t="shared" si="35"/>
        <v/>
      </c>
      <c r="J215" s="115"/>
      <c r="K215" s="57">
        <f t="shared" si="31"/>
        <v>0</v>
      </c>
      <c r="L215" s="115"/>
      <c r="M215" s="56">
        <f t="shared" si="36"/>
        <v>0</v>
      </c>
      <c r="N215" s="56">
        <f t="shared" si="32"/>
        <v>0</v>
      </c>
      <c r="O215" s="56" t="str">
        <f>IFERROR(IF($P215="","",IF($P215=LEFT('Master Info'!$Q$2,2),"SCGST","IGST")),"")</f>
        <v/>
      </c>
      <c r="P215" s="56" t="str">
        <f>IFERROR(LEFT(VLOOKUP($F215,'Master Info'!$A$14:$U$113,21,FALSE),2),"")</f>
        <v/>
      </c>
      <c r="Q215" s="73" t="str">
        <f t="shared" si="33"/>
        <v/>
      </c>
      <c r="R215" s="56">
        <f t="shared" si="37"/>
        <v>0</v>
      </c>
      <c r="S215" s="56">
        <f t="shared" si="37"/>
        <v>0</v>
      </c>
      <c r="T215" s="56">
        <f t="shared" si="38"/>
        <v>0</v>
      </c>
      <c r="U215" s="57">
        <f t="shared" si="39"/>
        <v>0</v>
      </c>
      <c r="V215" s="55" t="str">
        <f>IFERROR(VLOOKUP($F215,'Master Info'!$A$14:$W$113,17,FALSE),"")</f>
        <v/>
      </c>
      <c r="W215" s="54"/>
    </row>
    <row r="216" spans="1:23" x14ac:dyDescent="0.25">
      <c r="A216" s="54">
        <f t="shared" ref="A216:A279" si="40">A215+1</f>
        <v>215</v>
      </c>
      <c r="B216" s="54" t="str">
        <f t="shared" si="34"/>
        <v>-</v>
      </c>
      <c r="C216" s="94"/>
      <c r="D216" s="94"/>
      <c r="E216" s="76"/>
      <c r="F216" s="113"/>
      <c r="G216" s="114"/>
      <c r="H216" s="55">
        <f>IFERROR(VLOOKUP($G216,'Product Master'!$B$1:$G$26,5,FALSE),0)</f>
        <v>0</v>
      </c>
      <c r="I216" s="73" t="str">
        <f t="shared" si="35"/>
        <v/>
      </c>
      <c r="J216" s="115"/>
      <c r="K216" s="57">
        <f t="shared" si="31"/>
        <v>0</v>
      </c>
      <c r="L216" s="115"/>
      <c r="M216" s="56">
        <f t="shared" si="36"/>
        <v>0</v>
      </c>
      <c r="N216" s="56">
        <f t="shared" si="32"/>
        <v>0</v>
      </c>
      <c r="O216" s="56" t="str">
        <f>IFERROR(IF($P216="","",IF($P216=LEFT('Master Info'!$Q$2,2),"SCGST","IGST")),"")</f>
        <v/>
      </c>
      <c r="P216" s="56" t="str">
        <f>IFERROR(LEFT(VLOOKUP($F216,'Master Info'!$A$14:$U$113,21,FALSE),2),"")</f>
        <v/>
      </c>
      <c r="Q216" s="73" t="str">
        <f t="shared" si="33"/>
        <v/>
      </c>
      <c r="R216" s="56">
        <f t="shared" si="37"/>
        <v>0</v>
      </c>
      <c r="S216" s="56">
        <f t="shared" si="37"/>
        <v>0</v>
      </c>
      <c r="T216" s="56">
        <f t="shared" si="38"/>
        <v>0</v>
      </c>
      <c r="U216" s="57">
        <f t="shared" si="39"/>
        <v>0</v>
      </c>
      <c r="V216" s="55" t="str">
        <f>IFERROR(VLOOKUP($F216,'Master Info'!$A$14:$W$113,17,FALSE),"")</f>
        <v/>
      </c>
      <c r="W216" s="54"/>
    </row>
    <row r="217" spans="1:23" x14ac:dyDescent="0.25">
      <c r="A217" s="54">
        <f t="shared" si="40"/>
        <v>216</v>
      </c>
      <c r="B217" s="54" t="str">
        <f t="shared" si="34"/>
        <v>-</v>
      </c>
      <c r="C217" s="94"/>
      <c r="D217" s="94"/>
      <c r="E217" s="76"/>
      <c r="F217" s="113"/>
      <c r="G217" s="114"/>
      <c r="H217" s="55">
        <f>IFERROR(VLOOKUP($G217,'Product Master'!$B$1:$G$26,5,FALSE),0)</f>
        <v>0</v>
      </c>
      <c r="I217" s="73" t="str">
        <f t="shared" si="35"/>
        <v/>
      </c>
      <c r="J217" s="115"/>
      <c r="K217" s="57">
        <f t="shared" si="31"/>
        <v>0</v>
      </c>
      <c r="L217" s="115"/>
      <c r="M217" s="56">
        <f t="shared" si="36"/>
        <v>0</v>
      </c>
      <c r="N217" s="56">
        <f t="shared" si="32"/>
        <v>0</v>
      </c>
      <c r="O217" s="56" t="str">
        <f>IFERROR(IF($P217="","",IF($P217=LEFT('Master Info'!$Q$2,2),"SCGST","IGST")),"")</f>
        <v/>
      </c>
      <c r="P217" s="56" t="str">
        <f>IFERROR(LEFT(VLOOKUP($F217,'Master Info'!$A$14:$U$113,21,FALSE),2),"")</f>
        <v/>
      </c>
      <c r="Q217" s="73" t="str">
        <f t="shared" si="33"/>
        <v/>
      </c>
      <c r="R217" s="56">
        <f t="shared" si="37"/>
        <v>0</v>
      </c>
      <c r="S217" s="56">
        <f t="shared" si="37"/>
        <v>0</v>
      </c>
      <c r="T217" s="56">
        <f t="shared" si="38"/>
        <v>0</v>
      </c>
      <c r="U217" s="57">
        <f t="shared" si="39"/>
        <v>0</v>
      </c>
      <c r="V217" s="55" t="str">
        <f>IFERROR(VLOOKUP($F217,'Master Info'!$A$14:$W$113,17,FALSE),"")</f>
        <v/>
      </c>
      <c r="W217" s="54"/>
    </row>
    <row r="218" spans="1:23" x14ac:dyDescent="0.25">
      <c r="A218" s="54">
        <f t="shared" si="40"/>
        <v>217</v>
      </c>
      <c r="B218" s="54" t="str">
        <f t="shared" si="34"/>
        <v>-</v>
      </c>
      <c r="C218" s="94"/>
      <c r="D218" s="94"/>
      <c r="E218" s="76"/>
      <c r="F218" s="113"/>
      <c r="G218" s="114"/>
      <c r="H218" s="55">
        <f>IFERROR(VLOOKUP($G218,'Product Master'!$B$1:$G$26,5,FALSE),0)</f>
        <v>0</v>
      </c>
      <c r="I218" s="73" t="str">
        <f t="shared" si="35"/>
        <v/>
      </c>
      <c r="J218" s="115"/>
      <c r="K218" s="57">
        <f t="shared" si="31"/>
        <v>0</v>
      </c>
      <c r="L218" s="115"/>
      <c r="M218" s="56">
        <f t="shared" si="36"/>
        <v>0</v>
      </c>
      <c r="N218" s="56">
        <f t="shared" si="32"/>
        <v>0</v>
      </c>
      <c r="O218" s="56" t="str">
        <f>IFERROR(IF($P218="","",IF($P218=LEFT('Master Info'!$Q$2,2),"SCGST","IGST")),"")</f>
        <v/>
      </c>
      <c r="P218" s="56" t="str">
        <f>IFERROR(LEFT(VLOOKUP($F218,'Master Info'!$A$14:$U$113,21,FALSE),2),"")</f>
        <v/>
      </c>
      <c r="Q218" s="73" t="str">
        <f t="shared" si="33"/>
        <v/>
      </c>
      <c r="R218" s="56">
        <f t="shared" si="37"/>
        <v>0</v>
      </c>
      <c r="S218" s="56">
        <f t="shared" si="37"/>
        <v>0</v>
      </c>
      <c r="T218" s="56">
        <f t="shared" si="38"/>
        <v>0</v>
      </c>
      <c r="U218" s="57">
        <f t="shared" si="39"/>
        <v>0</v>
      </c>
      <c r="V218" s="55" t="str">
        <f>IFERROR(VLOOKUP($F218,'Master Info'!$A$14:$W$113,17,FALSE),"")</f>
        <v/>
      </c>
      <c r="W218" s="54"/>
    </row>
    <row r="219" spans="1:23" x14ac:dyDescent="0.25">
      <c r="A219" s="54">
        <f t="shared" si="40"/>
        <v>218</v>
      </c>
      <c r="B219" s="54" t="str">
        <f t="shared" si="34"/>
        <v>-</v>
      </c>
      <c r="C219" s="94"/>
      <c r="D219" s="94"/>
      <c r="E219" s="76"/>
      <c r="F219" s="113"/>
      <c r="G219" s="114"/>
      <c r="H219" s="55">
        <f>IFERROR(VLOOKUP($G219,'Product Master'!$B$1:$G$26,5,FALSE),0)</f>
        <v>0</v>
      </c>
      <c r="I219" s="73" t="str">
        <f t="shared" si="35"/>
        <v/>
      </c>
      <c r="J219" s="115"/>
      <c r="K219" s="57">
        <f t="shared" si="31"/>
        <v>0</v>
      </c>
      <c r="L219" s="115"/>
      <c r="M219" s="56">
        <f t="shared" si="36"/>
        <v>0</v>
      </c>
      <c r="N219" s="56">
        <f t="shared" si="32"/>
        <v>0</v>
      </c>
      <c r="O219" s="56" t="str">
        <f>IFERROR(IF($P219="","",IF($P219=LEFT('Master Info'!$Q$2,2),"SCGST","IGST")),"")</f>
        <v/>
      </c>
      <c r="P219" s="56" t="str">
        <f>IFERROR(LEFT(VLOOKUP($F219,'Master Info'!$A$14:$U$113,21,FALSE),2),"")</f>
        <v/>
      </c>
      <c r="Q219" s="73" t="str">
        <f t="shared" si="33"/>
        <v/>
      </c>
      <c r="R219" s="56">
        <f t="shared" si="37"/>
        <v>0</v>
      </c>
      <c r="S219" s="56">
        <f t="shared" si="37"/>
        <v>0</v>
      </c>
      <c r="T219" s="56">
        <f t="shared" si="38"/>
        <v>0</v>
      </c>
      <c r="U219" s="57">
        <f t="shared" si="39"/>
        <v>0</v>
      </c>
      <c r="V219" s="55" t="str">
        <f>IFERROR(VLOOKUP($F219,'Master Info'!$A$14:$W$113,17,FALSE),"")</f>
        <v/>
      </c>
      <c r="W219" s="54"/>
    </row>
    <row r="220" spans="1:23" x14ac:dyDescent="0.25">
      <c r="A220" s="54">
        <f t="shared" si="40"/>
        <v>219</v>
      </c>
      <c r="B220" s="54" t="str">
        <f t="shared" si="34"/>
        <v>-</v>
      </c>
      <c r="C220" s="94"/>
      <c r="D220" s="94"/>
      <c r="E220" s="76"/>
      <c r="F220" s="113"/>
      <c r="G220" s="114"/>
      <c r="H220" s="55">
        <f>IFERROR(VLOOKUP($G220,'Product Master'!$B$1:$G$26,5,FALSE),0)</f>
        <v>0</v>
      </c>
      <c r="I220" s="73" t="str">
        <f t="shared" si="35"/>
        <v/>
      </c>
      <c r="J220" s="115"/>
      <c r="K220" s="57">
        <f t="shared" si="31"/>
        <v>0</v>
      </c>
      <c r="L220" s="115"/>
      <c r="M220" s="56">
        <f t="shared" si="36"/>
        <v>0</v>
      </c>
      <c r="N220" s="56">
        <f t="shared" si="32"/>
        <v>0</v>
      </c>
      <c r="O220" s="56" t="str">
        <f>IFERROR(IF($P220="","",IF($P220=LEFT('Master Info'!$Q$2,2),"SCGST","IGST")),"")</f>
        <v/>
      </c>
      <c r="P220" s="56" t="str">
        <f>IFERROR(LEFT(VLOOKUP($F220,'Master Info'!$A$14:$U$113,21,FALSE),2),"")</f>
        <v/>
      </c>
      <c r="Q220" s="73" t="str">
        <f t="shared" si="33"/>
        <v/>
      </c>
      <c r="R220" s="56">
        <f t="shared" si="37"/>
        <v>0</v>
      </c>
      <c r="S220" s="56">
        <f t="shared" si="37"/>
        <v>0</v>
      </c>
      <c r="T220" s="56">
        <f t="shared" si="38"/>
        <v>0</v>
      </c>
      <c r="U220" s="57">
        <f t="shared" si="39"/>
        <v>0</v>
      </c>
      <c r="V220" s="55" t="str">
        <f>IFERROR(VLOOKUP($F220,'Master Info'!$A$14:$W$113,17,FALSE),"")</f>
        <v/>
      </c>
      <c r="W220" s="54"/>
    </row>
    <row r="221" spans="1:23" x14ac:dyDescent="0.25">
      <c r="A221" s="54">
        <f t="shared" si="40"/>
        <v>220</v>
      </c>
      <c r="B221" s="54" t="str">
        <f t="shared" si="34"/>
        <v>-</v>
      </c>
      <c r="C221" s="94"/>
      <c r="D221" s="94"/>
      <c r="E221" s="76"/>
      <c r="F221" s="113"/>
      <c r="G221" s="114"/>
      <c r="H221" s="55">
        <f>IFERROR(VLOOKUP($G221,'Product Master'!$B$1:$G$26,5,FALSE),0)</f>
        <v>0</v>
      </c>
      <c r="I221" s="73" t="str">
        <f t="shared" si="35"/>
        <v/>
      </c>
      <c r="J221" s="115"/>
      <c r="K221" s="57">
        <f t="shared" si="31"/>
        <v>0</v>
      </c>
      <c r="L221" s="115"/>
      <c r="M221" s="56">
        <f t="shared" si="36"/>
        <v>0</v>
      </c>
      <c r="N221" s="56">
        <f t="shared" si="32"/>
        <v>0</v>
      </c>
      <c r="O221" s="56" t="str">
        <f>IFERROR(IF($P221="","",IF($P221=LEFT('Master Info'!$Q$2,2),"SCGST","IGST")),"")</f>
        <v/>
      </c>
      <c r="P221" s="56" t="str">
        <f>IFERROR(LEFT(VLOOKUP($F221,'Master Info'!$A$14:$U$113,21,FALSE),2),"")</f>
        <v/>
      </c>
      <c r="Q221" s="73" t="str">
        <f t="shared" si="33"/>
        <v/>
      </c>
      <c r="R221" s="56">
        <f t="shared" si="37"/>
        <v>0</v>
      </c>
      <c r="S221" s="56">
        <f t="shared" si="37"/>
        <v>0</v>
      </c>
      <c r="T221" s="56">
        <f t="shared" si="38"/>
        <v>0</v>
      </c>
      <c r="U221" s="57">
        <f t="shared" si="39"/>
        <v>0</v>
      </c>
      <c r="V221" s="55" t="str">
        <f>IFERROR(VLOOKUP($F221,'Master Info'!$A$14:$W$113,17,FALSE),"")</f>
        <v/>
      </c>
      <c r="W221" s="54"/>
    </row>
    <row r="222" spans="1:23" x14ac:dyDescent="0.25">
      <c r="A222" s="54">
        <f t="shared" si="40"/>
        <v>221</v>
      </c>
      <c r="B222" s="54" t="str">
        <f t="shared" si="34"/>
        <v>-</v>
      </c>
      <c r="C222" s="94"/>
      <c r="D222" s="94"/>
      <c r="E222" s="76"/>
      <c r="F222" s="113"/>
      <c r="G222" s="114"/>
      <c r="H222" s="55">
        <f>IFERROR(VLOOKUP($G222,'Product Master'!$B$1:$G$26,5,FALSE),0)</f>
        <v>0</v>
      </c>
      <c r="I222" s="73" t="str">
        <f t="shared" si="35"/>
        <v/>
      </c>
      <c r="J222" s="115"/>
      <c r="K222" s="57">
        <f t="shared" si="31"/>
        <v>0</v>
      </c>
      <c r="L222" s="115"/>
      <c r="M222" s="56">
        <f t="shared" si="36"/>
        <v>0</v>
      </c>
      <c r="N222" s="56">
        <f t="shared" si="32"/>
        <v>0</v>
      </c>
      <c r="O222" s="56" t="str">
        <f>IFERROR(IF($P222="","",IF($P222=LEFT('Master Info'!$Q$2,2),"SCGST","IGST")),"")</f>
        <v/>
      </c>
      <c r="P222" s="56" t="str">
        <f>IFERROR(LEFT(VLOOKUP($F222,'Master Info'!$A$14:$U$113,21,FALSE),2),"")</f>
        <v/>
      </c>
      <c r="Q222" s="73" t="str">
        <f t="shared" si="33"/>
        <v/>
      </c>
      <c r="R222" s="56">
        <f t="shared" si="37"/>
        <v>0</v>
      </c>
      <c r="S222" s="56">
        <f t="shared" si="37"/>
        <v>0</v>
      </c>
      <c r="T222" s="56">
        <f t="shared" si="38"/>
        <v>0</v>
      </c>
      <c r="U222" s="57">
        <f t="shared" si="39"/>
        <v>0</v>
      </c>
      <c r="V222" s="55" t="str">
        <f>IFERROR(VLOOKUP($F222,'Master Info'!$A$14:$W$113,17,FALSE),"")</f>
        <v/>
      </c>
      <c r="W222" s="54"/>
    </row>
    <row r="223" spans="1:23" x14ac:dyDescent="0.25">
      <c r="A223" s="54">
        <f t="shared" si="40"/>
        <v>222</v>
      </c>
      <c r="B223" s="54" t="str">
        <f t="shared" si="34"/>
        <v>-</v>
      </c>
      <c r="C223" s="94"/>
      <c r="D223" s="94"/>
      <c r="E223" s="76"/>
      <c r="F223" s="113"/>
      <c r="G223" s="114"/>
      <c r="H223" s="55">
        <f>IFERROR(VLOOKUP($G223,'Product Master'!$B$1:$G$26,5,FALSE),0)</f>
        <v>0</v>
      </c>
      <c r="I223" s="73" t="str">
        <f t="shared" si="35"/>
        <v/>
      </c>
      <c r="J223" s="115"/>
      <c r="K223" s="57">
        <f t="shared" si="31"/>
        <v>0</v>
      </c>
      <c r="L223" s="115"/>
      <c r="M223" s="56">
        <f t="shared" si="36"/>
        <v>0</v>
      </c>
      <c r="N223" s="56">
        <f t="shared" si="32"/>
        <v>0</v>
      </c>
      <c r="O223" s="56" t="str">
        <f>IFERROR(IF($P223="","",IF($P223=LEFT('Master Info'!$Q$2,2),"SCGST","IGST")),"")</f>
        <v/>
      </c>
      <c r="P223" s="56" t="str">
        <f>IFERROR(LEFT(VLOOKUP($F223,'Master Info'!$A$14:$U$113,21,FALSE),2),"")</f>
        <v/>
      </c>
      <c r="Q223" s="73" t="str">
        <f t="shared" si="33"/>
        <v/>
      </c>
      <c r="R223" s="56">
        <f t="shared" si="37"/>
        <v>0</v>
      </c>
      <c r="S223" s="56">
        <f t="shared" si="37"/>
        <v>0</v>
      </c>
      <c r="T223" s="56">
        <f t="shared" si="38"/>
        <v>0</v>
      </c>
      <c r="U223" s="57">
        <f t="shared" si="39"/>
        <v>0</v>
      </c>
      <c r="V223" s="55" t="str">
        <f>IFERROR(VLOOKUP($F223,'Master Info'!$A$14:$W$113,17,FALSE),"")</f>
        <v/>
      </c>
      <c r="W223" s="54"/>
    </row>
    <row r="224" spans="1:23" x14ac:dyDescent="0.25">
      <c r="A224" s="54">
        <f t="shared" si="40"/>
        <v>223</v>
      </c>
      <c r="B224" s="54" t="str">
        <f t="shared" si="34"/>
        <v>-</v>
      </c>
      <c r="C224" s="94"/>
      <c r="D224" s="94"/>
      <c r="E224" s="76"/>
      <c r="F224" s="113"/>
      <c r="G224" s="114"/>
      <c r="H224" s="55">
        <f>IFERROR(VLOOKUP($G224,'Product Master'!$B$1:$G$26,5,FALSE),0)</f>
        <v>0</v>
      </c>
      <c r="I224" s="73" t="str">
        <f t="shared" si="35"/>
        <v/>
      </c>
      <c r="J224" s="115"/>
      <c r="K224" s="57">
        <f t="shared" si="31"/>
        <v>0</v>
      </c>
      <c r="L224" s="115"/>
      <c r="M224" s="56">
        <f t="shared" si="36"/>
        <v>0</v>
      </c>
      <c r="N224" s="56">
        <f t="shared" si="32"/>
        <v>0</v>
      </c>
      <c r="O224" s="56" t="str">
        <f>IFERROR(IF($P224="","",IF($P224=LEFT('Master Info'!$Q$2,2),"SCGST","IGST")),"")</f>
        <v/>
      </c>
      <c r="P224" s="56" t="str">
        <f>IFERROR(LEFT(VLOOKUP($F224,'Master Info'!$A$14:$U$113,21,FALSE),2),"")</f>
        <v/>
      </c>
      <c r="Q224" s="73" t="str">
        <f t="shared" si="33"/>
        <v/>
      </c>
      <c r="R224" s="56">
        <f t="shared" si="37"/>
        <v>0</v>
      </c>
      <c r="S224" s="56">
        <f t="shared" si="37"/>
        <v>0</v>
      </c>
      <c r="T224" s="56">
        <f t="shared" si="38"/>
        <v>0</v>
      </c>
      <c r="U224" s="57">
        <f t="shared" si="39"/>
        <v>0</v>
      </c>
      <c r="V224" s="55" t="str">
        <f>IFERROR(VLOOKUP($F224,'Master Info'!$A$14:$W$113,17,FALSE),"")</f>
        <v/>
      </c>
      <c r="W224" s="54"/>
    </row>
    <row r="225" spans="1:23" x14ac:dyDescent="0.25">
      <c r="A225" s="54">
        <f t="shared" si="40"/>
        <v>224</v>
      </c>
      <c r="B225" s="54" t="str">
        <f t="shared" si="34"/>
        <v>-</v>
      </c>
      <c r="C225" s="94"/>
      <c r="D225" s="94"/>
      <c r="E225" s="76"/>
      <c r="F225" s="113"/>
      <c r="G225" s="114"/>
      <c r="H225" s="55">
        <f>IFERROR(VLOOKUP($G225,'Product Master'!$B$1:$G$26,5,FALSE),0)</f>
        <v>0</v>
      </c>
      <c r="I225" s="73" t="str">
        <f t="shared" si="35"/>
        <v/>
      </c>
      <c r="J225" s="115"/>
      <c r="K225" s="57">
        <f t="shared" si="31"/>
        <v>0</v>
      </c>
      <c r="L225" s="115"/>
      <c r="M225" s="56">
        <f t="shared" si="36"/>
        <v>0</v>
      </c>
      <c r="N225" s="56">
        <f t="shared" si="32"/>
        <v>0</v>
      </c>
      <c r="O225" s="56" t="str">
        <f>IFERROR(IF($P225="","",IF($P225=LEFT('Master Info'!$Q$2,2),"SCGST","IGST")),"")</f>
        <v/>
      </c>
      <c r="P225" s="56" t="str">
        <f>IFERROR(LEFT(VLOOKUP($F225,'Master Info'!$A$14:$U$113,21,FALSE),2),"")</f>
        <v/>
      </c>
      <c r="Q225" s="73" t="str">
        <f t="shared" si="33"/>
        <v/>
      </c>
      <c r="R225" s="56">
        <f t="shared" si="37"/>
        <v>0</v>
      </c>
      <c r="S225" s="56">
        <f t="shared" si="37"/>
        <v>0</v>
      </c>
      <c r="T225" s="56">
        <f t="shared" si="38"/>
        <v>0</v>
      </c>
      <c r="U225" s="57">
        <f t="shared" si="39"/>
        <v>0</v>
      </c>
      <c r="V225" s="55" t="str">
        <f>IFERROR(VLOOKUP($F225,'Master Info'!$A$14:$W$113,17,FALSE),"")</f>
        <v/>
      </c>
      <c r="W225" s="54"/>
    </row>
    <row r="226" spans="1:23" x14ac:dyDescent="0.25">
      <c r="A226" s="54">
        <f t="shared" si="40"/>
        <v>225</v>
      </c>
      <c r="B226" s="54" t="str">
        <f t="shared" si="34"/>
        <v>-</v>
      </c>
      <c r="C226" s="94"/>
      <c r="D226" s="94"/>
      <c r="E226" s="76"/>
      <c r="F226" s="113"/>
      <c r="G226" s="114"/>
      <c r="H226" s="55">
        <f>IFERROR(VLOOKUP($G226,'Product Master'!$B$1:$G$26,5,FALSE),0)</f>
        <v>0</v>
      </c>
      <c r="I226" s="73" t="str">
        <f t="shared" si="35"/>
        <v/>
      </c>
      <c r="J226" s="115"/>
      <c r="K226" s="57">
        <f t="shared" si="31"/>
        <v>0</v>
      </c>
      <c r="L226" s="115"/>
      <c r="M226" s="56">
        <f t="shared" si="36"/>
        <v>0</v>
      </c>
      <c r="N226" s="56">
        <f t="shared" si="32"/>
        <v>0</v>
      </c>
      <c r="O226" s="56" t="str">
        <f>IFERROR(IF($P226="","",IF($P226=LEFT('Master Info'!$Q$2,2),"SCGST","IGST")),"")</f>
        <v/>
      </c>
      <c r="P226" s="56" t="str">
        <f>IFERROR(LEFT(VLOOKUP($F226,'Master Info'!$A$14:$U$113,21,FALSE),2),"")</f>
        <v/>
      </c>
      <c r="Q226" s="73" t="str">
        <f t="shared" si="33"/>
        <v/>
      </c>
      <c r="R226" s="56">
        <f t="shared" si="37"/>
        <v>0</v>
      </c>
      <c r="S226" s="56">
        <f t="shared" si="37"/>
        <v>0</v>
      </c>
      <c r="T226" s="56">
        <f t="shared" si="38"/>
        <v>0</v>
      </c>
      <c r="U226" s="57">
        <f t="shared" si="39"/>
        <v>0</v>
      </c>
      <c r="V226" s="55" t="str">
        <f>IFERROR(VLOOKUP($F226,'Master Info'!$A$14:$W$113,17,FALSE),"")</f>
        <v/>
      </c>
      <c r="W226" s="54"/>
    </row>
    <row r="227" spans="1:23" x14ac:dyDescent="0.25">
      <c r="A227" s="54">
        <f t="shared" si="40"/>
        <v>226</v>
      </c>
      <c r="B227" s="54" t="str">
        <f t="shared" si="34"/>
        <v>-</v>
      </c>
      <c r="C227" s="94"/>
      <c r="D227" s="94"/>
      <c r="E227" s="76"/>
      <c r="F227" s="113"/>
      <c r="G227" s="114"/>
      <c r="H227" s="55">
        <f>IFERROR(VLOOKUP($G227,'Product Master'!$B$1:$G$26,5,FALSE),0)</f>
        <v>0</v>
      </c>
      <c r="I227" s="73" t="str">
        <f t="shared" si="35"/>
        <v/>
      </c>
      <c r="J227" s="115"/>
      <c r="K227" s="57">
        <f t="shared" si="31"/>
        <v>0</v>
      </c>
      <c r="L227" s="115"/>
      <c r="M227" s="56">
        <f t="shared" si="36"/>
        <v>0</v>
      </c>
      <c r="N227" s="56">
        <f t="shared" si="32"/>
        <v>0</v>
      </c>
      <c r="O227" s="56" t="str">
        <f>IFERROR(IF($P227="","",IF($P227=LEFT('Master Info'!$Q$2,2),"SCGST","IGST")),"")</f>
        <v/>
      </c>
      <c r="P227" s="56" t="str">
        <f>IFERROR(LEFT(VLOOKUP($F227,'Master Info'!$A$14:$U$113,21,FALSE),2),"")</f>
        <v/>
      </c>
      <c r="Q227" s="73" t="str">
        <f t="shared" si="33"/>
        <v/>
      </c>
      <c r="R227" s="56">
        <f t="shared" si="37"/>
        <v>0</v>
      </c>
      <c r="S227" s="56">
        <f t="shared" si="37"/>
        <v>0</v>
      </c>
      <c r="T227" s="56">
        <f t="shared" si="38"/>
        <v>0</v>
      </c>
      <c r="U227" s="57">
        <f t="shared" si="39"/>
        <v>0</v>
      </c>
      <c r="V227" s="55" t="str">
        <f>IFERROR(VLOOKUP($F227,'Master Info'!$A$14:$W$113,17,FALSE),"")</f>
        <v/>
      </c>
      <c r="W227" s="54"/>
    </row>
    <row r="228" spans="1:23" x14ac:dyDescent="0.25">
      <c r="A228" s="54">
        <f t="shared" si="40"/>
        <v>227</v>
      </c>
      <c r="B228" s="54" t="str">
        <f t="shared" si="34"/>
        <v>-</v>
      </c>
      <c r="C228" s="94"/>
      <c r="D228" s="94"/>
      <c r="E228" s="76"/>
      <c r="F228" s="113"/>
      <c r="G228" s="114"/>
      <c r="H228" s="55">
        <f>IFERROR(VLOOKUP($G228,'Product Master'!$B$1:$G$26,5,FALSE),0)</f>
        <v>0</v>
      </c>
      <c r="I228" s="73" t="str">
        <f t="shared" si="35"/>
        <v/>
      </c>
      <c r="J228" s="115"/>
      <c r="K228" s="57">
        <f t="shared" si="31"/>
        <v>0</v>
      </c>
      <c r="L228" s="115"/>
      <c r="M228" s="56">
        <f t="shared" si="36"/>
        <v>0</v>
      </c>
      <c r="N228" s="56">
        <f t="shared" si="32"/>
        <v>0</v>
      </c>
      <c r="O228" s="56" t="str">
        <f>IFERROR(IF($P228="","",IF($P228=LEFT('Master Info'!$Q$2,2),"SCGST","IGST")),"")</f>
        <v/>
      </c>
      <c r="P228" s="56" t="str">
        <f>IFERROR(LEFT(VLOOKUP($F228,'Master Info'!$A$14:$U$113,21,FALSE),2),"")</f>
        <v/>
      </c>
      <c r="Q228" s="73" t="str">
        <f t="shared" si="33"/>
        <v/>
      </c>
      <c r="R228" s="56">
        <f t="shared" si="37"/>
        <v>0</v>
      </c>
      <c r="S228" s="56">
        <f t="shared" si="37"/>
        <v>0</v>
      </c>
      <c r="T228" s="56">
        <f t="shared" si="38"/>
        <v>0</v>
      </c>
      <c r="U228" s="57">
        <f t="shared" si="39"/>
        <v>0</v>
      </c>
      <c r="V228" s="55" t="str">
        <f>IFERROR(VLOOKUP($F228,'Master Info'!$A$14:$W$113,17,FALSE),"")</f>
        <v/>
      </c>
      <c r="W228" s="54"/>
    </row>
    <row r="229" spans="1:23" x14ac:dyDescent="0.25">
      <c r="A229" s="54">
        <f t="shared" si="40"/>
        <v>228</v>
      </c>
      <c r="B229" s="54" t="str">
        <f t="shared" si="34"/>
        <v>-</v>
      </c>
      <c r="C229" s="94"/>
      <c r="D229" s="94"/>
      <c r="E229" s="76"/>
      <c r="F229" s="113"/>
      <c r="G229" s="114"/>
      <c r="H229" s="55">
        <f>IFERROR(VLOOKUP($G229,'Product Master'!$B$1:$G$26,5,FALSE),0)</f>
        <v>0</v>
      </c>
      <c r="I229" s="73" t="str">
        <f t="shared" si="35"/>
        <v/>
      </c>
      <c r="J229" s="115"/>
      <c r="K229" s="57">
        <f t="shared" si="31"/>
        <v>0</v>
      </c>
      <c r="L229" s="115"/>
      <c r="M229" s="56">
        <f t="shared" si="36"/>
        <v>0</v>
      </c>
      <c r="N229" s="56">
        <f t="shared" si="32"/>
        <v>0</v>
      </c>
      <c r="O229" s="56" t="str">
        <f>IFERROR(IF($P229="","",IF($P229=LEFT('Master Info'!$Q$2,2),"SCGST","IGST")),"")</f>
        <v/>
      </c>
      <c r="P229" s="56" t="str">
        <f>IFERROR(LEFT(VLOOKUP($F229,'Master Info'!$A$14:$U$113,21,FALSE),2),"")</f>
        <v/>
      </c>
      <c r="Q229" s="73" t="str">
        <f t="shared" si="33"/>
        <v/>
      </c>
      <c r="R229" s="56">
        <f t="shared" si="37"/>
        <v>0</v>
      </c>
      <c r="S229" s="56">
        <f t="shared" si="37"/>
        <v>0</v>
      </c>
      <c r="T229" s="56">
        <f t="shared" si="38"/>
        <v>0</v>
      </c>
      <c r="U229" s="57">
        <f t="shared" si="39"/>
        <v>0</v>
      </c>
      <c r="V229" s="55" t="str">
        <f>IFERROR(VLOOKUP($F229,'Master Info'!$A$14:$W$113,17,FALSE),"")</f>
        <v/>
      </c>
      <c r="W229" s="54"/>
    </row>
    <row r="230" spans="1:23" x14ac:dyDescent="0.25">
      <c r="A230" s="54">
        <f t="shared" si="40"/>
        <v>229</v>
      </c>
      <c r="B230" s="54" t="str">
        <f t="shared" si="34"/>
        <v>-</v>
      </c>
      <c r="C230" s="94"/>
      <c r="D230" s="94"/>
      <c r="E230" s="76"/>
      <c r="F230" s="113"/>
      <c r="G230" s="114"/>
      <c r="H230" s="55">
        <f>IFERROR(VLOOKUP($G230,'Product Master'!$B$1:$G$26,5,FALSE),0)</f>
        <v>0</v>
      </c>
      <c r="I230" s="73" t="str">
        <f t="shared" si="35"/>
        <v/>
      </c>
      <c r="J230" s="115"/>
      <c r="K230" s="57">
        <f t="shared" si="31"/>
        <v>0</v>
      </c>
      <c r="L230" s="115"/>
      <c r="M230" s="56">
        <f t="shared" si="36"/>
        <v>0</v>
      </c>
      <c r="N230" s="56">
        <f t="shared" si="32"/>
        <v>0</v>
      </c>
      <c r="O230" s="56" t="str">
        <f>IFERROR(IF($P230="","",IF($P230=LEFT('Master Info'!$Q$2,2),"SCGST","IGST")),"")</f>
        <v/>
      </c>
      <c r="P230" s="56" t="str">
        <f>IFERROR(LEFT(VLOOKUP($F230,'Master Info'!$A$14:$U$113,21,FALSE),2),"")</f>
        <v/>
      </c>
      <c r="Q230" s="73" t="str">
        <f t="shared" si="33"/>
        <v/>
      </c>
      <c r="R230" s="56">
        <f t="shared" si="37"/>
        <v>0</v>
      </c>
      <c r="S230" s="56">
        <f t="shared" si="37"/>
        <v>0</v>
      </c>
      <c r="T230" s="56">
        <f t="shared" si="38"/>
        <v>0</v>
      </c>
      <c r="U230" s="57">
        <f t="shared" si="39"/>
        <v>0</v>
      </c>
      <c r="V230" s="55" t="str">
        <f>IFERROR(VLOOKUP($F230,'Master Info'!$A$14:$W$113,17,FALSE),"")</f>
        <v/>
      </c>
      <c r="W230" s="54"/>
    </row>
    <row r="231" spans="1:23" x14ac:dyDescent="0.25">
      <c r="A231" s="54">
        <f t="shared" si="40"/>
        <v>230</v>
      </c>
      <c r="B231" s="54" t="str">
        <f t="shared" si="34"/>
        <v>-</v>
      </c>
      <c r="C231" s="94"/>
      <c r="D231" s="94"/>
      <c r="E231" s="76"/>
      <c r="F231" s="113"/>
      <c r="G231" s="114"/>
      <c r="H231" s="55">
        <f>IFERROR(VLOOKUP($G231,'Product Master'!$B$1:$G$26,5,FALSE),0)</f>
        <v>0</v>
      </c>
      <c r="I231" s="73" t="str">
        <f t="shared" si="35"/>
        <v/>
      </c>
      <c r="J231" s="115"/>
      <c r="K231" s="57">
        <f t="shared" si="31"/>
        <v>0</v>
      </c>
      <c r="L231" s="115"/>
      <c r="M231" s="56">
        <f t="shared" si="36"/>
        <v>0</v>
      </c>
      <c r="N231" s="56">
        <f t="shared" si="32"/>
        <v>0</v>
      </c>
      <c r="O231" s="56" t="str">
        <f>IFERROR(IF($P231="","",IF($P231=LEFT('Master Info'!$Q$2,2),"SCGST","IGST")),"")</f>
        <v/>
      </c>
      <c r="P231" s="56" t="str">
        <f>IFERROR(LEFT(VLOOKUP($F231,'Master Info'!$A$14:$U$113,21,FALSE),2),"")</f>
        <v/>
      </c>
      <c r="Q231" s="73" t="str">
        <f t="shared" si="33"/>
        <v/>
      </c>
      <c r="R231" s="56">
        <f t="shared" si="37"/>
        <v>0</v>
      </c>
      <c r="S231" s="56">
        <f t="shared" si="37"/>
        <v>0</v>
      </c>
      <c r="T231" s="56">
        <f t="shared" si="38"/>
        <v>0</v>
      </c>
      <c r="U231" s="57">
        <f t="shared" si="39"/>
        <v>0</v>
      </c>
      <c r="V231" s="55" t="str">
        <f>IFERROR(VLOOKUP($F231,'Master Info'!$A$14:$W$113,17,FALSE),"")</f>
        <v/>
      </c>
      <c r="W231" s="54"/>
    </row>
    <row r="232" spans="1:23" x14ac:dyDescent="0.25">
      <c r="A232" s="54">
        <f t="shared" si="40"/>
        <v>231</v>
      </c>
      <c r="B232" s="54" t="str">
        <f t="shared" si="34"/>
        <v>-</v>
      </c>
      <c r="C232" s="94"/>
      <c r="D232" s="94"/>
      <c r="E232" s="76"/>
      <c r="F232" s="113"/>
      <c r="G232" s="114"/>
      <c r="H232" s="55">
        <f>IFERROR(VLOOKUP($G232,'Product Master'!$B$1:$G$26,5,FALSE),0)</f>
        <v>0</v>
      </c>
      <c r="I232" s="73" t="str">
        <f t="shared" si="35"/>
        <v/>
      </c>
      <c r="J232" s="115"/>
      <c r="K232" s="57">
        <f t="shared" si="31"/>
        <v>0</v>
      </c>
      <c r="L232" s="115"/>
      <c r="M232" s="56">
        <f t="shared" si="36"/>
        <v>0</v>
      </c>
      <c r="N232" s="56">
        <f t="shared" si="32"/>
        <v>0</v>
      </c>
      <c r="O232" s="56" t="str">
        <f>IFERROR(IF($P232="","",IF($P232=LEFT('Master Info'!$Q$2,2),"SCGST","IGST")),"")</f>
        <v/>
      </c>
      <c r="P232" s="56" t="str">
        <f>IFERROR(LEFT(VLOOKUP($F232,'Master Info'!$A$14:$U$113,21,FALSE),2),"")</f>
        <v/>
      </c>
      <c r="Q232" s="73" t="str">
        <f t="shared" si="33"/>
        <v/>
      </c>
      <c r="R232" s="56">
        <f t="shared" si="37"/>
        <v>0</v>
      </c>
      <c r="S232" s="56">
        <f t="shared" si="37"/>
        <v>0</v>
      </c>
      <c r="T232" s="56">
        <f t="shared" si="38"/>
        <v>0</v>
      </c>
      <c r="U232" s="57">
        <f t="shared" si="39"/>
        <v>0</v>
      </c>
      <c r="V232" s="55" t="str">
        <f>IFERROR(VLOOKUP($F232,'Master Info'!$A$14:$W$113,17,FALSE),"")</f>
        <v/>
      </c>
      <c r="W232" s="54"/>
    </row>
    <row r="233" spans="1:23" x14ac:dyDescent="0.25">
      <c r="A233" s="54">
        <f t="shared" si="40"/>
        <v>232</v>
      </c>
      <c r="B233" s="54" t="str">
        <f t="shared" si="34"/>
        <v>-</v>
      </c>
      <c r="C233" s="94"/>
      <c r="D233" s="94"/>
      <c r="E233" s="76"/>
      <c r="F233" s="113"/>
      <c r="G233" s="114"/>
      <c r="H233" s="55">
        <f>IFERROR(VLOOKUP($G233,'Product Master'!$B$1:$G$26,5,FALSE),0)</f>
        <v>0</v>
      </c>
      <c r="I233" s="73" t="str">
        <f t="shared" si="35"/>
        <v/>
      </c>
      <c r="J233" s="115"/>
      <c r="K233" s="57">
        <f t="shared" si="31"/>
        <v>0</v>
      </c>
      <c r="L233" s="115"/>
      <c r="M233" s="56">
        <f t="shared" si="36"/>
        <v>0</v>
      </c>
      <c r="N233" s="56">
        <f t="shared" si="32"/>
        <v>0</v>
      </c>
      <c r="O233" s="56" t="str">
        <f>IFERROR(IF($P233="","",IF($P233=LEFT('Master Info'!$Q$2,2),"SCGST","IGST")),"")</f>
        <v/>
      </c>
      <c r="P233" s="56" t="str">
        <f>IFERROR(LEFT(VLOOKUP($F233,'Master Info'!$A$14:$U$113,21,FALSE),2),"")</f>
        <v/>
      </c>
      <c r="Q233" s="73" t="str">
        <f t="shared" si="33"/>
        <v/>
      </c>
      <c r="R233" s="56">
        <f t="shared" si="37"/>
        <v>0</v>
      </c>
      <c r="S233" s="56">
        <f t="shared" si="37"/>
        <v>0</v>
      </c>
      <c r="T233" s="56">
        <f t="shared" si="38"/>
        <v>0</v>
      </c>
      <c r="U233" s="57">
        <f t="shared" si="39"/>
        <v>0</v>
      </c>
      <c r="V233" s="55" t="str">
        <f>IFERROR(VLOOKUP($F233,'Master Info'!$A$14:$W$113,17,FALSE),"")</f>
        <v/>
      </c>
      <c r="W233" s="54"/>
    </row>
    <row r="234" spans="1:23" x14ac:dyDescent="0.25">
      <c r="A234" s="54">
        <f t="shared" si="40"/>
        <v>233</v>
      </c>
      <c r="B234" s="54" t="str">
        <f t="shared" si="34"/>
        <v>-</v>
      </c>
      <c r="C234" s="94"/>
      <c r="D234" s="94"/>
      <c r="E234" s="76"/>
      <c r="F234" s="113"/>
      <c r="G234" s="114"/>
      <c r="H234" s="55">
        <f>IFERROR(VLOOKUP($G234,'Product Master'!$B$1:$G$26,5,FALSE),0)</f>
        <v>0</v>
      </c>
      <c r="I234" s="73" t="str">
        <f t="shared" si="35"/>
        <v/>
      </c>
      <c r="J234" s="115"/>
      <c r="K234" s="57">
        <f t="shared" si="31"/>
        <v>0</v>
      </c>
      <c r="L234" s="115"/>
      <c r="M234" s="56">
        <f t="shared" si="36"/>
        <v>0</v>
      </c>
      <c r="N234" s="56">
        <f t="shared" si="32"/>
        <v>0</v>
      </c>
      <c r="O234" s="56" t="str">
        <f>IFERROR(IF($P234="","",IF($P234=LEFT('Master Info'!$Q$2,2),"SCGST","IGST")),"")</f>
        <v/>
      </c>
      <c r="P234" s="56" t="str">
        <f>IFERROR(LEFT(VLOOKUP($F234,'Master Info'!$A$14:$U$113,21,FALSE),2),"")</f>
        <v/>
      </c>
      <c r="Q234" s="73" t="str">
        <f t="shared" si="33"/>
        <v/>
      </c>
      <c r="R234" s="56">
        <f t="shared" si="37"/>
        <v>0</v>
      </c>
      <c r="S234" s="56">
        <f t="shared" si="37"/>
        <v>0</v>
      </c>
      <c r="T234" s="56">
        <f t="shared" si="38"/>
        <v>0</v>
      </c>
      <c r="U234" s="57">
        <f t="shared" si="39"/>
        <v>0</v>
      </c>
      <c r="V234" s="55" t="str">
        <f>IFERROR(VLOOKUP($F234,'Master Info'!$A$14:$W$113,17,FALSE),"")</f>
        <v/>
      </c>
      <c r="W234" s="54"/>
    </row>
    <row r="235" spans="1:23" x14ac:dyDescent="0.25">
      <c r="A235" s="54">
        <f t="shared" si="40"/>
        <v>234</v>
      </c>
      <c r="B235" s="54" t="str">
        <f t="shared" si="34"/>
        <v>-</v>
      </c>
      <c r="C235" s="94"/>
      <c r="D235" s="94"/>
      <c r="E235" s="76"/>
      <c r="F235" s="113"/>
      <c r="G235" s="114"/>
      <c r="H235" s="55">
        <f>IFERROR(VLOOKUP($G235,'Product Master'!$B$1:$G$26,5,FALSE),0)</f>
        <v>0</v>
      </c>
      <c r="I235" s="73" t="str">
        <f t="shared" si="35"/>
        <v/>
      </c>
      <c r="J235" s="115"/>
      <c r="K235" s="57">
        <f t="shared" si="31"/>
        <v>0</v>
      </c>
      <c r="L235" s="115"/>
      <c r="M235" s="56">
        <f t="shared" si="36"/>
        <v>0</v>
      </c>
      <c r="N235" s="56">
        <f t="shared" si="32"/>
        <v>0</v>
      </c>
      <c r="O235" s="56" t="str">
        <f>IFERROR(IF($P235="","",IF($P235=LEFT('Master Info'!$Q$2,2),"SCGST","IGST")),"")</f>
        <v/>
      </c>
      <c r="P235" s="56" t="str">
        <f>IFERROR(LEFT(VLOOKUP($F235,'Master Info'!$A$14:$U$113,21,FALSE),2),"")</f>
        <v/>
      </c>
      <c r="Q235" s="73" t="str">
        <f t="shared" si="33"/>
        <v/>
      </c>
      <c r="R235" s="56">
        <f t="shared" si="37"/>
        <v>0</v>
      </c>
      <c r="S235" s="56">
        <f t="shared" si="37"/>
        <v>0</v>
      </c>
      <c r="T235" s="56">
        <f t="shared" si="38"/>
        <v>0</v>
      </c>
      <c r="U235" s="57">
        <f t="shared" si="39"/>
        <v>0</v>
      </c>
      <c r="V235" s="55" t="str">
        <f>IFERROR(VLOOKUP($F235,'Master Info'!$A$14:$W$113,17,FALSE),"")</f>
        <v/>
      </c>
      <c r="W235" s="54"/>
    </row>
    <row r="236" spans="1:23" x14ac:dyDescent="0.25">
      <c r="A236" s="54">
        <f t="shared" si="40"/>
        <v>235</v>
      </c>
      <c r="B236" s="54" t="str">
        <f t="shared" si="34"/>
        <v>-</v>
      </c>
      <c r="C236" s="94"/>
      <c r="D236" s="94"/>
      <c r="E236" s="76"/>
      <c r="F236" s="113"/>
      <c r="G236" s="114"/>
      <c r="H236" s="55">
        <f>IFERROR(VLOOKUP($G236,'Product Master'!$B$1:$G$26,5,FALSE),0)</f>
        <v>0</v>
      </c>
      <c r="I236" s="73" t="str">
        <f t="shared" si="35"/>
        <v/>
      </c>
      <c r="J236" s="115"/>
      <c r="K236" s="57">
        <f t="shared" si="31"/>
        <v>0</v>
      </c>
      <c r="L236" s="115"/>
      <c r="M236" s="56">
        <f t="shared" si="36"/>
        <v>0</v>
      </c>
      <c r="N236" s="56">
        <f t="shared" si="32"/>
        <v>0</v>
      </c>
      <c r="O236" s="56" t="str">
        <f>IFERROR(IF($P236="","",IF($P236=LEFT('Master Info'!$Q$2,2),"SCGST","IGST")),"")</f>
        <v/>
      </c>
      <c r="P236" s="56" t="str">
        <f>IFERROR(LEFT(VLOOKUP($F236,'Master Info'!$A$14:$U$113,21,FALSE),2),"")</f>
        <v/>
      </c>
      <c r="Q236" s="73" t="str">
        <f t="shared" si="33"/>
        <v/>
      </c>
      <c r="R236" s="56">
        <f t="shared" si="37"/>
        <v>0</v>
      </c>
      <c r="S236" s="56">
        <f t="shared" si="37"/>
        <v>0</v>
      </c>
      <c r="T236" s="56">
        <f t="shared" si="38"/>
        <v>0</v>
      </c>
      <c r="U236" s="57">
        <f t="shared" si="39"/>
        <v>0</v>
      </c>
      <c r="V236" s="55" t="str">
        <f>IFERROR(VLOOKUP($F236,'Master Info'!$A$14:$W$113,17,FALSE),"")</f>
        <v/>
      </c>
      <c r="W236" s="54"/>
    </row>
    <row r="237" spans="1:23" x14ac:dyDescent="0.25">
      <c r="A237" s="54">
        <f t="shared" si="40"/>
        <v>236</v>
      </c>
      <c r="B237" s="54" t="str">
        <f t="shared" si="34"/>
        <v>-</v>
      </c>
      <c r="C237" s="94"/>
      <c r="D237" s="94"/>
      <c r="E237" s="76"/>
      <c r="F237" s="113"/>
      <c r="G237" s="114"/>
      <c r="H237" s="55">
        <f>IFERROR(VLOOKUP($G237,'Product Master'!$B$1:$G$26,5,FALSE),0)</f>
        <v>0</v>
      </c>
      <c r="I237" s="73" t="str">
        <f t="shared" si="35"/>
        <v/>
      </c>
      <c r="J237" s="115"/>
      <c r="K237" s="57">
        <f t="shared" si="31"/>
        <v>0</v>
      </c>
      <c r="L237" s="115"/>
      <c r="M237" s="56">
        <f t="shared" si="36"/>
        <v>0</v>
      </c>
      <c r="N237" s="56">
        <f t="shared" si="32"/>
        <v>0</v>
      </c>
      <c r="O237" s="56" t="str">
        <f>IFERROR(IF($P237="","",IF($P237=LEFT('Master Info'!$Q$2,2),"SCGST","IGST")),"")</f>
        <v/>
      </c>
      <c r="P237" s="56" t="str">
        <f>IFERROR(LEFT(VLOOKUP($F237,'Master Info'!$A$14:$U$113,21,FALSE),2),"")</f>
        <v/>
      </c>
      <c r="Q237" s="73" t="str">
        <f t="shared" si="33"/>
        <v/>
      </c>
      <c r="R237" s="56">
        <f t="shared" si="37"/>
        <v>0</v>
      </c>
      <c r="S237" s="56">
        <f t="shared" si="37"/>
        <v>0</v>
      </c>
      <c r="T237" s="56">
        <f t="shared" si="38"/>
        <v>0</v>
      </c>
      <c r="U237" s="57">
        <f t="shared" si="39"/>
        <v>0</v>
      </c>
      <c r="V237" s="55" t="str">
        <f>IFERROR(VLOOKUP($F237,'Master Info'!$A$14:$W$113,17,FALSE),"")</f>
        <v/>
      </c>
      <c r="W237" s="54"/>
    </row>
    <row r="238" spans="1:23" x14ac:dyDescent="0.25">
      <c r="A238" s="54">
        <f t="shared" si="40"/>
        <v>237</v>
      </c>
      <c r="B238" s="54" t="str">
        <f t="shared" si="34"/>
        <v>-</v>
      </c>
      <c r="C238" s="94"/>
      <c r="D238" s="94"/>
      <c r="E238" s="76"/>
      <c r="F238" s="113"/>
      <c r="G238" s="114"/>
      <c r="H238" s="55">
        <f>IFERROR(VLOOKUP($G238,'Product Master'!$B$1:$G$26,5,FALSE),0)</f>
        <v>0</v>
      </c>
      <c r="I238" s="73" t="str">
        <f t="shared" si="35"/>
        <v/>
      </c>
      <c r="J238" s="115"/>
      <c r="K238" s="57">
        <f t="shared" si="31"/>
        <v>0</v>
      </c>
      <c r="L238" s="115"/>
      <c r="M238" s="56">
        <f t="shared" si="36"/>
        <v>0</v>
      </c>
      <c r="N238" s="56">
        <f t="shared" si="32"/>
        <v>0</v>
      </c>
      <c r="O238" s="56" t="str">
        <f>IFERROR(IF($P238="","",IF($P238=LEFT('Master Info'!$Q$2,2),"SCGST","IGST")),"")</f>
        <v/>
      </c>
      <c r="P238" s="56" t="str">
        <f>IFERROR(LEFT(VLOOKUP($F238,'Master Info'!$A$14:$U$113,21,FALSE),2),"")</f>
        <v/>
      </c>
      <c r="Q238" s="73" t="str">
        <f t="shared" si="33"/>
        <v/>
      </c>
      <c r="R238" s="56">
        <f t="shared" si="37"/>
        <v>0</v>
      </c>
      <c r="S238" s="56">
        <f t="shared" si="37"/>
        <v>0</v>
      </c>
      <c r="T238" s="56">
        <f t="shared" si="38"/>
        <v>0</v>
      </c>
      <c r="U238" s="57">
        <f t="shared" si="39"/>
        <v>0</v>
      </c>
      <c r="V238" s="55" t="str">
        <f>IFERROR(VLOOKUP($F238,'Master Info'!$A$14:$W$113,17,FALSE),"")</f>
        <v/>
      </c>
      <c r="W238" s="54"/>
    </row>
    <row r="239" spans="1:23" x14ac:dyDescent="0.25">
      <c r="A239" s="54">
        <f t="shared" si="40"/>
        <v>238</v>
      </c>
      <c r="B239" s="54" t="str">
        <f t="shared" si="34"/>
        <v>-</v>
      </c>
      <c r="C239" s="94"/>
      <c r="D239" s="94"/>
      <c r="E239" s="76"/>
      <c r="F239" s="113"/>
      <c r="G239" s="114"/>
      <c r="H239" s="55">
        <f>IFERROR(VLOOKUP($G239,'Product Master'!$B$1:$G$26,5,FALSE),0)</f>
        <v>0</v>
      </c>
      <c r="I239" s="73" t="str">
        <f t="shared" si="35"/>
        <v/>
      </c>
      <c r="J239" s="115"/>
      <c r="K239" s="57">
        <f t="shared" si="31"/>
        <v>0</v>
      </c>
      <c r="L239" s="115"/>
      <c r="M239" s="56">
        <f t="shared" si="36"/>
        <v>0</v>
      </c>
      <c r="N239" s="56">
        <f t="shared" si="32"/>
        <v>0</v>
      </c>
      <c r="O239" s="56" t="str">
        <f>IFERROR(IF($P239="","",IF($P239=LEFT('Master Info'!$Q$2,2),"SCGST","IGST")),"")</f>
        <v/>
      </c>
      <c r="P239" s="56" t="str">
        <f>IFERROR(LEFT(VLOOKUP($F239,'Master Info'!$A$14:$U$113,21,FALSE),2),"")</f>
        <v/>
      </c>
      <c r="Q239" s="73" t="str">
        <f t="shared" si="33"/>
        <v/>
      </c>
      <c r="R239" s="56">
        <f t="shared" si="37"/>
        <v>0</v>
      </c>
      <c r="S239" s="56">
        <f t="shared" si="37"/>
        <v>0</v>
      </c>
      <c r="T239" s="56">
        <f t="shared" si="38"/>
        <v>0</v>
      </c>
      <c r="U239" s="57">
        <f t="shared" si="39"/>
        <v>0</v>
      </c>
      <c r="V239" s="55" t="str">
        <f>IFERROR(VLOOKUP($F239,'Master Info'!$A$14:$W$113,17,FALSE),"")</f>
        <v/>
      </c>
      <c r="W239" s="54"/>
    </row>
    <row r="240" spans="1:23" x14ac:dyDescent="0.25">
      <c r="A240" s="54">
        <f t="shared" si="40"/>
        <v>239</v>
      </c>
      <c r="B240" s="54" t="str">
        <f t="shared" si="34"/>
        <v>-</v>
      </c>
      <c r="C240" s="94"/>
      <c r="D240" s="94"/>
      <c r="E240" s="76"/>
      <c r="F240" s="113"/>
      <c r="G240" s="114"/>
      <c r="H240" s="55">
        <f>IFERROR(VLOOKUP($G240,'Product Master'!$B$1:$G$26,5,FALSE),0)</f>
        <v>0</v>
      </c>
      <c r="I240" s="73" t="str">
        <f t="shared" si="35"/>
        <v/>
      </c>
      <c r="J240" s="115"/>
      <c r="K240" s="57">
        <f t="shared" si="31"/>
        <v>0</v>
      </c>
      <c r="L240" s="115"/>
      <c r="M240" s="56">
        <f t="shared" si="36"/>
        <v>0</v>
      </c>
      <c r="N240" s="56">
        <f t="shared" si="32"/>
        <v>0</v>
      </c>
      <c r="O240" s="56" t="str">
        <f>IFERROR(IF($P240="","",IF($P240=LEFT('Master Info'!$Q$2,2),"SCGST","IGST")),"")</f>
        <v/>
      </c>
      <c r="P240" s="56" t="str">
        <f>IFERROR(LEFT(VLOOKUP($F240,'Master Info'!$A$14:$U$113,21,FALSE),2),"")</f>
        <v/>
      </c>
      <c r="Q240" s="73" t="str">
        <f t="shared" si="33"/>
        <v/>
      </c>
      <c r="R240" s="56">
        <f t="shared" si="37"/>
        <v>0</v>
      </c>
      <c r="S240" s="56">
        <f t="shared" si="37"/>
        <v>0</v>
      </c>
      <c r="T240" s="56">
        <f t="shared" si="38"/>
        <v>0</v>
      </c>
      <c r="U240" s="57">
        <f t="shared" si="39"/>
        <v>0</v>
      </c>
      <c r="V240" s="55" t="str">
        <f>IFERROR(VLOOKUP($F240,'Master Info'!$A$14:$W$113,17,FALSE),"")</f>
        <v/>
      </c>
      <c r="W240" s="54"/>
    </row>
    <row r="241" spans="1:23" x14ac:dyDescent="0.25">
      <c r="A241" s="54">
        <f t="shared" si="40"/>
        <v>240</v>
      </c>
      <c r="B241" s="54" t="str">
        <f t="shared" si="34"/>
        <v>-</v>
      </c>
      <c r="C241" s="94"/>
      <c r="D241" s="94"/>
      <c r="E241" s="76"/>
      <c r="F241" s="113"/>
      <c r="G241" s="114"/>
      <c r="H241" s="55">
        <f>IFERROR(VLOOKUP($G241,'Product Master'!$B$1:$G$26,5,FALSE),0)</f>
        <v>0</v>
      </c>
      <c r="I241" s="73" t="str">
        <f t="shared" si="35"/>
        <v/>
      </c>
      <c r="J241" s="115"/>
      <c r="K241" s="57">
        <f t="shared" si="31"/>
        <v>0</v>
      </c>
      <c r="L241" s="115"/>
      <c r="M241" s="56">
        <f t="shared" si="36"/>
        <v>0</v>
      </c>
      <c r="N241" s="56">
        <f t="shared" si="32"/>
        <v>0</v>
      </c>
      <c r="O241" s="56" t="str">
        <f>IFERROR(IF($P241="","",IF($P241=LEFT('Master Info'!$Q$2,2),"SCGST","IGST")),"")</f>
        <v/>
      </c>
      <c r="P241" s="56" t="str">
        <f>IFERROR(LEFT(VLOOKUP($F241,'Master Info'!$A$14:$U$113,21,FALSE),2),"")</f>
        <v/>
      </c>
      <c r="Q241" s="73" t="str">
        <f t="shared" si="33"/>
        <v/>
      </c>
      <c r="R241" s="56">
        <f t="shared" si="37"/>
        <v>0</v>
      </c>
      <c r="S241" s="56">
        <f t="shared" si="37"/>
        <v>0</v>
      </c>
      <c r="T241" s="56">
        <f t="shared" si="38"/>
        <v>0</v>
      </c>
      <c r="U241" s="57">
        <f t="shared" si="39"/>
        <v>0</v>
      </c>
      <c r="V241" s="55" t="str">
        <f>IFERROR(VLOOKUP($F241,'Master Info'!$A$14:$W$113,17,FALSE),"")</f>
        <v/>
      </c>
      <c r="W241" s="54"/>
    </row>
    <row r="242" spans="1:23" x14ac:dyDescent="0.25">
      <c r="A242" s="54">
        <f t="shared" si="40"/>
        <v>241</v>
      </c>
      <c r="B242" s="54" t="str">
        <f t="shared" si="34"/>
        <v>-</v>
      </c>
      <c r="C242" s="94"/>
      <c r="D242" s="94"/>
      <c r="E242" s="76"/>
      <c r="F242" s="113"/>
      <c r="G242" s="114"/>
      <c r="H242" s="55">
        <f>IFERROR(VLOOKUP($G242,'Product Master'!$B$1:$G$26,5,FALSE),0)</f>
        <v>0</v>
      </c>
      <c r="I242" s="73" t="str">
        <f t="shared" si="35"/>
        <v/>
      </c>
      <c r="J242" s="115"/>
      <c r="K242" s="57">
        <f t="shared" si="31"/>
        <v>0</v>
      </c>
      <c r="L242" s="115"/>
      <c r="M242" s="56">
        <f t="shared" si="36"/>
        <v>0</v>
      </c>
      <c r="N242" s="56">
        <f t="shared" si="32"/>
        <v>0</v>
      </c>
      <c r="O242" s="56" t="str">
        <f>IFERROR(IF($P242="","",IF($P242=LEFT('Master Info'!$Q$2,2),"SCGST","IGST")),"")</f>
        <v/>
      </c>
      <c r="P242" s="56" t="str">
        <f>IFERROR(LEFT(VLOOKUP($F242,'Master Info'!$A$14:$U$113,21,FALSE),2),"")</f>
        <v/>
      </c>
      <c r="Q242" s="73" t="str">
        <f t="shared" si="33"/>
        <v/>
      </c>
      <c r="R242" s="56">
        <f t="shared" si="37"/>
        <v>0</v>
      </c>
      <c r="S242" s="56">
        <f t="shared" si="37"/>
        <v>0</v>
      </c>
      <c r="T242" s="56">
        <f t="shared" si="38"/>
        <v>0</v>
      </c>
      <c r="U242" s="57">
        <f t="shared" si="39"/>
        <v>0</v>
      </c>
      <c r="V242" s="55" t="str">
        <f>IFERROR(VLOOKUP($F242,'Master Info'!$A$14:$W$113,17,FALSE),"")</f>
        <v/>
      </c>
      <c r="W242" s="54"/>
    </row>
    <row r="243" spans="1:23" x14ac:dyDescent="0.25">
      <c r="A243" s="54">
        <f t="shared" si="40"/>
        <v>242</v>
      </c>
      <c r="B243" s="54" t="str">
        <f t="shared" si="34"/>
        <v>-</v>
      </c>
      <c r="C243" s="94"/>
      <c r="D243" s="94"/>
      <c r="E243" s="76"/>
      <c r="F243" s="113"/>
      <c r="G243" s="114"/>
      <c r="H243" s="55">
        <f>IFERROR(VLOOKUP($G243,'Product Master'!$B$1:$G$26,5,FALSE),0)</f>
        <v>0</v>
      </c>
      <c r="I243" s="73" t="str">
        <f t="shared" si="35"/>
        <v/>
      </c>
      <c r="J243" s="115"/>
      <c r="K243" s="57">
        <f t="shared" si="31"/>
        <v>0</v>
      </c>
      <c r="L243" s="115"/>
      <c r="M243" s="56">
        <f t="shared" si="36"/>
        <v>0</v>
      </c>
      <c r="N243" s="56">
        <f t="shared" si="32"/>
        <v>0</v>
      </c>
      <c r="O243" s="56" t="str">
        <f>IFERROR(IF($P243="","",IF($P243=LEFT('Master Info'!$Q$2,2),"SCGST","IGST")),"")</f>
        <v/>
      </c>
      <c r="P243" s="56" t="str">
        <f>IFERROR(LEFT(VLOOKUP($F243,'Master Info'!$A$14:$U$113,21,FALSE),2),"")</f>
        <v/>
      </c>
      <c r="Q243" s="73" t="str">
        <f t="shared" si="33"/>
        <v/>
      </c>
      <c r="R243" s="56">
        <f t="shared" si="37"/>
        <v>0</v>
      </c>
      <c r="S243" s="56">
        <f t="shared" si="37"/>
        <v>0</v>
      </c>
      <c r="T243" s="56">
        <f t="shared" si="38"/>
        <v>0</v>
      </c>
      <c r="U243" s="57">
        <f t="shared" si="39"/>
        <v>0</v>
      </c>
      <c r="V243" s="55" t="str">
        <f>IFERROR(VLOOKUP($F243,'Master Info'!$A$14:$W$113,17,FALSE),"")</f>
        <v/>
      </c>
      <c r="W243" s="54"/>
    </row>
    <row r="244" spans="1:23" x14ac:dyDescent="0.25">
      <c r="A244" s="54">
        <f t="shared" si="40"/>
        <v>243</v>
      </c>
      <c r="B244" s="54" t="str">
        <f t="shared" si="34"/>
        <v>-</v>
      </c>
      <c r="C244" s="94"/>
      <c r="D244" s="94"/>
      <c r="E244" s="76"/>
      <c r="F244" s="113"/>
      <c r="G244" s="114"/>
      <c r="H244" s="55">
        <f>IFERROR(VLOOKUP($G244,'Product Master'!$B$1:$G$26,5,FALSE),0)</f>
        <v>0</v>
      </c>
      <c r="I244" s="73" t="str">
        <f t="shared" si="35"/>
        <v/>
      </c>
      <c r="J244" s="115"/>
      <c r="K244" s="57">
        <f t="shared" si="31"/>
        <v>0</v>
      </c>
      <c r="L244" s="115"/>
      <c r="M244" s="56">
        <f t="shared" si="36"/>
        <v>0</v>
      </c>
      <c r="N244" s="56">
        <f t="shared" si="32"/>
        <v>0</v>
      </c>
      <c r="O244" s="56" t="str">
        <f>IFERROR(IF($P244="","",IF($P244=LEFT('Master Info'!$Q$2,2),"SCGST","IGST")),"")</f>
        <v/>
      </c>
      <c r="P244" s="56" t="str">
        <f>IFERROR(LEFT(VLOOKUP($F244,'Master Info'!$A$14:$U$113,21,FALSE),2),"")</f>
        <v/>
      </c>
      <c r="Q244" s="73" t="str">
        <f t="shared" si="33"/>
        <v/>
      </c>
      <c r="R244" s="56">
        <f t="shared" si="37"/>
        <v>0</v>
      </c>
      <c r="S244" s="56">
        <f t="shared" si="37"/>
        <v>0</v>
      </c>
      <c r="T244" s="56">
        <f t="shared" si="38"/>
        <v>0</v>
      </c>
      <c r="U244" s="57">
        <f t="shared" si="39"/>
        <v>0</v>
      </c>
      <c r="V244" s="55" t="str">
        <f>IFERROR(VLOOKUP($F244,'Master Info'!$A$14:$W$113,17,FALSE),"")</f>
        <v/>
      </c>
      <c r="W244" s="54"/>
    </row>
    <row r="245" spans="1:23" x14ac:dyDescent="0.25">
      <c r="A245" s="54">
        <f t="shared" si="40"/>
        <v>244</v>
      </c>
      <c r="B245" s="54" t="str">
        <f t="shared" si="34"/>
        <v>-</v>
      </c>
      <c r="C245" s="94"/>
      <c r="D245" s="94"/>
      <c r="E245" s="76"/>
      <c r="F245" s="113"/>
      <c r="G245" s="114"/>
      <c r="H245" s="55">
        <f>IFERROR(VLOOKUP($G245,'Product Master'!$B$1:$G$26,5,FALSE),0)</f>
        <v>0</v>
      </c>
      <c r="I245" s="73" t="str">
        <f t="shared" si="35"/>
        <v/>
      </c>
      <c r="J245" s="115"/>
      <c r="K245" s="57">
        <f t="shared" si="31"/>
        <v>0</v>
      </c>
      <c r="L245" s="115"/>
      <c r="M245" s="56">
        <f t="shared" si="36"/>
        <v>0</v>
      </c>
      <c r="N245" s="56">
        <f t="shared" si="32"/>
        <v>0</v>
      </c>
      <c r="O245" s="56" t="str">
        <f>IFERROR(IF($P245="","",IF($P245=LEFT('Master Info'!$Q$2,2),"SCGST","IGST")),"")</f>
        <v/>
      </c>
      <c r="P245" s="56" t="str">
        <f>IFERROR(LEFT(VLOOKUP($F245,'Master Info'!$A$14:$U$113,21,FALSE),2),"")</f>
        <v/>
      </c>
      <c r="Q245" s="73" t="str">
        <f t="shared" si="33"/>
        <v/>
      </c>
      <c r="R245" s="56">
        <f t="shared" si="37"/>
        <v>0</v>
      </c>
      <c r="S245" s="56">
        <f t="shared" si="37"/>
        <v>0</v>
      </c>
      <c r="T245" s="56">
        <f t="shared" si="38"/>
        <v>0</v>
      </c>
      <c r="U245" s="57">
        <f t="shared" si="39"/>
        <v>0</v>
      </c>
      <c r="V245" s="55" t="str">
        <f>IFERROR(VLOOKUP($F245,'Master Info'!$A$14:$W$113,17,FALSE),"")</f>
        <v/>
      </c>
      <c r="W245" s="54"/>
    </row>
    <row r="246" spans="1:23" x14ac:dyDescent="0.25">
      <c r="A246" s="54">
        <f t="shared" si="40"/>
        <v>245</v>
      </c>
      <c r="B246" s="54" t="str">
        <f t="shared" si="34"/>
        <v>-</v>
      </c>
      <c r="C246" s="94"/>
      <c r="D246" s="94"/>
      <c r="E246" s="76"/>
      <c r="F246" s="113"/>
      <c r="G246" s="114"/>
      <c r="H246" s="55">
        <f>IFERROR(VLOOKUP($G246,'Product Master'!$B$1:$G$26,5,FALSE),0)</f>
        <v>0</v>
      </c>
      <c r="I246" s="73" t="str">
        <f t="shared" si="35"/>
        <v/>
      </c>
      <c r="J246" s="115"/>
      <c r="K246" s="57">
        <f t="shared" si="31"/>
        <v>0</v>
      </c>
      <c r="L246" s="115"/>
      <c r="M246" s="56">
        <f t="shared" si="36"/>
        <v>0</v>
      </c>
      <c r="N246" s="56">
        <f t="shared" si="32"/>
        <v>0</v>
      </c>
      <c r="O246" s="56" t="str">
        <f>IFERROR(IF($P246="","",IF($P246=LEFT('Master Info'!$Q$2,2),"SCGST","IGST")),"")</f>
        <v/>
      </c>
      <c r="P246" s="56" t="str">
        <f>IFERROR(LEFT(VLOOKUP($F246,'Master Info'!$A$14:$U$113,21,FALSE),2),"")</f>
        <v/>
      </c>
      <c r="Q246" s="73" t="str">
        <f t="shared" si="33"/>
        <v/>
      </c>
      <c r="R246" s="56">
        <f t="shared" si="37"/>
        <v>0</v>
      </c>
      <c r="S246" s="56">
        <f t="shared" si="37"/>
        <v>0</v>
      </c>
      <c r="T246" s="56">
        <f t="shared" si="38"/>
        <v>0</v>
      </c>
      <c r="U246" s="57">
        <f t="shared" si="39"/>
        <v>0</v>
      </c>
      <c r="V246" s="55" t="str">
        <f>IFERROR(VLOOKUP($F246,'Master Info'!$A$14:$W$113,17,FALSE),"")</f>
        <v/>
      </c>
      <c r="W246" s="54"/>
    </row>
    <row r="247" spans="1:23" x14ac:dyDescent="0.25">
      <c r="A247" s="54">
        <f t="shared" si="40"/>
        <v>246</v>
      </c>
      <c r="B247" s="54" t="str">
        <f t="shared" si="34"/>
        <v>-</v>
      </c>
      <c r="C247" s="94"/>
      <c r="D247" s="94"/>
      <c r="E247" s="76"/>
      <c r="F247" s="113"/>
      <c r="G247" s="114"/>
      <c r="H247" s="55">
        <f>IFERROR(VLOOKUP($G247,'Product Master'!$B$1:$G$26,5,FALSE),0)</f>
        <v>0</v>
      </c>
      <c r="I247" s="73" t="str">
        <f t="shared" si="35"/>
        <v/>
      </c>
      <c r="J247" s="115"/>
      <c r="K247" s="57">
        <f t="shared" si="31"/>
        <v>0</v>
      </c>
      <c r="L247" s="115"/>
      <c r="M247" s="56">
        <f t="shared" si="36"/>
        <v>0</v>
      </c>
      <c r="N247" s="56">
        <f t="shared" si="32"/>
        <v>0</v>
      </c>
      <c r="O247" s="56" t="str">
        <f>IFERROR(IF($P247="","",IF($P247=LEFT('Master Info'!$Q$2,2),"SCGST","IGST")),"")</f>
        <v/>
      </c>
      <c r="P247" s="56" t="str">
        <f>IFERROR(LEFT(VLOOKUP($F247,'Master Info'!$A$14:$U$113,21,FALSE),2),"")</f>
        <v/>
      </c>
      <c r="Q247" s="73" t="str">
        <f t="shared" si="33"/>
        <v/>
      </c>
      <c r="R247" s="56">
        <f t="shared" si="37"/>
        <v>0</v>
      </c>
      <c r="S247" s="56">
        <f t="shared" si="37"/>
        <v>0</v>
      </c>
      <c r="T247" s="56">
        <f t="shared" si="38"/>
        <v>0</v>
      </c>
      <c r="U247" s="57">
        <f t="shared" si="39"/>
        <v>0</v>
      </c>
      <c r="V247" s="55" t="str">
        <f>IFERROR(VLOOKUP($F247,'Master Info'!$A$14:$W$113,17,FALSE),"")</f>
        <v/>
      </c>
      <c r="W247" s="54"/>
    </row>
    <row r="248" spans="1:23" x14ac:dyDescent="0.25">
      <c r="A248" s="54">
        <f t="shared" si="40"/>
        <v>247</v>
      </c>
      <c r="B248" s="54" t="str">
        <f t="shared" si="34"/>
        <v>-</v>
      </c>
      <c r="C248" s="94"/>
      <c r="D248" s="94"/>
      <c r="E248" s="76"/>
      <c r="F248" s="113"/>
      <c r="G248" s="114"/>
      <c r="H248" s="55">
        <f>IFERROR(VLOOKUP($G248,'Product Master'!$B$1:$G$26,5,FALSE),0)</f>
        <v>0</v>
      </c>
      <c r="I248" s="73" t="str">
        <f t="shared" si="35"/>
        <v/>
      </c>
      <c r="J248" s="115"/>
      <c r="K248" s="57">
        <f t="shared" si="31"/>
        <v>0</v>
      </c>
      <c r="L248" s="115"/>
      <c r="M248" s="56">
        <f t="shared" si="36"/>
        <v>0</v>
      </c>
      <c r="N248" s="56">
        <f t="shared" si="32"/>
        <v>0</v>
      </c>
      <c r="O248" s="56" t="str">
        <f>IFERROR(IF($P248="","",IF($P248=LEFT('Master Info'!$Q$2,2),"SCGST","IGST")),"")</f>
        <v/>
      </c>
      <c r="P248" s="56" t="str">
        <f>IFERROR(LEFT(VLOOKUP($F248,'Master Info'!$A$14:$U$113,21,FALSE),2),"")</f>
        <v/>
      </c>
      <c r="Q248" s="73" t="str">
        <f t="shared" si="33"/>
        <v/>
      </c>
      <c r="R248" s="56">
        <f t="shared" si="37"/>
        <v>0</v>
      </c>
      <c r="S248" s="56">
        <f t="shared" si="37"/>
        <v>0</v>
      </c>
      <c r="T248" s="56">
        <f t="shared" si="38"/>
        <v>0</v>
      </c>
      <c r="U248" s="57">
        <f t="shared" si="39"/>
        <v>0</v>
      </c>
      <c r="V248" s="55" t="str">
        <f>IFERROR(VLOOKUP($F248,'Master Info'!$A$14:$W$113,17,FALSE),"")</f>
        <v/>
      </c>
      <c r="W248" s="54"/>
    </row>
    <row r="249" spans="1:23" x14ac:dyDescent="0.25">
      <c r="A249" s="54">
        <f t="shared" si="40"/>
        <v>248</v>
      </c>
      <c r="B249" s="54" t="str">
        <f t="shared" si="34"/>
        <v>-</v>
      </c>
      <c r="C249" s="94"/>
      <c r="D249" s="94"/>
      <c r="E249" s="76"/>
      <c r="F249" s="113"/>
      <c r="G249" s="114"/>
      <c r="H249" s="55">
        <f>IFERROR(VLOOKUP($G249,'Product Master'!$B$1:$G$26,5,FALSE),0)</f>
        <v>0</v>
      </c>
      <c r="I249" s="73" t="str">
        <f t="shared" si="35"/>
        <v/>
      </c>
      <c r="J249" s="115"/>
      <c r="K249" s="57">
        <f t="shared" si="31"/>
        <v>0</v>
      </c>
      <c r="L249" s="115"/>
      <c r="M249" s="56">
        <f t="shared" si="36"/>
        <v>0</v>
      </c>
      <c r="N249" s="56">
        <f t="shared" si="32"/>
        <v>0</v>
      </c>
      <c r="O249" s="56" t="str">
        <f>IFERROR(IF($P249="","",IF($P249=LEFT('Master Info'!$Q$2,2),"SCGST","IGST")),"")</f>
        <v/>
      </c>
      <c r="P249" s="56" t="str">
        <f>IFERROR(LEFT(VLOOKUP($F249,'Master Info'!$A$14:$U$113,21,FALSE),2),"")</f>
        <v/>
      </c>
      <c r="Q249" s="73" t="str">
        <f t="shared" si="33"/>
        <v/>
      </c>
      <c r="R249" s="56">
        <f t="shared" si="37"/>
        <v>0</v>
      </c>
      <c r="S249" s="56">
        <f t="shared" si="37"/>
        <v>0</v>
      </c>
      <c r="T249" s="56">
        <f t="shared" si="38"/>
        <v>0</v>
      </c>
      <c r="U249" s="57">
        <f t="shared" si="39"/>
        <v>0</v>
      </c>
      <c r="V249" s="55" t="str">
        <f>IFERROR(VLOOKUP($F249,'Master Info'!$A$14:$W$113,17,FALSE),"")</f>
        <v/>
      </c>
      <c r="W249" s="54"/>
    </row>
    <row r="250" spans="1:23" x14ac:dyDescent="0.25">
      <c r="A250" s="54">
        <f t="shared" si="40"/>
        <v>249</v>
      </c>
      <c r="B250" s="54" t="str">
        <f t="shared" si="34"/>
        <v>-</v>
      </c>
      <c r="C250" s="94"/>
      <c r="D250" s="94"/>
      <c r="E250" s="76"/>
      <c r="F250" s="113"/>
      <c r="G250" s="114"/>
      <c r="H250" s="55">
        <f>IFERROR(VLOOKUP($G250,'Product Master'!$B$1:$G$26,5,FALSE),0)</f>
        <v>0</v>
      </c>
      <c r="I250" s="73" t="str">
        <f t="shared" si="35"/>
        <v/>
      </c>
      <c r="J250" s="115"/>
      <c r="K250" s="57">
        <f t="shared" si="31"/>
        <v>0</v>
      </c>
      <c r="L250" s="115"/>
      <c r="M250" s="56">
        <f t="shared" si="36"/>
        <v>0</v>
      </c>
      <c r="N250" s="56">
        <f t="shared" si="32"/>
        <v>0</v>
      </c>
      <c r="O250" s="56" t="str">
        <f>IFERROR(IF($P250="","",IF($P250=LEFT('Master Info'!$Q$2,2),"SCGST","IGST")),"")</f>
        <v/>
      </c>
      <c r="P250" s="56" t="str">
        <f>IFERROR(LEFT(VLOOKUP($F250,'Master Info'!$A$14:$U$113,21,FALSE),2),"")</f>
        <v/>
      </c>
      <c r="Q250" s="73" t="str">
        <f t="shared" si="33"/>
        <v/>
      </c>
      <c r="R250" s="56">
        <f t="shared" si="37"/>
        <v>0</v>
      </c>
      <c r="S250" s="56">
        <f t="shared" si="37"/>
        <v>0</v>
      </c>
      <c r="T250" s="56">
        <f t="shared" si="38"/>
        <v>0</v>
      </c>
      <c r="U250" s="57">
        <f t="shared" si="39"/>
        <v>0</v>
      </c>
      <c r="V250" s="55" t="str">
        <f>IFERROR(VLOOKUP($F250,'Master Info'!$A$14:$W$113,17,FALSE),"")</f>
        <v/>
      </c>
      <c r="W250" s="54"/>
    </row>
    <row r="251" spans="1:23" x14ac:dyDescent="0.25">
      <c r="A251" s="54">
        <f t="shared" si="40"/>
        <v>250</v>
      </c>
      <c r="B251" s="54" t="str">
        <f t="shared" si="34"/>
        <v>-</v>
      </c>
      <c r="C251" s="94"/>
      <c r="D251" s="94"/>
      <c r="E251" s="76"/>
      <c r="F251" s="113"/>
      <c r="G251" s="114"/>
      <c r="H251" s="55">
        <f>IFERROR(VLOOKUP($G251,'Product Master'!$B$1:$G$26,5,FALSE),0)</f>
        <v>0</v>
      </c>
      <c r="I251" s="73" t="str">
        <f t="shared" si="35"/>
        <v/>
      </c>
      <c r="J251" s="115"/>
      <c r="K251" s="57">
        <f t="shared" si="31"/>
        <v>0</v>
      </c>
      <c r="L251" s="115"/>
      <c r="M251" s="56">
        <f t="shared" si="36"/>
        <v>0</v>
      </c>
      <c r="N251" s="56">
        <f t="shared" si="32"/>
        <v>0</v>
      </c>
      <c r="O251" s="56" t="str">
        <f>IFERROR(IF($P251="","",IF($P251=LEFT('Master Info'!$Q$2,2),"SCGST","IGST")),"")</f>
        <v/>
      </c>
      <c r="P251" s="56" t="str">
        <f>IFERROR(LEFT(VLOOKUP($F251,'Master Info'!$A$14:$U$113,21,FALSE),2),"")</f>
        <v/>
      </c>
      <c r="Q251" s="73" t="str">
        <f t="shared" si="33"/>
        <v/>
      </c>
      <c r="R251" s="56">
        <f t="shared" si="37"/>
        <v>0</v>
      </c>
      <c r="S251" s="56">
        <f t="shared" si="37"/>
        <v>0</v>
      </c>
      <c r="T251" s="56">
        <f t="shared" si="38"/>
        <v>0</v>
      </c>
      <c r="U251" s="57">
        <f t="shared" si="39"/>
        <v>0</v>
      </c>
      <c r="V251" s="55" t="str">
        <f>IFERROR(VLOOKUP($F251,'Master Info'!$A$14:$W$113,17,FALSE),"")</f>
        <v/>
      </c>
      <c r="W251" s="54"/>
    </row>
    <row r="252" spans="1:23" x14ac:dyDescent="0.25">
      <c r="A252" s="54">
        <f t="shared" si="40"/>
        <v>251</v>
      </c>
      <c r="B252" s="54" t="str">
        <f t="shared" si="34"/>
        <v>-</v>
      </c>
      <c r="C252" s="94"/>
      <c r="D252" s="94"/>
      <c r="E252" s="76"/>
      <c r="F252" s="113"/>
      <c r="G252" s="114"/>
      <c r="H252" s="55">
        <f>IFERROR(VLOOKUP($G252,'Product Master'!$B$1:$G$26,5,FALSE),0)</f>
        <v>0</v>
      </c>
      <c r="I252" s="73" t="str">
        <f t="shared" si="35"/>
        <v/>
      </c>
      <c r="J252" s="115"/>
      <c r="K252" s="57">
        <f t="shared" si="31"/>
        <v>0</v>
      </c>
      <c r="L252" s="115"/>
      <c r="M252" s="56">
        <f t="shared" si="36"/>
        <v>0</v>
      </c>
      <c r="N252" s="56">
        <f t="shared" si="32"/>
        <v>0</v>
      </c>
      <c r="O252" s="56" t="str">
        <f>IFERROR(IF($P252="","",IF($P252=LEFT('Master Info'!$Q$2,2),"SCGST","IGST")),"")</f>
        <v/>
      </c>
      <c r="P252" s="56" t="str">
        <f>IFERROR(LEFT(VLOOKUP($F252,'Master Info'!$A$14:$U$113,21,FALSE),2),"")</f>
        <v/>
      </c>
      <c r="Q252" s="73" t="str">
        <f t="shared" si="33"/>
        <v/>
      </c>
      <c r="R252" s="56">
        <f t="shared" si="37"/>
        <v>0</v>
      </c>
      <c r="S252" s="56">
        <f t="shared" si="37"/>
        <v>0</v>
      </c>
      <c r="T252" s="56">
        <f t="shared" si="38"/>
        <v>0</v>
      </c>
      <c r="U252" s="57">
        <f t="shared" si="39"/>
        <v>0</v>
      </c>
      <c r="V252" s="55" t="str">
        <f>IFERROR(VLOOKUP($F252,'Master Info'!$A$14:$W$113,17,FALSE),"")</f>
        <v/>
      </c>
      <c r="W252" s="54"/>
    </row>
    <row r="253" spans="1:23" x14ac:dyDescent="0.25">
      <c r="A253" s="54">
        <f t="shared" si="40"/>
        <v>252</v>
      </c>
      <c r="B253" s="54" t="str">
        <f t="shared" si="34"/>
        <v>-</v>
      </c>
      <c r="C253" s="94"/>
      <c r="D253" s="94"/>
      <c r="E253" s="76"/>
      <c r="F253" s="113"/>
      <c r="G253" s="114"/>
      <c r="H253" s="55">
        <f>IFERROR(VLOOKUP($G253,'Product Master'!$B$1:$G$26,5,FALSE),0)</f>
        <v>0</v>
      </c>
      <c r="I253" s="73" t="str">
        <f t="shared" si="35"/>
        <v/>
      </c>
      <c r="J253" s="115"/>
      <c r="K253" s="57">
        <f t="shared" si="31"/>
        <v>0</v>
      </c>
      <c r="L253" s="115"/>
      <c r="M253" s="56">
        <f t="shared" si="36"/>
        <v>0</v>
      </c>
      <c r="N253" s="56">
        <f t="shared" si="32"/>
        <v>0</v>
      </c>
      <c r="O253" s="56" t="str">
        <f>IFERROR(IF($P253="","",IF($P253=LEFT('Master Info'!$Q$2,2),"SCGST","IGST")),"")</f>
        <v/>
      </c>
      <c r="P253" s="56" t="str">
        <f>IFERROR(LEFT(VLOOKUP($F253,'Master Info'!$A$14:$U$113,21,FALSE),2),"")</f>
        <v/>
      </c>
      <c r="Q253" s="73" t="str">
        <f t="shared" si="33"/>
        <v/>
      </c>
      <c r="R253" s="56">
        <f t="shared" si="37"/>
        <v>0</v>
      </c>
      <c r="S253" s="56">
        <f t="shared" si="37"/>
        <v>0</v>
      </c>
      <c r="T253" s="56">
        <f t="shared" si="38"/>
        <v>0</v>
      </c>
      <c r="U253" s="57">
        <f t="shared" si="39"/>
        <v>0</v>
      </c>
      <c r="V253" s="55" t="str">
        <f>IFERROR(VLOOKUP($F253,'Master Info'!$A$14:$W$113,17,FALSE),"")</f>
        <v/>
      </c>
      <c r="W253" s="54"/>
    </row>
    <row r="254" spans="1:23" x14ac:dyDescent="0.25">
      <c r="A254" s="54">
        <f t="shared" si="40"/>
        <v>253</v>
      </c>
      <c r="B254" s="54" t="str">
        <f t="shared" si="34"/>
        <v>-</v>
      </c>
      <c r="C254" s="94"/>
      <c r="D254" s="94"/>
      <c r="E254" s="76"/>
      <c r="F254" s="113"/>
      <c r="G254" s="114"/>
      <c r="H254" s="55">
        <f>IFERROR(VLOOKUP($G254,'Product Master'!$B$1:$G$26,5,FALSE),0)</f>
        <v>0</v>
      </c>
      <c r="I254" s="73" t="str">
        <f t="shared" si="35"/>
        <v/>
      </c>
      <c r="J254" s="115"/>
      <c r="K254" s="57">
        <f t="shared" si="31"/>
        <v>0</v>
      </c>
      <c r="L254" s="115"/>
      <c r="M254" s="56">
        <f t="shared" si="36"/>
        <v>0</v>
      </c>
      <c r="N254" s="56">
        <f t="shared" si="32"/>
        <v>0</v>
      </c>
      <c r="O254" s="56" t="str">
        <f>IFERROR(IF($P254="","",IF($P254=LEFT('Master Info'!$Q$2,2),"SCGST","IGST")),"")</f>
        <v/>
      </c>
      <c r="P254" s="56" t="str">
        <f>IFERROR(LEFT(VLOOKUP($F254,'Master Info'!$A$14:$U$113,21,FALSE),2),"")</f>
        <v/>
      </c>
      <c r="Q254" s="73" t="str">
        <f t="shared" si="33"/>
        <v/>
      </c>
      <c r="R254" s="56">
        <f t="shared" si="37"/>
        <v>0</v>
      </c>
      <c r="S254" s="56">
        <f t="shared" si="37"/>
        <v>0</v>
      </c>
      <c r="T254" s="56">
        <f t="shared" si="38"/>
        <v>0</v>
      </c>
      <c r="U254" s="57">
        <f t="shared" si="39"/>
        <v>0</v>
      </c>
      <c r="V254" s="55" t="str">
        <f>IFERROR(VLOOKUP($F254,'Master Info'!$A$14:$W$113,17,FALSE),"")</f>
        <v/>
      </c>
      <c r="W254" s="54"/>
    </row>
    <row r="255" spans="1:23" x14ac:dyDescent="0.25">
      <c r="A255" s="54">
        <f t="shared" si="40"/>
        <v>254</v>
      </c>
      <c r="B255" s="54" t="str">
        <f t="shared" si="34"/>
        <v>-</v>
      </c>
      <c r="C255" s="94"/>
      <c r="D255" s="94"/>
      <c r="E255" s="76"/>
      <c r="F255" s="113"/>
      <c r="G255" s="114"/>
      <c r="H255" s="55">
        <f>IFERROR(VLOOKUP($G255,'Product Master'!$B$1:$G$26,5,FALSE),0)</f>
        <v>0</v>
      </c>
      <c r="I255" s="73" t="str">
        <f t="shared" si="35"/>
        <v/>
      </c>
      <c r="J255" s="115"/>
      <c r="K255" s="57">
        <f t="shared" si="31"/>
        <v>0</v>
      </c>
      <c r="L255" s="115"/>
      <c r="M255" s="56">
        <f t="shared" si="36"/>
        <v>0</v>
      </c>
      <c r="N255" s="56">
        <f t="shared" si="32"/>
        <v>0</v>
      </c>
      <c r="O255" s="56" t="str">
        <f>IFERROR(IF($P255="","",IF($P255=LEFT('Master Info'!$Q$2,2),"SCGST","IGST")),"")</f>
        <v/>
      </c>
      <c r="P255" s="56" t="str">
        <f>IFERROR(LEFT(VLOOKUP($F255,'Master Info'!$A$14:$U$113,21,FALSE),2),"")</f>
        <v/>
      </c>
      <c r="Q255" s="73" t="str">
        <f t="shared" si="33"/>
        <v/>
      </c>
      <c r="R255" s="56">
        <f t="shared" si="37"/>
        <v>0</v>
      </c>
      <c r="S255" s="56">
        <f t="shared" si="37"/>
        <v>0</v>
      </c>
      <c r="T255" s="56">
        <f t="shared" si="38"/>
        <v>0</v>
      </c>
      <c r="U255" s="57">
        <f t="shared" si="39"/>
        <v>0</v>
      </c>
      <c r="V255" s="55" t="str">
        <f>IFERROR(VLOOKUP($F255,'Master Info'!$A$14:$W$113,17,FALSE),"")</f>
        <v/>
      </c>
      <c r="W255" s="54"/>
    </row>
    <row r="256" spans="1:23" x14ac:dyDescent="0.25">
      <c r="A256" s="54">
        <f t="shared" si="40"/>
        <v>255</v>
      </c>
      <c r="B256" s="54" t="str">
        <f t="shared" si="34"/>
        <v>-</v>
      </c>
      <c r="C256" s="94"/>
      <c r="D256" s="94"/>
      <c r="E256" s="76"/>
      <c r="F256" s="113"/>
      <c r="G256" s="114"/>
      <c r="H256" s="55">
        <f>IFERROR(VLOOKUP($G256,'Product Master'!$B$1:$G$26,5,FALSE),0)</f>
        <v>0</v>
      </c>
      <c r="I256" s="73" t="str">
        <f t="shared" si="35"/>
        <v/>
      </c>
      <c r="J256" s="115"/>
      <c r="K256" s="57">
        <f t="shared" si="31"/>
        <v>0</v>
      </c>
      <c r="L256" s="115"/>
      <c r="M256" s="56">
        <f t="shared" si="36"/>
        <v>0</v>
      </c>
      <c r="N256" s="56">
        <f t="shared" si="32"/>
        <v>0</v>
      </c>
      <c r="O256" s="56" t="str">
        <f>IFERROR(IF($P256="","",IF($P256=LEFT('Master Info'!$Q$2,2),"SCGST","IGST")),"")</f>
        <v/>
      </c>
      <c r="P256" s="56" t="str">
        <f>IFERROR(LEFT(VLOOKUP($F256,'Master Info'!$A$14:$U$113,21,FALSE),2),"")</f>
        <v/>
      </c>
      <c r="Q256" s="73" t="str">
        <f t="shared" si="33"/>
        <v/>
      </c>
      <c r="R256" s="56">
        <f t="shared" si="37"/>
        <v>0</v>
      </c>
      <c r="S256" s="56">
        <f t="shared" si="37"/>
        <v>0</v>
      </c>
      <c r="T256" s="56">
        <f t="shared" si="38"/>
        <v>0</v>
      </c>
      <c r="U256" s="57">
        <f t="shared" si="39"/>
        <v>0</v>
      </c>
      <c r="V256" s="55" t="str">
        <f>IFERROR(VLOOKUP($F256,'Master Info'!$A$14:$W$113,17,FALSE),"")</f>
        <v/>
      </c>
      <c r="W256" s="54"/>
    </row>
    <row r="257" spans="1:23" x14ac:dyDescent="0.25">
      <c r="A257" s="54">
        <f t="shared" si="40"/>
        <v>256</v>
      </c>
      <c r="B257" s="54" t="str">
        <f t="shared" si="34"/>
        <v>-</v>
      </c>
      <c r="C257" s="94"/>
      <c r="D257" s="94"/>
      <c r="E257" s="76"/>
      <c r="F257" s="113"/>
      <c r="G257" s="114"/>
      <c r="H257" s="55">
        <f>IFERROR(VLOOKUP($G257,'Product Master'!$B$1:$G$26,5,FALSE),0)</f>
        <v>0</v>
      </c>
      <c r="I257" s="73" t="str">
        <f t="shared" si="35"/>
        <v/>
      </c>
      <c r="J257" s="115"/>
      <c r="K257" s="57">
        <f t="shared" si="31"/>
        <v>0</v>
      </c>
      <c r="L257" s="115"/>
      <c r="M257" s="56">
        <f t="shared" si="36"/>
        <v>0</v>
      </c>
      <c r="N257" s="56">
        <f t="shared" si="32"/>
        <v>0</v>
      </c>
      <c r="O257" s="56" t="str">
        <f>IFERROR(IF($P257="","",IF($P257=LEFT('Master Info'!$Q$2,2),"SCGST","IGST")),"")</f>
        <v/>
      </c>
      <c r="P257" s="56" t="str">
        <f>IFERROR(LEFT(VLOOKUP($F257,'Master Info'!$A$14:$U$113,21,FALSE),2),"")</f>
        <v/>
      </c>
      <c r="Q257" s="73" t="str">
        <f t="shared" si="33"/>
        <v/>
      </c>
      <c r="R257" s="56">
        <f t="shared" si="37"/>
        <v>0</v>
      </c>
      <c r="S257" s="56">
        <f t="shared" si="37"/>
        <v>0</v>
      </c>
      <c r="T257" s="56">
        <f t="shared" si="38"/>
        <v>0</v>
      </c>
      <c r="U257" s="57">
        <f t="shared" si="39"/>
        <v>0</v>
      </c>
      <c r="V257" s="55" t="str">
        <f>IFERROR(VLOOKUP($F257,'Master Info'!$A$14:$W$113,17,FALSE),"")</f>
        <v/>
      </c>
      <c r="W257" s="54"/>
    </row>
    <row r="258" spans="1:23" x14ac:dyDescent="0.25">
      <c r="A258" s="54">
        <f t="shared" si="40"/>
        <v>257</v>
      </c>
      <c r="B258" s="54" t="str">
        <f t="shared" si="34"/>
        <v>-</v>
      </c>
      <c r="C258" s="94"/>
      <c r="D258" s="94"/>
      <c r="E258" s="76"/>
      <c r="F258" s="113"/>
      <c r="G258" s="114"/>
      <c r="H258" s="55">
        <f>IFERROR(VLOOKUP($G258,'Product Master'!$B$1:$G$26,5,FALSE),0)</f>
        <v>0</v>
      </c>
      <c r="I258" s="73" t="str">
        <f t="shared" si="35"/>
        <v/>
      </c>
      <c r="J258" s="115"/>
      <c r="K258" s="57">
        <f t="shared" ref="K258:K321" si="41">IFERROR(H258-J258,0)</f>
        <v>0</v>
      </c>
      <c r="L258" s="115"/>
      <c r="M258" s="56">
        <f t="shared" si="36"/>
        <v>0</v>
      </c>
      <c r="N258" s="56">
        <f t="shared" ref="N258:N321" si="42">IFERROR(ROUND($J258*$L258,0),0)</f>
        <v>0</v>
      </c>
      <c r="O258" s="56" t="str">
        <f>IFERROR(IF($P258="","",IF($P258=LEFT('Master Info'!$Q$2,2),"SCGST","IGST")),"")</f>
        <v/>
      </c>
      <c r="P258" s="56" t="str">
        <f>IFERROR(LEFT(VLOOKUP($F258,'Master Info'!$A$14:$U$113,21,FALSE),2),"")</f>
        <v/>
      </c>
      <c r="Q258" s="73" t="str">
        <f t="shared" ref="Q258:Q321" si="43">IFERROR(VLOOKUP($G258,Products,IF(O258="SCGST",6,8),FALSE),"")</f>
        <v/>
      </c>
      <c r="R258" s="56">
        <f t="shared" si="37"/>
        <v>0</v>
      </c>
      <c r="S258" s="56">
        <f t="shared" si="37"/>
        <v>0</v>
      </c>
      <c r="T258" s="56">
        <f t="shared" si="38"/>
        <v>0</v>
      </c>
      <c r="U258" s="57">
        <f t="shared" si="39"/>
        <v>0</v>
      </c>
      <c r="V258" s="55" t="str">
        <f>IFERROR(VLOOKUP($F258,'Master Info'!$A$14:$W$113,17,FALSE),"")</f>
        <v/>
      </c>
      <c r="W258" s="54"/>
    </row>
    <row r="259" spans="1:23" x14ac:dyDescent="0.25">
      <c r="A259" s="54">
        <f t="shared" si="40"/>
        <v>258</v>
      </c>
      <c r="B259" s="54" t="str">
        <f t="shared" ref="B259:B322" si="44">C259&amp;"-"&amp;D259</f>
        <v>-</v>
      </c>
      <c r="C259" s="94"/>
      <c r="D259" s="94"/>
      <c r="E259" s="76"/>
      <c r="F259" s="113"/>
      <c r="G259" s="114"/>
      <c r="H259" s="55">
        <f>IFERROR(VLOOKUP($G259,'Product Master'!$B$1:$G$26,5,FALSE),0)</f>
        <v>0</v>
      </c>
      <c r="I259" s="73" t="str">
        <f t="shared" ref="I259:I322" si="45">IFERROR(ROUND(J259/H259,2),"")</f>
        <v/>
      </c>
      <c r="J259" s="115"/>
      <c r="K259" s="57">
        <f t="shared" si="41"/>
        <v>0</v>
      </c>
      <c r="L259" s="115"/>
      <c r="M259" s="56">
        <f t="shared" ref="M259:M322" si="46">IFERROR(ROUND($K259*$L259,0),0)</f>
        <v>0</v>
      </c>
      <c r="N259" s="56">
        <f t="shared" si="42"/>
        <v>0</v>
      </c>
      <c r="O259" s="56" t="str">
        <f>IFERROR(IF($P259="","",IF($P259=LEFT('Master Info'!$Q$2,2),"SCGST","IGST")),"")</f>
        <v/>
      </c>
      <c r="P259" s="56" t="str">
        <f>IFERROR(LEFT(VLOOKUP($F259,'Master Info'!$A$14:$U$113,21,FALSE),2),"")</f>
        <v/>
      </c>
      <c r="Q259" s="73" t="str">
        <f t="shared" si="43"/>
        <v/>
      </c>
      <c r="R259" s="56">
        <f t="shared" ref="R259:S322" si="47">IFERROR(IF($O259="SCGST",ROUND($M259*$Q259,2),0),0)</f>
        <v>0</v>
      </c>
      <c r="S259" s="56">
        <f t="shared" si="47"/>
        <v>0</v>
      </c>
      <c r="T259" s="56">
        <f t="shared" ref="T259:T322" si="48">IFERROR(IF($O259="IGST",ROUND($M259*$Q259,2),0),0)</f>
        <v>0</v>
      </c>
      <c r="U259" s="57">
        <f t="shared" ref="U259:U322" si="49">IFERROR(IF($O259="IGST",SUM(M259,T259),SUM(M259,R259,S259)),0)</f>
        <v>0</v>
      </c>
      <c r="V259" s="55" t="str">
        <f>IFERROR(VLOOKUP($F259,'Master Info'!$A$14:$W$113,17,FALSE),"")</f>
        <v/>
      </c>
      <c r="W259" s="54"/>
    </row>
    <row r="260" spans="1:23" x14ac:dyDescent="0.25">
      <c r="A260" s="54">
        <f t="shared" si="40"/>
        <v>259</v>
      </c>
      <c r="B260" s="54" t="str">
        <f t="shared" si="44"/>
        <v>-</v>
      </c>
      <c r="C260" s="94"/>
      <c r="D260" s="94"/>
      <c r="E260" s="76"/>
      <c r="F260" s="113"/>
      <c r="G260" s="114"/>
      <c r="H260" s="55">
        <f>IFERROR(VLOOKUP($G260,'Product Master'!$B$1:$G$26,5,FALSE),0)</f>
        <v>0</v>
      </c>
      <c r="I260" s="73" t="str">
        <f t="shared" si="45"/>
        <v/>
      </c>
      <c r="J260" s="115"/>
      <c r="K260" s="57">
        <f t="shared" si="41"/>
        <v>0</v>
      </c>
      <c r="L260" s="115"/>
      <c r="M260" s="56">
        <f t="shared" si="46"/>
        <v>0</v>
      </c>
      <c r="N260" s="56">
        <f t="shared" si="42"/>
        <v>0</v>
      </c>
      <c r="O260" s="56" t="str">
        <f>IFERROR(IF($P260="","",IF($P260=LEFT('Master Info'!$Q$2,2),"SCGST","IGST")),"")</f>
        <v/>
      </c>
      <c r="P260" s="56" t="str">
        <f>IFERROR(LEFT(VLOOKUP($F260,'Master Info'!$A$14:$U$113,21,FALSE),2),"")</f>
        <v/>
      </c>
      <c r="Q260" s="73" t="str">
        <f t="shared" si="43"/>
        <v/>
      </c>
      <c r="R260" s="56">
        <f t="shared" si="47"/>
        <v>0</v>
      </c>
      <c r="S260" s="56">
        <f t="shared" si="47"/>
        <v>0</v>
      </c>
      <c r="T260" s="56">
        <f t="shared" si="48"/>
        <v>0</v>
      </c>
      <c r="U260" s="57">
        <f t="shared" si="49"/>
        <v>0</v>
      </c>
      <c r="V260" s="55" t="str">
        <f>IFERROR(VLOOKUP($F260,'Master Info'!$A$14:$W$113,17,FALSE),"")</f>
        <v/>
      </c>
      <c r="W260" s="54"/>
    </row>
    <row r="261" spans="1:23" x14ac:dyDescent="0.25">
      <c r="A261" s="54">
        <f t="shared" si="40"/>
        <v>260</v>
      </c>
      <c r="B261" s="54" t="str">
        <f t="shared" si="44"/>
        <v>-</v>
      </c>
      <c r="C261" s="94"/>
      <c r="D261" s="94"/>
      <c r="E261" s="76"/>
      <c r="F261" s="113"/>
      <c r="G261" s="114"/>
      <c r="H261" s="55">
        <f>IFERROR(VLOOKUP($G261,'Product Master'!$B$1:$G$26,5,FALSE),0)</f>
        <v>0</v>
      </c>
      <c r="I261" s="73" t="str">
        <f t="shared" si="45"/>
        <v/>
      </c>
      <c r="J261" s="115"/>
      <c r="K261" s="57">
        <f t="shared" si="41"/>
        <v>0</v>
      </c>
      <c r="L261" s="115"/>
      <c r="M261" s="56">
        <f t="shared" si="46"/>
        <v>0</v>
      </c>
      <c r="N261" s="56">
        <f t="shared" si="42"/>
        <v>0</v>
      </c>
      <c r="O261" s="56" t="str">
        <f>IFERROR(IF($P261="","",IF($P261=LEFT('Master Info'!$Q$2,2),"SCGST","IGST")),"")</f>
        <v/>
      </c>
      <c r="P261" s="56" t="str">
        <f>IFERROR(LEFT(VLOOKUP($F261,'Master Info'!$A$14:$U$113,21,FALSE),2),"")</f>
        <v/>
      </c>
      <c r="Q261" s="73" t="str">
        <f t="shared" si="43"/>
        <v/>
      </c>
      <c r="R261" s="56">
        <f t="shared" si="47"/>
        <v>0</v>
      </c>
      <c r="S261" s="56">
        <f t="shared" si="47"/>
        <v>0</v>
      </c>
      <c r="T261" s="56">
        <f t="shared" si="48"/>
        <v>0</v>
      </c>
      <c r="U261" s="57">
        <f t="shared" si="49"/>
        <v>0</v>
      </c>
      <c r="V261" s="55" t="str">
        <f>IFERROR(VLOOKUP($F261,'Master Info'!$A$14:$W$113,17,FALSE),"")</f>
        <v/>
      </c>
      <c r="W261" s="54"/>
    </row>
    <row r="262" spans="1:23" x14ac:dyDescent="0.25">
      <c r="A262" s="54">
        <f t="shared" si="40"/>
        <v>261</v>
      </c>
      <c r="B262" s="54" t="str">
        <f t="shared" si="44"/>
        <v>-</v>
      </c>
      <c r="C262" s="94"/>
      <c r="D262" s="94"/>
      <c r="E262" s="76"/>
      <c r="F262" s="113"/>
      <c r="G262" s="114"/>
      <c r="H262" s="55">
        <f>IFERROR(VLOOKUP($G262,'Product Master'!$B$1:$G$26,5,FALSE),0)</f>
        <v>0</v>
      </c>
      <c r="I262" s="73" t="str">
        <f t="shared" si="45"/>
        <v/>
      </c>
      <c r="J262" s="115"/>
      <c r="K262" s="57">
        <f t="shared" si="41"/>
        <v>0</v>
      </c>
      <c r="L262" s="115"/>
      <c r="M262" s="56">
        <f t="shared" si="46"/>
        <v>0</v>
      </c>
      <c r="N262" s="56">
        <f t="shared" si="42"/>
        <v>0</v>
      </c>
      <c r="O262" s="56" t="str">
        <f>IFERROR(IF($P262="","",IF($P262=LEFT('Master Info'!$Q$2,2),"SCGST","IGST")),"")</f>
        <v/>
      </c>
      <c r="P262" s="56" t="str">
        <f>IFERROR(LEFT(VLOOKUP($F262,'Master Info'!$A$14:$U$113,21,FALSE),2),"")</f>
        <v/>
      </c>
      <c r="Q262" s="73" t="str">
        <f t="shared" si="43"/>
        <v/>
      </c>
      <c r="R262" s="56">
        <f t="shared" si="47"/>
        <v>0</v>
      </c>
      <c r="S262" s="56">
        <f t="shared" si="47"/>
        <v>0</v>
      </c>
      <c r="T262" s="56">
        <f t="shared" si="48"/>
        <v>0</v>
      </c>
      <c r="U262" s="57">
        <f t="shared" si="49"/>
        <v>0</v>
      </c>
      <c r="V262" s="55" t="str">
        <f>IFERROR(VLOOKUP($F262,'Master Info'!$A$14:$W$113,17,FALSE),"")</f>
        <v/>
      </c>
      <c r="W262" s="54"/>
    </row>
    <row r="263" spans="1:23" x14ac:dyDescent="0.25">
      <c r="A263" s="54">
        <f t="shared" si="40"/>
        <v>262</v>
      </c>
      <c r="B263" s="54" t="str">
        <f t="shared" si="44"/>
        <v>-</v>
      </c>
      <c r="C263" s="94"/>
      <c r="D263" s="94"/>
      <c r="E263" s="76"/>
      <c r="F263" s="113"/>
      <c r="G263" s="114"/>
      <c r="H263" s="55">
        <f>IFERROR(VLOOKUP($G263,'Product Master'!$B$1:$G$26,5,FALSE),0)</f>
        <v>0</v>
      </c>
      <c r="I263" s="73" t="str">
        <f t="shared" si="45"/>
        <v/>
      </c>
      <c r="J263" s="115"/>
      <c r="K263" s="57">
        <f t="shared" si="41"/>
        <v>0</v>
      </c>
      <c r="L263" s="115"/>
      <c r="M263" s="56">
        <f t="shared" si="46"/>
        <v>0</v>
      </c>
      <c r="N263" s="56">
        <f t="shared" si="42"/>
        <v>0</v>
      </c>
      <c r="O263" s="56" t="str">
        <f>IFERROR(IF($P263="","",IF($P263=LEFT('Master Info'!$Q$2,2),"SCGST","IGST")),"")</f>
        <v/>
      </c>
      <c r="P263" s="56" t="str">
        <f>IFERROR(LEFT(VLOOKUP($F263,'Master Info'!$A$14:$U$113,21,FALSE),2),"")</f>
        <v/>
      </c>
      <c r="Q263" s="73" t="str">
        <f t="shared" si="43"/>
        <v/>
      </c>
      <c r="R263" s="56">
        <f t="shared" si="47"/>
        <v>0</v>
      </c>
      <c r="S263" s="56">
        <f t="shared" si="47"/>
        <v>0</v>
      </c>
      <c r="T263" s="56">
        <f t="shared" si="48"/>
        <v>0</v>
      </c>
      <c r="U263" s="57">
        <f t="shared" si="49"/>
        <v>0</v>
      </c>
      <c r="V263" s="55" t="str">
        <f>IFERROR(VLOOKUP($F263,'Master Info'!$A$14:$W$113,17,FALSE),"")</f>
        <v/>
      </c>
      <c r="W263" s="54"/>
    </row>
    <row r="264" spans="1:23" x14ac:dyDescent="0.25">
      <c r="A264" s="54">
        <f t="shared" si="40"/>
        <v>263</v>
      </c>
      <c r="B264" s="54" t="str">
        <f t="shared" si="44"/>
        <v>-</v>
      </c>
      <c r="C264" s="94"/>
      <c r="D264" s="94"/>
      <c r="E264" s="76"/>
      <c r="F264" s="113"/>
      <c r="G264" s="114"/>
      <c r="H264" s="55">
        <f>IFERROR(VLOOKUP($G264,'Product Master'!$B$1:$G$26,5,FALSE),0)</f>
        <v>0</v>
      </c>
      <c r="I264" s="73" t="str">
        <f t="shared" si="45"/>
        <v/>
      </c>
      <c r="J264" s="115"/>
      <c r="K264" s="57">
        <f t="shared" si="41"/>
        <v>0</v>
      </c>
      <c r="L264" s="115"/>
      <c r="M264" s="56">
        <f t="shared" si="46"/>
        <v>0</v>
      </c>
      <c r="N264" s="56">
        <f t="shared" si="42"/>
        <v>0</v>
      </c>
      <c r="O264" s="56" t="str">
        <f>IFERROR(IF($P264="","",IF($P264=LEFT('Master Info'!$Q$2,2),"SCGST","IGST")),"")</f>
        <v/>
      </c>
      <c r="P264" s="56" t="str">
        <f>IFERROR(LEFT(VLOOKUP($F264,'Master Info'!$A$14:$U$113,21,FALSE),2),"")</f>
        <v/>
      </c>
      <c r="Q264" s="73" t="str">
        <f t="shared" si="43"/>
        <v/>
      </c>
      <c r="R264" s="56">
        <f t="shared" si="47"/>
        <v>0</v>
      </c>
      <c r="S264" s="56">
        <f t="shared" si="47"/>
        <v>0</v>
      </c>
      <c r="T264" s="56">
        <f t="shared" si="48"/>
        <v>0</v>
      </c>
      <c r="U264" s="57">
        <f t="shared" si="49"/>
        <v>0</v>
      </c>
      <c r="V264" s="55" t="str">
        <f>IFERROR(VLOOKUP($F264,'Master Info'!$A$14:$W$113,17,FALSE),"")</f>
        <v/>
      </c>
      <c r="W264" s="54"/>
    </row>
    <row r="265" spans="1:23" x14ac:dyDescent="0.25">
      <c r="A265" s="54">
        <f t="shared" si="40"/>
        <v>264</v>
      </c>
      <c r="B265" s="54" t="str">
        <f t="shared" si="44"/>
        <v>-</v>
      </c>
      <c r="C265" s="94"/>
      <c r="D265" s="94"/>
      <c r="E265" s="76"/>
      <c r="F265" s="113"/>
      <c r="G265" s="114"/>
      <c r="H265" s="55">
        <f>IFERROR(VLOOKUP($G265,'Product Master'!$B$1:$G$26,5,FALSE),0)</f>
        <v>0</v>
      </c>
      <c r="I265" s="73" t="str">
        <f t="shared" si="45"/>
        <v/>
      </c>
      <c r="J265" s="115"/>
      <c r="K265" s="57">
        <f t="shared" si="41"/>
        <v>0</v>
      </c>
      <c r="L265" s="115"/>
      <c r="M265" s="56">
        <f t="shared" si="46"/>
        <v>0</v>
      </c>
      <c r="N265" s="56">
        <f t="shared" si="42"/>
        <v>0</v>
      </c>
      <c r="O265" s="56" t="str">
        <f>IFERROR(IF($P265="","",IF($P265=LEFT('Master Info'!$Q$2,2),"SCGST","IGST")),"")</f>
        <v/>
      </c>
      <c r="P265" s="56" t="str">
        <f>IFERROR(LEFT(VLOOKUP($F265,'Master Info'!$A$14:$U$113,21,FALSE),2),"")</f>
        <v/>
      </c>
      <c r="Q265" s="73" t="str">
        <f t="shared" si="43"/>
        <v/>
      </c>
      <c r="R265" s="56">
        <f t="shared" si="47"/>
        <v>0</v>
      </c>
      <c r="S265" s="56">
        <f t="shared" si="47"/>
        <v>0</v>
      </c>
      <c r="T265" s="56">
        <f t="shared" si="48"/>
        <v>0</v>
      </c>
      <c r="U265" s="57">
        <f t="shared" si="49"/>
        <v>0</v>
      </c>
      <c r="V265" s="55" t="str">
        <f>IFERROR(VLOOKUP($F265,'Master Info'!$A$14:$W$113,17,FALSE),"")</f>
        <v/>
      </c>
      <c r="W265" s="54"/>
    </row>
    <row r="266" spans="1:23" x14ac:dyDescent="0.25">
      <c r="A266" s="54">
        <f t="shared" si="40"/>
        <v>265</v>
      </c>
      <c r="B266" s="54" t="str">
        <f t="shared" si="44"/>
        <v>-</v>
      </c>
      <c r="C266" s="94"/>
      <c r="D266" s="94"/>
      <c r="E266" s="76"/>
      <c r="F266" s="113"/>
      <c r="G266" s="114"/>
      <c r="H266" s="55">
        <f>IFERROR(VLOOKUP($G266,'Product Master'!$B$1:$G$26,5,FALSE),0)</f>
        <v>0</v>
      </c>
      <c r="I266" s="73" t="str">
        <f t="shared" si="45"/>
        <v/>
      </c>
      <c r="J266" s="115"/>
      <c r="K266" s="57">
        <f t="shared" si="41"/>
        <v>0</v>
      </c>
      <c r="L266" s="115"/>
      <c r="M266" s="56">
        <f t="shared" si="46"/>
        <v>0</v>
      </c>
      <c r="N266" s="56">
        <f t="shared" si="42"/>
        <v>0</v>
      </c>
      <c r="O266" s="56" t="str">
        <f>IFERROR(IF($P266="","",IF($P266=LEFT('Master Info'!$Q$2,2),"SCGST","IGST")),"")</f>
        <v/>
      </c>
      <c r="P266" s="56" t="str">
        <f>IFERROR(LEFT(VLOOKUP($F266,'Master Info'!$A$14:$U$113,21,FALSE),2),"")</f>
        <v/>
      </c>
      <c r="Q266" s="73" t="str">
        <f t="shared" si="43"/>
        <v/>
      </c>
      <c r="R266" s="56">
        <f t="shared" si="47"/>
        <v>0</v>
      </c>
      <c r="S266" s="56">
        <f t="shared" si="47"/>
        <v>0</v>
      </c>
      <c r="T266" s="56">
        <f t="shared" si="48"/>
        <v>0</v>
      </c>
      <c r="U266" s="57">
        <f t="shared" si="49"/>
        <v>0</v>
      </c>
      <c r="V266" s="55" t="str">
        <f>IFERROR(VLOOKUP($F266,'Master Info'!$A$14:$W$113,17,FALSE),"")</f>
        <v/>
      </c>
      <c r="W266" s="54"/>
    </row>
    <row r="267" spans="1:23" x14ac:dyDescent="0.25">
      <c r="A267" s="54">
        <f t="shared" si="40"/>
        <v>266</v>
      </c>
      <c r="B267" s="54" t="str">
        <f t="shared" si="44"/>
        <v>-</v>
      </c>
      <c r="C267" s="94"/>
      <c r="D267" s="94"/>
      <c r="E267" s="76"/>
      <c r="F267" s="113"/>
      <c r="G267" s="114"/>
      <c r="H267" s="55">
        <f>IFERROR(VLOOKUP($G267,'Product Master'!$B$1:$G$26,5,FALSE),0)</f>
        <v>0</v>
      </c>
      <c r="I267" s="73" t="str">
        <f t="shared" si="45"/>
        <v/>
      </c>
      <c r="J267" s="115"/>
      <c r="K267" s="57">
        <f t="shared" si="41"/>
        <v>0</v>
      </c>
      <c r="L267" s="115"/>
      <c r="M267" s="56">
        <f t="shared" si="46"/>
        <v>0</v>
      </c>
      <c r="N267" s="56">
        <f t="shared" si="42"/>
        <v>0</v>
      </c>
      <c r="O267" s="56" t="str">
        <f>IFERROR(IF($P267="","",IF($P267=LEFT('Master Info'!$Q$2,2),"SCGST","IGST")),"")</f>
        <v/>
      </c>
      <c r="P267" s="56" t="str">
        <f>IFERROR(LEFT(VLOOKUP($F267,'Master Info'!$A$14:$U$113,21,FALSE),2),"")</f>
        <v/>
      </c>
      <c r="Q267" s="73" t="str">
        <f t="shared" si="43"/>
        <v/>
      </c>
      <c r="R267" s="56">
        <f t="shared" si="47"/>
        <v>0</v>
      </c>
      <c r="S267" s="56">
        <f t="shared" si="47"/>
        <v>0</v>
      </c>
      <c r="T267" s="56">
        <f t="shared" si="48"/>
        <v>0</v>
      </c>
      <c r="U267" s="57">
        <f t="shared" si="49"/>
        <v>0</v>
      </c>
      <c r="V267" s="55" t="str">
        <f>IFERROR(VLOOKUP($F267,'Master Info'!$A$14:$W$113,17,FALSE),"")</f>
        <v/>
      </c>
      <c r="W267" s="54"/>
    </row>
    <row r="268" spans="1:23" x14ac:dyDescent="0.25">
      <c r="A268" s="54">
        <f t="shared" si="40"/>
        <v>267</v>
      </c>
      <c r="B268" s="54" t="str">
        <f t="shared" si="44"/>
        <v>-</v>
      </c>
      <c r="C268" s="94"/>
      <c r="D268" s="94"/>
      <c r="E268" s="76"/>
      <c r="F268" s="113"/>
      <c r="G268" s="114"/>
      <c r="H268" s="55">
        <f>IFERROR(VLOOKUP($G268,'Product Master'!$B$1:$G$26,5,FALSE),0)</f>
        <v>0</v>
      </c>
      <c r="I268" s="73" t="str">
        <f t="shared" si="45"/>
        <v/>
      </c>
      <c r="J268" s="115"/>
      <c r="K268" s="57">
        <f t="shared" si="41"/>
        <v>0</v>
      </c>
      <c r="L268" s="115"/>
      <c r="M268" s="56">
        <f t="shared" si="46"/>
        <v>0</v>
      </c>
      <c r="N268" s="56">
        <f t="shared" si="42"/>
        <v>0</v>
      </c>
      <c r="O268" s="56" t="str">
        <f>IFERROR(IF($P268="","",IF($P268=LEFT('Master Info'!$Q$2,2),"SCGST","IGST")),"")</f>
        <v/>
      </c>
      <c r="P268" s="56" t="str">
        <f>IFERROR(LEFT(VLOOKUP($F268,'Master Info'!$A$14:$U$113,21,FALSE),2),"")</f>
        <v/>
      </c>
      <c r="Q268" s="73" t="str">
        <f t="shared" si="43"/>
        <v/>
      </c>
      <c r="R268" s="56">
        <f t="shared" si="47"/>
        <v>0</v>
      </c>
      <c r="S268" s="56">
        <f t="shared" si="47"/>
        <v>0</v>
      </c>
      <c r="T268" s="56">
        <f t="shared" si="48"/>
        <v>0</v>
      </c>
      <c r="U268" s="57">
        <f t="shared" si="49"/>
        <v>0</v>
      </c>
      <c r="V268" s="55" t="str">
        <f>IFERROR(VLOOKUP($F268,'Master Info'!$A$14:$W$113,17,FALSE),"")</f>
        <v/>
      </c>
      <c r="W268" s="54"/>
    </row>
    <row r="269" spans="1:23" x14ac:dyDescent="0.25">
      <c r="A269" s="54">
        <f t="shared" si="40"/>
        <v>268</v>
      </c>
      <c r="B269" s="54" t="str">
        <f t="shared" si="44"/>
        <v>-</v>
      </c>
      <c r="C269" s="94"/>
      <c r="D269" s="94"/>
      <c r="E269" s="76"/>
      <c r="F269" s="113"/>
      <c r="G269" s="114"/>
      <c r="H269" s="55">
        <f>IFERROR(VLOOKUP($G269,'Product Master'!$B$1:$G$26,5,FALSE),0)</f>
        <v>0</v>
      </c>
      <c r="I269" s="73" t="str">
        <f t="shared" si="45"/>
        <v/>
      </c>
      <c r="J269" s="115"/>
      <c r="K269" s="57">
        <f t="shared" si="41"/>
        <v>0</v>
      </c>
      <c r="L269" s="115"/>
      <c r="M269" s="56">
        <f t="shared" si="46"/>
        <v>0</v>
      </c>
      <c r="N269" s="56">
        <f t="shared" si="42"/>
        <v>0</v>
      </c>
      <c r="O269" s="56" t="str">
        <f>IFERROR(IF($P269="","",IF($P269=LEFT('Master Info'!$Q$2,2),"SCGST","IGST")),"")</f>
        <v/>
      </c>
      <c r="P269" s="56" t="str">
        <f>IFERROR(LEFT(VLOOKUP($F269,'Master Info'!$A$14:$U$113,21,FALSE),2),"")</f>
        <v/>
      </c>
      <c r="Q269" s="73" t="str">
        <f t="shared" si="43"/>
        <v/>
      </c>
      <c r="R269" s="56">
        <f t="shared" si="47"/>
        <v>0</v>
      </c>
      <c r="S269" s="56">
        <f t="shared" si="47"/>
        <v>0</v>
      </c>
      <c r="T269" s="56">
        <f t="shared" si="48"/>
        <v>0</v>
      </c>
      <c r="U269" s="57">
        <f t="shared" si="49"/>
        <v>0</v>
      </c>
      <c r="V269" s="55" t="str">
        <f>IFERROR(VLOOKUP($F269,'Master Info'!$A$14:$W$113,17,FALSE),"")</f>
        <v/>
      </c>
      <c r="W269" s="54"/>
    </row>
    <row r="270" spans="1:23" x14ac:dyDescent="0.25">
      <c r="A270" s="54">
        <f t="shared" si="40"/>
        <v>269</v>
      </c>
      <c r="B270" s="54" t="str">
        <f t="shared" si="44"/>
        <v>-</v>
      </c>
      <c r="C270" s="94"/>
      <c r="D270" s="94"/>
      <c r="E270" s="76"/>
      <c r="F270" s="113"/>
      <c r="G270" s="114"/>
      <c r="H270" s="55">
        <f>IFERROR(VLOOKUP($G270,'Product Master'!$B$1:$G$26,5,FALSE),0)</f>
        <v>0</v>
      </c>
      <c r="I270" s="73" t="str">
        <f t="shared" si="45"/>
        <v/>
      </c>
      <c r="J270" s="115"/>
      <c r="K270" s="57">
        <f t="shared" si="41"/>
        <v>0</v>
      </c>
      <c r="L270" s="115"/>
      <c r="M270" s="56">
        <f t="shared" si="46"/>
        <v>0</v>
      </c>
      <c r="N270" s="56">
        <f t="shared" si="42"/>
        <v>0</v>
      </c>
      <c r="O270" s="56" t="str">
        <f>IFERROR(IF($P270="","",IF($P270=LEFT('Master Info'!$Q$2,2),"SCGST","IGST")),"")</f>
        <v/>
      </c>
      <c r="P270" s="56" t="str">
        <f>IFERROR(LEFT(VLOOKUP($F270,'Master Info'!$A$14:$U$113,21,FALSE),2),"")</f>
        <v/>
      </c>
      <c r="Q270" s="73" t="str">
        <f t="shared" si="43"/>
        <v/>
      </c>
      <c r="R270" s="56">
        <f t="shared" si="47"/>
        <v>0</v>
      </c>
      <c r="S270" s="56">
        <f t="shared" si="47"/>
        <v>0</v>
      </c>
      <c r="T270" s="56">
        <f t="shared" si="48"/>
        <v>0</v>
      </c>
      <c r="U270" s="57">
        <f t="shared" si="49"/>
        <v>0</v>
      </c>
      <c r="V270" s="55" t="str">
        <f>IFERROR(VLOOKUP($F270,'Master Info'!$A$14:$W$113,17,FALSE),"")</f>
        <v/>
      </c>
      <c r="W270" s="54"/>
    </row>
    <row r="271" spans="1:23" x14ac:dyDescent="0.25">
      <c r="A271" s="54">
        <f t="shared" si="40"/>
        <v>270</v>
      </c>
      <c r="B271" s="54" t="str">
        <f t="shared" si="44"/>
        <v>-</v>
      </c>
      <c r="C271" s="94"/>
      <c r="D271" s="94"/>
      <c r="E271" s="76"/>
      <c r="F271" s="113"/>
      <c r="G271" s="114"/>
      <c r="H271" s="55">
        <f>IFERROR(VLOOKUP($G271,'Product Master'!$B$1:$G$26,5,FALSE),0)</f>
        <v>0</v>
      </c>
      <c r="I271" s="73" t="str">
        <f t="shared" si="45"/>
        <v/>
      </c>
      <c r="J271" s="115"/>
      <c r="K271" s="57">
        <f t="shared" si="41"/>
        <v>0</v>
      </c>
      <c r="L271" s="115"/>
      <c r="M271" s="56">
        <f t="shared" si="46"/>
        <v>0</v>
      </c>
      <c r="N271" s="56">
        <f t="shared" si="42"/>
        <v>0</v>
      </c>
      <c r="O271" s="56" t="str">
        <f>IFERROR(IF($P271="","",IF($P271=LEFT('Master Info'!$Q$2,2),"SCGST","IGST")),"")</f>
        <v/>
      </c>
      <c r="P271" s="56" t="str">
        <f>IFERROR(LEFT(VLOOKUP($F271,'Master Info'!$A$14:$U$113,21,FALSE),2),"")</f>
        <v/>
      </c>
      <c r="Q271" s="73" t="str">
        <f t="shared" si="43"/>
        <v/>
      </c>
      <c r="R271" s="56">
        <f t="shared" si="47"/>
        <v>0</v>
      </c>
      <c r="S271" s="56">
        <f t="shared" si="47"/>
        <v>0</v>
      </c>
      <c r="T271" s="56">
        <f t="shared" si="48"/>
        <v>0</v>
      </c>
      <c r="U271" s="57">
        <f t="shared" si="49"/>
        <v>0</v>
      </c>
      <c r="V271" s="55" t="str">
        <f>IFERROR(VLOOKUP($F271,'Master Info'!$A$14:$W$113,17,FALSE),"")</f>
        <v/>
      </c>
      <c r="W271" s="54"/>
    </row>
    <row r="272" spans="1:23" x14ac:dyDescent="0.25">
      <c r="A272" s="54">
        <f t="shared" si="40"/>
        <v>271</v>
      </c>
      <c r="B272" s="54" t="str">
        <f t="shared" si="44"/>
        <v>-</v>
      </c>
      <c r="C272" s="94"/>
      <c r="D272" s="94"/>
      <c r="E272" s="76"/>
      <c r="F272" s="113"/>
      <c r="G272" s="114"/>
      <c r="H272" s="55">
        <f>IFERROR(VLOOKUP($G272,'Product Master'!$B$1:$G$26,5,FALSE),0)</f>
        <v>0</v>
      </c>
      <c r="I272" s="73" t="str">
        <f t="shared" si="45"/>
        <v/>
      </c>
      <c r="J272" s="115"/>
      <c r="K272" s="57">
        <f t="shared" si="41"/>
        <v>0</v>
      </c>
      <c r="L272" s="115"/>
      <c r="M272" s="56">
        <f t="shared" si="46"/>
        <v>0</v>
      </c>
      <c r="N272" s="56">
        <f t="shared" si="42"/>
        <v>0</v>
      </c>
      <c r="O272" s="56" t="str">
        <f>IFERROR(IF($P272="","",IF($P272=LEFT('Master Info'!$Q$2,2),"SCGST","IGST")),"")</f>
        <v/>
      </c>
      <c r="P272" s="56" t="str">
        <f>IFERROR(LEFT(VLOOKUP($F272,'Master Info'!$A$14:$U$113,21,FALSE),2),"")</f>
        <v/>
      </c>
      <c r="Q272" s="73" t="str">
        <f t="shared" si="43"/>
        <v/>
      </c>
      <c r="R272" s="56">
        <f t="shared" si="47"/>
        <v>0</v>
      </c>
      <c r="S272" s="56">
        <f t="shared" si="47"/>
        <v>0</v>
      </c>
      <c r="T272" s="56">
        <f t="shared" si="48"/>
        <v>0</v>
      </c>
      <c r="U272" s="57">
        <f t="shared" si="49"/>
        <v>0</v>
      </c>
      <c r="V272" s="55" t="str">
        <f>IFERROR(VLOOKUP($F272,'Master Info'!$A$14:$W$113,17,FALSE),"")</f>
        <v/>
      </c>
      <c r="W272" s="54"/>
    </row>
    <row r="273" spans="1:23" x14ac:dyDescent="0.25">
      <c r="A273" s="54">
        <f t="shared" si="40"/>
        <v>272</v>
      </c>
      <c r="B273" s="54" t="str">
        <f t="shared" si="44"/>
        <v>-</v>
      </c>
      <c r="C273" s="94"/>
      <c r="D273" s="94"/>
      <c r="E273" s="76"/>
      <c r="F273" s="113"/>
      <c r="G273" s="114"/>
      <c r="H273" s="55">
        <f>IFERROR(VLOOKUP($G273,'Product Master'!$B$1:$G$26,5,FALSE),0)</f>
        <v>0</v>
      </c>
      <c r="I273" s="73" t="str">
        <f t="shared" si="45"/>
        <v/>
      </c>
      <c r="J273" s="115"/>
      <c r="K273" s="57">
        <f t="shared" si="41"/>
        <v>0</v>
      </c>
      <c r="L273" s="115"/>
      <c r="M273" s="56">
        <f t="shared" si="46"/>
        <v>0</v>
      </c>
      <c r="N273" s="56">
        <f t="shared" si="42"/>
        <v>0</v>
      </c>
      <c r="O273" s="56" t="str">
        <f>IFERROR(IF($P273="","",IF($P273=LEFT('Master Info'!$Q$2,2),"SCGST","IGST")),"")</f>
        <v/>
      </c>
      <c r="P273" s="56" t="str">
        <f>IFERROR(LEFT(VLOOKUP($F273,'Master Info'!$A$14:$U$113,21,FALSE),2),"")</f>
        <v/>
      </c>
      <c r="Q273" s="73" t="str">
        <f t="shared" si="43"/>
        <v/>
      </c>
      <c r="R273" s="56">
        <f t="shared" si="47"/>
        <v>0</v>
      </c>
      <c r="S273" s="56">
        <f t="shared" si="47"/>
        <v>0</v>
      </c>
      <c r="T273" s="56">
        <f t="shared" si="48"/>
        <v>0</v>
      </c>
      <c r="U273" s="57">
        <f t="shared" si="49"/>
        <v>0</v>
      </c>
      <c r="V273" s="55" t="str">
        <f>IFERROR(VLOOKUP($F273,'Master Info'!$A$14:$W$113,17,FALSE),"")</f>
        <v/>
      </c>
      <c r="W273" s="54"/>
    </row>
    <row r="274" spans="1:23" x14ac:dyDescent="0.25">
      <c r="A274" s="54">
        <f t="shared" si="40"/>
        <v>273</v>
      </c>
      <c r="B274" s="54" t="str">
        <f t="shared" si="44"/>
        <v>-</v>
      </c>
      <c r="C274" s="94"/>
      <c r="D274" s="94"/>
      <c r="E274" s="76"/>
      <c r="F274" s="113"/>
      <c r="G274" s="114"/>
      <c r="H274" s="55">
        <f>IFERROR(VLOOKUP($G274,'Product Master'!$B$1:$G$26,5,FALSE),0)</f>
        <v>0</v>
      </c>
      <c r="I274" s="73" t="str">
        <f t="shared" si="45"/>
        <v/>
      </c>
      <c r="J274" s="115"/>
      <c r="K274" s="57">
        <f t="shared" si="41"/>
        <v>0</v>
      </c>
      <c r="L274" s="115"/>
      <c r="M274" s="56">
        <f t="shared" si="46"/>
        <v>0</v>
      </c>
      <c r="N274" s="56">
        <f t="shared" si="42"/>
        <v>0</v>
      </c>
      <c r="O274" s="56" t="str">
        <f>IFERROR(IF($P274="","",IF($P274=LEFT('Master Info'!$Q$2,2),"SCGST","IGST")),"")</f>
        <v/>
      </c>
      <c r="P274" s="56" t="str">
        <f>IFERROR(LEFT(VLOOKUP($F274,'Master Info'!$A$14:$U$113,21,FALSE),2),"")</f>
        <v/>
      </c>
      <c r="Q274" s="73" t="str">
        <f t="shared" si="43"/>
        <v/>
      </c>
      <c r="R274" s="56">
        <f t="shared" si="47"/>
        <v>0</v>
      </c>
      <c r="S274" s="56">
        <f t="shared" si="47"/>
        <v>0</v>
      </c>
      <c r="T274" s="56">
        <f t="shared" si="48"/>
        <v>0</v>
      </c>
      <c r="U274" s="57">
        <f t="shared" si="49"/>
        <v>0</v>
      </c>
      <c r="V274" s="55" t="str">
        <f>IFERROR(VLOOKUP($F274,'Master Info'!$A$14:$W$113,17,FALSE),"")</f>
        <v/>
      </c>
      <c r="W274" s="54"/>
    </row>
    <row r="275" spans="1:23" x14ac:dyDescent="0.25">
      <c r="A275" s="54">
        <f t="shared" si="40"/>
        <v>274</v>
      </c>
      <c r="B275" s="54" t="str">
        <f t="shared" si="44"/>
        <v>-</v>
      </c>
      <c r="C275" s="94"/>
      <c r="D275" s="94"/>
      <c r="E275" s="76"/>
      <c r="F275" s="113"/>
      <c r="G275" s="114"/>
      <c r="H275" s="55">
        <f>IFERROR(VLOOKUP($G275,'Product Master'!$B$1:$G$26,5,FALSE),0)</f>
        <v>0</v>
      </c>
      <c r="I275" s="73" t="str">
        <f t="shared" si="45"/>
        <v/>
      </c>
      <c r="J275" s="115"/>
      <c r="K275" s="57">
        <f t="shared" si="41"/>
        <v>0</v>
      </c>
      <c r="L275" s="115"/>
      <c r="M275" s="56">
        <f t="shared" si="46"/>
        <v>0</v>
      </c>
      <c r="N275" s="56">
        <f t="shared" si="42"/>
        <v>0</v>
      </c>
      <c r="O275" s="56" t="str">
        <f>IFERROR(IF($P275="","",IF($P275=LEFT('Master Info'!$Q$2,2),"SCGST","IGST")),"")</f>
        <v/>
      </c>
      <c r="P275" s="56" t="str">
        <f>IFERROR(LEFT(VLOOKUP($F275,'Master Info'!$A$14:$U$113,21,FALSE),2),"")</f>
        <v/>
      </c>
      <c r="Q275" s="73" t="str">
        <f t="shared" si="43"/>
        <v/>
      </c>
      <c r="R275" s="56">
        <f t="shared" si="47"/>
        <v>0</v>
      </c>
      <c r="S275" s="56">
        <f t="shared" si="47"/>
        <v>0</v>
      </c>
      <c r="T275" s="56">
        <f t="shared" si="48"/>
        <v>0</v>
      </c>
      <c r="U275" s="57">
        <f t="shared" si="49"/>
        <v>0</v>
      </c>
      <c r="V275" s="55" t="str">
        <f>IFERROR(VLOOKUP($F275,'Master Info'!$A$14:$W$113,17,FALSE),"")</f>
        <v/>
      </c>
      <c r="W275" s="54"/>
    </row>
    <row r="276" spans="1:23" x14ac:dyDescent="0.25">
      <c r="A276" s="54">
        <f t="shared" si="40"/>
        <v>275</v>
      </c>
      <c r="B276" s="54" t="str">
        <f t="shared" si="44"/>
        <v>-</v>
      </c>
      <c r="C276" s="94"/>
      <c r="D276" s="94"/>
      <c r="E276" s="76"/>
      <c r="F276" s="113"/>
      <c r="G276" s="114"/>
      <c r="H276" s="55">
        <f>IFERROR(VLOOKUP($G276,'Product Master'!$B$1:$G$26,5,FALSE),0)</f>
        <v>0</v>
      </c>
      <c r="I276" s="73" t="str">
        <f t="shared" si="45"/>
        <v/>
      </c>
      <c r="J276" s="115"/>
      <c r="K276" s="57">
        <f t="shared" si="41"/>
        <v>0</v>
      </c>
      <c r="L276" s="115"/>
      <c r="M276" s="56">
        <f t="shared" si="46"/>
        <v>0</v>
      </c>
      <c r="N276" s="56">
        <f t="shared" si="42"/>
        <v>0</v>
      </c>
      <c r="O276" s="56" t="str">
        <f>IFERROR(IF($P276="","",IF($P276=LEFT('Master Info'!$Q$2,2),"SCGST","IGST")),"")</f>
        <v/>
      </c>
      <c r="P276" s="56" t="str">
        <f>IFERROR(LEFT(VLOOKUP($F276,'Master Info'!$A$14:$U$113,21,FALSE),2),"")</f>
        <v/>
      </c>
      <c r="Q276" s="73" t="str">
        <f t="shared" si="43"/>
        <v/>
      </c>
      <c r="R276" s="56">
        <f t="shared" si="47"/>
        <v>0</v>
      </c>
      <c r="S276" s="56">
        <f t="shared" si="47"/>
        <v>0</v>
      </c>
      <c r="T276" s="56">
        <f t="shared" si="48"/>
        <v>0</v>
      </c>
      <c r="U276" s="57">
        <f t="shared" si="49"/>
        <v>0</v>
      </c>
      <c r="V276" s="55" t="str">
        <f>IFERROR(VLOOKUP($F276,'Master Info'!$A$14:$W$113,17,FALSE),"")</f>
        <v/>
      </c>
      <c r="W276" s="54"/>
    </row>
    <row r="277" spans="1:23" x14ac:dyDescent="0.25">
      <c r="A277" s="54">
        <f t="shared" si="40"/>
        <v>276</v>
      </c>
      <c r="B277" s="54" t="str">
        <f t="shared" si="44"/>
        <v>-</v>
      </c>
      <c r="C277" s="94"/>
      <c r="D277" s="94"/>
      <c r="E277" s="76"/>
      <c r="F277" s="113"/>
      <c r="G277" s="114"/>
      <c r="H277" s="55">
        <f>IFERROR(VLOOKUP($G277,'Product Master'!$B$1:$G$26,5,FALSE),0)</f>
        <v>0</v>
      </c>
      <c r="I277" s="73" t="str">
        <f t="shared" si="45"/>
        <v/>
      </c>
      <c r="J277" s="115"/>
      <c r="K277" s="57">
        <f t="shared" si="41"/>
        <v>0</v>
      </c>
      <c r="L277" s="115"/>
      <c r="M277" s="56">
        <f t="shared" si="46"/>
        <v>0</v>
      </c>
      <c r="N277" s="56">
        <f t="shared" si="42"/>
        <v>0</v>
      </c>
      <c r="O277" s="56" t="str">
        <f>IFERROR(IF($P277="","",IF($P277=LEFT('Master Info'!$Q$2,2),"SCGST","IGST")),"")</f>
        <v/>
      </c>
      <c r="P277" s="56" t="str">
        <f>IFERROR(LEFT(VLOOKUP($F277,'Master Info'!$A$14:$U$113,21,FALSE),2),"")</f>
        <v/>
      </c>
      <c r="Q277" s="73" t="str">
        <f t="shared" si="43"/>
        <v/>
      </c>
      <c r="R277" s="56">
        <f t="shared" si="47"/>
        <v>0</v>
      </c>
      <c r="S277" s="56">
        <f t="shared" si="47"/>
        <v>0</v>
      </c>
      <c r="T277" s="56">
        <f t="shared" si="48"/>
        <v>0</v>
      </c>
      <c r="U277" s="57">
        <f t="shared" si="49"/>
        <v>0</v>
      </c>
      <c r="V277" s="55" t="str">
        <f>IFERROR(VLOOKUP($F277,'Master Info'!$A$14:$W$113,17,FALSE),"")</f>
        <v/>
      </c>
      <c r="W277" s="54"/>
    </row>
    <row r="278" spans="1:23" x14ac:dyDescent="0.25">
      <c r="A278" s="54">
        <f t="shared" si="40"/>
        <v>277</v>
      </c>
      <c r="B278" s="54" t="str">
        <f t="shared" si="44"/>
        <v>-</v>
      </c>
      <c r="C278" s="94"/>
      <c r="D278" s="94"/>
      <c r="E278" s="76"/>
      <c r="F278" s="113"/>
      <c r="G278" s="114"/>
      <c r="H278" s="55">
        <f>IFERROR(VLOOKUP($G278,'Product Master'!$B$1:$G$26,5,FALSE),0)</f>
        <v>0</v>
      </c>
      <c r="I278" s="73" t="str">
        <f t="shared" si="45"/>
        <v/>
      </c>
      <c r="J278" s="115"/>
      <c r="K278" s="57">
        <f t="shared" si="41"/>
        <v>0</v>
      </c>
      <c r="L278" s="115"/>
      <c r="M278" s="56">
        <f t="shared" si="46"/>
        <v>0</v>
      </c>
      <c r="N278" s="56">
        <f t="shared" si="42"/>
        <v>0</v>
      </c>
      <c r="O278" s="56" t="str">
        <f>IFERROR(IF($P278="","",IF($P278=LEFT('Master Info'!$Q$2,2),"SCGST","IGST")),"")</f>
        <v/>
      </c>
      <c r="P278" s="56" t="str">
        <f>IFERROR(LEFT(VLOOKUP($F278,'Master Info'!$A$14:$U$113,21,FALSE),2),"")</f>
        <v/>
      </c>
      <c r="Q278" s="73" t="str">
        <f t="shared" si="43"/>
        <v/>
      </c>
      <c r="R278" s="56">
        <f t="shared" si="47"/>
        <v>0</v>
      </c>
      <c r="S278" s="56">
        <f t="shared" si="47"/>
        <v>0</v>
      </c>
      <c r="T278" s="56">
        <f t="shared" si="48"/>
        <v>0</v>
      </c>
      <c r="U278" s="57">
        <f t="shared" si="49"/>
        <v>0</v>
      </c>
      <c r="V278" s="55" t="str">
        <f>IFERROR(VLOOKUP($F278,'Master Info'!$A$14:$W$113,17,FALSE),"")</f>
        <v/>
      </c>
      <c r="W278" s="54"/>
    </row>
    <row r="279" spans="1:23" x14ac:dyDescent="0.25">
      <c r="A279" s="54">
        <f t="shared" si="40"/>
        <v>278</v>
      </c>
      <c r="B279" s="54" t="str">
        <f t="shared" si="44"/>
        <v>-</v>
      </c>
      <c r="C279" s="94"/>
      <c r="D279" s="94"/>
      <c r="E279" s="76"/>
      <c r="F279" s="113"/>
      <c r="G279" s="114"/>
      <c r="H279" s="55">
        <f>IFERROR(VLOOKUP($G279,'Product Master'!$B$1:$G$26,5,FALSE),0)</f>
        <v>0</v>
      </c>
      <c r="I279" s="73" t="str">
        <f t="shared" si="45"/>
        <v/>
      </c>
      <c r="J279" s="115"/>
      <c r="K279" s="57">
        <f t="shared" si="41"/>
        <v>0</v>
      </c>
      <c r="L279" s="115"/>
      <c r="M279" s="56">
        <f t="shared" si="46"/>
        <v>0</v>
      </c>
      <c r="N279" s="56">
        <f t="shared" si="42"/>
        <v>0</v>
      </c>
      <c r="O279" s="56" t="str">
        <f>IFERROR(IF($P279="","",IF($P279=LEFT('Master Info'!$Q$2,2),"SCGST","IGST")),"")</f>
        <v/>
      </c>
      <c r="P279" s="56" t="str">
        <f>IFERROR(LEFT(VLOOKUP($F279,'Master Info'!$A$14:$U$113,21,FALSE),2),"")</f>
        <v/>
      </c>
      <c r="Q279" s="73" t="str">
        <f t="shared" si="43"/>
        <v/>
      </c>
      <c r="R279" s="56">
        <f t="shared" si="47"/>
        <v>0</v>
      </c>
      <c r="S279" s="56">
        <f t="shared" si="47"/>
        <v>0</v>
      </c>
      <c r="T279" s="56">
        <f t="shared" si="48"/>
        <v>0</v>
      </c>
      <c r="U279" s="57">
        <f t="shared" si="49"/>
        <v>0</v>
      </c>
      <c r="V279" s="55" t="str">
        <f>IFERROR(VLOOKUP($F279,'Master Info'!$A$14:$W$113,17,FALSE),"")</f>
        <v/>
      </c>
      <c r="W279" s="54"/>
    </row>
    <row r="280" spans="1:23" x14ac:dyDescent="0.25">
      <c r="A280" s="54">
        <f t="shared" ref="A280:A343" si="50">A279+1</f>
        <v>279</v>
      </c>
      <c r="B280" s="54" t="str">
        <f t="shared" si="44"/>
        <v>-</v>
      </c>
      <c r="C280" s="94"/>
      <c r="D280" s="94"/>
      <c r="E280" s="76"/>
      <c r="F280" s="113"/>
      <c r="G280" s="114"/>
      <c r="H280" s="55">
        <f>IFERROR(VLOOKUP($G280,'Product Master'!$B$1:$G$26,5,FALSE),0)</f>
        <v>0</v>
      </c>
      <c r="I280" s="73" t="str">
        <f t="shared" si="45"/>
        <v/>
      </c>
      <c r="J280" s="115"/>
      <c r="K280" s="57">
        <f t="shared" si="41"/>
        <v>0</v>
      </c>
      <c r="L280" s="115"/>
      <c r="M280" s="56">
        <f t="shared" si="46"/>
        <v>0</v>
      </c>
      <c r="N280" s="56">
        <f t="shared" si="42"/>
        <v>0</v>
      </c>
      <c r="O280" s="56" t="str">
        <f>IFERROR(IF($P280="","",IF($P280=LEFT('Master Info'!$Q$2,2),"SCGST","IGST")),"")</f>
        <v/>
      </c>
      <c r="P280" s="56" t="str">
        <f>IFERROR(LEFT(VLOOKUP($F280,'Master Info'!$A$14:$U$113,21,FALSE),2),"")</f>
        <v/>
      </c>
      <c r="Q280" s="73" t="str">
        <f t="shared" si="43"/>
        <v/>
      </c>
      <c r="R280" s="56">
        <f t="shared" si="47"/>
        <v>0</v>
      </c>
      <c r="S280" s="56">
        <f t="shared" si="47"/>
        <v>0</v>
      </c>
      <c r="T280" s="56">
        <f t="shared" si="48"/>
        <v>0</v>
      </c>
      <c r="U280" s="57">
        <f t="shared" si="49"/>
        <v>0</v>
      </c>
      <c r="V280" s="55" t="str">
        <f>IFERROR(VLOOKUP($F280,'Master Info'!$A$14:$W$113,17,FALSE),"")</f>
        <v/>
      </c>
      <c r="W280" s="54"/>
    </row>
    <row r="281" spans="1:23" x14ac:dyDescent="0.25">
      <c r="A281" s="54">
        <f t="shared" si="50"/>
        <v>280</v>
      </c>
      <c r="B281" s="54" t="str">
        <f t="shared" si="44"/>
        <v>-</v>
      </c>
      <c r="C281" s="94"/>
      <c r="D281" s="94"/>
      <c r="E281" s="76"/>
      <c r="F281" s="113"/>
      <c r="G281" s="114"/>
      <c r="H281" s="55">
        <f>IFERROR(VLOOKUP($G281,'Product Master'!$B$1:$G$26,5,FALSE),0)</f>
        <v>0</v>
      </c>
      <c r="I281" s="73" t="str">
        <f t="shared" si="45"/>
        <v/>
      </c>
      <c r="J281" s="115"/>
      <c r="K281" s="57">
        <f t="shared" si="41"/>
        <v>0</v>
      </c>
      <c r="L281" s="115"/>
      <c r="M281" s="56">
        <f t="shared" si="46"/>
        <v>0</v>
      </c>
      <c r="N281" s="56">
        <f t="shared" si="42"/>
        <v>0</v>
      </c>
      <c r="O281" s="56" t="str">
        <f>IFERROR(IF($P281="","",IF($P281=LEFT('Master Info'!$Q$2,2),"SCGST","IGST")),"")</f>
        <v/>
      </c>
      <c r="P281" s="56" t="str">
        <f>IFERROR(LEFT(VLOOKUP($F281,'Master Info'!$A$14:$U$113,21,FALSE),2),"")</f>
        <v/>
      </c>
      <c r="Q281" s="73" t="str">
        <f t="shared" si="43"/>
        <v/>
      </c>
      <c r="R281" s="56">
        <f t="shared" si="47"/>
        <v>0</v>
      </c>
      <c r="S281" s="56">
        <f t="shared" si="47"/>
        <v>0</v>
      </c>
      <c r="T281" s="56">
        <f t="shared" si="48"/>
        <v>0</v>
      </c>
      <c r="U281" s="57">
        <f t="shared" si="49"/>
        <v>0</v>
      </c>
      <c r="V281" s="55" t="str">
        <f>IFERROR(VLOOKUP($F281,'Master Info'!$A$14:$W$113,17,FALSE),"")</f>
        <v/>
      </c>
      <c r="W281" s="54"/>
    </row>
    <row r="282" spans="1:23" x14ac:dyDescent="0.25">
      <c r="A282" s="54">
        <f t="shared" si="50"/>
        <v>281</v>
      </c>
      <c r="B282" s="54" t="str">
        <f t="shared" si="44"/>
        <v>-</v>
      </c>
      <c r="C282" s="94"/>
      <c r="D282" s="94"/>
      <c r="E282" s="76"/>
      <c r="F282" s="113"/>
      <c r="G282" s="114"/>
      <c r="H282" s="55">
        <f>IFERROR(VLOOKUP($G282,'Product Master'!$B$1:$G$26,5,FALSE),0)</f>
        <v>0</v>
      </c>
      <c r="I282" s="73" t="str">
        <f t="shared" si="45"/>
        <v/>
      </c>
      <c r="J282" s="115"/>
      <c r="K282" s="57">
        <f t="shared" si="41"/>
        <v>0</v>
      </c>
      <c r="L282" s="115"/>
      <c r="M282" s="56">
        <f t="shared" si="46"/>
        <v>0</v>
      </c>
      <c r="N282" s="56">
        <f t="shared" si="42"/>
        <v>0</v>
      </c>
      <c r="O282" s="56" t="str">
        <f>IFERROR(IF($P282="","",IF($P282=LEFT('Master Info'!$Q$2,2),"SCGST","IGST")),"")</f>
        <v/>
      </c>
      <c r="P282" s="56" t="str">
        <f>IFERROR(LEFT(VLOOKUP($F282,'Master Info'!$A$14:$U$113,21,FALSE),2),"")</f>
        <v/>
      </c>
      <c r="Q282" s="73" t="str">
        <f t="shared" si="43"/>
        <v/>
      </c>
      <c r="R282" s="56">
        <f t="shared" si="47"/>
        <v>0</v>
      </c>
      <c r="S282" s="56">
        <f t="shared" si="47"/>
        <v>0</v>
      </c>
      <c r="T282" s="56">
        <f t="shared" si="48"/>
        <v>0</v>
      </c>
      <c r="U282" s="57">
        <f t="shared" si="49"/>
        <v>0</v>
      </c>
      <c r="V282" s="55" t="str">
        <f>IFERROR(VLOOKUP($F282,'Master Info'!$A$14:$W$113,17,FALSE),"")</f>
        <v/>
      </c>
      <c r="W282" s="54"/>
    </row>
    <row r="283" spans="1:23" x14ac:dyDescent="0.25">
      <c r="A283" s="54">
        <f t="shared" si="50"/>
        <v>282</v>
      </c>
      <c r="B283" s="54" t="str">
        <f t="shared" si="44"/>
        <v>-</v>
      </c>
      <c r="C283" s="94"/>
      <c r="D283" s="94"/>
      <c r="E283" s="76"/>
      <c r="F283" s="113"/>
      <c r="G283" s="114"/>
      <c r="H283" s="55">
        <f>IFERROR(VLOOKUP($G283,'Product Master'!$B$1:$G$26,5,FALSE),0)</f>
        <v>0</v>
      </c>
      <c r="I283" s="73" t="str">
        <f t="shared" si="45"/>
        <v/>
      </c>
      <c r="J283" s="115"/>
      <c r="K283" s="57">
        <f t="shared" si="41"/>
        <v>0</v>
      </c>
      <c r="L283" s="115"/>
      <c r="M283" s="56">
        <f t="shared" si="46"/>
        <v>0</v>
      </c>
      <c r="N283" s="56">
        <f t="shared" si="42"/>
        <v>0</v>
      </c>
      <c r="O283" s="56" t="str">
        <f>IFERROR(IF($P283="","",IF($P283=LEFT('Master Info'!$Q$2,2),"SCGST","IGST")),"")</f>
        <v/>
      </c>
      <c r="P283" s="56" t="str">
        <f>IFERROR(LEFT(VLOOKUP($F283,'Master Info'!$A$14:$U$113,21,FALSE),2),"")</f>
        <v/>
      </c>
      <c r="Q283" s="73" t="str">
        <f t="shared" si="43"/>
        <v/>
      </c>
      <c r="R283" s="56">
        <f t="shared" si="47"/>
        <v>0</v>
      </c>
      <c r="S283" s="56">
        <f t="shared" si="47"/>
        <v>0</v>
      </c>
      <c r="T283" s="56">
        <f t="shared" si="48"/>
        <v>0</v>
      </c>
      <c r="U283" s="57">
        <f t="shared" si="49"/>
        <v>0</v>
      </c>
      <c r="V283" s="55" t="str">
        <f>IFERROR(VLOOKUP($F283,'Master Info'!$A$14:$W$113,17,FALSE),"")</f>
        <v/>
      </c>
      <c r="W283" s="54"/>
    </row>
    <row r="284" spans="1:23" x14ac:dyDescent="0.25">
      <c r="A284" s="54">
        <f t="shared" si="50"/>
        <v>283</v>
      </c>
      <c r="B284" s="54" t="str">
        <f t="shared" si="44"/>
        <v>-</v>
      </c>
      <c r="C284" s="94"/>
      <c r="D284" s="94"/>
      <c r="E284" s="76"/>
      <c r="F284" s="113"/>
      <c r="G284" s="114"/>
      <c r="H284" s="55">
        <f>IFERROR(VLOOKUP($G284,'Product Master'!$B$1:$G$26,5,FALSE),0)</f>
        <v>0</v>
      </c>
      <c r="I284" s="73" t="str">
        <f t="shared" si="45"/>
        <v/>
      </c>
      <c r="J284" s="115"/>
      <c r="K284" s="57">
        <f t="shared" si="41"/>
        <v>0</v>
      </c>
      <c r="L284" s="115"/>
      <c r="M284" s="56">
        <f t="shared" si="46"/>
        <v>0</v>
      </c>
      <c r="N284" s="56">
        <f t="shared" si="42"/>
        <v>0</v>
      </c>
      <c r="O284" s="56" t="str">
        <f>IFERROR(IF($P284="","",IF($P284=LEFT('Master Info'!$Q$2,2),"SCGST","IGST")),"")</f>
        <v/>
      </c>
      <c r="P284" s="56" t="str">
        <f>IFERROR(LEFT(VLOOKUP($F284,'Master Info'!$A$14:$U$113,21,FALSE),2),"")</f>
        <v/>
      </c>
      <c r="Q284" s="73" t="str">
        <f t="shared" si="43"/>
        <v/>
      </c>
      <c r="R284" s="56">
        <f t="shared" si="47"/>
        <v>0</v>
      </c>
      <c r="S284" s="56">
        <f t="shared" si="47"/>
        <v>0</v>
      </c>
      <c r="T284" s="56">
        <f t="shared" si="48"/>
        <v>0</v>
      </c>
      <c r="U284" s="57">
        <f t="shared" si="49"/>
        <v>0</v>
      </c>
      <c r="V284" s="55" t="str">
        <f>IFERROR(VLOOKUP($F284,'Master Info'!$A$14:$W$113,17,FALSE),"")</f>
        <v/>
      </c>
      <c r="W284" s="54"/>
    </row>
    <row r="285" spans="1:23" x14ac:dyDescent="0.25">
      <c r="A285" s="54">
        <f t="shared" si="50"/>
        <v>284</v>
      </c>
      <c r="B285" s="54" t="str">
        <f t="shared" si="44"/>
        <v>-</v>
      </c>
      <c r="C285" s="94"/>
      <c r="D285" s="94"/>
      <c r="E285" s="76"/>
      <c r="F285" s="113"/>
      <c r="G285" s="114"/>
      <c r="H285" s="55">
        <f>IFERROR(VLOOKUP($G285,'Product Master'!$B$1:$G$26,5,FALSE),0)</f>
        <v>0</v>
      </c>
      <c r="I285" s="73" t="str">
        <f t="shared" si="45"/>
        <v/>
      </c>
      <c r="J285" s="115"/>
      <c r="K285" s="57">
        <f t="shared" si="41"/>
        <v>0</v>
      </c>
      <c r="L285" s="115"/>
      <c r="M285" s="56">
        <f t="shared" si="46"/>
        <v>0</v>
      </c>
      <c r="N285" s="56">
        <f t="shared" si="42"/>
        <v>0</v>
      </c>
      <c r="O285" s="56" t="str">
        <f>IFERROR(IF($P285="","",IF($P285=LEFT('Master Info'!$Q$2,2),"SCGST","IGST")),"")</f>
        <v/>
      </c>
      <c r="P285" s="56" t="str">
        <f>IFERROR(LEFT(VLOOKUP($F285,'Master Info'!$A$14:$U$113,21,FALSE),2),"")</f>
        <v/>
      </c>
      <c r="Q285" s="73" t="str">
        <f t="shared" si="43"/>
        <v/>
      </c>
      <c r="R285" s="56">
        <f t="shared" si="47"/>
        <v>0</v>
      </c>
      <c r="S285" s="56">
        <f t="shared" si="47"/>
        <v>0</v>
      </c>
      <c r="T285" s="56">
        <f t="shared" si="48"/>
        <v>0</v>
      </c>
      <c r="U285" s="57">
        <f t="shared" si="49"/>
        <v>0</v>
      </c>
      <c r="V285" s="55" t="str">
        <f>IFERROR(VLOOKUP($F285,'Master Info'!$A$14:$W$113,17,FALSE),"")</f>
        <v/>
      </c>
      <c r="W285" s="54"/>
    </row>
    <row r="286" spans="1:23" x14ac:dyDescent="0.25">
      <c r="A286" s="54">
        <f t="shared" si="50"/>
        <v>285</v>
      </c>
      <c r="B286" s="54" t="str">
        <f t="shared" si="44"/>
        <v>-</v>
      </c>
      <c r="C286" s="94"/>
      <c r="D286" s="94"/>
      <c r="E286" s="76"/>
      <c r="F286" s="113"/>
      <c r="G286" s="114"/>
      <c r="H286" s="55">
        <f>IFERROR(VLOOKUP($G286,'Product Master'!$B$1:$G$26,5,FALSE),0)</f>
        <v>0</v>
      </c>
      <c r="I286" s="73" t="str">
        <f t="shared" si="45"/>
        <v/>
      </c>
      <c r="J286" s="115"/>
      <c r="K286" s="57">
        <f t="shared" si="41"/>
        <v>0</v>
      </c>
      <c r="L286" s="115"/>
      <c r="M286" s="56">
        <f t="shared" si="46"/>
        <v>0</v>
      </c>
      <c r="N286" s="56">
        <f t="shared" si="42"/>
        <v>0</v>
      </c>
      <c r="O286" s="56" t="str">
        <f>IFERROR(IF($P286="","",IF($P286=LEFT('Master Info'!$Q$2,2),"SCGST","IGST")),"")</f>
        <v/>
      </c>
      <c r="P286" s="56" t="str">
        <f>IFERROR(LEFT(VLOOKUP($F286,'Master Info'!$A$14:$U$113,21,FALSE),2),"")</f>
        <v/>
      </c>
      <c r="Q286" s="73" t="str">
        <f t="shared" si="43"/>
        <v/>
      </c>
      <c r="R286" s="56">
        <f t="shared" si="47"/>
        <v>0</v>
      </c>
      <c r="S286" s="56">
        <f t="shared" si="47"/>
        <v>0</v>
      </c>
      <c r="T286" s="56">
        <f t="shared" si="48"/>
        <v>0</v>
      </c>
      <c r="U286" s="57">
        <f t="shared" si="49"/>
        <v>0</v>
      </c>
      <c r="V286" s="55" t="str">
        <f>IFERROR(VLOOKUP($F286,'Master Info'!$A$14:$W$113,17,FALSE),"")</f>
        <v/>
      </c>
      <c r="W286" s="54"/>
    </row>
    <row r="287" spans="1:23" x14ac:dyDescent="0.25">
      <c r="A287" s="54">
        <f t="shared" si="50"/>
        <v>286</v>
      </c>
      <c r="B287" s="54" t="str">
        <f t="shared" si="44"/>
        <v>-</v>
      </c>
      <c r="C287" s="94"/>
      <c r="D287" s="94"/>
      <c r="E287" s="76"/>
      <c r="F287" s="113"/>
      <c r="G287" s="114"/>
      <c r="H287" s="55">
        <f>IFERROR(VLOOKUP($G287,'Product Master'!$B$1:$G$26,5,FALSE),0)</f>
        <v>0</v>
      </c>
      <c r="I287" s="73" t="str">
        <f t="shared" si="45"/>
        <v/>
      </c>
      <c r="J287" s="115"/>
      <c r="K287" s="57">
        <f t="shared" si="41"/>
        <v>0</v>
      </c>
      <c r="L287" s="115"/>
      <c r="M287" s="56">
        <f t="shared" si="46"/>
        <v>0</v>
      </c>
      <c r="N287" s="56">
        <f t="shared" si="42"/>
        <v>0</v>
      </c>
      <c r="O287" s="56" t="str">
        <f>IFERROR(IF($P287="","",IF($P287=LEFT('Master Info'!$Q$2,2),"SCGST","IGST")),"")</f>
        <v/>
      </c>
      <c r="P287" s="56" t="str">
        <f>IFERROR(LEFT(VLOOKUP($F287,'Master Info'!$A$14:$U$113,21,FALSE),2),"")</f>
        <v/>
      </c>
      <c r="Q287" s="73" t="str">
        <f t="shared" si="43"/>
        <v/>
      </c>
      <c r="R287" s="56">
        <f t="shared" si="47"/>
        <v>0</v>
      </c>
      <c r="S287" s="56">
        <f t="shared" si="47"/>
        <v>0</v>
      </c>
      <c r="T287" s="56">
        <f t="shared" si="48"/>
        <v>0</v>
      </c>
      <c r="U287" s="57">
        <f t="shared" si="49"/>
        <v>0</v>
      </c>
      <c r="V287" s="55" t="str">
        <f>IFERROR(VLOOKUP($F287,'Master Info'!$A$14:$W$113,17,FALSE),"")</f>
        <v/>
      </c>
      <c r="W287" s="54"/>
    </row>
    <row r="288" spans="1:23" x14ac:dyDescent="0.25">
      <c r="A288" s="54">
        <f t="shared" si="50"/>
        <v>287</v>
      </c>
      <c r="B288" s="54" t="str">
        <f t="shared" si="44"/>
        <v>-</v>
      </c>
      <c r="C288" s="94"/>
      <c r="D288" s="94"/>
      <c r="E288" s="76"/>
      <c r="F288" s="113"/>
      <c r="G288" s="114"/>
      <c r="H288" s="55">
        <f>IFERROR(VLOOKUP($G288,'Product Master'!$B$1:$G$26,5,FALSE),0)</f>
        <v>0</v>
      </c>
      <c r="I288" s="73" t="str">
        <f t="shared" si="45"/>
        <v/>
      </c>
      <c r="J288" s="115"/>
      <c r="K288" s="57">
        <f t="shared" si="41"/>
        <v>0</v>
      </c>
      <c r="L288" s="115"/>
      <c r="M288" s="56">
        <f t="shared" si="46"/>
        <v>0</v>
      </c>
      <c r="N288" s="56">
        <f t="shared" si="42"/>
        <v>0</v>
      </c>
      <c r="O288" s="56" t="str">
        <f>IFERROR(IF($P288="","",IF($P288=LEFT('Master Info'!$Q$2,2),"SCGST","IGST")),"")</f>
        <v/>
      </c>
      <c r="P288" s="56" t="str">
        <f>IFERROR(LEFT(VLOOKUP($F288,'Master Info'!$A$14:$U$113,21,FALSE),2),"")</f>
        <v/>
      </c>
      <c r="Q288" s="73" t="str">
        <f t="shared" si="43"/>
        <v/>
      </c>
      <c r="R288" s="56">
        <f t="shared" si="47"/>
        <v>0</v>
      </c>
      <c r="S288" s="56">
        <f t="shared" si="47"/>
        <v>0</v>
      </c>
      <c r="T288" s="56">
        <f t="shared" si="48"/>
        <v>0</v>
      </c>
      <c r="U288" s="57">
        <f t="shared" si="49"/>
        <v>0</v>
      </c>
      <c r="V288" s="55" t="str">
        <f>IFERROR(VLOOKUP($F288,'Master Info'!$A$14:$W$113,17,FALSE),"")</f>
        <v/>
      </c>
      <c r="W288" s="54"/>
    </row>
    <row r="289" spans="1:23" x14ac:dyDescent="0.25">
      <c r="A289" s="54">
        <f t="shared" si="50"/>
        <v>288</v>
      </c>
      <c r="B289" s="54" t="str">
        <f t="shared" si="44"/>
        <v>-</v>
      </c>
      <c r="C289" s="94"/>
      <c r="D289" s="94"/>
      <c r="E289" s="76"/>
      <c r="F289" s="113"/>
      <c r="G289" s="114"/>
      <c r="H289" s="55">
        <f>IFERROR(VLOOKUP($G289,'Product Master'!$B$1:$G$26,5,FALSE),0)</f>
        <v>0</v>
      </c>
      <c r="I289" s="73" t="str">
        <f t="shared" si="45"/>
        <v/>
      </c>
      <c r="J289" s="115"/>
      <c r="K289" s="57">
        <f t="shared" si="41"/>
        <v>0</v>
      </c>
      <c r="L289" s="115"/>
      <c r="M289" s="56">
        <f t="shared" si="46"/>
        <v>0</v>
      </c>
      <c r="N289" s="56">
        <f t="shared" si="42"/>
        <v>0</v>
      </c>
      <c r="O289" s="56" t="str">
        <f>IFERROR(IF($P289="","",IF($P289=LEFT('Master Info'!$Q$2,2),"SCGST","IGST")),"")</f>
        <v/>
      </c>
      <c r="P289" s="56" t="str">
        <f>IFERROR(LEFT(VLOOKUP($F289,'Master Info'!$A$14:$U$113,21,FALSE),2),"")</f>
        <v/>
      </c>
      <c r="Q289" s="73" t="str">
        <f t="shared" si="43"/>
        <v/>
      </c>
      <c r="R289" s="56">
        <f t="shared" si="47"/>
        <v>0</v>
      </c>
      <c r="S289" s="56">
        <f t="shared" si="47"/>
        <v>0</v>
      </c>
      <c r="T289" s="56">
        <f t="shared" si="48"/>
        <v>0</v>
      </c>
      <c r="U289" s="57">
        <f t="shared" si="49"/>
        <v>0</v>
      </c>
      <c r="V289" s="55" t="str">
        <f>IFERROR(VLOOKUP($F289,'Master Info'!$A$14:$W$113,17,FALSE),"")</f>
        <v/>
      </c>
      <c r="W289" s="54"/>
    </row>
    <row r="290" spans="1:23" x14ac:dyDescent="0.25">
      <c r="A290" s="54">
        <f t="shared" si="50"/>
        <v>289</v>
      </c>
      <c r="B290" s="54" t="str">
        <f t="shared" si="44"/>
        <v>-</v>
      </c>
      <c r="C290" s="94"/>
      <c r="D290" s="94"/>
      <c r="E290" s="76"/>
      <c r="F290" s="113"/>
      <c r="G290" s="114"/>
      <c r="H290" s="55">
        <f>IFERROR(VLOOKUP($G290,'Product Master'!$B$1:$G$26,5,FALSE),0)</f>
        <v>0</v>
      </c>
      <c r="I290" s="73" t="str">
        <f t="shared" si="45"/>
        <v/>
      </c>
      <c r="J290" s="115"/>
      <c r="K290" s="57">
        <f t="shared" si="41"/>
        <v>0</v>
      </c>
      <c r="L290" s="115"/>
      <c r="M290" s="56">
        <f t="shared" si="46"/>
        <v>0</v>
      </c>
      <c r="N290" s="56">
        <f t="shared" si="42"/>
        <v>0</v>
      </c>
      <c r="O290" s="56" t="str">
        <f>IFERROR(IF($P290="","",IF($P290=LEFT('Master Info'!$Q$2,2),"SCGST","IGST")),"")</f>
        <v/>
      </c>
      <c r="P290" s="56" t="str">
        <f>IFERROR(LEFT(VLOOKUP($F290,'Master Info'!$A$14:$U$113,21,FALSE),2),"")</f>
        <v/>
      </c>
      <c r="Q290" s="73" t="str">
        <f t="shared" si="43"/>
        <v/>
      </c>
      <c r="R290" s="56">
        <f t="shared" si="47"/>
        <v>0</v>
      </c>
      <c r="S290" s="56">
        <f t="shared" si="47"/>
        <v>0</v>
      </c>
      <c r="T290" s="56">
        <f t="shared" si="48"/>
        <v>0</v>
      </c>
      <c r="U290" s="57">
        <f t="shared" si="49"/>
        <v>0</v>
      </c>
      <c r="V290" s="55" t="str">
        <f>IFERROR(VLOOKUP($F290,'Master Info'!$A$14:$W$113,17,FALSE),"")</f>
        <v/>
      </c>
      <c r="W290" s="54"/>
    </row>
    <row r="291" spans="1:23" x14ac:dyDescent="0.25">
      <c r="A291" s="54">
        <f t="shared" si="50"/>
        <v>290</v>
      </c>
      <c r="B291" s="54" t="str">
        <f t="shared" si="44"/>
        <v>-</v>
      </c>
      <c r="C291" s="94"/>
      <c r="D291" s="94"/>
      <c r="E291" s="76"/>
      <c r="F291" s="113"/>
      <c r="G291" s="114"/>
      <c r="H291" s="55">
        <f>IFERROR(VLOOKUP($G291,'Product Master'!$B$1:$G$26,5,FALSE),0)</f>
        <v>0</v>
      </c>
      <c r="I291" s="73" t="str">
        <f t="shared" si="45"/>
        <v/>
      </c>
      <c r="J291" s="115"/>
      <c r="K291" s="57">
        <f t="shared" si="41"/>
        <v>0</v>
      </c>
      <c r="L291" s="115"/>
      <c r="M291" s="56">
        <f t="shared" si="46"/>
        <v>0</v>
      </c>
      <c r="N291" s="56">
        <f t="shared" si="42"/>
        <v>0</v>
      </c>
      <c r="O291" s="56" t="str">
        <f>IFERROR(IF($P291="","",IF($P291=LEFT('Master Info'!$Q$2,2),"SCGST","IGST")),"")</f>
        <v/>
      </c>
      <c r="P291" s="56" t="str">
        <f>IFERROR(LEFT(VLOOKUP($F291,'Master Info'!$A$14:$U$113,21,FALSE),2),"")</f>
        <v/>
      </c>
      <c r="Q291" s="73" t="str">
        <f t="shared" si="43"/>
        <v/>
      </c>
      <c r="R291" s="56">
        <f t="shared" si="47"/>
        <v>0</v>
      </c>
      <c r="S291" s="56">
        <f t="shared" si="47"/>
        <v>0</v>
      </c>
      <c r="T291" s="56">
        <f t="shared" si="48"/>
        <v>0</v>
      </c>
      <c r="U291" s="57">
        <f t="shared" si="49"/>
        <v>0</v>
      </c>
      <c r="V291" s="55" t="str">
        <f>IFERROR(VLOOKUP($F291,'Master Info'!$A$14:$W$113,17,FALSE),"")</f>
        <v/>
      </c>
      <c r="W291" s="54"/>
    </row>
    <row r="292" spans="1:23" x14ac:dyDescent="0.25">
      <c r="A292" s="54">
        <f t="shared" si="50"/>
        <v>291</v>
      </c>
      <c r="B292" s="54" t="str">
        <f t="shared" si="44"/>
        <v>-</v>
      </c>
      <c r="C292" s="94"/>
      <c r="D292" s="94"/>
      <c r="E292" s="76"/>
      <c r="F292" s="113"/>
      <c r="G292" s="114"/>
      <c r="H292" s="55">
        <f>IFERROR(VLOOKUP($G292,'Product Master'!$B$1:$G$26,5,FALSE),0)</f>
        <v>0</v>
      </c>
      <c r="I292" s="73" t="str">
        <f t="shared" si="45"/>
        <v/>
      </c>
      <c r="J292" s="115"/>
      <c r="K292" s="57">
        <f t="shared" si="41"/>
        <v>0</v>
      </c>
      <c r="L292" s="115"/>
      <c r="M292" s="56">
        <f t="shared" si="46"/>
        <v>0</v>
      </c>
      <c r="N292" s="56">
        <f t="shared" si="42"/>
        <v>0</v>
      </c>
      <c r="O292" s="56" t="str">
        <f>IFERROR(IF($P292="","",IF($P292=LEFT('Master Info'!$Q$2,2),"SCGST","IGST")),"")</f>
        <v/>
      </c>
      <c r="P292" s="56" t="str">
        <f>IFERROR(LEFT(VLOOKUP($F292,'Master Info'!$A$14:$U$113,21,FALSE),2),"")</f>
        <v/>
      </c>
      <c r="Q292" s="73" t="str">
        <f t="shared" si="43"/>
        <v/>
      </c>
      <c r="R292" s="56">
        <f t="shared" si="47"/>
        <v>0</v>
      </c>
      <c r="S292" s="56">
        <f t="shared" si="47"/>
        <v>0</v>
      </c>
      <c r="T292" s="56">
        <f t="shared" si="48"/>
        <v>0</v>
      </c>
      <c r="U292" s="57">
        <f t="shared" si="49"/>
        <v>0</v>
      </c>
      <c r="V292" s="55" t="str">
        <f>IFERROR(VLOOKUP($F292,'Master Info'!$A$14:$W$113,17,FALSE),"")</f>
        <v/>
      </c>
      <c r="W292" s="54"/>
    </row>
    <row r="293" spans="1:23" x14ac:dyDescent="0.25">
      <c r="A293" s="54">
        <f t="shared" si="50"/>
        <v>292</v>
      </c>
      <c r="B293" s="54" t="str">
        <f t="shared" si="44"/>
        <v>-</v>
      </c>
      <c r="C293" s="94"/>
      <c r="D293" s="94"/>
      <c r="E293" s="76"/>
      <c r="F293" s="113"/>
      <c r="G293" s="114"/>
      <c r="H293" s="55">
        <f>IFERROR(VLOOKUP($G293,'Product Master'!$B$1:$G$26,5,FALSE),0)</f>
        <v>0</v>
      </c>
      <c r="I293" s="73" t="str">
        <f t="shared" si="45"/>
        <v/>
      </c>
      <c r="J293" s="115"/>
      <c r="K293" s="57">
        <f t="shared" si="41"/>
        <v>0</v>
      </c>
      <c r="L293" s="115"/>
      <c r="M293" s="56">
        <f t="shared" si="46"/>
        <v>0</v>
      </c>
      <c r="N293" s="56">
        <f t="shared" si="42"/>
        <v>0</v>
      </c>
      <c r="O293" s="56" t="str">
        <f>IFERROR(IF($P293="","",IF($P293=LEFT('Master Info'!$Q$2,2),"SCGST","IGST")),"")</f>
        <v/>
      </c>
      <c r="P293" s="56" t="str">
        <f>IFERROR(LEFT(VLOOKUP($F293,'Master Info'!$A$14:$U$113,21,FALSE),2),"")</f>
        <v/>
      </c>
      <c r="Q293" s="73" t="str">
        <f t="shared" si="43"/>
        <v/>
      </c>
      <c r="R293" s="56">
        <f t="shared" si="47"/>
        <v>0</v>
      </c>
      <c r="S293" s="56">
        <f t="shared" si="47"/>
        <v>0</v>
      </c>
      <c r="T293" s="56">
        <f t="shared" si="48"/>
        <v>0</v>
      </c>
      <c r="U293" s="57">
        <f t="shared" si="49"/>
        <v>0</v>
      </c>
      <c r="V293" s="55" t="str">
        <f>IFERROR(VLOOKUP($F293,'Master Info'!$A$14:$W$113,17,FALSE),"")</f>
        <v/>
      </c>
      <c r="W293" s="54"/>
    </row>
    <row r="294" spans="1:23" x14ac:dyDescent="0.25">
      <c r="A294" s="54">
        <f t="shared" si="50"/>
        <v>293</v>
      </c>
      <c r="B294" s="54" t="str">
        <f t="shared" si="44"/>
        <v>-</v>
      </c>
      <c r="C294" s="94"/>
      <c r="D294" s="94"/>
      <c r="E294" s="76"/>
      <c r="F294" s="113"/>
      <c r="G294" s="114"/>
      <c r="H294" s="55">
        <f>IFERROR(VLOOKUP($G294,'Product Master'!$B$1:$G$26,5,FALSE),0)</f>
        <v>0</v>
      </c>
      <c r="I294" s="73" t="str">
        <f t="shared" si="45"/>
        <v/>
      </c>
      <c r="J294" s="115"/>
      <c r="K294" s="57">
        <f t="shared" si="41"/>
        <v>0</v>
      </c>
      <c r="L294" s="115"/>
      <c r="M294" s="56">
        <f t="shared" si="46"/>
        <v>0</v>
      </c>
      <c r="N294" s="56">
        <f t="shared" si="42"/>
        <v>0</v>
      </c>
      <c r="O294" s="56" t="str">
        <f>IFERROR(IF($P294="","",IF($P294=LEFT('Master Info'!$Q$2,2),"SCGST","IGST")),"")</f>
        <v/>
      </c>
      <c r="P294" s="56" t="str">
        <f>IFERROR(LEFT(VLOOKUP($F294,'Master Info'!$A$14:$U$113,21,FALSE),2),"")</f>
        <v/>
      </c>
      <c r="Q294" s="73" t="str">
        <f t="shared" si="43"/>
        <v/>
      </c>
      <c r="R294" s="56">
        <f t="shared" si="47"/>
        <v>0</v>
      </c>
      <c r="S294" s="56">
        <f t="shared" si="47"/>
        <v>0</v>
      </c>
      <c r="T294" s="56">
        <f t="shared" si="48"/>
        <v>0</v>
      </c>
      <c r="U294" s="57">
        <f t="shared" si="49"/>
        <v>0</v>
      </c>
      <c r="V294" s="55" t="str">
        <f>IFERROR(VLOOKUP($F294,'Master Info'!$A$14:$W$113,17,FALSE),"")</f>
        <v/>
      </c>
      <c r="W294" s="54"/>
    </row>
    <row r="295" spans="1:23" x14ac:dyDescent="0.25">
      <c r="A295" s="54">
        <f t="shared" si="50"/>
        <v>294</v>
      </c>
      <c r="B295" s="54" t="str">
        <f t="shared" si="44"/>
        <v>-</v>
      </c>
      <c r="C295" s="94"/>
      <c r="D295" s="94"/>
      <c r="E295" s="76"/>
      <c r="F295" s="113"/>
      <c r="G295" s="114"/>
      <c r="H295" s="55">
        <f>IFERROR(VLOOKUP($G295,'Product Master'!$B$1:$G$26,5,FALSE),0)</f>
        <v>0</v>
      </c>
      <c r="I295" s="73" t="str">
        <f t="shared" si="45"/>
        <v/>
      </c>
      <c r="J295" s="115"/>
      <c r="K295" s="57">
        <f t="shared" si="41"/>
        <v>0</v>
      </c>
      <c r="L295" s="115"/>
      <c r="M295" s="56">
        <f t="shared" si="46"/>
        <v>0</v>
      </c>
      <c r="N295" s="56">
        <f t="shared" si="42"/>
        <v>0</v>
      </c>
      <c r="O295" s="56" t="str">
        <f>IFERROR(IF($P295="","",IF($P295=LEFT('Master Info'!$Q$2,2),"SCGST","IGST")),"")</f>
        <v/>
      </c>
      <c r="P295" s="56" t="str">
        <f>IFERROR(LEFT(VLOOKUP($F295,'Master Info'!$A$14:$U$113,21,FALSE),2),"")</f>
        <v/>
      </c>
      <c r="Q295" s="73" t="str">
        <f t="shared" si="43"/>
        <v/>
      </c>
      <c r="R295" s="56">
        <f t="shared" si="47"/>
        <v>0</v>
      </c>
      <c r="S295" s="56">
        <f t="shared" si="47"/>
        <v>0</v>
      </c>
      <c r="T295" s="56">
        <f t="shared" si="48"/>
        <v>0</v>
      </c>
      <c r="U295" s="57">
        <f t="shared" si="49"/>
        <v>0</v>
      </c>
      <c r="V295" s="55" t="str">
        <f>IFERROR(VLOOKUP($F295,'Master Info'!$A$14:$W$113,17,FALSE),"")</f>
        <v/>
      </c>
      <c r="W295" s="54"/>
    </row>
    <row r="296" spans="1:23" x14ac:dyDescent="0.25">
      <c r="A296" s="54">
        <f t="shared" si="50"/>
        <v>295</v>
      </c>
      <c r="B296" s="54" t="str">
        <f t="shared" si="44"/>
        <v>-</v>
      </c>
      <c r="C296" s="94"/>
      <c r="D296" s="94"/>
      <c r="E296" s="76"/>
      <c r="F296" s="113"/>
      <c r="G296" s="114"/>
      <c r="H296" s="55">
        <f>IFERROR(VLOOKUP($G296,'Product Master'!$B$1:$G$26,5,FALSE),0)</f>
        <v>0</v>
      </c>
      <c r="I296" s="73" t="str">
        <f t="shared" si="45"/>
        <v/>
      </c>
      <c r="J296" s="115"/>
      <c r="K296" s="57">
        <f t="shared" si="41"/>
        <v>0</v>
      </c>
      <c r="L296" s="115"/>
      <c r="M296" s="56">
        <f t="shared" si="46"/>
        <v>0</v>
      </c>
      <c r="N296" s="56">
        <f t="shared" si="42"/>
        <v>0</v>
      </c>
      <c r="O296" s="56" t="str">
        <f>IFERROR(IF($P296="","",IF($P296=LEFT('Master Info'!$Q$2,2),"SCGST","IGST")),"")</f>
        <v/>
      </c>
      <c r="P296" s="56" t="str">
        <f>IFERROR(LEFT(VLOOKUP($F296,'Master Info'!$A$14:$U$113,21,FALSE),2),"")</f>
        <v/>
      </c>
      <c r="Q296" s="73" t="str">
        <f t="shared" si="43"/>
        <v/>
      </c>
      <c r="R296" s="56">
        <f t="shared" si="47"/>
        <v>0</v>
      </c>
      <c r="S296" s="56">
        <f t="shared" si="47"/>
        <v>0</v>
      </c>
      <c r="T296" s="56">
        <f t="shared" si="48"/>
        <v>0</v>
      </c>
      <c r="U296" s="57">
        <f t="shared" si="49"/>
        <v>0</v>
      </c>
      <c r="V296" s="55" t="str">
        <f>IFERROR(VLOOKUP($F296,'Master Info'!$A$14:$W$113,17,FALSE),"")</f>
        <v/>
      </c>
      <c r="W296" s="54"/>
    </row>
    <row r="297" spans="1:23" x14ac:dyDescent="0.25">
      <c r="A297" s="54">
        <f t="shared" si="50"/>
        <v>296</v>
      </c>
      <c r="B297" s="54" t="str">
        <f t="shared" si="44"/>
        <v>-</v>
      </c>
      <c r="C297" s="94"/>
      <c r="D297" s="94"/>
      <c r="E297" s="76"/>
      <c r="F297" s="113"/>
      <c r="G297" s="114"/>
      <c r="H297" s="55">
        <f>IFERROR(VLOOKUP($G297,'Product Master'!$B$1:$G$26,5,FALSE),0)</f>
        <v>0</v>
      </c>
      <c r="I297" s="73" t="str">
        <f t="shared" si="45"/>
        <v/>
      </c>
      <c r="J297" s="115"/>
      <c r="K297" s="57">
        <f t="shared" si="41"/>
        <v>0</v>
      </c>
      <c r="L297" s="115"/>
      <c r="M297" s="56">
        <f t="shared" si="46"/>
        <v>0</v>
      </c>
      <c r="N297" s="56">
        <f t="shared" si="42"/>
        <v>0</v>
      </c>
      <c r="O297" s="56" t="str">
        <f>IFERROR(IF($P297="","",IF($P297=LEFT('Master Info'!$Q$2,2),"SCGST","IGST")),"")</f>
        <v/>
      </c>
      <c r="P297" s="56" t="str">
        <f>IFERROR(LEFT(VLOOKUP($F297,'Master Info'!$A$14:$U$113,21,FALSE),2),"")</f>
        <v/>
      </c>
      <c r="Q297" s="73" t="str">
        <f t="shared" si="43"/>
        <v/>
      </c>
      <c r="R297" s="56">
        <f t="shared" si="47"/>
        <v>0</v>
      </c>
      <c r="S297" s="56">
        <f t="shared" si="47"/>
        <v>0</v>
      </c>
      <c r="T297" s="56">
        <f t="shared" si="48"/>
        <v>0</v>
      </c>
      <c r="U297" s="57">
        <f t="shared" si="49"/>
        <v>0</v>
      </c>
      <c r="V297" s="55" t="str">
        <f>IFERROR(VLOOKUP($F297,'Master Info'!$A$14:$W$113,17,FALSE),"")</f>
        <v/>
      </c>
      <c r="W297" s="54"/>
    </row>
    <row r="298" spans="1:23" x14ac:dyDescent="0.25">
      <c r="A298" s="54">
        <f t="shared" si="50"/>
        <v>297</v>
      </c>
      <c r="B298" s="54" t="str">
        <f t="shared" si="44"/>
        <v>-</v>
      </c>
      <c r="C298" s="94"/>
      <c r="D298" s="94"/>
      <c r="E298" s="76"/>
      <c r="F298" s="113"/>
      <c r="G298" s="114"/>
      <c r="H298" s="55">
        <f>IFERROR(VLOOKUP($G298,'Product Master'!$B$1:$G$26,5,FALSE),0)</f>
        <v>0</v>
      </c>
      <c r="I298" s="73" t="str">
        <f t="shared" si="45"/>
        <v/>
      </c>
      <c r="J298" s="115"/>
      <c r="K298" s="57">
        <f t="shared" si="41"/>
        <v>0</v>
      </c>
      <c r="L298" s="115"/>
      <c r="M298" s="56">
        <f t="shared" si="46"/>
        <v>0</v>
      </c>
      <c r="N298" s="56">
        <f t="shared" si="42"/>
        <v>0</v>
      </c>
      <c r="O298" s="56" t="str">
        <f>IFERROR(IF($P298="","",IF($P298=LEFT('Master Info'!$Q$2,2),"SCGST","IGST")),"")</f>
        <v/>
      </c>
      <c r="P298" s="56" t="str">
        <f>IFERROR(LEFT(VLOOKUP($F298,'Master Info'!$A$14:$U$113,21,FALSE),2),"")</f>
        <v/>
      </c>
      <c r="Q298" s="73" t="str">
        <f t="shared" si="43"/>
        <v/>
      </c>
      <c r="R298" s="56">
        <f t="shared" si="47"/>
        <v>0</v>
      </c>
      <c r="S298" s="56">
        <f t="shared" si="47"/>
        <v>0</v>
      </c>
      <c r="T298" s="56">
        <f t="shared" si="48"/>
        <v>0</v>
      </c>
      <c r="U298" s="57">
        <f t="shared" si="49"/>
        <v>0</v>
      </c>
      <c r="V298" s="55" t="str">
        <f>IFERROR(VLOOKUP($F298,'Master Info'!$A$14:$W$113,17,FALSE),"")</f>
        <v/>
      </c>
      <c r="W298" s="54"/>
    </row>
    <row r="299" spans="1:23" x14ac:dyDescent="0.25">
      <c r="A299" s="54">
        <f t="shared" si="50"/>
        <v>298</v>
      </c>
      <c r="B299" s="54" t="str">
        <f t="shared" si="44"/>
        <v>-</v>
      </c>
      <c r="C299" s="94"/>
      <c r="D299" s="94"/>
      <c r="E299" s="76"/>
      <c r="F299" s="113"/>
      <c r="G299" s="114"/>
      <c r="H299" s="55">
        <f>IFERROR(VLOOKUP($G299,'Product Master'!$B$1:$G$26,5,FALSE),0)</f>
        <v>0</v>
      </c>
      <c r="I299" s="73" t="str">
        <f t="shared" si="45"/>
        <v/>
      </c>
      <c r="J299" s="115"/>
      <c r="K299" s="57">
        <f t="shared" si="41"/>
        <v>0</v>
      </c>
      <c r="L299" s="115"/>
      <c r="M299" s="56">
        <f t="shared" si="46"/>
        <v>0</v>
      </c>
      <c r="N299" s="56">
        <f t="shared" si="42"/>
        <v>0</v>
      </c>
      <c r="O299" s="56" t="str">
        <f>IFERROR(IF($P299="","",IF($P299=LEFT('Master Info'!$Q$2,2),"SCGST","IGST")),"")</f>
        <v/>
      </c>
      <c r="P299" s="56" t="str">
        <f>IFERROR(LEFT(VLOOKUP($F299,'Master Info'!$A$14:$U$113,21,FALSE),2),"")</f>
        <v/>
      </c>
      <c r="Q299" s="73" t="str">
        <f t="shared" si="43"/>
        <v/>
      </c>
      <c r="R299" s="56">
        <f t="shared" si="47"/>
        <v>0</v>
      </c>
      <c r="S299" s="56">
        <f t="shared" si="47"/>
        <v>0</v>
      </c>
      <c r="T299" s="56">
        <f t="shared" si="48"/>
        <v>0</v>
      </c>
      <c r="U299" s="57">
        <f t="shared" si="49"/>
        <v>0</v>
      </c>
      <c r="V299" s="55" t="str">
        <f>IFERROR(VLOOKUP($F299,'Master Info'!$A$14:$W$113,17,FALSE),"")</f>
        <v/>
      </c>
      <c r="W299" s="54"/>
    </row>
    <row r="300" spans="1:23" x14ac:dyDescent="0.25">
      <c r="A300" s="54">
        <f t="shared" si="50"/>
        <v>299</v>
      </c>
      <c r="B300" s="54" t="str">
        <f t="shared" si="44"/>
        <v>-</v>
      </c>
      <c r="C300" s="94"/>
      <c r="D300" s="94"/>
      <c r="E300" s="76"/>
      <c r="F300" s="113"/>
      <c r="G300" s="114"/>
      <c r="H300" s="55">
        <f>IFERROR(VLOOKUP($G300,'Product Master'!$B$1:$G$26,5,FALSE),0)</f>
        <v>0</v>
      </c>
      <c r="I300" s="73" t="str">
        <f t="shared" si="45"/>
        <v/>
      </c>
      <c r="J300" s="115"/>
      <c r="K300" s="57">
        <f t="shared" si="41"/>
        <v>0</v>
      </c>
      <c r="L300" s="115"/>
      <c r="M300" s="56">
        <f t="shared" si="46"/>
        <v>0</v>
      </c>
      <c r="N300" s="56">
        <f t="shared" si="42"/>
        <v>0</v>
      </c>
      <c r="O300" s="56" t="str">
        <f>IFERROR(IF($P300="","",IF($P300=LEFT('Master Info'!$Q$2,2),"SCGST","IGST")),"")</f>
        <v/>
      </c>
      <c r="P300" s="56" t="str">
        <f>IFERROR(LEFT(VLOOKUP($F300,'Master Info'!$A$14:$U$113,21,FALSE),2),"")</f>
        <v/>
      </c>
      <c r="Q300" s="73" t="str">
        <f t="shared" si="43"/>
        <v/>
      </c>
      <c r="R300" s="56">
        <f t="shared" si="47"/>
        <v>0</v>
      </c>
      <c r="S300" s="56">
        <f t="shared" si="47"/>
        <v>0</v>
      </c>
      <c r="T300" s="56">
        <f t="shared" si="48"/>
        <v>0</v>
      </c>
      <c r="U300" s="57">
        <f t="shared" si="49"/>
        <v>0</v>
      </c>
      <c r="V300" s="55" t="str">
        <f>IFERROR(VLOOKUP($F300,'Master Info'!$A$14:$W$113,17,FALSE),"")</f>
        <v/>
      </c>
      <c r="W300" s="54"/>
    </row>
    <row r="301" spans="1:23" x14ac:dyDescent="0.25">
      <c r="A301" s="54">
        <f t="shared" si="50"/>
        <v>300</v>
      </c>
      <c r="B301" s="54" t="str">
        <f t="shared" si="44"/>
        <v>-</v>
      </c>
      <c r="C301" s="94"/>
      <c r="D301" s="94"/>
      <c r="E301" s="76"/>
      <c r="F301" s="113"/>
      <c r="G301" s="114"/>
      <c r="H301" s="55">
        <f>IFERROR(VLOOKUP($G301,'Product Master'!$B$1:$G$26,5,FALSE),0)</f>
        <v>0</v>
      </c>
      <c r="I301" s="73" t="str">
        <f t="shared" si="45"/>
        <v/>
      </c>
      <c r="J301" s="115"/>
      <c r="K301" s="57">
        <f t="shared" si="41"/>
        <v>0</v>
      </c>
      <c r="L301" s="115"/>
      <c r="M301" s="56">
        <f t="shared" si="46"/>
        <v>0</v>
      </c>
      <c r="N301" s="56">
        <f t="shared" si="42"/>
        <v>0</v>
      </c>
      <c r="O301" s="56" t="str">
        <f>IFERROR(IF($P301="","",IF($P301=LEFT('Master Info'!$Q$2,2),"SCGST","IGST")),"")</f>
        <v/>
      </c>
      <c r="P301" s="56" t="str">
        <f>IFERROR(LEFT(VLOOKUP($F301,'Master Info'!$A$14:$U$113,21,FALSE),2),"")</f>
        <v/>
      </c>
      <c r="Q301" s="73" t="str">
        <f t="shared" si="43"/>
        <v/>
      </c>
      <c r="R301" s="56">
        <f t="shared" si="47"/>
        <v>0</v>
      </c>
      <c r="S301" s="56">
        <f t="shared" si="47"/>
        <v>0</v>
      </c>
      <c r="T301" s="56">
        <f t="shared" si="48"/>
        <v>0</v>
      </c>
      <c r="U301" s="57">
        <f t="shared" si="49"/>
        <v>0</v>
      </c>
      <c r="V301" s="55" t="str">
        <f>IFERROR(VLOOKUP($F301,'Master Info'!$A$14:$W$113,17,FALSE),"")</f>
        <v/>
      </c>
      <c r="W301" s="54"/>
    </row>
    <row r="302" spans="1:23" x14ac:dyDescent="0.25">
      <c r="A302" s="54">
        <f t="shared" si="50"/>
        <v>301</v>
      </c>
      <c r="B302" s="54" t="str">
        <f t="shared" si="44"/>
        <v>-</v>
      </c>
      <c r="C302" s="94"/>
      <c r="D302" s="94"/>
      <c r="E302" s="76"/>
      <c r="F302" s="113"/>
      <c r="G302" s="114"/>
      <c r="H302" s="55">
        <f>IFERROR(VLOOKUP($G302,'Product Master'!$B$1:$G$26,5,FALSE),0)</f>
        <v>0</v>
      </c>
      <c r="I302" s="73" t="str">
        <f t="shared" si="45"/>
        <v/>
      </c>
      <c r="J302" s="115"/>
      <c r="K302" s="57">
        <f t="shared" si="41"/>
        <v>0</v>
      </c>
      <c r="L302" s="115"/>
      <c r="M302" s="56">
        <f t="shared" si="46"/>
        <v>0</v>
      </c>
      <c r="N302" s="56">
        <f t="shared" si="42"/>
        <v>0</v>
      </c>
      <c r="O302" s="56" t="str">
        <f>IFERROR(IF($P302="","",IF($P302=LEFT('Master Info'!$Q$2,2),"SCGST","IGST")),"")</f>
        <v/>
      </c>
      <c r="P302" s="56" t="str">
        <f>IFERROR(LEFT(VLOOKUP($F302,'Master Info'!$A$14:$U$113,21,FALSE),2),"")</f>
        <v/>
      </c>
      <c r="Q302" s="73" t="str">
        <f t="shared" si="43"/>
        <v/>
      </c>
      <c r="R302" s="56">
        <f t="shared" si="47"/>
        <v>0</v>
      </c>
      <c r="S302" s="56">
        <f t="shared" si="47"/>
        <v>0</v>
      </c>
      <c r="T302" s="56">
        <f t="shared" si="48"/>
        <v>0</v>
      </c>
      <c r="U302" s="57">
        <f t="shared" si="49"/>
        <v>0</v>
      </c>
      <c r="V302" s="55" t="str">
        <f>IFERROR(VLOOKUP($F302,'Master Info'!$A$14:$W$113,17,FALSE),"")</f>
        <v/>
      </c>
      <c r="W302" s="54"/>
    </row>
    <row r="303" spans="1:23" x14ac:dyDescent="0.25">
      <c r="A303" s="54">
        <f t="shared" si="50"/>
        <v>302</v>
      </c>
      <c r="B303" s="54" t="str">
        <f t="shared" si="44"/>
        <v>-</v>
      </c>
      <c r="C303" s="94"/>
      <c r="D303" s="94"/>
      <c r="E303" s="76"/>
      <c r="F303" s="113"/>
      <c r="G303" s="114"/>
      <c r="H303" s="55">
        <f>IFERROR(VLOOKUP($G303,'Product Master'!$B$1:$G$26,5,FALSE),0)</f>
        <v>0</v>
      </c>
      <c r="I303" s="73" t="str">
        <f t="shared" si="45"/>
        <v/>
      </c>
      <c r="J303" s="115"/>
      <c r="K303" s="57">
        <f t="shared" si="41"/>
        <v>0</v>
      </c>
      <c r="L303" s="115"/>
      <c r="M303" s="56">
        <f t="shared" si="46"/>
        <v>0</v>
      </c>
      <c r="N303" s="56">
        <f t="shared" si="42"/>
        <v>0</v>
      </c>
      <c r="O303" s="56" t="str">
        <f>IFERROR(IF($P303="","",IF($P303=LEFT('Master Info'!$Q$2,2),"SCGST","IGST")),"")</f>
        <v/>
      </c>
      <c r="P303" s="56" t="str">
        <f>IFERROR(LEFT(VLOOKUP($F303,'Master Info'!$A$14:$U$113,21,FALSE),2),"")</f>
        <v/>
      </c>
      <c r="Q303" s="73" t="str">
        <f t="shared" si="43"/>
        <v/>
      </c>
      <c r="R303" s="56">
        <f t="shared" si="47"/>
        <v>0</v>
      </c>
      <c r="S303" s="56">
        <f t="shared" si="47"/>
        <v>0</v>
      </c>
      <c r="T303" s="56">
        <f t="shared" si="48"/>
        <v>0</v>
      </c>
      <c r="U303" s="57">
        <f t="shared" si="49"/>
        <v>0</v>
      </c>
      <c r="V303" s="55" t="str">
        <f>IFERROR(VLOOKUP($F303,'Master Info'!$A$14:$W$113,17,FALSE),"")</f>
        <v/>
      </c>
      <c r="W303" s="54"/>
    </row>
    <row r="304" spans="1:23" x14ac:dyDescent="0.25">
      <c r="A304" s="54">
        <f t="shared" si="50"/>
        <v>303</v>
      </c>
      <c r="B304" s="54" t="str">
        <f t="shared" si="44"/>
        <v>-</v>
      </c>
      <c r="C304" s="94"/>
      <c r="D304" s="94"/>
      <c r="E304" s="76"/>
      <c r="F304" s="113"/>
      <c r="G304" s="114"/>
      <c r="H304" s="55">
        <f>IFERROR(VLOOKUP($G304,'Product Master'!$B$1:$G$26,5,FALSE),0)</f>
        <v>0</v>
      </c>
      <c r="I304" s="73" t="str">
        <f t="shared" si="45"/>
        <v/>
      </c>
      <c r="J304" s="115"/>
      <c r="K304" s="57">
        <f t="shared" si="41"/>
        <v>0</v>
      </c>
      <c r="L304" s="115"/>
      <c r="M304" s="56">
        <f t="shared" si="46"/>
        <v>0</v>
      </c>
      <c r="N304" s="56">
        <f t="shared" si="42"/>
        <v>0</v>
      </c>
      <c r="O304" s="56" t="str">
        <f>IFERROR(IF($P304="","",IF($P304=LEFT('Master Info'!$Q$2,2),"SCGST","IGST")),"")</f>
        <v/>
      </c>
      <c r="P304" s="56" t="str">
        <f>IFERROR(LEFT(VLOOKUP($F304,'Master Info'!$A$14:$U$113,21,FALSE),2),"")</f>
        <v/>
      </c>
      <c r="Q304" s="73" t="str">
        <f t="shared" si="43"/>
        <v/>
      </c>
      <c r="R304" s="56">
        <f t="shared" si="47"/>
        <v>0</v>
      </c>
      <c r="S304" s="56">
        <f t="shared" si="47"/>
        <v>0</v>
      </c>
      <c r="T304" s="56">
        <f t="shared" si="48"/>
        <v>0</v>
      </c>
      <c r="U304" s="57">
        <f t="shared" si="49"/>
        <v>0</v>
      </c>
      <c r="V304" s="55" t="str">
        <f>IFERROR(VLOOKUP($F304,'Master Info'!$A$14:$W$113,17,FALSE),"")</f>
        <v/>
      </c>
      <c r="W304" s="54"/>
    </row>
    <row r="305" spans="1:23" x14ac:dyDescent="0.25">
      <c r="A305" s="54">
        <f t="shared" si="50"/>
        <v>304</v>
      </c>
      <c r="B305" s="54" t="str">
        <f t="shared" si="44"/>
        <v>-</v>
      </c>
      <c r="C305" s="94"/>
      <c r="D305" s="94"/>
      <c r="E305" s="76"/>
      <c r="F305" s="113"/>
      <c r="G305" s="114"/>
      <c r="H305" s="55">
        <f>IFERROR(VLOOKUP($G305,'Product Master'!$B$1:$G$26,5,FALSE),0)</f>
        <v>0</v>
      </c>
      <c r="I305" s="73" t="str">
        <f t="shared" si="45"/>
        <v/>
      </c>
      <c r="J305" s="115"/>
      <c r="K305" s="57">
        <f t="shared" si="41"/>
        <v>0</v>
      </c>
      <c r="L305" s="115"/>
      <c r="M305" s="56">
        <f t="shared" si="46"/>
        <v>0</v>
      </c>
      <c r="N305" s="56">
        <f t="shared" si="42"/>
        <v>0</v>
      </c>
      <c r="O305" s="56" t="str">
        <f>IFERROR(IF($P305="","",IF($P305=LEFT('Master Info'!$Q$2,2),"SCGST","IGST")),"")</f>
        <v/>
      </c>
      <c r="P305" s="56" t="str">
        <f>IFERROR(LEFT(VLOOKUP($F305,'Master Info'!$A$14:$U$113,21,FALSE),2),"")</f>
        <v/>
      </c>
      <c r="Q305" s="73" t="str">
        <f t="shared" si="43"/>
        <v/>
      </c>
      <c r="R305" s="56">
        <f t="shared" si="47"/>
        <v>0</v>
      </c>
      <c r="S305" s="56">
        <f t="shared" si="47"/>
        <v>0</v>
      </c>
      <c r="T305" s="56">
        <f t="shared" si="48"/>
        <v>0</v>
      </c>
      <c r="U305" s="57">
        <f t="shared" si="49"/>
        <v>0</v>
      </c>
      <c r="V305" s="55" t="str">
        <f>IFERROR(VLOOKUP($F305,'Master Info'!$A$14:$W$113,17,FALSE),"")</f>
        <v/>
      </c>
      <c r="W305" s="54"/>
    </row>
    <row r="306" spans="1:23" x14ac:dyDescent="0.25">
      <c r="A306" s="54">
        <f t="shared" si="50"/>
        <v>305</v>
      </c>
      <c r="B306" s="54" t="str">
        <f t="shared" si="44"/>
        <v>-</v>
      </c>
      <c r="C306" s="94"/>
      <c r="D306" s="94"/>
      <c r="E306" s="76"/>
      <c r="F306" s="113"/>
      <c r="G306" s="114"/>
      <c r="H306" s="55">
        <f>IFERROR(VLOOKUP($G306,'Product Master'!$B$1:$G$26,5,FALSE),0)</f>
        <v>0</v>
      </c>
      <c r="I306" s="73" t="str">
        <f t="shared" si="45"/>
        <v/>
      </c>
      <c r="J306" s="115"/>
      <c r="K306" s="57">
        <f t="shared" si="41"/>
        <v>0</v>
      </c>
      <c r="L306" s="115"/>
      <c r="M306" s="56">
        <f t="shared" si="46"/>
        <v>0</v>
      </c>
      <c r="N306" s="56">
        <f t="shared" si="42"/>
        <v>0</v>
      </c>
      <c r="O306" s="56" t="str">
        <f>IFERROR(IF($P306="","",IF($P306=LEFT('Master Info'!$Q$2,2),"SCGST","IGST")),"")</f>
        <v/>
      </c>
      <c r="P306" s="56" t="str">
        <f>IFERROR(LEFT(VLOOKUP($F306,'Master Info'!$A$14:$U$113,21,FALSE),2),"")</f>
        <v/>
      </c>
      <c r="Q306" s="73" t="str">
        <f t="shared" si="43"/>
        <v/>
      </c>
      <c r="R306" s="56">
        <f t="shared" si="47"/>
        <v>0</v>
      </c>
      <c r="S306" s="56">
        <f t="shared" si="47"/>
        <v>0</v>
      </c>
      <c r="T306" s="56">
        <f t="shared" si="48"/>
        <v>0</v>
      </c>
      <c r="U306" s="57">
        <f t="shared" si="49"/>
        <v>0</v>
      </c>
      <c r="V306" s="55" t="str">
        <f>IFERROR(VLOOKUP($F306,'Master Info'!$A$14:$W$113,17,FALSE),"")</f>
        <v/>
      </c>
      <c r="W306" s="54"/>
    </row>
    <row r="307" spans="1:23" x14ac:dyDescent="0.25">
      <c r="A307" s="54">
        <f t="shared" si="50"/>
        <v>306</v>
      </c>
      <c r="B307" s="54" t="str">
        <f t="shared" si="44"/>
        <v>-</v>
      </c>
      <c r="C307" s="94"/>
      <c r="D307" s="94"/>
      <c r="E307" s="76"/>
      <c r="F307" s="113"/>
      <c r="G307" s="114"/>
      <c r="H307" s="55">
        <f>IFERROR(VLOOKUP($G307,'Product Master'!$B$1:$G$26,5,FALSE),0)</f>
        <v>0</v>
      </c>
      <c r="I307" s="73" t="str">
        <f t="shared" si="45"/>
        <v/>
      </c>
      <c r="J307" s="115"/>
      <c r="K307" s="57">
        <f t="shared" si="41"/>
        <v>0</v>
      </c>
      <c r="L307" s="115"/>
      <c r="M307" s="56">
        <f t="shared" si="46"/>
        <v>0</v>
      </c>
      <c r="N307" s="56">
        <f t="shared" si="42"/>
        <v>0</v>
      </c>
      <c r="O307" s="56" t="str">
        <f>IFERROR(IF($P307="","",IF($P307=LEFT('Master Info'!$Q$2,2),"SCGST","IGST")),"")</f>
        <v/>
      </c>
      <c r="P307" s="56" t="str">
        <f>IFERROR(LEFT(VLOOKUP($F307,'Master Info'!$A$14:$U$113,21,FALSE),2),"")</f>
        <v/>
      </c>
      <c r="Q307" s="73" t="str">
        <f t="shared" si="43"/>
        <v/>
      </c>
      <c r="R307" s="56">
        <f t="shared" si="47"/>
        <v>0</v>
      </c>
      <c r="S307" s="56">
        <f t="shared" si="47"/>
        <v>0</v>
      </c>
      <c r="T307" s="56">
        <f t="shared" si="48"/>
        <v>0</v>
      </c>
      <c r="U307" s="57">
        <f t="shared" si="49"/>
        <v>0</v>
      </c>
      <c r="V307" s="55" t="str">
        <f>IFERROR(VLOOKUP($F307,'Master Info'!$A$14:$W$113,17,FALSE),"")</f>
        <v/>
      </c>
      <c r="W307" s="54"/>
    </row>
    <row r="308" spans="1:23" x14ac:dyDescent="0.25">
      <c r="A308" s="54">
        <f t="shared" si="50"/>
        <v>307</v>
      </c>
      <c r="B308" s="54" t="str">
        <f t="shared" si="44"/>
        <v>-</v>
      </c>
      <c r="C308" s="94"/>
      <c r="D308" s="94"/>
      <c r="E308" s="76"/>
      <c r="F308" s="113"/>
      <c r="G308" s="114"/>
      <c r="H308" s="55">
        <f>IFERROR(VLOOKUP($G308,'Product Master'!$B$1:$G$26,5,FALSE),0)</f>
        <v>0</v>
      </c>
      <c r="I308" s="73" t="str">
        <f t="shared" si="45"/>
        <v/>
      </c>
      <c r="J308" s="115"/>
      <c r="K308" s="57">
        <f t="shared" si="41"/>
        <v>0</v>
      </c>
      <c r="L308" s="115"/>
      <c r="M308" s="56">
        <f t="shared" si="46"/>
        <v>0</v>
      </c>
      <c r="N308" s="56">
        <f t="shared" si="42"/>
        <v>0</v>
      </c>
      <c r="O308" s="56" t="str">
        <f>IFERROR(IF($P308="","",IF($P308=LEFT('Master Info'!$Q$2,2),"SCGST","IGST")),"")</f>
        <v/>
      </c>
      <c r="P308" s="56" t="str">
        <f>IFERROR(LEFT(VLOOKUP($F308,'Master Info'!$A$14:$U$113,21,FALSE),2),"")</f>
        <v/>
      </c>
      <c r="Q308" s="73" t="str">
        <f t="shared" si="43"/>
        <v/>
      </c>
      <c r="R308" s="56">
        <f t="shared" si="47"/>
        <v>0</v>
      </c>
      <c r="S308" s="56">
        <f t="shared" si="47"/>
        <v>0</v>
      </c>
      <c r="T308" s="56">
        <f t="shared" si="48"/>
        <v>0</v>
      </c>
      <c r="U308" s="57">
        <f t="shared" si="49"/>
        <v>0</v>
      </c>
      <c r="V308" s="55" t="str">
        <f>IFERROR(VLOOKUP($F308,'Master Info'!$A$14:$W$113,17,FALSE),"")</f>
        <v/>
      </c>
      <c r="W308" s="54"/>
    </row>
    <row r="309" spans="1:23" x14ac:dyDescent="0.25">
      <c r="A309" s="54">
        <f t="shared" si="50"/>
        <v>308</v>
      </c>
      <c r="B309" s="54" t="str">
        <f t="shared" si="44"/>
        <v>-</v>
      </c>
      <c r="C309" s="94"/>
      <c r="D309" s="94"/>
      <c r="E309" s="76"/>
      <c r="F309" s="113"/>
      <c r="G309" s="114"/>
      <c r="H309" s="55">
        <f>IFERROR(VLOOKUP($G309,'Product Master'!$B$1:$G$26,5,FALSE),0)</f>
        <v>0</v>
      </c>
      <c r="I309" s="73" t="str">
        <f t="shared" si="45"/>
        <v/>
      </c>
      <c r="J309" s="115"/>
      <c r="K309" s="57">
        <f t="shared" si="41"/>
        <v>0</v>
      </c>
      <c r="L309" s="115"/>
      <c r="M309" s="56">
        <f t="shared" si="46"/>
        <v>0</v>
      </c>
      <c r="N309" s="56">
        <f t="shared" si="42"/>
        <v>0</v>
      </c>
      <c r="O309" s="56" t="str">
        <f>IFERROR(IF($P309="","",IF($P309=LEFT('Master Info'!$Q$2,2),"SCGST","IGST")),"")</f>
        <v/>
      </c>
      <c r="P309" s="56" t="str">
        <f>IFERROR(LEFT(VLOOKUP($F309,'Master Info'!$A$14:$U$113,21,FALSE),2),"")</f>
        <v/>
      </c>
      <c r="Q309" s="73" t="str">
        <f t="shared" si="43"/>
        <v/>
      </c>
      <c r="R309" s="56">
        <f t="shared" si="47"/>
        <v>0</v>
      </c>
      <c r="S309" s="56">
        <f t="shared" si="47"/>
        <v>0</v>
      </c>
      <c r="T309" s="56">
        <f t="shared" si="48"/>
        <v>0</v>
      </c>
      <c r="U309" s="57">
        <f t="shared" si="49"/>
        <v>0</v>
      </c>
      <c r="V309" s="55" t="str">
        <f>IFERROR(VLOOKUP($F309,'Master Info'!$A$14:$W$113,17,FALSE),"")</f>
        <v/>
      </c>
      <c r="W309" s="54"/>
    </row>
    <row r="310" spans="1:23" x14ac:dyDescent="0.25">
      <c r="A310" s="54">
        <f t="shared" si="50"/>
        <v>309</v>
      </c>
      <c r="B310" s="54" t="str">
        <f t="shared" si="44"/>
        <v>-</v>
      </c>
      <c r="C310" s="94"/>
      <c r="D310" s="94"/>
      <c r="E310" s="76"/>
      <c r="F310" s="113"/>
      <c r="G310" s="114"/>
      <c r="H310" s="55">
        <f>IFERROR(VLOOKUP($G310,'Product Master'!$B$1:$G$26,5,FALSE),0)</f>
        <v>0</v>
      </c>
      <c r="I310" s="73" t="str">
        <f t="shared" si="45"/>
        <v/>
      </c>
      <c r="J310" s="115"/>
      <c r="K310" s="57">
        <f t="shared" si="41"/>
        <v>0</v>
      </c>
      <c r="L310" s="115"/>
      <c r="M310" s="56">
        <f t="shared" si="46"/>
        <v>0</v>
      </c>
      <c r="N310" s="56">
        <f t="shared" si="42"/>
        <v>0</v>
      </c>
      <c r="O310" s="56" t="str">
        <f>IFERROR(IF($P310="","",IF($P310=LEFT('Master Info'!$Q$2,2),"SCGST","IGST")),"")</f>
        <v/>
      </c>
      <c r="P310" s="56" t="str">
        <f>IFERROR(LEFT(VLOOKUP($F310,'Master Info'!$A$14:$U$113,21,FALSE),2),"")</f>
        <v/>
      </c>
      <c r="Q310" s="73" t="str">
        <f t="shared" si="43"/>
        <v/>
      </c>
      <c r="R310" s="56">
        <f t="shared" si="47"/>
        <v>0</v>
      </c>
      <c r="S310" s="56">
        <f t="shared" si="47"/>
        <v>0</v>
      </c>
      <c r="T310" s="56">
        <f t="shared" si="48"/>
        <v>0</v>
      </c>
      <c r="U310" s="57">
        <f t="shared" si="49"/>
        <v>0</v>
      </c>
      <c r="V310" s="55" t="str">
        <f>IFERROR(VLOOKUP($F310,'Master Info'!$A$14:$W$113,17,FALSE),"")</f>
        <v/>
      </c>
      <c r="W310" s="54"/>
    </row>
    <row r="311" spans="1:23" x14ac:dyDescent="0.25">
      <c r="A311" s="54">
        <f t="shared" si="50"/>
        <v>310</v>
      </c>
      <c r="B311" s="54" t="str">
        <f t="shared" si="44"/>
        <v>-</v>
      </c>
      <c r="C311" s="94"/>
      <c r="D311" s="94"/>
      <c r="E311" s="76"/>
      <c r="F311" s="113"/>
      <c r="G311" s="114"/>
      <c r="H311" s="55">
        <f>IFERROR(VLOOKUP($G311,'Product Master'!$B$1:$G$26,5,FALSE),0)</f>
        <v>0</v>
      </c>
      <c r="I311" s="73" t="str">
        <f t="shared" si="45"/>
        <v/>
      </c>
      <c r="J311" s="115"/>
      <c r="K311" s="57">
        <f t="shared" si="41"/>
        <v>0</v>
      </c>
      <c r="L311" s="115"/>
      <c r="M311" s="56">
        <f t="shared" si="46"/>
        <v>0</v>
      </c>
      <c r="N311" s="56">
        <f t="shared" si="42"/>
        <v>0</v>
      </c>
      <c r="O311" s="56" t="str">
        <f>IFERROR(IF($P311="","",IF($P311=LEFT('Master Info'!$Q$2,2),"SCGST","IGST")),"")</f>
        <v/>
      </c>
      <c r="P311" s="56" t="str">
        <f>IFERROR(LEFT(VLOOKUP($F311,'Master Info'!$A$14:$U$113,21,FALSE),2),"")</f>
        <v/>
      </c>
      <c r="Q311" s="73" t="str">
        <f t="shared" si="43"/>
        <v/>
      </c>
      <c r="R311" s="56">
        <f t="shared" si="47"/>
        <v>0</v>
      </c>
      <c r="S311" s="56">
        <f t="shared" si="47"/>
        <v>0</v>
      </c>
      <c r="T311" s="56">
        <f t="shared" si="48"/>
        <v>0</v>
      </c>
      <c r="U311" s="57">
        <f t="shared" si="49"/>
        <v>0</v>
      </c>
      <c r="V311" s="55" t="str">
        <f>IFERROR(VLOOKUP($F311,'Master Info'!$A$14:$W$113,17,FALSE),"")</f>
        <v/>
      </c>
      <c r="W311" s="54"/>
    </row>
    <row r="312" spans="1:23" x14ac:dyDescent="0.25">
      <c r="A312" s="54">
        <f t="shared" si="50"/>
        <v>311</v>
      </c>
      <c r="B312" s="54" t="str">
        <f t="shared" si="44"/>
        <v>-</v>
      </c>
      <c r="C312" s="94"/>
      <c r="D312" s="94"/>
      <c r="E312" s="76"/>
      <c r="F312" s="113"/>
      <c r="G312" s="114"/>
      <c r="H312" s="55">
        <f>IFERROR(VLOOKUP($G312,'Product Master'!$B$1:$G$26,5,FALSE),0)</f>
        <v>0</v>
      </c>
      <c r="I312" s="73" t="str">
        <f t="shared" si="45"/>
        <v/>
      </c>
      <c r="J312" s="115"/>
      <c r="K312" s="57">
        <f t="shared" si="41"/>
        <v>0</v>
      </c>
      <c r="L312" s="115"/>
      <c r="M312" s="56">
        <f t="shared" si="46"/>
        <v>0</v>
      </c>
      <c r="N312" s="56">
        <f t="shared" si="42"/>
        <v>0</v>
      </c>
      <c r="O312" s="56" t="str">
        <f>IFERROR(IF($P312="","",IF($P312=LEFT('Master Info'!$Q$2,2),"SCGST","IGST")),"")</f>
        <v/>
      </c>
      <c r="P312" s="56" t="str">
        <f>IFERROR(LEFT(VLOOKUP($F312,'Master Info'!$A$14:$U$113,21,FALSE),2),"")</f>
        <v/>
      </c>
      <c r="Q312" s="73" t="str">
        <f t="shared" si="43"/>
        <v/>
      </c>
      <c r="R312" s="56">
        <f t="shared" si="47"/>
        <v>0</v>
      </c>
      <c r="S312" s="56">
        <f t="shared" si="47"/>
        <v>0</v>
      </c>
      <c r="T312" s="56">
        <f t="shared" si="48"/>
        <v>0</v>
      </c>
      <c r="U312" s="57">
        <f t="shared" si="49"/>
        <v>0</v>
      </c>
      <c r="V312" s="55" t="str">
        <f>IFERROR(VLOOKUP($F312,'Master Info'!$A$14:$W$113,17,FALSE),"")</f>
        <v/>
      </c>
      <c r="W312" s="54"/>
    </row>
    <row r="313" spans="1:23" x14ac:dyDescent="0.25">
      <c r="A313" s="54">
        <f t="shared" si="50"/>
        <v>312</v>
      </c>
      <c r="B313" s="54" t="str">
        <f t="shared" si="44"/>
        <v>-</v>
      </c>
      <c r="C313" s="94"/>
      <c r="D313" s="94"/>
      <c r="E313" s="76"/>
      <c r="F313" s="113"/>
      <c r="G313" s="114"/>
      <c r="H313" s="55">
        <f>IFERROR(VLOOKUP($G313,'Product Master'!$B$1:$G$26,5,FALSE),0)</f>
        <v>0</v>
      </c>
      <c r="I313" s="73" t="str">
        <f t="shared" si="45"/>
        <v/>
      </c>
      <c r="J313" s="115"/>
      <c r="K313" s="57">
        <f t="shared" si="41"/>
        <v>0</v>
      </c>
      <c r="L313" s="115"/>
      <c r="M313" s="56">
        <f t="shared" si="46"/>
        <v>0</v>
      </c>
      <c r="N313" s="56">
        <f t="shared" si="42"/>
        <v>0</v>
      </c>
      <c r="O313" s="56" t="str">
        <f>IFERROR(IF($P313="","",IF($P313=LEFT('Master Info'!$Q$2,2),"SCGST","IGST")),"")</f>
        <v/>
      </c>
      <c r="P313" s="56" t="str">
        <f>IFERROR(LEFT(VLOOKUP($F313,'Master Info'!$A$14:$U$113,21,FALSE),2),"")</f>
        <v/>
      </c>
      <c r="Q313" s="73" t="str">
        <f t="shared" si="43"/>
        <v/>
      </c>
      <c r="R313" s="56">
        <f t="shared" si="47"/>
        <v>0</v>
      </c>
      <c r="S313" s="56">
        <f t="shared" si="47"/>
        <v>0</v>
      </c>
      <c r="T313" s="56">
        <f t="shared" si="48"/>
        <v>0</v>
      </c>
      <c r="U313" s="57">
        <f t="shared" si="49"/>
        <v>0</v>
      </c>
      <c r="V313" s="55" t="str">
        <f>IFERROR(VLOOKUP($F313,'Master Info'!$A$14:$W$113,17,FALSE),"")</f>
        <v/>
      </c>
      <c r="W313" s="54"/>
    </row>
    <row r="314" spans="1:23" x14ac:dyDescent="0.25">
      <c r="A314" s="54">
        <f t="shared" si="50"/>
        <v>313</v>
      </c>
      <c r="B314" s="54" t="str">
        <f t="shared" si="44"/>
        <v>-</v>
      </c>
      <c r="C314" s="94"/>
      <c r="D314" s="94"/>
      <c r="E314" s="76"/>
      <c r="F314" s="113"/>
      <c r="G314" s="114"/>
      <c r="H314" s="55">
        <f>IFERROR(VLOOKUP($G314,'Product Master'!$B$1:$G$26,5,FALSE),0)</f>
        <v>0</v>
      </c>
      <c r="I314" s="73" t="str">
        <f t="shared" si="45"/>
        <v/>
      </c>
      <c r="J314" s="115"/>
      <c r="K314" s="57">
        <f t="shared" si="41"/>
        <v>0</v>
      </c>
      <c r="L314" s="115"/>
      <c r="M314" s="56">
        <f t="shared" si="46"/>
        <v>0</v>
      </c>
      <c r="N314" s="56">
        <f t="shared" si="42"/>
        <v>0</v>
      </c>
      <c r="O314" s="56" t="str">
        <f>IFERROR(IF($P314="","",IF($P314=LEFT('Master Info'!$Q$2,2),"SCGST","IGST")),"")</f>
        <v/>
      </c>
      <c r="P314" s="56" t="str">
        <f>IFERROR(LEFT(VLOOKUP($F314,'Master Info'!$A$14:$U$113,21,FALSE),2),"")</f>
        <v/>
      </c>
      <c r="Q314" s="73" t="str">
        <f t="shared" si="43"/>
        <v/>
      </c>
      <c r="R314" s="56">
        <f t="shared" si="47"/>
        <v>0</v>
      </c>
      <c r="S314" s="56">
        <f t="shared" si="47"/>
        <v>0</v>
      </c>
      <c r="T314" s="56">
        <f t="shared" si="48"/>
        <v>0</v>
      </c>
      <c r="U314" s="57">
        <f t="shared" si="49"/>
        <v>0</v>
      </c>
      <c r="V314" s="55" t="str">
        <f>IFERROR(VLOOKUP($F314,'Master Info'!$A$14:$W$113,17,FALSE),"")</f>
        <v/>
      </c>
      <c r="W314" s="54"/>
    </row>
    <row r="315" spans="1:23" x14ac:dyDescent="0.25">
      <c r="A315" s="54">
        <f t="shared" si="50"/>
        <v>314</v>
      </c>
      <c r="B315" s="54" t="str">
        <f t="shared" si="44"/>
        <v>-</v>
      </c>
      <c r="C315" s="94"/>
      <c r="D315" s="94"/>
      <c r="E315" s="76"/>
      <c r="F315" s="113"/>
      <c r="G315" s="114"/>
      <c r="H315" s="55">
        <f>IFERROR(VLOOKUP($G315,'Product Master'!$B$1:$G$26,5,FALSE),0)</f>
        <v>0</v>
      </c>
      <c r="I315" s="73" t="str">
        <f t="shared" si="45"/>
        <v/>
      </c>
      <c r="J315" s="115"/>
      <c r="K315" s="57">
        <f t="shared" si="41"/>
        <v>0</v>
      </c>
      <c r="L315" s="115"/>
      <c r="M315" s="56">
        <f t="shared" si="46"/>
        <v>0</v>
      </c>
      <c r="N315" s="56">
        <f t="shared" si="42"/>
        <v>0</v>
      </c>
      <c r="O315" s="56" t="str">
        <f>IFERROR(IF($P315="","",IF($P315=LEFT('Master Info'!$Q$2,2),"SCGST","IGST")),"")</f>
        <v/>
      </c>
      <c r="P315" s="56" t="str">
        <f>IFERROR(LEFT(VLOOKUP($F315,'Master Info'!$A$14:$U$113,21,FALSE),2),"")</f>
        <v/>
      </c>
      <c r="Q315" s="73" t="str">
        <f t="shared" si="43"/>
        <v/>
      </c>
      <c r="R315" s="56">
        <f t="shared" si="47"/>
        <v>0</v>
      </c>
      <c r="S315" s="56">
        <f t="shared" si="47"/>
        <v>0</v>
      </c>
      <c r="T315" s="56">
        <f t="shared" si="48"/>
        <v>0</v>
      </c>
      <c r="U315" s="57">
        <f t="shared" si="49"/>
        <v>0</v>
      </c>
      <c r="V315" s="55" t="str">
        <f>IFERROR(VLOOKUP($F315,'Master Info'!$A$14:$W$113,17,FALSE),"")</f>
        <v/>
      </c>
      <c r="W315" s="54"/>
    </row>
    <row r="316" spans="1:23" x14ac:dyDescent="0.25">
      <c r="A316" s="54">
        <f t="shared" si="50"/>
        <v>315</v>
      </c>
      <c r="B316" s="54" t="str">
        <f t="shared" si="44"/>
        <v>-</v>
      </c>
      <c r="C316" s="94"/>
      <c r="D316" s="94"/>
      <c r="E316" s="76"/>
      <c r="F316" s="113"/>
      <c r="G316" s="114"/>
      <c r="H316" s="55">
        <f>IFERROR(VLOOKUP($G316,'Product Master'!$B$1:$G$26,5,FALSE),0)</f>
        <v>0</v>
      </c>
      <c r="I316" s="73" t="str">
        <f t="shared" si="45"/>
        <v/>
      </c>
      <c r="J316" s="115"/>
      <c r="K316" s="57">
        <f t="shared" si="41"/>
        <v>0</v>
      </c>
      <c r="L316" s="115"/>
      <c r="M316" s="56">
        <f t="shared" si="46"/>
        <v>0</v>
      </c>
      <c r="N316" s="56">
        <f t="shared" si="42"/>
        <v>0</v>
      </c>
      <c r="O316" s="56" t="str">
        <f>IFERROR(IF($P316="","",IF($P316=LEFT('Master Info'!$Q$2,2),"SCGST","IGST")),"")</f>
        <v/>
      </c>
      <c r="P316" s="56" t="str">
        <f>IFERROR(LEFT(VLOOKUP($F316,'Master Info'!$A$14:$U$113,21,FALSE),2),"")</f>
        <v/>
      </c>
      <c r="Q316" s="73" t="str">
        <f t="shared" si="43"/>
        <v/>
      </c>
      <c r="R316" s="56">
        <f t="shared" si="47"/>
        <v>0</v>
      </c>
      <c r="S316" s="56">
        <f t="shared" si="47"/>
        <v>0</v>
      </c>
      <c r="T316" s="56">
        <f t="shared" si="48"/>
        <v>0</v>
      </c>
      <c r="U316" s="57">
        <f t="shared" si="49"/>
        <v>0</v>
      </c>
      <c r="V316" s="55" t="str">
        <f>IFERROR(VLOOKUP($F316,'Master Info'!$A$14:$W$113,17,FALSE),"")</f>
        <v/>
      </c>
      <c r="W316" s="54"/>
    </row>
    <row r="317" spans="1:23" x14ac:dyDescent="0.25">
      <c r="A317" s="54">
        <f t="shared" si="50"/>
        <v>316</v>
      </c>
      <c r="B317" s="54" t="str">
        <f t="shared" si="44"/>
        <v>-</v>
      </c>
      <c r="C317" s="94"/>
      <c r="D317" s="94"/>
      <c r="E317" s="76"/>
      <c r="F317" s="113"/>
      <c r="G317" s="114"/>
      <c r="H317" s="55">
        <f>IFERROR(VLOOKUP($G317,'Product Master'!$B$1:$G$26,5,FALSE),0)</f>
        <v>0</v>
      </c>
      <c r="I317" s="73" t="str">
        <f t="shared" si="45"/>
        <v/>
      </c>
      <c r="J317" s="115"/>
      <c r="K317" s="57">
        <f t="shared" si="41"/>
        <v>0</v>
      </c>
      <c r="L317" s="115"/>
      <c r="M317" s="56">
        <f t="shared" si="46"/>
        <v>0</v>
      </c>
      <c r="N317" s="56">
        <f t="shared" si="42"/>
        <v>0</v>
      </c>
      <c r="O317" s="56" t="str">
        <f>IFERROR(IF($P317="","",IF($P317=LEFT('Master Info'!$Q$2,2),"SCGST","IGST")),"")</f>
        <v/>
      </c>
      <c r="P317" s="56" t="str">
        <f>IFERROR(LEFT(VLOOKUP($F317,'Master Info'!$A$14:$U$113,21,FALSE),2),"")</f>
        <v/>
      </c>
      <c r="Q317" s="73" t="str">
        <f t="shared" si="43"/>
        <v/>
      </c>
      <c r="R317" s="56">
        <f t="shared" si="47"/>
        <v>0</v>
      </c>
      <c r="S317" s="56">
        <f t="shared" si="47"/>
        <v>0</v>
      </c>
      <c r="T317" s="56">
        <f t="shared" si="48"/>
        <v>0</v>
      </c>
      <c r="U317" s="57">
        <f t="shared" si="49"/>
        <v>0</v>
      </c>
      <c r="V317" s="55" t="str">
        <f>IFERROR(VLOOKUP($F317,'Master Info'!$A$14:$W$113,17,FALSE),"")</f>
        <v/>
      </c>
      <c r="W317" s="54"/>
    </row>
    <row r="318" spans="1:23" x14ac:dyDescent="0.25">
      <c r="A318" s="54">
        <f t="shared" si="50"/>
        <v>317</v>
      </c>
      <c r="B318" s="54" t="str">
        <f t="shared" si="44"/>
        <v>-</v>
      </c>
      <c r="C318" s="94"/>
      <c r="D318" s="94"/>
      <c r="E318" s="76"/>
      <c r="F318" s="113"/>
      <c r="G318" s="114"/>
      <c r="H318" s="55">
        <f>IFERROR(VLOOKUP($G318,'Product Master'!$B$1:$G$26,5,FALSE),0)</f>
        <v>0</v>
      </c>
      <c r="I318" s="73" t="str">
        <f t="shared" si="45"/>
        <v/>
      </c>
      <c r="J318" s="115"/>
      <c r="K318" s="57">
        <f t="shared" si="41"/>
        <v>0</v>
      </c>
      <c r="L318" s="115"/>
      <c r="M318" s="56">
        <f t="shared" si="46"/>
        <v>0</v>
      </c>
      <c r="N318" s="56">
        <f t="shared" si="42"/>
        <v>0</v>
      </c>
      <c r="O318" s="56" t="str">
        <f>IFERROR(IF($P318="","",IF($P318=LEFT('Master Info'!$Q$2,2),"SCGST","IGST")),"")</f>
        <v/>
      </c>
      <c r="P318" s="56" t="str">
        <f>IFERROR(LEFT(VLOOKUP($F318,'Master Info'!$A$14:$U$113,21,FALSE),2),"")</f>
        <v/>
      </c>
      <c r="Q318" s="73" t="str">
        <f t="shared" si="43"/>
        <v/>
      </c>
      <c r="R318" s="56">
        <f t="shared" si="47"/>
        <v>0</v>
      </c>
      <c r="S318" s="56">
        <f t="shared" si="47"/>
        <v>0</v>
      </c>
      <c r="T318" s="56">
        <f t="shared" si="48"/>
        <v>0</v>
      </c>
      <c r="U318" s="57">
        <f t="shared" si="49"/>
        <v>0</v>
      </c>
      <c r="V318" s="55" t="str">
        <f>IFERROR(VLOOKUP($F318,'Master Info'!$A$14:$W$113,17,FALSE),"")</f>
        <v/>
      </c>
      <c r="W318" s="54"/>
    </row>
    <row r="319" spans="1:23" x14ac:dyDescent="0.25">
      <c r="A319" s="54">
        <f t="shared" si="50"/>
        <v>318</v>
      </c>
      <c r="B319" s="54" t="str">
        <f t="shared" si="44"/>
        <v>-</v>
      </c>
      <c r="C319" s="94"/>
      <c r="D319" s="94"/>
      <c r="E319" s="76"/>
      <c r="F319" s="113"/>
      <c r="G319" s="114"/>
      <c r="H319" s="55">
        <f>IFERROR(VLOOKUP($G319,'Product Master'!$B$1:$G$26,5,FALSE),0)</f>
        <v>0</v>
      </c>
      <c r="I319" s="73" t="str">
        <f t="shared" si="45"/>
        <v/>
      </c>
      <c r="J319" s="115"/>
      <c r="K319" s="57">
        <f t="shared" si="41"/>
        <v>0</v>
      </c>
      <c r="L319" s="115"/>
      <c r="M319" s="56">
        <f t="shared" si="46"/>
        <v>0</v>
      </c>
      <c r="N319" s="56">
        <f t="shared" si="42"/>
        <v>0</v>
      </c>
      <c r="O319" s="56" t="str">
        <f>IFERROR(IF($P319="","",IF($P319=LEFT('Master Info'!$Q$2,2),"SCGST","IGST")),"")</f>
        <v/>
      </c>
      <c r="P319" s="56" t="str">
        <f>IFERROR(LEFT(VLOOKUP($F319,'Master Info'!$A$14:$U$113,21,FALSE),2),"")</f>
        <v/>
      </c>
      <c r="Q319" s="73" t="str">
        <f t="shared" si="43"/>
        <v/>
      </c>
      <c r="R319" s="56">
        <f t="shared" si="47"/>
        <v>0</v>
      </c>
      <c r="S319" s="56">
        <f t="shared" si="47"/>
        <v>0</v>
      </c>
      <c r="T319" s="56">
        <f t="shared" si="48"/>
        <v>0</v>
      </c>
      <c r="U319" s="57">
        <f t="shared" si="49"/>
        <v>0</v>
      </c>
      <c r="V319" s="55" t="str">
        <f>IFERROR(VLOOKUP($F319,'Master Info'!$A$14:$W$113,17,FALSE),"")</f>
        <v/>
      </c>
      <c r="W319" s="54"/>
    </row>
    <row r="320" spans="1:23" x14ac:dyDescent="0.25">
      <c r="A320" s="54">
        <f t="shared" si="50"/>
        <v>319</v>
      </c>
      <c r="B320" s="54" t="str">
        <f t="shared" si="44"/>
        <v>-</v>
      </c>
      <c r="C320" s="94"/>
      <c r="D320" s="94"/>
      <c r="E320" s="76"/>
      <c r="F320" s="113"/>
      <c r="G320" s="114"/>
      <c r="H320" s="55">
        <f>IFERROR(VLOOKUP($G320,'Product Master'!$B$1:$G$26,5,FALSE),0)</f>
        <v>0</v>
      </c>
      <c r="I320" s="73" t="str">
        <f t="shared" si="45"/>
        <v/>
      </c>
      <c r="J320" s="115"/>
      <c r="K320" s="57">
        <f t="shared" si="41"/>
        <v>0</v>
      </c>
      <c r="L320" s="115"/>
      <c r="M320" s="56">
        <f t="shared" si="46"/>
        <v>0</v>
      </c>
      <c r="N320" s="56">
        <f t="shared" si="42"/>
        <v>0</v>
      </c>
      <c r="O320" s="56" t="str">
        <f>IFERROR(IF($P320="","",IF($P320=LEFT('Master Info'!$Q$2,2),"SCGST","IGST")),"")</f>
        <v/>
      </c>
      <c r="P320" s="56" t="str">
        <f>IFERROR(LEFT(VLOOKUP($F320,'Master Info'!$A$14:$U$113,21,FALSE),2),"")</f>
        <v/>
      </c>
      <c r="Q320" s="73" t="str">
        <f t="shared" si="43"/>
        <v/>
      </c>
      <c r="R320" s="56">
        <f t="shared" si="47"/>
        <v>0</v>
      </c>
      <c r="S320" s="56">
        <f t="shared" si="47"/>
        <v>0</v>
      </c>
      <c r="T320" s="56">
        <f t="shared" si="48"/>
        <v>0</v>
      </c>
      <c r="U320" s="57">
        <f t="shared" si="49"/>
        <v>0</v>
      </c>
      <c r="V320" s="55" t="str">
        <f>IFERROR(VLOOKUP($F320,'Master Info'!$A$14:$W$113,17,FALSE),"")</f>
        <v/>
      </c>
      <c r="W320" s="54"/>
    </row>
    <row r="321" spans="1:23" x14ac:dyDescent="0.25">
      <c r="A321" s="54">
        <f t="shared" si="50"/>
        <v>320</v>
      </c>
      <c r="B321" s="54" t="str">
        <f t="shared" si="44"/>
        <v>-</v>
      </c>
      <c r="C321" s="94"/>
      <c r="D321" s="94"/>
      <c r="E321" s="76"/>
      <c r="F321" s="113"/>
      <c r="G321" s="114"/>
      <c r="H321" s="55">
        <f>IFERROR(VLOOKUP($G321,'Product Master'!$B$1:$G$26,5,FALSE),0)</f>
        <v>0</v>
      </c>
      <c r="I321" s="73" t="str">
        <f t="shared" si="45"/>
        <v/>
      </c>
      <c r="J321" s="115"/>
      <c r="K321" s="57">
        <f t="shared" si="41"/>
        <v>0</v>
      </c>
      <c r="L321" s="115"/>
      <c r="M321" s="56">
        <f t="shared" si="46"/>
        <v>0</v>
      </c>
      <c r="N321" s="56">
        <f t="shared" si="42"/>
        <v>0</v>
      </c>
      <c r="O321" s="56" t="str">
        <f>IFERROR(IF($P321="","",IF($P321=LEFT('Master Info'!$Q$2,2),"SCGST","IGST")),"")</f>
        <v/>
      </c>
      <c r="P321" s="56" t="str">
        <f>IFERROR(LEFT(VLOOKUP($F321,'Master Info'!$A$14:$U$113,21,FALSE),2),"")</f>
        <v/>
      </c>
      <c r="Q321" s="73" t="str">
        <f t="shared" si="43"/>
        <v/>
      </c>
      <c r="R321" s="56">
        <f t="shared" si="47"/>
        <v>0</v>
      </c>
      <c r="S321" s="56">
        <f t="shared" si="47"/>
        <v>0</v>
      </c>
      <c r="T321" s="56">
        <f t="shared" si="48"/>
        <v>0</v>
      </c>
      <c r="U321" s="57">
        <f t="shared" si="49"/>
        <v>0</v>
      </c>
      <c r="V321" s="55" t="str">
        <f>IFERROR(VLOOKUP($F321,'Master Info'!$A$14:$W$113,17,FALSE),"")</f>
        <v/>
      </c>
      <c r="W321" s="54"/>
    </row>
    <row r="322" spans="1:23" x14ac:dyDescent="0.25">
      <c r="A322" s="54">
        <f t="shared" si="50"/>
        <v>321</v>
      </c>
      <c r="B322" s="54" t="str">
        <f t="shared" si="44"/>
        <v>-</v>
      </c>
      <c r="C322" s="94"/>
      <c r="D322" s="94"/>
      <c r="E322" s="76"/>
      <c r="F322" s="113"/>
      <c r="G322" s="114"/>
      <c r="H322" s="55">
        <f>IFERROR(VLOOKUP($G322,'Product Master'!$B$1:$G$26,5,FALSE),0)</f>
        <v>0</v>
      </c>
      <c r="I322" s="73" t="str">
        <f t="shared" si="45"/>
        <v/>
      </c>
      <c r="J322" s="115"/>
      <c r="K322" s="57">
        <f t="shared" ref="K322:K385" si="51">IFERROR(H322-J322,0)</f>
        <v>0</v>
      </c>
      <c r="L322" s="115"/>
      <c r="M322" s="56">
        <f t="shared" si="46"/>
        <v>0</v>
      </c>
      <c r="N322" s="56">
        <f t="shared" ref="N322:N385" si="52">IFERROR(ROUND($J322*$L322,0),0)</f>
        <v>0</v>
      </c>
      <c r="O322" s="56" t="str">
        <f>IFERROR(IF($P322="","",IF($P322=LEFT('Master Info'!$Q$2,2),"SCGST","IGST")),"")</f>
        <v/>
      </c>
      <c r="P322" s="56" t="str">
        <f>IFERROR(LEFT(VLOOKUP($F322,'Master Info'!$A$14:$U$113,21,FALSE),2),"")</f>
        <v/>
      </c>
      <c r="Q322" s="73" t="str">
        <f t="shared" ref="Q322:Q385" si="53">IFERROR(VLOOKUP($G322,Products,IF(O322="SCGST",6,8),FALSE),"")</f>
        <v/>
      </c>
      <c r="R322" s="56">
        <f t="shared" si="47"/>
        <v>0</v>
      </c>
      <c r="S322" s="56">
        <f t="shared" si="47"/>
        <v>0</v>
      </c>
      <c r="T322" s="56">
        <f t="shared" si="48"/>
        <v>0</v>
      </c>
      <c r="U322" s="57">
        <f t="shared" si="49"/>
        <v>0</v>
      </c>
      <c r="V322" s="55" t="str">
        <f>IFERROR(VLOOKUP($F322,'Master Info'!$A$14:$W$113,17,FALSE),"")</f>
        <v/>
      </c>
      <c r="W322" s="54"/>
    </row>
    <row r="323" spans="1:23" x14ac:dyDescent="0.25">
      <c r="A323" s="54">
        <f t="shared" si="50"/>
        <v>322</v>
      </c>
      <c r="B323" s="54" t="str">
        <f t="shared" ref="B323:B386" si="54">C323&amp;"-"&amp;D323</f>
        <v>-</v>
      </c>
      <c r="C323" s="94"/>
      <c r="D323" s="94"/>
      <c r="E323" s="76"/>
      <c r="F323" s="113"/>
      <c r="G323" s="114"/>
      <c r="H323" s="55">
        <f>IFERROR(VLOOKUP($G323,'Product Master'!$B$1:$G$26,5,FALSE),0)</f>
        <v>0</v>
      </c>
      <c r="I323" s="73" t="str">
        <f t="shared" ref="I323:I386" si="55">IFERROR(ROUND(J323/H323,2),"")</f>
        <v/>
      </c>
      <c r="J323" s="115"/>
      <c r="K323" s="57">
        <f t="shared" si="51"/>
        <v>0</v>
      </c>
      <c r="L323" s="115"/>
      <c r="M323" s="56">
        <f t="shared" ref="M323:M386" si="56">IFERROR(ROUND($K323*$L323,0),0)</f>
        <v>0</v>
      </c>
      <c r="N323" s="56">
        <f t="shared" si="52"/>
        <v>0</v>
      </c>
      <c r="O323" s="56" t="str">
        <f>IFERROR(IF($P323="","",IF($P323=LEFT('Master Info'!$Q$2,2),"SCGST","IGST")),"")</f>
        <v/>
      </c>
      <c r="P323" s="56" t="str">
        <f>IFERROR(LEFT(VLOOKUP($F323,'Master Info'!$A$14:$U$113,21,FALSE),2),"")</f>
        <v/>
      </c>
      <c r="Q323" s="73" t="str">
        <f t="shared" si="53"/>
        <v/>
      </c>
      <c r="R323" s="56">
        <f t="shared" ref="R323:S386" si="57">IFERROR(IF($O323="SCGST",ROUND($M323*$Q323,2),0),0)</f>
        <v>0</v>
      </c>
      <c r="S323" s="56">
        <f t="shared" si="57"/>
        <v>0</v>
      </c>
      <c r="T323" s="56">
        <f t="shared" ref="T323:T386" si="58">IFERROR(IF($O323="IGST",ROUND($M323*$Q323,2),0),0)</f>
        <v>0</v>
      </c>
      <c r="U323" s="57">
        <f t="shared" ref="U323:U386" si="59">IFERROR(IF($O323="IGST",SUM(M323,T323),SUM(M323,R323,S323)),0)</f>
        <v>0</v>
      </c>
      <c r="V323" s="55" t="str">
        <f>IFERROR(VLOOKUP($F323,'Master Info'!$A$14:$W$113,17,FALSE),"")</f>
        <v/>
      </c>
      <c r="W323" s="54"/>
    </row>
    <row r="324" spans="1:23" x14ac:dyDescent="0.25">
      <c r="A324" s="54">
        <f t="shared" si="50"/>
        <v>323</v>
      </c>
      <c r="B324" s="54" t="str">
        <f t="shared" si="54"/>
        <v>-</v>
      </c>
      <c r="C324" s="94"/>
      <c r="D324" s="94"/>
      <c r="E324" s="76"/>
      <c r="F324" s="113"/>
      <c r="G324" s="114"/>
      <c r="H324" s="55">
        <f>IFERROR(VLOOKUP($G324,'Product Master'!$B$1:$G$26,5,FALSE),0)</f>
        <v>0</v>
      </c>
      <c r="I324" s="73" t="str">
        <f t="shared" si="55"/>
        <v/>
      </c>
      <c r="J324" s="115"/>
      <c r="K324" s="57">
        <f t="shared" si="51"/>
        <v>0</v>
      </c>
      <c r="L324" s="115"/>
      <c r="M324" s="56">
        <f t="shared" si="56"/>
        <v>0</v>
      </c>
      <c r="N324" s="56">
        <f t="shared" si="52"/>
        <v>0</v>
      </c>
      <c r="O324" s="56" t="str">
        <f>IFERROR(IF($P324="","",IF($P324=LEFT('Master Info'!$Q$2,2),"SCGST","IGST")),"")</f>
        <v/>
      </c>
      <c r="P324" s="56" t="str">
        <f>IFERROR(LEFT(VLOOKUP($F324,'Master Info'!$A$14:$U$113,21,FALSE),2),"")</f>
        <v/>
      </c>
      <c r="Q324" s="73" t="str">
        <f t="shared" si="53"/>
        <v/>
      </c>
      <c r="R324" s="56">
        <f t="shared" si="57"/>
        <v>0</v>
      </c>
      <c r="S324" s="56">
        <f t="shared" si="57"/>
        <v>0</v>
      </c>
      <c r="T324" s="56">
        <f t="shared" si="58"/>
        <v>0</v>
      </c>
      <c r="U324" s="57">
        <f t="shared" si="59"/>
        <v>0</v>
      </c>
      <c r="V324" s="55" t="str">
        <f>IFERROR(VLOOKUP($F324,'Master Info'!$A$14:$W$113,17,FALSE),"")</f>
        <v/>
      </c>
      <c r="W324" s="54"/>
    </row>
    <row r="325" spans="1:23" x14ac:dyDescent="0.25">
      <c r="A325" s="54">
        <f t="shared" si="50"/>
        <v>324</v>
      </c>
      <c r="B325" s="54" t="str">
        <f t="shared" si="54"/>
        <v>-</v>
      </c>
      <c r="C325" s="94"/>
      <c r="D325" s="94"/>
      <c r="E325" s="76"/>
      <c r="F325" s="113"/>
      <c r="G325" s="114"/>
      <c r="H325" s="55">
        <f>IFERROR(VLOOKUP($G325,'Product Master'!$B$1:$G$26,5,FALSE),0)</f>
        <v>0</v>
      </c>
      <c r="I325" s="73" t="str">
        <f t="shared" si="55"/>
        <v/>
      </c>
      <c r="J325" s="115"/>
      <c r="K325" s="57">
        <f t="shared" si="51"/>
        <v>0</v>
      </c>
      <c r="L325" s="115"/>
      <c r="M325" s="56">
        <f t="shared" si="56"/>
        <v>0</v>
      </c>
      <c r="N325" s="56">
        <f t="shared" si="52"/>
        <v>0</v>
      </c>
      <c r="O325" s="56" t="str">
        <f>IFERROR(IF($P325="","",IF($P325=LEFT('Master Info'!$Q$2,2),"SCGST","IGST")),"")</f>
        <v/>
      </c>
      <c r="P325" s="56" t="str">
        <f>IFERROR(LEFT(VLOOKUP($F325,'Master Info'!$A$14:$U$113,21,FALSE),2),"")</f>
        <v/>
      </c>
      <c r="Q325" s="73" t="str">
        <f t="shared" si="53"/>
        <v/>
      </c>
      <c r="R325" s="56">
        <f t="shared" si="57"/>
        <v>0</v>
      </c>
      <c r="S325" s="56">
        <f t="shared" si="57"/>
        <v>0</v>
      </c>
      <c r="T325" s="56">
        <f t="shared" si="58"/>
        <v>0</v>
      </c>
      <c r="U325" s="57">
        <f t="shared" si="59"/>
        <v>0</v>
      </c>
      <c r="V325" s="55" t="str">
        <f>IFERROR(VLOOKUP($F325,'Master Info'!$A$14:$W$113,17,FALSE),"")</f>
        <v/>
      </c>
      <c r="W325" s="54"/>
    </row>
    <row r="326" spans="1:23" x14ac:dyDescent="0.25">
      <c r="A326" s="54">
        <f t="shared" si="50"/>
        <v>325</v>
      </c>
      <c r="B326" s="54" t="str">
        <f t="shared" si="54"/>
        <v>-</v>
      </c>
      <c r="C326" s="94"/>
      <c r="D326" s="94"/>
      <c r="E326" s="76"/>
      <c r="F326" s="113"/>
      <c r="G326" s="114"/>
      <c r="H326" s="55">
        <f>IFERROR(VLOOKUP($G326,'Product Master'!$B$1:$G$26,5,FALSE),0)</f>
        <v>0</v>
      </c>
      <c r="I326" s="73" t="str">
        <f t="shared" si="55"/>
        <v/>
      </c>
      <c r="J326" s="115"/>
      <c r="K326" s="57">
        <f t="shared" si="51"/>
        <v>0</v>
      </c>
      <c r="L326" s="115"/>
      <c r="M326" s="56">
        <f t="shared" si="56"/>
        <v>0</v>
      </c>
      <c r="N326" s="56">
        <f t="shared" si="52"/>
        <v>0</v>
      </c>
      <c r="O326" s="56" t="str">
        <f>IFERROR(IF($P326="","",IF($P326=LEFT('Master Info'!$Q$2,2),"SCGST","IGST")),"")</f>
        <v/>
      </c>
      <c r="P326" s="56" t="str">
        <f>IFERROR(LEFT(VLOOKUP($F326,'Master Info'!$A$14:$U$113,21,FALSE),2),"")</f>
        <v/>
      </c>
      <c r="Q326" s="73" t="str">
        <f t="shared" si="53"/>
        <v/>
      </c>
      <c r="R326" s="56">
        <f t="shared" si="57"/>
        <v>0</v>
      </c>
      <c r="S326" s="56">
        <f t="shared" si="57"/>
        <v>0</v>
      </c>
      <c r="T326" s="56">
        <f t="shared" si="58"/>
        <v>0</v>
      </c>
      <c r="U326" s="57">
        <f t="shared" si="59"/>
        <v>0</v>
      </c>
      <c r="V326" s="55" t="str">
        <f>IFERROR(VLOOKUP($F326,'Master Info'!$A$14:$W$113,17,FALSE),"")</f>
        <v/>
      </c>
      <c r="W326" s="54"/>
    </row>
    <row r="327" spans="1:23" x14ac:dyDescent="0.25">
      <c r="A327" s="54">
        <f t="shared" si="50"/>
        <v>326</v>
      </c>
      <c r="B327" s="54" t="str">
        <f t="shared" si="54"/>
        <v>-</v>
      </c>
      <c r="C327" s="94"/>
      <c r="D327" s="94"/>
      <c r="E327" s="76"/>
      <c r="F327" s="113"/>
      <c r="G327" s="114"/>
      <c r="H327" s="55">
        <f>IFERROR(VLOOKUP($G327,'Product Master'!$B$1:$G$26,5,FALSE),0)</f>
        <v>0</v>
      </c>
      <c r="I327" s="73" t="str">
        <f t="shared" si="55"/>
        <v/>
      </c>
      <c r="J327" s="115"/>
      <c r="K327" s="57">
        <f t="shared" si="51"/>
        <v>0</v>
      </c>
      <c r="L327" s="115"/>
      <c r="M327" s="56">
        <f t="shared" si="56"/>
        <v>0</v>
      </c>
      <c r="N327" s="56">
        <f t="shared" si="52"/>
        <v>0</v>
      </c>
      <c r="O327" s="56" t="str">
        <f>IFERROR(IF($P327="","",IF($P327=LEFT('Master Info'!$Q$2,2),"SCGST","IGST")),"")</f>
        <v/>
      </c>
      <c r="P327" s="56" t="str">
        <f>IFERROR(LEFT(VLOOKUP($F327,'Master Info'!$A$14:$U$113,21,FALSE),2),"")</f>
        <v/>
      </c>
      <c r="Q327" s="73" t="str">
        <f t="shared" si="53"/>
        <v/>
      </c>
      <c r="R327" s="56">
        <f t="shared" si="57"/>
        <v>0</v>
      </c>
      <c r="S327" s="56">
        <f t="shared" si="57"/>
        <v>0</v>
      </c>
      <c r="T327" s="56">
        <f t="shared" si="58"/>
        <v>0</v>
      </c>
      <c r="U327" s="57">
        <f t="shared" si="59"/>
        <v>0</v>
      </c>
      <c r="V327" s="55" t="str">
        <f>IFERROR(VLOOKUP($F327,'Master Info'!$A$14:$W$113,17,FALSE),"")</f>
        <v/>
      </c>
      <c r="W327" s="54"/>
    </row>
    <row r="328" spans="1:23" x14ac:dyDescent="0.25">
      <c r="A328" s="54">
        <f t="shared" si="50"/>
        <v>327</v>
      </c>
      <c r="B328" s="54" t="str">
        <f t="shared" si="54"/>
        <v>-</v>
      </c>
      <c r="C328" s="94"/>
      <c r="D328" s="94"/>
      <c r="E328" s="76"/>
      <c r="F328" s="113"/>
      <c r="G328" s="114"/>
      <c r="H328" s="55">
        <f>IFERROR(VLOOKUP($G328,'Product Master'!$B$1:$G$26,5,FALSE),0)</f>
        <v>0</v>
      </c>
      <c r="I328" s="73" t="str">
        <f t="shared" si="55"/>
        <v/>
      </c>
      <c r="J328" s="115"/>
      <c r="K328" s="57">
        <f t="shared" si="51"/>
        <v>0</v>
      </c>
      <c r="L328" s="115"/>
      <c r="M328" s="56">
        <f t="shared" si="56"/>
        <v>0</v>
      </c>
      <c r="N328" s="56">
        <f t="shared" si="52"/>
        <v>0</v>
      </c>
      <c r="O328" s="56" t="str">
        <f>IFERROR(IF($P328="","",IF($P328=LEFT('Master Info'!$Q$2,2),"SCGST","IGST")),"")</f>
        <v/>
      </c>
      <c r="P328" s="56" t="str">
        <f>IFERROR(LEFT(VLOOKUP($F328,'Master Info'!$A$14:$U$113,21,FALSE),2),"")</f>
        <v/>
      </c>
      <c r="Q328" s="73" t="str">
        <f t="shared" si="53"/>
        <v/>
      </c>
      <c r="R328" s="56">
        <f t="shared" si="57"/>
        <v>0</v>
      </c>
      <c r="S328" s="56">
        <f t="shared" si="57"/>
        <v>0</v>
      </c>
      <c r="T328" s="56">
        <f t="shared" si="58"/>
        <v>0</v>
      </c>
      <c r="U328" s="57">
        <f t="shared" si="59"/>
        <v>0</v>
      </c>
      <c r="V328" s="55" t="str">
        <f>IFERROR(VLOOKUP($F328,'Master Info'!$A$14:$W$113,17,FALSE),"")</f>
        <v/>
      </c>
      <c r="W328" s="54"/>
    </row>
    <row r="329" spans="1:23" x14ac:dyDescent="0.25">
      <c r="A329" s="54">
        <f t="shared" si="50"/>
        <v>328</v>
      </c>
      <c r="B329" s="54" t="str">
        <f t="shared" si="54"/>
        <v>-</v>
      </c>
      <c r="C329" s="94"/>
      <c r="D329" s="94"/>
      <c r="E329" s="76"/>
      <c r="F329" s="113"/>
      <c r="G329" s="114"/>
      <c r="H329" s="55">
        <f>IFERROR(VLOOKUP($G329,'Product Master'!$B$1:$G$26,5,FALSE),0)</f>
        <v>0</v>
      </c>
      <c r="I329" s="73" t="str">
        <f t="shared" si="55"/>
        <v/>
      </c>
      <c r="J329" s="115"/>
      <c r="K329" s="57">
        <f t="shared" si="51"/>
        <v>0</v>
      </c>
      <c r="L329" s="115"/>
      <c r="M329" s="56">
        <f t="shared" si="56"/>
        <v>0</v>
      </c>
      <c r="N329" s="56">
        <f t="shared" si="52"/>
        <v>0</v>
      </c>
      <c r="O329" s="56" t="str">
        <f>IFERROR(IF($P329="","",IF($P329=LEFT('Master Info'!$Q$2,2),"SCGST","IGST")),"")</f>
        <v/>
      </c>
      <c r="P329" s="56" t="str">
        <f>IFERROR(LEFT(VLOOKUP($F329,'Master Info'!$A$14:$U$113,21,FALSE),2),"")</f>
        <v/>
      </c>
      <c r="Q329" s="73" t="str">
        <f t="shared" si="53"/>
        <v/>
      </c>
      <c r="R329" s="56">
        <f t="shared" si="57"/>
        <v>0</v>
      </c>
      <c r="S329" s="56">
        <f t="shared" si="57"/>
        <v>0</v>
      </c>
      <c r="T329" s="56">
        <f t="shared" si="58"/>
        <v>0</v>
      </c>
      <c r="U329" s="57">
        <f t="shared" si="59"/>
        <v>0</v>
      </c>
      <c r="V329" s="55" t="str">
        <f>IFERROR(VLOOKUP($F329,'Master Info'!$A$14:$W$113,17,FALSE),"")</f>
        <v/>
      </c>
      <c r="W329" s="54"/>
    </row>
    <row r="330" spans="1:23" x14ac:dyDescent="0.25">
      <c r="A330" s="54">
        <f t="shared" si="50"/>
        <v>329</v>
      </c>
      <c r="B330" s="54" t="str">
        <f t="shared" si="54"/>
        <v>-</v>
      </c>
      <c r="C330" s="94"/>
      <c r="D330" s="94"/>
      <c r="E330" s="76"/>
      <c r="F330" s="113"/>
      <c r="G330" s="114"/>
      <c r="H330" s="55">
        <f>IFERROR(VLOOKUP($G330,'Product Master'!$B$1:$G$26,5,FALSE),0)</f>
        <v>0</v>
      </c>
      <c r="I330" s="73" t="str">
        <f t="shared" si="55"/>
        <v/>
      </c>
      <c r="J330" s="115"/>
      <c r="K330" s="57">
        <f t="shared" si="51"/>
        <v>0</v>
      </c>
      <c r="L330" s="115"/>
      <c r="M330" s="56">
        <f t="shared" si="56"/>
        <v>0</v>
      </c>
      <c r="N330" s="56">
        <f t="shared" si="52"/>
        <v>0</v>
      </c>
      <c r="O330" s="56" t="str">
        <f>IFERROR(IF($P330="","",IF($P330=LEFT('Master Info'!$Q$2,2),"SCGST","IGST")),"")</f>
        <v/>
      </c>
      <c r="P330" s="56" t="str">
        <f>IFERROR(LEFT(VLOOKUP($F330,'Master Info'!$A$14:$U$113,21,FALSE),2),"")</f>
        <v/>
      </c>
      <c r="Q330" s="73" t="str">
        <f t="shared" si="53"/>
        <v/>
      </c>
      <c r="R330" s="56">
        <f t="shared" si="57"/>
        <v>0</v>
      </c>
      <c r="S330" s="56">
        <f t="shared" si="57"/>
        <v>0</v>
      </c>
      <c r="T330" s="56">
        <f t="shared" si="58"/>
        <v>0</v>
      </c>
      <c r="U330" s="57">
        <f t="shared" si="59"/>
        <v>0</v>
      </c>
      <c r="V330" s="55" t="str">
        <f>IFERROR(VLOOKUP($F330,'Master Info'!$A$14:$W$113,17,FALSE),"")</f>
        <v/>
      </c>
      <c r="W330" s="54"/>
    </row>
    <row r="331" spans="1:23" x14ac:dyDescent="0.25">
      <c r="A331" s="54">
        <f t="shared" si="50"/>
        <v>330</v>
      </c>
      <c r="B331" s="54" t="str">
        <f t="shared" si="54"/>
        <v>-</v>
      </c>
      <c r="C331" s="94"/>
      <c r="D331" s="94"/>
      <c r="E331" s="76"/>
      <c r="F331" s="113"/>
      <c r="G331" s="114"/>
      <c r="H331" s="55">
        <f>IFERROR(VLOOKUP($G331,'Product Master'!$B$1:$G$26,5,FALSE),0)</f>
        <v>0</v>
      </c>
      <c r="I331" s="73" t="str">
        <f t="shared" si="55"/>
        <v/>
      </c>
      <c r="J331" s="115"/>
      <c r="K331" s="57">
        <f t="shared" si="51"/>
        <v>0</v>
      </c>
      <c r="L331" s="115"/>
      <c r="M331" s="56">
        <f t="shared" si="56"/>
        <v>0</v>
      </c>
      <c r="N331" s="56">
        <f t="shared" si="52"/>
        <v>0</v>
      </c>
      <c r="O331" s="56" t="str">
        <f>IFERROR(IF($P331="","",IF($P331=LEFT('Master Info'!$Q$2,2),"SCGST","IGST")),"")</f>
        <v/>
      </c>
      <c r="P331" s="56" t="str">
        <f>IFERROR(LEFT(VLOOKUP($F331,'Master Info'!$A$14:$U$113,21,FALSE),2),"")</f>
        <v/>
      </c>
      <c r="Q331" s="73" t="str">
        <f t="shared" si="53"/>
        <v/>
      </c>
      <c r="R331" s="56">
        <f t="shared" si="57"/>
        <v>0</v>
      </c>
      <c r="S331" s="56">
        <f t="shared" si="57"/>
        <v>0</v>
      </c>
      <c r="T331" s="56">
        <f t="shared" si="58"/>
        <v>0</v>
      </c>
      <c r="U331" s="57">
        <f t="shared" si="59"/>
        <v>0</v>
      </c>
      <c r="V331" s="55" t="str">
        <f>IFERROR(VLOOKUP($F331,'Master Info'!$A$14:$W$113,17,FALSE),"")</f>
        <v/>
      </c>
      <c r="W331" s="54"/>
    </row>
    <row r="332" spans="1:23" x14ac:dyDescent="0.25">
      <c r="A332" s="54">
        <f t="shared" si="50"/>
        <v>331</v>
      </c>
      <c r="B332" s="54" t="str">
        <f t="shared" si="54"/>
        <v>-</v>
      </c>
      <c r="C332" s="94"/>
      <c r="D332" s="94"/>
      <c r="E332" s="76"/>
      <c r="F332" s="113"/>
      <c r="G332" s="114"/>
      <c r="H332" s="55">
        <f>IFERROR(VLOOKUP($G332,'Product Master'!$B$1:$G$26,5,FALSE),0)</f>
        <v>0</v>
      </c>
      <c r="I332" s="73" t="str">
        <f t="shared" si="55"/>
        <v/>
      </c>
      <c r="J332" s="115"/>
      <c r="K332" s="57">
        <f t="shared" si="51"/>
        <v>0</v>
      </c>
      <c r="L332" s="115"/>
      <c r="M332" s="56">
        <f t="shared" si="56"/>
        <v>0</v>
      </c>
      <c r="N332" s="56">
        <f t="shared" si="52"/>
        <v>0</v>
      </c>
      <c r="O332" s="56" t="str">
        <f>IFERROR(IF($P332="","",IF($P332=LEFT('Master Info'!$Q$2,2),"SCGST","IGST")),"")</f>
        <v/>
      </c>
      <c r="P332" s="56" t="str">
        <f>IFERROR(LEFT(VLOOKUP($F332,'Master Info'!$A$14:$U$113,21,FALSE),2),"")</f>
        <v/>
      </c>
      <c r="Q332" s="73" t="str">
        <f t="shared" si="53"/>
        <v/>
      </c>
      <c r="R332" s="56">
        <f t="shared" si="57"/>
        <v>0</v>
      </c>
      <c r="S332" s="56">
        <f t="shared" si="57"/>
        <v>0</v>
      </c>
      <c r="T332" s="56">
        <f t="shared" si="58"/>
        <v>0</v>
      </c>
      <c r="U332" s="57">
        <f t="shared" si="59"/>
        <v>0</v>
      </c>
      <c r="V332" s="55" t="str">
        <f>IFERROR(VLOOKUP($F332,'Master Info'!$A$14:$W$113,17,FALSE),"")</f>
        <v/>
      </c>
      <c r="W332" s="54"/>
    </row>
    <row r="333" spans="1:23" x14ac:dyDescent="0.25">
      <c r="A333" s="54">
        <f t="shared" si="50"/>
        <v>332</v>
      </c>
      <c r="B333" s="54" t="str">
        <f t="shared" si="54"/>
        <v>-</v>
      </c>
      <c r="C333" s="94"/>
      <c r="D333" s="94"/>
      <c r="E333" s="76"/>
      <c r="F333" s="113"/>
      <c r="G333" s="114"/>
      <c r="H333" s="55">
        <f>IFERROR(VLOOKUP($G333,'Product Master'!$B$1:$G$26,5,FALSE),0)</f>
        <v>0</v>
      </c>
      <c r="I333" s="73" t="str">
        <f t="shared" si="55"/>
        <v/>
      </c>
      <c r="J333" s="115"/>
      <c r="K333" s="57">
        <f t="shared" si="51"/>
        <v>0</v>
      </c>
      <c r="L333" s="115"/>
      <c r="M333" s="56">
        <f t="shared" si="56"/>
        <v>0</v>
      </c>
      <c r="N333" s="56">
        <f t="shared" si="52"/>
        <v>0</v>
      </c>
      <c r="O333" s="56" t="str">
        <f>IFERROR(IF($P333="","",IF($P333=LEFT('Master Info'!$Q$2,2),"SCGST","IGST")),"")</f>
        <v/>
      </c>
      <c r="P333" s="56" t="str">
        <f>IFERROR(LEFT(VLOOKUP($F333,'Master Info'!$A$14:$U$113,21,FALSE),2),"")</f>
        <v/>
      </c>
      <c r="Q333" s="73" t="str">
        <f t="shared" si="53"/>
        <v/>
      </c>
      <c r="R333" s="56">
        <f t="shared" si="57"/>
        <v>0</v>
      </c>
      <c r="S333" s="56">
        <f t="shared" si="57"/>
        <v>0</v>
      </c>
      <c r="T333" s="56">
        <f t="shared" si="58"/>
        <v>0</v>
      </c>
      <c r="U333" s="57">
        <f t="shared" si="59"/>
        <v>0</v>
      </c>
      <c r="V333" s="55" t="str">
        <f>IFERROR(VLOOKUP($F333,'Master Info'!$A$14:$W$113,17,FALSE),"")</f>
        <v/>
      </c>
      <c r="W333" s="54"/>
    </row>
    <row r="334" spans="1:23" x14ac:dyDescent="0.25">
      <c r="A334" s="54">
        <f t="shared" si="50"/>
        <v>333</v>
      </c>
      <c r="B334" s="54" t="str">
        <f t="shared" si="54"/>
        <v>-</v>
      </c>
      <c r="C334" s="94"/>
      <c r="D334" s="94"/>
      <c r="E334" s="76"/>
      <c r="F334" s="113"/>
      <c r="G334" s="114"/>
      <c r="H334" s="55">
        <f>IFERROR(VLOOKUP($G334,'Product Master'!$B$1:$G$26,5,FALSE),0)</f>
        <v>0</v>
      </c>
      <c r="I334" s="73" t="str">
        <f t="shared" si="55"/>
        <v/>
      </c>
      <c r="J334" s="115"/>
      <c r="K334" s="57">
        <f t="shared" si="51"/>
        <v>0</v>
      </c>
      <c r="L334" s="115"/>
      <c r="M334" s="56">
        <f t="shared" si="56"/>
        <v>0</v>
      </c>
      <c r="N334" s="56">
        <f t="shared" si="52"/>
        <v>0</v>
      </c>
      <c r="O334" s="56" t="str">
        <f>IFERROR(IF($P334="","",IF($P334=LEFT('Master Info'!$Q$2,2),"SCGST","IGST")),"")</f>
        <v/>
      </c>
      <c r="P334" s="56" t="str">
        <f>IFERROR(LEFT(VLOOKUP($F334,'Master Info'!$A$14:$U$113,21,FALSE),2),"")</f>
        <v/>
      </c>
      <c r="Q334" s="73" t="str">
        <f t="shared" si="53"/>
        <v/>
      </c>
      <c r="R334" s="56">
        <f t="shared" si="57"/>
        <v>0</v>
      </c>
      <c r="S334" s="56">
        <f t="shared" si="57"/>
        <v>0</v>
      </c>
      <c r="T334" s="56">
        <f t="shared" si="58"/>
        <v>0</v>
      </c>
      <c r="U334" s="57">
        <f t="shared" si="59"/>
        <v>0</v>
      </c>
      <c r="V334" s="55" t="str">
        <f>IFERROR(VLOOKUP($F334,'Master Info'!$A$14:$W$113,17,FALSE),"")</f>
        <v/>
      </c>
      <c r="W334" s="54"/>
    </row>
    <row r="335" spans="1:23" x14ac:dyDescent="0.25">
      <c r="A335" s="54">
        <f t="shared" si="50"/>
        <v>334</v>
      </c>
      <c r="B335" s="54" t="str">
        <f t="shared" si="54"/>
        <v>-</v>
      </c>
      <c r="C335" s="94"/>
      <c r="D335" s="94"/>
      <c r="E335" s="76"/>
      <c r="F335" s="113"/>
      <c r="G335" s="114"/>
      <c r="H335" s="55">
        <f>IFERROR(VLOOKUP($G335,'Product Master'!$B$1:$G$26,5,FALSE),0)</f>
        <v>0</v>
      </c>
      <c r="I335" s="73" t="str">
        <f t="shared" si="55"/>
        <v/>
      </c>
      <c r="J335" s="115"/>
      <c r="K335" s="57">
        <f t="shared" si="51"/>
        <v>0</v>
      </c>
      <c r="L335" s="115"/>
      <c r="M335" s="56">
        <f t="shared" si="56"/>
        <v>0</v>
      </c>
      <c r="N335" s="56">
        <f t="shared" si="52"/>
        <v>0</v>
      </c>
      <c r="O335" s="56" t="str">
        <f>IFERROR(IF($P335="","",IF($P335=LEFT('Master Info'!$Q$2,2),"SCGST","IGST")),"")</f>
        <v/>
      </c>
      <c r="P335" s="56" t="str">
        <f>IFERROR(LEFT(VLOOKUP($F335,'Master Info'!$A$14:$U$113,21,FALSE),2),"")</f>
        <v/>
      </c>
      <c r="Q335" s="73" t="str">
        <f t="shared" si="53"/>
        <v/>
      </c>
      <c r="R335" s="56">
        <f t="shared" si="57"/>
        <v>0</v>
      </c>
      <c r="S335" s="56">
        <f t="shared" si="57"/>
        <v>0</v>
      </c>
      <c r="T335" s="56">
        <f t="shared" si="58"/>
        <v>0</v>
      </c>
      <c r="U335" s="57">
        <f t="shared" si="59"/>
        <v>0</v>
      </c>
      <c r="V335" s="55" t="str">
        <f>IFERROR(VLOOKUP($F335,'Master Info'!$A$14:$W$113,17,FALSE),"")</f>
        <v/>
      </c>
      <c r="W335" s="54"/>
    </row>
    <row r="336" spans="1:23" x14ac:dyDescent="0.25">
      <c r="A336" s="54">
        <f t="shared" si="50"/>
        <v>335</v>
      </c>
      <c r="B336" s="54" t="str">
        <f t="shared" si="54"/>
        <v>-</v>
      </c>
      <c r="C336" s="94"/>
      <c r="D336" s="94"/>
      <c r="E336" s="76"/>
      <c r="F336" s="113"/>
      <c r="G336" s="114"/>
      <c r="H336" s="55">
        <f>IFERROR(VLOOKUP($G336,'Product Master'!$B$1:$G$26,5,FALSE),0)</f>
        <v>0</v>
      </c>
      <c r="I336" s="73" t="str">
        <f t="shared" si="55"/>
        <v/>
      </c>
      <c r="J336" s="115"/>
      <c r="K336" s="57">
        <f t="shared" si="51"/>
        <v>0</v>
      </c>
      <c r="L336" s="115"/>
      <c r="M336" s="56">
        <f t="shared" si="56"/>
        <v>0</v>
      </c>
      <c r="N336" s="56">
        <f t="shared" si="52"/>
        <v>0</v>
      </c>
      <c r="O336" s="56" t="str">
        <f>IFERROR(IF($P336="","",IF($P336=LEFT('Master Info'!$Q$2,2),"SCGST","IGST")),"")</f>
        <v/>
      </c>
      <c r="P336" s="56" t="str">
        <f>IFERROR(LEFT(VLOOKUP($F336,'Master Info'!$A$14:$U$113,21,FALSE),2),"")</f>
        <v/>
      </c>
      <c r="Q336" s="73" t="str">
        <f t="shared" si="53"/>
        <v/>
      </c>
      <c r="R336" s="56">
        <f t="shared" si="57"/>
        <v>0</v>
      </c>
      <c r="S336" s="56">
        <f t="shared" si="57"/>
        <v>0</v>
      </c>
      <c r="T336" s="56">
        <f t="shared" si="58"/>
        <v>0</v>
      </c>
      <c r="U336" s="57">
        <f t="shared" si="59"/>
        <v>0</v>
      </c>
      <c r="V336" s="55" t="str">
        <f>IFERROR(VLOOKUP($F336,'Master Info'!$A$14:$W$113,17,FALSE),"")</f>
        <v/>
      </c>
      <c r="W336" s="54"/>
    </row>
    <row r="337" spans="1:23" x14ac:dyDescent="0.25">
      <c r="A337" s="54">
        <f t="shared" si="50"/>
        <v>336</v>
      </c>
      <c r="B337" s="54" t="str">
        <f t="shared" si="54"/>
        <v>-</v>
      </c>
      <c r="C337" s="94"/>
      <c r="D337" s="94"/>
      <c r="E337" s="76"/>
      <c r="F337" s="113"/>
      <c r="G337" s="114"/>
      <c r="H337" s="55">
        <f>IFERROR(VLOOKUP($G337,'Product Master'!$B$1:$G$26,5,FALSE),0)</f>
        <v>0</v>
      </c>
      <c r="I337" s="73" t="str">
        <f t="shared" si="55"/>
        <v/>
      </c>
      <c r="J337" s="115"/>
      <c r="K337" s="57">
        <f t="shared" si="51"/>
        <v>0</v>
      </c>
      <c r="L337" s="115"/>
      <c r="M337" s="56">
        <f t="shared" si="56"/>
        <v>0</v>
      </c>
      <c r="N337" s="56">
        <f t="shared" si="52"/>
        <v>0</v>
      </c>
      <c r="O337" s="56" t="str">
        <f>IFERROR(IF($P337="","",IF($P337=LEFT('Master Info'!$Q$2,2),"SCGST","IGST")),"")</f>
        <v/>
      </c>
      <c r="P337" s="56" t="str">
        <f>IFERROR(LEFT(VLOOKUP($F337,'Master Info'!$A$14:$U$113,21,FALSE),2),"")</f>
        <v/>
      </c>
      <c r="Q337" s="73" t="str">
        <f t="shared" si="53"/>
        <v/>
      </c>
      <c r="R337" s="56">
        <f t="shared" si="57"/>
        <v>0</v>
      </c>
      <c r="S337" s="56">
        <f t="shared" si="57"/>
        <v>0</v>
      </c>
      <c r="T337" s="56">
        <f t="shared" si="58"/>
        <v>0</v>
      </c>
      <c r="U337" s="57">
        <f t="shared" si="59"/>
        <v>0</v>
      </c>
      <c r="V337" s="55" t="str">
        <f>IFERROR(VLOOKUP($F337,'Master Info'!$A$14:$W$113,17,FALSE),"")</f>
        <v/>
      </c>
      <c r="W337" s="54"/>
    </row>
    <row r="338" spans="1:23" x14ac:dyDescent="0.25">
      <c r="A338" s="54">
        <f t="shared" si="50"/>
        <v>337</v>
      </c>
      <c r="B338" s="54" t="str">
        <f t="shared" si="54"/>
        <v>-</v>
      </c>
      <c r="C338" s="94"/>
      <c r="D338" s="94"/>
      <c r="E338" s="76"/>
      <c r="F338" s="113"/>
      <c r="G338" s="114"/>
      <c r="H338" s="55">
        <f>IFERROR(VLOOKUP($G338,'Product Master'!$B$1:$G$26,5,FALSE),0)</f>
        <v>0</v>
      </c>
      <c r="I338" s="73" t="str">
        <f t="shared" si="55"/>
        <v/>
      </c>
      <c r="J338" s="115"/>
      <c r="K338" s="57">
        <f t="shared" si="51"/>
        <v>0</v>
      </c>
      <c r="L338" s="115"/>
      <c r="M338" s="56">
        <f t="shared" si="56"/>
        <v>0</v>
      </c>
      <c r="N338" s="56">
        <f t="shared" si="52"/>
        <v>0</v>
      </c>
      <c r="O338" s="56" t="str">
        <f>IFERROR(IF($P338="","",IF($P338=LEFT('Master Info'!$Q$2,2),"SCGST","IGST")),"")</f>
        <v/>
      </c>
      <c r="P338" s="56" t="str">
        <f>IFERROR(LEFT(VLOOKUP($F338,'Master Info'!$A$14:$U$113,21,FALSE),2),"")</f>
        <v/>
      </c>
      <c r="Q338" s="73" t="str">
        <f t="shared" si="53"/>
        <v/>
      </c>
      <c r="R338" s="56">
        <f t="shared" si="57"/>
        <v>0</v>
      </c>
      <c r="S338" s="56">
        <f t="shared" si="57"/>
        <v>0</v>
      </c>
      <c r="T338" s="56">
        <f t="shared" si="58"/>
        <v>0</v>
      </c>
      <c r="U338" s="57">
        <f t="shared" si="59"/>
        <v>0</v>
      </c>
      <c r="V338" s="55" t="str">
        <f>IFERROR(VLOOKUP($F338,'Master Info'!$A$14:$W$113,17,FALSE),"")</f>
        <v/>
      </c>
      <c r="W338" s="54"/>
    </row>
    <row r="339" spans="1:23" x14ac:dyDescent="0.25">
      <c r="A339" s="54">
        <f t="shared" si="50"/>
        <v>338</v>
      </c>
      <c r="B339" s="54" t="str">
        <f t="shared" si="54"/>
        <v>-</v>
      </c>
      <c r="C339" s="94"/>
      <c r="D339" s="94"/>
      <c r="E339" s="76"/>
      <c r="F339" s="113"/>
      <c r="G339" s="114"/>
      <c r="H339" s="55">
        <f>IFERROR(VLOOKUP($G339,'Product Master'!$B$1:$G$26,5,FALSE),0)</f>
        <v>0</v>
      </c>
      <c r="I339" s="73" t="str">
        <f t="shared" si="55"/>
        <v/>
      </c>
      <c r="J339" s="115"/>
      <c r="K339" s="57">
        <f t="shared" si="51"/>
        <v>0</v>
      </c>
      <c r="L339" s="115"/>
      <c r="M339" s="56">
        <f t="shared" si="56"/>
        <v>0</v>
      </c>
      <c r="N339" s="56">
        <f t="shared" si="52"/>
        <v>0</v>
      </c>
      <c r="O339" s="56" t="str">
        <f>IFERROR(IF($P339="","",IF($P339=LEFT('Master Info'!$Q$2,2),"SCGST","IGST")),"")</f>
        <v/>
      </c>
      <c r="P339" s="56" t="str">
        <f>IFERROR(LEFT(VLOOKUP($F339,'Master Info'!$A$14:$U$113,21,FALSE),2),"")</f>
        <v/>
      </c>
      <c r="Q339" s="73" t="str">
        <f t="shared" si="53"/>
        <v/>
      </c>
      <c r="R339" s="56">
        <f t="shared" si="57"/>
        <v>0</v>
      </c>
      <c r="S339" s="56">
        <f t="shared" si="57"/>
        <v>0</v>
      </c>
      <c r="T339" s="56">
        <f t="shared" si="58"/>
        <v>0</v>
      </c>
      <c r="U339" s="57">
        <f t="shared" si="59"/>
        <v>0</v>
      </c>
      <c r="V339" s="55" t="str">
        <f>IFERROR(VLOOKUP($F339,'Master Info'!$A$14:$W$113,17,FALSE),"")</f>
        <v/>
      </c>
      <c r="W339" s="54"/>
    </row>
    <row r="340" spans="1:23" x14ac:dyDescent="0.25">
      <c r="A340" s="54">
        <f t="shared" si="50"/>
        <v>339</v>
      </c>
      <c r="B340" s="54" t="str">
        <f t="shared" si="54"/>
        <v>-</v>
      </c>
      <c r="C340" s="94"/>
      <c r="D340" s="94"/>
      <c r="E340" s="76"/>
      <c r="F340" s="113"/>
      <c r="G340" s="114"/>
      <c r="H340" s="55">
        <f>IFERROR(VLOOKUP($G340,'Product Master'!$B$1:$G$26,5,FALSE),0)</f>
        <v>0</v>
      </c>
      <c r="I340" s="73" t="str">
        <f t="shared" si="55"/>
        <v/>
      </c>
      <c r="J340" s="115"/>
      <c r="K340" s="57">
        <f t="shared" si="51"/>
        <v>0</v>
      </c>
      <c r="L340" s="115"/>
      <c r="M340" s="56">
        <f t="shared" si="56"/>
        <v>0</v>
      </c>
      <c r="N340" s="56">
        <f t="shared" si="52"/>
        <v>0</v>
      </c>
      <c r="O340" s="56" t="str">
        <f>IFERROR(IF($P340="","",IF($P340=LEFT('Master Info'!$Q$2,2),"SCGST","IGST")),"")</f>
        <v/>
      </c>
      <c r="P340" s="56" t="str">
        <f>IFERROR(LEFT(VLOOKUP($F340,'Master Info'!$A$14:$U$113,21,FALSE),2),"")</f>
        <v/>
      </c>
      <c r="Q340" s="73" t="str">
        <f t="shared" si="53"/>
        <v/>
      </c>
      <c r="R340" s="56">
        <f t="shared" si="57"/>
        <v>0</v>
      </c>
      <c r="S340" s="56">
        <f t="shared" si="57"/>
        <v>0</v>
      </c>
      <c r="T340" s="56">
        <f t="shared" si="58"/>
        <v>0</v>
      </c>
      <c r="U340" s="57">
        <f t="shared" si="59"/>
        <v>0</v>
      </c>
      <c r="V340" s="55" t="str">
        <f>IFERROR(VLOOKUP($F340,'Master Info'!$A$14:$W$113,17,FALSE),"")</f>
        <v/>
      </c>
      <c r="W340" s="54"/>
    </row>
    <row r="341" spans="1:23" x14ac:dyDescent="0.25">
      <c r="A341" s="54">
        <f t="shared" si="50"/>
        <v>340</v>
      </c>
      <c r="B341" s="54" t="str">
        <f t="shared" si="54"/>
        <v>-</v>
      </c>
      <c r="C341" s="94"/>
      <c r="D341" s="94"/>
      <c r="E341" s="76"/>
      <c r="F341" s="113"/>
      <c r="G341" s="114"/>
      <c r="H341" s="55">
        <f>IFERROR(VLOOKUP($G341,'Product Master'!$B$1:$G$26,5,FALSE),0)</f>
        <v>0</v>
      </c>
      <c r="I341" s="73" t="str">
        <f t="shared" si="55"/>
        <v/>
      </c>
      <c r="J341" s="115"/>
      <c r="K341" s="57">
        <f t="shared" si="51"/>
        <v>0</v>
      </c>
      <c r="L341" s="115"/>
      <c r="M341" s="56">
        <f t="shared" si="56"/>
        <v>0</v>
      </c>
      <c r="N341" s="56">
        <f t="shared" si="52"/>
        <v>0</v>
      </c>
      <c r="O341" s="56" t="str">
        <f>IFERROR(IF($P341="","",IF($P341=LEFT('Master Info'!$Q$2,2),"SCGST","IGST")),"")</f>
        <v/>
      </c>
      <c r="P341" s="56" t="str">
        <f>IFERROR(LEFT(VLOOKUP($F341,'Master Info'!$A$14:$U$113,21,FALSE),2),"")</f>
        <v/>
      </c>
      <c r="Q341" s="73" t="str">
        <f t="shared" si="53"/>
        <v/>
      </c>
      <c r="R341" s="56">
        <f t="shared" si="57"/>
        <v>0</v>
      </c>
      <c r="S341" s="56">
        <f t="shared" si="57"/>
        <v>0</v>
      </c>
      <c r="T341" s="56">
        <f t="shared" si="58"/>
        <v>0</v>
      </c>
      <c r="U341" s="57">
        <f t="shared" si="59"/>
        <v>0</v>
      </c>
      <c r="V341" s="55" t="str">
        <f>IFERROR(VLOOKUP($F341,'Master Info'!$A$14:$W$113,17,FALSE),"")</f>
        <v/>
      </c>
      <c r="W341" s="54"/>
    </row>
    <row r="342" spans="1:23" x14ac:dyDescent="0.25">
      <c r="A342" s="54">
        <f t="shared" si="50"/>
        <v>341</v>
      </c>
      <c r="B342" s="54" t="str">
        <f t="shared" si="54"/>
        <v>-</v>
      </c>
      <c r="C342" s="94"/>
      <c r="D342" s="94"/>
      <c r="E342" s="76"/>
      <c r="F342" s="113"/>
      <c r="G342" s="114"/>
      <c r="H342" s="55">
        <f>IFERROR(VLOOKUP($G342,'Product Master'!$B$1:$G$26,5,FALSE),0)</f>
        <v>0</v>
      </c>
      <c r="I342" s="73" t="str">
        <f t="shared" si="55"/>
        <v/>
      </c>
      <c r="J342" s="115"/>
      <c r="K342" s="57">
        <f t="shared" si="51"/>
        <v>0</v>
      </c>
      <c r="L342" s="115"/>
      <c r="M342" s="56">
        <f t="shared" si="56"/>
        <v>0</v>
      </c>
      <c r="N342" s="56">
        <f t="shared" si="52"/>
        <v>0</v>
      </c>
      <c r="O342" s="56" t="str">
        <f>IFERROR(IF($P342="","",IF($P342=LEFT('Master Info'!$Q$2,2),"SCGST","IGST")),"")</f>
        <v/>
      </c>
      <c r="P342" s="56" t="str">
        <f>IFERROR(LEFT(VLOOKUP($F342,'Master Info'!$A$14:$U$113,21,FALSE),2),"")</f>
        <v/>
      </c>
      <c r="Q342" s="73" t="str">
        <f t="shared" si="53"/>
        <v/>
      </c>
      <c r="R342" s="56">
        <f t="shared" si="57"/>
        <v>0</v>
      </c>
      <c r="S342" s="56">
        <f t="shared" si="57"/>
        <v>0</v>
      </c>
      <c r="T342" s="56">
        <f t="shared" si="58"/>
        <v>0</v>
      </c>
      <c r="U342" s="57">
        <f t="shared" si="59"/>
        <v>0</v>
      </c>
      <c r="V342" s="55" t="str">
        <f>IFERROR(VLOOKUP($F342,'Master Info'!$A$14:$W$113,17,FALSE),"")</f>
        <v/>
      </c>
      <c r="W342" s="54"/>
    </row>
    <row r="343" spans="1:23" x14ac:dyDescent="0.25">
      <c r="A343" s="54">
        <f t="shared" si="50"/>
        <v>342</v>
      </c>
      <c r="B343" s="54" t="str">
        <f t="shared" si="54"/>
        <v>-</v>
      </c>
      <c r="C343" s="94"/>
      <c r="D343" s="94"/>
      <c r="E343" s="76"/>
      <c r="F343" s="113"/>
      <c r="G343" s="114"/>
      <c r="H343" s="55">
        <f>IFERROR(VLOOKUP($G343,'Product Master'!$B$1:$G$26,5,FALSE),0)</f>
        <v>0</v>
      </c>
      <c r="I343" s="73" t="str">
        <f t="shared" si="55"/>
        <v/>
      </c>
      <c r="J343" s="115"/>
      <c r="K343" s="57">
        <f t="shared" si="51"/>
        <v>0</v>
      </c>
      <c r="L343" s="115"/>
      <c r="M343" s="56">
        <f t="shared" si="56"/>
        <v>0</v>
      </c>
      <c r="N343" s="56">
        <f t="shared" si="52"/>
        <v>0</v>
      </c>
      <c r="O343" s="56" t="str">
        <f>IFERROR(IF($P343="","",IF($P343=LEFT('Master Info'!$Q$2,2),"SCGST","IGST")),"")</f>
        <v/>
      </c>
      <c r="P343" s="56" t="str">
        <f>IFERROR(LEFT(VLOOKUP($F343,'Master Info'!$A$14:$U$113,21,FALSE),2),"")</f>
        <v/>
      </c>
      <c r="Q343" s="73" t="str">
        <f t="shared" si="53"/>
        <v/>
      </c>
      <c r="R343" s="56">
        <f t="shared" si="57"/>
        <v>0</v>
      </c>
      <c r="S343" s="56">
        <f t="shared" si="57"/>
        <v>0</v>
      </c>
      <c r="T343" s="56">
        <f t="shared" si="58"/>
        <v>0</v>
      </c>
      <c r="U343" s="57">
        <f t="shared" si="59"/>
        <v>0</v>
      </c>
      <c r="V343" s="55" t="str">
        <f>IFERROR(VLOOKUP($F343,'Master Info'!$A$14:$W$113,17,FALSE),"")</f>
        <v/>
      </c>
      <c r="W343" s="54"/>
    </row>
    <row r="344" spans="1:23" x14ac:dyDescent="0.25">
      <c r="A344" s="54">
        <f t="shared" ref="A344:A407" si="60">A343+1</f>
        <v>343</v>
      </c>
      <c r="B344" s="54" t="str">
        <f t="shared" si="54"/>
        <v>-</v>
      </c>
      <c r="C344" s="94"/>
      <c r="D344" s="94"/>
      <c r="E344" s="76"/>
      <c r="F344" s="113"/>
      <c r="G344" s="114"/>
      <c r="H344" s="55">
        <f>IFERROR(VLOOKUP($G344,'Product Master'!$B$1:$G$26,5,FALSE),0)</f>
        <v>0</v>
      </c>
      <c r="I344" s="73" t="str">
        <f t="shared" si="55"/>
        <v/>
      </c>
      <c r="J344" s="115"/>
      <c r="K344" s="57">
        <f t="shared" si="51"/>
        <v>0</v>
      </c>
      <c r="L344" s="115"/>
      <c r="M344" s="56">
        <f t="shared" si="56"/>
        <v>0</v>
      </c>
      <c r="N344" s="56">
        <f t="shared" si="52"/>
        <v>0</v>
      </c>
      <c r="O344" s="56" t="str">
        <f>IFERROR(IF($P344="","",IF($P344=LEFT('Master Info'!$Q$2,2),"SCGST","IGST")),"")</f>
        <v/>
      </c>
      <c r="P344" s="56" t="str">
        <f>IFERROR(LEFT(VLOOKUP($F344,'Master Info'!$A$14:$U$113,21,FALSE),2),"")</f>
        <v/>
      </c>
      <c r="Q344" s="73" t="str">
        <f t="shared" si="53"/>
        <v/>
      </c>
      <c r="R344" s="56">
        <f t="shared" si="57"/>
        <v>0</v>
      </c>
      <c r="S344" s="56">
        <f t="shared" si="57"/>
        <v>0</v>
      </c>
      <c r="T344" s="56">
        <f t="shared" si="58"/>
        <v>0</v>
      </c>
      <c r="U344" s="57">
        <f t="shared" si="59"/>
        <v>0</v>
      </c>
      <c r="V344" s="55" t="str">
        <f>IFERROR(VLOOKUP($F344,'Master Info'!$A$14:$W$113,17,FALSE),"")</f>
        <v/>
      </c>
      <c r="W344" s="54"/>
    </row>
    <row r="345" spans="1:23" x14ac:dyDescent="0.25">
      <c r="A345" s="54">
        <f t="shared" si="60"/>
        <v>344</v>
      </c>
      <c r="B345" s="54" t="str">
        <f t="shared" si="54"/>
        <v>-</v>
      </c>
      <c r="C345" s="94"/>
      <c r="D345" s="94"/>
      <c r="E345" s="76"/>
      <c r="F345" s="113"/>
      <c r="G345" s="114"/>
      <c r="H345" s="55">
        <f>IFERROR(VLOOKUP($G345,'Product Master'!$B$1:$G$26,5,FALSE),0)</f>
        <v>0</v>
      </c>
      <c r="I345" s="73" t="str">
        <f t="shared" si="55"/>
        <v/>
      </c>
      <c r="J345" s="115"/>
      <c r="K345" s="57">
        <f t="shared" si="51"/>
        <v>0</v>
      </c>
      <c r="L345" s="115"/>
      <c r="M345" s="56">
        <f t="shared" si="56"/>
        <v>0</v>
      </c>
      <c r="N345" s="56">
        <f t="shared" si="52"/>
        <v>0</v>
      </c>
      <c r="O345" s="56" t="str">
        <f>IFERROR(IF($P345="","",IF($P345=LEFT('Master Info'!$Q$2,2),"SCGST","IGST")),"")</f>
        <v/>
      </c>
      <c r="P345" s="56" t="str">
        <f>IFERROR(LEFT(VLOOKUP($F345,'Master Info'!$A$14:$U$113,21,FALSE),2),"")</f>
        <v/>
      </c>
      <c r="Q345" s="73" t="str">
        <f t="shared" si="53"/>
        <v/>
      </c>
      <c r="R345" s="56">
        <f t="shared" si="57"/>
        <v>0</v>
      </c>
      <c r="S345" s="56">
        <f t="shared" si="57"/>
        <v>0</v>
      </c>
      <c r="T345" s="56">
        <f t="shared" si="58"/>
        <v>0</v>
      </c>
      <c r="U345" s="57">
        <f t="shared" si="59"/>
        <v>0</v>
      </c>
      <c r="V345" s="55" t="str">
        <f>IFERROR(VLOOKUP($F345,'Master Info'!$A$14:$W$113,17,FALSE),"")</f>
        <v/>
      </c>
      <c r="W345" s="54"/>
    </row>
    <row r="346" spans="1:23" x14ac:dyDescent="0.25">
      <c r="A346" s="54">
        <f t="shared" si="60"/>
        <v>345</v>
      </c>
      <c r="B346" s="54" t="str">
        <f t="shared" si="54"/>
        <v>-</v>
      </c>
      <c r="C346" s="94"/>
      <c r="D346" s="94"/>
      <c r="E346" s="76"/>
      <c r="F346" s="113"/>
      <c r="G346" s="114"/>
      <c r="H346" s="55">
        <f>IFERROR(VLOOKUP($G346,'Product Master'!$B$1:$G$26,5,FALSE),0)</f>
        <v>0</v>
      </c>
      <c r="I346" s="73" t="str">
        <f t="shared" si="55"/>
        <v/>
      </c>
      <c r="J346" s="115"/>
      <c r="K346" s="57">
        <f t="shared" si="51"/>
        <v>0</v>
      </c>
      <c r="L346" s="115"/>
      <c r="M346" s="56">
        <f t="shared" si="56"/>
        <v>0</v>
      </c>
      <c r="N346" s="56">
        <f t="shared" si="52"/>
        <v>0</v>
      </c>
      <c r="O346" s="56" t="str">
        <f>IFERROR(IF($P346="","",IF($P346=LEFT('Master Info'!$Q$2,2),"SCGST","IGST")),"")</f>
        <v/>
      </c>
      <c r="P346" s="56" t="str">
        <f>IFERROR(LEFT(VLOOKUP($F346,'Master Info'!$A$14:$U$113,21,FALSE),2),"")</f>
        <v/>
      </c>
      <c r="Q346" s="73" t="str">
        <f t="shared" si="53"/>
        <v/>
      </c>
      <c r="R346" s="56">
        <f t="shared" si="57"/>
        <v>0</v>
      </c>
      <c r="S346" s="56">
        <f t="shared" si="57"/>
        <v>0</v>
      </c>
      <c r="T346" s="56">
        <f t="shared" si="58"/>
        <v>0</v>
      </c>
      <c r="U346" s="57">
        <f t="shared" si="59"/>
        <v>0</v>
      </c>
      <c r="V346" s="55" t="str">
        <f>IFERROR(VLOOKUP($F346,'Master Info'!$A$14:$W$113,17,FALSE),"")</f>
        <v/>
      </c>
      <c r="W346" s="54"/>
    </row>
    <row r="347" spans="1:23" x14ac:dyDescent="0.25">
      <c r="A347" s="54">
        <f t="shared" si="60"/>
        <v>346</v>
      </c>
      <c r="B347" s="54" t="str">
        <f t="shared" si="54"/>
        <v>-</v>
      </c>
      <c r="C347" s="94"/>
      <c r="D347" s="94"/>
      <c r="E347" s="76"/>
      <c r="F347" s="113"/>
      <c r="G347" s="114"/>
      <c r="H347" s="55">
        <f>IFERROR(VLOOKUP($G347,'Product Master'!$B$1:$G$26,5,FALSE),0)</f>
        <v>0</v>
      </c>
      <c r="I347" s="73" t="str">
        <f t="shared" si="55"/>
        <v/>
      </c>
      <c r="J347" s="115"/>
      <c r="K347" s="57">
        <f t="shared" si="51"/>
        <v>0</v>
      </c>
      <c r="L347" s="115"/>
      <c r="M347" s="56">
        <f t="shared" si="56"/>
        <v>0</v>
      </c>
      <c r="N347" s="56">
        <f t="shared" si="52"/>
        <v>0</v>
      </c>
      <c r="O347" s="56" t="str">
        <f>IFERROR(IF($P347="","",IF($P347=LEFT('Master Info'!$Q$2,2),"SCGST","IGST")),"")</f>
        <v/>
      </c>
      <c r="P347" s="56" t="str">
        <f>IFERROR(LEFT(VLOOKUP($F347,'Master Info'!$A$14:$U$113,21,FALSE),2),"")</f>
        <v/>
      </c>
      <c r="Q347" s="73" t="str">
        <f t="shared" si="53"/>
        <v/>
      </c>
      <c r="R347" s="56">
        <f t="shared" si="57"/>
        <v>0</v>
      </c>
      <c r="S347" s="56">
        <f t="shared" si="57"/>
        <v>0</v>
      </c>
      <c r="T347" s="56">
        <f t="shared" si="58"/>
        <v>0</v>
      </c>
      <c r="U347" s="57">
        <f t="shared" si="59"/>
        <v>0</v>
      </c>
      <c r="V347" s="55" t="str">
        <f>IFERROR(VLOOKUP($F347,'Master Info'!$A$14:$W$113,17,FALSE),"")</f>
        <v/>
      </c>
      <c r="W347" s="54"/>
    </row>
    <row r="348" spans="1:23" x14ac:dyDescent="0.25">
      <c r="A348" s="54">
        <f t="shared" si="60"/>
        <v>347</v>
      </c>
      <c r="B348" s="54" t="str">
        <f t="shared" si="54"/>
        <v>-</v>
      </c>
      <c r="C348" s="94"/>
      <c r="D348" s="94"/>
      <c r="E348" s="76"/>
      <c r="F348" s="113"/>
      <c r="G348" s="114"/>
      <c r="H348" s="55">
        <f>IFERROR(VLOOKUP($G348,'Product Master'!$B$1:$G$26,5,FALSE),0)</f>
        <v>0</v>
      </c>
      <c r="I348" s="73" t="str">
        <f t="shared" si="55"/>
        <v/>
      </c>
      <c r="J348" s="115"/>
      <c r="K348" s="57">
        <f t="shared" si="51"/>
        <v>0</v>
      </c>
      <c r="L348" s="115"/>
      <c r="M348" s="56">
        <f t="shared" si="56"/>
        <v>0</v>
      </c>
      <c r="N348" s="56">
        <f t="shared" si="52"/>
        <v>0</v>
      </c>
      <c r="O348" s="56" t="str">
        <f>IFERROR(IF($P348="","",IF($P348=LEFT('Master Info'!$Q$2,2),"SCGST","IGST")),"")</f>
        <v/>
      </c>
      <c r="P348" s="56" t="str">
        <f>IFERROR(LEFT(VLOOKUP($F348,'Master Info'!$A$14:$U$113,21,FALSE),2),"")</f>
        <v/>
      </c>
      <c r="Q348" s="73" t="str">
        <f t="shared" si="53"/>
        <v/>
      </c>
      <c r="R348" s="56">
        <f t="shared" si="57"/>
        <v>0</v>
      </c>
      <c r="S348" s="56">
        <f t="shared" si="57"/>
        <v>0</v>
      </c>
      <c r="T348" s="56">
        <f t="shared" si="58"/>
        <v>0</v>
      </c>
      <c r="U348" s="57">
        <f t="shared" si="59"/>
        <v>0</v>
      </c>
      <c r="V348" s="55" t="str">
        <f>IFERROR(VLOOKUP($F348,'Master Info'!$A$14:$W$113,17,FALSE),"")</f>
        <v/>
      </c>
      <c r="W348" s="54"/>
    </row>
    <row r="349" spans="1:23" x14ac:dyDescent="0.25">
      <c r="A349" s="54">
        <f t="shared" si="60"/>
        <v>348</v>
      </c>
      <c r="B349" s="54" t="str">
        <f t="shared" si="54"/>
        <v>-</v>
      </c>
      <c r="C349" s="94"/>
      <c r="D349" s="94"/>
      <c r="E349" s="76"/>
      <c r="F349" s="113"/>
      <c r="G349" s="114"/>
      <c r="H349" s="55">
        <f>IFERROR(VLOOKUP($G349,'Product Master'!$B$1:$G$26,5,FALSE),0)</f>
        <v>0</v>
      </c>
      <c r="I349" s="73" t="str">
        <f t="shared" si="55"/>
        <v/>
      </c>
      <c r="J349" s="115"/>
      <c r="K349" s="57">
        <f t="shared" si="51"/>
        <v>0</v>
      </c>
      <c r="L349" s="115"/>
      <c r="M349" s="56">
        <f t="shared" si="56"/>
        <v>0</v>
      </c>
      <c r="N349" s="56">
        <f t="shared" si="52"/>
        <v>0</v>
      </c>
      <c r="O349" s="56" t="str">
        <f>IFERROR(IF($P349="","",IF($P349=LEFT('Master Info'!$Q$2,2),"SCGST","IGST")),"")</f>
        <v/>
      </c>
      <c r="P349" s="56" t="str">
        <f>IFERROR(LEFT(VLOOKUP($F349,'Master Info'!$A$14:$U$113,21,FALSE),2),"")</f>
        <v/>
      </c>
      <c r="Q349" s="73" t="str">
        <f t="shared" si="53"/>
        <v/>
      </c>
      <c r="R349" s="56">
        <f t="shared" si="57"/>
        <v>0</v>
      </c>
      <c r="S349" s="56">
        <f t="shared" si="57"/>
        <v>0</v>
      </c>
      <c r="T349" s="56">
        <f t="shared" si="58"/>
        <v>0</v>
      </c>
      <c r="U349" s="57">
        <f t="shared" si="59"/>
        <v>0</v>
      </c>
      <c r="V349" s="55" t="str">
        <f>IFERROR(VLOOKUP($F349,'Master Info'!$A$14:$W$113,17,FALSE),"")</f>
        <v/>
      </c>
      <c r="W349" s="54"/>
    </row>
    <row r="350" spans="1:23" x14ac:dyDescent="0.25">
      <c r="A350" s="54">
        <f t="shared" si="60"/>
        <v>349</v>
      </c>
      <c r="B350" s="54" t="str">
        <f t="shared" si="54"/>
        <v>-</v>
      </c>
      <c r="C350" s="94"/>
      <c r="D350" s="94"/>
      <c r="E350" s="76"/>
      <c r="F350" s="113"/>
      <c r="G350" s="114"/>
      <c r="H350" s="55">
        <f>IFERROR(VLOOKUP($G350,'Product Master'!$B$1:$G$26,5,FALSE),0)</f>
        <v>0</v>
      </c>
      <c r="I350" s="73" t="str">
        <f t="shared" si="55"/>
        <v/>
      </c>
      <c r="J350" s="115"/>
      <c r="K350" s="57">
        <f t="shared" si="51"/>
        <v>0</v>
      </c>
      <c r="L350" s="115"/>
      <c r="M350" s="56">
        <f t="shared" si="56"/>
        <v>0</v>
      </c>
      <c r="N350" s="56">
        <f t="shared" si="52"/>
        <v>0</v>
      </c>
      <c r="O350" s="56" t="str">
        <f>IFERROR(IF($P350="","",IF($P350=LEFT('Master Info'!$Q$2,2),"SCGST","IGST")),"")</f>
        <v/>
      </c>
      <c r="P350" s="56" t="str">
        <f>IFERROR(LEFT(VLOOKUP($F350,'Master Info'!$A$14:$U$113,21,FALSE),2),"")</f>
        <v/>
      </c>
      <c r="Q350" s="73" t="str">
        <f t="shared" si="53"/>
        <v/>
      </c>
      <c r="R350" s="56">
        <f t="shared" si="57"/>
        <v>0</v>
      </c>
      <c r="S350" s="56">
        <f t="shared" si="57"/>
        <v>0</v>
      </c>
      <c r="T350" s="56">
        <f t="shared" si="58"/>
        <v>0</v>
      </c>
      <c r="U350" s="57">
        <f t="shared" si="59"/>
        <v>0</v>
      </c>
      <c r="V350" s="55" t="str">
        <f>IFERROR(VLOOKUP($F350,'Master Info'!$A$14:$W$113,17,FALSE),"")</f>
        <v/>
      </c>
      <c r="W350" s="54"/>
    </row>
    <row r="351" spans="1:23" x14ac:dyDescent="0.25">
      <c r="A351" s="54">
        <f t="shared" si="60"/>
        <v>350</v>
      </c>
      <c r="B351" s="54" t="str">
        <f t="shared" si="54"/>
        <v>-</v>
      </c>
      <c r="C351" s="94"/>
      <c r="D351" s="94"/>
      <c r="E351" s="76"/>
      <c r="F351" s="113"/>
      <c r="G351" s="114"/>
      <c r="H351" s="55">
        <f>IFERROR(VLOOKUP($G351,'Product Master'!$B$1:$G$26,5,FALSE),0)</f>
        <v>0</v>
      </c>
      <c r="I351" s="73" t="str">
        <f t="shared" si="55"/>
        <v/>
      </c>
      <c r="J351" s="115"/>
      <c r="K351" s="57">
        <f t="shared" si="51"/>
        <v>0</v>
      </c>
      <c r="L351" s="115"/>
      <c r="M351" s="56">
        <f t="shared" si="56"/>
        <v>0</v>
      </c>
      <c r="N351" s="56">
        <f t="shared" si="52"/>
        <v>0</v>
      </c>
      <c r="O351" s="56" t="str">
        <f>IFERROR(IF($P351="","",IF($P351=LEFT('Master Info'!$Q$2,2),"SCGST","IGST")),"")</f>
        <v/>
      </c>
      <c r="P351" s="56" t="str">
        <f>IFERROR(LEFT(VLOOKUP($F351,'Master Info'!$A$14:$U$113,21,FALSE),2),"")</f>
        <v/>
      </c>
      <c r="Q351" s="73" t="str">
        <f t="shared" si="53"/>
        <v/>
      </c>
      <c r="R351" s="56">
        <f t="shared" si="57"/>
        <v>0</v>
      </c>
      <c r="S351" s="56">
        <f t="shared" si="57"/>
        <v>0</v>
      </c>
      <c r="T351" s="56">
        <f t="shared" si="58"/>
        <v>0</v>
      </c>
      <c r="U351" s="57">
        <f t="shared" si="59"/>
        <v>0</v>
      </c>
      <c r="V351" s="55" t="str">
        <f>IFERROR(VLOOKUP($F351,'Master Info'!$A$14:$W$113,17,FALSE),"")</f>
        <v/>
      </c>
      <c r="W351" s="54"/>
    </row>
    <row r="352" spans="1:23" x14ac:dyDescent="0.25">
      <c r="A352" s="54">
        <f t="shared" si="60"/>
        <v>351</v>
      </c>
      <c r="B352" s="54" t="str">
        <f t="shared" si="54"/>
        <v>-</v>
      </c>
      <c r="C352" s="94"/>
      <c r="D352" s="94"/>
      <c r="E352" s="76"/>
      <c r="F352" s="113"/>
      <c r="G352" s="114"/>
      <c r="H352" s="55">
        <f>IFERROR(VLOOKUP($G352,'Product Master'!$B$1:$G$26,5,FALSE),0)</f>
        <v>0</v>
      </c>
      <c r="I352" s="73" t="str">
        <f t="shared" si="55"/>
        <v/>
      </c>
      <c r="J352" s="115"/>
      <c r="K352" s="57">
        <f t="shared" si="51"/>
        <v>0</v>
      </c>
      <c r="L352" s="115"/>
      <c r="M352" s="56">
        <f t="shared" si="56"/>
        <v>0</v>
      </c>
      <c r="N352" s="56">
        <f t="shared" si="52"/>
        <v>0</v>
      </c>
      <c r="O352" s="56" t="str">
        <f>IFERROR(IF($P352="","",IF($P352=LEFT('Master Info'!$Q$2,2),"SCGST","IGST")),"")</f>
        <v/>
      </c>
      <c r="P352" s="56" t="str">
        <f>IFERROR(LEFT(VLOOKUP($F352,'Master Info'!$A$14:$U$113,21,FALSE),2),"")</f>
        <v/>
      </c>
      <c r="Q352" s="73" t="str">
        <f t="shared" si="53"/>
        <v/>
      </c>
      <c r="R352" s="56">
        <f t="shared" si="57"/>
        <v>0</v>
      </c>
      <c r="S352" s="56">
        <f t="shared" si="57"/>
        <v>0</v>
      </c>
      <c r="T352" s="56">
        <f t="shared" si="58"/>
        <v>0</v>
      </c>
      <c r="U352" s="57">
        <f t="shared" si="59"/>
        <v>0</v>
      </c>
      <c r="V352" s="55" t="str">
        <f>IFERROR(VLOOKUP($F352,'Master Info'!$A$14:$W$113,17,FALSE),"")</f>
        <v/>
      </c>
      <c r="W352" s="54"/>
    </row>
    <row r="353" spans="1:23" x14ac:dyDescent="0.25">
      <c r="A353" s="54">
        <f t="shared" si="60"/>
        <v>352</v>
      </c>
      <c r="B353" s="54" t="str">
        <f t="shared" si="54"/>
        <v>-</v>
      </c>
      <c r="C353" s="94"/>
      <c r="D353" s="94"/>
      <c r="E353" s="76"/>
      <c r="F353" s="113"/>
      <c r="G353" s="114"/>
      <c r="H353" s="55">
        <f>IFERROR(VLOOKUP($G353,'Product Master'!$B$1:$G$26,5,FALSE),0)</f>
        <v>0</v>
      </c>
      <c r="I353" s="73" t="str">
        <f t="shared" si="55"/>
        <v/>
      </c>
      <c r="J353" s="115"/>
      <c r="K353" s="57">
        <f t="shared" si="51"/>
        <v>0</v>
      </c>
      <c r="L353" s="115"/>
      <c r="M353" s="56">
        <f t="shared" si="56"/>
        <v>0</v>
      </c>
      <c r="N353" s="56">
        <f t="shared" si="52"/>
        <v>0</v>
      </c>
      <c r="O353" s="56" t="str">
        <f>IFERROR(IF($P353="","",IF($P353=LEFT('Master Info'!$Q$2,2),"SCGST","IGST")),"")</f>
        <v/>
      </c>
      <c r="P353" s="56" t="str">
        <f>IFERROR(LEFT(VLOOKUP($F353,'Master Info'!$A$14:$U$113,21,FALSE),2),"")</f>
        <v/>
      </c>
      <c r="Q353" s="73" t="str">
        <f t="shared" si="53"/>
        <v/>
      </c>
      <c r="R353" s="56">
        <f t="shared" si="57"/>
        <v>0</v>
      </c>
      <c r="S353" s="56">
        <f t="shared" si="57"/>
        <v>0</v>
      </c>
      <c r="T353" s="56">
        <f t="shared" si="58"/>
        <v>0</v>
      </c>
      <c r="U353" s="57">
        <f t="shared" si="59"/>
        <v>0</v>
      </c>
      <c r="V353" s="55" t="str">
        <f>IFERROR(VLOOKUP($F353,'Master Info'!$A$14:$W$113,17,FALSE),"")</f>
        <v/>
      </c>
      <c r="W353" s="54"/>
    </row>
    <row r="354" spans="1:23" x14ac:dyDescent="0.25">
      <c r="A354" s="54">
        <f t="shared" si="60"/>
        <v>353</v>
      </c>
      <c r="B354" s="54" t="str">
        <f t="shared" si="54"/>
        <v>-</v>
      </c>
      <c r="C354" s="94"/>
      <c r="D354" s="94"/>
      <c r="E354" s="76"/>
      <c r="F354" s="113"/>
      <c r="G354" s="114"/>
      <c r="H354" s="55">
        <f>IFERROR(VLOOKUP($G354,'Product Master'!$B$1:$G$26,5,FALSE),0)</f>
        <v>0</v>
      </c>
      <c r="I354" s="73" t="str">
        <f t="shared" si="55"/>
        <v/>
      </c>
      <c r="J354" s="115"/>
      <c r="K354" s="57">
        <f t="shared" si="51"/>
        <v>0</v>
      </c>
      <c r="L354" s="115"/>
      <c r="M354" s="56">
        <f t="shared" si="56"/>
        <v>0</v>
      </c>
      <c r="N354" s="56">
        <f t="shared" si="52"/>
        <v>0</v>
      </c>
      <c r="O354" s="56" t="str">
        <f>IFERROR(IF($P354="","",IF($P354=LEFT('Master Info'!$Q$2,2),"SCGST","IGST")),"")</f>
        <v/>
      </c>
      <c r="P354" s="56" t="str">
        <f>IFERROR(LEFT(VLOOKUP($F354,'Master Info'!$A$14:$U$113,21,FALSE),2),"")</f>
        <v/>
      </c>
      <c r="Q354" s="73" t="str">
        <f t="shared" si="53"/>
        <v/>
      </c>
      <c r="R354" s="56">
        <f t="shared" si="57"/>
        <v>0</v>
      </c>
      <c r="S354" s="56">
        <f t="shared" si="57"/>
        <v>0</v>
      </c>
      <c r="T354" s="56">
        <f t="shared" si="58"/>
        <v>0</v>
      </c>
      <c r="U354" s="57">
        <f t="shared" si="59"/>
        <v>0</v>
      </c>
      <c r="V354" s="55" t="str">
        <f>IFERROR(VLOOKUP($F354,'Master Info'!$A$14:$W$113,17,FALSE),"")</f>
        <v/>
      </c>
      <c r="W354" s="54"/>
    </row>
    <row r="355" spans="1:23" x14ac:dyDescent="0.25">
      <c r="A355" s="54">
        <f t="shared" si="60"/>
        <v>354</v>
      </c>
      <c r="B355" s="54" t="str">
        <f t="shared" si="54"/>
        <v>-</v>
      </c>
      <c r="C355" s="94"/>
      <c r="D355" s="94"/>
      <c r="E355" s="76"/>
      <c r="F355" s="113"/>
      <c r="G355" s="114"/>
      <c r="H355" s="55">
        <f>IFERROR(VLOOKUP($G355,'Product Master'!$B$1:$G$26,5,FALSE),0)</f>
        <v>0</v>
      </c>
      <c r="I355" s="73" t="str">
        <f t="shared" si="55"/>
        <v/>
      </c>
      <c r="J355" s="115"/>
      <c r="K355" s="57">
        <f t="shared" si="51"/>
        <v>0</v>
      </c>
      <c r="L355" s="115"/>
      <c r="M355" s="56">
        <f t="shared" si="56"/>
        <v>0</v>
      </c>
      <c r="N355" s="56">
        <f t="shared" si="52"/>
        <v>0</v>
      </c>
      <c r="O355" s="56" t="str">
        <f>IFERROR(IF($P355="","",IF($P355=LEFT('Master Info'!$Q$2,2),"SCGST","IGST")),"")</f>
        <v/>
      </c>
      <c r="P355" s="56" t="str">
        <f>IFERROR(LEFT(VLOOKUP($F355,'Master Info'!$A$14:$U$113,21,FALSE),2),"")</f>
        <v/>
      </c>
      <c r="Q355" s="73" t="str">
        <f t="shared" si="53"/>
        <v/>
      </c>
      <c r="R355" s="56">
        <f t="shared" si="57"/>
        <v>0</v>
      </c>
      <c r="S355" s="56">
        <f t="shared" si="57"/>
        <v>0</v>
      </c>
      <c r="T355" s="56">
        <f t="shared" si="58"/>
        <v>0</v>
      </c>
      <c r="U355" s="57">
        <f t="shared" si="59"/>
        <v>0</v>
      </c>
      <c r="V355" s="55" t="str">
        <f>IFERROR(VLOOKUP($F355,'Master Info'!$A$14:$W$113,17,FALSE),"")</f>
        <v/>
      </c>
      <c r="W355" s="54"/>
    </row>
    <row r="356" spans="1:23" x14ac:dyDescent="0.25">
      <c r="A356" s="54">
        <f t="shared" si="60"/>
        <v>355</v>
      </c>
      <c r="B356" s="54" t="str">
        <f t="shared" si="54"/>
        <v>-</v>
      </c>
      <c r="C356" s="94"/>
      <c r="D356" s="94"/>
      <c r="E356" s="76"/>
      <c r="F356" s="113"/>
      <c r="G356" s="114"/>
      <c r="H356" s="55">
        <f>IFERROR(VLOOKUP($G356,'Product Master'!$B$1:$G$26,5,FALSE),0)</f>
        <v>0</v>
      </c>
      <c r="I356" s="73" t="str">
        <f t="shared" si="55"/>
        <v/>
      </c>
      <c r="J356" s="115"/>
      <c r="K356" s="57">
        <f t="shared" si="51"/>
        <v>0</v>
      </c>
      <c r="L356" s="115"/>
      <c r="M356" s="56">
        <f t="shared" si="56"/>
        <v>0</v>
      </c>
      <c r="N356" s="56">
        <f t="shared" si="52"/>
        <v>0</v>
      </c>
      <c r="O356" s="56" t="str">
        <f>IFERROR(IF($P356="","",IF($P356=LEFT('Master Info'!$Q$2,2),"SCGST","IGST")),"")</f>
        <v/>
      </c>
      <c r="P356" s="56" t="str">
        <f>IFERROR(LEFT(VLOOKUP($F356,'Master Info'!$A$14:$U$113,21,FALSE),2),"")</f>
        <v/>
      </c>
      <c r="Q356" s="73" t="str">
        <f t="shared" si="53"/>
        <v/>
      </c>
      <c r="R356" s="56">
        <f t="shared" si="57"/>
        <v>0</v>
      </c>
      <c r="S356" s="56">
        <f t="shared" si="57"/>
        <v>0</v>
      </c>
      <c r="T356" s="56">
        <f t="shared" si="58"/>
        <v>0</v>
      </c>
      <c r="U356" s="57">
        <f t="shared" si="59"/>
        <v>0</v>
      </c>
      <c r="V356" s="55" t="str">
        <f>IFERROR(VLOOKUP($F356,'Master Info'!$A$14:$W$113,17,FALSE),"")</f>
        <v/>
      </c>
      <c r="W356" s="54"/>
    </row>
    <row r="357" spans="1:23" x14ac:dyDescent="0.25">
      <c r="A357" s="54">
        <f t="shared" si="60"/>
        <v>356</v>
      </c>
      <c r="B357" s="54" t="str">
        <f t="shared" si="54"/>
        <v>-</v>
      </c>
      <c r="C357" s="94"/>
      <c r="D357" s="94"/>
      <c r="E357" s="76"/>
      <c r="F357" s="113"/>
      <c r="G357" s="114"/>
      <c r="H357" s="55">
        <f>IFERROR(VLOOKUP($G357,'Product Master'!$B$1:$G$26,5,FALSE),0)</f>
        <v>0</v>
      </c>
      <c r="I357" s="73" t="str">
        <f t="shared" si="55"/>
        <v/>
      </c>
      <c r="J357" s="115"/>
      <c r="K357" s="57">
        <f t="shared" si="51"/>
        <v>0</v>
      </c>
      <c r="L357" s="115"/>
      <c r="M357" s="56">
        <f t="shared" si="56"/>
        <v>0</v>
      </c>
      <c r="N357" s="56">
        <f t="shared" si="52"/>
        <v>0</v>
      </c>
      <c r="O357" s="56" t="str">
        <f>IFERROR(IF($P357="","",IF($P357=LEFT('Master Info'!$Q$2,2),"SCGST","IGST")),"")</f>
        <v/>
      </c>
      <c r="P357" s="56" t="str">
        <f>IFERROR(LEFT(VLOOKUP($F357,'Master Info'!$A$14:$U$113,21,FALSE),2),"")</f>
        <v/>
      </c>
      <c r="Q357" s="73" t="str">
        <f t="shared" si="53"/>
        <v/>
      </c>
      <c r="R357" s="56">
        <f t="shared" si="57"/>
        <v>0</v>
      </c>
      <c r="S357" s="56">
        <f t="shared" si="57"/>
        <v>0</v>
      </c>
      <c r="T357" s="56">
        <f t="shared" si="58"/>
        <v>0</v>
      </c>
      <c r="U357" s="57">
        <f t="shared" si="59"/>
        <v>0</v>
      </c>
      <c r="V357" s="55" t="str">
        <f>IFERROR(VLOOKUP($F357,'Master Info'!$A$14:$W$113,17,FALSE),"")</f>
        <v/>
      </c>
      <c r="W357" s="54"/>
    </row>
    <row r="358" spans="1:23" x14ac:dyDescent="0.25">
      <c r="A358" s="54">
        <f t="shared" si="60"/>
        <v>357</v>
      </c>
      <c r="B358" s="54" t="str">
        <f t="shared" si="54"/>
        <v>-</v>
      </c>
      <c r="C358" s="94"/>
      <c r="D358" s="94"/>
      <c r="E358" s="76"/>
      <c r="F358" s="113"/>
      <c r="G358" s="114"/>
      <c r="H358" s="55">
        <f>IFERROR(VLOOKUP($G358,'Product Master'!$B$1:$G$26,5,FALSE),0)</f>
        <v>0</v>
      </c>
      <c r="I358" s="73" t="str">
        <f t="shared" si="55"/>
        <v/>
      </c>
      <c r="J358" s="115"/>
      <c r="K358" s="57">
        <f t="shared" si="51"/>
        <v>0</v>
      </c>
      <c r="L358" s="115"/>
      <c r="M358" s="56">
        <f t="shared" si="56"/>
        <v>0</v>
      </c>
      <c r="N358" s="56">
        <f t="shared" si="52"/>
        <v>0</v>
      </c>
      <c r="O358" s="56" t="str">
        <f>IFERROR(IF($P358="","",IF($P358=LEFT('Master Info'!$Q$2,2),"SCGST","IGST")),"")</f>
        <v/>
      </c>
      <c r="P358" s="56" t="str">
        <f>IFERROR(LEFT(VLOOKUP($F358,'Master Info'!$A$14:$U$113,21,FALSE),2),"")</f>
        <v/>
      </c>
      <c r="Q358" s="73" t="str">
        <f t="shared" si="53"/>
        <v/>
      </c>
      <c r="R358" s="56">
        <f t="shared" si="57"/>
        <v>0</v>
      </c>
      <c r="S358" s="56">
        <f t="shared" si="57"/>
        <v>0</v>
      </c>
      <c r="T358" s="56">
        <f t="shared" si="58"/>
        <v>0</v>
      </c>
      <c r="U358" s="57">
        <f t="shared" si="59"/>
        <v>0</v>
      </c>
      <c r="V358" s="55" t="str">
        <f>IFERROR(VLOOKUP($F358,'Master Info'!$A$14:$W$113,17,FALSE),"")</f>
        <v/>
      </c>
      <c r="W358" s="54"/>
    </row>
    <row r="359" spans="1:23" x14ac:dyDescent="0.25">
      <c r="A359" s="54">
        <f t="shared" si="60"/>
        <v>358</v>
      </c>
      <c r="B359" s="54" t="str">
        <f t="shared" si="54"/>
        <v>-</v>
      </c>
      <c r="C359" s="94"/>
      <c r="D359" s="94"/>
      <c r="E359" s="76"/>
      <c r="F359" s="113"/>
      <c r="G359" s="114"/>
      <c r="H359" s="55">
        <f>IFERROR(VLOOKUP($G359,'Product Master'!$B$1:$G$26,5,FALSE),0)</f>
        <v>0</v>
      </c>
      <c r="I359" s="73" t="str">
        <f t="shared" si="55"/>
        <v/>
      </c>
      <c r="J359" s="115"/>
      <c r="K359" s="57">
        <f t="shared" si="51"/>
        <v>0</v>
      </c>
      <c r="L359" s="115"/>
      <c r="M359" s="56">
        <f t="shared" si="56"/>
        <v>0</v>
      </c>
      <c r="N359" s="56">
        <f t="shared" si="52"/>
        <v>0</v>
      </c>
      <c r="O359" s="56" t="str">
        <f>IFERROR(IF($P359="","",IF($P359=LEFT('Master Info'!$Q$2,2),"SCGST","IGST")),"")</f>
        <v/>
      </c>
      <c r="P359" s="56" t="str">
        <f>IFERROR(LEFT(VLOOKUP($F359,'Master Info'!$A$14:$U$113,21,FALSE),2),"")</f>
        <v/>
      </c>
      <c r="Q359" s="73" t="str">
        <f t="shared" si="53"/>
        <v/>
      </c>
      <c r="R359" s="56">
        <f t="shared" si="57"/>
        <v>0</v>
      </c>
      <c r="S359" s="56">
        <f t="shared" si="57"/>
        <v>0</v>
      </c>
      <c r="T359" s="56">
        <f t="shared" si="58"/>
        <v>0</v>
      </c>
      <c r="U359" s="57">
        <f t="shared" si="59"/>
        <v>0</v>
      </c>
      <c r="V359" s="55" t="str">
        <f>IFERROR(VLOOKUP($F359,'Master Info'!$A$14:$W$113,17,FALSE),"")</f>
        <v/>
      </c>
      <c r="W359" s="54"/>
    </row>
    <row r="360" spans="1:23" x14ac:dyDescent="0.25">
      <c r="A360" s="54">
        <f t="shared" si="60"/>
        <v>359</v>
      </c>
      <c r="B360" s="54" t="str">
        <f t="shared" si="54"/>
        <v>-</v>
      </c>
      <c r="C360" s="94"/>
      <c r="D360" s="94"/>
      <c r="E360" s="76"/>
      <c r="F360" s="113"/>
      <c r="G360" s="114"/>
      <c r="H360" s="55">
        <f>IFERROR(VLOOKUP($G360,'Product Master'!$B$1:$G$26,5,FALSE),0)</f>
        <v>0</v>
      </c>
      <c r="I360" s="73" t="str">
        <f t="shared" si="55"/>
        <v/>
      </c>
      <c r="J360" s="115"/>
      <c r="K360" s="57">
        <f t="shared" si="51"/>
        <v>0</v>
      </c>
      <c r="L360" s="115"/>
      <c r="M360" s="56">
        <f t="shared" si="56"/>
        <v>0</v>
      </c>
      <c r="N360" s="56">
        <f t="shared" si="52"/>
        <v>0</v>
      </c>
      <c r="O360" s="56" t="str">
        <f>IFERROR(IF($P360="","",IF($P360=LEFT('Master Info'!$Q$2,2),"SCGST","IGST")),"")</f>
        <v/>
      </c>
      <c r="P360" s="56" t="str">
        <f>IFERROR(LEFT(VLOOKUP($F360,'Master Info'!$A$14:$U$113,21,FALSE),2),"")</f>
        <v/>
      </c>
      <c r="Q360" s="73" t="str">
        <f t="shared" si="53"/>
        <v/>
      </c>
      <c r="R360" s="56">
        <f t="shared" si="57"/>
        <v>0</v>
      </c>
      <c r="S360" s="56">
        <f t="shared" si="57"/>
        <v>0</v>
      </c>
      <c r="T360" s="56">
        <f t="shared" si="58"/>
        <v>0</v>
      </c>
      <c r="U360" s="57">
        <f t="shared" si="59"/>
        <v>0</v>
      </c>
      <c r="V360" s="55" t="str">
        <f>IFERROR(VLOOKUP($F360,'Master Info'!$A$14:$W$113,17,FALSE),"")</f>
        <v/>
      </c>
      <c r="W360" s="54"/>
    </row>
    <row r="361" spans="1:23" x14ac:dyDescent="0.25">
      <c r="A361" s="54">
        <f t="shared" si="60"/>
        <v>360</v>
      </c>
      <c r="B361" s="54" t="str">
        <f t="shared" si="54"/>
        <v>-</v>
      </c>
      <c r="C361" s="94"/>
      <c r="D361" s="94"/>
      <c r="E361" s="76"/>
      <c r="F361" s="113"/>
      <c r="G361" s="114"/>
      <c r="H361" s="55">
        <f>IFERROR(VLOOKUP($G361,'Product Master'!$B$1:$G$26,5,FALSE),0)</f>
        <v>0</v>
      </c>
      <c r="I361" s="73" t="str">
        <f t="shared" si="55"/>
        <v/>
      </c>
      <c r="J361" s="115"/>
      <c r="K361" s="57">
        <f t="shared" si="51"/>
        <v>0</v>
      </c>
      <c r="L361" s="115"/>
      <c r="M361" s="56">
        <f t="shared" si="56"/>
        <v>0</v>
      </c>
      <c r="N361" s="56">
        <f t="shared" si="52"/>
        <v>0</v>
      </c>
      <c r="O361" s="56" t="str">
        <f>IFERROR(IF($P361="","",IF($P361=LEFT('Master Info'!$Q$2,2),"SCGST","IGST")),"")</f>
        <v/>
      </c>
      <c r="P361" s="56" t="str">
        <f>IFERROR(LEFT(VLOOKUP($F361,'Master Info'!$A$14:$U$113,21,FALSE),2),"")</f>
        <v/>
      </c>
      <c r="Q361" s="73" t="str">
        <f t="shared" si="53"/>
        <v/>
      </c>
      <c r="R361" s="56">
        <f t="shared" si="57"/>
        <v>0</v>
      </c>
      <c r="S361" s="56">
        <f t="shared" si="57"/>
        <v>0</v>
      </c>
      <c r="T361" s="56">
        <f t="shared" si="58"/>
        <v>0</v>
      </c>
      <c r="U361" s="57">
        <f t="shared" si="59"/>
        <v>0</v>
      </c>
      <c r="V361" s="55" t="str">
        <f>IFERROR(VLOOKUP($F361,'Master Info'!$A$14:$W$113,17,FALSE),"")</f>
        <v/>
      </c>
      <c r="W361" s="54"/>
    </row>
    <row r="362" spans="1:23" x14ac:dyDescent="0.25">
      <c r="A362" s="54">
        <f t="shared" si="60"/>
        <v>361</v>
      </c>
      <c r="B362" s="54" t="str">
        <f t="shared" si="54"/>
        <v>-</v>
      </c>
      <c r="C362" s="94"/>
      <c r="D362" s="94"/>
      <c r="E362" s="76"/>
      <c r="F362" s="113"/>
      <c r="G362" s="114"/>
      <c r="H362" s="55">
        <f>IFERROR(VLOOKUP($G362,'Product Master'!$B$1:$G$26,5,FALSE),0)</f>
        <v>0</v>
      </c>
      <c r="I362" s="73" t="str">
        <f t="shared" si="55"/>
        <v/>
      </c>
      <c r="J362" s="115"/>
      <c r="K362" s="57">
        <f t="shared" si="51"/>
        <v>0</v>
      </c>
      <c r="L362" s="115"/>
      <c r="M362" s="56">
        <f t="shared" si="56"/>
        <v>0</v>
      </c>
      <c r="N362" s="56">
        <f t="shared" si="52"/>
        <v>0</v>
      </c>
      <c r="O362" s="56" t="str">
        <f>IFERROR(IF($P362="","",IF($P362=LEFT('Master Info'!$Q$2,2),"SCGST","IGST")),"")</f>
        <v/>
      </c>
      <c r="P362" s="56" t="str">
        <f>IFERROR(LEFT(VLOOKUP($F362,'Master Info'!$A$14:$U$113,21,FALSE),2),"")</f>
        <v/>
      </c>
      <c r="Q362" s="73" t="str">
        <f t="shared" si="53"/>
        <v/>
      </c>
      <c r="R362" s="56">
        <f t="shared" si="57"/>
        <v>0</v>
      </c>
      <c r="S362" s="56">
        <f t="shared" si="57"/>
        <v>0</v>
      </c>
      <c r="T362" s="56">
        <f t="shared" si="58"/>
        <v>0</v>
      </c>
      <c r="U362" s="57">
        <f t="shared" si="59"/>
        <v>0</v>
      </c>
      <c r="V362" s="55" t="str">
        <f>IFERROR(VLOOKUP($F362,'Master Info'!$A$14:$W$113,17,FALSE),"")</f>
        <v/>
      </c>
      <c r="W362" s="54"/>
    </row>
    <row r="363" spans="1:23" x14ac:dyDescent="0.25">
      <c r="A363" s="54">
        <f t="shared" si="60"/>
        <v>362</v>
      </c>
      <c r="B363" s="54" t="str">
        <f t="shared" si="54"/>
        <v>-</v>
      </c>
      <c r="C363" s="94"/>
      <c r="D363" s="94"/>
      <c r="E363" s="76"/>
      <c r="F363" s="113"/>
      <c r="G363" s="114"/>
      <c r="H363" s="55">
        <f>IFERROR(VLOOKUP($G363,'Product Master'!$B$1:$G$26,5,FALSE),0)</f>
        <v>0</v>
      </c>
      <c r="I363" s="73" t="str">
        <f t="shared" si="55"/>
        <v/>
      </c>
      <c r="J363" s="115"/>
      <c r="K363" s="57">
        <f t="shared" si="51"/>
        <v>0</v>
      </c>
      <c r="L363" s="115"/>
      <c r="M363" s="56">
        <f t="shared" si="56"/>
        <v>0</v>
      </c>
      <c r="N363" s="56">
        <f t="shared" si="52"/>
        <v>0</v>
      </c>
      <c r="O363" s="56" t="str">
        <f>IFERROR(IF($P363="","",IF($P363=LEFT('Master Info'!$Q$2,2),"SCGST","IGST")),"")</f>
        <v/>
      </c>
      <c r="P363" s="56" t="str">
        <f>IFERROR(LEFT(VLOOKUP($F363,'Master Info'!$A$14:$U$113,21,FALSE),2),"")</f>
        <v/>
      </c>
      <c r="Q363" s="73" t="str">
        <f t="shared" si="53"/>
        <v/>
      </c>
      <c r="R363" s="56">
        <f t="shared" si="57"/>
        <v>0</v>
      </c>
      <c r="S363" s="56">
        <f t="shared" si="57"/>
        <v>0</v>
      </c>
      <c r="T363" s="56">
        <f t="shared" si="58"/>
        <v>0</v>
      </c>
      <c r="U363" s="57">
        <f t="shared" si="59"/>
        <v>0</v>
      </c>
      <c r="V363" s="55" t="str">
        <f>IFERROR(VLOOKUP($F363,'Master Info'!$A$14:$W$113,17,FALSE),"")</f>
        <v/>
      </c>
      <c r="W363" s="54"/>
    </row>
    <row r="364" spans="1:23" x14ac:dyDescent="0.25">
      <c r="A364" s="54">
        <f t="shared" si="60"/>
        <v>363</v>
      </c>
      <c r="B364" s="54" t="str">
        <f t="shared" si="54"/>
        <v>-</v>
      </c>
      <c r="C364" s="94"/>
      <c r="D364" s="94"/>
      <c r="E364" s="76"/>
      <c r="F364" s="113"/>
      <c r="G364" s="114"/>
      <c r="H364" s="55">
        <f>IFERROR(VLOOKUP($G364,'Product Master'!$B$1:$G$26,5,FALSE),0)</f>
        <v>0</v>
      </c>
      <c r="I364" s="73" t="str">
        <f t="shared" si="55"/>
        <v/>
      </c>
      <c r="J364" s="115"/>
      <c r="K364" s="57">
        <f t="shared" si="51"/>
        <v>0</v>
      </c>
      <c r="L364" s="115"/>
      <c r="M364" s="56">
        <f t="shared" si="56"/>
        <v>0</v>
      </c>
      <c r="N364" s="56">
        <f t="shared" si="52"/>
        <v>0</v>
      </c>
      <c r="O364" s="56" t="str">
        <f>IFERROR(IF($P364="","",IF($P364=LEFT('Master Info'!$Q$2,2),"SCGST","IGST")),"")</f>
        <v/>
      </c>
      <c r="P364" s="56" t="str">
        <f>IFERROR(LEFT(VLOOKUP($F364,'Master Info'!$A$14:$U$113,21,FALSE),2),"")</f>
        <v/>
      </c>
      <c r="Q364" s="73" t="str">
        <f t="shared" si="53"/>
        <v/>
      </c>
      <c r="R364" s="56">
        <f t="shared" si="57"/>
        <v>0</v>
      </c>
      <c r="S364" s="56">
        <f t="shared" si="57"/>
        <v>0</v>
      </c>
      <c r="T364" s="56">
        <f t="shared" si="58"/>
        <v>0</v>
      </c>
      <c r="U364" s="57">
        <f t="shared" si="59"/>
        <v>0</v>
      </c>
      <c r="V364" s="55" t="str">
        <f>IFERROR(VLOOKUP($F364,'Master Info'!$A$14:$W$113,17,FALSE),"")</f>
        <v/>
      </c>
      <c r="W364" s="54"/>
    </row>
    <row r="365" spans="1:23" x14ac:dyDescent="0.25">
      <c r="A365" s="54">
        <f t="shared" si="60"/>
        <v>364</v>
      </c>
      <c r="B365" s="54" t="str">
        <f t="shared" si="54"/>
        <v>-</v>
      </c>
      <c r="C365" s="94"/>
      <c r="D365" s="94"/>
      <c r="E365" s="76"/>
      <c r="F365" s="113"/>
      <c r="G365" s="114"/>
      <c r="H365" s="55">
        <f>IFERROR(VLOOKUP($G365,'Product Master'!$B$1:$G$26,5,FALSE),0)</f>
        <v>0</v>
      </c>
      <c r="I365" s="73" t="str">
        <f t="shared" si="55"/>
        <v/>
      </c>
      <c r="J365" s="115"/>
      <c r="K365" s="57">
        <f t="shared" si="51"/>
        <v>0</v>
      </c>
      <c r="L365" s="115"/>
      <c r="M365" s="56">
        <f t="shared" si="56"/>
        <v>0</v>
      </c>
      <c r="N365" s="56">
        <f t="shared" si="52"/>
        <v>0</v>
      </c>
      <c r="O365" s="56" t="str">
        <f>IFERROR(IF($P365="","",IF($P365=LEFT('Master Info'!$Q$2,2),"SCGST","IGST")),"")</f>
        <v/>
      </c>
      <c r="P365" s="56" t="str">
        <f>IFERROR(LEFT(VLOOKUP($F365,'Master Info'!$A$14:$U$113,21,FALSE),2),"")</f>
        <v/>
      </c>
      <c r="Q365" s="73" t="str">
        <f t="shared" si="53"/>
        <v/>
      </c>
      <c r="R365" s="56">
        <f t="shared" si="57"/>
        <v>0</v>
      </c>
      <c r="S365" s="56">
        <f t="shared" si="57"/>
        <v>0</v>
      </c>
      <c r="T365" s="56">
        <f t="shared" si="58"/>
        <v>0</v>
      </c>
      <c r="U365" s="57">
        <f t="shared" si="59"/>
        <v>0</v>
      </c>
      <c r="V365" s="55" t="str">
        <f>IFERROR(VLOOKUP($F365,'Master Info'!$A$14:$W$113,17,FALSE),"")</f>
        <v/>
      </c>
      <c r="W365" s="54"/>
    </row>
    <row r="366" spans="1:23" x14ac:dyDescent="0.25">
      <c r="A366" s="54">
        <f t="shared" si="60"/>
        <v>365</v>
      </c>
      <c r="B366" s="54" t="str">
        <f t="shared" si="54"/>
        <v>-</v>
      </c>
      <c r="C366" s="94"/>
      <c r="D366" s="94"/>
      <c r="E366" s="76"/>
      <c r="F366" s="113"/>
      <c r="G366" s="114"/>
      <c r="H366" s="55">
        <f>IFERROR(VLOOKUP($G366,'Product Master'!$B$1:$G$26,5,FALSE),0)</f>
        <v>0</v>
      </c>
      <c r="I366" s="73" t="str">
        <f t="shared" si="55"/>
        <v/>
      </c>
      <c r="J366" s="115"/>
      <c r="K366" s="57">
        <f t="shared" si="51"/>
        <v>0</v>
      </c>
      <c r="L366" s="115"/>
      <c r="M366" s="56">
        <f t="shared" si="56"/>
        <v>0</v>
      </c>
      <c r="N366" s="56">
        <f t="shared" si="52"/>
        <v>0</v>
      </c>
      <c r="O366" s="56" t="str">
        <f>IFERROR(IF($P366="","",IF($P366=LEFT('Master Info'!$Q$2,2),"SCGST","IGST")),"")</f>
        <v/>
      </c>
      <c r="P366" s="56" t="str">
        <f>IFERROR(LEFT(VLOOKUP($F366,'Master Info'!$A$14:$U$113,21,FALSE),2),"")</f>
        <v/>
      </c>
      <c r="Q366" s="73" t="str">
        <f t="shared" si="53"/>
        <v/>
      </c>
      <c r="R366" s="56">
        <f t="shared" si="57"/>
        <v>0</v>
      </c>
      <c r="S366" s="56">
        <f t="shared" si="57"/>
        <v>0</v>
      </c>
      <c r="T366" s="56">
        <f t="shared" si="58"/>
        <v>0</v>
      </c>
      <c r="U366" s="57">
        <f t="shared" si="59"/>
        <v>0</v>
      </c>
      <c r="V366" s="55" t="str">
        <f>IFERROR(VLOOKUP($F366,'Master Info'!$A$14:$W$113,17,FALSE),"")</f>
        <v/>
      </c>
      <c r="W366" s="54"/>
    </row>
    <row r="367" spans="1:23" x14ac:dyDescent="0.25">
      <c r="A367" s="54">
        <f t="shared" si="60"/>
        <v>366</v>
      </c>
      <c r="B367" s="54" t="str">
        <f t="shared" si="54"/>
        <v>-</v>
      </c>
      <c r="C367" s="94"/>
      <c r="D367" s="94"/>
      <c r="E367" s="76"/>
      <c r="F367" s="113"/>
      <c r="G367" s="114"/>
      <c r="H367" s="55">
        <f>IFERROR(VLOOKUP($G367,'Product Master'!$B$1:$G$26,5,FALSE),0)</f>
        <v>0</v>
      </c>
      <c r="I367" s="73" t="str">
        <f t="shared" si="55"/>
        <v/>
      </c>
      <c r="J367" s="115"/>
      <c r="K367" s="57">
        <f t="shared" si="51"/>
        <v>0</v>
      </c>
      <c r="L367" s="115"/>
      <c r="M367" s="56">
        <f t="shared" si="56"/>
        <v>0</v>
      </c>
      <c r="N367" s="56">
        <f t="shared" si="52"/>
        <v>0</v>
      </c>
      <c r="O367" s="56" t="str">
        <f>IFERROR(IF($P367="","",IF($P367=LEFT('Master Info'!$Q$2,2),"SCGST","IGST")),"")</f>
        <v/>
      </c>
      <c r="P367" s="56" t="str">
        <f>IFERROR(LEFT(VLOOKUP($F367,'Master Info'!$A$14:$U$113,21,FALSE),2),"")</f>
        <v/>
      </c>
      <c r="Q367" s="73" t="str">
        <f t="shared" si="53"/>
        <v/>
      </c>
      <c r="R367" s="56">
        <f t="shared" si="57"/>
        <v>0</v>
      </c>
      <c r="S367" s="56">
        <f t="shared" si="57"/>
        <v>0</v>
      </c>
      <c r="T367" s="56">
        <f t="shared" si="58"/>
        <v>0</v>
      </c>
      <c r="U367" s="57">
        <f t="shared" si="59"/>
        <v>0</v>
      </c>
      <c r="V367" s="55" t="str">
        <f>IFERROR(VLOOKUP($F367,'Master Info'!$A$14:$W$113,17,FALSE),"")</f>
        <v/>
      </c>
      <c r="W367" s="54"/>
    </row>
    <row r="368" spans="1:23" x14ac:dyDescent="0.25">
      <c r="A368" s="54">
        <f t="shared" si="60"/>
        <v>367</v>
      </c>
      <c r="B368" s="54" t="str">
        <f t="shared" si="54"/>
        <v>-</v>
      </c>
      <c r="C368" s="94"/>
      <c r="D368" s="94"/>
      <c r="E368" s="76"/>
      <c r="F368" s="113"/>
      <c r="G368" s="114"/>
      <c r="H368" s="55">
        <f>IFERROR(VLOOKUP($G368,'Product Master'!$B$1:$G$26,5,FALSE),0)</f>
        <v>0</v>
      </c>
      <c r="I368" s="73" t="str">
        <f t="shared" si="55"/>
        <v/>
      </c>
      <c r="J368" s="115"/>
      <c r="K368" s="57">
        <f t="shared" si="51"/>
        <v>0</v>
      </c>
      <c r="L368" s="115"/>
      <c r="M368" s="56">
        <f t="shared" si="56"/>
        <v>0</v>
      </c>
      <c r="N368" s="56">
        <f t="shared" si="52"/>
        <v>0</v>
      </c>
      <c r="O368" s="56" t="str">
        <f>IFERROR(IF($P368="","",IF($P368=LEFT('Master Info'!$Q$2,2),"SCGST","IGST")),"")</f>
        <v/>
      </c>
      <c r="P368" s="56" t="str">
        <f>IFERROR(LEFT(VLOOKUP($F368,'Master Info'!$A$14:$U$113,21,FALSE),2),"")</f>
        <v/>
      </c>
      <c r="Q368" s="73" t="str">
        <f t="shared" si="53"/>
        <v/>
      </c>
      <c r="R368" s="56">
        <f t="shared" si="57"/>
        <v>0</v>
      </c>
      <c r="S368" s="56">
        <f t="shared" si="57"/>
        <v>0</v>
      </c>
      <c r="T368" s="56">
        <f t="shared" si="58"/>
        <v>0</v>
      </c>
      <c r="U368" s="57">
        <f t="shared" si="59"/>
        <v>0</v>
      </c>
      <c r="V368" s="55" t="str">
        <f>IFERROR(VLOOKUP($F368,'Master Info'!$A$14:$W$113,17,FALSE),"")</f>
        <v/>
      </c>
      <c r="W368" s="54"/>
    </row>
    <row r="369" spans="1:23" x14ac:dyDescent="0.25">
      <c r="A369" s="54">
        <f t="shared" si="60"/>
        <v>368</v>
      </c>
      <c r="B369" s="54" t="str">
        <f t="shared" si="54"/>
        <v>-</v>
      </c>
      <c r="C369" s="94"/>
      <c r="D369" s="94"/>
      <c r="E369" s="76"/>
      <c r="F369" s="113"/>
      <c r="G369" s="114"/>
      <c r="H369" s="55">
        <f>IFERROR(VLOOKUP($G369,'Product Master'!$B$1:$G$26,5,FALSE),0)</f>
        <v>0</v>
      </c>
      <c r="I369" s="73" t="str">
        <f t="shared" si="55"/>
        <v/>
      </c>
      <c r="J369" s="115"/>
      <c r="K369" s="57">
        <f t="shared" si="51"/>
        <v>0</v>
      </c>
      <c r="L369" s="115"/>
      <c r="M369" s="56">
        <f t="shared" si="56"/>
        <v>0</v>
      </c>
      <c r="N369" s="56">
        <f t="shared" si="52"/>
        <v>0</v>
      </c>
      <c r="O369" s="56" t="str">
        <f>IFERROR(IF($P369="","",IF($P369=LEFT('Master Info'!$Q$2,2),"SCGST","IGST")),"")</f>
        <v/>
      </c>
      <c r="P369" s="56" t="str">
        <f>IFERROR(LEFT(VLOOKUP($F369,'Master Info'!$A$14:$U$113,21,FALSE),2),"")</f>
        <v/>
      </c>
      <c r="Q369" s="73" t="str">
        <f t="shared" si="53"/>
        <v/>
      </c>
      <c r="R369" s="56">
        <f t="shared" si="57"/>
        <v>0</v>
      </c>
      <c r="S369" s="56">
        <f t="shared" si="57"/>
        <v>0</v>
      </c>
      <c r="T369" s="56">
        <f t="shared" si="58"/>
        <v>0</v>
      </c>
      <c r="U369" s="57">
        <f t="shared" si="59"/>
        <v>0</v>
      </c>
      <c r="V369" s="55" t="str">
        <f>IFERROR(VLOOKUP($F369,'Master Info'!$A$14:$W$113,17,FALSE),"")</f>
        <v/>
      </c>
      <c r="W369" s="54"/>
    </row>
    <row r="370" spans="1:23" x14ac:dyDescent="0.25">
      <c r="A370" s="54">
        <f t="shared" si="60"/>
        <v>369</v>
      </c>
      <c r="B370" s="54" t="str">
        <f t="shared" si="54"/>
        <v>-</v>
      </c>
      <c r="C370" s="94"/>
      <c r="D370" s="94"/>
      <c r="E370" s="76"/>
      <c r="F370" s="113"/>
      <c r="G370" s="114"/>
      <c r="H370" s="55">
        <f>IFERROR(VLOOKUP($G370,'Product Master'!$B$1:$G$26,5,FALSE),0)</f>
        <v>0</v>
      </c>
      <c r="I370" s="73" t="str">
        <f t="shared" si="55"/>
        <v/>
      </c>
      <c r="J370" s="115"/>
      <c r="K370" s="57">
        <f t="shared" si="51"/>
        <v>0</v>
      </c>
      <c r="L370" s="115"/>
      <c r="M370" s="56">
        <f t="shared" si="56"/>
        <v>0</v>
      </c>
      <c r="N370" s="56">
        <f t="shared" si="52"/>
        <v>0</v>
      </c>
      <c r="O370" s="56" t="str">
        <f>IFERROR(IF($P370="","",IF($P370=LEFT('Master Info'!$Q$2,2),"SCGST","IGST")),"")</f>
        <v/>
      </c>
      <c r="P370" s="56" t="str">
        <f>IFERROR(LEFT(VLOOKUP($F370,'Master Info'!$A$14:$U$113,21,FALSE),2),"")</f>
        <v/>
      </c>
      <c r="Q370" s="73" t="str">
        <f t="shared" si="53"/>
        <v/>
      </c>
      <c r="R370" s="56">
        <f t="shared" si="57"/>
        <v>0</v>
      </c>
      <c r="S370" s="56">
        <f t="shared" si="57"/>
        <v>0</v>
      </c>
      <c r="T370" s="56">
        <f t="shared" si="58"/>
        <v>0</v>
      </c>
      <c r="U370" s="57">
        <f t="shared" si="59"/>
        <v>0</v>
      </c>
      <c r="V370" s="55" t="str">
        <f>IFERROR(VLOOKUP($F370,'Master Info'!$A$14:$W$113,17,FALSE),"")</f>
        <v/>
      </c>
      <c r="W370" s="54"/>
    </row>
    <row r="371" spans="1:23" x14ac:dyDescent="0.25">
      <c r="A371" s="54">
        <f t="shared" si="60"/>
        <v>370</v>
      </c>
      <c r="B371" s="54" t="str">
        <f t="shared" si="54"/>
        <v>-</v>
      </c>
      <c r="C371" s="94"/>
      <c r="D371" s="94"/>
      <c r="E371" s="76"/>
      <c r="F371" s="113"/>
      <c r="G371" s="114"/>
      <c r="H371" s="55">
        <f>IFERROR(VLOOKUP($G371,'Product Master'!$B$1:$G$26,5,FALSE),0)</f>
        <v>0</v>
      </c>
      <c r="I371" s="73" t="str">
        <f t="shared" si="55"/>
        <v/>
      </c>
      <c r="J371" s="115"/>
      <c r="K371" s="57">
        <f t="shared" si="51"/>
        <v>0</v>
      </c>
      <c r="L371" s="115"/>
      <c r="M371" s="56">
        <f t="shared" si="56"/>
        <v>0</v>
      </c>
      <c r="N371" s="56">
        <f t="shared" si="52"/>
        <v>0</v>
      </c>
      <c r="O371" s="56" t="str">
        <f>IFERROR(IF($P371="","",IF($P371=LEFT('Master Info'!$Q$2,2),"SCGST","IGST")),"")</f>
        <v/>
      </c>
      <c r="P371" s="56" t="str">
        <f>IFERROR(LEFT(VLOOKUP($F371,'Master Info'!$A$14:$U$113,21,FALSE),2),"")</f>
        <v/>
      </c>
      <c r="Q371" s="73" t="str">
        <f t="shared" si="53"/>
        <v/>
      </c>
      <c r="R371" s="56">
        <f t="shared" si="57"/>
        <v>0</v>
      </c>
      <c r="S371" s="56">
        <f t="shared" si="57"/>
        <v>0</v>
      </c>
      <c r="T371" s="56">
        <f t="shared" si="58"/>
        <v>0</v>
      </c>
      <c r="U371" s="57">
        <f t="shared" si="59"/>
        <v>0</v>
      </c>
      <c r="V371" s="55" t="str">
        <f>IFERROR(VLOOKUP($F371,'Master Info'!$A$14:$W$113,17,FALSE),"")</f>
        <v/>
      </c>
      <c r="W371" s="54"/>
    </row>
    <row r="372" spans="1:23" x14ac:dyDescent="0.25">
      <c r="A372" s="54">
        <f t="shared" si="60"/>
        <v>371</v>
      </c>
      <c r="B372" s="54" t="str">
        <f t="shared" si="54"/>
        <v>-</v>
      </c>
      <c r="C372" s="94"/>
      <c r="D372" s="94"/>
      <c r="E372" s="76"/>
      <c r="F372" s="113"/>
      <c r="G372" s="114"/>
      <c r="H372" s="55">
        <f>IFERROR(VLOOKUP($G372,'Product Master'!$B$1:$G$26,5,FALSE),0)</f>
        <v>0</v>
      </c>
      <c r="I372" s="73" t="str">
        <f t="shared" si="55"/>
        <v/>
      </c>
      <c r="J372" s="115"/>
      <c r="K372" s="57">
        <f t="shared" si="51"/>
        <v>0</v>
      </c>
      <c r="L372" s="115"/>
      <c r="M372" s="56">
        <f t="shared" si="56"/>
        <v>0</v>
      </c>
      <c r="N372" s="56">
        <f t="shared" si="52"/>
        <v>0</v>
      </c>
      <c r="O372" s="56" t="str">
        <f>IFERROR(IF($P372="","",IF($P372=LEFT('Master Info'!$Q$2,2),"SCGST","IGST")),"")</f>
        <v/>
      </c>
      <c r="P372" s="56" t="str">
        <f>IFERROR(LEFT(VLOOKUP($F372,'Master Info'!$A$14:$U$113,21,FALSE),2),"")</f>
        <v/>
      </c>
      <c r="Q372" s="73" t="str">
        <f t="shared" si="53"/>
        <v/>
      </c>
      <c r="R372" s="56">
        <f t="shared" si="57"/>
        <v>0</v>
      </c>
      <c r="S372" s="56">
        <f t="shared" si="57"/>
        <v>0</v>
      </c>
      <c r="T372" s="56">
        <f t="shared" si="58"/>
        <v>0</v>
      </c>
      <c r="U372" s="57">
        <f t="shared" si="59"/>
        <v>0</v>
      </c>
      <c r="V372" s="55" t="str">
        <f>IFERROR(VLOOKUP($F372,'Master Info'!$A$14:$W$113,17,FALSE),"")</f>
        <v/>
      </c>
      <c r="W372" s="54"/>
    </row>
    <row r="373" spans="1:23" x14ac:dyDescent="0.25">
      <c r="A373" s="54">
        <f t="shared" si="60"/>
        <v>372</v>
      </c>
      <c r="B373" s="54" t="str">
        <f t="shared" si="54"/>
        <v>-</v>
      </c>
      <c r="C373" s="94"/>
      <c r="D373" s="94"/>
      <c r="E373" s="76"/>
      <c r="F373" s="113"/>
      <c r="G373" s="114"/>
      <c r="H373" s="55">
        <f>IFERROR(VLOOKUP($G373,'Product Master'!$B$1:$G$26,5,FALSE),0)</f>
        <v>0</v>
      </c>
      <c r="I373" s="73" t="str">
        <f t="shared" si="55"/>
        <v/>
      </c>
      <c r="J373" s="115"/>
      <c r="K373" s="57">
        <f t="shared" si="51"/>
        <v>0</v>
      </c>
      <c r="L373" s="115"/>
      <c r="M373" s="56">
        <f t="shared" si="56"/>
        <v>0</v>
      </c>
      <c r="N373" s="56">
        <f t="shared" si="52"/>
        <v>0</v>
      </c>
      <c r="O373" s="56" t="str">
        <f>IFERROR(IF($P373="","",IF($P373=LEFT('Master Info'!$Q$2,2),"SCGST","IGST")),"")</f>
        <v/>
      </c>
      <c r="P373" s="56" t="str">
        <f>IFERROR(LEFT(VLOOKUP($F373,'Master Info'!$A$14:$U$113,21,FALSE),2),"")</f>
        <v/>
      </c>
      <c r="Q373" s="73" t="str">
        <f t="shared" si="53"/>
        <v/>
      </c>
      <c r="R373" s="56">
        <f t="shared" si="57"/>
        <v>0</v>
      </c>
      <c r="S373" s="56">
        <f t="shared" si="57"/>
        <v>0</v>
      </c>
      <c r="T373" s="56">
        <f t="shared" si="58"/>
        <v>0</v>
      </c>
      <c r="U373" s="57">
        <f t="shared" si="59"/>
        <v>0</v>
      </c>
      <c r="V373" s="55" t="str">
        <f>IFERROR(VLOOKUP($F373,'Master Info'!$A$14:$W$113,17,FALSE),"")</f>
        <v/>
      </c>
      <c r="W373" s="54"/>
    </row>
    <row r="374" spans="1:23" x14ac:dyDescent="0.25">
      <c r="A374" s="54">
        <f t="shared" si="60"/>
        <v>373</v>
      </c>
      <c r="B374" s="54" t="str">
        <f t="shared" si="54"/>
        <v>-</v>
      </c>
      <c r="C374" s="94"/>
      <c r="D374" s="94"/>
      <c r="E374" s="76"/>
      <c r="F374" s="113"/>
      <c r="G374" s="114"/>
      <c r="H374" s="55">
        <f>IFERROR(VLOOKUP($G374,'Product Master'!$B$1:$G$26,5,FALSE),0)</f>
        <v>0</v>
      </c>
      <c r="I374" s="73" t="str">
        <f t="shared" si="55"/>
        <v/>
      </c>
      <c r="J374" s="115"/>
      <c r="K374" s="57">
        <f t="shared" si="51"/>
        <v>0</v>
      </c>
      <c r="L374" s="115"/>
      <c r="M374" s="56">
        <f t="shared" si="56"/>
        <v>0</v>
      </c>
      <c r="N374" s="56">
        <f t="shared" si="52"/>
        <v>0</v>
      </c>
      <c r="O374" s="56" t="str">
        <f>IFERROR(IF($P374="","",IF($P374=LEFT('Master Info'!$Q$2,2),"SCGST","IGST")),"")</f>
        <v/>
      </c>
      <c r="P374" s="56" t="str">
        <f>IFERROR(LEFT(VLOOKUP($F374,'Master Info'!$A$14:$U$113,21,FALSE),2),"")</f>
        <v/>
      </c>
      <c r="Q374" s="73" t="str">
        <f t="shared" si="53"/>
        <v/>
      </c>
      <c r="R374" s="56">
        <f t="shared" si="57"/>
        <v>0</v>
      </c>
      <c r="S374" s="56">
        <f t="shared" si="57"/>
        <v>0</v>
      </c>
      <c r="T374" s="56">
        <f t="shared" si="58"/>
        <v>0</v>
      </c>
      <c r="U374" s="57">
        <f t="shared" si="59"/>
        <v>0</v>
      </c>
      <c r="V374" s="55" t="str">
        <f>IFERROR(VLOOKUP($F374,'Master Info'!$A$14:$W$113,17,FALSE),"")</f>
        <v/>
      </c>
      <c r="W374" s="54"/>
    </row>
    <row r="375" spans="1:23" x14ac:dyDescent="0.25">
      <c r="A375" s="54">
        <f t="shared" si="60"/>
        <v>374</v>
      </c>
      <c r="B375" s="54" t="str">
        <f t="shared" si="54"/>
        <v>-</v>
      </c>
      <c r="C375" s="94"/>
      <c r="D375" s="94"/>
      <c r="E375" s="76"/>
      <c r="F375" s="113"/>
      <c r="G375" s="114"/>
      <c r="H375" s="55">
        <f>IFERROR(VLOOKUP($G375,'Product Master'!$B$1:$G$26,5,FALSE),0)</f>
        <v>0</v>
      </c>
      <c r="I375" s="73" t="str">
        <f t="shared" si="55"/>
        <v/>
      </c>
      <c r="J375" s="115"/>
      <c r="K375" s="57">
        <f t="shared" si="51"/>
        <v>0</v>
      </c>
      <c r="L375" s="115"/>
      <c r="M375" s="56">
        <f t="shared" si="56"/>
        <v>0</v>
      </c>
      <c r="N375" s="56">
        <f t="shared" si="52"/>
        <v>0</v>
      </c>
      <c r="O375" s="56" t="str">
        <f>IFERROR(IF($P375="","",IF($P375=LEFT('Master Info'!$Q$2,2),"SCGST","IGST")),"")</f>
        <v/>
      </c>
      <c r="P375" s="56" t="str">
        <f>IFERROR(LEFT(VLOOKUP($F375,'Master Info'!$A$14:$U$113,21,FALSE),2),"")</f>
        <v/>
      </c>
      <c r="Q375" s="73" t="str">
        <f t="shared" si="53"/>
        <v/>
      </c>
      <c r="R375" s="56">
        <f t="shared" si="57"/>
        <v>0</v>
      </c>
      <c r="S375" s="56">
        <f t="shared" si="57"/>
        <v>0</v>
      </c>
      <c r="T375" s="56">
        <f t="shared" si="58"/>
        <v>0</v>
      </c>
      <c r="U375" s="57">
        <f t="shared" si="59"/>
        <v>0</v>
      </c>
      <c r="V375" s="55" t="str">
        <f>IFERROR(VLOOKUP($F375,'Master Info'!$A$14:$W$113,17,FALSE),"")</f>
        <v/>
      </c>
      <c r="W375" s="54"/>
    </row>
    <row r="376" spans="1:23" x14ac:dyDescent="0.25">
      <c r="A376" s="54">
        <f t="shared" si="60"/>
        <v>375</v>
      </c>
      <c r="B376" s="54" t="str">
        <f t="shared" si="54"/>
        <v>-</v>
      </c>
      <c r="C376" s="94"/>
      <c r="D376" s="94"/>
      <c r="E376" s="76"/>
      <c r="F376" s="113"/>
      <c r="G376" s="114"/>
      <c r="H376" s="55">
        <f>IFERROR(VLOOKUP($G376,'Product Master'!$B$1:$G$26,5,FALSE),0)</f>
        <v>0</v>
      </c>
      <c r="I376" s="73" t="str">
        <f t="shared" si="55"/>
        <v/>
      </c>
      <c r="J376" s="115"/>
      <c r="K376" s="57">
        <f t="shared" si="51"/>
        <v>0</v>
      </c>
      <c r="L376" s="115"/>
      <c r="M376" s="56">
        <f t="shared" si="56"/>
        <v>0</v>
      </c>
      <c r="N376" s="56">
        <f t="shared" si="52"/>
        <v>0</v>
      </c>
      <c r="O376" s="56" t="str">
        <f>IFERROR(IF($P376="","",IF($P376=LEFT('Master Info'!$Q$2,2),"SCGST","IGST")),"")</f>
        <v/>
      </c>
      <c r="P376" s="56" t="str">
        <f>IFERROR(LEFT(VLOOKUP($F376,'Master Info'!$A$14:$U$113,21,FALSE),2),"")</f>
        <v/>
      </c>
      <c r="Q376" s="73" t="str">
        <f t="shared" si="53"/>
        <v/>
      </c>
      <c r="R376" s="56">
        <f t="shared" si="57"/>
        <v>0</v>
      </c>
      <c r="S376" s="56">
        <f t="shared" si="57"/>
        <v>0</v>
      </c>
      <c r="T376" s="56">
        <f t="shared" si="58"/>
        <v>0</v>
      </c>
      <c r="U376" s="57">
        <f t="shared" si="59"/>
        <v>0</v>
      </c>
      <c r="V376" s="55" t="str">
        <f>IFERROR(VLOOKUP($F376,'Master Info'!$A$14:$W$113,17,FALSE),"")</f>
        <v/>
      </c>
      <c r="W376" s="54"/>
    </row>
    <row r="377" spans="1:23" x14ac:dyDescent="0.25">
      <c r="A377" s="54">
        <f t="shared" si="60"/>
        <v>376</v>
      </c>
      <c r="B377" s="54" t="str">
        <f t="shared" si="54"/>
        <v>-</v>
      </c>
      <c r="C377" s="94"/>
      <c r="D377" s="94"/>
      <c r="E377" s="76"/>
      <c r="F377" s="113"/>
      <c r="G377" s="114"/>
      <c r="H377" s="55">
        <f>IFERROR(VLOOKUP($G377,'Product Master'!$B$1:$G$26,5,FALSE),0)</f>
        <v>0</v>
      </c>
      <c r="I377" s="73" t="str">
        <f t="shared" si="55"/>
        <v/>
      </c>
      <c r="J377" s="115"/>
      <c r="K377" s="57">
        <f t="shared" si="51"/>
        <v>0</v>
      </c>
      <c r="L377" s="115"/>
      <c r="M377" s="56">
        <f t="shared" si="56"/>
        <v>0</v>
      </c>
      <c r="N377" s="56">
        <f t="shared" si="52"/>
        <v>0</v>
      </c>
      <c r="O377" s="56" t="str">
        <f>IFERROR(IF($P377="","",IF($P377=LEFT('Master Info'!$Q$2,2),"SCGST","IGST")),"")</f>
        <v/>
      </c>
      <c r="P377" s="56" t="str">
        <f>IFERROR(LEFT(VLOOKUP($F377,'Master Info'!$A$14:$U$113,21,FALSE),2),"")</f>
        <v/>
      </c>
      <c r="Q377" s="73" t="str">
        <f t="shared" si="53"/>
        <v/>
      </c>
      <c r="R377" s="56">
        <f t="shared" si="57"/>
        <v>0</v>
      </c>
      <c r="S377" s="56">
        <f t="shared" si="57"/>
        <v>0</v>
      </c>
      <c r="T377" s="56">
        <f t="shared" si="58"/>
        <v>0</v>
      </c>
      <c r="U377" s="57">
        <f t="shared" si="59"/>
        <v>0</v>
      </c>
      <c r="V377" s="55" t="str">
        <f>IFERROR(VLOOKUP($F377,'Master Info'!$A$14:$W$113,17,FALSE),"")</f>
        <v/>
      </c>
      <c r="W377" s="54"/>
    </row>
    <row r="378" spans="1:23" x14ac:dyDescent="0.25">
      <c r="A378" s="54">
        <f t="shared" si="60"/>
        <v>377</v>
      </c>
      <c r="B378" s="54" t="str">
        <f t="shared" si="54"/>
        <v>-</v>
      </c>
      <c r="C378" s="94"/>
      <c r="D378" s="94"/>
      <c r="E378" s="76"/>
      <c r="F378" s="113"/>
      <c r="G378" s="114"/>
      <c r="H378" s="55">
        <f>IFERROR(VLOOKUP($G378,'Product Master'!$B$1:$G$26,5,FALSE),0)</f>
        <v>0</v>
      </c>
      <c r="I378" s="73" t="str">
        <f t="shared" si="55"/>
        <v/>
      </c>
      <c r="J378" s="115"/>
      <c r="K378" s="57">
        <f t="shared" si="51"/>
        <v>0</v>
      </c>
      <c r="L378" s="115"/>
      <c r="M378" s="56">
        <f t="shared" si="56"/>
        <v>0</v>
      </c>
      <c r="N378" s="56">
        <f t="shared" si="52"/>
        <v>0</v>
      </c>
      <c r="O378" s="56" t="str">
        <f>IFERROR(IF($P378="","",IF($P378=LEFT('Master Info'!$Q$2,2),"SCGST","IGST")),"")</f>
        <v/>
      </c>
      <c r="P378" s="56" t="str">
        <f>IFERROR(LEFT(VLOOKUP($F378,'Master Info'!$A$14:$U$113,21,FALSE),2),"")</f>
        <v/>
      </c>
      <c r="Q378" s="73" t="str">
        <f t="shared" si="53"/>
        <v/>
      </c>
      <c r="R378" s="56">
        <f t="shared" si="57"/>
        <v>0</v>
      </c>
      <c r="S378" s="56">
        <f t="shared" si="57"/>
        <v>0</v>
      </c>
      <c r="T378" s="56">
        <f t="shared" si="58"/>
        <v>0</v>
      </c>
      <c r="U378" s="57">
        <f t="shared" si="59"/>
        <v>0</v>
      </c>
      <c r="V378" s="55" t="str">
        <f>IFERROR(VLOOKUP($F378,'Master Info'!$A$14:$W$113,17,FALSE),"")</f>
        <v/>
      </c>
      <c r="W378" s="54"/>
    </row>
    <row r="379" spans="1:23" x14ac:dyDescent="0.25">
      <c r="A379" s="54">
        <f t="shared" si="60"/>
        <v>378</v>
      </c>
      <c r="B379" s="54" t="str">
        <f t="shared" si="54"/>
        <v>-</v>
      </c>
      <c r="C379" s="94"/>
      <c r="D379" s="94"/>
      <c r="E379" s="76"/>
      <c r="F379" s="113"/>
      <c r="G379" s="114"/>
      <c r="H379" s="55">
        <f>IFERROR(VLOOKUP($G379,'Product Master'!$B$1:$G$26,5,FALSE),0)</f>
        <v>0</v>
      </c>
      <c r="I379" s="73" t="str">
        <f t="shared" si="55"/>
        <v/>
      </c>
      <c r="J379" s="115"/>
      <c r="K379" s="57">
        <f t="shared" si="51"/>
        <v>0</v>
      </c>
      <c r="L379" s="115"/>
      <c r="M379" s="56">
        <f t="shared" si="56"/>
        <v>0</v>
      </c>
      <c r="N379" s="56">
        <f t="shared" si="52"/>
        <v>0</v>
      </c>
      <c r="O379" s="56" t="str">
        <f>IFERROR(IF($P379="","",IF($P379=LEFT('Master Info'!$Q$2,2),"SCGST","IGST")),"")</f>
        <v/>
      </c>
      <c r="P379" s="56" t="str">
        <f>IFERROR(LEFT(VLOOKUP($F379,'Master Info'!$A$14:$U$113,21,FALSE),2),"")</f>
        <v/>
      </c>
      <c r="Q379" s="73" t="str">
        <f t="shared" si="53"/>
        <v/>
      </c>
      <c r="R379" s="56">
        <f t="shared" si="57"/>
        <v>0</v>
      </c>
      <c r="S379" s="56">
        <f t="shared" si="57"/>
        <v>0</v>
      </c>
      <c r="T379" s="56">
        <f t="shared" si="58"/>
        <v>0</v>
      </c>
      <c r="U379" s="57">
        <f t="shared" si="59"/>
        <v>0</v>
      </c>
      <c r="V379" s="55" t="str">
        <f>IFERROR(VLOOKUP($F379,'Master Info'!$A$14:$W$113,17,FALSE),"")</f>
        <v/>
      </c>
      <c r="W379" s="54"/>
    </row>
    <row r="380" spans="1:23" x14ac:dyDescent="0.25">
      <c r="A380" s="54">
        <f t="shared" si="60"/>
        <v>379</v>
      </c>
      <c r="B380" s="54" t="str">
        <f t="shared" si="54"/>
        <v>-</v>
      </c>
      <c r="C380" s="94"/>
      <c r="D380" s="94"/>
      <c r="E380" s="76"/>
      <c r="F380" s="113"/>
      <c r="G380" s="114"/>
      <c r="H380" s="55">
        <f>IFERROR(VLOOKUP($G380,'Product Master'!$B$1:$G$26,5,FALSE),0)</f>
        <v>0</v>
      </c>
      <c r="I380" s="73" t="str">
        <f t="shared" si="55"/>
        <v/>
      </c>
      <c r="J380" s="115"/>
      <c r="K380" s="57">
        <f t="shared" si="51"/>
        <v>0</v>
      </c>
      <c r="L380" s="115"/>
      <c r="M380" s="56">
        <f t="shared" si="56"/>
        <v>0</v>
      </c>
      <c r="N380" s="56">
        <f t="shared" si="52"/>
        <v>0</v>
      </c>
      <c r="O380" s="56" t="str">
        <f>IFERROR(IF($P380="","",IF($P380=LEFT('Master Info'!$Q$2,2),"SCGST","IGST")),"")</f>
        <v/>
      </c>
      <c r="P380" s="56" t="str">
        <f>IFERROR(LEFT(VLOOKUP($F380,'Master Info'!$A$14:$U$113,21,FALSE),2),"")</f>
        <v/>
      </c>
      <c r="Q380" s="73" t="str">
        <f t="shared" si="53"/>
        <v/>
      </c>
      <c r="R380" s="56">
        <f t="shared" si="57"/>
        <v>0</v>
      </c>
      <c r="S380" s="56">
        <f t="shared" si="57"/>
        <v>0</v>
      </c>
      <c r="T380" s="56">
        <f t="shared" si="58"/>
        <v>0</v>
      </c>
      <c r="U380" s="57">
        <f t="shared" si="59"/>
        <v>0</v>
      </c>
      <c r="V380" s="55" t="str">
        <f>IFERROR(VLOOKUP($F380,'Master Info'!$A$14:$W$113,17,FALSE),"")</f>
        <v/>
      </c>
      <c r="W380" s="54"/>
    </row>
    <row r="381" spans="1:23" x14ac:dyDescent="0.25">
      <c r="A381" s="54">
        <f t="shared" si="60"/>
        <v>380</v>
      </c>
      <c r="B381" s="54" t="str">
        <f t="shared" si="54"/>
        <v>-</v>
      </c>
      <c r="C381" s="94"/>
      <c r="D381" s="94"/>
      <c r="E381" s="76"/>
      <c r="F381" s="113"/>
      <c r="G381" s="114"/>
      <c r="H381" s="55">
        <f>IFERROR(VLOOKUP($G381,'Product Master'!$B$1:$G$26,5,FALSE),0)</f>
        <v>0</v>
      </c>
      <c r="I381" s="73" t="str">
        <f t="shared" si="55"/>
        <v/>
      </c>
      <c r="J381" s="115"/>
      <c r="K381" s="57">
        <f t="shared" si="51"/>
        <v>0</v>
      </c>
      <c r="L381" s="115"/>
      <c r="M381" s="56">
        <f t="shared" si="56"/>
        <v>0</v>
      </c>
      <c r="N381" s="56">
        <f t="shared" si="52"/>
        <v>0</v>
      </c>
      <c r="O381" s="56" t="str">
        <f>IFERROR(IF($P381="","",IF($P381=LEFT('Master Info'!$Q$2,2),"SCGST","IGST")),"")</f>
        <v/>
      </c>
      <c r="P381" s="56" t="str">
        <f>IFERROR(LEFT(VLOOKUP($F381,'Master Info'!$A$14:$U$113,21,FALSE),2),"")</f>
        <v/>
      </c>
      <c r="Q381" s="73" t="str">
        <f t="shared" si="53"/>
        <v/>
      </c>
      <c r="R381" s="56">
        <f t="shared" si="57"/>
        <v>0</v>
      </c>
      <c r="S381" s="56">
        <f t="shared" si="57"/>
        <v>0</v>
      </c>
      <c r="T381" s="56">
        <f t="shared" si="58"/>
        <v>0</v>
      </c>
      <c r="U381" s="57">
        <f t="shared" si="59"/>
        <v>0</v>
      </c>
      <c r="V381" s="55" t="str">
        <f>IFERROR(VLOOKUP($F381,'Master Info'!$A$14:$W$113,17,FALSE),"")</f>
        <v/>
      </c>
      <c r="W381" s="54"/>
    </row>
    <row r="382" spans="1:23" x14ac:dyDescent="0.25">
      <c r="A382" s="54">
        <f t="shared" si="60"/>
        <v>381</v>
      </c>
      <c r="B382" s="54" t="str">
        <f t="shared" si="54"/>
        <v>-</v>
      </c>
      <c r="C382" s="94"/>
      <c r="D382" s="94"/>
      <c r="E382" s="76"/>
      <c r="F382" s="113"/>
      <c r="G382" s="114"/>
      <c r="H382" s="55">
        <f>IFERROR(VLOOKUP($G382,'Product Master'!$B$1:$G$26,5,FALSE),0)</f>
        <v>0</v>
      </c>
      <c r="I382" s="73" t="str">
        <f t="shared" si="55"/>
        <v/>
      </c>
      <c r="J382" s="115"/>
      <c r="K382" s="57">
        <f t="shared" si="51"/>
        <v>0</v>
      </c>
      <c r="L382" s="115"/>
      <c r="M382" s="56">
        <f t="shared" si="56"/>
        <v>0</v>
      </c>
      <c r="N382" s="56">
        <f t="shared" si="52"/>
        <v>0</v>
      </c>
      <c r="O382" s="56" t="str">
        <f>IFERROR(IF($P382="","",IF($P382=LEFT('Master Info'!$Q$2,2),"SCGST","IGST")),"")</f>
        <v/>
      </c>
      <c r="P382" s="56" t="str">
        <f>IFERROR(LEFT(VLOOKUP($F382,'Master Info'!$A$14:$U$113,21,FALSE),2),"")</f>
        <v/>
      </c>
      <c r="Q382" s="73" t="str">
        <f t="shared" si="53"/>
        <v/>
      </c>
      <c r="R382" s="56">
        <f t="shared" si="57"/>
        <v>0</v>
      </c>
      <c r="S382" s="56">
        <f t="shared" si="57"/>
        <v>0</v>
      </c>
      <c r="T382" s="56">
        <f t="shared" si="58"/>
        <v>0</v>
      </c>
      <c r="U382" s="57">
        <f t="shared" si="59"/>
        <v>0</v>
      </c>
      <c r="V382" s="55" t="str">
        <f>IFERROR(VLOOKUP($F382,'Master Info'!$A$14:$W$113,17,FALSE),"")</f>
        <v/>
      </c>
      <c r="W382" s="54"/>
    </row>
    <row r="383" spans="1:23" x14ac:dyDescent="0.25">
      <c r="A383" s="54">
        <f t="shared" si="60"/>
        <v>382</v>
      </c>
      <c r="B383" s="54" t="str">
        <f t="shared" si="54"/>
        <v>-</v>
      </c>
      <c r="C383" s="94"/>
      <c r="D383" s="94"/>
      <c r="E383" s="76"/>
      <c r="F383" s="113"/>
      <c r="G383" s="114"/>
      <c r="H383" s="55">
        <f>IFERROR(VLOOKUP($G383,'Product Master'!$B$1:$G$26,5,FALSE),0)</f>
        <v>0</v>
      </c>
      <c r="I383" s="73" t="str">
        <f t="shared" si="55"/>
        <v/>
      </c>
      <c r="J383" s="115"/>
      <c r="K383" s="57">
        <f t="shared" si="51"/>
        <v>0</v>
      </c>
      <c r="L383" s="115"/>
      <c r="M383" s="56">
        <f t="shared" si="56"/>
        <v>0</v>
      </c>
      <c r="N383" s="56">
        <f t="shared" si="52"/>
        <v>0</v>
      </c>
      <c r="O383" s="56" t="str">
        <f>IFERROR(IF($P383="","",IF($P383=LEFT('Master Info'!$Q$2,2),"SCGST","IGST")),"")</f>
        <v/>
      </c>
      <c r="P383" s="56" t="str">
        <f>IFERROR(LEFT(VLOOKUP($F383,'Master Info'!$A$14:$U$113,21,FALSE),2),"")</f>
        <v/>
      </c>
      <c r="Q383" s="73" t="str">
        <f t="shared" si="53"/>
        <v/>
      </c>
      <c r="R383" s="56">
        <f t="shared" si="57"/>
        <v>0</v>
      </c>
      <c r="S383" s="56">
        <f t="shared" si="57"/>
        <v>0</v>
      </c>
      <c r="T383" s="56">
        <f t="shared" si="58"/>
        <v>0</v>
      </c>
      <c r="U383" s="57">
        <f t="shared" si="59"/>
        <v>0</v>
      </c>
      <c r="V383" s="55" t="str">
        <f>IFERROR(VLOOKUP($F383,'Master Info'!$A$14:$W$113,17,FALSE),"")</f>
        <v/>
      </c>
      <c r="W383" s="54"/>
    </row>
    <row r="384" spans="1:23" x14ac:dyDescent="0.25">
      <c r="A384" s="54">
        <f t="shared" si="60"/>
        <v>383</v>
      </c>
      <c r="B384" s="54" t="str">
        <f t="shared" si="54"/>
        <v>-</v>
      </c>
      <c r="C384" s="94"/>
      <c r="D384" s="94"/>
      <c r="E384" s="76"/>
      <c r="F384" s="113"/>
      <c r="G384" s="114"/>
      <c r="H384" s="55">
        <f>IFERROR(VLOOKUP($G384,'Product Master'!$B$1:$G$26,5,FALSE),0)</f>
        <v>0</v>
      </c>
      <c r="I384" s="73" t="str">
        <f t="shared" si="55"/>
        <v/>
      </c>
      <c r="J384" s="115"/>
      <c r="K384" s="57">
        <f t="shared" si="51"/>
        <v>0</v>
      </c>
      <c r="L384" s="115"/>
      <c r="M384" s="56">
        <f t="shared" si="56"/>
        <v>0</v>
      </c>
      <c r="N384" s="56">
        <f t="shared" si="52"/>
        <v>0</v>
      </c>
      <c r="O384" s="56" t="str">
        <f>IFERROR(IF($P384="","",IF($P384=LEFT('Master Info'!$Q$2,2),"SCGST","IGST")),"")</f>
        <v/>
      </c>
      <c r="P384" s="56" t="str">
        <f>IFERROR(LEFT(VLOOKUP($F384,'Master Info'!$A$14:$U$113,21,FALSE),2),"")</f>
        <v/>
      </c>
      <c r="Q384" s="73" t="str">
        <f t="shared" si="53"/>
        <v/>
      </c>
      <c r="R384" s="56">
        <f t="shared" si="57"/>
        <v>0</v>
      </c>
      <c r="S384" s="56">
        <f t="shared" si="57"/>
        <v>0</v>
      </c>
      <c r="T384" s="56">
        <f t="shared" si="58"/>
        <v>0</v>
      </c>
      <c r="U384" s="57">
        <f t="shared" si="59"/>
        <v>0</v>
      </c>
      <c r="V384" s="55" t="str">
        <f>IFERROR(VLOOKUP($F384,'Master Info'!$A$14:$W$113,17,FALSE),"")</f>
        <v/>
      </c>
      <c r="W384" s="54"/>
    </row>
    <row r="385" spans="1:23" x14ac:dyDescent="0.25">
      <c r="A385" s="54">
        <f t="shared" si="60"/>
        <v>384</v>
      </c>
      <c r="B385" s="54" t="str">
        <f t="shared" si="54"/>
        <v>-</v>
      </c>
      <c r="C385" s="94"/>
      <c r="D385" s="94"/>
      <c r="E385" s="76"/>
      <c r="F385" s="113"/>
      <c r="G385" s="114"/>
      <c r="H385" s="55">
        <f>IFERROR(VLOOKUP($G385,'Product Master'!$B$1:$G$26,5,FALSE),0)</f>
        <v>0</v>
      </c>
      <c r="I385" s="73" t="str">
        <f t="shared" si="55"/>
        <v/>
      </c>
      <c r="J385" s="115"/>
      <c r="K385" s="57">
        <f t="shared" si="51"/>
        <v>0</v>
      </c>
      <c r="L385" s="115"/>
      <c r="M385" s="56">
        <f t="shared" si="56"/>
        <v>0</v>
      </c>
      <c r="N385" s="56">
        <f t="shared" si="52"/>
        <v>0</v>
      </c>
      <c r="O385" s="56" t="str">
        <f>IFERROR(IF($P385="","",IF($P385=LEFT('Master Info'!$Q$2,2),"SCGST","IGST")),"")</f>
        <v/>
      </c>
      <c r="P385" s="56" t="str">
        <f>IFERROR(LEFT(VLOOKUP($F385,'Master Info'!$A$14:$U$113,21,FALSE),2),"")</f>
        <v/>
      </c>
      <c r="Q385" s="73" t="str">
        <f t="shared" si="53"/>
        <v/>
      </c>
      <c r="R385" s="56">
        <f t="shared" si="57"/>
        <v>0</v>
      </c>
      <c r="S385" s="56">
        <f t="shared" si="57"/>
        <v>0</v>
      </c>
      <c r="T385" s="56">
        <f t="shared" si="58"/>
        <v>0</v>
      </c>
      <c r="U385" s="57">
        <f t="shared" si="59"/>
        <v>0</v>
      </c>
      <c r="V385" s="55" t="str">
        <f>IFERROR(VLOOKUP($F385,'Master Info'!$A$14:$W$113,17,FALSE),"")</f>
        <v/>
      </c>
      <c r="W385" s="54"/>
    </row>
    <row r="386" spans="1:23" x14ac:dyDescent="0.25">
      <c r="A386" s="54">
        <f t="shared" si="60"/>
        <v>385</v>
      </c>
      <c r="B386" s="54" t="str">
        <f t="shared" si="54"/>
        <v>-</v>
      </c>
      <c r="C386" s="94"/>
      <c r="D386" s="94"/>
      <c r="E386" s="76"/>
      <c r="F386" s="113"/>
      <c r="G386" s="114"/>
      <c r="H386" s="55">
        <f>IFERROR(VLOOKUP($G386,'Product Master'!$B$1:$G$26,5,FALSE),0)</f>
        <v>0</v>
      </c>
      <c r="I386" s="73" t="str">
        <f t="shared" si="55"/>
        <v/>
      </c>
      <c r="J386" s="115"/>
      <c r="K386" s="57">
        <f t="shared" ref="K386:K449" si="61">IFERROR(H386-J386,0)</f>
        <v>0</v>
      </c>
      <c r="L386" s="115"/>
      <c r="M386" s="56">
        <f t="shared" si="56"/>
        <v>0</v>
      </c>
      <c r="N386" s="56">
        <f t="shared" ref="N386:N449" si="62">IFERROR(ROUND($J386*$L386,0),0)</f>
        <v>0</v>
      </c>
      <c r="O386" s="56" t="str">
        <f>IFERROR(IF($P386="","",IF($P386=LEFT('Master Info'!$Q$2,2),"SCGST","IGST")),"")</f>
        <v/>
      </c>
      <c r="P386" s="56" t="str">
        <f>IFERROR(LEFT(VLOOKUP($F386,'Master Info'!$A$14:$U$113,21,FALSE),2),"")</f>
        <v/>
      </c>
      <c r="Q386" s="73" t="str">
        <f t="shared" ref="Q386:Q449" si="63">IFERROR(VLOOKUP($G386,Products,IF(O386="SCGST",6,8),FALSE),"")</f>
        <v/>
      </c>
      <c r="R386" s="56">
        <f t="shared" si="57"/>
        <v>0</v>
      </c>
      <c r="S386" s="56">
        <f t="shared" si="57"/>
        <v>0</v>
      </c>
      <c r="T386" s="56">
        <f t="shared" si="58"/>
        <v>0</v>
      </c>
      <c r="U386" s="57">
        <f t="shared" si="59"/>
        <v>0</v>
      </c>
      <c r="V386" s="55" t="str">
        <f>IFERROR(VLOOKUP($F386,'Master Info'!$A$14:$W$113,17,FALSE),"")</f>
        <v/>
      </c>
      <c r="W386" s="54"/>
    </row>
    <row r="387" spans="1:23" x14ac:dyDescent="0.25">
      <c r="A387" s="54">
        <f t="shared" si="60"/>
        <v>386</v>
      </c>
      <c r="B387" s="54" t="str">
        <f t="shared" ref="B387:B450" si="64">C387&amp;"-"&amp;D387</f>
        <v>-</v>
      </c>
      <c r="C387" s="94"/>
      <c r="D387" s="94"/>
      <c r="E387" s="76"/>
      <c r="F387" s="113"/>
      <c r="G387" s="114"/>
      <c r="H387" s="55">
        <f>IFERROR(VLOOKUP($G387,'Product Master'!$B$1:$G$26,5,FALSE),0)</f>
        <v>0</v>
      </c>
      <c r="I387" s="73" t="str">
        <f t="shared" ref="I387:I450" si="65">IFERROR(ROUND(J387/H387,2),"")</f>
        <v/>
      </c>
      <c r="J387" s="115"/>
      <c r="K387" s="57">
        <f t="shared" si="61"/>
        <v>0</v>
      </c>
      <c r="L387" s="115"/>
      <c r="M387" s="56">
        <f t="shared" ref="M387:M450" si="66">IFERROR(ROUND($K387*$L387,0),0)</f>
        <v>0</v>
      </c>
      <c r="N387" s="56">
        <f t="shared" si="62"/>
        <v>0</v>
      </c>
      <c r="O387" s="56" t="str">
        <f>IFERROR(IF($P387="","",IF($P387=LEFT('Master Info'!$Q$2,2),"SCGST","IGST")),"")</f>
        <v/>
      </c>
      <c r="P387" s="56" t="str">
        <f>IFERROR(LEFT(VLOOKUP($F387,'Master Info'!$A$14:$U$113,21,FALSE),2),"")</f>
        <v/>
      </c>
      <c r="Q387" s="73" t="str">
        <f t="shared" si="63"/>
        <v/>
      </c>
      <c r="R387" s="56">
        <f t="shared" ref="R387:S450" si="67">IFERROR(IF($O387="SCGST",ROUND($M387*$Q387,2),0),0)</f>
        <v>0</v>
      </c>
      <c r="S387" s="56">
        <f t="shared" si="67"/>
        <v>0</v>
      </c>
      <c r="T387" s="56">
        <f t="shared" ref="T387:T450" si="68">IFERROR(IF($O387="IGST",ROUND($M387*$Q387,2),0),0)</f>
        <v>0</v>
      </c>
      <c r="U387" s="57">
        <f t="shared" ref="U387:U450" si="69">IFERROR(IF($O387="IGST",SUM(M387,T387),SUM(M387,R387,S387)),0)</f>
        <v>0</v>
      </c>
      <c r="V387" s="55" t="str">
        <f>IFERROR(VLOOKUP($F387,'Master Info'!$A$14:$W$113,17,FALSE),"")</f>
        <v/>
      </c>
      <c r="W387" s="54"/>
    </row>
    <row r="388" spans="1:23" x14ac:dyDescent="0.25">
      <c r="A388" s="54">
        <f t="shared" si="60"/>
        <v>387</v>
      </c>
      <c r="B388" s="54" t="str">
        <f t="shared" si="64"/>
        <v>-</v>
      </c>
      <c r="C388" s="94"/>
      <c r="D388" s="94"/>
      <c r="E388" s="76"/>
      <c r="F388" s="113"/>
      <c r="G388" s="114"/>
      <c r="H388" s="55">
        <f>IFERROR(VLOOKUP($G388,'Product Master'!$B$1:$G$26,5,FALSE),0)</f>
        <v>0</v>
      </c>
      <c r="I388" s="73" t="str">
        <f t="shared" si="65"/>
        <v/>
      </c>
      <c r="J388" s="115"/>
      <c r="K388" s="57">
        <f t="shared" si="61"/>
        <v>0</v>
      </c>
      <c r="L388" s="115"/>
      <c r="M388" s="56">
        <f t="shared" si="66"/>
        <v>0</v>
      </c>
      <c r="N388" s="56">
        <f t="shared" si="62"/>
        <v>0</v>
      </c>
      <c r="O388" s="56" t="str">
        <f>IFERROR(IF($P388="","",IF($P388=LEFT('Master Info'!$Q$2,2),"SCGST","IGST")),"")</f>
        <v/>
      </c>
      <c r="P388" s="56" t="str">
        <f>IFERROR(LEFT(VLOOKUP($F388,'Master Info'!$A$14:$U$113,21,FALSE),2),"")</f>
        <v/>
      </c>
      <c r="Q388" s="73" t="str">
        <f t="shared" si="63"/>
        <v/>
      </c>
      <c r="R388" s="56">
        <f t="shared" si="67"/>
        <v>0</v>
      </c>
      <c r="S388" s="56">
        <f t="shared" si="67"/>
        <v>0</v>
      </c>
      <c r="T388" s="56">
        <f t="shared" si="68"/>
        <v>0</v>
      </c>
      <c r="U388" s="57">
        <f t="shared" si="69"/>
        <v>0</v>
      </c>
      <c r="V388" s="55" t="str">
        <f>IFERROR(VLOOKUP($F388,'Master Info'!$A$14:$W$113,17,FALSE),"")</f>
        <v/>
      </c>
      <c r="W388" s="54"/>
    </row>
    <row r="389" spans="1:23" x14ac:dyDescent="0.25">
      <c r="A389" s="54">
        <f t="shared" si="60"/>
        <v>388</v>
      </c>
      <c r="B389" s="54" t="str">
        <f t="shared" si="64"/>
        <v>-</v>
      </c>
      <c r="C389" s="94"/>
      <c r="D389" s="94"/>
      <c r="E389" s="76"/>
      <c r="F389" s="113"/>
      <c r="G389" s="114"/>
      <c r="H389" s="55">
        <f>IFERROR(VLOOKUP($G389,'Product Master'!$B$1:$G$26,5,FALSE),0)</f>
        <v>0</v>
      </c>
      <c r="I389" s="73" t="str">
        <f t="shared" si="65"/>
        <v/>
      </c>
      <c r="J389" s="115"/>
      <c r="K389" s="57">
        <f t="shared" si="61"/>
        <v>0</v>
      </c>
      <c r="L389" s="115"/>
      <c r="M389" s="56">
        <f t="shared" si="66"/>
        <v>0</v>
      </c>
      <c r="N389" s="56">
        <f t="shared" si="62"/>
        <v>0</v>
      </c>
      <c r="O389" s="56" t="str">
        <f>IFERROR(IF($P389="","",IF($P389=LEFT('Master Info'!$Q$2,2),"SCGST","IGST")),"")</f>
        <v/>
      </c>
      <c r="P389" s="56" t="str">
        <f>IFERROR(LEFT(VLOOKUP($F389,'Master Info'!$A$14:$U$113,21,FALSE),2),"")</f>
        <v/>
      </c>
      <c r="Q389" s="73" t="str">
        <f t="shared" si="63"/>
        <v/>
      </c>
      <c r="R389" s="56">
        <f t="shared" si="67"/>
        <v>0</v>
      </c>
      <c r="S389" s="56">
        <f t="shared" si="67"/>
        <v>0</v>
      </c>
      <c r="T389" s="56">
        <f t="shared" si="68"/>
        <v>0</v>
      </c>
      <c r="U389" s="57">
        <f t="shared" si="69"/>
        <v>0</v>
      </c>
      <c r="V389" s="55" t="str">
        <f>IFERROR(VLOOKUP($F389,'Master Info'!$A$14:$W$113,17,FALSE),"")</f>
        <v/>
      </c>
      <c r="W389" s="54"/>
    </row>
    <row r="390" spans="1:23" x14ac:dyDescent="0.25">
      <c r="A390" s="54">
        <f t="shared" si="60"/>
        <v>389</v>
      </c>
      <c r="B390" s="54" t="str">
        <f t="shared" si="64"/>
        <v>-</v>
      </c>
      <c r="C390" s="94"/>
      <c r="D390" s="94"/>
      <c r="E390" s="76"/>
      <c r="F390" s="113"/>
      <c r="G390" s="114"/>
      <c r="H390" s="55">
        <f>IFERROR(VLOOKUP($G390,'Product Master'!$B$1:$G$26,5,FALSE),0)</f>
        <v>0</v>
      </c>
      <c r="I390" s="73" t="str">
        <f t="shared" si="65"/>
        <v/>
      </c>
      <c r="J390" s="115"/>
      <c r="K390" s="57">
        <f t="shared" si="61"/>
        <v>0</v>
      </c>
      <c r="L390" s="115"/>
      <c r="M390" s="56">
        <f t="shared" si="66"/>
        <v>0</v>
      </c>
      <c r="N390" s="56">
        <f t="shared" si="62"/>
        <v>0</v>
      </c>
      <c r="O390" s="56" t="str">
        <f>IFERROR(IF($P390="","",IF($P390=LEFT('Master Info'!$Q$2,2),"SCGST","IGST")),"")</f>
        <v/>
      </c>
      <c r="P390" s="56" t="str">
        <f>IFERROR(LEFT(VLOOKUP($F390,'Master Info'!$A$14:$U$113,21,FALSE),2),"")</f>
        <v/>
      </c>
      <c r="Q390" s="73" t="str">
        <f t="shared" si="63"/>
        <v/>
      </c>
      <c r="R390" s="56">
        <f t="shared" si="67"/>
        <v>0</v>
      </c>
      <c r="S390" s="56">
        <f t="shared" si="67"/>
        <v>0</v>
      </c>
      <c r="T390" s="56">
        <f t="shared" si="68"/>
        <v>0</v>
      </c>
      <c r="U390" s="57">
        <f t="shared" si="69"/>
        <v>0</v>
      </c>
      <c r="V390" s="55" t="str">
        <f>IFERROR(VLOOKUP($F390,'Master Info'!$A$14:$W$113,17,FALSE),"")</f>
        <v/>
      </c>
      <c r="W390" s="54"/>
    </row>
    <row r="391" spans="1:23" x14ac:dyDescent="0.25">
      <c r="A391" s="54">
        <f t="shared" si="60"/>
        <v>390</v>
      </c>
      <c r="B391" s="54" t="str">
        <f t="shared" si="64"/>
        <v>-</v>
      </c>
      <c r="C391" s="94"/>
      <c r="D391" s="94"/>
      <c r="E391" s="76"/>
      <c r="F391" s="113"/>
      <c r="G391" s="114"/>
      <c r="H391" s="55">
        <f>IFERROR(VLOOKUP($G391,'Product Master'!$B$1:$G$26,5,FALSE),0)</f>
        <v>0</v>
      </c>
      <c r="I391" s="73" t="str">
        <f t="shared" si="65"/>
        <v/>
      </c>
      <c r="J391" s="115"/>
      <c r="K391" s="57">
        <f t="shared" si="61"/>
        <v>0</v>
      </c>
      <c r="L391" s="115"/>
      <c r="M391" s="56">
        <f t="shared" si="66"/>
        <v>0</v>
      </c>
      <c r="N391" s="56">
        <f t="shared" si="62"/>
        <v>0</v>
      </c>
      <c r="O391" s="56" t="str">
        <f>IFERROR(IF($P391="","",IF($P391=LEFT('Master Info'!$Q$2,2),"SCGST","IGST")),"")</f>
        <v/>
      </c>
      <c r="P391" s="56" t="str">
        <f>IFERROR(LEFT(VLOOKUP($F391,'Master Info'!$A$14:$U$113,21,FALSE),2),"")</f>
        <v/>
      </c>
      <c r="Q391" s="73" t="str">
        <f t="shared" si="63"/>
        <v/>
      </c>
      <c r="R391" s="56">
        <f t="shared" si="67"/>
        <v>0</v>
      </c>
      <c r="S391" s="56">
        <f t="shared" si="67"/>
        <v>0</v>
      </c>
      <c r="T391" s="56">
        <f t="shared" si="68"/>
        <v>0</v>
      </c>
      <c r="U391" s="57">
        <f t="shared" si="69"/>
        <v>0</v>
      </c>
      <c r="V391" s="55" t="str">
        <f>IFERROR(VLOOKUP($F391,'Master Info'!$A$14:$W$113,17,FALSE),"")</f>
        <v/>
      </c>
      <c r="W391" s="54"/>
    </row>
    <row r="392" spans="1:23" x14ac:dyDescent="0.25">
      <c r="A392" s="54">
        <f t="shared" si="60"/>
        <v>391</v>
      </c>
      <c r="B392" s="54" t="str">
        <f t="shared" si="64"/>
        <v>-</v>
      </c>
      <c r="C392" s="94"/>
      <c r="D392" s="94"/>
      <c r="E392" s="76"/>
      <c r="F392" s="113"/>
      <c r="G392" s="114"/>
      <c r="H392" s="55">
        <f>IFERROR(VLOOKUP($G392,'Product Master'!$B$1:$G$26,5,FALSE),0)</f>
        <v>0</v>
      </c>
      <c r="I392" s="73" t="str">
        <f t="shared" si="65"/>
        <v/>
      </c>
      <c r="J392" s="115"/>
      <c r="K392" s="57">
        <f t="shared" si="61"/>
        <v>0</v>
      </c>
      <c r="L392" s="115"/>
      <c r="M392" s="56">
        <f t="shared" si="66"/>
        <v>0</v>
      </c>
      <c r="N392" s="56">
        <f t="shared" si="62"/>
        <v>0</v>
      </c>
      <c r="O392" s="56" t="str">
        <f>IFERROR(IF($P392="","",IF($P392=LEFT('Master Info'!$Q$2,2),"SCGST","IGST")),"")</f>
        <v/>
      </c>
      <c r="P392" s="56" t="str">
        <f>IFERROR(LEFT(VLOOKUP($F392,'Master Info'!$A$14:$U$113,21,FALSE),2),"")</f>
        <v/>
      </c>
      <c r="Q392" s="73" t="str">
        <f t="shared" si="63"/>
        <v/>
      </c>
      <c r="R392" s="56">
        <f t="shared" si="67"/>
        <v>0</v>
      </c>
      <c r="S392" s="56">
        <f t="shared" si="67"/>
        <v>0</v>
      </c>
      <c r="T392" s="56">
        <f t="shared" si="68"/>
        <v>0</v>
      </c>
      <c r="U392" s="57">
        <f t="shared" si="69"/>
        <v>0</v>
      </c>
      <c r="V392" s="55" t="str">
        <f>IFERROR(VLOOKUP($F392,'Master Info'!$A$14:$W$113,17,FALSE),"")</f>
        <v/>
      </c>
      <c r="W392" s="54"/>
    </row>
    <row r="393" spans="1:23" x14ac:dyDescent="0.25">
      <c r="A393" s="54">
        <f t="shared" si="60"/>
        <v>392</v>
      </c>
      <c r="B393" s="54" t="str">
        <f t="shared" si="64"/>
        <v>-</v>
      </c>
      <c r="C393" s="94"/>
      <c r="D393" s="94"/>
      <c r="E393" s="76"/>
      <c r="F393" s="113"/>
      <c r="G393" s="114"/>
      <c r="H393" s="55">
        <f>IFERROR(VLOOKUP($G393,'Product Master'!$B$1:$G$26,5,FALSE),0)</f>
        <v>0</v>
      </c>
      <c r="I393" s="73" t="str">
        <f t="shared" si="65"/>
        <v/>
      </c>
      <c r="J393" s="115"/>
      <c r="K393" s="57">
        <f t="shared" si="61"/>
        <v>0</v>
      </c>
      <c r="L393" s="115"/>
      <c r="M393" s="56">
        <f t="shared" si="66"/>
        <v>0</v>
      </c>
      <c r="N393" s="56">
        <f t="shared" si="62"/>
        <v>0</v>
      </c>
      <c r="O393" s="56" t="str">
        <f>IFERROR(IF($P393="","",IF($P393=LEFT('Master Info'!$Q$2,2),"SCGST","IGST")),"")</f>
        <v/>
      </c>
      <c r="P393" s="56" t="str">
        <f>IFERROR(LEFT(VLOOKUP($F393,'Master Info'!$A$14:$U$113,21,FALSE),2),"")</f>
        <v/>
      </c>
      <c r="Q393" s="73" t="str">
        <f t="shared" si="63"/>
        <v/>
      </c>
      <c r="R393" s="56">
        <f t="shared" si="67"/>
        <v>0</v>
      </c>
      <c r="S393" s="56">
        <f t="shared" si="67"/>
        <v>0</v>
      </c>
      <c r="T393" s="56">
        <f t="shared" si="68"/>
        <v>0</v>
      </c>
      <c r="U393" s="57">
        <f t="shared" si="69"/>
        <v>0</v>
      </c>
      <c r="V393" s="55" t="str">
        <f>IFERROR(VLOOKUP($F393,'Master Info'!$A$14:$W$113,17,FALSE),"")</f>
        <v/>
      </c>
      <c r="W393" s="54"/>
    </row>
    <row r="394" spans="1:23" x14ac:dyDescent="0.25">
      <c r="A394" s="54">
        <f t="shared" si="60"/>
        <v>393</v>
      </c>
      <c r="B394" s="54" t="str">
        <f t="shared" si="64"/>
        <v>-</v>
      </c>
      <c r="C394" s="94"/>
      <c r="D394" s="94"/>
      <c r="E394" s="76"/>
      <c r="F394" s="113"/>
      <c r="G394" s="114"/>
      <c r="H394" s="55">
        <f>IFERROR(VLOOKUP($G394,'Product Master'!$B$1:$G$26,5,FALSE),0)</f>
        <v>0</v>
      </c>
      <c r="I394" s="73" t="str">
        <f t="shared" si="65"/>
        <v/>
      </c>
      <c r="J394" s="115"/>
      <c r="K394" s="57">
        <f t="shared" si="61"/>
        <v>0</v>
      </c>
      <c r="L394" s="115"/>
      <c r="M394" s="56">
        <f t="shared" si="66"/>
        <v>0</v>
      </c>
      <c r="N394" s="56">
        <f t="shared" si="62"/>
        <v>0</v>
      </c>
      <c r="O394" s="56" t="str">
        <f>IFERROR(IF($P394="","",IF($P394=LEFT('Master Info'!$Q$2,2),"SCGST","IGST")),"")</f>
        <v/>
      </c>
      <c r="P394" s="56" t="str">
        <f>IFERROR(LEFT(VLOOKUP($F394,'Master Info'!$A$14:$U$113,21,FALSE),2),"")</f>
        <v/>
      </c>
      <c r="Q394" s="73" t="str">
        <f t="shared" si="63"/>
        <v/>
      </c>
      <c r="R394" s="56">
        <f t="shared" si="67"/>
        <v>0</v>
      </c>
      <c r="S394" s="56">
        <f t="shared" si="67"/>
        <v>0</v>
      </c>
      <c r="T394" s="56">
        <f t="shared" si="68"/>
        <v>0</v>
      </c>
      <c r="U394" s="57">
        <f t="shared" si="69"/>
        <v>0</v>
      </c>
      <c r="V394" s="55" t="str">
        <f>IFERROR(VLOOKUP($F394,'Master Info'!$A$14:$W$113,17,FALSE),"")</f>
        <v/>
      </c>
      <c r="W394" s="54"/>
    </row>
    <row r="395" spans="1:23" x14ac:dyDescent="0.25">
      <c r="A395" s="54">
        <f t="shared" si="60"/>
        <v>394</v>
      </c>
      <c r="B395" s="54" t="str">
        <f t="shared" si="64"/>
        <v>-</v>
      </c>
      <c r="C395" s="94"/>
      <c r="D395" s="94"/>
      <c r="E395" s="76"/>
      <c r="F395" s="113"/>
      <c r="G395" s="114"/>
      <c r="H395" s="55">
        <f>IFERROR(VLOOKUP($G395,'Product Master'!$B$1:$G$26,5,FALSE),0)</f>
        <v>0</v>
      </c>
      <c r="I395" s="73" t="str">
        <f t="shared" si="65"/>
        <v/>
      </c>
      <c r="J395" s="115"/>
      <c r="K395" s="57">
        <f t="shared" si="61"/>
        <v>0</v>
      </c>
      <c r="L395" s="115"/>
      <c r="M395" s="56">
        <f t="shared" si="66"/>
        <v>0</v>
      </c>
      <c r="N395" s="56">
        <f t="shared" si="62"/>
        <v>0</v>
      </c>
      <c r="O395" s="56" t="str">
        <f>IFERROR(IF($P395="","",IF($P395=LEFT('Master Info'!$Q$2,2),"SCGST","IGST")),"")</f>
        <v/>
      </c>
      <c r="P395" s="56" t="str">
        <f>IFERROR(LEFT(VLOOKUP($F395,'Master Info'!$A$14:$U$113,21,FALSE),2),"")</f>
        <v/>
      </c>
      <c r="Q395" s="73" t="str">
        <f t="shared" si="63"/>
        <v/>
      </c>
      <c r="R395" s="56">
        <f t="shared" si="67"/>
        <v>0</v>
      </c>
      <c r="S395" s="56">
        <f t="shared" si="67"/>
        <v>0</v>
      </c>
      <c r="T395" s="56">
        <f t="shared" si="68"/>
        <v>0</v>
      </c>
      <c r="U395" s="57">
        <f t="shared" si="69"/>
        <v>0</v>
      </c>
      <c r="V395" s="55" t="str">
        <f>IFERROR(VLOOKUP($F395,'Master Info'!$A$14:$W$113,17,FALSE),"")</f>
        <v/>
      </c>
      <c r="W395" s="54"/>
    </row>
    <row r="396" spans="1:23" x14ac:dyDescent="0.25">
      <c r="A396" s="54">
        <f t="shared" si="60"/>
        <v>395</v>
      </c>
      <c r="B396" s="54" t="str">
        <f t="shared" si="64"/>
        <v>-</v>
      </c>
      <c r="C396" s="94"/>
      <c r="D396" s="94"/>
      <c r="E396" s="76"/>
      <c r="F396" s="113"/>
      <c r="G396" s="114"/>
      <c r="H396" s="55">
        <f>IFERROR(VLOOKUP($G396,'Product Master'!$B$1:$G$26,5,FALSE),0)</f>
        <v>0</v>
      </c>
      <c r="I396" s="73" t="str">
        <f t="shared" si="65"/>
        <v/>
      </c>
      <c r="J396" s="115"/>
      <c r="K396" s="57">
        <f t="shared" si="61"/>
        <v>0</v>
      </c>
      <c r="L396" s="115"/>
      <c r="M396" s="56">
        <f t="shared" si="66"/>
        <v>0</v>
      </c>
      <c r="N396" s="56">
        <f t="shared" si="62"/>
        <v>0</v>
      </c>
      <c r="O396" s="56" t="str">
        <f>IFERROR(IF($P396="","",IF($P396=LEFT('Master Info'!$Q$2,2),"SCGST","IGST")),"")</f>
        <v/>
      </c>
      <c r="P396" s="56" t="str">
        <f>IFERROR(LEFT(VLOOKUP($F396,'Master Info'!$A$14:$U$113,21,FALSE),2),"")</f>
        <v/>
      </c>
      <c r="Q396" s="73" t="str">
        <f t="shared" si="63"/>
        <v/>
      </c>
      <c r="R396" s="56">
        <f t="shared" si="67"/>
        <v>0</v>
      </c>
      <c r="S396" s="56">
        <f t="shared" si="67"/>
        <v>0</v>
      </c>
      <c r="T396" s="56">
        <f t="shared" si="68"/>
        <v>0</v>
      </c>
      <c r="U396" s="57">
        <f t="shared" si="69"/>
        <v>0</v>
      </c>
      <c r="V396" s="55" t="str">
        <f>IFERROR(VLOOKUP($F396,'Master Info'!$A$14:$W$113,17,FALSE),"")</f>
        <v/>
      </c>
      <c r="W396" s="54"/>
    </row>
    <row r="397" spans="1:23" x14ac:dyDescent="0.25">
      <c r="A397" s="54">
        <f t="shared" si="60"/>
        <v>396</v>
      </c>
      <c r="B397" s="54" t="str">
        <f t="shared" si="64"/>
        <v>-</v>
      </c>
      <c r="C397" s="94"/>
      <c r="D397" s="94"/>
      <c r="E397" s="76"/>
      <c r="F397" s="113"/>
      <c r="G397" s="114"/>
      <c r="H397" s="55">
        <f>IFERROR(VLOOKUP($G397,'Product Master'!$B$1:$G$26,5,FALSE),0)</f>
        <v>0</v>
      </c>
      <c r="I397" s="73" t="str">
        <f t="shared" si="65"/>
        <v/>
      </c>
      <c r="J397" s="115"/>
      <c r="K397" s="57">
        <f t="shared" si="61"/>
        <v>0</v>
      </c>
      <c r="L397" s="115"/>
      <c r="M397" s="56">
        <f t="shared" si="66"/>
        <v>0</v>
      </c>
      <c r="N397" s="56">
        <f t="shared" si="62"/>
        <v>0</v>
      </c>
      <c r="O397" s="56" t="str">
        <f>IFERROR(IF($P397="","",IF($P397=LEFT('Master Info'!$Q$2,2),"SCGST","IGST")),"")</f>
        <v/>
      </c>
      <c r="P397" s="56" t="str">
        <f>IFERROR(LEFT(VLOOKUP($F397,'Master Info'!$A$14:$U$113,21,FALSE),2),"")</f>
        <v/>
      </c>
      <c r="Q397" s="73" t="str">
        <f t="shared" si="63"/>
        <v/>
      </c>
      <c r="R397" s="56">
        <f t="shared" si="67"/>
        <v>0</v>
      </c>
      <c r="S397" s="56">
        <f t="shared" si="67"/>
        <v>0</v>
      </c>
      <c r="T397" s="56">
        <f t="shared" si="68"/>
        <v>0</v>
      </c>
      <c r="U397" s="57">
        <f t="shared" si="69"/>
        <v>0</v>
      </c>
      <c r="V397" s="55" t="str">
        <f>IFERROR(VLOOKUP($F397,'Master Info'!$A$14:$W$113,17,FALSE),"")</f>
        <v/>
      </c>
      <c r="W397" s="54"/>
    </row>
    <row r="398" spans="1:23" x14ac:dyDescent="0.25">
      <c r="A398" s="54">
        <f t="shared" si="60"/>
        <v>397</v>
      </c>
      <c r="B398" s="54" t="str">
        <f t="shared" si="64"/>
        <v>-</v>
      </c>
      <c r="C398" s="94"/>
      <c r="D398" s="94"/>
      <c r="E398" s="76"/>
      <c r="F398" s="113"/>
      <c r="G398" s="114"/>
      <c r="H398" s="55">
        <f>IFERROR(VLOOKUP($G398,'Product Master'!$B$1:$G$26,5,FALSE),0)</f>
        <v>0</v>
      </c>
      <c r="I398" s="73" t="str">
        <f t="shared" si="65"/>
        <v/>
      </c>
      <c r="J398" s="115"/>
      <c r="K398" s="57">
        <f t="shared" si="61"/>
        <v>0</v>
      </c>
      <c r="L398" s="115"/>
      <c r="M398" s="56">
        <f t="shared" si="66"/>
        <v>0</v>
      </c>
      <c r="N398" s="56">
        <f t="shared" si="62"/>
        <v>0</v>
      </c>
      <c r="O398" s="56" t="str">
        <f>IFERROR(IF($P398="","",IF($P398=LEFT('Master Info'!$Q$2,2),"SCGST","IGST")),"")</f>
        <v/>
      </c>
      <c r="P398" s="56" t="str">
        <f>IFERROR(LEFT(VLOOKUP($F398,'Master Info'!$A$14:$U$113,21,FALSE),2),"")</f>
        <v/>
      </c>
      <c r="Q398" s="73" t="str">
        <f t="shared" si="63"/>
        <v/>
      </c>
      <c r="R398" s="56">
        <f t="shared" si="67"/>
        <v>0</v>
      </c>
      <c r="S398" s="56">
        <f t="shared" si="67"/>
        <v>0</v>
      </c>
      <c r="T398" s="56">
        <f t="shared" si="68"/>
        <v>0</v>
      </c>
      <c r="U398" s="57">
        <f t="shared" si="69"/>
        <v>0</v>
      </c>
      <c r="V398" s="55" t="str">
        <f>IFERROR(VLOOKUP($F398,'Master Info'!$A$14:$W$113,17,FALSE),"")</f>
        <v/>
      </c>
      <c r="W398" s="54"/>
    </row>
    <row r="399" spans="1:23" x14ac:dyDescent="0.25">
      <c r="A399" s="54">
        <f t="shared" si="60"/>
        <v>398</v>
      </c>
      <c r="B399" s="54" t="str">
        <f t="shared" si="64"/>
        <v>-</v>
      </c>
      <c r="C399" s="94"/>
      <c r="D399" s="94"/>
      <c r="E399" s="76"/>
      <c r="F399" s="113"/>
      <c r="G399" s="114"/>
      <c r="H399" s="55">
        <f>IFERROR(VLOOKUP($G399,'Product Master'!$B$1:$G$26,5,FALSE),0)</f>
        <v>0</v>
      </c>
      <c r="I399" s="73" t="str">
        <f t="shared" si="65"/>
        <v/>
      </c>
      <c r="J399" s="115"/>
      <c r="K399" s="57">
        <f t="shared" si="61"/>
        <v>0</v>
      </c>
      <c r="L399" s="115"/>
      <c r="M399" s="56">
        <f t="shared" si="66"/>
        <v>0</v>
      </c>
      <c r="N399" s="56">
        <f t="shared" si="62"/>
        <v>0</v>
      </c>
      <c r="O399" s="56" t="str">
        <f>IFERROR(IF($P399="","",IF($P399=LEFT('Master Info'!$Q$2,2),"SCGST","IGST")),"")</f>
        <v/>
      </c>
      <c r="P399" s="56" t="str">
        <f>IFERROR(LEFT(VLOOKUP($F399,'Master Info'!$A$14:$U$113,21,FALSE),2),"")</f>
        <v/>
      </c>
      <c r="Q399" s="73" t="str">
        <f t="shared" si="63"/>
        <v/>
      </c>
      <c r="R399" s="56">
        <f t="shared" si="67"/>
        <v>0</v>
      </c>
      <c r="S399" s="56">
        <f t="shared" si="67"/>
        <v>0</v>
      </c>
      <c r="T399" s="56">
        <f t="shared" si="68"/>
        <v>0</v>
      </c>
      <c r="U399" s="57">
        <f t="shared" si="69"/>
        <v>0</v>
      </c>
      <c r="V399" s="55" t="str">
        <f>IFERROR(VLOOKUP($F399,'Master Info'!$A$14:$W$113,17,FALSE),"")</f>
        <v/>
      </c>
      <c r="W399" s="54"/>
    </row>
    <row r="400" spans="1:23" x14ac:dyDescent="0.25">
      <c r="A400" s="54">
        <f t="shared" si="60"/>
        <v>399</v>
      </c>
      <c r="B400" s="54" t="str">
        <f t="shared" si="64"/>
        <v>-</v>
      </c>
      <c r="C400" s="94"/>
      <c r="D400" s="94"/>
      <c r="E400" s="76"/>
      <c r="F400" s="113"/>
      <c r="G400" s="114"/>
      <c r="H400" s="55">
        <f>IFERROR(VLOOKUP($G400,'Product Master'!$B$1:$G$26,5,FALSE),0)</f>
        <v>0</v>
      </c>
      <c r="I400" s="73" t="str">
        <f t="shared" si="65"/>
        <v/>
      </c>
      <c r="J400" s="115"/>
      <c r="K400" s="57">
        <f t="shared" si="61"/>
        <v>0</v>
      </c>
      <c r="L400" s="115"/>
      <c r="M400" s="56">
        <f t="shared" si="66"/>
        <v>0</v>
      </c>
      <c r="N400" s="56">
        <f t="shared" si="62"/>
        <v>0</v>
      </c>
      <c r="O400" s="56" t="str">
        <f>IFERROR(IF($P400="","",IF($P400=LEFT('Master Info'!$Q$2,2),"SCGST","IGST")),"")</f>
        <v/>
      </c>
      <c r="P400" s="56" t="str">
        <f>IFERROR(LEFT(VLOOKUP($F400,'Master Info'!$A$14:$U$113,21,FALSE),2),"")</f>
        <v/>
      </c>
      <c r="Q400" s="73" t="str">
        <f t="shared" si="63"/>
        <v/>
      </c>
      <c r="R400" s="56">
        <f t="shared" si="67"/>
        <v>0</v>
      </c>
      <c r="S400" s="56">
        <f t="shared" si="67"/>
        <v>0</v>
      </c>
      <c r="T400" s="56">
        <f t="shared" si="68"/>
        <v>0</v>
      </c>
      <c r="U400" s="57">
        <f t="shared" si="69"/>
        <v>0</v>
      </c>
      <c r="V400" s="55" t="str">
        <f>IFERROR(VLOOKUP($F400,'Master Info'!$A$14:$W$113,17,FALSE),"")</f>
        <v/>
      </c>
      <c r="W400" s="54"/>
    </row>
    <row r="401" spans="1:23" x14ac:dyDescent="0.25">
      <c r="A401" s="54">
        <f t="shared" si="60"/>
        <v>400</v>
      </c>
      <c r="B401" s="54" t="str">
        <f t="shared" si="64"/>
        <v>-</v>
      </c>
      <c r="C401" s="94"/>
      <c r="D401" s="94"/>
      <c r="E401" s="76"/>
      <c r="F401" s="113"/>
      <c r="G401" s="114"/>
      <c r="H401" s="55">
        <f>IFERROR(VLOOKUP($G401,'Product Master'!$B$1:$G$26,5,FALSE),0)</f>
        <v>0</v>
      </c>
      <c r="I401" s="73" t="str">
        <f t="shared" si="65"/>
        <v/>
      </c>
      <c r="J401" s="115"/>
      <c r="K401" s="57">
        <f t="shared" si="61"/>
        <v>0</v>
      </c>
      <c r="L401" s="115"/>
      <c r="M401" s="56">
        <f t="shared" si="66"/>
        <v>0</v>
      </c>
      <c r="N401" s="56">
        <f t="shared" si="62"/>
        <v>0</v>
      </c>
      <c r="O401" s="56" t="str">
        <f>IFERROR(IF($P401="","",IF($P401=LEFT('Master Info'!$Q$2,2),"SCGST","IGST")),"")</f>
        <v/>
      </c>
      <c r="P401" s="56" t="str">
        <f>IFERROR(LEFT(VLOOKUP($F401,'Master Info'!$A$14:$U$113,21,FALSE),2),"")</f>
        <v/>
      </c>
      <c r="Q401" s="73" t="str">
        <f t="shared" si="63"/>
        <v/>
      </c>
      <c r="R401" s="56">
        <f t="shared" si="67"/>
        <v>0</v>
      </c>
      <c r="S401" s="56">
        <f t="shared" si="67"/>
        <v>0</v>
      </c>
      <c r="T401" s="56">
        <f t="shared" si="68"/>
        <v>0</v>
      </c>
      <c r="U401" s="57">
        <f t="shared" si="69"/>
        <v>0</v>
      </c>
      <c r="V401" s="55" t="str">
        <f>IFERROR(VLOOKUP($F401,'Master Info'!$A$14:$W$113,17,FALSE),"")</f>
        <v/>
      </c>
      <c r="W401" s="54"/>
    </row>
    <row r="402" spans="1:23" x14ac:dyDescent="0.25">
      <c r="A402" s="54">
        <f t="shared" si="60"/>
        <v>401</v>
      </c>
      <c r="B402" s="54" t="str">
        <f t="shared" si="64"/>
        <v>-</v>
      </c>
      <c r="C402" s="94"/>
      <c r="D402" s="94"/>
      <c r="E402" s="76"/>
      <c r="F402" s="113"/>
      <c r="G402" s="114"/>
      <c r="H402" s="55">
        <f>IFERROR(VLOOKUP($G402,'Product Master'!$B$1:$G$26,5,FALSE),0)</f>
        <v>0</v>
      </c>
      <c r="I402" s="73" t="str">
        <f t="shared" si="65"/>
        <v/>
      </c>
      <c r="J402" s="115"/>
      <c r="K402" s="57">
        <f t="shared" si="61"/>
        <v>0</v>
      </c>
      <c r="L402" s="115"/>
      <c r="M402" s="56">
        <f t="shared" si="66"/>
        <v>0</v>
      </c>
      <c r="N402" s="56">
        <f t="shared" si="62"/>
        <v>0</v>
      </c>
      <c r="O402" s="56" t="str">
        <f>IFERROR(IF($P402="","",IF($P402=LEFT('Master Info'!$Q$2,2),"SCGST","IGST")),"")</f>
        <v/>
      </c>
      <c r="P402" s="56" t="str">
        <f>IFERROR(LEFT(VLOOKUP($F402,'Master Info'!$A$14:$U$113,21,FALSE),2),"")</f>
        <v/>
      </c>
      <c r="Q402" s="73" t="str">
        <f t="shared" si="63"/>
        <v/>
      </c>
      <c r="R402" s="56">
        <f t="shared" si="67"/>
        <v>0</v>
      </c>
      <c r="S402" s="56">
        <f t="shared" si="67"/>
        <v>0</v>
      </c>
      <c r="T402" s="56">
        <f t="shared" si="68"/>
        <v>0</v>
      </c>
      <c r="U402" s="57">
        <f t="shared" si="69"/>
        <v>0</v>
      </c>
      <c r="V402" s="55" t="str">
        <f>IFERROR(VLOOKUP($F402,'Master Info'!$A$14:$W$113,17,FALSE),"")</f>
        <v/>
      </c>
      <c r="W402" s="54"/>
    </row>
    <row r="403" spans="1:23" x14ac:dyDescent="0.25">
      <c r="A403" s="54">
        <f t="shared" si="60"/>
        <v>402</v>
      </c>
      <c r="B403" s="54" t="str">
        <f t="shared" si="64"/>
        <v>-</v>
      </c>
      <c r="C403" s="94"/>
      <c r="D403" s="94"/>
      <c r="E403" s="76"/>
      <c r="F403" s="113"/>
      <c r="G403" s="114"/>
      <c r="H403" s="55">
        <f>IFERROR(VLOOKUP($G403,'Product Master'!$B$1:$G$26,5,FALSE),0)</f>
        <v>0</v>
      </c>
      <c r="I403" s="73" t="str">
        <f t="shared" si="65"/>
        <v/>
      </c>
      <c r="J403" s="115"/>
      <c r="K403" s="57">
        <f t="shared" si="61"/>
        <v>0</v>
      </c>
      <c r="L403" s="115"/>
      <c r="M403" s="56">
        <f t="shared" si="66"/>
        <v>0</v>
      </c>
      <c r="N403" s="56">
        <f t="shared" si="62"/>
        <v>0</v>
      </c>
      <c r="O403" s="56" t="str">
        <f>IFERROR(IF($P403="","",IF($P403=LEFT('Master Info'!$Q$2,2),"SCGST","IGST")),"")</f>
        <v/>
      </c>
      <c r="P403" s="56" t="str">
        <f>IFERROR(LEFT(VLOOKUP($F403,'Master Info'!$A$14:$U$113,21,FALSE),2),"")</f>
        <v/>
      </c>
      <c r="Q403" s="73" t="str">
        <f t="shared" si="63"/>
        <v/>
      </c>
      <c r="R403" s="56">
        <f t="shared" si="67"/>
        <v>0</v>
      </c>
      <c r="S403" s="56">
        <f t="shared" si="67"/>
        <v>0</v>
      </c>
      <c r="T403" s="56">
        <f t="shared" si="68"/>
        <v>0</v>
      </c>
      <c r="U403" s="57">
        <f t="shared" si="69"/>
        <v>0</v>
      </c>
      <c r="V403" s="55" t="str">
        <f>IFERROR(VLOOKUP($F403,'Master Info'!$A$14:$W$113,17,FALSE),"")</f>
        <v/>
      </c>
      <c r="W403" s="54"/>
    </row>
    <row r="404" spans="1:23" x14ac:dyDescent="0.25">
      <c r="A404" s="54">
        <f t="shared" si="60"/>
        <v>403</v>
      </c>
      <c r="B404" s="54" t="str">
        <f t="shared" si="64"/>
        <v>-</v>
      </c>
      <c r="C404" s="94"/>
      <c r="D404" s="94"/>
      <c r="E404" s="76"/>
      <c r="F404" s="113"/>
      <c r="G404" s="114"/>
      <c r="H404" s="55">
        <f>IFERROR(VLOOKUP($G404,'Product Master'!$B$1:$G$26,5,FALSE),0)</f>
        <v>0</v>
      </c>
      <c r="I404" s="73" t="str">
        <f t="shared" si="65"/>
        <v/>
      </c>
      <c r="J404" s="115"/>
      <c r="K404" s="57">
        <f t="shared" si="61"/>
        <v>0</v>
      </c>
      <c r="L404" s="115"/>
      <c r="M404" s="56">
        <f t="shared" si="66"/>
        <v>0</v>
      </c>
      <c r="N404" s="56">
        <f t="shared" si="62"/>
        <v>0</v>
      </c>
      <c r="O404" s="56" t="str">
        <f>IFERROR(IF($P404="","",IF($P404=LEFT('Master Info'!$Q$2,2),"SCGST","IGST")),"")</f>
        <v/>
      </c>
      <c r="P404" s="56" t="str">
        <f>IFERROR(LEFT(VLOOKUP($F404,'Master Info'!$A$14:$U$113,21,FALSE),2),"")</f>
        <v/>
      </c>
      <c r="Q404" s="73" t="str">
        <f t="shared" si="63"/>
        <v/>
      </c>
      <c r="R404" s="56">
        <f t="shared" si="67"/>
        <v>0</v>
      </c>
      <c r="S404" s="56">
        <f t="shared" si="67"/>
        <v>0</v>
      </c>
      <c r="T404" s="56">
        <f t="shared" si="68"/>
        <v>0</v>
      </c>
      <c r="U404" s="57">
        <f t="shared" si="69"/>
        <v>0</v>
      </c>
      <c r="V404" s="55" t="str">
        <f>IFERROR(VLOOKUP($F404,'Master Info'!$A$14:$W$113,17,FALSE),"")</f>
        <v/>
      </c>
      <c r="W404" s="54"/>
    </row>
    <row r="405" spans="1:23" x14ac:dyDescent="0.25">
      <c r="A405" s="54">
        <f t="shared" si="60"/>
        <v>404</v>
      </c>
      <c r="B405" s="54" t="str">
        <f t="shared" si="64"/>
        <v>-</v>
      </c>
      <c r="C405" s="94"/>
      <c r="D405" s="94"/>
      <c r="E405" s="76"/>
      <c r="F405" s="113"/>
      <c r="G405" s="114"/>
      <c r="H405" s="55">
        <f>IFERROR(VLOOKUP($G405,'Product Master'!$B$1:$G$26,5,FALSE),0)</f>
        <v>0</v>
      </c>
      <c r="I405" s="73" t="str">
        <f t="shared" si="65"/>
        <v/>
      </c>
      <c r="J405" s="115"/>
      <c r="K405" s="57">
        <f t="shared" si="61"/>
        <v>0</v>
      </c>
      <c r="L405" s="115"/>
      <c r="M405" s="56">
        <f t="shared" si="66"/>
        <v>0</v>
      </c>
      <c r="N405" s="56">
        <f t="shared" si="62"/>
        <v>0</v>
      </c>
      <c r="O405" s="56" t="str">
        <f>IFERROR(IF($P405="","",IF($P405=LEFT('Master Info'!$Q$2,2),"SCGST","IGST")),"")</f>
        <v/>
      </c>
      <c r="P405" s="56" t="str">
        <f>IFERROR(LEFT(VLOOKUP($F405,'Master Info'!$A$14:$U$113,21,FALSE),2),"")</f>
        <v/>
      </c>
      <c r="Q405" s="73" t="str">
        <f t="shared" si="63"/>
        <v/>
      </c>
      <c r="R405" s="56">
        <f t="shared" si="67"/>
        <v>0</v>
      </c>
      <c r="S405" s="56">
        <f t="shared" si="67"/>
        <v>0</v>
      </c>
      <c r="T405" s="56">
        <f t="shared" si="68"/>
        <v>0</v>
      </c>
      <c r="U405" s="57">
        <f t="shared" si="69"/>
        <v>0</v>
      </c>
      <c r="V405" s="55" t="str">
        <f>IFERROR(VLOOKUP($F405,'Master Info'!$A$14:$W$113,17,FALSE),"")</f>
        <v/>
      </c>
      <c r="W405" s="54"/>
    </row>
    <row r="406" spans="1:23" x14ac:dyDescent="0.25">
      <c r="A406" s="54">
        <f t="shared" si="60"/>
        <v>405</v>
      </c>
      <c r="B406" s="54" t="str">
        <f t="shared" si="64"/>
        <v>-</v>
      </c>
      <c r="C406" s="94"/>
      <c r="D406" s="94"/>
      <c r="E406" s="76"/>
      <c r="F406" s="113"/>
      <c r="G406" s="114"/>
      <c r="H406" s="55">
        <f>IFERROR(VLOOKUP($G406,'Product Master'!$B$1:$G$26,5,FALSE),0)</f>
        <v>0</v>
      </c>
      <c r="I406" s="73" t="str">
        <f t="shared" si="65"/>
        <v/>
      </c>
      <c r="J406" s="115"/>
      <c r="K406" s="57">
        <f t="shared" si="61"/>
        <v>0</v>
      </c>
      <c r="L406" s="115"/>
      <c r="M406" s="56">
        <f t="shared" si="66"/>
        <v>0</v>
      </c>
      <c r="N406" s="56">
        <f t="shared" si="62"/>
        <v>0</v>
      </c>
      <c r="O406" s="56" t="str">
        <f>IFERROR(IF($P406="","",IF($P406=LEFT('Master Info'!$Q$2,2),"SCGST","IGST")),"")</f>
        <v/>
      </c>
      <c r="P406" s="56" t="str">
        <f>IFERROR(LEFT(VLOOKUP($F406,'Master Info'!$A$14:$U$113,21,FALSE),2),"")</f>
        <v/>
      </c>
      <c r="Q406" s="73" t="str">
        <f t="shared" si="63"/>
        <v/>
      </c>
      <c r="R406" s="56">
        <f t="shared" si="67"/>
        <v>0</v>
      </c>
      <c r="S406" s="56">
        <f t="shared" si="67"/>
        <v>0</v>
      </c>
      <c r="T406" s="56">
        <f t="shared" si="68"/>
        <v>0</v>
      </c>
      <c r="U406" s="57">
        <f t="shared" si="69"/>
        <v>0</v>
      </c>
      <c r="V406" s="55" t="str">
        <f>IFERROR(VLOOKUP($F406,'Master Info'!$A$14:$W$113,17,FALSE),"")</f>
        <v/>
      </c>
      <c r="W406" s="54"/>
    </row>
    <row r="407" spans="1:23" x14ac:dyDescent="0.25">
      <c r="A407" s="54">
        <f t="shared" si="60"/>
        <v>406</v>
      </c>
      <c r="B407" s="54" t="str">
        <f t="shared" si="64"/>
        <v>-</v>
      </c>
      <c r="C407" s="94"/>
      <c r="D407" s="94"/>
      <c r="E407" s="76"/>
      <c r="F407" s="113"/>
      <c r="G407" s="114"/>
      <c r="H407" s="55">
        <f>IFERROR(VLOOKUP($G407,'Product Master'!$B$1:$G$26,5,FALSE),0)</f>
        <v>0</v>
      </c>
      <c r="I407" s="73" t="str">
        <f t="shared" si="65"/>
        <v/>
      </c>
      <c r="J407" s="115"/>
      <c r="K407" s="57">
        <f t="shared" si="61"/>
        <v>0</v>
      </c>
      <c r="L407" s="115"/>
      <c r="M407" s="56">
        <f t="shared" si="66"/>
        <v>0</v>
      </c>
      <c r="N407" s="56">
        <f t="shared" si="62"/>
        <v>0</v>
      </c>
      <c r="O407" s="56" t="str">
        <f>IFERROR(IF($P407="","",IF($P407=LEFT('Master Info'!$Q$2,2),"SCGST","IGST")),"")</f>
        <v/>
      </c>
      <c r="P407" s="56" t="str">
        <f>IFERROR(LEFT(VLOOKUP($F407,'Master Info'!$A$14:$U$113,21,FALSE),2),"")</f>
        <v/>
      </c>
      <c r="Q407" s="73" t="str">
        <f t="shared" si="63"/>
        <v/>
      </c>
      <c r="R407" s="56">
        <f t="shared" si="67"/>
        <v>0</v>
      </c>
      <c r="S407" s="56">
        <f t="shared" si="67"/>
        <v>0</v>
      </c>
      <c r="T407" s="56">
        <f t="shared" si="68"/>
        <v>0</v>
      </c>
      <c r="U407" s="57">
        <f t="shared" si="69"/>
        <v>0</v>
      </c>
      <c r="V407" s="55" t="str">
        <f>IFERROR(VLOOKUP($F407,'Master Info'!$A$14:$W$113,17,FALSE),"")</f>
        <v/>
      </c>
      <c r="W407" s="54"/>
    </row>
    <row r="408" spans="1:23" x14ac:dyDescent="0.25">
      <c r="A408" s="54">
        <f t="shared" ref="A408:A471" si="70">A407+1</f>
        <v>407</v>
      </c>
      <c r="B408" s="54" t="str">
        <f t="shared" si="64"/>
        <v>-</v>
      </c>
      <c r="C408" s="94"/>
      <c r="D408" s="94"/>
      <c r="E408" s="76"/>
      <c r="F408" s="113"/>
      <c r="G408" s="114"/>
      <c r="H408" s="55">
        <f>IFERROR(VLOOKUP($G408,'Product Master'!$B$1:$G$26,5,FALSE),0)</f>
        <v>0</v>
      </c>
      <c r="I408" s="73" t="str">
        <f t="shared" si="65"/>
        <v/>
      </c>
      <c r="J408" s="115"/>
      <c r="K408" s="57">
        <f t="shared" si="61"/>
        <v>0</v>
      </c>
      <c r="L408" s="115"/>
      <c r="M408" s="56">
        <f t="shared" si="66"/>
        <v>0</v>
      </c>
      <c r="N408" s="56">
        <f t="shared" si="62"/>
        <v>0</v>
      </c>
      <c r="O408" s="56" t="str">
        <f>IFERROR(IF($P408="","",IF($P408=LEFT('Master Info'!$Q$2,2),"SCGST","IGST")),"")</f>
        <v/>
      </c>
      <c r="P408" s="56" t="str">
        <f>IFERROR(LEFT(VLOOKUP($F408,'Master Info'!$A$14:$U$113,21,FALSE),2),"")</f>
        <v/>
      </c>
      <c r="Q408" s="73" t="str">
        <f t="shared" si="63"/>
        <v/>
      </c>
      <c r="R408" s="56">
        <f t="shared" si="67"/>
        <v>0</v>
      </c>
      <c r="S408" s="56">
        <f t="shared" si="67"/>
        <v>0</v>
      </c>
      <c r="T408" s="56">
        <f t="shared" si="68"/>
        <v>0</v>
      </c>
      <c r="U408" s="57">
        <f t="shared" si="69"/>
        <v>0</v>
      </c>
      <c r="V408" s="55" t="str">
        <f>IFERROR(VLOOKUP($F408,'Master Info'!$A$14:$W$113,17,FALSE),"")</f>
        <v/>
      </c>
      <c r="W408" s="54"/>
    </row>
    <row r="409" spans="1:23" x14ac:dyDescent="0.25">
      <c r="A409" s="54">
        <f t="shared" si="70"/>
        <v>408</v>
      </c>
      <c r="B409" s="54" t="str">
        <f t="shared" si="64"/>
        <v>-</v>
      </c>
      <c r="C409" s="94"/>
      <c r="D409" s="94"/>
      <c r="E409" s="76"/>
      <c r="F409" s="113"/>
      <c r="G409" s="114"/>
      <c r="H409" s="55">
        <f>IFERROR(VLOOKUP($G409,'Product Master'!$B$1:$G$26,5,FALSE),0)</f>
        <v>0</v>
      </c>
      <c r="I409" s="73" t="str">
        <f t="shared" si="65"/>
        <v/>
      </c>
      <c r="J409" s="115"/>
      <c r="K409" s="57">
        <f t="shared" si="61"/>
        <v>0</v>
      </c>
      <c r="L409" s="115"/>
      <c r="M409" s="56">
        <f t="shared" si="66"/>
        <v>0</v>
      </c>
      <c r="N409" s="56">
        <f t="shared" si="62"/>
        <v>0</v>
      </c>
      <c r="O409" s="56" t="str">
        <f>IFERROR(IF($P409="","",IF($P409=LEFT('Master Info'!$Q$2,2),"SCGST","IGST")),"")</f>
        <v/>
      </c>
      <c r="P409" s="56" t="str">
        <f>IFERROR(LEFT(VLOOKUP($F409,'Master Info'!$A$14:$U$113,21,FALSE),2),"")</f>
        <v/>
      </c>
      <c r="Q409" s="73" t="str">
        <f t="shared" si="63"/>
        <v/>
      </c>
      <c r="R409" s="56">
        <f t="shared" si="67"/>
        <v>0</v>
      </c>
      <c r="S409" s="56">
        <f t="shared" si="67"/>
        <v>0</v>
      </c>
      <c r="T409" s="56">
        <f t="shared" si="68"/>
        <v>0</v>
      </c>
      <c r="U409" s="57">
        <f t="shared" si="69"/>
        <v>0</v>
      </c>
      <c r="V409" s="55" t="str">
        <f>IFERROR(VLOOKUP($F409,'Master Info'!$A$14:$W$113,17,FALSE),"")</f>
        <v/>
      </c>
      <c r="W409" s="54"/>
    </row>
    <row r="410" spans="1:23" x14ac:dyDescent="0.25">
      <c r="A410" s="54">
        <f t="shared" si="70"/>
        <v>409</v>
      </c>
      <c r="B410" s="54" t="str">
        <f t="shared" si="64"/>
        <v>-</v>
      </c>
      <c r="C410" s="94"/>
      <c r="D410" s="94"/>
      <c r="E410" s="76"/>
      <c r="F410" s="113"/>
      <c r="G410" s="114"/>
      <c r="H410" s="55">
        <f>IFERROR(VLOOKUP($G410,'Product Master'!$B$1:$G$26,5,FALSE),0)</f>
        <v>0</v>
      </c>
      <c r="I410" s="73" t="str">
        <f t="shared" si="65"/>
        <v/>
      </c>
      <c r="J410" s="115"/>
      <c r="K410" s="57">
        <f t="shared" si="61"/>
        <v>0</v>
      </c>
      <c r="L410" s="115"/>
      <c r="M410" s="56">
        <f t="shared" si="66"/>
        <v>0</v>
      </c>
      <c r="N410" s="56">
        <f t="shared" si="62"/>
        <v>0</v>
      </c>
      <c r="O410" s="56" t="str">
        <f>IFERROR(IF($P410="","",IF($P410=LEFT('Master Info'!$Q$2,2),"SCGST","IGST")),"")</f>
        <v/>
      </c>
      <c r="P410" s="56" t="str">
        <f>IFERROR(LEFT(VLOOKUP($F410,'Master Info'!$A$14:$U$113,21,FALSE),2),"")</f>
        <v/>
      </c>
      <c r="Q410" s="73" t="str">
        <f t="shared" si="63"/>
        <v/>
      </c>
      <c r="R410" s="56">
        <f t="shared" si="67"/>
        <v>0</v>
      </c>
      <c r="S410" s="56">
        <f t="shared" si="67"/>
        <v>0</v>
      </c>
      <c r="T410" s="56">
        <f t="shared" si="68"/>
        <v>0</v>
      </c>
      <c r="U410" s="57">
        <f t="shared" si="69"/>
        <v>0</v>
      </c>
      <c r="V410" s="55" t="str">
        <f>IFERROR(VLOOKUP($F410,'Master Info'!$A$14:$W$113,17,FALSE),"")</f>
        <v/>
      </c>
      <c r="W410" s="54"/>
    </row>
    <row r="411" spans="1:23" x14ac:dyDescent="0.25">
      <c r="A411" s="54">
        <f t="shared" si="70"/>
        <v>410</v>
      </c>
      <c r="B411" s="54" t="str">
        <f t="shared" si="64"/>
        <v>-</v>
      </c>
      <c r="C411" s="94"/>
      <c r="D411" s="94"/>
      <c r="E411" s="76"/>
      <c r="F411" s="113"/>
      <c r="G411" s="114"/>
      <c r="H411" s="55">
        <f>IFERROR(VLOOKUP($G411,'Product Master'!$B$1:$G$26,5,FALSE),0)</f>
        <v>0</v>
      </c>
      <c r="I411" s="73" t="str">
        <f t="shared" si="65"/>
        <v/>
      </c>
      <c r="J411" s="115"/>
      <c r="K411" s="57">
        <f t="shared" si="61"/>
        <v>0</v>
      </c>
      <c r="L411" s="115"/>
      <c r="M411" s="56">
        <f t="shared" si="66"/>
        <v>0</v>
      </c>
      <c r="N411" s="56">
        <f t="shared" si="62"/>
        <v>0</v>
      </c>
      <c r="O411" s="56" t="str">
        <f>IFERROR(IF($P411="","",IF($P411=LEFT('Master Info'!$Q$2,2),"SCGST","IGST")),"")</f>
        <v/>
      </c>
      <c r="P411" s="56" t="str">
        <f>IFERROR(LEFT(VLOOKUP($F411,'Master Info'!$A$14:$U$113,21,FALSE),2),"")</f>
        <v/>
      </c>
      <c r="Q411" s="73" t="str">
        <f t="shared" si="63"/>
        <v/>
      </c>
      <c r="R411" s="56">
        <f t="shared" si="67"/>
        <v>0</v>
      </c>
      <c r="S411" s="56">
        <f t="shared" si="67"/>
        <v>0</v>
      </c>
      <c r="T411" s="56">
        <f t="shared" si="68"/>
        <v>0</v>
      </c>
      <c r="U411" s="57">
        <f t="shared" si="69"/>
        <v>0</v>
      </c>
      <c r="V411" s="55" t="str">
        <f>IFERROR(VLOOKUP($F411,'Master Info'!$A$14:$W$113,17,FALSE),"")</f>
        <v/>
      </c>
      <c r="W411" s="54"/>
    </row>
    <row r="412" spans="1:23" x14ac:dyDescent="0.25">
      <c r="A412" s="54">
        <f t="shared" si="70"/>
        <v>411</v>
      </c>
      <c r="B412" s="54" t="str">
        <f t="shared" si="64"/>
        <v>-</v>
      </c>
      <c r="C412" s="94"/>
      <c r="D412" s="94"/>
      <c r="E412" s="76"/>
      <c r="F412" s="113"/>
      <c r="G412" s="114"/>
      <c r="H412" s="55">
        <f>IFERROR(VLOOKUP($G412,'Product Master'!$B$1:$G$26,5,FALSE),0)</f>
        <v>0</v>
      </c>
      <c r="I412" s="73" t="str">
        <f t="shared" si="65"/>
        <v/>
      </c>
      <c r="J412" s="115"/>
      <c r="K412" s="57">
        <f t="shared" si="61"/>
        <v>0</v>
      </c>
      <c r="L412" s="115"/>
      <c r="M412" s="56">
        <f t="shared" si="66"/>
        <v>0</v>
      </c>
      <c r="N412" s="56">
        <f t="shared" si="62"/>
        <v>0</v>
      </c>
      <c r="O412" s="56" t="str">
        <f>IFERROR(IF($P412="","",IF($P412=LEFT('Master Info'!$Q$2,2),"SCGST","IGST")),"")</f>
        <v/>
      </c>
      <c r="P412" s="56" t="str">
        <f>IFERROR(LEFT(VLOOKUP($F412,'Master Info'!$A$14:$U$113,21,FALSE),2),"")</f>
        <v/>
      </c>
      <c r="Q412" s="73" t="str">
        <f t="shared" si="63"/>
        <v/>
      </c>
      <c r="R412" s="56">
        <f t="shared" si="67"/>
        <v>0</v>
      </c>
      <c r="S412" s="56">
        <f t="shared" si="67"/>
        <v>0</v>
      </c>
      <c r="T412" s="56">
        <f t="shared" si="68"/>
        <v>0</v>
      </c>
      <c r="U412" s="57">
        <f t="shared" si="69"/>
        <v>0</v>
      </c>
      <c r="V412" s="55" t="str">
        <f>IFERROR(VLOOKUP($F412,'Master Info'!$A$14:$W$113,17,FALSE),"")</f>
        <v/>
      </c>
      <c r="W412" s="54"/>
    </row>
    <row r="413" spans="1:23" x14ac:dyDescent="0.25">
      <c r="A413" s="54">
        <f t="shared" si="70"/>
        <v>412</v>
      </c>
      <c r="B413" s="54" t="str">
        <f t="shared" si="64"/>
        <v>-</v>
      </c>
      <c r="C413" s="94"/>
      <c r="D413" s="94"/>
      <c r="E413" s="76"/>
      <c r="F413" s="113"/>
      <c r="G413" s="114"/>
      <c r="H413" s="55">
        <f>IFERROR(VLOOKUP($G413,'Product Master'!$B$1:$G$26,5,FALSE),0)</f>
        <v>0</v>
      </c>
      <c r="I413" s="73" t="str">
        <f t="shared" si="65"/>
        <v/>
      </c>
      <c r="J413" s="115"/>
      <c r="K413" s="57">
        <f t="shared" si="61"/>
        <v>0</v>
      </c>
      <c r="L413" s="115"/>
      <c r="M413" s="56">
        <f t="shared" si="66"/>
        <v>0</v>
      </c>
      <c r="N413" s="56">
        <f t="shared" si="62"/>
        <v>0</v>
      </c>
      <c r="O413" s="56" t="str">
        <f>IFERROR(IF($P413="","",IF($P413=LEFT('Master Info'!$Q$2,2),"SCGST","IGST")),"")</f>
        <v/>
      </c>
      <c r="P413" s="56" t="str">
        <f>IFERROR(LEFT(VLOOKUP($F413,'Master Info'!$A$14:$U$113,21,FALSE),2),"")</f>
        <v/>
      </c>
      <c r="Q413" s="73" t="str">
        <f t="shared" si="63"/>
        <v/>
      </c>
      <c r="R413" s="56">
        <f t="shared" si="67"/>
        <v>0</v>
      </c>
      <c r="S413" s="56">
        <f t="shared" si="67"/>
        <v>0</v>
      </c>
      <c r="T413" s="56">
        <f t="shared" si="68"/>
        <v>0</v>
      </c>
      <c r="U413" s="57">
        <f t="shared" si="69"/>
        <v>0</v>
      </c>
      <c r="V413" s="55" t="str">
        <f>IFERROR(VLOOKUP($F413,'Master Info'!$A$14:$W$113,17,FALSE),"")</f>
        <v/>
      </c>
      <c r="W413" s="54"/>
    </row>
    <row r="414" spans="1:23" x14ac:dyDescent="0.25">
      <c r="A414" s="54">
        <f t="shared" si="70"/>
        <v>413</v>
      </c>
      <c r="B414" s="54" t="str">
        <f t="shared" si="64"/>
        <v>-</v>
      </c>
      <c r="C414" s="94"/>
      <c r="D414" s="94"/>
      <c r="E414" s="76"/>
      <c r="F414" s="113"/>
      <c r="G414" s="114"/>
      <c r="H414" s="55">
        <f>IFERROR(VLOOKUP($G414,'Product Master'!$B$1:$G$26,5,FALSE),0)</f>
        <v>0</v>
      </c>
      <c r="I414" s="73" t="str">
        <f t="shared" si="65"/>
        <v/>
      </c>
      <c r="J414" s="115"/>
      <c r="K414" s="57">
        <f t="shared" si="61"/>
        <v>0</v>
      </c>
      <c r="L414" s="115"/>
      <c r="M414" s="56">
        <f t="shared" si="66"/>
        <v>0</v>
      </c>
      <c r="N414" s="56">
        <f t="shared" si="62"/>
        <v>0</v>
      </c>
      <c r="O414" s="56" t="str">
        <f>IFERROR(IF($P414="","",IF($P414=LEFT('Master Info'!$Q$2,2),"SCGST","IGST")),"")</f>
        <v/>
      </c>
      <c r="P414" s="56" t="str">
        <f>IFERROR(LEFT(VLOOKUP($F414,'Master Info'!$A$14:$U$113,21,FALSE),2),"")</f>
        <v/>
      </c>
      <c r="Q414" s="73" t="str">
        <f t="shared" si="63"/>
        <v/>
      </c>
      <c r="R414" s="56">
        <f t="shared" si="67"/>
        <v>0</v>
      </c>
      <c r="S414" s="56">
        <f t="shared" si="67"/>
        <v>0</v>
      </c>
      <c r="T414" s="56">
        <f t="shared" si="68"/>
        <v>0</v>
      </c>
      <c r="U414" s="57">
        <f t="shared" si="69"/>
        <v>0</v>
      </c>
      <c r="V414" s="55" t="str">
        <f>IFERROR(VLOOKUP($F414,'Master Info'!$A$14:$W$113,17,FALSE),"")</f>
        <v/>
      </c>
      <c r="W414" s="54"/>
    </row>
    <row r="415" spans="1:23" x14ac:dyDescent="0.25">
      <c r="A415" s="54">
        <f t="shared" si="70"/>
        <v>414</v>
      </c>
      <c r="B415" s="54" t="str">
        <f t="shared" si="64"/>
        <v>-</v>
      </c>
      <c r="C415" s="94"/>
      <c r="D415" s="94"/>
      <c r="E415" s="76"/>
      <c r="F415" s="113"/>
      <c r="G415" s="114"/>
      <c r="H415" s="55">
        <f>IFERROR(VLOOKUP($G415,'Product Master'!$B$1:$G$26,5,FALSE),0)</f>
        <v>0</v>
      </c>
      <c r="I415" s="73" t="str">
        <f t="shared" si="65"/>
        <v/>
      </c>
      <c r="J415" s="115"/>
      <c r="K415" s="57">
        <f t="shared" si="61"/>
        <v>0</v>
      </c>
      <c r="L415" s="115"/>
      <c r="M415" s="56">
        <f t="shared" si="66"/>
        <v>0</v>
      </c>
      <c r="N415" s="56">
        <f t="shared" si="62"/>
        <v>0</v>
      </c>
      <c r="O415" s="56" t="str">
        <f>IFERROR(IF($P415="","",IF($P415=LEFT('Master Info'!$Q$2,2),"SCGST","IGST")),"")</f>
        <v/>
      </c>
      <c r="P415" s="56" t="str">
        <f>IFERROR(LEFT(VLOOKUP($F415,'Master Info'!$A$14:$U$113,21,FALSE),2),"")</f>
        <v/>
      </c>
      <c r="Q415" s="73" t="str">
        <f t="shared" si="63"/>
        <v/>
      </c>
      <c r="R415" s="56">
        <f t="shared" si="67"/>
        <v>0</v>
      </c>
      <c r="S415" s="56">
        <f t="shared" si="67"/>
        <v>0</v>
      </c>
      <c r="T415" s="56">
        <f t="shared" si="68"/>
        <v>0</v>
      </c>
      <c r="U415" s="57">
        <f t="shared" si="69"/>
        <v>0</v>
      </c>
      <c r="V415" s="55" t="str">
        <f>IFERROR(VLOOKUP($F415,'Master Info'!$A$14:$W$113,17,FALSE),"")</f>
        <v/>
      </c>
      <c r="W415" s="54"/>
    </row>
    <row r="416" spans="1:23" x14ac:dyDescent="0.25">
      <c r="A416" s="54">
        <f t="shared" si="70"/>
        <v>415</v>
      </c>
      <c r="B416" s="54" t="str">
        <f t="shared" si="64"/>
        <v>-</v>
      </c>
      <c r="C416" s="94"/>
      <c r="D416" s="94"/>
      <c r="E416" s="76"/>
      <c r="F416" s="113"/>
      <c r="G416" s="114"/>
      <c r="H416" s="55">
        <f>IFERROR(VLOOKUP($G416,'Product Master'!$B$1:$G$26,5,FALSE),0)</f>
        <v>0</v>
      </c>
      <c r="I416" s="73" t="str">
        <f t="shared" si="65"/>
        <v/>
      </c>
      <c r="J416" s="115"/>
      <c r="K416" s="57">
        <f t="shared" si="61"/>
        <v>0</v>
      </c>
      <c r="L416" s="115"/>
      <c r="M416" s="56">
        <f t="shared" si="66"/>
        <v>0</v>
      </c>
      <c r="N416" s="56">
        <f t="shared" si="62"/>
        <v>0</v>
      </c>
      <c r="O416" s="56" t="str">
        <f>IFERROR(IF($P416="","",IF($P416=LEFT('Master Info'!$Q$2,2),"SCGST","IGST")),"")</f>
        <v/>
      </c>
      <c r="P416" s="56" t="str">
        <f>IFERROR(LEFT(VLOOKUP($F416,'Master Info'!$A$14:$U$113,21,FALSE),2),"")</f>
        <v/>
      </c>
      <c r="Q416" s="73" t="str">
        <f t="shared" si="63"/>
        <v/>
      </c>
      <c r="R416" s="56">
        <f t="shared" si="67"/>
        <v>0</v>
      </c>
      <c r="S416" s="56">
        <f t="shared" si="67"/>
        <v>0</v>
      </c>
      <c r="T416" s="56">
        <f t="shared" si="68"/>
        <v>0</v>
      </c>
      <c r="U416" s="57">
        <f t="shared" si="69"/>
        <v>0</v>
      </c>
      <c r="V416" s="55" t="str">
        <f>IFERROR(VLOOKUP($F416,'Master Info'!$A$14:$W$113,17,FALSE),"")</f>
        <v/>
      </c>
      <c r="W416" s="54"/>
    </row>
    <row r="417" spans="1:23" x14ac:dyDescent="0.25">
      <c r="A417" s="54">
        <f t="shared" si="70"/>
        <v>416</v>
      </c>
      <c r="B417" s="54" t="str">
        <f t="shared" si="64"/>
        <v>-</v>
      </c>
      <c r="C417" s="94"/>
      <c r="D417" s="94"/>
      <c r="E417" s="76"/>
      <c r="F417" s="113"/>
      <c r="G417" s="114"/>
      <c r="H417" s="55">
        <f>IFERROR(VLOOKUP($G417,'Product Master'!$B$1:$G$26,5,FALSE),0)</f>
        <v>0</v>
      </c>
      <c r="I417" s="73" t="str">
        <f t="shared" si="65"/>
        <v/>
      </c>
      <c r="J417" s="115"/>
      <c r="K417" s="57">
        <f t="shared" si="61"/>
        <v>0</v>
      </c>
      <c r="L417" s="115"/>
      <c r="M417" s="56">
        <f t="shared" si="66"/>
        <v>0</v>
      </c>
      <c r="N417" s="56">
        <f t="shared" si="62"/>
        <v>0</v>
      </c>
      <c r="O417" s="56" t="str">
        <f>IFERROR(IF($P417="","",IF($P417=LEFT('Master Info'!$Q$2,2),"SCGST","IGST")),"")</f>
        <v/>
      </c>
      <c r="P417" s="56" t="str">
        <f>IFERROR(LEFT(VLOOKUP($F417,'Master Info'!$A$14:$U$113,21,FALSE),2),"")</f>
        <v/>
      </c>
      <c r="Q417" s="73" t="str">
        <f t="shared" si="63"/>
        <v/>
      </c>
      <c r="R417" s="56">
        <f t="shared" si="67"/>
        <v>0</v>
      </c>
      <c r="S417" s="56">
        <f t="shared" si="67"/>
        <v>0</v>
      </c>
      <c r="T417" s="56">
        <f t="shared" si="68"/>
        <v>0</v>
      </c>
      <c r="U417" s="57">
        <f t="shared" si="69"/>
        <v>0</v>
      </c>
      <c r="V417" s="55" t="str">
        <f>IFERROR(VLOOKUP($F417,'Master Info'!$A$14:$W$113,17,FALSE),"")</f>
        <v/>
      </c>
      <c r="W417" s="54"/>
    </row>
    <row r="418" spans="1:23" x14ac:dyDescent="0.25">
      <c r="A418" s="54">
        <f t="shared" si="70"/>
        <v>417</v>
      </c>
      <c r="B418" s="54" t="str">
        <f t="shared" si="64"/>
        <v>-</v>
      </c>
      <c r="C418" s="94"/>
      <c r="D418" s="94"/>
      <c r="E418" s="76"/>
      <c r="F418" s="113"/>
      <c r="G418" s="114"/>
      <c r="H418" s="55">
        <f>IFERROR(VLOOKUP($G418,'Product Master'!$B$1:$G$26,5,FALSE),0)</f>
        <v>0</v>
      </c>
      <c r="I418" s="73" t="str">
        <f t="shared" si="65"/>
        <v/>
      </c>
      <c r="J418" s="115"/>
      <c r="K418" s="57">
        <f t="shared" si="61"/>
        <v>0</v>
      </c>
      <c r="L418" s="115"/>
      <c r="M418" s="56">
        <f t="shared" si="66"/>
        <v>0</v>
      </c>
      <c r="N418" s="56">
        <f t="shared" si="62"/>
        <v>0</v>
      </c>
      <c r="O418" s="56" t="str">
        <f>IFERROR(IF($P418="","",IF($P418=LEFT('Master Info'!$Q$2,2),"SCGST","IGST")),"")</f>
        <v/>
      </c>
      <c r="P418" s="56" t="str">
        <f>IFERROR(LEFT(VLOOKUP($F418,'Master Info'!$A$14:$U$113,21,FALSE),2),"")</f>
        <v/>
      </c>
      <c r="Q418" s="73" t="str">
        <f t="shared" si="63"/>
        <v/>
      </c>
      <c r="R418" s="56">
        <f t="shared" si="67"/>
        <v>0</v>
      </c>
      <c r="S418" s="56">
        <f t="shared" si="67"/>
        <v>0</v>
      </c>
      <c r="T418" s="56">
        <f t="shared" si="68"/>
        <v>0</v>
      </c>
      <c r="U418" s="57">
        <f t="shared" si="69"/>
        <v>0</v>
      </c>
      <c r="V418" s="55" t="str">
        <f>IFERROR(VLOOKUP($F418,'Master Info'!$A$14:$W$113,17,FALSE),"")</f>
        <v/>
      </c>
      <c r="W418" s="54"/>
    </row>
    <row r="419" spans="1:23" x14ac:dyDescent="0.25">
      <c r="A419" s="54">
        <f t="shared" si="70"/>
        <v>418</v>
      </c>
      <c r="B419" s="54" t="str">
        <f t="shared" si="64"/>
        <v>-</v>
      </c>
      <c r="C419" s="94"/>
      <c r="D419" s="94"/>
      <c r="E419" s="76"/>
      <c r="F419" s="113"/>
      <c r="G419" s="114"/>
      <c r="H419" s="55">
        <f>IFERROR(VLOOKUP($G419,'Product Master'!$B$1:$G$26,5,FALSE),0)</f>
        <v>0</v>
      </c>
      <c r="I419" s="73" t="str">
        <f t="shared" si="65"/>
        <v/>
      </c>
      <c r="J419" s="115"/>
      <c r="K419" s="57">
        <f t="shared" si="61"/>
        <v>0</v>
      </c>
      <c r="L419" s="115"/>
      <c r="M419" s="56">
        <f t="shared" si="66"/>
        <v>0</v>
      </c>
      <c r="N419" s="56">
        <f t="shared" si="62"/>
        <v>0</v>
      </c>
      <c r="O419" s="56" t="str">
        <f>IFERROR(IF($P419="","",IF($P419=LEFT('Master Info'!$Q$2,2),"SCGST","IGST")),"")</f>
        <v/>
      </c>
      <c r="P419" s="56" t="str">
        <f>IFERROR(LEFT(VLOOKUP($F419,'Master Info'!$A$14:$U$113,21,FALSE),2),"")</f>
        <v/>
      </c>
      <c r="Q419" s="73" t="str">
        <f t="shared" si="63"/>
        <v/>
      </c>
      <c r="R419" s="56">
        <f t="shared" si="67"/>
        <v>0</v>
      </c>
      <c r="S419" s="56">
        <f t="shared" si="67"/>
        <v>0</v>
      </c>
      <c r="T419" s="56">
        <f t="shared" si="68"/>
        <v>0</v>
      </c>
      <c r="U419" s="57">
        <f t="shared" si="69"/>
        <v>0</v>
      </c>
      <c r="V419" s="55" t="str">
        <f>IFERROR(VLOOKUP($F419,'Master Info'!$A$14:$W$113,17,FALSE),"")</f>
        <v/>
      </c>
      <c r="W419" s="54"/>
    </row>
    <row r="420" spans="1:23" x14ac:dyDescent="0.25">
      <c r="A420" s="54">
        <f t="shared" si="70"/>
        <v>419</v>
      </c>
      <c r="B420" s="54" t="str">
        <f t="shared" si="64"/>
        <v>-</v>
      </c>
      <c r="C420" s="94"/>
      <c r="D420" s="94"/>
      <c r="E420" s="76"/>
      <c r="F420" s="113"/>
      <c r="G420" s="114"/>
      <c r="H420" s="55">
        <f>IFERROR(VLOOKUP($G420,'Product Master'!$B$1:$G$26,5,FALSE),0)</f>
        <v>0</v>
      </c>
      <c r="I420" s="73" t="str">
        <f t="shared" si="65"/>
        <v/>
      </c>
      <c r="J420" s="115"/>
      <c r="K420" s="57">
        <f t="shared" si="61"/>
        <v>0</v>
      </c>
      <c r="L420" s="115"/>
      <c r="M420" s="56">
        <f t="shared" si="66"/>
        <v>0</v>
      </c>
      <c r="N420" s="56">
        <f t="shared" si="62"/>
        <v>0</v>
      </c>
      <c r="O420" s="56" t="str">
        <f>IFERROR(IF($P420="","",IF($P420=LEFT('Master Info'!$Q$2,2),"SCGST","IGST")),"")</f>
        <v/>
      </c>
      <c r="P420" s="56" t="str">
        <f>IFERROR(LEFT(VLOOKUP($F420,'Master Info'!$A$14:$U$113,21,FALSE),2),"")</f>
        <v/>
      </c>
      <c r="Q420" s="73" t="str">
        <f t="shared" si="63"/>
        <v/>
      </c>
      <c r="R420" s="56">
        <f t="shared" si="67"/>
        <v>0</v>
      </c>
      <c r="S420" s="56">
        <f t="shared" si="67"/>
        <v>0</v>
      </c>
      <c r="T420" s="56">
        <f t="shared" si="68"/>
        <v>0</v>
      </c>
      <c r="U420" s="57">
        <f t="shared" si="69"/>
        <v>0</v>
      </c>
      <c r="V420" s="55" t="str">
        <f>IFERROR(VLOOKUP($F420,'Master Info'!$A$14:$W$113,17,FALSE),"")</f>
        <v/>
      </c>
      <c r="W420" s="54"/>
    </row>
    <row r="421" spans="1:23" x14ac:dyDescent="0.25">
      <c r="A421" s="54">
        <f t="shared" si="70"/>
        <v>420</v>
      </c>
      <c r="B421" s="54" t="str">
        <f t="shared" si="64"/>
        <v>-</v>
      </c>
      <c r="C421" s="94"/>
      <c r="D421" s="94"/>
      <c r="E421" s="76"/>
      <c r="F421" s="113"/>
      <c r="G421" s="114"/>
      <c r="H421" s="55">
        <f>IFERROR(VLOOKUP($G421,'Product Master'!$B$1:$G$26,5,FALSE),0)</f>
        <v>0</v>
      </c>
      <c r="I421" s="73" t="str">
        <f t="shared" si="65"/>
        <v/>
      </c>
      <c r="J421" s="115"/>
      <c r="K421" s="57">
        <f t="shared" si="61"/>
        <v>0</v>
      </c>
      <c r="L421" s="115"/>
      <c r="M421" s="56">
        <f t="shared" si="66"/>
        <v>0</v>
      </c>
      <c r="N421" s="56">
        <f t="shared" si="62"/>
        <v>0</v>
      </c>
      <c r="O421" s="56" t="str">
        <f>IFERROR(IF($P421="","",IF($P421=LEFT('Master Info'!$Q$2,2),"SCGST","IGST")),"")</f>
        <v/>
      </c>
      <c r="P421" s="56" t="str">
        <f>IFERROR(LEFT(VLOOKUP($F421,'Master Info'!$A$14:$U$113,21,FALSE),2),"")</f>
        <v/>
      </c>
      <c r="Q421" s="73" t="str">
        <f t="shared" si="63"/>
        <v/>
      </c>
      <c r="R421" s="56">
        <f t="shared" si="67"/>
        <v>0</v>
      </c>
      <c r="S421" s="56">
        <f t="shared" si="67"/>
        <v>0</v>
      </c>
      <c r="T421" s="56">
        <f t="shared" si="68"/>
        <v>0</v>
      </c>
      <c r="U421" s="57">
        <f t="shared" si="69"/>
        <v>0</v>
      </c>
      <c r="V421" s="55" t="str">
        <f>IFERROR(VLOOKUP($F421,'Master Info'!$A$14:$W$113,17,FALSE),"")</f>
        <v/>
      </c>
      <c r="W421" s="54"/>
    </row>
    <row r="422" spans="1:23" x14ac:dyDescent="0.25">
      <c r="A422" s="54">
        <f t="shared" si="70"/>
        <v>421</v>
      </c>
      <c r="B422" s="54" t="str">
        <f t="shared" si="64"/>
        <v>-</v>
      </c>
      <c r="C422" s="94"/>
      <c r="D422" s="94"/>
      <c r="E422" s="76"/>
      <c r="F422" s="113"/>
      <c r="G422" s="114"/>
      <c r="H422" s="55">
        <f>IFERROR(VLOOKUP($G422,'Product Master'!$B$1:$G$26,5,FALSE),0)</f>
        <v>0</v>
      </c>
      <c r="I422" s="73" t="str">
        <f t="shared" si="65"/>
        <v/>
      </c>
      <c r="J422" s="115"/>
      <c r="K422" s="57">
        <f t="shared" si="61"/>
        <v>0</v>
      </c>
      <c r="L422" s="115"/>
      <c r="M422" s="56">
        <f t="shared" si="66"/>
        <v>0</v>
      </c>
      <c r="N422" s="56">
        <f t="shared" si="62"/>
        <v>0</v>
      </c>
      <c r="O422" s="56" t="str">
        <f>IFERROR(IF($P422="","",IF($P422=LEFT('Master Info'!$Q$2,2),"SCGST","IGST")),"")</f>
        <v/>
      </c>
      <c r="P422" s="56" t="str">
        <f>IFERROR(LEFT(VLOOKUP($F422,'Master Info'!$A$14:$U$113,21,FALSE),2),"")</f>
        <v/>
      </c>
      <c r="Q422" s="73" t="str">
        <f t="shared" si="63"/>
        <v/>
      </c>
      <c r="R422" s="56">
        <f t="shared" si="67"/>
        <v>0</v>
      </c>
      <c r="S422" s="56">
        <f t="shared" si="67"/>
        <v>0</v>
      </c>
      <c r="T422" s="56">
        <f t="shared" si="68"/>
        <v>0</v>
      </c>
      <c r="U422" s="57">
        <f t="shared" si="69"/>
        <v>0</v>
      </c>
      <c r="V422" s="55" t="str">
        <f>IFERROR(VLOOKUP($F422,'Master Info'!$A$14:$W$113,17,FALSE),"")</f>
        <v/>
      </c>
      <c r="W422" s="54"/>
    </row>
    <row r="423" spans="1:23" x14ac:dyDescent="0.25">
      <c r="A423" s="54">
        <f t="shared" si="70"/>
        <v>422</v>
      </c>
      <c r="B423" s="54" t="str">
        <f t="shared" si="64"/>
        <v>-</v>
      </c>
      <c r="C423" s="94"/>
      <c r="D423" s="94"/>
      <c r="E423" s="76"/>
      <c r="F423" s="113"/>
      <c r="G423" s="114"/>
      <c r="H423" s="55">
        <f>IFERROR(VLOOKUP($G423,'Product Master'!$B$1:$G$26,5,FALSE),0)</f>
        <v>0</v>
      </c>
      <c r="I423" s="73" t="str">
        <f t="shared" si="65"/>
        <v/>
      </c>
      <c r="J423" s="115"/>
      <c r="K423" s="57">
        <f t="shared" si="61"/>
        <v>0</v>
      </c>
      <c r="L423" s="115"/>
      <c r="M423" s="56">
        <f t="shared" si="66"/>
        <v>0</v>
      </c>
      <c r="N423" s="56">
        <f t="shared" si="62"/>
        <v>0</v>
      </c>
      <c r="O423" s="56" t="str">
        <f>IFERROR(IF($P423="","",IF($P423=LEFT('Master Info'!$Q$2,2),"SCGST","IGST")),"")</f>
        <v/>
      </c>
      <c r="P423" s="56" t="str">
        <f>IFERROR(LEFT(VLOOKUP($F423,'Master Info'!$A$14:$U$113,21,FALSE),2),"")</f>
        <v/>
      </c>
      <c r="Q423" s="73" t="str">
        <f t="shared" si="63"/>
        <v/>
      </c>
      <c r="R423" s="56">
        <f t="shared" si="67"/>
        <v>0</v>
      </c>
      <c r="S423" s="56">
        <f t="shared" si="67"/>
        <v>0</v>
      </c>
      <c r="T423" s="56">
        <f t="shared" si="68"/>
        <v>0</v>
      </c>
      <c r="U423" s="57">
        <f t="shared" si="69"/>
        <v>0</v>
      </c>
      <c r="V423" s="55" t="str">
        <f>IFERROR(VLOOKUP($F423,'Master Info'!$A$14:$W$113,17,FALSE),"")</f>
        <v/>
      </c>
      <c r="W423" s="54"/>
    </row>
    <row r="424" spans="1:23" x14ac:dyDescent="0.25">
      <c r="A424" s="54">
        <f t="shared" si="70"/>
        <v>423</v>
      </c>
      <c r="B424" s="54" t="str">
        <f t="shared" si="64"/>
        <v>-</v>
      </c>
      <c r="C424" s="94"/>
      <c r="D424" s="94"/>
      <c r="E424" s="76"/>
      <c r="F424" s="113"/>
      <c r="G424" s="114"/>
      <c r="H424" s="55">
        <f>IFERROR(VLOOKUP($G424,'Product Master'!$B$1:$G$26,5,FALSE),0)</f>
        <v>0</v>
      </c>
      <c r="I424" s="73" t="str">
        <f t="shared" si="65"/>
        <v/>
      </c>
      <c r="J424" s="115"/>
      <c r="K424" s="57">
        <f t="shared" si="61"/>
        <v>0</v>
      </c>
      <c r="L424" s="115"/>
      <c r="M424" s="56">
        <f t="shared" si="66"/>
        <v>0</v>
      </c>
      <c r="N424" s="56">
        <f t="shared" si="62"/>
        <v>0</v>
      </c>
      <c r="O424" s="56" t="str">
        <f>IFERROR(IF($P424="","",IF($P424=LEFT('Master Info'!$Q$2,2),"SCGST","IGST")),"")</f>
        <v/>
      </c>
      <c r="P424" s="56" t="str">
        <f>IFERROR(LEFT(VLOOKUP($F424,'Master Info'!$A$14:$U$113,21,FALSE),2),"")</f>
        <v/>
      </c>
      <c r="Q424" s="73" t="str">
        <f t="shared" si="63"/>
        <v/>
      </c>
      <c r="R424" s="56">
        <f t="shared" si="67"/>
        <v>0</v>
      </c>
      <c r="S424" s="56">
        <f t="shared" si="67"/>
        <v>0</v>
      </c>
      <c r="T424" s="56">
        <f t="shared" si="68"/>
        <v>0</v>
      </c>
      <c r="U424" s="57">
        <f t="shared" si="69"/>
        <v>0</v>
      </c>
      <c r="V424" s="55" t="str">
        <f>IFERROR(VLOOKUP($F424,'Master Info'!$A$14:$W$113,17,FALSE),"")</f>
        <v/>
      </c>
      <c r="W424" s="54"/>
    </row>
    <row r="425" spans="1:23" x14ac:dyDescent="0.25">
      <c r="A425" s="54">
        <f t="shared" si="70"/>
        <v>424</v>
      </c>
      <c r="B425" s="54" t="str">
        <f t="shared" si="64"/>
        <v>-</v>
      </c>
      <c r="C425" s="94"/>
      <c r="D425" s="94"/>
      <c r="E425" s="76"/>
      <c r="F425" s="113"/>
      <c r="G425" s="114"/>
      <c r="H425" s="55">
        <f>IFERROR(VLOOKUP($G425,'Product Master'!$B$1:$G$26,5,FALSE),0)</f>
        <v>0</v>
      </c>
      <c r="I425" s="73" t="str">
        <f t="shared" si="65"/>
        <v/>
      </c>
      <c r="J425" s="115"/>
      <c r="K425" s="57">
        <f t="shared" si="61"/>
        <v>0</v>
      </c>
      <c r="L425" s="115"/>
      <c r="M425" s="56">
        <f t="shared" si="66"/>
        <v>0</v>
      </c>
      <c r="N425" s="56">
        <f t="shared" si="62"/>
        <v>0</v>
      </c>
      <c r="O425" s="56" t="str">
        <f>IFERROR(IF($P425="","",IF($P425=LEFT('Master Info'!$Q$2,2),"SCGST","IGST")),"")</f>
        <v/>
      </c>
      <c r="P425" s="56" t="str">
        <f>IFERROR(LEFT(VLOOKUP($F425,'Master Info'!$A$14:$U$113,21,FALSE),2),"")</f>
        <v/>
      </c>
      <c r="Q425" s="73" t="str">
        <f t="shared" si="63"/>
        <v/>
      </c>
      <c r="R425" s="56">
        <f t="shared" si="67"/>
        <v>0</v>
      </c>
      <c r="S425" s="56">
        <f t="shared" si="67"/>
        <v>0</v>
      </c>
      <c r="T425" s="56">
        <f t="shared" si="68"/>
        <v>0</v>
      </c>
      <c r="U425" s="57">
        <f t="shared" si="69"/>
        <v>0</v>
      </c>
      <c r="V425" s="55" t="str">
        <f>IFERROR(VLOOKUP($F425,'Master Info'!$A$14:$W$113,17,FALSE),"")</f>
        <v/>
      </c>
      <c r="W425" s="54"/>
    </row>
    <row r="426" spans="1:23" x14ac:dyDescent="0.25">
      <c r="A426" s="54">
        <f t="shared" si="70"/>
        <v>425</v>
      </c>
      <c r="B426" s="54" t="str">
        <f t="shared" si="64"/>
        <v>-</v>
      </c>
      <c r="C426" s="94"/>
      <c r="D426" s="94"/>
      <c r="E426" s="76"/>
      <c r="F426" s="113"/>
      <c r="G426" s="114"/>
      <c r="H426" s="55">
        <f>IFERROR(VLOOKUP($G426,'Product Master'!$B$1:$G$26,5,FALSE),0)</f>
        <v>0</v>
      </c>
      <c r="I426" s="73" t="str">
        <f t="shared" si="65"/>
        <v/>
      </c>
      <c r="J426" s="115"/>
      <c r="K426" s="57">
        <f t="shared" si="61"/>
        <v>0</v>
      </c>
      <c r="L426" s="115"/>
      <c r="M426" s="56">
        <f t="shared" si="66"/>
        <v>0</v>
      </c>
      <c r="N426" s="56">
        <f t="shared" si="62"/>
        <v>0</v>
      </c>
      <c r="O426" s="56" t="str">
        <f>IFERROR(IF($P426="","",IF($P426=LEFT('Master Info'!$Q$2,2),"SCGST","IGST")),"")</f>
        <v/>
      </c>
      <c r="P426" s="56" t="str">
        <f>IFERROR(LEFT(VLOOKUP($F426,'Master Info'!$A$14:$U$113,21,FALSE),2),"")</f>
        <v/>
      </c>
      <c r="Q426" s="73" t="str">
        <f t="shared" si="63"/>
        <v/>
      </c>
      <c r="R426" s="56">
        <f t="shared" si="67"/>
        <v>0</v>
      </c>
      <c r="S426" s="56">
        <f t="shared" si="67"/>
        <v>0</v>
      </c>
      <c r="T426" s="56">
        <f t="shared" si="68"/>
        <v>0</v>
      </c>
      <c r="U426" s="57">
        <f t="shared" si="69"/>
        <v>0</v>
      </c>
      <c r="V426" s="55" t="str">
        <f>IFERROR(VLOOKUP($F426,'Master Info'!$A$14:$W$113,17,FALSE),"")</f>
        <v/>
      </c>
      <c r="W426" s="54"/>
    </row>
    <row r="427" spans="1:23" x14ac:dyDescent="0.25">
      <c r="A427" s="54">
        <f t="shared" si="70"/>
        <v>426</v>
      </c>
      <c r="B427" s="54" t="str">
        <f t="shared" si="64"/>
        <v>-</v>
      </c>
      <c r="C427" s="94"/>
      <c r="D427" s="94"/>
      <c r="E427" s="76"/>
      <c r="F427" s="113"/>
      <c r="G427" s="114"/>
      <c r="H427" s="55">
        <f>IFERROR(VLOOKUP($G427,'Product Master'!$B$1:$G$26,5,FALSE),0)</f>
        <v>0</v>
      </c>
      <c r="I427" s="73" t="str">
        <f t="shared" si="65"/>
        <v/>
      </c>
      <c r="J427" s="115"/>
      <c r="K427" s="57">
        <f t="shared" si="61"/>
        <v>0</v>
      </c>
      <c r="L427" s="115"/>
      <c r="M427" s="56">
        <f t="shared" si="66"/>
        <v>0</v>
      </c>
      <c r="N427" s="56">
        <f t="shared" si="62"/>
        <v>0</v>
      </c>
      <c r="O427" s="56" t="str">
        <f>IFERROR(IF($P427="","",IF($P427=LEFT('Master Info'!$Q$2,2),"SCGST","IGST")),"")</f>
        <v/>
      </c>
      <c r="P427" s="56" t="str">
        <f>IFERROR(LEFT(VLOOKUP($F427,'Master Info'!$A$14:$U$113,21,FALSE),2),"")</f>
        <v/>
      </c>
      <c r="Q427" s="73" t="str">
        <f t="shared" si="63"/>
        <v/>
      </c>
      <c r="R427" s="56">
        <f t="shared" si="67"/>
        <v>0</v>
      </c>
      <c r="S427" s="56">
        <f t="shared" si="67"/>
        <v>0</v>
      </c>
      <c r="T427" s="56">
        <f t="shared" si="68"/>
        <v>0</v>
      </c>
      <c r="U427" s="57">
        <f t="shared" si="69"/>
        <v>0</v>
      </c>
      <c r="V427" s="55" t="str">
        <f>IFERROR(VLOOKUP($F427,'Master Info'!$A$14:$W$113,17,FALSE),"")</f>
        <v/>
      </c>
      <c r="W427" s="54"/>
    </row>
    <row r="428" spans="1:23" x14ac:dyDescent="0.25">
      <c r="A428" s="54">
        <f t="shared" si="70"/>
        <v>427</v>
      </c>
      <c r="B428" s="54" t="str">
        <f t="shared" si="64"/>
        <v>-</v>
      </c>
      <c r="C428" s="94"/>
      <c r="D428" s="94"/>
      <c r="E428" s="76"/>
      <c r="F428" s="113"/>
      <c r="G428" s="114"/>
      <c r="H428" s="55">
        <f>IFERROR(VLOOKUP($G428,'Product Master'!$B$1:$G$26,5,FALSE),0)</f>
        <v>0</v>
      </c>
      <c r="I428" s="73" t="str">
        <f t="shared" si="65"/>
        <v/>
      </c>
      <c r="J428" s="115"/>
      <c r="K428" s="57">
        <f t="shared" si="61"/>
        <v>0</v>
      </c>
      <c r="L428" s="115"/>
      <c r="M428" s="56">
        <f t="shared" si="66"/>
        <v>0</v>
      </c>
      <c r="N428" s="56">
        <f t="shared" si="62"/>
        <v>0</v>
      </c>
      <c r="O428" s="56" t="str">
        <f>IFERROR(IF($P428="","",IF($P428=LEFT('Master Info'!$Q$2,2),"SCGST","IGST")),"")</f>
        <v/>
      </c>
      <c r="P428" s="56" t="str">
        <f>IFERROR(LEFT(VLOOKUP($F428,'Master Info'!$A$14:$U$113,21,FALSE),2),"")</f>
        <v/>
      </c>
      <c r="Q428" s="73" t="str">
        <f t="shared" si="63"/>
        <v/>
      </c>
      <c r="R428" s="56">
        <f t="shared" si="67"/>
        <v>0</v>
      </c>
      <c r="S428" s="56">
        <f t="shared" si="67"/>
        <v>0</v>
      </c>
      <c r="T428" s="56">
        <f t="shared" si="68"/>
        <v>0</v>
      </c>
      <c r="U428" s="57">
        <f t="shared" si="69"/>
        <v>0</v>
      </c>
      <c r="V428" s="55" t="str">
        <f>IFERROR(VLOOKUP($F428,'Master Info'!$A$14:$W$113,17,FALSE),"")</f>
        <v/>
      </c>
      <c r="W428" s="54"/>
    </row>
    <row r="429" spans="1:23" x14ac:dyDescent="0.25">
      <c r="A429" s="54">
        <f t="shared" si="70"/>
        <v>428</v>
      </c>
      <c r="B429" s="54" t="str">
        <f t="shared" si="64"/>
        <v>-</v>
      </c>
      <c r="C429" s="94"/>
      <c r="D429" s="94"/>
      <c r="E429" s="76"/>
      <c r="F429" s="113"/>
      <c r="G429" s="114"/>
      <c r="H429" s="55">
        <f>IFERROR(VLOOKUP($G429,'Product Master'!$B$1:$G$26,5,FALSE),0)</f>
        <v>0</v>
      </c>
      <c r="I429" s="73" t="str">
        <f t="shared" si="65"/>
        <v/>
      </c>
      <c r="J429" s="115"/>
      <c r="K429" s="57">
        <f t="shared" si="61"/>
        <v>0</v>
      </c>
      <c r="L429" s="115"/>
      <c r="M429" s="56">
        <f t="shared" si="66"/>
        <v>0</v>
      </c>
      <c r="N429" s="56">
        <f t="shared" si="62"/>
        <v>0</v>
      </c>
      <c r="O429" s="56" t="str">
        <f>IFERROR(IF($P429="","",IF($P429=LEFT('Master Info'!$Q$2,2),"SCGST","IGST")),"")</f>
        <v/>
      </c>
      <c r="P429" s="56" t="str">
        <f>IFERROR(LEFT(VLOOKUP($F429,'Master Info'!$A$14:$U$113,21,FALSE),2),"")</f>
        <v/>
      </c>
      <c r="Q429" s="73" t="str">
        <f t="shared" si="63"/>
        <v/>
      </c>
      <c r="R429" s="56">
        <f t="shared" si="67"/>
        <v>0</v>
      </c>
      <c r="S429" s="56">
        <f t="shared" si="67"/>
        <v>0</v>
      </c>
      <c r="T429" s="56">
        <f t="shared" si="68"/>
        <v>0</v>
      </c>
      <c r="U429" s="57">
        <f t="shared" si="69"/>
        <v>0</v>
      </c>
      <c r="V429" s="55" t="str">
        <f>IFERROR(VLOOKUP($F429,'Master Info'!$A$14:$W$113,17,FALSE),"")</f>
        <v/>
      </c>
      <c r="W429" s="54"/>
    </row>
    <row r="430" spans="1:23" x14ac:dyDescent="0.25">
      <c r="A430" s="54">
        <f t="shared" si="70"/>
        <v>429</v>
      </c>
      <c r="B430" s="54" t="str">
        <f t="shared" si="64"/>
        <v>-</v>
      </c>
      <c r="C430" s="94"/>
      <c r="D430" s="94"/>
      <c r="E430" s="76"/>
      <c r="F430" s="113"/>
      <c r="G430" s="114"/>
      <c r="H430" s="55">
        <f>IFERROR(VLOOKUP($G430,'Product Master'!$B$1:$G$26,5,FALSE),0)</f>
        <v>0</v>
      </c>
      <c r="I430" s="73" t="str">
        <f t="shared" si="65"/>
        <v/>
      </c>
      <c r="J430" s="115"/>
      <c r="K430" s="57">
        <f t="shared" si="61"/>
        <v>0</v>
      </c>
      <c r="L430" s="115"/>
      <c r="M430" s="56">
        <f t="shared" si="66"/>
        <v>0</v>
      </c>
      <c r="N430" s="56">
        <f t="shared" si="62"/>
        <v>0</v>
      </c>
      <c r="O430" s="56" t="str">
        <f>IFERROR(IF($P430="","",IF($P430=LEFT('Master Info'!$Q$2,2),"SCGST","IGST")),"")</f>
        <v/>
      </c>
      <c r="P430" s="56" t="str">
        <f>IFERROR(LEFT(VLOOKUP($F430,'Master Info'!$A$14:$U$113,21,FALSE),2),"")</f>
        <v/>
      </c>
      <c r="Q430" s="73" t="str">
        <f t="shared" si="63"/>
        <v/>
      </c>
      <c r="R430" s="56">
        <f t="shared" si="67"/>
        <v>0</v>
      </c>
      <c r="S430" s="56">
        <f t="shared" si="67"/>
        <v>0</v>
      </c>
      <c r="T430" s="56">
        <f t="shared" si="68"/>
        <v>0</v>
      </c>
      <c r="U430" s="57">
        <f t="shared" si="69"/>
        <v>0</v>
      </c>
      <c r="V430" s="55" t="str">
        <f>IFERROR(VLOOKUP($F430,'Master Info'!$A$14:$W$113,17,FALSE),"")</f>
        <v/>
      </c>
      <c r="W430" s="54"/>
    </row>
    <row r="431" spans="1:23" x14ac:dyDescent="0.25">
      <c r="A431" s="54">
        <f t="shared" si="70"/>
        <v>430</v>
      </c>
      <c r="B431" s="54" t="str">
        <f t="shared" si="64"/>
        <v>-</v>
      </c>
      <c r="C431" s="94"/>
      <c r="D431" s="94"/>
      <c r="E431" s="76"/>
      <c r="F431" s="113"/>
      <c r="G431" s="114"/>
      <c r="H431" s="55">
        <f>IFERROR(VLOOKUP($G431,'Product Master'!$B$1:$G$26,5,FALSE),0)</f>
        <v>0</v>
      </c>
      <c r="I431" s="73" t="str">
        <f t="shared" si="65"/>
        <v/>
      </c>
      <c r="J431" s="115"/>
      <c r="K431" s="57">
        <f t="shared" si="61"/>
        <v>0</v>
      </c>
      <c r="L431" s="115"/>
      <c r="M431" s="56">
        <f t="shared" si="66"/>
        <v>0</v>
      </c>
      <c r="N431" s="56">
        <f t="shared" si="62"/>
        <v>0</v>
      </c>
      <c r="O431" s="56" t="str">
        <f>IFERROR(IF($P431="","",IF($P431=LEFT('Master Info'!$Q$2,2),"SCGST","IGST")),"")</f>
        <v/>
      </c>
      <c r="P431" s="56" t="str">
        <f>IFERROR(LEFT(VLOOKUP($F431,'Master Info'!$A$14:$U$113,21,FALSE),2),"")</f>
        <v/>
      </c>
      <c r="Q431" s="73" t="str">
        <f t="shared" si="63"/>
        <v/>
      </c>
      <c r="R431" s="56">
        <f t="shared" si="67"/>
        <v>0</v>
      </c>
      <c r="S431" s="56">
        <f t="shared" si="67"/>
        <v>0</v>
      </c>
      <c r="T431" s="56">
        <f t="shared" si="68"/>
        <v>0</v>
      </c>
      <c r="U431" s="57">
        <f t="shared" si="69"/>
        <v>0</v>
      </c>
      <c r="V431" s="55" t="str">
        <f>IFERROR(VLOOKUP($F431,'Master Info'!$A$14:$W$113,17,FALSE),"")</f>
        <v/>
      </c>
      <c r="W431" s="54"/>
    </row>
    <row r="432" spans="1:23" x14ac:dyDescent="0.25">
      <c r="A432" s="54">
        <f t="shared" si="70"/>
        <v>431</v>
      </c>
      <c r="B432" s="54" t="str">
        <f t="shared" si="64"/>
        <v>-</v>
      </c>
      <c r="C432" s="94"/>
      <c r="D432" s="94"/>
      <c r="E432" s="76"/>
      <c r="F432" s="113"/>
      <c r="G432" s="114"/>
      <c r="H432" s="55">
        <f>IFERROR(VLOOKUP($G432,'Product Master'!$B$1:$G$26,5,FALSE),0)</f>
        <v>0</v>
      </c>
      <c r="I432" s="73" t="str">
        <f t="shared" si="65"/>
        <v/>
      </c>
      <c r="J432" s="115"/>
      <c r="K432" s="57">
        <f t="shared" si="61"/>
        <v>0</v>
      </c>
      <c r="L432" s="115"/>
      <c r="M432" s="56">
        <f t="shared" si="66"/>
        <v>0</v>
      </c>
      <c r="N432" s="56">
        <f t="shared" si="62"/>
        <v>0</v>
      </c>
      <c r="O432" s="56" t="str">
        <f>IFERROR(IF($P432="","",IF($P432=LEFT('Master Info'!$Q$2,2),"SCGST","IGST")),"")</f>
        <v/>
      </c>
      <c r="P432" s="56" t="str">
        <f>IFERROR(LEFT(VLOOKUP($F432,'Master Info'!$A$14:$U$113,21,FALSE),2),"")</f>
        <v/>
      </c>
      <c r="Q432" s="73" t="str">
        <f t="shared" si="63"/>
        <v/>
      </c>
      <c r="R432" s="56">
        <f t="shared" si="67"/>
        <v>0</v>
      </c>
      <c r="S432" s="56">
        <f t="shared" si="67"/>
        <v>0</v>
      </c>
      <c r="T432" s="56">
        <f t="shared" si="68"/>
        <v>0</v>
      </c>
      <c r="U432" s="57">
        <f t="shared" si="69"/>
        <v>0</v>
      </c>
      <c r="V432" s="55" t="str">
        <f>IFERROR(VLOOKUP($F432,'Master Info'!$A$14:$W$113,17,FALSE),"")</f>
        <v/>
      </c>
      <c r="W432" s="54"/>
    </row>
    <row r="433" spans="1:23" x14ac:dyDescent="0.25">
      <c r="A433" s="54">
        <f t="shared" si="70"/>
        <v>432</v>
      </c>
      <c r="B433" s="54" t="str">
        <f t="shared" si="64"/>
        <v>-</v>
      </c>
      <c r="C433" s="94"/>
      <c r="D433" s="94"/>
      <c r="E433" s="76"/>
      <c r="F433" s="113"/>
      <c r="G433" s="114"/>
      <c r="H433" s="55">
        <f>IFERROR(VLOOKUP($G433,'Product Master'!$B$1:$G$26,5,FALSE),0)</f>
        <v>0</v>
      </c>
      <c r="I433" s="73" t="str">
        <f t="shared" si="65"/>
        <v/>
      </c>
      <c r="J433" s="115"/>
      <c r="K433" s="57">
        <f t="shared" si="61"/>
        <v>0</v>
      </c>
      <c r="L433" s="115"/>
      <c r="M433" s="56">
        <f t="shared" si="66"/>
        <v>0</v>
      </c>
      <c r="N433" s="56">
        <f t="shared" si="62"/>
        <v>0</v>
      </c>
      <c r="O433" s="56" t="str">
        <f>IFERROR(IF($P433="","",IF($P433=LEFT('Master Info'!$Q$2,2),"SCGST","IGST")),"")</f>
        <v/>
      </c>
      <c r="P433" s="56" t="str">
        <f>IFERROR(LEFT(VLOOKUP($F433,'Master Info'!$A$14:$U$113,21,FALSE),2),"")</f>
        <v/>
      </c>
      <c r="Q433" s="73" t="str">
        <f t="shared" si="63"/>
        <v/>
      </c>
      <c r="R433" s="56">
        <f t="shared" si="67"/>
        <v>0</v>
      </c>
      <c r="S433" s="56">
        <f t="shared" si="67"/>
        <v>0</v>
      </c>
      <c r="T433" s="56">
        <f t="shared" si="68"/>
        <v>0</v>
      </c>
      <c r="U433" s="57">
        <f t="shared" si="69"/>
        <v>0</v>
      </c>
      <c r="V433" s="55" t="str">
        <f>IFERROR(VLOOKUP($F433,'Master Info'!$A$14:$W$113,17,FALSE),"")</f>
        <v/>
      </c>
      <c r="W433" s="54"/>
    </row>
    <row r="434" spans="1:23" x14ac:dyDescent="0.25">
      <c r="A434" s="54">
        <f t="shared" si="70"/>
        <v>433</v>
      </c>
      <c r="B434" s="54" t="str">
        <f t="shared" si="64"/>
        <v>-</v>
      </c>
      <c r="C434" s="94"/>
      <c r="D434" s="94"/>
      <c r="E434" s="76"/>
      <c r="F434" s="113"/>
      <c r="G434" s="114"/>
      <c r="H434" s="55">
        <f>IFERROR(VLOOKUP($G434,'Product Master'!$B$1:$G$26,5,FALSE),0)</f>
        <v>0</v>
      </c>
      <c r="I434" s="73" t="str">
        <f t="shared" si="65"/>
        <v/>
      </c>
      <c r="J434" s="115"/>
      <c r="K434" s="57">
        <f t="shared" si="61"/>
        <v>0</v>
      </c>
      <c r="L434" s="115"/>
      <c r="M434" s="56">
        <f t="shared" si="66"/>
        <v>0</v>
      </c>
      <c r="N434" s="56">
        <f t="shared" si="62"/>
        <v>0</v>
      </c>
      <c r="O434" s="56" t="str">
        <f>IFERROR(IF($P434="","",IF($P434=LEFT('Master Info'!$Q$2,2),"SCGST","IGST")),"")</f>
        <v/>
      </c>
      <c r="P434" s="56" t="str">
        <f>IFERROR(LEFT(VLOOKUP($F434,'Master Info'!$A$14:$U$113,21,FALSE),2),"")</f>
        <v/>
      </c>
      <c r="Q434" s="73" t="str">
        <f t="shared" si="63"/>
        <v/>
      </c>
      <c r="R434" s="56">
        <f t="shared" si="67"/>
        <v>0</v>
      </c>
      <c r="S434" s="56">
        <f t="shared" si="67"/>
        <v>0</v>
      </c>
      <c r="T434" s="56">
        <f t="shared" si="68"/>
        <v>0</v>
      </c>
      <c r="U434" s="57">
        <f t="shared" si="69"/>
        <v>0</v>
      </c>
      <c r="V434" s="55" t="str">
        <f>IFERROR(VLOOKUP($F434,'Master Info'!$A$14:$W$113,17,FALSE),"")</f>
        <v/>
      </c>
      <c r="W434" s="54"/>
    </row>
    <row r="435" spans="1:23" x14ac:dyDescent="0.25">
      <c r="A435" s="54">
        <f t="shared" si="70"/>
        <v>434</v>
      </c>
      <c r="B435" s="54" t="str">
        <f t="shared" si="64"/>
        <v>-</v>
      </c>
      <c r="C435" s="94"/>
      <c r="D435" s="94"/>
      <c r="E435" s="76"/>
      <c r="F435" s="113"/>
      <c r="G435" s="114"/>
      <c r="H435" s="55">
        <f>IFERROR(VLOOKUP($G435,'Product Master'!$B$1:$G$26,5,FALSE),0)</f>
        <v>0</v>
      </c>
      <c r="I435" s="73" t="str">
        <f t="shared" si="65"/>
        <v/>
      </c>
      <c r="J435" s="115"/>
      <c r="K435" s="57">
        <f t="shared" si="61"/>
        <v>0</v>
      </c>
      <c r="L435" s="115"/>
      <c r="M435" s="56">
        <f t="shared" si="66"/>
        <v>0</v>
      </c>
      <c r="N435" s="56">
        <f t="shared" si="62"/>
        <v>0</v>
      </c>
      <c r="O435" s="56" t="str">
        <f>IFERROR(IF($P435="","",IF($P435=LEFT('Master Info'!$Q$2,2),"SCGST","IGST")),"")</f>
        <v/>
      </c>
      <c r="P435" s="56" t="str">
        <f>IFERROR(LEFT(VLOOKUP($F435,'Master Info'!$A$14:$U$113,21,FALSE),2),"")</f>
        <v/>
      </c>
      <c r="Q435" s="73" t="str">
        <f t="shared" si="63"/>
        <v/>
      </c>
      <c r="R435" s="56">
        <f t="shared" si="67"/>
        <v>0</v>
      </c>
      <c r="S435" s="56">
        <f t="shared" si="67"/>
        <v>0</v>
      </c>
      <c r="T435" s="56">
        <f t="shared" si="68"/>
        <v>0</v>
      </c>
      <c r="U435" s="57">
        <f t="shared" si="69"/>
        <v>0</v>
      </c>
      <c r="V435" s="55" t="str">
        <f>IFERROR(VLOOKUP($F435,'Master Info'!$A$14:$W$113,17,FALSE),"")</f>
        <v/>
      </c>
      <c r="W435" s="54"/>
    </row>
    <row r="436" spans="1:23" x14ac:dyDescent="0.25">
      <c r="A436" s="54">
        <f t="shared" si="70"/>
        <v>435</v>
      </c>
      <c r="B436" s="54" t="str">
        <f t="shared" si="64"/>
        <v>-</v>
      </c>
      <c r="C436" s="94"/>
      <c r="D436" s="94"/>
      <c r="E436" s="76"/>
      <c r="F436" s="113"/>
      <c r="G436" s="114"/>
      <c r="H436" s="55">
        <f>IFERROR(VLOOKUP($G436,'Product Master'!$B$1:$G$26,5,FALSE),0)</f>
        <v>0</v>
      </c>
      <c r="I436" s="73" t="str">
        <f t="shared" si="65"/>
        <v/>
      </c>
      <c r="J436" s="115"/>
      <c r="K436" s="57">
        <f t="shared" si="61"/>
        <v>0</v>
      </c>
      <c r="L436" s="115"/>
      <c r="M436" s="56">
        <f t="shared" si="66"/>
        <v>0</v>
      </c>
      <c r="N436" s="56">
        <f t="shared" si="62"/>
        <v>0</v>
      </c>
      <c r="O436" s="56" t="str">
        <f>IFERROR(IF($P436="","",IF($P436=LEFT('Master Info'!$Q$2,2),"SCGST","IGST")),"")</f>
        <v/>
      </c>
      <c r="P436" s="56" t="str">
        <f>IFERROR(LEFT(VLOOKUP($F436,'Master Info'!$A$14:$U$113,21,FALSE),2),"")</f>
        <v/>
      </c>
      <c r="Q436" s="73" t="str">
        <f t="shared" si="63"/>
        <v/>
      </c>
      <c r="R436" s="56">
        <f t="shared" si="67"/>
        <v>0</v>
      </c>
      <c r="S436" s="56">
        <f t="shared" si="67"/>
        <v>0</v>
      </c>
      <c r="T436" s="56">
        <f t="shared" si="68"/>
        <v>0</v>
      </c>
      <c r="U436" s="57">
        <f t="shared" si="69"/>
        <v>0</v>
      </c>
      <c r="V436" s="55" t="str">
        <f>IFERROR(VLOOKUP($F436,'Master Info'!$A$14:$W$113,17,FALSE),"")</f>
        <v/>
      </c>
      <c r="W436" s="54"/>
    </row>
    <row r="437" spans="1:23" x14ac:dyDescent="0.25">
      <c r="A437" s="54">
        <f t="shared" si="70"/>
        <v>436</v>
      </c>
      <c r="B437" s="54" t="str">
        <f t="shared" si="64"/>
        <v>-</v>
      </c>
      <c r="C437" s="94"/>
      <c r="D437" s="94"/>
      <c r="E437" s="76"/>
      <c r="F437" s="113"/>
      <c r="G437" s="114"/>
      <c r="H437" s="55">
        <f>IFERROR(VLOOKUP($G437,'Product Master'!$B$1:$G$26,5,FALSE),0)</f>
        <v>0</v>
      </c>
      <c r="I437" s="73" t="str">
        <f t="shared" si="65"/>
        <v/>
      </c>
      <c r="J437" s="115"/>
      <c r="K437" s="57">
        <f t="shared" si="61"/>
        <v>0</v>
      </c>
      <c r="L437" s="115"/>
      <c r="M437" s="56">
        <f t="shared" si="66"/>
        <v>0</v>
      </c>
      <c r="N437" s="56">
        <f t="shared" si="62"/>
        <v>0</v>
      </c>
      <c r="O437" s="56" t="str">
        <f>IFERROR(IF($P437="","",IF($P437=LEFT('Master Info'!$Q$2,2),"SCGST","IGST")),"")</f>
        <v/>
      </c>
      <c r="P437" s="56" t="str">
        <f>IFERROR(LEFT(VLOOKUP($F437,'Master Info'!$A$14:$U$113,21,FALSE),2),"")</f>
        <v/>
      </c>
      <c r="Q437" s="73" t="str">
        <f t="shared" si="63"/>
        <v/>
      </c>
      <c r="R437" s="56">
        <f t="shared" si="67"/>
        <v>0</v>
      </c>
      <c r="S437" s="56">
        <f t="shared" si="67"/>
        <v>0</v>
      </c>
      <c r="T437" s="56">
        <f t="shared" si="68"/>
        <v>0</v>
      </c>
      <c r="U437" s="57">
        <f t="shared" si="69"/>
        <v>0</v>
      </c>
      <c r="V437" s="55" t="str">
        <f>IFERROR(VLOOKUP($F437,'Master Info'!$A$14:$W$113,17,FALSE),"")</f>
        <v/>
      </c>
      <c r="W437" s="54"/>
    </row>
    <row r="438" spans="1:23" x14ac:dyDescent="0.25">
      <c r="A438" s="54">
        <f t="shared" si="70"/>
        <v>437</v>
      </c>
      <c r="B438" s="54" t="str">
        <f t="shared" si="64"/>
        <v>-</v>
      </c>
      <c r="C438" s="94"/>
      <c r="D438" s="94"/>
      <c r="E438" s="76"/>
      <c r="F438" s="113"/>
      <c r="G438" s="114"/>
      <c r="H438" s="55">
        <f>IFERROR(VLOOKUP($G438,'Product Master'!$B$1:$G$26,5,FALSE),0)</f>
        <v>0</v>
      </c>
      <c r="I438" s="73" t="str">
        <f t="shared" si="65"/>
        <v/>
      </c>
      <c r="J438" s="115"/>
      <c r="K438" s="57">
        <f t="shared" si="61"/>
        <v>0</v>
      </c>
      <c r="L438" s="115"/>
      <c r="M438" s="56">
        <f t="shared" si="66"/>
        <v>0</v>
      </c>
      <c r="N438" s="56">
        <f t="shared" si="62"/>
        <v>0</v>
      </c>
      <c r="O438" s="56" t="str">
        <f>IFERROR(IF($P438="","",IF($P438=LEFT('Master Info'!$Q$2,2),"SCGST","IGST")),"")</f>
        <v/>
      </c>
      <c r="P438" s="56" t="str">
        <f>IFERROR(LEFT(VLOOKUP($F438,'Master Info'!$A$14:$U$113,21,FALSE),2),"")</f>
        <v/>
      </c>
      <c r="Q438" s="73" t="str">
        <f t="shared" si="63"/>
        <v/>
      </c>
      <c r="R438" s="56">
        <f t="shared" si="67"/>
        <v>0</v>
      </c>
      <c r="S438" s="56">
        <f t="shared" si="67"/>
        <v>0</v>
      </c>
      <c r="T438" s="56">
        <f t="shared" si="68"/>
        <v>0</v>
      </c>
      <c r="U438" s="57">
        <f t="shared" si="69"/>
        <v>0</v>
      </c>
      <c r="V438" s="55" t="str">
        <f>IFERROR(VLOOKUP($F438,'Master Info'!$A$14:$W$113,17,FALSE),"")</f>
        <v/>
      </c>
      <c r="W438" s="54"/>
    </row>
    <row r="439" spans="1:23" x14ac:dyDescent="0.25">
      <c r="A439" s="54">
        <f t="shared" si="70"/>
        <v>438</v>
      </c>
      <c r="B439" s="54" t="str">
        <f t="shared" si="64"/>
        <v>-</v>
      </c>
      <c r="C439" s="94"/>
      <c r="D439" s="94"/>
      <c r="E439" s="76"/>
      <c r="F439" s="113"/>
      <c r="G439" s="114"/>
      <c r="H439" s="55">
        <f>IFERROR(VLOOKUP($G439,'Product Master'!$B$1:$G$26,5,FALSE),0)</f>
        <v>0</v>
      </c>
      <c r="I439" s="73" t="str">
        <f t="shared" si="65"/>
        <v/>
      </c>
      <c r="J439" s="115"/>
      <c r="K439" s="57">
        <f t="shared" si="61"/>
        <v>0</v>
      </c>
      <c r="L439" s="115"/>
      <c r="M439" s="56">
        <f t="shared" si="66"/>
        <v>0</v>
      </c>
      <c r="N439" s="56">
        <f t="shared" si="62"/>
        <v>0</v>
      </c>
      <c r="O439" s="56" t="str">
        <f>IFERROR(IF($P439="","",IF($P439=LEFT('Master Info'!$Q$2,2),"SCGST","IGST")),"")</f>
        <v/>
      </c>
      <c r="P439" s="56" t="str">
        <f>IFERROR(LEFT(VLOOKUP($F439,'Master Info'!$A$14:$U$113,21,FALSE),2),"")</f>
        <v/>
      </c>
      <c r="Q439" s="73" t="str">
        <f t="shared" si="63"/>
        <v/>
      </c>
      <c r="R439" s="56">
        <f t="shared" si="67"/>
        <v>0</v>
      </c>
      <c r="S439" s="56">
        <f t="shared" si="67"/>
        <v>0</v>
      </c>
      <c r="T439" s="56">
        <f t="shared" si="68"/>
        <v>0</v>
      </c>
      <c r="U439" s="57">
        <f t="shared" si="69"/>
        <v>0</v>
      </c>
      <c r="V439" s="55" t="str">
        <f>IFERROR(VLOOKUP($F439,'Master Info'!$A$14:$W$113,17,FALSE),"")</f>
        <v/>
      </c>
      <c r="W439" s="54"/>
    </row>
    <row r="440" spans="1:23" x14ac:dyDescent="0.25">
      <c r="A440" s="54">
        <f t="shared" si="70"/>
        <v>439</v>
      </c>
      <c r="B440" s="54" t="str">
        <f t="shared" si="64"/>
        <v>-</v>
      </c>
      <c r="C440" s="94"/>
      <c r="D440" s="94"/>
      <c r="E440" s="76"/>
      <c r="F440" s="113"/>
      <c r="G440" s="114"/>
      <c r="H440" s="55">
        <f>IFERROR(VLOOKUP($G440,'Product Master'!$B$1:$G$26,5,FALSE),0)</f>
        <v>0</v>
      </c>
      <c r="I440" s="73" t="str">
        <f t="shared" si="65"/>
        <v/>
      </c>
      <c r="J440" s="115"/>
      <c r="K440" s="57">
        <f t="shared" si="61"/>
        <v>0</v>
      </c>
      <c r="L440" s="115"/>
      <c r="M440" s="56">
        <f t="shared" si="66"/>
        <v>0</v>
      </c>
      <c r="N440" s="56">
        <f t="shared" si="62"/>
        <v>0</v>
      </c>
      <c r="O440" s="56" t="str">
        <f>IFERROR(IF($P440="","",IF($P440=LEFT('Master Info'!$Q$2,2),"SCGST","IGST")),"")</f>
        <v/>
      </c>
      <c r="P440" s="56" t="str">
        <f>IFERROR(LEFT(VLOOKUP($F440,'Master Info'!$A$14:$U$113,21,FALSE),2),"")</f>
        <v/>
      </c>
      <c r="Q440" s="73" t="str">
        <f t="shared" si="63"/>
        <v/>
      </c>
      <c r="R440" s="56">
        <f t="shared" si="67"/>
        <v>0</v>
      </c>
      <c r="S440" s="56">
        <f t="shared" si="67"/>
        <v>0</v>
      </c>
      <c r="T440" s="56">
        <f t="shared" si="68"/>
        <v>0</v>
      </c>
      <c r="U440" s="57">
        <f t="shared" si="69"/>
        <v>0</v>
      </c>
      <c r="V440" s="55" t="str">
        <f>IFERROR(VLOOKUP($F440,'Master Info'!$A$14:$W$113,17,FALSE),"")</f>
        <v/>
      </c>
      <c r="W440" s="54"/>
    </row>
    <row r="441" spans="1:23" x14ac:dyDescent="0.25">
      <c r="A441" s="54">
        <f t="shared" si="70"/>
        <v>440</v>
      </c>
      <c r="B441" s="54" t="str">
        <f t="shared" si="64"/>
        <v>-</v>
      </c>
      <c r="C441" s="94"/>
      <c r="D441" s="94"/>
      <c r="E441" s="76"/>
      <c r="F441" s="113"/>
      <c r="G441" s="114"/>
      <c r="H441" s="55">
        <f>IFERROR(VLOOKUP($G441,'Product Master'!$B$1:$G$26,5,FALSE),0)</f>
        <v>0</v>
      </c>
      <c r="I441" s="73" t="str">
        <f t="shared" si="65"/>
        <v/>
      </c>
      <c r="J441" s="115"/>
      <c r="K441" s="57">
        <f t="shared" si="61"/>
        <v>0</v>
      </c>
      <c r="L441" s="115"/>
      <c r="M441" s="56">
        <f t="shared" si="66"/>
        <v>0</v>
      </c>
      <c r="N441" s="56">
        <f t="shared" si="62"/>
        <v>0</v>
      </c>
      <c r="O441" s="56" t="str">
        <f>IFERROR(IF($P441="","",IF($P441=LEFT('Master Info'!$Q$2,2),"SCGST","IGST")),"")</f>
        <v/>
      </c>
      <c r="P441" s="56" t="str">
        <f>IFERROR(LEFT(VLOOKUP($F441,'Master Info'!$A$14:$U$113,21,FALSE),2),"")</f>
        <v/>
      </c>
      <c r="Q441" s="73" t="str">
        <f t="shared" si="63"/>
        <v/>
      </c>
      <c r="R441" s="56">
        <f t="shared" si="67"/>
        <v>0</v>
      </c>
      <c r="S441" s="56">
        <f t="shared" si="67"/>
        <v>0</v>
      </c>
      <c r="T441" s="56">
        <f t="shared" si="68"/>
        <v>0</v>
      </c>
      <c r="U441" s="57">
        <f t="shared" si="69"/>
        <v>0</v>
      </c>
      <c r="V441" s="55" t="str">
        <f>IFERROR(VLOOKUP($F441,'Master Info'!$A$14:$W$113,17,FALSE),"")</f>
        <v/>
      </c>
      <c r="W441" s="54"/>
    </row>
    <row r="442" spans="1:23" x14ac:dyDescent="0.25">
      <c r="A442" s="54">
        <f t="shared" si="70"/>
        <v>441</v>
      </c>
      <c r="B442" s="54" t="str">
        <f t="shared" si="64"/>
        <v>-</v>
      </c>
      <c r="C442" s="94"/>
      <c r="D442" s="94"/>
      <c r="E442" s="76"/>
      <c r="F442" s="113"/>
      <c r="G442" s="114"/>
      <c r="H442" s="55">
        <f>IFERROR(VLOOKUP($G442,'Product Master'!$B$1:$G$26,5,FALSE),0)</f>
        <v>0</v>
      </c>
      <c r="I442" s="73" t="str">
        <f t="shared" si="65"/>
        <v/>
      </c>
      <c r="J442" s="115"/>
      <c r="K442" s="57">
        <f t="shared" si="61"/>
        <v>0</v>
      </c>
      <c r="L442" s="115"/>
      <c r="M442" s="56">
        <f t="shared" si="66"/>
        <v>0</v>
      </c>
      <c r="N442" s="56">
        <f t="shared" si="62"/>
        <v>0</v>
      </c>
      <c r="O442" s="56" t="str">
        <f>IFERROR(IF($P442="","",IF($P442=LEFT('Master Info'!$Q$2,2),"SCGST","IGST")),"")</f>
        <v/>
      </c>
      <c r="P442" s="56" t="str">
        <f>IFERROR(LEFT(VLOOKUP($F442,'Master Info'!$A$14:$U$113,21,FALSE),2),"")</f>
        <v/>
      </c>
      <c r="Q442" s="73" t="str">
        <f t="shared" si="63"/>
        <v/>
      </c>
      <c r="R442" s="56">
        <f t="shared" si="67"/>
        <v>0</v>
      </c>
      <c r="S442" s="56">
        <f t="shared" si="67"/>
        <v>0</v>
      </c>
      <c r="T442" s="56">
        <f t="shared" si="68"/>
        <v>0</v>
      </c>
      <c r="U442" s="57">
        <f t="shared" si="69"/>
        <v>0</v>
      </c>
      <c r="V442" s="55" t="str">
        <f>IFERROR(VLOOKUP($F442,'Master Info'!$A$14:$W$113,17,FALSE),"")</f>
        <v/>
      </c>
      <c r="W442" s="54"/>
    </row>
    <row r="443" spans="1:23" x14ac:dyDescent="0.25">
      <c r="A443" s="54">
        <f t="shared" si="70"/>
        <v>442</v>
      </c>
      <c r="B443" s="54" t="str">
        <f t="shared" si="64"/>
        <v>-</v>
      </c>
      <c r="C443" s="94"/>
      <c r="D443" s="94"/>
      <c r="E443" s="76"/>
      <c r="F443" s="113"/>
      <c r="G443" s="114"/>
      <c r="H443" s="55">
        <f>IFERROR(VLOOKUP($G443,'Product Master'!$B$1:$G$26,5,FALSE),0)</f>
        <v>0</v>
      </c>
      <c r="I443" s="73" t="str">
        <f t="shared" si="65"/>
        <v/>
      </c>
      <c r="J443" s="115"/>
      <c r="K443" s="57">
        <f t="shared" si="61"/>
        <v>0</v>
      </c>
      <c r="L443" s="115"/>
      <c r="M443" s="56">
        <f t="shared" si="66"/>
        <v>0</v>
      </c>
      <c r="N443" s="56">
        <f t="shared" si="62"/>
        <v>0</v>
      </c>
      <c r="O443" s="56" t="str">
        <f>IFERROR(IF($P443="","",IF($P443=LEFT('Master Info'!$Q$2,2),"SCGST","IGST")),"")</f>
        <v/>
      </c>
      <c r="P443" s="56" t="str">
        <f>IFERROR(LEFT(VLOOKUP($F443,'Master Info'!$A$14:$U$113,21,FALSE),2),"")</f>
        <v/>
      </c>
      <c r="Q443" s="73" t="str">
        <f t="shared" si="63"/>
        <v/>
      </c>
      <c r="R443" s="56">
        <f t="shared" si="67"/>
        <v>0</v>
      </c>
      <c r="S443" s="56">
        <f t="shared" si="67"/>
        <v>0</v>
      </c>
      <c r="T443" s="56">
        <f t="shared" si="68"/>
        <v>0</v>
      </c>
      <c r="U443" s="57">
        <f t="shared" si="69"/>
        <v>0</v>
      </c>
      <c r="V443" s="55" t="str">
        <f>IFERROR(VLOOKUP($F443,'Master Info'!$A$14:$W$113,17,FALSE),"")</f>
        <v/>
      </c>
      <c r="W443" s="54"/>
    </row>
    <row r="444" spans="1:23" x14ac:dyDescent="0.25">
      <c r="A444" s="54">
        <f t="shared" si="70"/>
        <v>443</v>
      </c>
      <c r="B444" s="54" t="str">
        <f t="shared" si="64"/>
        <v>-</v>
      </c>
      <c r="C444" s="94"/>
      <c r="D444" s="94"/>
      <c r="E444" s="76"/>
      <c r="F444" s="113"/>
      <c r="G444" s="114"/>
      <c r="H444" s="55">
        <f>IFERROR(VLOOKUP($G444,'Product Master'!$B$1:$G$26,5,FALSE),0)</f>
        <v>0</v>
      </c>
      <c r="I444" s="73" t="str">
        <f t="shared" si="65"/>
        <v/>
      </c>
      <c r="J444" s="115"/>
      <c r="K444" s="57">
        <f t="shared" si="61"/>
        <v>0</v>
      </c>
      <c r="L444" s="115"/>
      <c r="M444" s="56">
        <f t="shared" si="66"/>
        <v>0</v>
      </c>
      <c r="N444" s="56">
        <f t="shared" si="62"/>
        <v>0</v>
      </c>
      <c r="O444" s="56" t="str">
        <f>IFERROR(IF($P444="","",IF($P444=LEFT('Master Info'!$Q$2,2),"SCGST","IGST")),"")</f>
        <v/>
      </c>
      <c r="P444" s="56" t="str">
        <f>IFERROR(LEFT(VLOOKUP($F444,'Master Info'!$A$14:$U$113,21,FALSE),2),"")</f>
        <v/>
      </c>
      <c r="Q444" s="73" t="str">
        <f t="shared" si="63"/>
        <v/>
      </c>
      <c r="R444" s="56">
        <f t="shared" si="67"/>
        <v>0</v>
      </c>
      <c r="S444" s="56">
        <f t="shared" si="67"/>
        <v>0</v>
      </c>
      <c r="T444" s="56">
        <f t="shared" si="68"/>
        <v>0</v>
      </c>
      <c r="U444" s="57">
        <f t="shared" si="69"/>
        <v>0</v>
      </c>
      <c r="V444" s="55" t="str">
        <f>IFERROR(VLOOKUP($F444,'Master Info'!$A$14:$W$113,17,FALSE),"")</f>
        <v/>
      </c>
      <c r="W444" s="54"/>
    </row>
    <row r="445" spans="1:23" x14ac:dyDescent="0.25">
      <c r="A445" s="54">
        <f t="shared" si="70"/>
        <v>444</v>
      </c>
      <c r="B445" s="54" t="str">
        <f t="shared" si="64"/>
        <v>-</v>
      </c>
      <c r="C445" s="94"/>
      <c r="D445" s="94"/>
      <c r="E445" s="76"/>
      <c r="F445" s="113"/>
      <c r="G445" s="114"/>
      <c r="H445" s="55">
        <f>IFERROR(VLOOKUP($G445,'Product Master'!$B$1:$G$26,5,FALSE),0)</f>
        <v>0</v>
      </c>
      <c r="I445" s="73" t="str">
        <f t="shared" si="65"/>
        <v/>
      </c>
      <c r="J445" s="115"/>
      <c r="K445" s="57">
        <f t="shared" si="61"/>
        <v>0</v>
      </c>
      <c r="L445" s="115"/>
      <c r="M445" s="56">
        <f t="shared" si="66"/>
        <v>0</v>
      </c>
      <c r="N445" s="56">
        <f t="shared" si="62"/>
        <v>0</v>
      </c>
      <c r="O445" s="56" t="str">
        <f>IFERROR(IF($P445="","",IF($P445=LEFT('Master Info'!$Q$2,2),"SCGST","IGST")),"")</f>
        <v/>
      </c>
      <c r="P445" s="56" t="str">
        <f>IFERROR(LEFT(VLOOKUP($F445,'Master Info'!$A$14:$U$113,21,FALSE),2),"")</f>
        <v/>
      </c>
      <c r="Q445" s="73" t="str">
        <f t="shared" si="63"/>
        <v/>
      </c>
      <c r="R445" s="56">
        <f t="shared" si="67"/>
        <v>0</v>
      </c>
      <c r="S445" s="56">
        <f t="shared" si="67"/>
        <v>0</v>
      </c>
      <c r="T445" s="56">
        <f t="shared" si="68"/>
        <v>0</v>
      </c>
      <c r="U445" s="57">
        <f t="shared" si="69"/>
        <v>0</v>
      </c>
      <c r="V445" s="55" t="str">
        <f>IFERROR(VLOOKUP($F445,'Master Info'!$A$14:$W$113,17,FALSE),"")</f>
        <v/>
      </c>
      <c r="W445" s="54"/>
    </row>
    <row r="446" spans="1:23" x14ac:dyDescent="0.25">
      <c r="A446" s="54">
        <f t="shared" si="70"/>
        <v>445</v>
      </c>
      <c r="B446" s="54" t="str">
        <f t="shared" si="64"/>
        <v>-</v>
      </c>
      <c r="C446" s="94"/>
      <c r="D446" s="94"/>
      <c r="E446" s="76"/>
      <c r="F446" s="113"/>
      <c r="G446" s="114"/>
      <c r="H446" s="55">
        <f>IFERROR(VLOOKUP($G446,'Product Master'!$B$1:$G$26,5,FALSE),0)</f>
        <v>0</v>
      </c>
      <c r="I446" s="73" t="str">
        <f t="shared" si="65"/>
        <v/>
      </c>
      <c r="J446" s="115"/>
      <c r="K446" s="57">
        <f t="shared" si="61"/>
        <v>0</v>
      </c>
      <c r="L446" s="115"/>
      <c r="M446" s="56">
        <f t="shared" si="66"/>
        <v>0</v>
      </c>
      <c r="N446" s="56">
        <f t="shared" si="62"/>
        <v>0</v>
      </c>
      <c r="O446" s="56" t="str">
        <f>IFERROR(IF($P446="","",IF($P446=LEFT('Master Info'!$Q$2,2),"SCGST","IGST")),"")</f>
        <v/>
      </c>
      <c r="P446" s="56" t="str">
        <f>IFERROR(LEFT(VLOOKUP($F446,'Master Info'!$A$14:$U$113,21,FALSE),2),"")</f>
        <v/>
      </c>
      <c r="Q446" s="73" t="str">
        <f t="shared" si="63"/>
        <v/>
      </c>
      <c r="R446" s="56">
        <f t="shared" si="67"/>
        <v>0</v>
      </c>
      <c r="S446" s="56">
        <f t="shared" si="67"/>
        <v>0</v>
      </c>
      <c r="T446" s="56">
        <f t="shared" si="68"/>
        <v>0</v>
      </c>
      <c r="U446" s="57">
        <f t="shared" si="69"/>
        <v>0</v>
      </c>
      <c r="V446" s="55" t="str">
        <f>IFERROR(VLOOKUP($F446,'Master Info'!$A$14:$W$113,17,FALSE),"")</f>
        <v/>
      </c>
      <c r="W446" s="54"/>
    </row>
    <row r="447" spans="1:23" x14ac:dyDescent="0.25">
      <c r="A447" s="54">
        <f t="shared" si="70"/>
        <v>446</v>
      </c>
      <c r="B447" s="54" t="str">
        <f t="shared" si="64"/>
        <v>-</v>
      </c>
      <c r="C447" s="94"/>
      <c r="D447" s="94"/>
      <c r="E447" s="76"/>
      <c r="F447" s="113"/>
      <c r="G447" s="114"/>
      <c r="H447" s="55">
        <f>IFERROR(VLOOKUP($G447,'Product Master'!$B$1:$G$26,5,FALSE),0)</f>
        <v>0</v>
      </c>
      <c r="I447" s="73" t="str">
        <f t="shared" si="65"/>
        <v/>
      </c>
      <c r="J447" s="115"/>
      <c r="K447" s="57">
        <f t="shared" si="61"/>
        <v>0</v>
      </c>
      <c r="L447" s="115"/>
      <c r="M447" s="56">
        <f t="shared" si="66"/>
        <v>0</v>
      </c>
      <c r="N447" s="56">
        <f t="shared" si="62"/>
        <v>0</v>
      </c>
      <c r="O447" s="56" t="str">
        <f>IFERROR(IF($P447="","",IF($P447=LEFT('Master Info'!$Q$2,2),"SCGST","IGST")),"")</f>
        <v/>
      </c>
      <c r="P447" s="56" t="str">
        <f>IFERROR(LEFT(VLOOKUP($F447,'Master Info'!$A$14:$U$113,21,FALSE),2),"")</f>
        <v/>
      </c>
      <c r="Q447" s="73" t="str">
        <f t="shared" si="63"/>
        <v/>
      </c>
      <c r="R447" s="56">
        <f t="shared" si="67"/>
        <v>0</v>
      </c>
      <c r="S447" s="56">
        <f t="shared" si="67"/>
        <v>0</v>
      </c>
      <c r="T447" s="56">
        <f t="shared" si="68"/>
        <v>0</v>
      </c>
      <c r="U447" s="57">
        <f t="shared" si="69"/>
        <v>0</v>
      </c>
      <c r="V447" s="55" t="str">
        <f>IFERROR(VLOOKUP($F447,'Master Info'!$A$14:$W$113,17,FALSE),"")</f>
        <v/>
      </c>
      <c r="W447" s="54"/>
    </row>
    <row r="448" spans="1:23" x14ac:dyDescent="0.25">
      <c r="A448" s="54">
        <f t="shared" si="70"/>
        <v>447</v>
      </c>
      <c r="B448" s="54" t="str">
        <f t="shared" si="64"/>
        <v>-</v>
      </c>
      <c r="C448" s="94"/>
      <c r="D448" s="94"/>
      <c r="E448" s="76"/>
      <c r="F448" s="113"/>
      <c r="G448" s="114"/>
      <c r="H448" s="55">
        <f>IFERROR(VLOOKUP($G448,'Product Master'!$B$1:$G$26,5,FALSE),0)</f>
        <v>0</v>
      </c>
      <c r="I448" s="73" t="str">
        <f t="shared" si="65"/>
        <v/>
      </c>
      <c r="J448" s="115"/>
      <c r="K448" s="57">
        <f t="shared" si="61"/>
        <v>0</v>
      </c>
      <c r="L448" s="115"/>
      <c r="M448" s="56">
        <f t="shared" si="66"/>
        <v>0</v>
      </c>
      <c r="N448" s="56">
        <f t="shared" si="62"/>
        <v>0</v>
      </c>
      <c r="O448" s="56" t="str">
        <f>IFERROR(IF($P448="","",IF($P448=LEFT('Master Info'!$Q$2,2),"SCGST","IGST")),"")</f>
        <v/>
      </c>
      <c r="P448" s="56" t="str">
        <f>IFERROR(LEFT(VLOOKUP($F448,'Master Info'!$A$14:$U$113,21,FALSE),2),"")</f>
        <v/>
      </c>
      <c r="Q448" s="73" t="str">
        <f t="shared" si="63"/>
        <v/>
      </c>
      <c r="R448" s="56">
        <f t="shared" si="67"/>
        <v>0</v>
      </c>
      <c r="S448" s="56">
        <f t="shared" si="67"/>
        <v>0</v>
      </c>
      <c r="T448" s="56">
        <f t="shared" si="68"/>
        <v>0</v>
      </c>
      <c r="U448" s="57">
        <f t="shared" si="69"/>
        <v>0</v>
      </c>
      <c r="V448" s="55" t="str">
        <f>IFERROR(VLOOKUP($F448,'Master Info'!$A$14:$W$113,17,FALSE),"")</f>
        <v/>
      </c>
      <c r="W448" s="54"/>
    </row>
    <row r="449" spans="1:23" x14ac:dyDescent="0.25">
      <c r="A449" s="54">
        <f t="shared" si="70"/>
        <v>448</v>
      </c>
      <c r="B449" s="54" t="str">
        <f t="shared" si="64"/>
        <v>-</v>
      </c>
      <c r="C449" s="94"/>
      <c r="D449" s="94"/>
      <c r="E449" s="76"/>
      <c r="F449" s="113"/>
      <c r="G449" s="114"/>
      <c r="H449" s="55">
        <f>IFERROR(VLOOKUP($G449,'Product Master'!$B$1:$G$26,5,FALSE),0)</f>
        <v>0</v>
      </c>
      <c r="I449" s="73" t="str">
        <f t="shared" si="65"/>
        <v/>
      </c>
      <c r="J449" s="115"/>
      <c r="K449" s="57">
        <f t="shared" si="61"/>
        <v>0</v>
      </c>
      <c r="L449" s="115"/>
      <c r="M449" s="56">
        <f t="shared" si="66"/>
        <v>0</v>
      </c>
      <c r="N449" s="56">
        <f t="shared" si="62"/>
        <v>0</v>
      </c>
      <c r="O449" s="56" t="str">
        <f>IFERROR(IF($P449="","",IF($P449=LEFT('Master Info'!$Q$2,2),"SCGST","IGST")),"")</f>
        <v/>
      </c>
      <c r="P449" s="56" t="str">
        <f>IFERROR(LEFT(VLOOKUP($F449,'Master Info'!$A$14:$U$113,21,FALSE),2),"")</f>
        <v/>
      </c>
      <c r="Q449" s="73" t="str">
        <f t="shared" si="63"/>
        <v/>
      </c>
      <c r="R449" s="56">
        <f t="shared" si="67"/>
        <v>0</v>
      </c>
      <c r="S449" s="56">
        <f t="shared" si="67"/>
        <v>0</v>
      </c>
      <c r="T449" s="56">
        <f t="shared" si="68"/>
        <v>0</v>
      </c>
      <c r="U449" s="57">
        <f t="shared" si="69"/>
        <v>0</v>
      </c>
      <c r="V449" s="55" t="str">
        <f>IFERROR(VLOOKUP($F449,'Master Info'!$A$14:$W$113,17,FALSE),"")</f>
        <v/>
      </c>
      <c r="W449" s="54"/>
    </row>
    <row r="450" spans="1:23" x14ac:dyDescent="0.25">
      <c r="A450" s="54">
        <f t="shared" si="70"/>
        <v>449</v>
      </c>
      <c r="B450" s="54" t="str">
        <f t="shared" si="64"/>
        <v>-</v>
      </c>
      <c r="C450" s="94"/>
      <c r="D450" s="94"/>
      <c r="E450" s="76"/>
      <c r="F450" s="113"/>
      <c r="G450" s="114"/>
      <c r="H450" s="55">
        <f>IFERROR(VLOOKUP($G450,'Product Master'!$B$1:$G$26,5,FALSE),0)</f>
        <v>0</v>
      </c>
      <c r="I450" s="73" t="str">
        <f t="shared" si="65"/>
        <v/>
      </c>
      <c r="J450" s="115"/>
      <c r="K450" s="57">
        <f t="shared" ref="K450:K501" si="71">IFERROR(H450-J450,0)</f>
        <v>0</v>
      </c>
      <c r="L450" s="115"/>
      <c r="M450" s="56">
        <f t="shared" si="66"/>
        <v>0</v>
      </c>
      <c r="N450" s="56">
        <f t="shared" ref="N450:N501" si="72">IFERROR(ROUND($J450*$L450,0),0)</f>
        <v>0</v>
      </c>
      <c r="O450" s="56" t="str">
        <f>IFERROR(IF($P450="","",IF($P450=LEFT('Master Info'!$Q$2,2),"SCGST","IGST")),"")</f>
        <v/>
      </c>
      <c r="P450" s="56" t="str">
        <f>IFERROR(LEFT(VLOOKUP($F450,'Master Info'!$A$14:$U$113,21,FALSE),2),"")</f>
        <v/>
      </c>
      <c r="Q450" s="73" t="str">
        <f t="shared" ref="Q450:Q513" si="73">IFERROR(VLOOKUP($G450,Products,IF(O450="SCGST",6,8),FALSE),"")</f>
        <v/>
      </c>
      <c r="R450" s="56">
        <f t="shared" si="67"/>
        <v>0</v>
      </c>
      <c r="S450" s="56">
        <f t="shared" si="67"/>
        <v>0</v>
      </c>
      <c r="T450" s="56">
        <f t="shared" si="68"/>
        <v>0</v>
      </c>
      <c r="U450" s="57">
        <f t="shared" si="69"/>
        <v>0</v>
      </c>
      <c r="V450" s="55" t="str">
        <f>IFERROR(VLOOKUP($F450,'Master Info'!$A$14:$W$113,17,FALSE),"")</f>
        <v/>
      </c>
      <c r="W450" s="54"/>
    </row>
    <row r="451" spans="1:23" x14ac:dyDescent="0.25">
      <c r="A451" s="54">
        <f t="shared" si="70"/>
        <v>450</v>
      </c>
      <c r="B451" s="54" t="str">
        <f t="shared" ref="B451:B514" si="74">C451&amp;"-"&amp;D451</f>
        <v>-</v>
      </c>
      <c r="C451" s="94"/>
      <c r="D451" s="94"/>
      <c r="E451" s="76"/>
      <c r="F451" s="113"/>
      <c r="G451" s="114"/>
      <c r="H451" s="55">
        <f>IFERROR(VLOOKUP($G451,'Product Master'!$B$1:$G$26,5,FALSE),0)</f>
        <v>0</v>
      </c>
      <c r="I451" s="73" t="str">
        <f t="shared" ref="I451:I514" si="75">IFERROR(ROUND(J451/H451,2),"")</f>
        <v/>
      </c>
      <c r="J451" s="115"/>
      <c r="K451" s="57">
        <f t="shared" si="71"/>
        <v>0</v>
      </c>
      <c r="L451" s="115"/>
      <c r="M451" s="56">
        <f t="shared" ref="M451:M514" si="76">IFERROR(ROUND($K451*$L451,0),0)</f>
        <v>0</v>
      </c>
      <c r="N451" s="56">
        <f t="shared" si="72"/>
        <v>0</v>
      </c>
      <c r="O451" s="56" t="str">
        <f>IFERROR(IF($P451="","",IF($P451=LEFT('Master Info'!$Q$2,2),"SCGST","IGST")),"")</f>
        <v/>
      </c>
      <c r="P451" s="56" t="str">
        <f>IFERROR(LEFT(VLOOKUP($F451,'Master Info'!$A$14:$U$113,21,FALSE),2),"")</f>
        <v/>
      </c>
      <c r="Q451" s="73" t="str">
        <f t="shared" si="73"/>
        <v/>
      </c>
      <c r="R451" s="56">
        <f t="shared" ref="R451:S514" si="77">IFERROR(IF($O451="SCGST",ROUND($M451*$Q451,2),0),0)</f>
        <v>0</v>
      </c>
      <c r="S451" s="56">
        <f t="shared" si="77"/>
        <v>0</v>
      </c>
      <c r="T451" s="56">
        <f t="shared" ref="T451:T514" si="78">IFERROR(IF($O451="IGST",ROUND($M451*$Q451,2),0),0)</f>
        <v>0</v>
      </c>
      <c r="U451" s="57">
        <f t="shared" ref="U451:U514" si="79">IFERROR(IF($O451="IGST",SUM(M451,T451),SUM(M451,R451,S451)),0)</f>
        <v>0</v>
      </c>
      <c r="V451" s="55" t="str">
        <f>IFERROR(VLOOKUP($F451,'Master Info'!$A$14:$W$113,17,FALSE),"")</f>
        <v/>
      </c>
      <c r="W451" s="54"/>
    </row>
    <row r="452" spans="1:23" x14ac:dyDescent="0.25">
      <c r="A452" s="54">
        <f t="shared" si="70"/>
        <v>451</v>
      </c>
      <c r="B452" s="54" t="str">
        <f t="shared" si="74"/>
        <v>-</v>
      </c>
      <c r="C452" s="94"/>
      <c r="D452" s="94"/>
      <c r="E452" s="76"/>
      <c r="F452" s="113"/>
      <c r="G452" s="114"/>
      <c r="H452" s="55">
        <f>IFERROR(VLOOKUP($G452,'Product Master'!$B$1:$G$26,5,FALSE),0)</f>
        <v>0</v>
      </c>
      <c r="I452" s="73" t="str">
        <f t="shared" si="75"/>
        <v/>
      </c>
      <c r="J452" s="115"/>
      <c r="K452" s="57">
        <f t="shared" si="71"/>
        <v>0</v>
      </c>
      <c r="L452" s="115"/>
      <c r="M452" s="56">
        <f t="shared" si="76"/>
        <v>0</v>
      </c>
      <c r="N452" s="56">
        <f t="shared" si="72"/>
        <v>0</v>
      </c>
      <c r="O452" s="56" t="str">
        <f>IFERROR(IF($P452="","",IF($P452=LEFT('Master Info'!$Q$2,2),"SCGST","IGST")),"")</f>
        <v/>
      </c>
      <c r="P452" s="56" t="str">
        <f>IFERROR(LEFT(VLOOKUP($F452,'Master Info'!$A$14:$U$113,21,FALSE),2),"")</f>
        <v/>
      </c>
      <c r="Q452" s="73" t="str">
        <f t="shared" si="73"/>
        <v/>
      </c>
      <c r="R452" s="56">
        <f t="shared" si="77"/>
        <v>0</v>
      </c>
      <c r="S452" s="56">
        <f t="shared" si="77"/>
        <v>0</v>
      </c>
      <c r="T452" s="56">
        <f t="shared" si="78"/>
        <v>0</v>
      </c>
      <c r="U452" s="57">
        <f t="shared" si="79"/>
        <v>0</v>
      </c>
      <c r="V452" s="55" t="str">
        <f>IFERROR(VLOOKUP($F452,'Master Info'!$A$14:$W$113,17,FALSE),"")</f>
        <v/>
      </c>
      <c r="W452" s="54"/>
    </row>
    <row r="453" spans="1:23" x14ac:dyDescent="0.25">
      <c r="A453" s="54">
        <f t="shared" si="70"/>
        <v>452</v>
      </c>
      <c r="B453" s="54" t="str">
        <f t="shared" si="74"/>
        <v>-</v>
      </c>
      <c r="C453" s="94"/>
      <c r="D453" s="94"/>
      <c r="E453" s="76"/>
      <c r="F453" s="113"/>
      <c r="G453" s="114"/>
      <c r="H453" s="55">
        <f>IFERROR(VLOOKUP($G453,'Product Master'!$B$1:$G$26,5,FALSE),0)</f>
        <v>0</v>
      </c>
      <c r="I453" s="73" t="str">
        <f t="shared" si="75"/>
        <v/>
      </c>
      <c r="J453" s="115"/>
      <c r="K453" s="57">
        <f t="shared" si="71"/>
        <v>0</v>
      </c>
      <c r="L453" s="115"/>
      <c r="M453" s="56">
        <f t="shared" si="76"/>
        <v>0</v>
      </c>
      <c r="N453" s="56">
        <f t="shared" si="72"/>
        <v>0</v>
      </c>
      <c r="O453" s="56" t="str">
        <f>IFERROR(IF($P453="","",IF($P453=LEFT('Master Info'!$Q$2,2),"SCGST","IGST")),"")</f>
        <v/>
      </c>
      <c r="P453" s="56" t="str">
        <f>IFERROR(LEFT(VLOOKUP($F453,'Master Info'!$A$14:$U$113,21,FALSE),2),"")</f>
        <v/>
      </c>
      <c r="Q453" s="73" t="str">
        <f t="shared" si="73"/>
        <v/>
      </c>
      <c r="R453" s="56">
        <f t="shared" si="77"/>
        <v>0</v>
      </c>
      <c r="S453" s="56">
        <f t="shared" si="77"/>
        <v>0</v>
      </c>
      <c r="T453" s="56">
        <f t="shared" si="78"/>
        <v>0</v>
      </c>
      <c r="U453" s="57">
        <f t="shared" si="79"/>
        <v>0</v>
      </c>
      <c r="V453" s="55" t="str">
        <f>IFERROR(VLOOKUP($F453,'Master Info'!$A$14:$W$113,17,FALSE),"")</f>
        <v/>
      </c>
      <c r="W453" s="54"/>
    </row>
    <row r="454" spans="1:23" x14ac:dyDescent="0.25">
      <c r="A454" s="54">
        <f t="shared" si="70"/>
        <v>453</v>
      </c>
      <c r="B454" s="54" t="str">
        <f t="shared" si="74"/>
        <v>-</v>
      </c>
      <c r="C454" s="94"/>
      <c r="D454" s="94"/>
      <c r="E454" s="76"/>
      <c r="F454" s="113"/>
      <c r="G454" s="114"/>
      <c r="H454" s="55">
        <f>IFERROR(VLOOKUP($G454,'Product Master'!$B$1:$G$26,5,FALSE),0)</f>
        <v>0</v>
      </c>
      <c r="I454" s="73" t="str">
        <f t="shared" si="75"/>
        <v/>
      </c>
      <c r="J454" s="115"/>
      <c r="K454" s="57">
        <f t="shared" si="71"/>
        <v>0</v>
      </c>
      <c r="L454" s="115"/>
      <c r="M454" s="56">
        <f t="shared" si="76"/>
        <v>0</v>
      </c>
      <c r="N454" s="56">
        <f t="shared" si="72"/>
        <v>0</v>
      </c>
      <c r="O454" s="56" t="str">
        <f>IFERROR(IF($P454="","",IF($P454=LEFT('Master Info'!$Q$2,2),"SCGST","IGST")),"")</f>
        <v/>
      </c>
      <c r="P454" s="56" t="str">
        <f>IFERROR(LEFT(VLOOKUP($F454,'Master Info'!$A$14:$U$113,21,FALSE),2),"")</f>
        <v/>
      </c>
      <c r="Q454" s="73" t="str">
        <f t="shared" si="73"/>
        <v/>
      </c>
      <c r="R454" s="56">
        <f t="shared" si="77"/>
        <v>0</v>
      </c>
      <c r="S454" s="56">
        <f t="shared" si="77"/>
        <v>0</v>
      </c>
      <c r="T454" s="56">
        <f t="shared" si="78"/>
        <v>0</v>
      </c>
      <c r="U454" s="57">
        <f t="shared" si="79"/>
        <v>0</v>
      </c>
      <c r="V454" s="55" t="str">
        <f>IFERROR(VLOOKUP($F454,'Master Info'!$A$14:$W$113,17,FALSE),"")</f>
        <v/>
      </c>
      <c r="W454" s="54"/>
    </row>
    <row r="455" spans="1:23" x14ac:dyDescent="0.25">
      <c r="A455" s="54">
        <f t="shared" si="70"/>
        <v>454</v>
      </c>
      <c r="B455" s="54" t="str">
        <f t="shared" si="74"/>
        <v>-</v>
      </c>
      <c r="C455" s="94"/>
      <c r="D455" s="94"/>
      <c r="E455" s="76"/>
      <c r="F455" s="113"/>
      <c r="G455" s="114"/>
      <c r="H455" s="55">
        <f>IFERROR(VLOOKUP($G455,'Product Master'!$B$1:$G$26,5,FALSE),0)</f>
        <v>0</v>
      </c>
      <c r="I455" s="73" t="str">
        <f t="shared" si="75"/>
        <v/>
      </c>
      <c r="J455" s="115"/>
      <c r="K455" s="57">
        <f t="shared" si="71"/>
        <v>0</v>
      </c>
      <c r="L455" s="115"/>
      <c r="M455" s="56">
        <f t="shared" si="76"/>
        <v>0</v>
      </c>
      <c r="N455" s="56">
        <f t="shared" si="72"/>
        <v>0</v>
      </c>
      <c r="O455" s="56" t="str">
        <f>IFERROR(IF($P455="","",IF($P455=LEFT('Master Info'!$Q$2,2),"SCGST","IGST")),"")</f>
        <v/>
      </c>
      <c r="P455" s="56" t="str">
        <f>IFERROR(LEFT(VLOOKUP($F455,'Master Info'!$A$14:$U$113,21,FALSE),2),"")</f>
        <v/>
      </c>
      <c r="Q455" s="73" t="str">
        <f t="shared" si="73"/>
        <v/>
      </c>
      <c r="R455" s="56">
        <f t="shared" si="77"/>
        <v>0</v>
      </c>
      <c r="S455" s="56">
        <f t="shared" si="77"/>
        <v>0</v>
      </c>
      <c r="T455" s="56">
        <f t="shared" si="78"/>
        <v>0</v>
      </c>
      <c r="U455" s="57">
        <f t="shared" si="79"/>
        <v>0</v>
      </c>
      <c r="V455" s="55" t="str">
        <f>IFERROR(VLOOKUP($F455,'Master Info'!$A$14:$W$113,17,FALSE),"")</f>
        <v/>
      </c>
      <c r="W455" s="54"/>
    </row>
    <row r="456" spans="1:23" x14ac:dyDescent="0.25">
      <c r="A456" s="54">
        <f t="shared" si="70"/>
        <v>455</v>
      </c>
      <c r="B456" s="54" t="str">
        <f t="shared" si="74"/>
        <v>-</v>
      </c>
      <c r="C456" s="94"/>
      <c r="D456" s="94"/>
      <c r="E456" s="76"/>
      <c r="F456" s="113"/>
      <c r="G456" s="114"/>
      <c r="H456" s="55">
        <f>IFERROR(VLOOKUP($G456,'Product Master'!$B$1:$G$26,5,FALSE),0)</f>
        <v>0</v>
      </c>
      <c r="I456" s="73" t="str">
        <f t="shared" si="75"/>
        <v/>
      </c>
      <c r="J456" s="115"/>
      <c r="K456" s="57">
        <f t="shared" si="71"/>
        <v>0</v>
      </c>
      <c r="L456" s="115"/>
      <c r="M456" s="56">
        <f t="shared" si="76"/>
        <v>0</v>
      </c>
      <c r="N456" s="56">
        <f t="shared" si="72"/>
        <v>0</v>
      </c>
      <c r="O456" s="56" t="str">
        <f>IFERROR(IF($P456="","",IF($P456=LEFT('Master Info'!$Q$2,2),"SCGST","IGST")),"")</f>
        <v/>
      </c>
      <c r="P456" s="56" t="str">
        <f>IFERROR(LEFT(VLOOKUP($F456,'Master Info'!$A$14:$U$113,21,FALSE),2),"")</f>
        <v/>
      </c>
      <c r="Q456" s="73" t="str">
        <f t="shared" si="73"/>
        <v/>
      </c>
      <c r="R456" s="56">
        <f t="shared" si="77"/>
        <v>0</v>
      </c>
      <c r="S456" s="56">
        <f t="shared" si="77"/>
        <v>0</v>
      </c>
      <c r="T456" s="56">
        <f t="shared" si="78"/>
        <v>0</v>
      </c>
      <c r="U456" s="57">
        <f t="shared" si="79"/>
        <v>0</v>
      </c>
      <c r="V456" s="55" t="str">
        <f>IFERROR(VLOOKUP($F456,'Master Info'!$A$14:$W$113,17,FALSE),"")</f>
        <v/>
      </c>
      <c r="W456" s="54"/>
    </row>
    <row r="457" spans="1:23" x14ac:dyDescent="0.25">
      <c r="A457" s="54">
        <f t="shared" si="70"/>
        <v>456</v>
      </c>
      <c r="B457" s="54" t="str">
        <f t="shared" si="74"/>
        <v>-</v>
      </c>
      <c r="C457" s="94"/>
      <c r="D457" s="94"/>
      <c r="E457" s="76"/>
      <c r="F457" s="113"/>
      <c r="G457" s="114"/>
      <c r="H457" s="55">
        <f>IFERROR(VLOOKUP($G457,'Product Master'!$B$1:$G$26,5,FALSE),0)</f>
        <v>0</v>
      </c>
      <c r="I457" s="73" t="str">
        <f t="shared" si="75"/>
        <v/>
      </c>
      <c r="J457" s="115"/>
      <c r="K457" s="57">
        <f t="shared" si="71"/>
        <v>0</v>
      </c>
      <c r="L457" s="115"/>
      <c r="M457" s="56">
        <f t="shared" si="76"/>
        <v>0</v>
      </c>
      <c r="N457" s="56">
        <f t="shared" si="72"/>
        <v>0</v>
      </c>
      <c r="O457" s="56" t="str">
        <f>IFERROR(IF($P457="","",IF($P457=LEFT('Master Info'!$Q$2,2),"SCGST","IGST")),"")</f>
        <v/>
      </c>
      <c r="P457" s="56" t="str">
        <f>IFERROR(LEFT(VLOOKUP($F457,'Master Info'!$A$14:$U$113,21,FALSE),2),"")</f>
        <v/>
      </c>
      <c r="Q457" s="73" t="str">
        <f t="shared" si="73"/>
        <v/>
      </c>
      <c r="R457" s="56">
        <f t="shared" si="77"/>
        <v>0</v>
      </c>
      <c r="S457" s="56">
        <f t="shared" si="77"/>
        <v>0</v>
      </c>
      <c r="T457" s="56">
        <f t="shared" si="78"/>
        <v>0</v>
      </c>
      <c r="U457" s="57">
        <f t="shared" si="79"/>
        <v>0</v>
      </c>
      <c r="V457" s="55" t="str">
        <f>IFERROR(VLOOKUP($F457,'Master Info'!$A$14:$W$113,17,FALSE),"")</f>
        <v/>
      </c>
      <c r="W457" s="54"/>
    </row>
    <row r="458" spans="1:23" x14ac:dyDescent="0.25">
      <c r="A458" s="54">
        <f t="shared" si="70"/>
        <v>457</v>
      </c>
      <c r="B458" s="54" t="str">
        <f t="shared" si="74"/>
        <v>-</v>
      </c>
      <c r="C458" s="94"/>
      <c r="D458" s="94"/>
      <c r="E458" s="76"/>
      <c r="F458" s="113"/>
      <c r="G458" s="114"/>
      <c r="H458" s="55">
        <f>IFERROR(VLOOKUP($G458,'Product Master'!$B$1:$G$26,5,FALSE),0)</f>
        <v>0</v>
      </c>
      <c r="I458" s="73" t="str">
        <f t="shared" si="75"/>
        <v/>
      </c>
      <c r="J458" s="115"/>
      <c r="K458" s="57">
        <f t="shared" si="71"/>
        <v>0</v>
      </c>
      <c r="L458" s="115"/>
      <c r="M458" s="56">
        <f t="shared" si="76"/>
        <v>0</v>
      </c>
      <c r="N458" s="56">
        <f t="shared" si="72"/>
        <v>0</v>
      </c>
      <c r="O458" s="56" t="str">
        <f>IFERROR(IF($P458="","",IF($P458=LEFT('Master Info'!$Q$2,2),"SCGST","IGST")),"")</f>
        <v/>
      </c>
      <c r="P458" s="56" t="str">
        <f>IFERROR(LEFT(VLOOKUP($F458,'Master Info'!$A$14:$U$113,21,FALSE),2),"")</f>
        <v/>
      </c>
      <c r="Q458" s="73" t="str">
        <f t="shared" si="73"/>
        <v/>
      </c>
      <c r="R458" s="56">
        <f t="shared" si="77"/>
        <v>0</v>
      </c>
      <c r="S458" s="56">
        <f t="shared" si="77"/>
        <v>0</v>
      </c>
      <c r="T458" s="56">
        <f t="shared" si="78"/>
        <v>0</v>
      </c>
      <c r="U458" s="57">
        <f t="shared" si="79"/>
        <v>0</v>
      </c>
      <c r="V458" s="55" t="str">
        <f>IFERROR(VLOOKUP($F458,'Master Info'!$A$14:$W$113,17,FALSE),"")</f>
        <v/>
      </c>
      <c r="W458" s="54"/>
    </row>
    <row r="459" spans="1:23" x14ac:dyDescent="0.25">
      <c r="A459" s="54">
        <f t="shared" si="70"/>
        <v>458</v>
      </c>
      <c r="B459" s="54" t="str">
        <f t="shared" si="74"/>
        <v>-</v>
      </c>
      <c r="C459" s="94"/>
      <c r="D459" s="94"/>
      <c r="E459" s="76"/>
      <c r="F459" s="113"/>
      <c r="G459" s="114"/>
      <c r="H459" s="55">
        <f>IFERROR(VLOOKUP($G459,'Product Master'!$B$1:$G$26,5,FALSE),0)</f>
        <v>0</v>
      </c>
      <c r="I459" s="73" t="str">
        <f t="shared" si="75"/>
        <v/>
      </c>
      <c r="J459" s="115"/>
      <c r="K459" s="57">
        <f t="shared" si="71"/>
        <v>0</v>
      </c>
      <c r="L459" s="115"/>
      <c r="M459" s="56">
        <f t="shared" si="76"/>
        <v>0</v>
      </c>
      <c r="N459" s="56">
        <f t="shared" si="72"/>
        <v>0</v>
      </c>
      <c r="O459" s="56" t="str">
        <f>IFERROR(IF($P459="","",IF($P459=LEFT('Master Info'!$Q$2,2),"SCGST","IGST")),"")</f>
        <v/>
      </c>
      <c r="P459" s="56" t="str">
        <f>IFERROR(LEFT(VLOOKUP($F459,'Master Info'!$A$14:$U$113,21,FALSE),2),"")</f>
        <v/>
      </c>
      <c r="Q459" s="73" t="str">
        <f t="shared" si="73"/>
        <v/>
      </c>
      <c r="R459" s="56">
        <f t="shared" si="77"/>
        <v>0</v>
      </c>
      <c r="S459" s="56">
        <f t="shared" si="77"/>
        <v>0</v>
      </c>
      <c r="T459" s="56">
        <f t="shared" si="78"/>
        <v>0</v>
      </c>
      <c r="U459" s="57">
        <f t="shared" si="79"/>
        <v>0</v>
      </c>
      <c r="V459" s="55" t="str">
        <f>IFERROR(VLOOKUP($F459,'Master Info'!$A$14:$W$113,17,FALSE),"")</f>
        <v/>
      </c>
      <c r="W459" s="54"/>
    </row>
    <row r="460" spans="1:23" x14ac:dyDescent="0.25">
      <c r="A460" s="54">
        <f t="shared" si="70"/>
        <v>459</v>
      </c>
      <c r="B460" s="54" t="str">
        <f t="shared" si="74"/>
        <v>-</v>
      </c>
      <c r="C460" s="94"/>
      <c r="D460" s="94"/>
      <c r="E460" s="76"/>
      <c r="F460" s="113"/>
      <c r="G460" s="114"/>
      <c r="H460" s="55">
        <f>IFERROR(VLOOKUP($G460,'Product Master'!$B$1:$G$26,5,FALSE),0)</f>
        <v>0</v>
      </c>
      <c r="I460" s="73" t="str">
        <f t="shared" si="75"/>
        <v/>
      </c>
      <c r="J460" s="115"/>
      <c r="K460" s="57">
        <f t="shared" si="71"/>
        <v>0</v>
      </c>
      <c r="L460" s="115"/>
      <c r="M460" s="56">
        <f t="shared" si="76"/>
        <v>0</v>
      </c>
      <c r="N460" s="56">
        <f t="shared" si="72"/>
        <v>0</v>
      </c>
      <c r="O460" s="56" t="str">
        <f>IFERROR(IF($P460="","",IF($P460=LEFT('Master Info'!$Q$2,2),"SCGST","IGST")),"")</f>
        <v/>
      </c>
      <c r="P460" s="56" t="str">
        <f>IFERROR(LEFT(VLOOKUP($F460,'Master Info'!$A$14:$U$113,21,FALSE),2),"")</f>
        <v/>
      </c>
      <c r="Q460" s="73" t="str">
        <f t="shared" si="73"/>
        <v/>
      </c>
      <c r="R460" s="56">
        <f t="shared" si="77"/>
        <v>0</v>
      </c>
      <c r="S460" s="56">
        <f t="shared" si="77"/>
        <v>0</v>
      </c>
      <c r="T460" s="56">
        <f t="shared" si="78"/>
        <v>0</v>
      </c>
      <c r="U460" s="57">
        <f t="shared" si="79"/>
        <v>0</v>
      </c>
      <c r="V460" s="55" t="str">
        <f>IFERROR(VLOOKUP($F460,'Master Info'!$A$14:$W$113,17,FALSE),"")</f>
        <v/>
      </c>
      <c r="W460" s="54"/>
    </row>
    <row r="461" spans="1:23" x14ac:dyDescent="0.25">
      <c r="A461" s="54">
        <f t="shared" si="70"/>
        <v>460</v>
      </c>
      <c r="B461" s="54" t="str">
        <f t="shared" si="74"/>
        <v>-</v>
      </c>
      <c r="C461" s="94"/>
      <c r="D461" s="94"/>
      <c r="E461" s="76"/>
      <c r="F461" s="113"/>
      <c r="G461" s="114"/>
      <c r="H461" s="55">
        <f>IFERROR(VLOOKUP($G461,'Product Master'!$B$1:$G$26,5,FALSE),0)</f>
        <v>0</v>
      </c>
      <c r="I461" s="73" t="str">
        <f t="shared" si="75"/>
        <v/>
      </c>
      <c r="J461" s="115"/>
      <c r="K461" s="57">
        <f t="shared" si="71"/>
        <v>0</v>
      </c>
      <c r="L461" s="115"/>
      <c r="M461" s="56">
        <f t="shared" si="76"/>
        <v>0</v>
      </c>
      <c r="N461" s="56">
        <f t="shared" si="72"/>
        <v>0</v>
      </c>
      <c r="O461" s="56" t="str">
        <f>IFERROR(IF($P461="","",IF($P461=LEFT('Master Info'!$Q$2,2),"SCGST","IGST")),"")</f>
        <v/>
      </c>
      <c r="P461" s="56" t="str">
        <f>IFERROR(LEFT(VLOOKUP($F461,'Master Info'!$A$14:$U$113,21,FALSE),2),"")</f>
        <v/>
      </c>
      <c r="Q461" s="73" t="str">
        <f t="shared" si="73"/>
        <v/>
      </c>
      <c r="R461" s="56">
        <f t="shared" si="77"/>
        <v>0</v>
      </c>
      <c r="S461" s="56">
        <f t="shared" si="77"/>
        <v>0</v>
      </c>
      <c r="T461" s="56">
        <f t="shared" si="78"/>
        <v>0</v>
      </c>
      <c r="U461" s="57">
        <f t="shared" si="79"/>
        <v>0</v>
      </c>
      <c r="V461" s="55" t="str">
        <f>IFERROR(VLOOKUP($F461,'Master Info'!$A$14:$W$113,17,FALSE),"")</f>
        <v/>
      </c>
      <c r="W461" s="54"/>
    </row>
    <row r="462" spans="1:23" x14ac:dyDescent="0.25">
      <c r="A462" s="54">
        <f t="shared" si="70"/>
        <v>461</v>
      </c>
      <c r="B462" s="54" t="str">
        <f t="shared" si="74"/>
        <v>-</v>
      </c>
      <c r="C462" s="94"/>
      <c r="D462" s="94"/>
      <c r="E462" s="76"/>
      <c r="F462" s="113"/>
      <c r="G462" s="114"/>
      <c r="H462" s="55">
        <f>IFERROR(VLOOKUP($G462,'Product Master'!$B$1:$G$26,5,FALSE),0)</f>
        <v>0</v>
      </c>
      <c r="I462" s="73" t="str">
        <f t="shared" si="75"/>
        <v/>
      </c>
      <c r="J462" s="115"/>
      <c r="K462" s="57">
        <f t="shared" si="71"/>
        <v>0</v>
      </c>
      <c r="L462" s="115"/>
      <c r="M462" s="56">
        <f t="shared" si="76"/>
        <v>0</v>
      </c>
      <c r="N462" s="56">
        <f t="shared" si="72"/>
        <v>0</v>
      </c>
      <c r="O462" s="56" t="str">
        <f>IFERROR(IF($P462="","",IF($P462=LEFT('Master Info'!$Q$2,2),"SCGST","IGST")),"")</f>
        <v/>
      </c>
      <c r="P462" s="56" t="str">
        <f>IFERROR(LEFT(VLOOKUP($F462,'Master Info'!$A$14:$U$113,21,FALSE),2),"")</f>
        <v/>
      </c>
      <c r="Q462" s="73" t="str">
        <f t="shared" si="73"/>
        <v/>
      </c>
      <c r="R462" s="56">
        <f t="shared" si="77"/>
        <v>0</v>
      </c>
      <c r="S462" s="56">
        <f t="shared" si="77"/>
        <v>0</v>
      </c>
      <c r="T462" s="56">
        <f t="shared" si="78"/>
        <v>0</v>
      </c>
      <c r="U462" s="57">
        <f t="shared" si="79"/>
        <v>0</v>
      </c>
      <c r="V462" s="55" t="str">
        <f>IFERROR(VLOOKUP($F462,'Master Info'!$A$14:$W$113,17,FALSE),"")</f>
        <v/>
      </c>
      <c r="W462" s="54"/>
    </row>
    <row r="463" spans="1:23" x14ac:dyDescent="0.25">
      <c r="A463" s="54">
        <f t="shared" si="70"/>
        <v>462</v>
      </c>
      <c r="B463" s="54" t="str">
        <f t="shared" si="74"/>
        <v>-</v>
      </c>
      <c r="C463" s="94"/>
      <c r="D463" s="94"/>
      <c r="E463" s="76"/>
      <c r="F463" s="113"/>
      <c r="G463" s="114"/>
      <c r="H463" s="55">
        <f>IFERROR(VLOOKUP($G463,'Product Master'!$B$1:$G$26,5,FALSE),0)</f>
        <v>0</v>
      </c>
      <c r="I463" s="73" t="str">
        <f t="shared" si="75"/>
        <v/>
      </c>
      <c r="J463" s="115"/>
      <c r="K463" s="57">
        <f t="shared" si="71"/>
        <v>0</v>
      </c>
      <c r="L463" s="115"/>
      <c r="M463" s="56">
        <f t="shared" si="76"/>
        <v>0</v>
      </c>
      <c r="N463" s="56">
        <f t="shared" si="72"/>
        <v>0</v>
      </c>
      <c r="O463" s="56" t="str">
        <f>IFERROR(IF($P463="","",IF($P463=LEFT('Master Info'!$Q$2,2),"SCGST","IGST")),"")</f>
        <v/>
      </c>
      <c r="P463" s="56" t="str">
        <f>IFERROR(LEFT(VLOOKUP($F463,'Master Info'!$A$14:$U$113,21,FALSE),2),"")</f>
        <v/>
      </c>
      <c r="Q463" s="73" t="str">
        <f t="shared" si="73"/>
        <v/>
      </c>
      <c r="R463" s="56">
        <f t="shared" si="77"/>
        <v>0</v>
      </c>
      <c r="S463" s="56">
        <f t="shared" si="77"/>
        <v>0</v>
      </c>
      <c r="T463" s="56">
        <f t="shared" si="78"/>
        <v>0</v>
      </c>
      <c r="U463" s="57">
        <f t="shared" si="79"/>
        <v>0</v>
      </c>
      <c r="V463" s="55" t="str">
        <f>IFERROR(VLOOKUP($F463,'Master Info'!$A$14:$W$113,17,FALSE),"")</f>
        <v/>
      </c>
      <c r="W463" s="54"/>
    </row>
    <row r="464" spans="1:23" x14ac:dyDescent="0.25">
      <c r="A464" s="54">
        <f t="shared" si="70"/>
        <v>463</v>
      </c>
      <c r="B464" s="54" t="str">
        <f t="shared" si="74"/>
        <v>-</v>
      </c>
      <c r="C464" s="94"/>
      <c r="D464" s="94"/>
      <c r="E464" s="76"/>
      <c r="F464" s="113"/>
      <c r="G464" s="114"/>
      <c r="H464" s="55">
        <f>IFERROR(VLOOKUP($G464,'Product Master'!$B$1:$G$26,5,FALSE),0)</f>
        <v>0</v>
      </c>
      <c r="I464" s="73" t="str">
        <f t="shared" si="75"/>
        <v/>
      </c>
      <c r="J464" s="115"/>
      <c r="K464" s="57">
        <f t="shared" si="71"/>
        <v>0</v>
      </c>
      <c r="L464" s="115"/>
      <c r="M464" s="56">
        <f t="shared" si="76"/>
        <v>0</v>
      </c>
      <c r="N464" s="56">
        <f t="shared" si="72"/>
        <v>0</v>
      </c>
      <c r="O464" s="56" t="str">
        <f>IFERROR(IF($P464="","",IF($P464=LEFT('Master Info'!$Q$2,2),"SCGST","IGST")),"")</f>
        <v/>
      </c>
      <c r="P464" s="56" t="str">
        <f>IFERROR(LEFT(VLOOKUP($F464,'Master Info'!$A$14:$U$113,21,FALSE),2),"")</f>
        <v/>
      </c>
      <c r="Q464" s="73" t="str">
        <f t="shared" si="73"/>
        <v/>
      </c>
      <c r="R464" s="56">
        <f t="shared" si="77"/>
        <v>0</v>
      </c>
      <c r="S464" s="56">
        <f t="shared" si="77"/>
        <v>0</v>
      </c>
      <c r="T464" s="56">
        <f t="shared" si="78"/>
        <v>0</v>
      </c>
      <c r="U464" s="57">
        <f t="shared" si="79"/>
        <v>0</v>
      </c>
      <c r="V464" s="55" t="str">
        <f>IFERROR(VLOOKUP($F464,'Master Info'!$A$14:$W$113,17,FALSE),"")</f>
        <v/>
      </c>
      <c r="W464" s="54"/>
    </row>
    <row r="465" spans="1:23" x14ac:dyDescent="0.25">
      <c r="A465" s="54">
        <f t="shared" si="70"/>
        <v>464</v>
      </c>
      <c r="B465" s="54" t="str">
        <f t="shared" si="74"/>
        <v>-</v>
      </c>
      <c r="C465" s="94"/>
      <c r="D465" s="94"/>
      <c r="E465" s="76"/>
      <c r="F465" s="113"/>
      <c r="G465" s="114"/>
      <c r="H465" s="55">
        <f>IFERROR(VLOOKUP($G465,'Product Master'!$B$1:$G$26,5,FALSE),0)</f>
        <v>0</v>
      </c>
      <c r="I465" s="73" t="str">
        <f t="shared" si="75"/>
        <v/>
      </c>
      <c r="J465" s="115"/>
      <c r="K465" s="57">
        <f t="shared" si="71"/>
        <v>0</v>
      </c>
      <c r="L465" s="115"/>
      <c r="M465" s="56">
        <f t="shared" si="76"/>
        <v>0</v>
      </c>
      <c r="N465" s="56">
        <f t="shared" si="72"/>
        <v>0</v>
      </c>
      <c r="O465" s="56" t="str">
        <f>IFERROR(IF($P465="","",IF($P465=LEFT('Master Info'!$Q$2,2),"SCGST","IGST")),"")</f>
        <v/>
      </c>
      <c r="P465" s="56" t="str">
        <f>IFERROR(LEFT(VLOOKUP($F465,'Master Info'!$A$14:$U$113,21,FALSE),2),"")</f>
        <v/>
      </c>
      <c r="Q465" s="73" t="str">
        <f t="shared" si="73"/>
        <v/>
      </c>
      <c r="R465" s="56">
        <f t="shared" si="77"/>
        <v>0</v>
      </c>
      <c r="S465" s="56">
        <f t="shared" si="77"/>
        <v>0</v>
      </c>
      <c r="T465" s="56">
        <f t="shared" si="78"/>
        <v>0</v>
      </c>
      <c r="U465" s="57">
        <f t="shared" si="79"/>
        <v>0</v>
      </c>
      <c r="V465" s="55" t="str">
        <f>IFERROR(VLOOKUP($F465,'Master Info'!$A$14:$W$113,17,FALSE),"")</f>
        <v/>
      </c>
      <c r="W465" s="54"/>
    </row>
    <row r="466" spans="1:23" x14ac:dyDescent="0.25">
      <c r="A466" s="54">
        <f t="shared" si="70"/>
        <v>465</v>
      </c>
      <c r="B466" s="54" t="str">
        <f t="shared" si="74"/>
        <v>-</v>
      </c>
      <c r="C466" s="94"/>
      <c r="D466" s="94"/>
      <c r="E466" s="76"/>
      <c r="F466" s="113"/>
      <c r="G466" s="114"/>
      <c r="H466" s="55">
        <f>IFERROR(VLOOKUP($G466,'Product Master'!$B$1:$G$26,5,FALSE),0)</f>
        <v>0</v>
      </c>
      <c r="I466" s="73" t="str">
        <f t="shared" si="75"/>
        <v/>
      </c>
      <c r="J466" s="115"/>
      <c r="K466" s="57">
        <f t="shared" si="71"/>
        <v>0</v>
      </c>
      <c r="L466" s="115"/>
      <c r="M466" s="56">
        <f t="shared" si="76"/>
        <v>0</v>
      </c>
      <c r="N466" s="56">
        <f t="shared" si="72"/>
        <v>0</v>
      </c>
      <c r="O466" s="56" t="str">
        <f>IFERROR(IF($P466="","",IF($P466=LEFT('Master Info'!$Q$2,2),"SCGST","IGST")),"")</f>
        <v/>
      </c>
      <c r="P466" s="56" t="str">
        <f>IFERROR(LEFT(VLOOKUP($F466,'Master Info'!$A$14:$U$113,21,FALSE),2),"")</f>
        <v/>
      </c>
      <c r="Q466" s="73" t="str">
        <f t="shared" si="73"/>
        <v/>
      </c>
      <c r="R466" s="56">
        <f t="shared" si="77"/>
        <v>0</v>
      </c>
      <c r="S466" s="56">
        <f t="shared" si="77"/>
        <v>0</v>
      </c>
      <c r="T466" s="56">
        <f t="shared" si="78"/>
        <v>0</v>
      </c>
      <c r="U466" s="57">
        <f t="shared" si="79"/>
        <v>0</v>
      </c>
      <c r="V466" s="55" t="str">
        <f>IFERROR(VLOOKUP($F466,'Master Info'!$A$14:$W$113,17,FALSE),"")</f>
        <v/>
      </c>
      <c r="W466" s="54"/>
    </row>
    <row r="467" spans="1:23" x14ac:dyDescent="0.25">
      <c r="A467" s="54">
        <f t="shared" si="70"/>
        <v>466</v>
      </c>
      <c r="B467" s="54" t="str">
        <f t="shared" si="74"/>
        <v>-</v>
      </c>
      <c r="C467" s="94"/>
      <c r="D467" s="94"/>
      <c r="E467" s="76"/>
      <c r="F467" s="113"/>
      <c r="G467" s="114"/>
      <c r="H467" s="55">
        <f>IFERROR(VLOOKUP($G467,'Product Master'!$B$1:$G$26,5,FALSE),0)</f>
        <v>0</v>
      </c>
      <c r="I467" s="73" t="str">
        <f t="shared" si="75"/>
        <v/>
      </c>
      <c r="J467" s="115"/>
      <c r="K467" s="57">
        <f t="shared" si="71"/>
        <v>0</v>
      </c>
      <c r="L467" s="115"/>
      <c r="M467" s="56">
        <f t="shared" si="76"/>
        <v>0</v>
      </c>
      <c r="N467" s="56">
        <f t="shared" si="72"/>
        <v>0</v>
      </c>
      <c r="O467" s="56" t="str">
        <f>IFERROR(IF($P467="","",IF($P467=LEFT('Master Info'!$Q$2,2),"SCGST","IGST")),"")</f>
        <v/>
      </c>
      <c r="P467" s="56" t="str">
        <f>IFERROR(LEFT(VLOOKUP($F467,'Master Info'!$A$14:$U$113,21,FALSE),2),"")</f>
        <v/>
      </c>
      <c r="Q467" s="73" t="str">
        <f t="shared" si="73"/>
        <v/>
      </c>
      <c r="R467" s="56">
        <f t="shared" si="77"/>
        <v>0</v>
      </c>
      <c r="S467" s="56">
        <f t="shared" si="77"/>
        <v>0</v>
      </c>
      <c r="T467" s="56">
        <f t="shared" si="78"/>
        <v>0</v>
      </c>
      <c r="U467" s="57">
        <f t="shared" si="79"/>
        <v>0</v>
      </c>
      <c r="V467" s="55" t="str">
        <f>IFERROR(VLOOKUP($F467,'Master Info'!$A$14:$W$113,17,FALSE),"")</f>
        <v/>
      </c>
      <c r="W467" s="54"/>
    </row>
    <row r="468" spans="1:23" x14ac:dyDescent="0.25">
      <c r="A468" s="54">
        <f t="shared" si="70"/>
        <v>467</v>
      </c>
      <c r="B468" s="54" t="str">
        <f t="shared" si="74"/>
        <v>-</v>
      </c>
      <c r="C468" s="94"/>
      <c r="D468" s="94"/>
      <c r="E468" s="76"/>
      <c r="F468" s="113"/>
      <c r="G468" s="114"/>
      <c r="H468" s="55">
        <f>IFERROR(VLOOKUP($G468,'Product Master'!$B$1:$G$26,5,FALSE),0)</f>
        <v>0</v>
      </c>
      <c r="I468" s="73" t="str">
        <f t="shared" si="75"/>
        <v/>
      </c>
      <c r="J468" s="115"/>
      <c r="K468" s="57">
        <f t="shared" si="71"/>
        <v>0</v>
      </c>
      <c r="L468" s="115"/>
      <c r="M468" s="56">
        <f t="shared" si="76"/>
        <v>0</v>
      </c>
      <c r="N468" s="56">
        <f t="shared" si="72"/>
        <v>0</v>
      </c>
      <c r="O468" s="56" t="str">
        <f>IFERROR(IF($P468="","",IF($P468=LEFT('Master Info'!$Q$2,2),"SCGST","IGST")),"")</f>
        <v/>
      </c>
      <c r="P468" s="56" t="str">
        <f>IFERROR(LEFT(VLOOKUP($F468,'Master Info'!$A$14:$U$113,21,FALSE),2),"")</f>
        <v/>
      </c>
      <c r="Q468" s="73" t="str">
        <f t="shared" si="73"/>
        <v/>
      </c>
      <c r="R468" s="56">
        <f t="shared" si="77"/>
        <v>0</v>
      </c>
      <c r="S468" s="56">
        <f t="shared" si="77"/>
        <v>0</v>
      </c>
      <c r="T468" s="56">
        <f t="shared" si="78"/>
        <v>0</v>
      </c>
      <c r="U468" s="57">
        <f t="shared" si="79"/>
        <v>0</v>
      </c>
      <c r="V468" s="55" t="str">
        <f>IFERROR(VLOOKUP($F468,'Master Info'!$A$14:$W$113,17,FALSE),"")</f>
        <v/>
      </c>
      <c r="W468" s="54"/>
    </row>
    <row r="469" spans="1:23" x14ac:dyDescent="0.25">
      <c r="A469" s="54">
        <f t="shared" si="70"/>
        <v>468</v>
      </c>
      <c r="B469" s="54" t="str">
        <f t="shared" si="74"/>
        <v>-</v>
      </c>
      <c r="C469" s="94"/>
      <c r="D469" s="94"/>
      <c r="E469" s="76"/>
      <c r="F469" s="113"/>
      <c r="G469" s="114"/>
      <c r="H469" s="55">
        <f>IFERROR(VLOOKUP($G469,'Product Master'!$B$1:$G$26,5,FALSE),0)</f>
        <v>0</v>
      </c>
      <c r="I469" s="73" t="str">
        <f t="shared" si="75"/>
        <v/>
      </c>
      <c r="J469" s="115"/>
      <c r="K469" s="57">
        <f t="shared" si="71"/>
        <v>0</v>
      </c>
      <c r="L469" s="115"/>
      <c r="M469" s="56">
        <f t="shared" si="76"/>
        <v>0</v>
      </c>
      <c r="N469" s="56">
        <f t="shared" si="72"/>
        <v>0</v>
      </c>
      <c r="O469" s="56" t="str">
        <f>IFERROR(IF($P469="","",IF($P469=LEFT('Master Info'!$Q$2,2),"SCGST","IGST")),"")</f>
        <v/>
      </c>
      <c r="P469" s="56" t="str">
        <f>IFERROR(LEFT(VLOOKUP($F469,'Master Info'!$A$14:$U$113,21,FALSE),2),"")</f>
        <v/>
      </c>
      <c r="Q469" s="73" t="str">
        <f t="shared" si="73"/>
        <v/>
      </c>
      <c r="R469" s="56">
        <f t="shared" si="77"/>
        <v>0</v>
      </c>
      <c r="S469" s="56">
        <f t="shared" si="77"/>
        <v>0</v>
      </c>
      <c r="T469" s="56">
        <f t="shared" si="78"/>
        <v>0</v>
      </c>
      <c r="U469" s="57">
        <f t="shared" si="79"/>
        <v>0</v>
      </c>
      <c r="V469" s="55" t="str">
        <f>IFERROR(VLOOKUP($F469,'Master Info'!$A$14:$W$113,17,FALSE),"")</f>
        <v/>
      </c>
      <c r="W469" s="54"/>
    </row>
    <row r="470" spans="1:23" x14ac:dyDescent="0.25">
      <c r="A470" s="54">
        <f t="shared" si="70"/>
        <v>469</v>
      </c>
      <c r="B470" s="54" t="str">
        <f t="shared" si="74"/>
        <v>-</v>
      </c>
      <c r="C470" s="94"/>
      <c r="D470" s="94"/>
      <c r="E470" s="76"/>
      <c r="F470" s="113"/>
      <c r="G470" s="114"/>
      <c r="H470" s="55">
        <f>IFERROR(VLOOKUP($G470,'Product Master'!$B$1:$G$26,5,FALSE),0)</f>
        <v>0</v>
      </c>
      <c r="I470" s="73" t="str">
        <f t="shared" si="75"/>
        <v/>
      </c>
      <c r="J470" s="115"/>
      <c r="K470" s="57">
        <f t="shared" si="71"/>
        <v>0</v>
      </c>
      <c r="L470" s="115"/>
      <c r="M470" s="56">
        <f t="shared" si="76"/>
        <v>0</v>
      </c>
      <c r="N470" s="56">
        <f t="shared" si="72"/>
        <v>0</v>
      </c>
      <c r="O470" s="56" t="str">
        <f>IFERROR(IF($P470="","",IF($P470=LEFT('Master Info'!$Q$2,2),"SCGST","IGST")),"")</f>
        <v/>
      </c>
      <c r="P470" s="56" t="str">
        <f>IFERROR(LEFT(VLOOKUP($F470,'Master Info'!$A$14:$U$113,21,FALSE),2),"")</f>
        <v/>
      </c>
      <c r="Q470" s="73" t="str">
        <f t="shared" si="73"/>
        <v/>
      </c>
      <c r="R470" s="56">
        <f t="shared" si="77"/>
        <v>0</v>
      </c>
      <c r="S470" s="56">
        <f t="shared" si="77"/>
        <v>0</v>
      </c>
      <c r="T470" s="56">
        <f t="shared" si="78"/>
        <v>0</v>
      </c>
      <c r="U470" s="57">
        <f t="shared" si="79"/>
        <v>0</v>
      </c>
      <c r="V470" s="55" t="str">
        <f>IFERROR(VLOOKUP($F470,'Master Info'!$A$14:$W$113,17,FALSE),"")</f>
        <v/>
      </c>
      <c r="W470" s="54"/>
    </row>
    <row r="471" spans="1:23" x14ac:dyDescent="0.25">
      <c r="A471" s="54">
        <f t="shared" si="70"/>
        <v>470</v>
      </c>
      <c r="B471" s="54" t="str">
        <f t="shared" si="74"/>
        <v>-</v>
      </c>
      <c r="C471" s="94"/>
      <c r="D471" s="94"/>
      <c r="E471" s="76"/>
      <c r="F471" s="113"/>
      <c r="G471" s="114"/>
      <c r="H471" s="55">
        <f>IFERROR(VLOOKUP($G471,'Product Master'!$B$1:$G$26,5,FALSE),0)</f>
        <v>0</v>
      </c>
      <c r="I471" s="73" t="str">
        <f t="shared" si="75"/>
        <v/>
      </c>
      <c r="J471" s="115"/>
      <c r="K471" s="57">
        <f t="shared" si="71"/>
        <v>0</v>
      </c>
      <c r="L471" s="115"/>
      <c r="M471" s="56">
        <f t="shared" si="76"/>
        <v>0</v>
      </c>
      <c r="N471" s="56">
        <f t="shared" si="72"/>
        <v>0</v>
      </c>
      <c r="O471" s="56" t="str">
        <f>IFERROR(IF($P471="","",IF($P471=LEFT('Master Info'!$Q$2,2),"SCGST","IGST")),"")</f>
        <v/>
      </c>
      <c r="P471" s="56" t="str">
        <f>IFERROR(LEFT(VLOOKUP($F471,'Master Info'!$A$14:$U$113,21,FALSE),2),"")</f>
        <v/>
      </c>
      <c r="Q471" s="73" t="str">
        <f t="shared" si="73"/>
        <v/>
      </c>
      <c r="R471" s="56">
        <f t="shared" si="77"/>
        <v>0</v>
      </c>
      <c r="S471" s="56">
        <f t="shared" si="77"/>
        <v>0</v>
      </c>
      <c r="T471" s="56">
        <f t="shared" si="78"/>
        <v>0</v>
      </c>
      <c r="U471" s="57">
        <f t="shared" si="79"/>
        <v>0</v>
      </c>
      <c r="V471" s="55" t="str">
        <f>IFERROR(VLOOKUP($F471,'Master Info'!$A$14:$W$113,17,FALSE),"")</f>
        <v/>
      </c>
      <c r="W471" s="54"/>
    </row>
    <row r="472" spans="1:23" x14ac:dyDescent="0.25">
      <c r="A472" s="54">
        <f t="shared" ref="A472:A535" si="80">A471+1</f>
        <v>471</v>
      </c>
      <c r="B472" s="54" t="str">
        <f t="shared" si="74"/>
        <v>-</v>
      </c>
      <c r="C472" s="94"/>
      <c r="D472" s="94"/>
      <c r="E472" s="76"/>
      <c r="F472" s="113"/>
      <c r="G472" s="114"/>
      <c r="H472" s="55">
        <f>IFERROR(VLOOKUP($G472,'Product Master'!$B$1:$G$26,5,FALSE),0)</f>
        <v>0</v>
      </c>
      <c r="I472" s="73" t="str">
        <f t="shared" si="75"/>
        <v/>
      </c>
      <c r="J472" s="115"/>
      <c r="K472" s="57">
        <f t="shared" si="71"/>
        <v>0</v>
      </c>
      <c r="L472" s="115"/>
      <c r="M472" s="56">
        <f t="shared" si="76"/>
        <v>0</v>
      </c>
      <c r="N472" s="56">
        <f t="shared" si="72"/>
        <v>0</v>
      </c>
      <c r="O472" s="56" t="str">
        <f>IFERROR(IF($P472="","",IF($P472=LEFT('Master Info'!$Q$2,2),"SCGST","IGST")),"")</f>
        <v/>
      </c>
      <c r="P472" s="56" t="str">
        <f>IFERROR(LEFT(VLOOKUP($F472,'Master Info'!$A$14:$U$113,21,FALSE),2),"")</f>
        <v/>
      </c>
      <c r="Q472" s="73" t="str">
        <f t="shared" si="73"/>
        <v/>
      </c>
      <c r="R472" s="56">
        <f t="shared" si="77"/>
        <v>0</v>
      </c>
      <c r="S472" s="56">
        <f t="shared" si="77"/>
        <v>0</v>
      </c>
      <c r="T472" s="56">
        <f t="shared" si="78"/>
        <v>0</v>
      </c>
      <c r="U472" s="57">
        <f t="shared" si="79"/>
        <v>0</v>
      </c>
      <c r="V472" s="55" t="str">
        <f>IFERROR(VLOOKUP($F472,'Master Info'!$A$14:$W$113,17,FALSE),"")</f>
        <v/>
      </c>
      <c r="W472" s="54"/>
    </row>
    <row r="473" spans="1:23" x14ac:dyDescent="0.25">
      <c r="A473" s="54">
        <f t="shared" si="80"/>
        <v>472</v>
      </c>
      <c r="B473" s="54" t="str">
        <f t="shared" si="74"/>
        <v>-</v>
      </c>
      <c r="C473" s="94"/>
      <c r="D473" s="94"/>
      <c r="E473" s="76"/>
      <c r="F473" s="113"/>
      <c r="G473" s="114"/>
      <c r="H473" s="55">
        <f>IFERROR(VLOOKUP($G473,'Product Master'!$B$1:$G$26,5,FALSE),0)</f>
        <v>0</v>
      </c>
      <c r="I473" s="73" t="str">
        <f t="shared" si="75"/>
        <v/>
      </c>
      <c r="J473" s="115"/>
      <c r="K473" s="57">
        <f t="shared" si="71"/>
        <v>0</v>
      </c>
      <c r="L473" s="115"/>
      <c r="M473" s="56">
        <f t="shared" si="76"/>
        <v>0</v>
      </c>
      <c r="N473" s="56">
        <f t="shared" si="72"/>
        <v>0</v>
      </c>
      <c r="O473" s="56" t="str">
        <f>IFERROR(IF($P473="","",IF($P473=LEFT('Master Info'!$Q$2,2),"SCGST","IGST")),"")</f>
        <v/>
      </c>
      <c r="P473" s="56" t="str">
        <f>IFERROR(LEFT(VLOOKUP($F473,'Master Info'!$A$14:$U$113,21,FALSE),2),"")</f>
        <v/>
      </c>
      <c r="Q473" s="73" t="str">
        <f t="shared" si="73"/>
        <v/>
      </c>
      <c r="R473" s="56">
        <f t="shared" si="77"/>
        <v>0</v>
      </c>
      <c r="S473" s="56">
        <f t="shared" si="77"/>
        <v>0</v>
      </c>
      <c r="T473" s="56">
        <f t="shared" si="78"/>
        <v>0</v>
      </c>
      <c r="U473" s="57">
        <f t="shared" si="79"/>
        <v>0</v>
      </c>
      <c r="V473" s="55" t="str">
        <f>IFERROR(VLOOKUP($F473,'Master Info'!$A$14:$W$113,17,FALSE),"")</f>
        <v/>
      </c>
      <c r="W473" s="54"/>
    </row>
    <row r="474" spans="1:23" x14ac:dyDescent="0.25">
      <c r="A474" s="54">
        <f t="shared" si="80"/>
        <v>473</v>
      </c>
      <c r="B474" s="54" t="str">
        <f t="shared" si="74"/>
        <v>-</v>
      </c>
      <c r="C474" s="94"/>
      <c r="D474" s="94"/>
      <c r="E474" s="76"/>
      <c r="F474" s="113"/>
      <c r="G474" s="114"/>
      <c r="H474" s="55">
        <f>IFERROR(VLOOKUP($G474,'Product Master'!$B$1:$G$26,5,FALSE),0)</f>
        <v>0</v>
      </c>
      <c r="I474" s="73" t="str">
        <f t="shared" si="75"/>
        <v/>
      </c>
      <c r="J474" s="115"/>
      <c r="K474" s="57">
        <f t="shared" si="71"/>
        <v>0</v>
      </c>
      <c r="L474" s="115"/>
      <c r="M474" s="56">
        <f t="shared" si="76"/>
        <v>0</v>
      </c>
      <c r="N474" s="56">
        <f t="shared" si="72"/>
        <v>0</v>
      </c>
      <c r="O474" s="56" t="str">
        <f>IFERROR(IF($P474="","",IF($P474=LEFT('Master Info'!$Q$2,2),"SCGST","IGST")),"")</f>
        <v/>
      </c>
      <c r="P474" s="56" t="str">
        <f>IFERROR(LEFT(VLOOKUP($F474,'Master Info'!$A$14:$U$113,21,FALSE),2),"")</f>
        <v/>
      </c>
      <c r="Q474" s="73" t="str">
        <f t="shared" si="73"/>
        <v/>
      </c>
      <c r="R474" s="56">
        <f t="shared" si="77"/>
        <v>0</v>
      </c>
      <c r="S474" s="56">
        <f t="shared" si="77"/>
        <v>0</v>
      </c>
      <c r="T474" s="56">
        <f t="shared" si="78"/>
        <v>0</v>
      </c>
      <c r="U474" s="57">
        <f t="shared" si="79"/>
        <v>0</v>
      </c>
      <c r="V474" s="55" t="str">
        <f>IFERROR(VLOOKUP($F474,'Master Info'!$A$14:$W$113,17,FALSE),"")</f>
        <v/>
      </c>
      <c r="W474" s="54"/>
    </row>
    <row r="475" spans="1:23" x14ac:dyDescent="0.25">
      <c r="A475" s="54">
        <f t="shared" si="80"/>
        <v>474</v>
      </c>
      <c r="B475" s="54" t="str">
        <f t="shared" si="74"/>
        <v>-</v>
      </c>
      <c r="C475" s="94"/>
      <c r="D475" s="94"/>
      <c r="E475" s="76"/>
      <c r="F475" s="113"/>
      <c r="G475" s="114"/>
      <c r="H475" s="55">
        <f>IFERROR(VLOOKUP($G475,'Product Master'!$B$1:$G$26,5,FALSE),0)</f>
        <v>0</v>
      </c>
      <c r="I475" s="73" t="str">
        <f t="shared" si="75"/>
        <v/>
      </c>
      <c r="J475" s="115"/>
      <c r="K475" s="57">
        <f t="shared" si="71"/>
        <v>0</v>
      </c>
      <c r="L475" s="115"/>
      <c r="M475" s="56">
        <f t="shared" si="76"/>
        <v>0</v>
      </c>
      <c r="N475" s="56">
        <f t="shared" si="72"/>
        <v>0</v>
      </c>
      <c r="O475" s="56" t="str">
        <f>IFERROR(IF($P475="","",IF($P475=LEFT('Master Info'!$Q$2,2),"SCGST","IGST")),"")</f>
        <v/>
      </c>
      <c r="P475" s="56" t="str">
        <f>IFERROR(LEFT(VLOOKUP($F475,'Master Info'!$A$14:$U$113,21,FALSE),2),"")</f>
        <v/>
      </c>
      <c r="Q475" s="73" t="str">
        <f t="shared" si="73"/>
        <v/>
      </c>
      <c r="R475" s="56">
        <f t="shared" si="77"/>
        <v>0</v>
      </c>
      <c r="S475" s="56">
        <f t="shared" si="77"/>
        <v>0</v>
      </c>
      <c r="T475" s="56">
        <f t="shared" si="78"/>
        <v>0</v>
      </c>
      <c r="U475" s="57">
        <f t="shared" si="79"/>
        <v>0</v>
      </c>
      <c r="V475" s="55" t="str">
        <f>IFERROR(VLOOKUP($F475,'Master Info'!$A$14:$W$113,17,FALSE),"")</f>
        <v/>
      </c>
      <c r="W475" s="54"/>
    </row>
    <row r="476" spans="1:23" x14ac:dyDescent="0.25">
      <c r="A476" s="54">
        <f t="shared" si="80"/>
        <v>475</v>
      </c>
      <c r="B476" s="54" t="str">
        <f t="shared" si="74"/>
        <v>-</v>
      </c>
      <c r="C476" s="94"/>
      <c r="D476" s="94"/>
      <c r="E476" s="76"/>
      <c r="F476" s="113"/>
      <c r="G476" s="114"/>
      <c r="H476" s="55">
        <f>IFERROR(VLOOKUP($G476,'Product Master'!$B$1:$G$26,5,FALSE),0)</f>
        <v>0</v>
      </c>
      <c r="I476" s="73" t="str">
        <f t="shared" si="75"/>
        <v/>
      </c>
      <c r="J476" s="115"/>
      <c r="K476" s="57">
        <f t="shared" si="71"/>
        <v>0</v>
      </c>
      <c r="L476" s="115"/>
      <c r="M476" s="56">
        <f t="shared" si="76"/>
        <v>0</v>
      </c>
      <c r="N476" s="56">
        <f t="shared" si="72"/>
        <v>0</v>
      </c>
      <c r="O476" s="56" t="str">
        <f>IFERROR(IF($P476="","",IF($P476=LEFT('Master Info'!$Q$2,2),"SCGST","IGST")),"")</f>
        <v/>
      </c>
      <c r="P476" s="56" t="str">
        <f>IFERROR(LEFT(VLOOKUP($F476,'Master Info'!$A$14:$U$113,21,FALSE),2),"")</f>
        <v/>
      </c>
      <c r="Q476" s="73" t="str">
        <f t="shared" si="73"/>
        <v/>
      </c>
      <c r="R476" s="56">
        <f t="shared" si="77"/>
        <v>0</v>
      </c>
      <c r="S476" s="56">
        <f t="shared" si="77"/>
        <v>0</v>
      </c>
      <c r="T476" s="56">
        <f t="shared" si="78"/>
        <v>0</v>
      </c>
      <c r="U476" s="57">
        <f t="shared" si="79"/>
        <v>0</v>
      </c>
      <c r="V476" s="55" t="str">
        <f>IFERROR(VLOOKUP($F476,'Master Info'!$A$14:$W$113,17,FALSE),"")</f>
        <v/>
      </c>
      <c r="W476" s="54"/>
    </row>
    <row r="477" spans="1:23" x14ac:dyDescent="0.25">
      <c r="A477" s="54">
        <f t="shared" si="80"/>
        <v>476</v>
      </c>
      <c r="B477" s="54" t="str">
        <f t="shared" si="74"/>
        <v>-</v>
      </c>
      <c r="C477" s="94"/>
      <c r="D477" s="94"/>
      <c r="E477" s="76"/>
      <c r="F477" s="113"/>
      <c r="G477" s="114"/>
      <c r="H477" s="55">
        <f>IFERROR(VLOOKUP($G477,'Product Master'!$B$1:$G$26,5,FALSE),0)</f>
        <v>0</v>
      </c>
      <c r="I477" s="73" t="str">
        <f t="shared" si="75"/>
        <v/>
      </c>
      <c r="J477" s="115"/>
      <c r="K477" s="57">
        <f t="shared" si="71"/>
        <v>0</v>
      </c>
      <c r="L477" s="115"/>
      <c r="M477" s="56">
        <f t="shared" si="76"/>
        <v>0</v>
      </c>
      <c r="N477" s="56">
        <f t="shared" si="72"/>
        <v>0</v>
      </c>
      <c r="O477" s="56" t="str">
        <f>IFERROR(IF($P477="","",IF($P477=LEFT('Master Info'!$Q$2,2),"SCGST","IGST")),"")</f>
        <v/>
      </c>
      <c r="P477" s="56" t="str">
        <f>IFERROR(LEFT(VLOOKUP($F477,'Master Info'!$A$14:$U$113,21,FALSE),2),"")</f>
        <v/>
      </c>
      <c r="Q477" s="73" t="str">
        <f t="shared" si="73"/>
        <v/>
      </c>
      <c r="R477" s="56">
        <f t="shared" si="77"/>
        <v>0</v>
      </c>
      <c r="S477" s="56">
        <f t="shared" si="77"/>
        <v>0</v>
      </c>
      <c r="T477" s="56">
        <f t="shared" si="78"/>
        <v>0</v>
      </c>
      <c r="U477" s="57">
        <f t="shared" si="79"/>
        <v>0</v>
      </c>
      <c r="V477" s="55" t="str">
        <f>IFERROR(VLOOKUP($F477,'Master Info'!$A$14:$W$113,17,FALSE),"")</f>
        <v/>
      </c>
      <c r="W477" s="54"/>
    </row>
    <row r="478" spans="1:23" x14ac:dyDescent="0.25">
      <c r="A478" s="54">
        <f t="shared" si="80"/>
        <v>477</v>
      </c>
      <c r="B478" s="54" t="str">
        <f t="shared" si="74"/>
        <v>-</v>
      </c>
      <c r="C478" s="94"/>
      <c r="D478" s="94"/>
      <c r="E478" s="76"/>
      <c r="F478" s="113"/>
      <c r="G478" s="114"/>
      <c r="H478" s="55">
        <f>IFERROR(VLOOKUP($G478,'Product Master'!$B$1:$G$26,5,FALSE),0)</f>
        <v>0</v>
      </c>
      <c r="I478" s="73" t="str">
        <f t="shared" si="75"/>
        <v/>
      </c>
      <c r="J478" s="115"/>
      <c r="K478" s="57">
        <f t="shared" si="71"/>
        <v>0</v>
      </c>
      <c r="L478" s="115"/>
      <c r="M478" s="56">
        <f t="shared" si="76"/>
        <v>0</v>
      </c>
      <c r="N478" s="56">
        <f t="shared" si="72"/>
        <v>0</v>
      </c>
      <c r="O478" s="56" t="str">
        <f>IFERROR(IF($P478="","",IF($P478=LEFT('Master Info'!$Q$2,2),"SCGST","IGST")),"")</f>
        <v/>
      </c>
      <c r="P478" s="56" t="str">
        <f>IFERROR(LEFT(VLOOKUP($F478,'Master Info'!$A$14:$U$113,21,FALSE),2),"")</f>
        <v/>
      </c>
      <c r="Q478" s="73" t="str">
        <f t="shared" si="73"/>
        <v/>
      </c>
      <c r="R478" s="56">
        <f t="shared" si="77"/>
        <v>0</v>
      </c>
      <c r="S478" s="56">
        <f t="shared" si="77"/>
        <v>0</v>
      </c>
      <c r="T478" s="56">
        <f t="shared" si="78"/>
        <v>0</v>
      </c>
      <c r="U478" s="57">
        <f t="shared" si="79"/>
        <v>0</v>
      </c>
      <c r="V478" s="55" t="str">
        <f>IFERROR(VLOOKUP($F478,'Master Info'!$A$14:$W$113,17,FALSE),"")</f>
        <v/>
      </c>
      <c r="W478" s="54"/>
    </row>
    <row r="479" spans="1:23" x14ac:dyDescent="0.25">
      <c r="A479" s="54">
        <f t="shared" si="80"/>
        <v>478</v>
      </c>
      <c r="B479" s="54" t="str">
        <f t="shared" si="74"/>
        <v>-</v>
      </c>
      <c r="C479" s="94"/>
      <c r="D479" s="94"/>
      <c r="E479" s="76"/>
      <c r="F479" s="113"/>
      <c r="G479" s="114"/>
      <c r="H479" s="55">
        <f>IFERROR(VLOOKUP($G479,'Product Master'!$B$1:$G$26,5,FALSE),0)</f>
        <v>0</v>
      </c>
      <c r="I479" s="73" t="str">
        <f t="shared" si="75"/>
        <v/>
      </c>
      <c r="J479" s="115"/>
      <c r="K479" s="57">
        <f t="shared" si="71"/>
        <v>0</v>
      </c>
      <c r="L479" s="115"/>
      <c r="M479" s="56">
        <f t="shared" si="76"/>
        <v>0</v>
      </c>
      <c r="N479" s="56">
        <f t="shared" si="72"/>
        <v>0</v>
      </c>
      <c r="O479" s="56" t="str">
        <f>IFERROR(IF($P479="","",IF($P479=LEFT('Master Info'!$Q$2,2),"SCGST","IGST")),"")</f>
        <v/>
      </c>
      <c r="P479" s="56" t="str">
        <f>IFERROR(LEFT(VLOOKUP($F479,'Master Info'!$A$14:$U$113,21,FALSE),2),"")</f>
        <v/>
      </c>
      <c r="Q479" s="73" t="str">
        <f t="shared" si="73"/>
        <v/>
      </c>
      <c r="R479" s="56">
        <f t="shared" si="77"/>
        <v>0</v>
      </c>
      <c r="S479" s="56">
        <f t="shared" si="77"/>
        <v>0</v>
      </c>
      <c r="T479" s="56">
        <f t="shared" si="78"/>
        <v>0</v>
      </c>
      <c r="U479" s="57">
        <f t="shared" si="79"/>
        <v>0</v>
      </c>
      <c r="V479" s="55" t="str">
        <f>IFERROR(VLOOKUP($F479,'Master Info'!$A$14:$W$113,17,FALSE),"")</f>
        <v/>
      </c>
      <c r="W479" s="54"/>
    </row>
    <row r="480" spans="1:23" x14ac:dyDescent="0.25">
      <c r="A480" s="54">
        <f t="shared" si="80"/>
        <v>479</v>
      </c>
      <c r="B480" s="54" t="str">
        <f t="shared" si="74"/>
        <v>-</v>
      </c>
      <c r="C480" s="94"/>
      <c r="D480" s="94"/>
      <c r="E480" s="76"/>
      <c r="F480" s="113"/>
      <c r="G480" s="114"/>
      <c r="H480" s="55">
        <f>IFERROR(VLOOKUP($G480,'Product Master'!$B$1:$G$26,5,FALSE),0)</f>
        <v>0</v>
      </c>
      <c r="I480" s="73" t="str">
        <f t="shared" si="75"/>
        <v/>
      </c>
      <c r="J480" s="115"/>
      <c r="K480" s="57">
        <f t="shared" si="71"/>
        <v>0</v>
      </c>
      <c r="L480" s="115"/>
      <c r="M480" s="56">
        <f t="shared" si="76"/>
        <v>0</v>
      </c>
      <c r="N480" s="56">
        <f t="shared" si="72"/>
        <v>0</v>
      </c>
      <c r="O480" s="56" t="str">
        <f>IFERROR(IF($P480="","",IF($P480=LEFT('Master Info'!$Q$2,2),"SCGST","IGST")),"")</f>
        <v/>
      </c>
      <c r="P480" s="56" t="str">
        <f>IFERROR(LEFT(VLOOKUP($F480,'Master Info'!$A$14:$U$113,21,FALSE),2),"")</f>
        <v/>
      </c>
      <c r="Q480" s="73" t="str">
        <f t="shared" si="73"/>
        <v/>
      </c>
      <c r="R480" s="56">
        <f t="shared" si="77"/>
        <v>0</v>
      </c>
      <c r="S480" s="56">
        <f t="shared" si="77"/>
        <v>0</v>
      </c>
      <c r="T480" s="56">
        <f t="shared" si="78"/>
        <v>0</v>
      </c>
      <c r="U480" s="57">
        <f t="shared" si="79"/>
        <v>0</v>
      </c>
      <c r="V480" s="55" t="str">
        <f>IFERROR(VLOOKUP($F480,'Master Info'!$A$14:$W$113,17,FALSE),"")</f>
        <v/>
      </c>
      <c r="W480" s="54"/>
    </row>
    <row r="481" spans="1:23" x14ac:dyDescent="0.25">
      <c r="A481" s="54">
        <f t="shared" si="80"/>
        <v>480</v>
      </c>
      <c r="B481" s="54" t="str">
        <f t="shared" si="74"/>
        <v>-</v>
      </c>
      <c r="C481" s="94"/>
      <c r="D481" s="94"/>
      <c r="E481" s="76"/>
      <c r="F481" s="113"/>
      <c r="G481" s="114"/>
      <c r="H481" s="55">
        <f>IFERROR(VLOOKUP($G481,'Product Master'!$B$1:$G$26,5,FALSE),0)</f>
        <v>0</v>
      </c>
      <c r="I481" s="73" t="str">
        <f t="shared" si="75"/>
        <v/>
      </c>
      <c r="J481" s="115"/>
      <c r="K481" s="57">
        <f t="shared" si="71"/>
        <v>0</v>
      </c>
      <c r="L481" s="115"/>
      <c r="M481" s="56">
        <f t="shared" si="76"/>
        <v>0</v>
      </c>
      <c r="N481" s="56">
        <f t="shared" si="72"/>
        <v>0</v>
      </c>
      <c r="O481" s="56" t="str">
        <f>IFERROR(IF($P481="","",IF($P481=LEFT('Master Info'!$Q$2,2),"SCGST","IGST")),"")</f>
        <v/>
      </c>
      <c r="P481" s="56" t="str">
        <f>IFERROR(LEFT(VLOOKUP($F481,'Master Info'!$A$14:$U$113,21,FALSE),2),"")</f>
        <v/>
      </c>
      <c r="Q481" s="73" t="str">
        <f t="shared" si="73"/>
        <v/>
      </c>
      <c r="R481" s="56">
        <f t="shared" si="77"/>
        <v>0</v>
      </c>
      <c r="S481" s="56">
        <f t="shared" si="77"/>
        <v>0</v>
      </c>
      <c r="T481" s="56">
        <f t="shared" si="78"/>
        <v>0</v>
      </c>
      <c r="U481" s="57">
        <f t="shared" si="79"/>
        <v>0</v>
      </c>
      <c r="V481" s="55" t="str">
        <f>IFERROR(VLOOKUP($F481,'Master Info'!$A$14:$W$113,17,FALSE),"")</f>
        <v/>
      </c>
      <c r="W481" s="54"/>
    </row>
    <row r="482" spans="1:23" x14ac:dyDescent="0.25">
      <c r="A482" s="54">
        <f t="shared" si="80"/>
        <v>481</v>
      </c>
      <c r="B482" s="54" t="str">
        <f t="shared" si="74"/>
        <v>-</v>
      </c>
      <c r="C482" s="94"/>
      <c r="D482" s="94"/>
      <c r="E482" s="76"/>
      <c r="F482" s="113"/>
      <c r="G482" s="114"/>
      <c r="H482" s="55">
        <f>IFERROR(VLOOKUP($G482,'Product Master'!$B$1:$G$26,5,FALSE),0)</f>
        <v>0</v>
      </c>
      <c r="I482" s="73" t="str">
        <f t="shared" si="75"/>
        <v/>
      </c>
      <c r="J482" s="115"/>
      <c r="K482" s="57">
        <f t="shared" si="71"/>
        <v>0</v>
      </c>
      <c r="L482" s="115"/>
      <c r="M482" s="56">
        <f t="shared" si="76"/>
        <v>0</v>
      </c>
      <c r="N482" s="56">
        <f t="shared" si="72"/>
        <v>0</v>
      </c>
      <c r="O482" s="56" t="str">
        <f>IFERROR(IF($P482="","",IF($P482=LEFT('Master Info'!$Q$2,2),"SCGST","IGST")),"")</f>
        <v/>
      </c>
      <c r="P482" s="56" t="str">
        <f>IFERROR(LEFT(VLOOKUP($F482,'Master Info'!$A$14:$U$113,21,FALSE),2),"")</f>
        <v/>
      </c>
      <c r="Q482" s="73" t="str">
        <f t="shared" si="73"/>
        <v/>
      </c>
      <c r="R482" s="56">
        <f t="shared" si="77"/>
        <v>0</v>
      </c>
      <c r="S482" s="56">
        <f t="shared" si="77"/>
        <v>0</v>
      </c>
      <c r="T482" s="56">
        <f t="shared" si="78"/>
        <v>0</v>
      </c>
      <c r="U482" s="57">
        <f t="shared" si="79"/>
        <v>0</v>
      </c>
      <c r="V482" s="55" t="str">
        <f>IFERROR(VLOOKUP($F482,'Master Info'!$A$14:$W$113,17,FALSE),"")</f>
        <v/>
      </c>
      <c r="W482" s="54"/>
    </row>
    <row r="483" spans="1:23" x14ac:dyDescent="0.25">
      <c r="A483" s="54">
        <f t="shared" si="80"/>
        <v>482</v>
      </c>
      <c r="B483" s="54" t="str">
        <f t="shared" si="74"/>
        <v>-</v>
      </c>
      <c r="C483" s="94"/>
      <c r="D483" s="94"/>
      <c r="E483" s="76"/>
      <c r="F483" s="113"/>
      <c r="G483" s="114"/>
      <c r="H483" s="55">
        <f>IFERROR(VLOOKUP($G483,'Product Master'!$B$1:$G$26,5,FALSE),0)</f>
        <v>0</v>
      </c>
      <c r="I483" s="73" t="str">
        <f t="shared" si="75"/>
        <v/>
      </c>
      <c r="J483" s="115"/>
      <c r="K483" s="57">
        <f t="shared" si="71"/>
        <v>0</v>
      </c>
      <c r="L483" s="115"/>
      <c r="M483" s="56">
        <f t="shared" si="76"/>
        <v>0</v>
      </c>
      <c r="N483" s="56">
        <f t="shared" si="72"/>
        <v>0</v>
      </c>
      <c r="O483" s="56" t="str">
        <f>IFERROR(IF($P483="","",IF($P483=LEFT('Master Info'!$Q$2,2),"SCGST","IGST")),"")</f>
        <v/>
      </c>
      <c r="P483" s="56" t="str">
        <f>IFERROR(LEFT(VLOOKUP($F483,'Master Info'!$A$14:$U$113,21,FALSE),2),"")</f>
        <v/>
      </c>
      <c r="Q483" s="73" t="str">
        <f t="shared" si="73"/>
        <v/>
      </c>
      <c r="R483" s="56">
        <f t="shared" si="77"/>
        <v>0</v>
      </c>
      <c r="S483" s="56">
        <f t="shared" si="77"/>
        <v>0</v>
      </c>
      <c r="T483" s="56">
        <f t="shared" si="78"/>
        <v>0</v>
      </c>
      <c r="U483" s="57">
        <f t="shared" si="79"/>
        <v>0</v>
      </c>
      <c r="V483" s="55" t="str">
        <f>IFERROR(VLOOKUP($F483,'Master Info'!$A$14:$W$113,17,FALSE),"")</f>
        <v/>
      </c>
      <c r="W483" s="54"/>
    </row>
    <row r="484" spans="1:23" x14ac:dyDescent="0.25">
      <c r="A484" s="54">
        <f t="shared" si="80"/>
        <v>483</v>
      </c>
      <c r="B484" s="54" t="str">
        <f t="shared" si="74"/>
        <v>-</v>
      </c>
      <c r="C484" s="94"/>
      <c r="D484" s="94"/>
      <c r="E484" s="76"/>
      <c r="F484" s="113"/>
      <c r="G484" s="114"/>
      <c r="H484" s="55">
        <f>IFERROR(VLOOKUP($G484,'Product Master'!$B$1:$G$26,5,FALSE),0)</f>
        <v>0</v>
      </c>
      <c r="I484" s="73" t="str">
        <f t="shared" si="75"/>
        <v/>
      </c>
      <c r="J484" s="115"/>
      <c r="K484" s="57">
        <f t="shared" si="71"/>
        <v>0</v>
      </c>
      <c r="L484" s="115"/>
      <c r="M484" s="56">
        <f t="shared" si="76"/>
        <v>0</v>
      </c>
      <c r="N484" s="56">
        <f t="shared" si="72"/>
        <v>0</v>
      </c>
      <c r="O484" s="56" t="str">
        <f>IFERROR(IF($P484="","",IF($P484=LEFT('Master Info'!$Q$2,2),"SCGST","IGST")),"")</f>
        <v/>
      </c>
      <c r="P484" s="56" t="str">
        <f>IFERROR(LEFT(VLOOKUP($F484,'Master Info'!$A$14:$U$113,21,FALSE),2),"")</f>
        <v/>
      </c>
      <c r="Q484" s="73" t="str">
        <f t="shared" si="73"/>
        <v/>
      </c>
      <c r="R484" s="56">
        <f t="shared" si="77"/>
        <v>0</v>
      </c>
      <c r="S484" s="56">
        <f t="shared" si="77"/>
        <v>0</v>
      </c>
      <c r="T484" s="56">
        <f t="shared" si="78"/>
        <v>0</v>
      </c>
      <c r="U484" s="57">
        <f t="shared" si="79"/>
        <v>0</v>
      </c>
      <c r="V484" s="55" t="str">
        <f>IFERROR(VLOOKUP($F484,'Master Info'!$A$14:$W$113,17,FALSE),"")</f>
        <v/>
      </c>
      <c r="W484" s="54"/>
    </row>
    <row r="485" spans="1:23" x14ac:dyDescent="0.25">
      <c r="A485" s="54">
        <f t="shared" si="80"/>
        <v>484</v>
      </c>
      <c r="B485" s="54" t="str">
        <f t="shared" si="74"/>
        <v>-</v>
      </c>
      <c r="C485" s="94"/>
      <c r="D485" s="94"/>
      <c r="E485" s="76"/>
      <c r="F485" s="113"/>
      <c r="G485" s="114"/>
      <c r="H485" s="55">
        <f>IFERROR(VLOOKUP($G485,'Product Master'!$B$1:$G$26,5,FALSE),0)</f>
        <v>0</v>
      </c>
      <c r="I485" s="73" t="str">
        <f t="shared" si="75"/>
        <v/>
      </c>
      <c r="J485" s="115"/>
      <c r="K485" s="57">
        <f t="shared" si="71"/>
        <v>0</v>
      </c>
      <c r="L485" s="115"/>
      <c r="M485" s="56">
        <f t="shared" si="76"/>
        <v>0</v>
      </c>
      <c r="N485" s="56">
        <f t="shared" si="72"/>
        <v>0</v>
      </c>
      <c r="O485" s="56" t="str">
        <f>IFERROR(IF($P485="","",IF($P485=LEFT('Master Info'!$Q$2,2),"SCGST","IGST")),"")</f>
        <v/>
      </c>
      <c r="P485" s="56" t="str">
        <f>IFERROR(LEFT(VLOOKUP($F485,'Master Info'!$A$14:$U$113,21,FALSE),2),"")</f>
        <v/>
      </c>
      <c r="Q485" s="73" t="str">
        <f t="shared" si="73"/>
        <v/>
      </c>
      <c r="R485" s="56">
        <f t="shared" si="77"/>
        <v>0</v>
      </c>
      <c r="S485" s="56">
        <f t="shared" si="77"/>
        <v>0</v>
      </c>
      <c r="T485" s="56">
        <f t="shared" si="78"/>
        <v>0</v>
      </c>
      <c r="U485" s="57">
        <f t="shared" si="79"/>
        <v>0</v>
      </c>
      <c r="V485" s="55" t="str">
        <f>IFERROR(VLOOKUP($F485,'Master Info'!$A$14:$W$113,17,FALSE),"")</f>
        <v/>
      </c>
      <c r="W485" s="54"/>
    </row>
    <row r="486" spans="1:23" x14ac:dyDescent="0.25">
      <c r="A486" s="54">
        <f t="shared" si="80"/>
        <v>485</v>
      </c>
      <c r="B486" s="54" t="str">
        <f t="shared" si="74"/>
        <v>-</v>
      </c>
      <c r="C486" s="94"/>
      <c r="D486" s="94"/>
      <c r="E486" s="76"/>
      <c r="F486" s="113"/>
      <c r="G486" s="114"/>
      <c r="H486" s="55">
        <f>IFERROR(VLOOKUP($G486,'Product Master'!$B$1:$G$26,5,FALSE),0)</f>
        <v>0</v>
      </c>
      <c r="I486" s="73" t="str">
        <f t="shared" si="75"/>
        <v/>
      </c>
      <c r="J486" s="115"/>
      <c r="K486" s="57">
        <f t="shared" si="71"/>
        <v>0</v>
      </c>
      <c r="L486" s="115"/>
      <c r="M486" s="56">
        <f t="shared" si="76"/>
        <v>0</v>
      </c>
      <c r="N486" s="56">
        <f t="shared" si="72"/>
        <v>0</v>
      </c>
      <c r="O486" s="56" t="str">
        <f>IFERROR(IF($P486="","",IF($P486=LEFT('Master Info'!$Q$2,2),"SCGST","IGST")),"")</f>
        <v/>
      </c>
      <c r="P486" s="56" t="str">
        <f>IFERROR(LEFT(VLOOKUP($F486,'Master Info'!$A$14:$U$113,21,FALSE),2),"")</f>
        <v/>
      </c>
      <c r="Q486" s="73" t="str">
        <f t="shared" si="73"/>
        <v/>
      </c>
      <c r="R486" s="56">
        <f t="shared" si="77"/>
        <v>0</v>
      </c>
      <c r="S486" s="56">
        <f t="shared" si="77"/>
        <v>0</v>
      </c>
      <c r="T486" s="56">
        <f t="shared" si="78"/>
        <v>0</v>
      </c>
      <c r="U486" s="57">
        <f t="shared" si="79"/>
        <v>0</v>
      </c>
      <c r="V486" s="55" t="str">
        <f>IFERROR(VLOOKUP($F486,'Master Info'!$A$14:$W$113,17,FALSE),"")</f>
        <v/>
      </c>
      <c r="W486" s="54"/>
    </row>
    <row r="487" spans="1:23" x14ac:dyDescent="0.25">
      <c r="A487" s="54">
        <f t="shared" si="80"/>
        <v>486</v>
      </c>
      <c r="B487" s="54" t="str">
        <f t="shared" si="74"/>
        <v>-</v>
      </c>
      <c r="C487" s="94"/>
      <c r="D487" s="94"/>
      <c r="E487" s="76"/>
      <c r="F487" s="113"/>
      <c r="G487" s="114"/>
      <c r="H487" s="55">
        <f>IFERROR(VLOOKUP($G487,'Product Master'!$B$1:$G$26,5,FALSE),0)</f>
        <v>0</v>
      </c>
      <c r="I487" s="73" t="str">
        <f t="shared" si="75"/>
        <v/>
      </c>
      <c r="J487" s="115"/>
      <c r="K487" s="57">
        <f t="shared" si="71"/>
        <v>0</v>
      </c>
      <c r="L487" s="115"/>
      <c r="M487" s="56">
        <f t="shared" si="76"/>
        <v>0</v>
      </c>
      <c r="N487" s="56">
        <f t="shared" si="72"/>
        <v>0</v>
      </c>
      <c r="O487" s="56" t="str">
        <f>IFERROR(IF($P487="","",IF($P487=LEFT('Master Info'!$Q$2,2),"SCGST","IGST")),"")</f>
        <v/>
      </c>
      <c r="P487" s="56" t="str">
        <f>IFERROR(LEFT(VLOOKUP($F487,'Master Info'!$A$14:$U$113,21,FALSE),2),"")</f>
        <v/>
      </c>
      <c r="Q487" s="73" t="str">
        <f t="shared" si="73"/>
        <v/>
      </c>
      <c r="R487" s="56">
        <f t="shared" si="77"/>
        <v>0</v>
      </c>
      <c r="S487" s="56">
        <f t="shared" si="77"/>
        <v>0</v>
      </c>
      <c r="T487" s="56">
        <f t="shared" si="78"/>
        <v>0</v>
      </c>
      <c r="U487" s="57">
        <f t="shared" si="79"/>
        <v>0</v>
      </c>
      <c r="V487" s="55" t="str">
        <f>IFERROR(VLOOKUP($F487,'Master Info'!$A$14:$W$113,17,FALSE),"")</f>
        <v/>
      </c>
      <c r="W487" s="54"/>
    </row>
    <row r="488" spans="1:23" x14ac:dyDescent="0.25">
      <c r="A488" s="54">
        <f t="shared" si="80"/>
        <v>487</v>
      </c>
      <c r="B488" s="54" t="str">
        <f t="shared" si="74"/>
        <v>-</v>
      </c>
      <c r="C488" s="94"/>
      <c r="D488" s="94"/>
      <c r="E488" s="76"/>
      <c r="F488" s="113"/>
      <c r="G488" s="114"/>
      <c r="H488" s="55">
        <f>IFERROR(VLOOKUP($G488,'Product Master'!$B$1:$G$26,5,FALSE),0)</f>
        <v>0</v>
      </c>
      <c r="I488" s="73" t="str">
        <f t="shared" si="75"/>
        <v/>
      </c>
      <c r="J488" s="115"/>
      <c r="K488" s="57">
        <f t="shared" si="71"/>
        <v>0</v>
      </c>
      <c r="L488" s="115"/>
      <c r="M488" s="56">
        <f t="shared" si="76"/>
        <v>0</v>
      </c>
      <c r="N488" s="56">
        <f t="shared" si="72"/>
        <v>0</v>
      </c>
      <c r="O488" s="56" t="str">
        <f>IFERROR(IF($P488="","",IF($P488=LEFT('Master Info'!$Q$2,2),"SCGST","IGST")),"")</f>
        <v/>
      </c>
      <c r="P488" s="56" t="str">
        <f>IFERROR(LEFT(VLOOKUP($F488,'Master Info'!$A$14:$U$113,21,FALSE),2),"")</f>
        <v/>
      </c>
      <c r="Q488" s="73" t="str">
        <f t="shared" si="73"/>
        <v/>
      </c>
      <c r="R488" s="56">
        <f t="shared" si="77"/>
        <v>0</v>
      </c>
      <c r="S488" s="56">
        <f t="shared" si="77"/>
        <v>0</v>
      </c>
      <c r="T488" s="56">
        <f t="shared" si="78"/>
        <v>0</v>
      </c>
      <c r="U488" s="57">
        <f t="shared" si="79"/>
        <v>0</v>
      </c>
      <c r="V488" s="55" t="str">
        <f>IFERROR(VLOOKUP($F488,'Master Info'!$A$14:$W$113,17,FALSE),"")</f>
        <v/>
      </c>
      <c r="W488" s="54"/>
    </row>
    <row r="489" spans="1:23" x14ac:dyDescent="0.25">
      <c r="A489" s="54">
        <f t="shared" si="80"/>
        <v>488</v>
      </c>
      <c r="B489" s="54" t="str">
        <f t="shared" si="74"/>
        <v>-</v>
      </c>
      <c r="C489" s="94"/>
      <c r="D489" s="94"/>
      <c r="E489" s="76"/>
      <c r="F489" s="113"/>
      <c r="G489" s="114"/>
      <c r="H489" s="55">
        <f>IFERROR(VLOOKUP($G489,'Product Master'!$B$1:$G$26,5,FALSE),0)</f>
        <v>0</v>
      </c>
      <c r="I489" s="73" t="str">
        <f t="shared" si="75"/>
        <v/>
      </c>
      <c r="J489" s="115"/>
      <c r="K489" s="57">
        <f t="shared" si="71"/>
        <v>0</v>
      </c>
      <c r="L489" s="115"/>
      <c r="M489" s="56">
        <f t="shared" si="76"/>
        <v>0</v>
      </c>
      <c r="N489" s="56">
        <f t="shared" si="72"/>
        <v>0</v>
      </c>
      <c r="O489" s="56" t="str">
        <f>IFERROR(IF($P489="","",IF($P489=LEFT('Master Info'!$Q$2,2),"SCGST","IGST")),"")</f>
        <v/>
      </c>
      <c r="P489" s="56" t="str">
        <f>IFERROR(LEFT(VLOOKUP($F489,'Master Info'!$A$14:$U$113,21,FALSE),2),"")</f>
        <v/>
      </c>
      <c r="Q489" s="73" t="str">
        <f t="shared" si="73"/>
        <v/>
      </c>
      <c r="R489" s="56">
        <f t="shared" si="77"/>
        <v>0</v>
      </c>
      <c r="S489" s="56">
        <f t="shared" si="77"/>
        <v>0</v>
      </c>
      <c r="T489" s="56">
        <f t="shared" si="78"/>
        <v>0</v>
      </c>
      <c r="U489" s="57">
        <f t="shared" si="79"/>
        <v>0</v>
      </c>
      <c r="V489" s="55" t="str">
        <f>IFERROR(VLOOKUP($F489,'Master Info'!$A$14:$W$113,17,FALSE),"")</f>
        <v/>
      </c>
      <c r="W489" s="54"/>
    </row>
    <row r="490" spans="1:23" x14ac:dyDescent="0.25">
      <c r="A490" s="54">
        <f t="shared" si="80"/>
        <v>489</v>
      </c>
      <c r="B490" s="54" t="str">
        <f t="shared" si="74"/>
        <v>-</v>
      </c>
      <c r="C490" s="94"/>
      <c r="D490" s="94"/>
      <c r="E490" s="76"/>
      <c r="F490" s="113"/>
      <c r="G490" s="114"/>
      <c r="H490" s="55">
        <f>IFERROR(VLOOKUP($G490,'Product Master'!$B$1:$G$26,5,FALSE),0)</f>
        <v>0</v>
      </c>
      <c r="I490" s="73" t="str">
        <f t="shared" si="75"/>
        <v/>
      </c>
      <c r="J490" s="115"/>
      <c r="K490" s="57">
        <f t="shared" si="71"/>
        <v>0</v>
      </c>
      <c r="L490" s="115"/>
      <c r="M490" s="56">
        <f t="shared" si="76"/>
        <v>0</v>
      </c>
      <c r="N490" s="56">
        <f t="shared" si="72"/>
        <v>0</v>
      </c>
      <c r="O490" s="56" t="str">
        <f>IFERROR(IF($P490="","",IF($P490=LEFT('Master Info'!$Q$2,2),"SCGST","IGST")),"")</f>
        <v/>
      </c>
      <c r="P490" s="56" t="str">
        <f>IFERROR(LEFT(VLOOKUP($F490,'Master Info'!$A$14:$U$113,21,FALSE),2),"")</f>
        <v/>
      </c>
      <c r="Q490" s="73" t="str">
        <f t="shared" si="73"/>
        <v/>
      </c>
      <c r="R490" s="56">
        <f t="shared" si="77"/>
        <v>0</v>
      </c>
      <c r="S490" s="56">
        <f t="shared" si="77"/>
        <v>0</v>
      </c>
      <c r="T490" s="56">
        <f t="shared" si="78"/>
        <v>0</v>
      </c>
      <c r="U490" s="57">
        <f t="shared" si="79"/>
        <v>0</v>
      </c>
      <c r="V490" s="55" t="str">
        <f>IFERROR(VLOOKUP($F490,'Master Info'!$A$14:$W$113,17,FALSE),"")</f>
        <v/>
      </c>
      <c r="W490" s="54"/>
    </row>
    <row r="491" spans="1:23" x14ac:dyDescent="0.25">
      <c r="A491" s="54">
        <f t="shared" si="80"/>
        <v>490</v>
      </c>
      <c r="B491" s="54" t="str">
        <f t="shared" si="74"/>
        <v>-</v>
      </c>
      <c r="C491" s="94"/>
      <c r="D491" s="94"/>
      <c r="E491" s="76"/>
      <c r="F491" s="113"/>
      <c r="G491" s="114"/>
      <c r="H491" s="55">
        <f>IFERROR(VLOOKUP($G491,'Product Master'!$B$1:$G$26,5,FALSE),0)</f>
        <v>0</v>
      </c>
      <c r="I491" s="73" t="str">
        <f t="shared" si="75"/>
        <v/>
      </c>
      <c r="J491" s="115"/>
      <c r="K491" s="57">
        <f t="shared" si="71"/>
        <v>0</v>
      </c>
      <c r="L491" s="115"/>
      <c r="M491" s="56">
        <f t="shared" si="76"/>
        <v>0</v>
      </c>
      <c r="N491" s="56">
        <f t="shared" si="72"/>
        <v>0</v>
      </c>
      <c r="O491" s="56" t="str">
        <f>IFERROR(IF($P491="","",IF($P491=LEFT('Master Info'!$Q$2,2),"SCGST","IGST")),"")</f>
        <v/>
      </c>
      <c r="P491" s="56" t="str">
        <f>IFERROR(LEFT(VLOOKUP($F491,'Master Info'!$A$14:$U$113,21,FALSE),2),"")</f>
        <v/>
      </c>
      <c r="Q491" s="73" t="str">
        <f t="shared" si="73"/>
        <v/>
      </c>
      <c r="R491" s="56">
        <f t="shared" si="77"/>
        <v>0</v>
      </c>
      <c r="S491" s="56">
        <f t="shared" si="77"/>
        <v>0</v>
      </c>
      <c r="T491" s="56">
        <f t="shared" si="78"/>
        <v>0</v>
      </c>
      <c r="U491" s="57">
        <f t="shared" si="79"/>
        <v>0</v>
      </c>
      <c r="V491" s="55" t="str">
        <f>IFERROR(VLOOKUP($F491,'Master Info'!$A$14:$W$113,17,FALSE),"")</f>
        <v/>
      </c>
      <c r="W491" s="54"/>
    </row>
    <row r="492" spans="1:23" x14ac:dyDescent="0.25">
      <c r="A492" s="54">
        <f t="shared" si="80"/>
        <v>491</v>
      </c>
      <c r="B492" s="54" t="str">
        <f t="shared" si="74"/>
        <v>-</v>
      </c>
      <c r="C492" s="94"/>
      <c r="D492" s="94"/>
      <c r="E492" s="76"/>
      <c r="F492" s="113"/>
      <c r="G492" s="114"/>
      <c r="H492" s="55">
        <f>IFERROR(VLOOKUP($G492,'Product Master'!$B$1:$G$26,5,FALSE),0)</f>
        <v>0</v>
      </c>
      <c r="I492" s="73" t="str">
        <f t="shared" si="75"/>
        <v/>
      </c>
      <c r="J492" s="115"/>
      <c r="K492" s="57">
        <f t="shared" si="71"/>
        <v>0</v>
      </c>
      <c r="L492" s="115"/>
      <c r="M492" s="56">
        <f t="shared" si="76"/>
        <v>0</v>
      </c>
      <c r="N492" s="56">
        <f t="shared" si="72"/>
        <v>0</v>
      </c>
      <c r="O492" s="56" t="str">
        <f>IFERROR(IF($P492="","",IF($P492=LEFT('Master Info'!$Q$2,2),"SCGST","IGST")),"")</f>
        <v/>
      </c>
      <c r="P492" s="56" t="str">
        <f>IFERROR(LEFT(VLOOKUP($F492,'Master Info'!$A$14:$U$113,21,FALSE),2),"")</f>
        <v/>
      </c>
      <c r="Q492" s="73" t="str">
        <f t="shared" si="73"/>
        <v/>
      </c>
      <c r="R492" s="56">
        <f t="shared" si="77"/>
        <v>0</v>
      </c>
      <c r="S492" s="56">
        <f t="shared" si="77"/>
        <v>0</v>
      </c>
      <c r="T492" s="56">
        <f t="shared" si="78"/>
        <v>0</v>
      </c>
      <c r="U492" s="57">
        <f t="shared" si="79"/>
        <v>0</v>
      </c>
      <c r="V492" s="55" t="str">
        <f>IFERROR(VLOOKUP($F492,'Master Info'!$A$14:$W$113,17,FALSE),"")</f>
        <v/>
      </c>
      <c r="W492" s="54"/>
    </row>
    <row r="493" spans="1:23" x14ac:dyDescent="0.25">
      <c r="A493" s="54">
        <f t="shared" si="80"/>
        <v>492</v>
      </c>
      <c r="B493" s="54" t="str">
        <f t="shared" si="74"/>
        <v>-</v>
      </c>
      <c r="C493" s="94"/>
      <c r="D493" s="94"/>
      <c r="E493" s="76"/>
      <c r="F493" s="113"/>
      <c r="G493" s="114"/>
      <c r="H493" s="55">
        <f>IFERROR(VLOOKUP($G493,'Product Master'!$B$1:$G$26,5,FALSE),0)</f>
        <v>0</v>
      </c>
      <c r="I493" s="73" t="str">
        <f t="shared" si="75"/>
        <v/>
      </c>
      <c r="J493" s="115"/>
      <c r="K493" s="57">
        <f t="shared" si="71"/>
        <v>0</v>
      </c>
      <c r="L493" s="115"/>
      <c r="M493" s="56">
        <f t="shared" si="76"/>
        <v>0</v>
      </c>
      <c r="N493" s="56">
        <f t="shared" si="72"/>
        <v>0</v>
      </c>
      <c r="O493" s="56" t="str">
        <f>IFERROR(IF($P493="","",IF($P493=LEFT('Master Info'!$Q$2,2),"SCGST","IGST")),"")</f>
        <v/>
      </c>
      <c r="P493" s="56" t="str">
        <f>IFERROR(LEFT(VLOOKUP($F493,'Master Info'!$A$14:$U$113,21,FALSE),2),"")</f>
        <v/>
      </c>
      <c r="Q493" s="73" t="str">
        <f t="shared" si="73"/>
        <v/>
      </c>
      <c r="R493" s="56">
        <f t="shared" si="77"/>
        <v>0</v>
      </c>
      <c r="S493" s="56">
        <f t="shared" si="77"/>
        <v>0</v>
      </c>
      <c r="T493" s="56">
        <f t="shared" si="78"/>
        <v>0</v>
      </c>
      <c r="U493" s="57">
        <f t="shared" si="79"/>
        <v>0</v>
      </c>
      <c r="V493" s="55" t="str">
        <f>IFERROR(VLOOKUP($F493,'Master Info'!$A$14:$W$113,17,FALSE),"")</f>
        <v/>
      </c>
      <c r="W493" s="54"/>
    </row>
    <row r="494" spans="1:23" x14ac:dyDescent="0.25">
      <c r="A494" s="54">
        <f t="shared" si="80"/>
        <v>493</v>
      </c>
      <c r="B494" s="54" t="str">
        <f t="shared" si="74"/>
        <v>-</v>
      </c>
      <c r="C494" s="94"/>
      <c r="D494" s="94"/>
      <c r="E494" s="76"/>
      <c r="F494" s="113"/>
      <c r="G494" s="114"/>
      <c r="H494" s="55">
        <f>IFERROR(VLOOKUP($G494,'Product Master'!$B$1:$G$26,5,FALSE),0)</f>
        <v>0</v>
      </c>
      <c r="I494" s="73" t="str">
        <f t="shared" si="75"/>
        <v/>
      </c>
      <c r="J494" s="115"/>
      <c r="K494" s="57">
        <f t="shared" si="71"/>
        <v>0</v>
      </c>
      <c r="L494" s="115"/>
      <c r="M494" s="56">
        <f t="shared" si="76"/>
        <v>0</v>
      </c>
      <c r="N494" s="56">
        <f t="shared" si="72"/>
        <v>0</v>
      </c>
      <c r="O494" s="56" t="str">
        <f>IFERROR(IF($P494="","",IF($P494=LEFT('Master Info'!$Q$2,2),"SCGST","IGST")),"")</f>
        <v/>
      </c>
      <c r="P494" s="56" t="str">
        <f>IFERROR(LEFT(VLOOKUP($F494,'Master Info'!$A$14:$U$113,21,FALSE),2),"")</f>
        <v/>
      </c>
      <c r="Q494" s="73" t="str">
        <f t="shared" si="73"/>
        <v/>
      </c>
      <c r="R494" s="56">
        <f t="shared" si="77"/>
        <v>0</v>
      </c>
      <c r="S494" s="56">
        <f t="shared" si="77"/>
        <v>0</v>
      </c>
      <c r="T494" s="56">
        <f t="shared" si="78"/>
        <v>0</v>
      </c>
      <c r="U494" s="57">
        <f t="shared" si="79"/>
        <v>0</v>
      </c>
      <c r="V494" s="55" t="str">
        <f>IFERROR(VLOOKUP($F494,'Master Info'!$A$14:$W$113,17,FALSE),"")</f>
        <v/>
      </c>
      <c r="W494" s="54"/>
    </row>
    <row r="495" spans="1:23" x14ac:dyDescent="0.25">
      <c r="A495" s="54">
        <f t="shared" si="80"/>
        <v>494</v>
      </c>
      <c r="B495" s="54" t="str">
        <f t="shared" si="74"/>
        <v>-</v>
      </c>
      <c r="C495" s="94"/>
      <c r="D495" s="94"/>
      <c r="E495" s="76"/>
      <c r="F495" s="113"/>
      <c r="G495" s="114"/>
      <c r="H495" s="55">
        <f>IFERROR(VLOOKUP($G495,'Product Master'!$B$1:$G$26,5,FALSE),0)</f>
        <v>0</v>
      </c>
      <c r="I495" s="73" t="str">
        <f t="shared" si="75"/>
        <v/>
      </c>
      <c r="J495" s="115"/>
      <c r="K495" s="57">
        <f t="shared" si="71"/>
        <v>0</v>
      </c>
      <c r="L495" s="115"/>
      <c r="M495" s="56">
        <f t="shared" si="76"/>
        <v>0</v>
      </c>
      <c r="N495" s="56">
        <f t="shared" si="72"/>
        <v>0</v>
      </c>
      <c r="O495" s="56" t="str">
        <f>IFERROR(IF($P495="","",IF($P495=LEFT('Master Info'!$Q$2,2),"SCGST","IGST")),"")</f>
        <v/>
      </c>
      <c r="P495" s="56" t="str">
        <f>IFERROR(LEFT(VLOOKUP($F495,'Master Info'!$A$14:$U$113,21,FALSE),2),"")</f>
        <v/>
      </c>
      <c r="Q495" s="73" t="str">
        <f t="shared" si="73"/>
        <v/>
      </c>
      <c r="R495" s="56">
        <f t="shared" si="77"/>
        <v>0</v>
      </c>
      <c r="S495" s="56">
        <f t="shared" si="77"/>
        <v>0</v>
      </c>
      <c r="T495" s="56">
        <f t="shared" si="78"/>
        <v>0</v>
      </c>
      <c r="U495" s="57">
        <f t="shared" si="79"/>
        <v>0</v>
      </c>
      <c r="V495" s="55" t="str">
        <f>IFERROR(VLOOKUP($F495,'Master Info'!$A$14:$W$113,17,FALSE),"")</f>
        <v/>
      </c>
      <c r="W495" s="54"/>
    </row>
    <row r="496" spans="1:23" x14ac:dyDescent="0.25">
      <c r="A496" s="54">
        <f t="shared" si="80"/>
        <v>495</v>
      </c>
      <c r="B496" s="54" t="str">
        <f t="shared" si="74"/>
        <v>-</v>
      </c>
      <c r="C496" s="94"/>
      <c r="D496" s="94"/>
      <c r="E496" s="76"/>
      <c r="F496" s="113"/>
      <c r="G496" s="114"/>
      <c r="H496" s="55">
        <f>IFERROR(VLOOKUP($G496,'Product Master'!$B$1:$G$26,5,FALSE),0)</f>
        <v>0</v>
      </c>
      <c r="I496" s="73" t="str">
        <f t="shared" si="75"/>
        <v/>
      </c>
      <c r="J496" s="115"/>
      <c r="K496" s="57">
        <f t="shared" si="71"/>
        <v>0</v>
      </c>
      <c r="L496" s="115"/>
      <c r="M496" s="56">
        <f t="shared" si="76"/>
        <v>0</v>
      </c>
      <c r="N496" s="56">
        <f t="shared" si="72"/>
        <v>0</v>
      </c>
      <c r="O496" s="56" t="str">
        <f>IFERROR(IF($P496="","",IF($P496=LEFT('Master Info'!$Q$2,2),"SCGST","IGST")),"")</f>
        <v/>
      </c>
      <c r="P496" s="56" t="str">
        <f>IFERROR(LEFT(VLOOKUP($F496,'Master Info'!$A$14:$U$113,21,FALSE),2),"")</f>
        <v/>
      </c>
      <c r="Q496" s="73" t="str">
        <f t="shared" si="73"/>
        <v/>
      </c>
      <c r="R496" s="56">
        <f t="shared" si="77"/>
        <v>0</v>
      </c>
      <c r="S496" s="56">
        <f t="shared" si="77"/>
        <v>0</v>
      </c>
      <c r="T496" s="56">
        <f t="shared" si="78"/>
        <v>0</v>
      </c>
      <c r="U496" s="57">
        <f t="shared" si="79"/>
        <v>0</v>
      </c>
      <c r="V496" s="55" t="str">
        <f>IFERROR(VLOOKUP($F496,'Master Info'!$A$14:$W$113,17,FALSE),"")</f>
        <v/>
      </c>
      <c r="W496" s="54"/>
    </row>
    <row r="497" spans="1:23" x14ac:dyDescent="0.25">
      <c r="A497" s="54">
        <f t="shared" si="80"/>
        <v>496</v>
      </c>
      <c r="B497" s="54" t="str">
        <f t="shared" si="74"/>
        <v>-</v>
      </c>
      <c r="C497" s="94"/>
      <c r="D497" s="94"/>
      <c r="E497" s="76"/>
      <c r="F497" s="113"/>
      <c r="G497" s="114"/>
      <c r="H497" s="55">
        <f>IFERROR(VLOOKUP($G497,'Product Master'!$B$1:$G$26,5,FALSE),0)</f>
        <v>0</v>
      </c>
      <c r="I497" s="73" t="str">
        <f t="shared" si="75"/>
        <v/>
      </c>
      <c r="J497" s="115"/>
      <c r="K497" s="57">
        <f t="shared" si="71"/>
        <v>0</v>
      </c>
      <c r="L497" s="115"/>
      <c r="M497" s="56">
        <f t="shared" si="76"/>
        <v>0</v>
      </c>
      <c r="N497" s="56">
        <f t="shared" si="72"/>
        <v>0</v>
      </c>
      <c r="O497" s="56" t="str">
        <f>IFERROR(IF($P497="","",IF($P497=LEFT('Master Info'!$Q$2,2),"SCGST","IGST")),"")</f>
        <v/>
      </c>
      <c r="P497" s="56" t="str">
        <f>IFERROR(LEFT(VLOOKUP($F497,'Master Info'!$A$14:$U$113,21,FALSE),2),"")</f>
        <v/>
      </c>
      <c r="Q497" s="73" t="str">
        <f t="shared" si="73"/>
        <v/>
      </c>
      <c r="R497" s="56">
        <f t="shared" si="77"/>
        <v>0</v>
      </c>
      <c r="S497" s="56">
        <f t="shared" si="77"/>
        <v>0</v>
      </c>
      <c r="T497" s="56">
        <f t="shared" si="78"/>
        <v>0</v>
      </c>
      <c r="U497" s="57">
        <f t="shared" si="79"/>
        <v>0</v>
      </c>
      <c r="V497" s="55" t="str">
        <f>IFERROR(VLOOKUP($F497,'Master Info'!$A$14:$W$113,17,FALSE),"")</f>
        <v/>
      </c>
      <c r="W497" s="54"/>
    </row>
    <row r="498" spans="1:23" x14ac:dyDescent="0.25">
      <c r="A498" s="54">
        <f t="shared" si="80"/>
        <v>497</v>
      </c>
      <c r="B498" s="54" t="str">
        <f t="shared" si="74"/>
        <v>-</v>
      </c>
      <c r="C498" s="94"/>
      <c r="D498" s="94"/>
      <c r="E498" s="76"/>
      <c r="F498" s="113"/>
      <c r="G498" s="114"/>
      <c r="H498" s="55">
        <f>IFERROR(VLOOKUP($G498,'Product Master'!$B$1:$G$26,5,FALSE),0)</f>
        <v>0</v>
      </c>
      <c r="I498" s="73" t="str">
        <f t="shared" si="75"/>
        <v/>
      </c>
      <c r="J498" s="115"/>
      <c r="K498" s="57">
        <f t="shared" si="71"/>
        <v>0</v>
      </c>
      <c r="L498" s="115"/>
      <c r="M498" s="56">
        <f t="shared" si="76"/>
        <v>0</v>
      </c>
      <c r="N498" s="56">
        <f t="shared" si="72"/>
        <v>0</v>
      </c>
      <c r="O498" s="56" t="str">
        <f>IFERROR(IF($P498="","",IF($P498=LEFT('Master Info'!$Q$2,2),"SCGST","IGST")),"")</f>
        <v/>
      </c>
      <c r="P498" s="56" t="str">
        <f>IFERROR(LEFT(VLOOKUP($F498,'Master Info'!$A$14:$U$113,21,FALSE),2),"")</f>
        <v/>
      </c>
      <c r="Q498" s="73" t="str">
        <f t="shared" si="73"/>
        <v/>
      </c>
      <c r="R498" s="56">
        <f t="shared" si="77"/>
        <v>0</v>
      </c>
      <c r="S498" s="56">
        <f t="shared" si="77"/>
        <v>0</v>
      </c>
      <c r="T498" s="56">
        <f t="shared" si="78"/>
        <v>0</v>
      </c>
      <c r="U498" s="57">
        <f t="shared" si="79"/>
        <v>0</v>
      </c>
      <c r="V498" s="55" t="str">
        <f>IFERROR(VLOOKUP($F498,'Master Info'!$A$14:$W$113,17,FALSE),"")</f>
        <v/>
      </c>
      <c r="W498" s="54"/>
    </row>
    <row r="499" spans="1:23" x14ac:dyDescent="0.25">
      <c r="A499" s="54">
        <f t="shared" si="80"/>
        <v>498</v>
      </c>
      <c r="B499" s="54" t="str">
        <f t="shared" si="74"/>
        <v>-</v>
      </c>
      <c r="C499" s="94"/>
      <c r="D499" s="94"/>
      <c r="E499" s="76"/>
      <c r="F499" s="113"/>
      <c r="G499" s="114"/>
      <c r="H499" s="55">
        <f>IFERROR(VLOOKUP($G499,'Product Master'!$B$1:$G$26,5,FALSE),0)</f>
        <v>0</v>
      </c>
      <c r="I499" s="73" t="str">
        <f t="shared" si="75"/>
        <v/>
      </c>
      <c r="J499" s="115"/>
      <c r="K499" s="57">
        <f t="shared" si="71"/>
        <v>0</v>
      </c>
      <c r="L499" s="115"/>
      <c r="M499" s="56">
        <f t="shared" si="76"/>
        <v>0</v>
      </c>
      <c r="N499" s="56">
        <f t="shared" si="72"/>
        <v>0</v>
      </c>
      <c r="O499" s="56" t="str">
        <f>IFERROR(IF($P499="","",IF($P499=LEFT('Master Info'!$Q$2,2),"SCGST","IGST")),"")</f>
        <v/>
      </c>
      <c r="P499" s="56" t="str">
        <f>IFERROR(LEFT(VLOOKUP($F499,'Master Info'!$A$14:$U$113,21,FALSE),2),"")</f>
        <v/>
      </c>
      <c r="Q499" s="73" t="str">
        <f t="shared" si="73"/>
        <v/>
      </c>
      <c r="R499" s="56">
        <f t="shared" si="77"/>
        <v>0</v>
      </c>
      <c r="S499" s="56">
        <f t="shared" si="77"/>
        <v>0</v>
      </c>
      <c r="T499" s="56">
        <f t="shared" si="78"/>
        <v>0</v>
      </c>
      <c r="U499" s="57">
        <f t="shared" si="79"/>
        <v>0</v>
      </c>
      <c r="V499" s="55" t="str">
        <f>IFERROR(VLOOKUP($F499,'Master Info'!$A$14:$W$113,17,FALSE),"")</f>
        <v/>
      </c>
      <c r="W499" s="54"/>
    </row>
    <row r="500" spans="1:23" x14ac:dyDescent="0.25">
      <c r="A500" s="54">
        <f t="shared" si="80"/>
        <v>499</v>
      </c>
      <c r="B500" s="54" t="str">
        <f t="shared" si="74"/>
        <v>-</v>
      </c>
      <c r="C500" s="94"/>
      <c r="D500" s="94"/>
      <c r="E500" s="76"/>
      <c r="F500" s="113"/>
      <c r="G500" s="114"/>
      <c r="H500" s="55">
        <f>IFERROR(VLOOKUP($G500,'Product Master'!$B$1:$G$26,5,FALSE),0)</f>
        <v>0</v>
      </c>
      <c r="I500" s="73" t="str">
        <f t="shared" si="75"/>
        <v/>
      </c>
      <c r="J500" s="115"/>
      <c r="K500" s="57">
        <f t="shared" si="71"/>
        <v>0</v>
      </c>
      <c r="L500" s="115"/>
      <c r="M500" s="56">
        <f t="shared" si="76"/>
        <v>0</v>
      </c>
      <c r="N500" s="56">
        <f t="shared" si="72"/>
        <v>0</v>
      </c>
      <c r="O500" s="56" t="str">
        <f>IFERROR(IF($P500="","",IF($P500=LEFT('Master Info'!$Q$2,2),"SCGST","IGST")),"")</f>
        <v/>
      </c>
      <c r="P500" s="56" t="str">
        <f>IFERROR(LEFT(VLOOKUP($F500,'Master Info'!$A$14:$U$113,21,FALSE),2),"")</f>
        <v/>
      </c>
      <c r="Q500" s="73" t="str">
        <f t="shared" si="73"/>
        <v/>
      </c>
      <c r="R500" s="56">
        <f t="shared" si="77"/>
        <v>0</v>
      </c>
      <c r="S500" s="56">
        <f t="shared" si="77"/>
        <v>0</v>
      </c>
      <c r="T500" s="56">
        <f t="shared" si="78"/>
        <v>0</v>
      </c>
      <c r="U500" s="57">
        <f t="shared" si="79"/>
        <v>0</v>
      </c>
      <c r="V500" s="55" t="str">
        <f>IFERROR(VLOOKUP($F500,'Master Info'!$A$14:$W$113,17,FALSE),"")</f>
        <v/>
      </c>
      <c r="W500" s="54"/>
    </row>
    <row r="501" spans="1:23" x14ac:dyDescent="0.25">
      <c r="A501" s="54">
        <f t="shared" si="80"/>
        <v>500</v>
      </c>
      <c r="B501" s="54" t="str">
        <f t="shared" si="74"/>
        <v>-</v>
      </c>
      <c r="C501" s="94"/>
      <c r="D501" s="94"/>
      <c r="E501" s="76"/>
      <c r="F501" s="113"/>
      <c r="G501" s="114"/>
      <c r="H501" s="55">
        <f>IFERROR(VLOOKUP($G501,'Product Master'!$B$1:$G$26,5,FALSE),0)</f>
        <v>0</v>
      </c>
      <c r="I501" s="73" t="str">
        <f t="shared" si="75"/>
        <v/>
      </c>
      <c r="J501" s="115"/>
      <c r="K501" s="57">
        <f t="shared" si="71"/>
        <v>0</v>
      </c>
      <c r="L501" s="115"/>
      <c r="M501" s="56">
        <f t="shared" si="76"/>
        <v>0</v>
      </c>
      <c r="N501" s="56">
        <f t="shared" si="72"/>
        <v>0</v>
      </c>
      <c r="O501" s="56" t="str">
        <f>IFERROR(IF($P501="","",IF($P501=LEFT('Master Info'!$Q$2,2),"SCGST","IGST")),"")</f>
        <v/>
      </c>
      <c r="P501" s="56" t="str">
        <f>IFERROR(LEFT(VLOOKUP($F501,'Master Info'!$A$14:$U$113,21,FALSE),2),"")</f>
        <v/>
      </c>
      <c r="Q501" s="73" t="str">
        <f t="shared" si="73"/>
        <v/>
      </c>
      <c r="R501" s="56">
        <f t="shared" si="77"/>
        <v>0</v>
      </c>
      <c r="S501" s="56">
        <f t="shared" si="77"/>
        <v>0</v>
      </c>
      <c r="T501" s="56">
        <f t="shared" si="78"/>
        <v>0</v>
      </c>
      <c r="U501" s="57">
        <f t="shared" si="79"/>
        <v>0</v>
      </c>
      <c r="V501" s="55" t="str">
        <f>IFERROR(VLOOKUP($F501,'Master Info'!$A$14:$W$113,17,FALSE),"")</f>
        <v/>
      </c>
      <c r="W501" s="54"/>
    </row>
    <row r="502" spans="1:23" x14ac:dyDescent="0.25">
      <c r="A502" s="54">
        <f t="shared" si="80"/>
        <v>501</v>
      </c>
      <c r="B502" s="54" t="str">
        <f t="shared" si="74"/>
        <v>-</v>
      </c>
      <c r="C502" s="94"/>
      <c r="D502" s="94"/>
      <c r="E502" s="76"/>
      <c r="F502" s="113"/>
      <c r="G502" s="114"/>
      <c r="H502" s="55">
        <f>IFERROR(VLOOKUP($G502,'Product Master'!$B$1:$G$26,5,FALSE),0)</f>
        <v>0</v>
      </c>
      <c r="I502" s="73" t="str">
        <f t="shared" si="75"/>
        <v/>
      </c>
      <c r="J502" s="115"/>
      <c r="K502" s="57">
        <f t="shared" ref="K502:K565" si="81">IFERROR(H502-J502,0)</f>
        <v>0</v>
      </c>
      <c r="L502" s="115"/>
      <c r="M502" s="56">
        <f t="shared" si="76"/>
        <v>0</v>
      </c>
      <c r="N502" s="56">
        <f t="shared" ref="N502:N565" si="82">IFERROR(ROUND($J502*$L502,0),0)</f>
        <v>0</v>
      </c>
      <c r="O502" s="56" t="str">
        <f>IFERROR(IF($P502="","",IF($P502=LEFT('Master Info'!$Q$2,2),"SCGST","IGST")),"")</f>
        <v/>
      </c>
      <c r="P502" s="56" t="str">
        <f>IFERROR(LEFT(VLOOKUP($F502,'Master Info'!$A$14:$U$113,21,FALSE),2),"")</f>
        <v/>
      </c>
      <c r="Q502" s="73" t="str">
        <f t="shared" si="73"/>
        <v/>
      </c>
      <c r="R502" s="56">
        <f t="shared" si="77"/>
        <v>0</v>
      </c>
      <c r="S502" s="56">
        <f t="shared" si="77"/>
        <v>0</v>
      </c>
      <c r="T502" s="56">
        <f t="shared" si="78"/>
        <v>0</v>
      </c>
      <c r="U502" s="57">
        <f t="shared" si="79"/>
        <v>0</v>
      </c>
      <c r="V502" s="55" t="str">
        <f>IFERROR(VLOOKUP($F502,'Master Info'!$A$14:$W$113,17,FALSE),"")</f>
        <v/>
      </c>
      <c r="W502" s="54"/>
    </row>
    <row r="503" spans="1:23" x14ac:dyDescent="0.25">
      <c r="A503" s="54">
        <f t="shared" si="80"/>
        <v>502</v>
      </c>
      <c r="B503" s="54" t="str">
        <f t="shared" si="74"/>
        <v>-</v>
      </c>
      <c r="C503" s="94"/>
      <c r="D503" s="94"/>
      <c r="E503" s="76"/>
      <c r="F503" s="113"/>
      <c r="G503" s="114"/>
      <c r="H503" s="55">
        <f>IFERROR(VLOOKUP($G503,'Product Master'!$B$1:$G$26,5,FALSE),0)</f>
        <v>0</v>
      </c>
      <c r="I503" s="73" t="str">
        <f t="shared" si="75"/>
        <v/>
      </c>
      <c r="J503" s="115"/>
      <c r="K503" s="57">
        <f t="shared" si="81"/>
        <v>0</v>
      </c>
      <c r="L503" s="115"/>
      <c r="M503" s="56">
        <f t="shared" si="76"/>
        <v>0</v>
      </c>
      <c r="N503" s="56">
        <f t="shared" si="82"/>
        <v>0</v>
      </c>
      <c r="O503" s="56" t="str">
        <f>IFERROR(IF($P503="","",IF($P503=LEFT('Master Info'!$Q$2,2),"SCGST","IGST")),"")</f>
        <v/>
      </c>
      <c r="P503" s="56" t="str">
        <f>IFERROR(LEFT(VLOOKUP($F503,'Master Info'!$A$14:$U$113,21,FALSE),2),"")</f>
        <v/>
      </c>
      <c r="Q503" s="73" t="str">
        <f t="shared" si="73"/>
        <v/>
      </c>
      <c r="R503" s="56">
        <f t="shared" si="77"/>
        <v>0</v>
      </c>
      <c r="S503" s="56">
        <f t="shared" si="77"/>
        <v>0</v>
      </c>
      <c r="T503" s="56">
        <f t="shared" si="78"/>
        <v>0</v>
      </c>
      <c r="U503" s="57">
        <f t="shared" si="79"/>
        <v>0</v>
      </c>
      <c r="V503" s="55" t="str">
        <f>IFERROR(VLOOKUP($F503,'Master Info'!$A$14:$W$113,17,FALSE),"")</f>
        <v/>
      </c>
      <c r="W503" s="54"/>
    </row>
    <row r="504" spans="1:23" x14ac:dyDescent="0.25">
      <c r="A504" s="54">
        <f t="shared" si="80"/>
        <v>503</v>
      </c>
      <c r="B504" s="54" t="str">
        <f t="shared" si="74"/>
        <v>-</v>
      </c>
      <c r="C504" s="94"/>
      <c r="D504" s="94"/>
      <c r="E504" s="76"/>
      <c r="F504" s="113"/>
      <c r="G504" s="114"/>
      <c r="H504" s="55">
        <f>IFERROR(VLOOKUP($G504,'Product Master'!$B$1:$G$26,5,FALSE),0)</f>
        <v>0</v>
      </c>
      <c r="I504" s="73" t="str">
        <f t="shared" si="75"/>
        <v/>
      </c>
      <c r="J504" s="115"/>
      <c r="K504" s="57">
        <f t="shared" si="81"/>
        <v>0</v>
      </c>
      <c r="L504" s="115"/>
      <c r="M504" s="56">
        <f t="shared" si="76"/>
        <v>0</v>
      </c>
      <c r="N504" s="56">
        <f t="shared" si="82"/>
        <v>0</v>
      </c>
      <c r="O504" s="56" t="str">
        <f>IFERROR(IF($P504="","",IF($P504=LEFT('Master Info'!$Q$2,2),"SCGST","IGST")),"")</f>
        <v/>
      </c>
      <c r="P504" s="56" t="str">
        <f>IFERROR(LEFT(VLOOKUP($F504,'Master Info'!$A$14:$U$113,21,FALSE),2),"")</f>
        <v/>
      </c>
      <c r="Q504" s="73" t="str">
        <f t="shared" si="73"/>
        <v/>
      </c>
      <c r="R504" s="56">
        <f t="shared" si="77"/>
        <v>0</v>
      </c>
      <c r="S504" s="56">
        <f t="shared" si="77"/>
        <v>0</v>
      </c>
      <c r="T504" s="56">
        <f t="shared" si="78"/>
        <v>0</v>
      </c>
      <c r="U504" s="57">
        <f t="shared" si="79"/>
        <v>0</v>
      </c>
      <c r="V504" s="55" t="str">
        <f>IFERROR(VLOOKUP($F504,'Master Info'!$A$14:$W$113,17,FALSE),"")</f>
        <v/>
      </c>
      <c r="W504" s="54"/>
    </row>
    <row r="505" spans="1:23" x14ac:dyDescent="0.25">
      <c r="A505" s="54">
        <f t="shared" si="80"/>
        <v>504</v>
      </c>
      <c r="B505" s="54" t="str">
        <f t="shared" si="74"/>
        <v>-</v>
      </c>
      <c r="C505" s="94"/>
      <c r="D505" s="94"/>
      <c r="E505" s="76"/>
      <c r="F505" s="113"/>
      <c r="G505" s="114"/>
      <c r="H505" s="55">
        <f>IFERROR(VLOOKUP($G505,'Product Master'!$B$1:$G$26,5,FALSE),0)</f>
        <v>0</v>
      </c>
      <c r="I505" s="73" t="str">
        <f t="shared" si="75"/>
        <v/>
      </c>
      <c r="J505" s="115"/>
      <c r="K505" s="57">
        <f t="shared" si="81"/>
        <v>0</v>
      </c>
      <c r="L505" s="115"/>
      <c r="M505" s="56">
        <f t="shared" si="76"/>
        <v>0</v>
      </c>
      <c r="N505" s="56">
        <f t="shared" si="82"/>
        <v>0</v>
      </c>
      <c r="O505" s="56" t="str">
        <f>IFERROR(IF($P505="","",IF($P505=LEFT('Master Info'!$Q$2,2),"SCGST","IGST")),"")</f>
        <v/>
      </c>
      <c r="P505" s="56" t="str">
        <f>IFERROR(LEFT(VLOOKUP($F505,'Master Info'!$A$14:$U$113,21,FALSE),2),"")</f>
        <v/>
      </c>
      <c r="Q505" s="73" t="str">
        <f t="shared" si="73"/>
        <v/>
      </c>
      <c r="R505" s="56">
        <f t="shared" si="77"/>
        <v>0</v>
      </c>
      <c r="S505" s="56">
        <f t="shared" si="77"/>
        <v>0</v>
      </c>
      <c r="T505" s="56">
        <f t="shared" si="78"/>
        <v>0</v>
      </c>
      <c r="U505" s="57">
        <f t="shared" si="79"/>
        <v>0</v>
      </c>
      <c r="V505" s="55" t="str">
        <f>IFERROR(VLOOKUP($F505,'Master Info'!$A$14:$W$113,17,FALSE),"")</f>
        <v/>
      </c>
      <c r="W505" s="54"/>
    </row>
    <row r="506" spans="1:23" x14ac:dyDescent="0.25">
      <c r="A506" s="54">
        <f t="shared" si="80"/>
        <v>505</v>
      </c>
      <c r="B506" s="54" t="str">
        <f t="shared" si="74"/>
        <v>-</v>
      </c>
      <c r="C506" s="94"/>
      <c r="D506" s="94"/>
      <c r="E506" s="76"/>
      <c r="F506" s="113"/>
      <c r="G506" s="114"/>
      <c r="H506" s="55">
        <f>IFERROR(VLOOKUP($G506,'Product Master'!$B$1:$G$26,5,FALSE),0)</f>
        <v>0</v>
      </c>
      <c r="I506" s="73" t="str">
        <f t="shared" si="75"/>
        <v/>
      </c>
      <c r="J506" s="115"/>
      <c r="K506" s="57">
        <f t="shared" si="81"/>
        <v>0</v>
      </c>
      <c r="L506" s="115"/>
      <c r="M506" s="56">
        <f t="shared" si="76"/>
        <v>0</v>
      </c>
      <c r="N506" s="56">
        <f t="shared" si="82"/>
        <v>0</v>
      </c>
      <c r="O506" s="56" t="str">
        <f>IFERROR(IF($P506="","",IF($P506=LEFT('Master Info'!$Q$2,2),"SCGST","IGST")),"")</f>
        <v/>
      </c>
      <c r="P506" s="56" t="str">
        <f>IFERROR(LEFT(VLOOKUP($F506,'Master Info'!$A$14:$U$113,21,FALSE),2),"")</f>
        <v/>
      </c>
      <c r="Q506" s="73" t="str">
        <f t="shared" si="73"/>
        <v/>
      </c>
      <c r="R506" s="56">
        <f t="shared" si="77"/>
        <v>0</v>
      </c>
      <c r="S506" s="56">
        <f t="shared" si="77"/>
        <v>0</v>
      </c>
      <c r="T506" s="56">
        <f t="shared" si="78"/>
        <v>0</v>
      </c>
      <c r="U506" s="57">
        <f t="shared" si="79"/>
        <v>0</v>
      </c>
      <c r="V506" s="55" t="str">
        <f>IFERROR(VLOOKUP($F506,'Master Info'!$A$14:$W$113,17,FALSE),"")</f>
        <v/>
      </c>
      <c r="W506" s="54"/>
    </row>
    <row r="507" spans="1:23" x14ac:dyDescent="0.25">
      <c r="A507" s="54">
        <f t="shared" si="80"/>
        <v>506</v>
      </c>
      <c r="B507" s="54" t="str">
        <f t="shared" si="74"/>
        <v>-</v>
      </c>
      <c r="C507" s="94"/>
      <c r="D507" s="94"/>
      <c r="E507" s="76"/>
      <c r="F507" s="113"/>
      <c r="G507" s="114"/>
      <c r="H507" s="55">
        <f>IFERROR(VLOOKUP($G507,'Product Master'!$B$1:$G$26,5,FALSE),0)</f>
        <v>0</v>
      </c>
      <c r="I507" s="73" t="str">
        <f t="shared" si="75"/>
        <v/>
      </c>
      <c r="J507" s="115"/>
      <c r="K507" s="57">
        <f t="shared" si="81"/>
        <v>0</v>
      </c>
      <c r="L507" s="115"/>
      <c r="M507" s="56">
        <f t="shared" si="76"/>
        <v>0</v>
      </c>
      <c r="N507" s="56">
        <f t="shared" si="82"/>
        <v>0</v>
      </c>
      <c r="O507" s="56" t="str">
        <f>IFERROR(IF($P507="","",IF($P507=LEFT('Master Info'!$Q$2,2),"SCGST","IGST")),"")</f>
        <v/>
      </c>
      <c r="P507" s="56" t="str">
        <f>IFERROR(LEFT(VLOOKUP($F507,'Master Info'!$A$14:$U$113,21,FALSE),2),"")</f>
        <v/>
      </c>
      <c r="Q507" s="73" t="str">
        <f t="shared" si="73"/>
        <v/>
      </c>
      <c r="R507" s="56">
        <f t="shared" si="77"/>
        <v>0</v>
      </c>
      <c r="S507" s="56">
        <f t="shared" si="77"/>
        <v>0</v>
      </c>
      <c r="T507" s="56">
        <f t="shared" si="78"/>
        <v>0</v>
      </c>
      <c r="U507" s="57">
        <f t="shared" si="79"/>
        <v>0</v>
      </c>
      <c r="V507" s="55" t="str">
        <f>IFERROR(VLOOKUP($F507,'Master Info'!$A$14:$W$113,17,FALSE),"")</f>
        <v/>
      </c>
      <c r="W507" s="54"/>
    </row>
    <row r="508" spans="1:23" x14ac:dyDescent="0.25">
      <c r="A508" s="54">
        <f t="shared" si="80"/>
        <v>507</v>
      </c>
      <c r="B508" s="54" t="str">
        <f t="shared" si="74"/>
        <v>-</v>
      </c>
      <c r="C508" s="94"/>
      <c r="D508" s="94"/>
      <c r="E508" s="76"/>
      <c r="F508" s="113"/>
      <c r="G508" s="114"/>
      <c r="H508" s="55">
        <f>IFERROR(VLOOKUP($G508,'Product Master'!$B$1:$G$26,5,FALSE),0)</f>
        <v>0</v>
      </c>
      <c r="I508" s="73" t="str">
        <f t="shared" si="75"/>
        <v/>
      </c>
      <c r="J508" s="115"/>
      <c r="K508" s="57">
        <f t="shared" si="81"/>
        <v>0</v>
      </c>
      <c r="L508" s="115"/>
      <c r="M508" s="56">
        <f t="shared" si="76"/>
        <v>0</v>
      </c>
      <c r="N508" s="56">
        <f t="shared" si="82"/>
        <v>0</v>
      </c>
      <c r="O508" s="56" t="str">
        <f>IFERROR(IF($P508="","",IF($P508=LEFT('Master Info'!$Q$2,2),"SCGST","IGST")),"")</f>
        <v/>
      </c>
      <c r="P508" s="56" t="str">
        <f>IFERROR(LEFT(VLOOKUP($F508,'Master Info'!$A$14:$U$113,21,FALSE),2),"")</f>
        <v/>
      </c>
      <c r="Q508" s="73" t="str">
        <f t="shared" si="73"/>
        <v/>
      </c>
      <c r="R508" s="56">
        <f t="shared" si="77"/>
        <v>0</v>
      </c>
      <c r="S508" s="56">
        <f t="shared" si="77"/>
        <v>0</v>
      </c>
      <c r="T508" s="56">
        <f t="shared" si="78"/>
        <v>0</v>
      </c>
      <c r="U508" s="57">
        <f t="shared" si="79"/>
        <v>0</v>
      </c>
      <c r="V508" s="55" t="str">
        <f>IFERROR(VLOOKUP($F508,'Master Info'!$A$14:$W$113,17,FALSE),"")</f>
        <v/>
      </c>
      <c r="W508" s="54"/>
    </row>
    <row r="509" spans="1:23" x14ac:dyDescent="0.25">
      <c r="A509" s="54">
        <f t="shared" si="80"/>
        <v>508</v>
      </c>
      <c r="B509" s="54" t="str">
        <f t="shared" si="74"/>
        <v>-</v>
      </c>
      <c r="C509" s="94"/>
      <c r="D509" s="94"/>
      <c r="E509" s="76"/>
      <c r="F509" s="113"/>
      <c r="G509" s="114"/>
      <c r="H509" s="55">
        <f>IFERROR(VLOOKUP($G509,'Product Master'!$B$1:$G$26,5,FALSE),0)</f>
        <v>0</v>
      </c>
      <c r="I509" s="73" t="str">
        <f t="shared" si="75"/>
        <v/>
      </c>
      <c r="J509" s="115"/>
      <c r="K509" s="57">
        <f t="shared" si="81"/>
        <v>0</v>
      </c>
      <c r="L509" s="115"/>
      <c r="M509" s="56">
        <f t="shared" si="76"/>
        <v>0</v>
      </c>
      <c r="N509" s="56">
        <f t="shared" si="82"/>
        <v>0</v>
      </c>
      <c r="O509" s="56" t="str">
        <f>IFERROR(IF($P509="","",IF($P509=LEFT('Master Info'!$Q$2,2),"SCGST","IGST")),"")</f>
        <v/>
      </c>
      <c r="P509" s="56" t="str">
        <f>IFERROR(LEFT(VLOOKUP($F509,'Master Info'!$A$14:$U$113,21,FALSE),2),"")</f>
        <v/>
      </c>
      <c r="Q509" s="73" t="str">
        <f t="shared" si="73"/>
        <v/>
      </c>
      <c r="R509" s="56">
        <f t="shared" si="77"/>
        <v>0</v>
      </c>
      <c r="S509" s="56">
        <f t="shared" si="77"/>
        <v>0</v>
      </c>
      <c r="T509" s="56">
        <f t="shared" si="78"/>
        <v>0</v>
      </c>
      <c r="U509" s="57">
        <f t="shared" si="79"/>
        <v>0</v>
      </c>
      <c r="V509" s="55" t="str">
        <f>IFERROR(VLOOKUP($F509,'Master Info'!$A$14:$W$113,17,FALSE),"")</f>
        <v/>
      </c>
      <c r="W509" s="54"/>
    </row>
    <row r="510" spans="1:23" x14ac:dyDescent="0.25">
      <c r="A510" s="54">
        <f t="shared" si="80"/>
        <v>509</v>
      </c>
      <c r="B510" s="54" t="str">
        <f t="shared" si="74"/>
        <v>-</v>
      </c>
      <c r="C510" s="94"/>
      <c r="D510" s="94"/>
      <c r="E510" s="76"/>
      <c r="F510" s="113"/>
      <c r="G510" s="114"/>
      <c r="H510" s="55">
        <f>IFERROR(VLOOKUP($G510,'Product Master'!$B$1:$G$26,5,FALSE),0)</f>
        <v>0</v>
      </c>
      <c r="I510" s="73" t="str">
        <f t="shared" si="75"/>
        <v/>
      </c>
      <c r="J510" s="115"/>
      <c r="K510" s="57">
        <f t="shared" si="81"/>
        <v>0</v>
      </c>
      <c r="L510" s="115"/>
      <c r="M510" s="56">
        <f t="shared" si="76"/>
        <v>0</v>
      </c>
      <c r="N510" s="56">
        <f t="shared" si="82"/>
        <v>0</v>
      </c>
      <c r="O510" s="56" t="str">
        <f>IFERROR(IF($P510="","",IF($P510=LEFT('Master Info'!$Q$2,2),"SCGST","IGST")),"")</f>
        <v/>
      </c>
      <c r="P510" s="56" t="str">
        <f>IFERROR(LEFT(VLOOKUP($F510,'Master Info'!$A$14:$U$113,21,FALSE),2),"")</f>
        <v/>
      </c>
      <c r="Q510" s="73" t="str">
        <f t="shared" si="73"/>
        <v/>
      </c>
      <c r="R510" s="56">
        <f t="shared" si="77"/>
        <v>0</v>
      </c>
      <c r="S510" s="56">
        <f t="shared" si="77"/>
        <v>0</v>
      </c>
      <c r="T510" s="56">
        <f t="shared" si="78"/>
        <v>0</v>
      </c>
      <c r="U510" s="57">
        <f t="shared" si="79"/>
        <v>0</v>
      </c>
      <c r="V510" s="55" t="str">
        <f>IFERROR(VLOOKUP($F510,'Master Info'!$A$14:$W$113,17,FALSE),"")</f>
        <v/>
      </c>
      <c r="W510" s="54"/>
    </row>
    <row r="511" spans="1:23" x14ac:dyDescent="0.25">
      <c r="A511" s="54">
        <f t="shared" si="80"/>
        <v>510</v>
      </c>
      <c r="B511" s="54" t="str">
        <f t="shared" si="74"/>
        <v>-</v>
      </c>
      <c r="C511" s="94"/>
      <c r="D511" s="94"/>
      <c r="E511" s="76"/>
      <c r="F511" s="113"/>
      <c r="G511" s="114"/>
      <c r="H511" s="55">
        <f>IFERROR(VLOOKUP($G511,'Product Master'!$B$1:$G$26,5,FALSE),0)</f>
        <v>0</v>
      </c>
      <c r="I511" s="73" t="str">
        <f t="shared" si="75"/>
        <v/>
      </c>
      <c r="J511" s="115"/>
      <c r="K511" s="57">
        <f t="shared" si="81"/>
        <v>0</v>
      </c>
      <c r="L511" s="115"/>
      <c r="M511" s="56">
        <f t="shared" si="76"/>
        <v>0</v>
      </c>
      <c r="N511" s="56">
        <f t="shared" si="82"/>
        <v>0</v>
      </c>
      <c r="O511" s="56" t="str">
        <f>IFERROR(IF($P511="","",IF($P511=LEFT('Master Info'!$Q$2,2),"SCGST","IGST")),"")</f>
        <v/>
      </c>
      <c r="P511" s="56" t="str">
        <f>IFERROR(LEFT(VLOOKUP($F511,'Master Info'!$A$14:$U$113,21,FALSE),2),"")</f>
        <v/>
      </c>
      <c r="Q511" s="73" t="str">
        <f t="shared" si="73"/>
        <v/>
      </c>
      <c r="R511" s="56">
        <f t="shared" si="77"/>
        <v>0</v>
      </c>
      <c r="S511" s="56">
        <f t="shared" si="77"/>
        <v>0</v>
      </c>
      <c r="T511" s="56">
        <f t="shared" si="78"/>
        <v>0</v>
      </c>
      <c r="U511" s="57">
        <f t="shared" si="79"/>
        <v>0</v>
      </c>
      <c r="V511" s="55" t="str">
        <f>IFERROR(VLOOKUP($F511,'Master Info'!$A$14:$W$113,17,FALSE),"")</f>
        <v/>
      </c>
      <c r="W511" s="54"/>
    </row>
    <row r="512" spans="1:23" x14ac:dyDescent="0.25">
      <c r="A512" s="54">
        <f t="shared" si="80"/>
        <v>511</v>
      </c>
      <c r="B512" s="54" t="str">
        <f t="shared" si="74"/>
        <v>-</v>
      </c>
      <c r="C512" s="94"/>
      <c r="D512" s="94"/>
      <c r="E512" s="76"/>
      <c r="F512" s="113"/>
      <c r="G512" s="114"/>
      <c r="H512" s="55">
        <f>IFERROR(VLOOKUP($G512,'Product Master'!$B$1:$G$26,5,FALSE),0)</f>
        <v>0</v>
      </c>
      <c r="I512" s="73" t="str">
        <f t="shared" si="75"/>
        <v/>
      </c>
      <c r="J512" s="115"/>
      <c r="K512" s="57">
        <f t="shared" si="81"/>
        <v>0</v>
      </c>
      <c r="L512" s="115"/>
      <c r="M512" s="56">
        <f t="shared" si="76"/>
        <v>0</v>
      </c>
      <c r="N512" s="56">
        <f t="shared" si="82"/>
        <v>0</v>
      </c>
      <c r="O512" s="56" t="str">
        <f>IFERROR(IF($P512="","",IF($P512=LEFT('Master Info'!$Q$2,2),"SCGST","IGST")),"")</f>
        <v/>
      </c>
      <c r="P512" s="56" t="str">
        <f>IFERROR(LEFT(VLOOKUP($F512,'Master Info'!$A$14:$U$113,21,FALSE),2),"")</f>
        <v/>
      </c>
      <c r="Q512" s="73" t="str">
        <f t="shared" si="73"/>
        <v/>
      </c>
      <c r="R512" s="56">
        <f t="shared" si="77"/>
        <v>0</v>
      </c>
      <c r="S512" s="56">
        <f t="shared" si="77"/>
        <v>0</v>
      </c>
      <c r="T512" s="56">
        <f t="shared" si="78"/>
        <v>0</v>
      </c>
      <c r="U512" s="57">
        <f t="shared" si="79"/>
        <v>0</v>
      </c>
      <c r="V512" s="55" t="str">
        <f>IFERROR(VLOOKUP($F512,'Master Info'!$A$14:$W$113,17,FALSE),"")</f>
        <v/>
      </c>
      <c r="W512" s="54"/>
    </row>
    <row r="513" spans="1:23" x14ac:dyDescent="0.25">
      <c r="A513" s="54">
        <f t="shared" si="80"/>
        <v>512</v>
      </c>
      <c r="B513" s="54" t="str">
        <f t="shared" si="74"/>
        <v>-</v>
      </c>
      <c r="C513" s="94"/>
      <c r="D513" s="94"/>
      <c r="E513" s="76"/>
      <c r="F513" s="113"/>
      <c r="G513" s="114"/>
      <c r="H513" s="55">
        <f>IFERROR(VLOOKUP($G513,'Product Master'!$B$1:$G$26,5,FALSE),0)</f>
        <v>0</v>
      </c>
      <c r="I513" s="73" t="str">
        <f t="shared" si="75"/>
        <v/>
      </c>
      <c r="J513" s="115"/>
      <c r="K513" s="57">
        <f t="shared" si="81"/>
        <v>0</v>
      </c>
      <c r="L513" s="115"/>
      <c r="M513" s="56">
        <f t="shared" si="76"/>
        <v>0</v>
      </c>
      <c r="N513" s="56">
        <f t="shared" si="82"/>
        <v>0</v>
      </c>
      <c r="O513" s="56" t="str">
        <f>IFERROR(IF($P513="","",IF($P513=LEFT('Master Info'!$Q$2,2),"SCGST","IGST")),"")</f>
        <v/>
      </c>
      <c r="P513" s="56" t="str">
        <f>IFERROR(LEFT(VLOOKUP($F513,'Master Info'!$A$14:$U$113,21,FALSE),2),"")</f>
        <v/>
      </c>
      <c r="Q513" s="73" t="str">
        <f t="shared" si="73"/>
        <v/>
      </c>
      <c r="R513" s="56">
        <f t="shared" si="77"/>
        <v>0</v>
      </c>
      <c r="S513" s="56">
        <f t="shared" si="77"/>
        <v>0</v>
      </c>
      <c r="T513" s="56">
        <f t="shared" si="78"/>
        <v>0</v>
      </c>
      <c r="U513" s="57">
        <f t="shared" si="79"/>
        <v>0</v>
      </c>
      <c r="V513" s="55" t="str">
        <f>IFERROR(VLOOKUP($F513,'Master Info'!$A$14:$W$113,17,FALSE),"")</f>
        <v/>
      </c>
      <c r="W513" s="54"/>
    </row>
    <row r="514" spans="1:23" x14ac:dyDescent="0.25">
      <c r="A514" s="54">
        <f t="shared" si="80"/>
        <v>513</v>
      </c>
      <c r="B514" s="54" t="str">
        <f t="shared" si="74"/>
        <v>-</v>
      </c>
      <c r="C514" s="94"/>
      <c r="D514" s="94"/>
      <c r="E514" s="76"/>
      <c r="F514" s="113"/>
      <c r="G514" s="114"/>
      <c r="H514" s="55">
        <f>IFERROR(VLOOKUP($G514,'Product Master'!$B$1:$G$26,5,FALSE),0)</f>
        <v>0</v>
      </c>
      <c r="I514" s="73" t="str">
        <f t="shared" si="75"/>
        <v/>
      </c>
      <c r="J514" s="115"/>
      <c r="K514" s="57">
        <f t="shared" si="81"/>
        <v>0</v>
      </c>
      <c r="L514" s="115"/>
      <c r="M514" s="56">
        <f t="shared" si="76"/>
        <v>0</v>
      </c>
      <c r="N514" s="56">
        <f t="shared" si="82"/>
        <v>0</v>
      </c>
      <c r="O514" s="56" t="str">
        <f>IFERROR(IF($P514="","",IF($P514=LEFT('Master Info'!$Q$2,2),"SCGST","IGST")),"")</f>
        <v/>
      </c>
      <c r="P514" s="56" t="str">
        <f>IFERROR(LEFT(VLOOKUP($F514,'Master Info'!$A$14:$U$113,21,FALSE),2),"")</f>
        <v/>
      </c>
      <c r="Q514" s="73" t="str">
        <f t="shared" ref="Q514:Q577" si="83">IFERROR(VLOOKUP($G514,Products,IF(O514="SCGST",6,8),FALSE),"")</f>
        <v/>
      </c>
      <c r="R514" s="56">
        <f t="shared" si="77"/>
        <v>0</v>
      </c>
      <c r="S514" s="56">
        <f t="shared" si="77"/>
        <v>0</v>
      </c>
      <c r="T514" s="56">
        <f t="shared" si="78"/>
        <v>0</v>
      </c>
      <c r="U514" s="57">
        <f t="shared" si="79"/>
        <v>0</v>
      </c>
      <c r="V514" s="55" t="str">
        <f>IFERROR(VLOOKUP($F514,'Master Info'!$A$14:$W$113,17,FALSE),"")</f>
        <v/>
      </c>
      <c r="W514" s="54"/>
    </row>
    <row r="515" spans="1:23" x14ac:dyDescent="0.25">
      <c r="A515" s="54">
        <f t="shared" si="80"/>
        <v>514</v>
      </c>
      <c r="B515" s="54" t="str">
        <f t="shared" ref="B515:B578" si="84">C515&amp;"-"&amp;D515</f>
        <v>-</v>
      </c>
      <c r="C515" s="94"/>
      <c r="D515" s="94"/>
      <c r="E515" s="76"/>
      <c r="F515" s="113"/>
      <c r="G515" s="114"/>
      <c r="H515" s="55">
        <f>IFERROR(VLOOKUP($G515,'Product Master'!$B$1:$G$26,5,FALSE),0)</f>
        <v>0</v>
      </c>
      <c r="I515" s="73" t="str">
        <f t="shared" ref="I515:I578" si="85">IFERROR(ROUND(J515/H515,2),"")</f>
        <v/>
      </c>
      <c r="J515" s="115"/>
      <c r="K515" s="57">
        <f t="shared" si="81"/>
        <v>0</v>
      </c>
      <c r="L515" s="115"/>
      <c r="M515" s="56">
        <f t="shared" ref="M515:M578" si="86">IFERROR(ROUND($K515*$L515,0),0)</f>
        <v>0</v>
      </c>
      <c r="N515" s="56">
        <f t="shared" si="82"/>
        <v>0</v>
      </c>
      <c r="O515" s="56" t="str">
        <f>IFERROR(IF($P515="","",IF($P515=LEFT('Master Info'!$Q$2,2),"SCGST","IGST")),"")</f>
        <v/>
      </c>
      <c r="P515" s="56" t="str">
        <f>IFERROR(LEFT(VLOOKUP($F515,'Master Info'!$A$14:$U$113,21,FALSE),2),"")</f>
        <v/>
      </c>
      <c r="Q515" s="73" t="str">
        <f t="shared" si="83"/>
        <v/>
      </c>
      <c r="R515" s="56">
        <f t="shared" ref="R515:S578" si="87">IFERROR(IF($O515="SCGST",ROUND($M515*$Q515,2),0),0)</f>
        <v>0</v>
      </c>
      <c r="S515" s="56">
        <f t="shared" si="87"/>
        <v>0</v>
      </c>
      <c r="T515" s="56">
        <f t="shared" ref="T515:T578" si="88">IFERROR(IF($O515="IGST",ROUND($M515*$Q515,2),0),0)</f>
        <v>0</v>
      </c>
      <c r="U515" s="57">
        <f t="shared" ref="U515:U578" si="89">IFERROR(IF($O515="IGST",SUM(M515,T515),SUM(M515,R515,S515)),0)</f>
        <v>0</v>
      </c>
      <c r="V515" s="55" t="str">
        <f>IFERROR(VLOOKUP($F515,'Master Info'!$A$14:$W$113,17,FALSE),"")</f>
        <v/>
      </c>
      <c r="W515" s="54"/>
    </row>
    <row r="516" spans="1:23" x14ac:dyDescent="0.25">
      <c r="A516" s="54">
        <f t="shared" si="80"/>
        <v>515</v>
      </c>
      <c r="B516" s="54" t="str">
        <f t="shared" si="84"/>
        <v>-</v>
      </c>
      <c r="C516" s="94"/>
      <c r="D516" s="94"/>
      <c r="E516" s="76"/>
      <c r="F516" s="113"/>
      <c r="G516" s="114"/>
      <c r="H516" s="55">
        <f>IFERROR(VLOOKUP($G516,'Product Master'!$B$1:$G$26,5,FALSE),0)</f>
        <v>0</v>
      </c>
      <c r="I516" s="73" t="str">
        <f t="shared" si="85"/>
        <v/>
      </c>
      <c r="J516" s="115"/>
      <c r="K516" s="57">
        <f t="shared" si="81"/>
        <v>0</v>
      </c>
      <c r="L516" s="115"/>
      <c r="M516" s="56">
        <f t="shared" si="86"/>
        <v>0</v>
      </c>
      <c r="N516" s="56">
        <f t="shared" si="82"/>
        <v>0</v>
      </c>
      <c r="O516" s="56" t="str">
        <f>IFERROR(IF($P516="","",IF($P516=LEFT('Master Info'!$Q$2,2),"SCGST","IGST")),"")</f>
        <v/>
      </c>
      <c r="P516" s="56" t="str">
        <f>IFERROR(LEFT(VLOOKUP($F516,'Master Info'!$A$14:$U$113,21,FALSE),2),"")</f>
        <v/>
      </c>
      <c r="Q516" s="73" t="str">
        <f t="shared" si="83"/>
        <v/>
      </c>
      <c r="R516" s="56">
        <f t="shared" si="87"/>
        <v>0</v>
      </c>
      <c r="S516" s="56">
        <f t="shared" si="87"/>
        <v>0</v>
      </c>
      <c r="T516" s="56">
        <f t="shared" si="88"/>
        <v>0</v>
      </c>
      <c r="U516" s="57">
        <f t="shared" si="89"/>
        <v>0</v>
      </c>
      <c r="V516" s="55" t="str">
        <f>IFERROR(VLOOKUP($F516,'Master Info'!$A$14:$W$113,17,FALSE),"")</f>
        <v/>
      </c>
      <c r="W516" s="54"/>
    </row>
    <row r="517" spans="1:23" x14ac:dyDescent="0.25">
      <c r="A517" s="54">
        <f t="shared" si="80"/>
        <v>516</v>
      </c>
      <c r="B517" s="54" t="str">
        <f t="shared" si="84"/>
        <v>-</v>
      </c>
      <c r="C517" s="94"/>
      <c r="D517" s="94"/>
      <c r="E517" s="76"/>
      <c r="F517" s="113"/>
      <c r="G517" s="114"/>
      <c r="H517" s="55">
        <f>IFERROR(VLOOKUP($G517,'Product Master'!$B$1:$G$26,5,FALSE),0)</f>
        <v>0</v>
      </c>
      <c r="I517" s="73" t="str">
        <f t="shared" si="85"/>
        <v/>
      </c>
      <c r="J517" s="115"/>
      <c r="K517" s="57">
        <f t="shared" si="81"/>
        <v>0</v>
      </c>
      <c r="L517" s="115"/>
      <c r="M517" s="56">
        <f t="shared" si="86"/>
        <v>0</v>
      </c>
      <c r="N517" s="56">
        <f t="shared" si="82"/>
        <v>0</v>
      </c>
      <c r="O517" s="56" t="str">
        <f>IFERROR(IF($P517="","",IF($P517=LEFT('Master Info'!$Q$2,2),"SCGST","IGST")),"")</f>
        <v/>
      </c>
      <c r="P517" s="56" t="str">
        <f>IFERROR(LEFT(VLOOKUP($F517,'Master Info'!$A$14:$U$113,21,FALSE),2),"")</f>
        <v/>
      </c>
      <c r="Q517" s="73" t="str">
        <f t="shared" si="83"/>
        <v/>
      </c>
      <c r="R517" s="56">
        <f t="shared" si="87"/>
        <v>0</v>
      </c>
      <c r="S517" s="56">
        <f t="shared" si="87"/>
        <v>0</v>
      </c>
      <c r="T517" s="56">
        <f t="shared" si="88"/>
        <v>0</v>
      </c>
      <c r="U517" s="57">
        <f t="shared" si="89"/>
        <v>0</v>
      </c>
      <c r="V517" s="55" t="str">
        <f>IFERROR(VLOOKUP($F517,'Master Info'!$A$14:$W$113,17,FALSE),"")</f>
        <v/>
      </c>
      <c r="W517" s="54"/>
    </row>
    <row r="518" spans="1:23" x14ac:dyDescent="0.25">
      <c r="A518" s="54">
        <f t="shared" si="80"/>
        <v>517</v>
      </c>
      <c r="B518" s="54" t="str">
        <f t="shared" si="84"/>
        <v>-</v>
      </c>
      <c r="C518" s="94"/>
      <c r="D518" s="94"/>
      <c r="E518" s="76"/>
      <c r="F518" s="113"/>
      <c r="G518" s="114"/>
      <c r="H518" s="55">
        <f>IFERROR(VLOOKUP($G518,'Product Master'!$B$1:$G$26,5,FALSE),0)</f>
        <v>0</v>
      </c>
      <c r="I518" s="73" t="str">
        <f t="shared" si="85"/>
        <v/>
      </c>
      <c r="J518" s="115"/>
      <c r="K518" s="57">
        <f t="shared" si="81"/>
        <v>0</v>
      </c>
      <c r="L518" s="115"/>
      <c r="M518" s="56">
        <f t="shared" si="86"/>
        <v>0</v>
      </c>
      <c r="N518" s="56">
        <f t="shared" si="82"/>
        <v>0</v>
      </c>
      <c r="O518" s="56" t="str">
        <f>IFERROR(IF($P518="","",IF($P518=LEFT('Master Info'!$Q$2,2),"SCGST","IGST")),"")</f>
        <v/>
      </c>
      <c r="P518" s="56" t="str">
        <f>IFERROR(LEFT(VLOOKUP($F518,'Master Info'!$A$14:$U$113,21,FALSE),2),"")</f>
        <v/>
      </c>
      <c r="Q518" s="73" t="str">
        <f t="shared" si="83"/>
        <v/>
      </c>
      <c r="R518" s="56">
        <f t="shared" si="87"/>
        <v>0</v>
      </c>
      <c r="S518" s="56">
        <f t="shared" si="87"/>
        <v>0</v>
      </c>
      <c r="T518" s="56">
        <f t="shared" si="88"/>
        <v>0</v>
      </c>
      <c r="U518" s="57">
        <f t="shared" si="89"/>
        <v>0</v>
      </c>
      <c r="V518" s="55" t="str">
        <f>IFERROR(VLOOKUP($F518,'Master Info'!$A$14:$W$113,17,FALSE),"")</f>
        <v/>
      </c>
      <c r="W518" s="54"/>
    </row>
    <row r="519" spans="1:23" x14ac:dyDescent="0.25">
      <c r="A519" s="54">
        <f t="shared" si="80"/>
        <v>518</v>
      </c>
      <c r="B519" s="54" t="str">
        <f t="shared" si="84"/>
        <v>-</v>
      </c>
      <c r="C519" s="94"/>
      <c r="D519" s="94"/>
      <c r="E519" s="76"/>
      <c r="F519" s="113"/>
      <c r="G519" s="114"/>
      <c r="H519" s="55">
        <f>IFERROR(VLOOKUP($G519,'Product Master'!$B$1:$G$26,5,FALSE),0)</f>
        <v>0</v>
      </c>
      <c r="I519" s="73" t="str">
        <f t="shared" si="85"/>
        <v/>
      </c>
      <c r="J519" s="115"/>
      <c r="K519" s="57">
        <f t="shared" si="81"/>
        <v>0</v>
      </c>
      <c r="L519" s="115"/>
      <c r="M519" s="56">
        <f t="shared" si="86"/>
        <v>0</v>
      </c>
      <c r="N519" s="56">
        <f t="shared" si="82"/>
        <v>0</v>
      </c>
      <c r="O519" s="56" t="str">
        <f>IFERROR(IF($P519="","",IF($P519=LEFT('Master Info'!$Q$2,2),"SCGST","IGST")),"")</f>
        <v/>
      </c>
      <c r="P519" s="56" t="str">
        <f>IFERROR(LEFT(VLOOKUP($F519,'Master Info'!$A$14:$U$113,21,FALSE),2),"")</f>
        <v/>
      </c>
      <c r="Q519" s="73" t="str">
        <f t="shared" si="83"/>
        <v/>
      </c>
      <c r="R519" s="56">
        <f t="shared" si="87"/>
        <v>0</v>
      </c>
      <c r="S519" s="56">
        <f t="shared" si="87"/>
        <v>0</v>
      </c>
      <c r="T519" s="56">
        <f t="shared" si="88"/>
        <v>0</v>
      </c>
      <c r="U519" s="57">
        <f t="shared" si="89"/>
        <v>0</v>
      </c>
      <c r="V519" s="55" t="str">
        <f>IFERROR(VLOOKUP($F519,'Master Info'!$A$14:$W$113,17,FALSE),"")</f>
        <v/>
      </c>
      <c r="W519" s="54"/>
    </row>
    <row r="520" spans="1:23" x14ac:dyDescent="0.25">
      <c r="A520" s="54">
        <f t="shared" si="80"/>
        <v>519</v>
      </c>
      <c r="B520" s="54" t="str">
        <f t="shared" si="84"/>
        <v>-</v>
      </c>
      <c r="C520" s="94"/>
      <c r="D520" s="94"/>
      <c r="E520" s="76"/>
      <c r="F520" s="113"/>
      <c r="G520" s="114"/>
      <c r="H520" s="55">
        <f>IFERROR(VLOOKUP($G520,'Product Master'!$B$1:$G$26,5,FALSE),0)</f>
        <v>0</v>
      </c>
      <c r="I520" s="73" t="str">
        <f t="shared" si="85"/>
        <v/>
      </c>
      <c r="J520" s="115"/>
      <c r="K520" s="57">
        <f t="shared" si="81"/>
        <v>0</v>
      </c>
      <c r="L520" s="115"/>
      <c r="M520" s="56">
        <f t="shared" si="86"/>
        <v>0</v>
      </c>
      <c r="N520" s="56">
        <f t="shared" si="82"/>
        <v>0</v>
      </c>
      <c r="O520" s="56" t="str">
        <f>IFERROR(IF($P520="","",IF($P520=LEFT('Master Info'!$Q$2,2),"SCGST","IGST")),"")</f>
        <v/>
      </c>
      <c r="P520" s="56" t="str">
        <f>IFERROR(LEFT(VLOOKUP($F520,'Master Info'!$A$14:$U$113,21,FALSE),2),"")</f>
        <v/>
      </c>
      <c r="Q520" s="73" t="str">
        <f t="shared" si="83"/>
        <v/>
      </c>
      <c r="R520" s="56">
        <f t="shared" si="87"/>
        <v>0</v>
      </c>
      <c r="S520" s="56">
        <f t="shared" si="87"/>
        <v>0</v>
      </c>
      <c r="T520" s="56">
        <f t="shared" si="88"/>
        <v>0</v>
      </c>
      <c r="U520" s="57">
        <f t="shared" si="89"/>
        <v>0</v>
      </c>
      <c r="V520" s="55" t="str">
        <f>IFERROR(VLOOKUP($F520,'Master Info'!$A$14:$W$113,17,FALSE),"")</f>
        <v/>
      </c>
      <c r="W520" s="54"/>
    </row>
    <row r="521" spans="1:23" x14ac:dyDescent="0.25">
      <c r="A521" s="54">
        <f t="shared" si="80"/>
        <v>520</v>
      </c>
      <c r="B521" s="54" t="str">
        <f t="shared" si="84"/>
        <v>-</v>
      </c>
      <c r="C521" s="94"/>
      <c r="D521" s="94"/>
      <c r="E521" s="76"/>
      <c r="F521" s="113"/>
      <c r="G521" s="114"/>
      <c r="H521" s="55">
        <f>IFERROR(VLOOKUP($G521,'Product Master'!$B$1:$G$26,5,FALSE),0)</f>
        <v>0</v>
      </c>
      <c r="I521" s="73" t="str">
        <f t="shared" si="85"/>
        <v/>
      </c>
      <c r="J521" s="115"/>
      <c r="K521" s="57">
        <f t="shared" si="81"/>
        <v>0</v>
      </c>
      <c r="L521" s="115"/>
      <c r="M521" s="56">
        <f t="shared" si="86"/>
        <v>0</v>
      </c>
      <c r="N521" s="56">
        <f t="shared" si="82"/>
        <v>0</v>
      </c>
      <c r="O521" s="56" t="str">
        <f>IFERROR(IF($P521="","",IF($P521=LEFT('Master Info'!$Q$2,2),"SCGST","IGST")),"")</f>
        <v/>
      </c>
      <c r="P521" s="56" t="str">
        <f>IFERROR(LEFT(VLOOKUP($F521,'Master Info'!$A$14:$U$113,21,FALSE),2),"")</f>
        <v/>
      </c>
      <c r="Q521" s="73" t="str">
        <f t="shared" si="83"/>
        <v/>
      </c>
      <c r="R521" s="56">
        <f t="shared" si="87"/>
        <v>0</v>
      </c>
      <c r="S521" s="56">
        <f t="shared" si="87"/>
        <v>0</v>
      </c>
      <c r="T521" s="56">
        <f t="shared" si="88"/>
        <v>0</v>
      </c>
      <c r="U521" s="57">
        <f t="shared" si="89"/>
        <v>0</v>
      </c>
      <c r="V521" s="55" t="str">
        <f>IFERROR(VLOOKUP($F521,'Master Info'!$A$14:$W$113,17,FALSE),"")</f>
        <v/>
      </c>
      <c r="W521" s="54"/>
    </row>
    <row r="522" spans="1:23" x14ac:dyDescent="0.25">
      <c r="A522" s="54">
        <f t="shared" si="80"/>
        <v>521</v>
      </c>
      <c r="B522" s="54" t="str">
        <f t="shared" si="84"/>
        <v>-</v>
      </c>
      <c r="C522" s="94"/>
      <c r="D522" s="94"/>
      <c r="E522" s="76"/>
      <c r="F522" s="113"/>
      <c r="G522" s="114"/>
      <c r="H522" s="55">
        <f>IFERROR(VLOOKUP($G522,'Product Master'!$B$1:$G$26,5,FALSE),0)</f>
        <v>0</v>
      </c>
      <c r="I522" s="73" t="str">
        <f t="shared" si="85"/>
        <v/>
      </c>
      <c r="J522" s="115"/>
      <c r="K522" s="57">
        <f t="shared" si="81"/>
        <v>0</v>
      </c>
      <c r="L522" s="115"/>
      <c r="M522" s="56">
        <f t="shared" si="86"/>
        <v>0</v>
      </c>
      <c r="N522" s="56">
        <f t="shared" si="82"/>
        <v>0</v>
      </c>
      <c r="O522" s="56" t="str">
        <f>IFERROR(IF($P522="","",IF($P522=LEFT('Master Info'!$Q$2,2),"SCGST","IGST")),"")</f>
        <v/>
      </c>
      <c r="P522" s="56" t="str">
        <f>IFERROR(LEFT(VLOOKUP($F522,'Master Info'!$A$14:$U$113,21,FALSE),2),"")</f>
        <v/>
      </c>
      <c r="Q522" s="73" t="str">
        <f t="shared" si="83"/>
        <v/>
      </c>
      <c r="R522" s="56">
        <f t="shared" si="87"/>
        <v>0</v>
      </c>
      <c r="S522" s="56">
        <f t="shared" si="87"/>
        <v>0</v>
      </c>
      <c r="T522" s="56">
        <f t="shared" si="88"/>
        <v>0</v>
      </c>
      <c r="U522" s="57">
        <f t="shared" si="89"/>
        <v>0</v>
      </c>
      <c r="V522" s="55" t="str">
        <f>IFERROR(VLOOKUP($F522,'Master Info'!$A$14:$W$113,17,FALSE),"")</f>
        <v/>
      </c>
      <c r="W522" s="54"/>
    </row>
    <row r="523" spans="1:23" x14ac:dyDescent="0.25">
      <c r="A523" s="54">
        <f t="shared" si="80"/>
        <v>522</v>
      </c>
      <c r="B523" s="54" t="str">
        <f t="shared" si="84"/>
        <v>-</v>
      </c>
      <c r="C523" s="94"/>
      <c r="D523" s="94"/>
      <c r="E523" s="76"/>
      <c r="F523" s="113"/>
      <c r="G523" s="114"/>
      <c r="H523" s="55">
        <f>IFERROR(VLOOKUP($G523,'Product Master'!$B$1:$G$26,5,FALSE),0)</f>
        <v>0</v>
      </c>
      <c r="I523" s="73" t="str">
        <f t="shared" si="85"/>
        <v/>
      </c>
      <c r="J523" s="115"/>
      <c r="K523" s="57">
        <f t="shared" si="81"/>
        <v>0</v>
      </c>
      <c r="L523" s="115"/>
      <c r="M523" s="56">
        <f t="shared" si="86"/>
        <v>0</v>
      </c>
      <c r="N523" s="56">
        <f t="shared" si="82"/>
        <v>0</v>
      </c>
      <c r="O523" s="56" t="str">
        <f>IFERROR(IF($P523="","",IF($P523=LEFT('Master Info'!$Q$2,2),"SCGST","IGST")),"")</f>
        <v/>
      </c>
      <c r="P523" s="56" t="str">
        <f>IFERROR(LEFT(VLOOKUP($F523,'Master Info'!$A$14:$U$113,21,FALSE),2),"")</f>
        <v/>
      </c>
      <c r="Q523" s="73" t="str">
        <f t="shared" si="83"/>
        <v/>
      </c>
      <c r="R523" s="56">
        <f t="shared" si="87"/>
        <v>0</v>
      </c>
      <c r="S523" s="56">
        <f t="shared" si="87"/>
        <v>0</v>
      </c>
      <c r="T523" s="56">
        <f t="shared" si="88"/>
        <v>0</v>
      </c>
      <c r="U523" s="57">
        <f t="shared" si="89"/>
        <v>0</v>
      </c>
      <c r="V523" s="55" t="str">
        <f>IFERROR(VLOOKUP($F523,'Master Info'!$A$14:$W$113,17,FALSE),"")</f>
        <v/>
      </c>
      <c r="W523" s="54"/>
    </row>
    <row r="524" spans="1:23" x14ac:dyDescent="0.25">
      <c r="A524" s="54">
        <f t="shared" si="80"/>
        <v>523</v>
      </c>
      <c r="B524" s="54" t="str">
        <f t="shared" si="84"/>
        <v>-</v>
      </c>
      <c r="C524" s="94"/>
      <c r="D524" s="94"/>
      <c r="E524" s="76"/>
      <c r="F524" s="113"/>
      <c r="G524" s="114"/>
      <c r="H524" s="55">
        <f>IFERROR(VLOOKUP($G524,'Product Master'!$B$1:$G$26,5,FALSE),0)</f>
        <v>0</v>
      </c>
      <c r="I524" s="73" t="str">
        <f t="shared" si="85"/>
        <v/>
      </c>
      <c r="J524" s="115"/>
      <c r="K524" s="57">
        <f t="shared" si="81"/>
        <v>0</v>
      </c>
      <c r="L524" s="115"/>
      <c r="M524" s="56">
        <f t="shared" si="86"/>
        <v>0</v>
      </c>
      <c r="N524" s="56">
        <f t="shared" si="82"/>
        <v>0</v>
      </c>
      <c r="O524" s="56" t="str">
        <f>IFERROR(IF($P524="","",IF($P524=LEFT('Master Info'!$Q$2,2),"SCGST","IGST")),"")</f>
        <v/>
      </c>
      <c r="P524" s="56" t="str">
        <f>IFERROR(LEFT(VLOOKUP($F524,'Master Info'!$A$14:$U$113,21,FALSE),2),"")</f>
        <v/>
      </c>
      <c r="Q524" s="73" t="str">
        <f t="shared" si="83"/>
        <v/>
      </c>
      <c r="R524" s="56">
        <f t="shared" si="87"/>
        <v>0</v>
      </c>
      <c r="S524" s="56">
        <f t="shared" si="87"/>
        <v>0</v>
      </c>
      <c r="T524" s="56">
        <f t="shared" si="88"/>
        <v>0</v>
      </c>
      <c r="U524" s="57">
        <f t="shared" si="89"/>
        <v>0</v>
      </c>
      <c r="V524" s="55" t="str">
        <f>IFERROR(VLOOKUP($F524,'Master Info'!$A$14:$W$113,17,FALSE),"")</f>
        <v/>
      </c>
      <c r="W524" s="54"/>
    </row>
    <row r="525" spans="1:23" x14ac:dyDescent="0.25">
      <c r="A525" s="54">
        <f t="shared" si="80"/>
        <v>524</v>
      </c>
      <c r="B525" s="54" t="str">
        <f t="shared" si="84"/>
        <v>-</v>
      </c>
      <c r="C525" s="94"/>
      <c r="D525" s="94"/>
      <c r="E525" s="76"/>
      <c r="F525" s="113"/>
      <c r="G525" s="114"/>
      <c r="H525" s="55">
        <f>IFERROR(VLOOKUP($G525,'Product Master'!$B$1:$G$26,5,FALSE),0)</f>
        <v>0</v>
      </c>
      <c r="I525" s="73" t="str">
        <f t="shared" si="85"/>
        <v/>
      </c>
      <c r="J525" s="115"/>
      <c r="K525" s="57">
        <f t="shared" si="81"/>
        <v>0</v>
      </c>
      <c r="L525" s="115"/>
      <c r="M525" s="56">
        <f t="shared" si="86"/>
        <v>0</v>
      </c>
      <c r="N525" s="56">
        <f t="shared" si="82"/>
        <v>0</v>
      </c>
      <c r="O525" s="56" t="str">
        <f>IFERROR(IF($P525="","",IF($P525=LEFT('Master Info'!$Q$2,2),"SCGST","IGST")),"")</f>
        <v/>
      </c>
      <c r="P525" s="56" t="str">
        <f>IFERROR(LEFT(VLOOKUP($F525,'Master Info'!$A$14:$U$113,21,FALSE),2),"")</f>
        <v/>
      </c>
      <c r="Q525" s="73" t="str">
        <f t="shared" si="83"/>
        <v/>
      </c>
      <c r="R525" s="56">
        <f t="shared" si="87"/>
        <v>0</v>
      </c>
      <c r="S525" s="56">
        <f t="shared" si="87"/>
        <v>0</v>
      </c>
      <c r="T525" s="56">
        <f t="shared" si="88"/>
        <v>0</v>
      </c>
      <c r="U525" s="57">
        <f t="shared" si="89"/>
        <v>0</v>
      </c>
      <c r="V525" s="55" t="str">
        <f>IFERROR(VLOOKUP($F525,'Master Info'!$A$14:$W$113,17,FALSE),"")</f>
        <v/>
      </c>
      <c r="W525" s="54"/>
    </row>
    <row r="526" spans="1:23" x14ac:dyDescent="0.25">
      <c r="A526" s="54">
        <f t="shared" si="80"/>
        <v>525</v>
      </c>
      <c r="B526" s="54" t="str">
        <f t="shared" si="84"/>
        <v>-</v>
      </c>
      <c r="C526" s="94"/>
      <c r="D526" s="94"/>
      <c r="E526" s="76"/>
      <c r="F526" s="113"/>
      <c r="G526" s="114"/>
      <c r="H526" s="55">
        <f>IFERROR(VLOOKUP($G526,'Product Master'!$B$1:$G$26,5,FALSE),0)</f>
        <v>0</v>
      </c>
      <c r="I526" s="73" t="str">
        <f t="shared" si="85"/>
        <v/>
      </c>
      <c r="J526" s="115"/>
      <c r="K526" s="57">
        <f t="shared" si="81"/>
        <v>0</v>
      </c>
      <c r="L526" s="115"/>
      <c r="M526" s="56">
        <f t="shared" si="86"/>
        <v>0</v>
      </c>
      <c r="N526" s="56">
        <f t="shared" si="82"/>
        <v>0</v>
      </c>
      <c r="O526" s="56" t="str">
        <f>IFERROR(IF($P526="","",IF($P526=LEFT('Master Info'!$Q$2,2),"SCGST","IGST")),"")</f>
        <v/>
      </c>
      <c r="P526" s="56" t="str">
        <f>IFERROR(LEFT(VLOOKUP($F526,'Master Info'!$A$14:$U$113,21,FALSE),2),"")</f>
        <v/>
      </c>
      <c r="Q526" s="73" t="str">
        <f t="shared" si="83"/>
        <v/>
      </c>
      <c r="R526" s="56">
        <f t="shared" si="87"/>
        <v>0</v>
      </c>
      <c r="S526" s="56">
        <f t="shared" si="87"/>
        <v>0</v>
      </c>
      <c r="T526" s="56">
        <f t="shared" si="88"/>
        <v>0</v>
      </c>
      <c r="U526" s="57">
        <f t="shared" si="89"/>
        <v>0</v>
      </c>
      <c r="V526" s="55" t="str">
        <f>IFERROR(VLOOKUP($F526,'Master Info'!$A$14:$W$113,17,FALSE),"")</f>
        <v/>
      </c>
      <c r="W526" s="54"/>
    </row>
    <row r="527" spans="1:23" x14ac:dyDescent="0.25">
      <c r="A527" s="54">
        <f t="shared" si="80"/>
        <v>526</v>
      </c>
      <c r="B527" s="54" t="str">
        <f t="shared" si="84"/>
        <v>-</v>
      </c>
      <c r="C527" s="94"/>
      <c r="D527" s="94"/>
      <c r="E527" s="76"/>
      <c r="F527" s="113"/>
      <c r="G527" s="114"/>
      <c r="H527" s="55">
        <f>IFERROR(VLOOKUP($G527,'Product Master'!$B$1:$G$26,5,FALSE),0)</f>
        <v>0</v>
      </c>
      <c r="I527" s="73" t="str">
        <f t="shared" si="85"/>
        <v/>
      </c>
      <c r="J527" s="115"/>
      <c r="K527" s="57">
        <f t="shared" si="81"/>
        <v>0</v>
      </c>
      <c r="L527" s="115"/>
      <c r="M527" s="56">
        <f t="shared" si="86"/>
        <v>0</v>
      </c>
      <c r="N527" s="56">
        <f t="shared" si="82"/>
        <v>0</v>
      </c>
      <c r="O527" s="56" t="str">
        <f>IFERROR(IF($P527="","",IF($P527=LEFT('Master Info'!$Q$2,2),"SCGST","IGST")),"")</f>
        <v/>
      </c>
      <c r="P527" s="56" t="str">
        <f>IFERROR(LEFT(VLOOKUP($F527,'Master Info'!$A$14:$U$113,21,FALSE),2),"")</f>
        <v/>
      </c>
      <c r="Q527" s="73" t="str">
        <f t="shared" si="83"/>
        <v/>
      </c>
      <c r="R527" s="56">
        <f t="shared" si="87"/>
        <v>0</v>
      </c>
      <c r="S527" s="56">
        <f t="shared" si="87"/>
        <v>0</v>
      </c>
      <c r="T527" s="56">
        <f t="shared" si="88"/>
        <v>0</v>
      </c>
      <c r="U527" s="57">
        <f t="shared" si="89"/>
        <v>0</v>
      </c>
      <c r="V527" s="55" t="str">
        <f>IFERROR(VLOOKUP($F527,'Master Info'!$A$14:$W$113,17,FALSE),"")</f>
        <v/>
      </c>
      <c r="W527" s="54"/>
    </row>
    <row r="528" spans="1:23" x14ac:dyDescent="0.25">
      <c r="A528" s="54">
        <f t="shared" si="80"/>
        <v>527</v>
      </c>
      <c r="B528" s="54" t="str">
        <f t="shared" si="84"/>
        <v>-</v>
      </c>
      <c r="C528" s="94"/>
      <c r="D528" s="94"/>
      <c r="E528" s="76"/>
      <c r="F528" s="113"/>
      <c r="G528" s="114"/>
      <c r="H528" s="55">
        <f>IFERROR(VLOOKUP($G528,'Product Master'!$B$1:$G$26,5,FALSE),0)</f>
        <v>0</v>
      </c>
      <c r="I528" s="73" t="str">
        <f t="shared" si="85"/>
        <v/>
      </c>
      <c r="J528" s="115"/>
      <c r="K528" s="57">
        <f t="shared" si="81"/>
        <v>0</v>
      </c>
      <c r="L528" s="115"/>
      <c r="M528" s="56">
        <f t="shared" si="86"/>
        <v>0</v>
      </c>
      <c r="N528" s="56">
        <f t="shared" si="82"/>
        <v>0</v>
      </c>
      <c r="O528" s="56" t="str">
        <f>IFERROR(IF($P528="","",IF($P528=LEFT('Master Info'!$Q$2,2),"SCGST","IGST")),"")</f>
        <v/>
      </c>
      <c r="P528" s="56" t="str">
        <f>IFERROR(LEFT(VLOOKUP($F528,'Master Info'!$A$14:$U$113,21,FALSE),2),"")</f>
        <v/>
      </c>
      <c r="Q528" s="73" t="str">
        <f t="shared" si="83"/>
        <v/>
      </c>
      <c r="R528" s="56">
        <f t="shared" si="87"/>
        <v>0</v>
      </c>
      <c r="S528" s="56">
        <f t="shared" si="87"/>
        <v>0</v>
      </c>
      <c r="T528" s="56">
        <f t="shared" si="88"/>
        <v>0</v>
      </c>
      <c r="U528" s="57">
        <f t="shared" si="89"/>
        <v>0</v>
      </c>
      <c r="V528" s="55" t="str">
        <f>IFERROR(VLOOKUP($F528,'Master Info'!$A$14:$W$113,17,FALSE),"")</f>
        <v/>
      </c>
      <c r="W528" s="54"/>
    </row>
    <row r="529" spans="1:23" x14ac:dyDescent="0.25">
      <c r="A529" s="54">
        <f t="shared" si="80"/>
        <v>528</v>
      </c>
      <c r="B529" s="54" t="str">
        <f t="shared" si="84"/>
        <v>-</v>
      </c>
      <c r="C529" s="94"/>
      <c r="D529" s="94"/>
      <c r="E529" s="76"/>
      <c r="F529" s="113"/>
      <c r="G529" s="114"/>
      <c r="H529" s="55">
        <f>IFERROR(VLOOKUP($G529,'Product Master'!$B$1:$G$26,5,FALSE),0)</f>
        <v>0</v>
      </c>
      <c r="I529" s="73" t="str">
        <f t="shared" si="85"/>
        <v/>
      </c>
      <c r="J529" s="115"/>
      <c r="K529" s="57">
        <f t="shared" si="81"/>
        <v>0</v>
      </c>
      <c r="L529" s="115"/>
      <c r="M529" s="56">
        <f t="shared" si="86"/>
        <v>0</v>
      </c>
      <c r="N529" s="56">
        <f t="shared" si="82"/>
        <v>0</v>
      </c>
      <c r="O529" s="56" t="str">
        <f>IFERROR(IF($P529="","",IF($P529=LEFT('Master Info'!$Q$2,2),"SCGST","IGST")),"")</f>
        <v/>
      </c>
      <c r="P529" s="56" t="str">
        <f>IFERROR(LEFT(VLOOKUP($F529,'Master Info'!$A$14:$U$113,21,FALSE),2),"")</f>
        <v/>
      </c>
      <c r="Q529" s="73" t="str">
        <f t="shared" si="83"/>
        <v/>
      </c>
      <c r="R529" s="56">
        <f t="shared" si="87"/>
        <v>0</v>
      </c>
      <c r="S529" s="56">
        <f t="shared" si="87"/>
        <v>0</v>
      </c>
      <c r="T529" s="56">
        <f t="shared" si="88"/>
        <v>0</v>
      </c>
      <c r="U529" s="57">
        <f t="shared" si="89"/>
        <v>0</v>
      </c>
      <c r="V529" s="55" t="str">
        <f>IFERROR(VLOOKUP($F529,'Master Info'!$A$14:$W$113,17,FALSE),"")</f>
        <v/>
      </c>
      <c r="W529" s="54"/>
    </row>
    <row r="530" spans="1:23" x14ac:dyDescent="0.25">
      <c r="A530" s="54">
        <f t="shared" si="80"/>
        <v>529</v>
      </c>
      <c r="B530" s="54" t="str">
        <f t="shared" si="84"/>
        <v>-</v>
      </c>
      <c r="C530" s="94"/>
      <c r="D530" s="94"/>
      <c r="E530" s="76"/>
      <c r="F530" s="113"/>
      <c r="G530" s="114"/>
      <c r="H530" s="55">
        <f>IFERROR(VLOOKUP($G530,'Product Master'!$B$1:$G$26,5,FALSE),0)</f>
        <v>0</v>
      </c>
      <c r="I530" s="73" t="str">
        <f t="shared" si="85"/>
        <v/>
      </c>
      <c r="J530" s="115"/>
      <c r="K530" s="57">
        <f t="shared" si="81"/>
        <v>0</v>
      </c>
      <c r="L530" s="115"/>
      <c r="M530" s="56">
        <f t="shared" si="86"/>
        <v>0</v>
      </c>
      <c r="N530" s="56">
        <f t="shared" si="82"/>
        <v>0</v>
      </c>
      <c r="O530" s="56" t="str">
        <f>IFERROR(IF($P530="","",IF($P530=LEFT('Master Info'!$Q$2,2),"SCGST","IGST")),"")</f>
        <v/>
      </c>
      <c r="P530" s="56" t="str">
        <f>IFERROR(LEFT(VLOOKUP($F530,'Master Info'!$A$14:$U$113,21,FALSE),2),"")</f>
        <v/>
      </c>
      <c r="Q530" s="73" t="str">
        <f t="shared" si="83"/>
        <v/>
      </c>
      <c r="R530" s="56">
        <f t="shared" si="87"/>
        <v>0</v>
      </c>
      <c r="S530" s="56">
        <f t="shared" si="87"/>
        <v>0</v>
      </c>
      <c r="T530" s="56">
        <f t="shared" si="88"/>
        <v>0</v>
      </c>
      <c r="U530" s="57">
        <f t="shared" si="89"/>
        <v>0</v>
      </c>
      <c r="V530" s="55" t="str">
        <f>IFERROR(VLOOKUP($F530,'Master Info'!$A$14:$W$113,17,FALSE),"")</f>
        <v/>
      </c>
      <c r="W530" s="54"/>
    </row>
    <row r="531" spans="1:23" x14ac:dyDescent="0.25">
      <c r="A531" s="54">
        <f t="shared" si="80"/>
        <v>530</v>
      </c>
      <c r="B531" s="54" t="str">
        <f t="shared" si="84"/>
        <v>-</v>
      </c>
      <c r="C531" s="94"/>
      <c r="D531" s="94"/>
      <c r="E531" s="76"/>
      <c r="F531" s="113"/>
      <c r="G531" s="114"/>
      <c r="H531" s="55">
        <f>IFERROR(VLOOKUP($G531,'Product Master'!$B$1:$G$26,5,FALSE),0)</f>
        <v>0</v>
      </c>
      <c r="I531" s="73" t="str">
        <f t="shared" si="85"/>
        <v/>
      </c>
      <c r="J531" s="115"/>
      <c r="K531" s="57">
        <f t="shared" si="81"/>
        <v>0</v>
      </c>
      <c r="L531" s="115"/>
      <c r="M531" s="56">
        <f t="shared" si="86"/>
        <v>0</v>
      </c>
      <c r="N531" s="56">
        <f t="shared" si="82"/>
        <v>0</v>
      </c>
      <c r="O531" s="56" t="str">
        <f>IFERROR(IF($P531="","",IF($P531=LEFT('Master Info'!$Q$2,2),"SCGST","IGST")),"")</f>
        <v/>
      </c>
      <c r="P531" s="56" t="str">
        <f>IFERROR(LEFT(VLOOKUP($F531,'Master Info'!$A$14:$U$113,21,FALSE),2),"")</f>
        <v/>
      </c>
      <c r="Q531" s="73" t="str">
        <f t="shared" si="83"/>
        <v/>
      </c>
      <c r="R531" s="56">
        <f t="shared" si="87"/>
        <v>0</v>
      </c>
      <c r="S531" s="56">
        <f t="shared" si="87"/>
        <v>0</v>
      </c>
      <c r="T531" s="56">
        <f t="shared" si="88"/>
        <v>0</v>
      </c>
      <c r="U531" s="57">
        <f t="shared" si="89"/>
        <v>0</v>
      </c>
      <c r="V531" s="55" t="str">
        <f>IFERROR(VLOOKUP($F531,'Master Info'!$A$14:$W$113,17,FALSE),"")</f>
        <v/>
      </c>
      <c r="W531" s="54"/>
    </row>
    <row r="532" spans="1:23" x14ac:dyDescent="0.25">
      <c r="A532" s="54">
        <f t="shared" si="80"/>
        <v>531</v>
      </c>
      <c r="B532" s="54" t="str">
        <f t="shared" si="84"/>
        <v>-</v>
      </c>
      <c r="C532" s="94"/>
      <c r="D532" s="94"/>
      <c r="E532" s="76"/>
      <c r="F532" s="113"/>
      <c r="G532" s="114"/>
      <c r="H532" s="55">
        <f>IFERROR(VLOOKUP($G532,'Product Master'!$B$1:$G$26,5,FALSE),0)</f>
        <v>0</v>
      </c>
      <c r="I532" s="73" t="str">
        <f t="shared" si="85"/>
        <v/>
      </c>
      <c r="J532" s="115"/>
      <c r="K532" s="57">
        <f t="shared" si="81"/>
        <v>0</v>
      </c>
      <c r="L532" s="115"/>
      <c r="M532" s="56">
        <f t="shared" si="86"/>
        <v>0</v>
      </c>
      <c r="N532" s="56">
        <f t="shared" si="82"/>
        <v>0</v>
      </c>
      <c r="O532" s="56" t="str">
        <f>IFERROR(IF($P532="","",IF($P532=LEFT('Master Info'!$Q$2,2),"SCGST","IGST")),"")</f>
        <v/>
      </c>
      <c r="P532" s="56" t="str">
        <f>IFERROR(LEFT(VLOOKUP($F532,'Master Info'!$A$14:$U$113,21,FALSE),2),"")</f>
        <v/>
      </c>
      <c r="Q532" s="73" t="str">
        <f t="shared" si="83"/>
        <v/>
      </c>
      <c r="R532" s="56">
        <f t="shared" si="87"/>
        <v>0</v>
      </c>
      <c r="S532" s="56">
        <f t="shared" si="87"/>
        <v>0</v>
      </c>
      <c r="T532" s="56">
        <f t="shared" si="88"/>
        <v>0</v>
      </c>
      <c r="U532" s="57">
        <f t="shared" si="89"/>
        <v>0</v>
      </c>
      <c r="V532" s="55" t="str">
        <f>IFERROR(VLOOKUP($F532,'Master Info'!$A$14:$W$113,17,FALSE),"")</f>
        <v/>
      </c>
      <c r="W532" s="54"/>
    </row>
    <row r="533" spans="1:23" x14ac:dyDescent="0.25">
      <c r="A533" s="54">
        <f t="shared" si="80"/>
        <v>532</v>
      </c>
      <c r="B533" s="54" t="str">
        <f t="shared" si="84"/>
        <v>-</v>
      </c>
      <c r="C533" s="94"/>
      <c r="D533" s="94"/>
      <c r="E533" s="76"/>
      <c r="F533" s="113"/>
      <c r="G533" s="114"/>
      <c r="H533" s="55">
        <f>IFERROR(VLOOKUP($G533,'Product Master'!$B$1:$G$26,5,FALSE),0)</f>
        <v>0</v>
      </c>
      <c r="I533" s="73" t="str">
        <f t="shared" si="85"/>
        <v/>
      </c>
      <c r="J533" s="115"/>
      <c r="K533" s="57">
        <f t="shared" si="81"/>
        <v>0</v>
      </c>
      <c r="L533" s="115"/>
      <c r="M533" s="56">
        <f t="shared" si="86"/>
        <v>0</v>
      </c>
      <c r="N533" s="56">
        <f t="shared" si="82"/>
        <v>0</v>
      </c>
      <c r="O533" s="56" t="str">
        <f>IFERROR(IF($P533="","",IF($P533=LEFT('Master Info'!$Q$2,2),"SCGST","IGST")),"")</f>
        <v/>
      </c>
      <c r="P533" s="56" t="str">
        <f>IFERROR(LEFT(VLOOKUP($F533,'Master Info'!$A$14:$U$113,21,FALSE),2),"")</f>
        <v/>
      </c>
      <c r="Q533" s="73" t="str">
        <f t="shared" si="83"/>
        <v/>
      </c>
      <c r="R533" s="56">
        <f t="shared" si="87"/>
        <v>0</v>
      </c>
      <c r="S533" s="56">
        <f t="shared" si="87"/>
        <v>0</v>
      </c>
      <c r="T533" s="56">
        <f t="shared" si="88"/>
        <v>0</v>
      </c>
      <c r="U533" s="57">
        <f t="shared" si="89"/>
        <v>0</v>
      </c>
      <c r="V533" s="55" t="str">
        <f>IFERROR(VLOOKUP($F533,'Master Info'!$A$14:$W$113,17,FALSE),"")</f>
        <v/>
      </c>
      <c r="W533" s="54"/>
    </row>
    <row r="534" spans="1:23" x14ac:dyDescent="0.25">
      <c r="A534" s="54">
        <f t="shared" si="80"/>
        <v>533</v>
      </c>
      <c r="B534" s="54" t="str">
        <f t="shared" si="84"/>
        <v>-</v>
      </c>
      <c r="C534" s="94"/>
      <c r="D534" s="94"/>
      <c r="E534" s="76"/>
      <c r="F534" s="113"/>
      <c r="G534" s="114"/>
      <c r="H534" s="55">
        <f>IFERROR(VLOOKUP($G534,'Product Master'!$B$1:$G$26,5,FALSE),0)</f>
        <v>0</v>
      </c>
      <c r="I534" s="73" t="str">
        <f t="shared" si="85"/>
        <v/>
      </c>
      <c r="J534" s="115"/>
      <c r="K534" s="57">
        <f t="shared" si="81"/>
        <v>0</v>
      </c>
      <c r="L534" s="115"/>
      <c r="M534" s="56">
        <f t="shared" si="86"/>
        <v>0</v>
      </c>
      <c r="N534" s="56">
        <f t="shared" si="82"/>
        <v>0</v>
      </c>
      <c r="O534" s="56" t="str">
        <f>IFERROR(IF($P534="","",IF($P534=LEFT('Master Info'!$Q$2,2),"SCGST","IGST")),"")</f>
        <v/>
      </c>
      <c r="P534" s="56" t="str">
        <f>IFERROR(LEFT(VLOOKUP($F534,'Master Info'!$A$14:$U$113,21,FALSE),2),"")</f>
        <v/>
      </c>
      <c r="Q534" s="73" t="str">
        <f t="shared" si="83"/>
        <v/>
      </c>
      <c r="R534" s="56">
        <f t="shared" si="87"/>
        <v>0</v>
      </c>
      <c r="S534" s="56">
        <f t="shared" si="87"/>
        <v>0</v>
      </c>
      <c r="T534" s="56">
        <f t="shared" si="88"/>
        <v>0</v>
      </c>
      <c r="U534" s="57">
        <f t="shared" si="89"/>
        <v>0</v>
      </c>
      <c r="V534" s="55" t="str">
        <f>IFERROR(VLOOKUP($F534,'Master Info'!$A$14:$W$113,17,FALSE),"")</f>
        <v/>
      </c>
      <c r="W534" s="54"/>
    </row>
    <row r="535" spans="1:23" x14ac:dyDescent="0.25">
      <c r="A535" s="54">
        <f t="shared" si="80"/>
        <v>534</v>
      </c>
      <c r="B535" s="54" t="str">
        <f t="shared" si="84"/>
        <v>-</v>
      </c>
      <c r="C535" s="94"/>
      <c r="D535" s="94"/>
      <c r="E535" s="76"/>
      <c r="F535" s="113"/>
      <c r="G535" s="114"/>
      <c r="H535" s="55">
        <f>IFERROR(VLOOKUP($G535,'Product Master'!$B$1:$G$26,5,FALSE),0)</f>
        <v>0</v>
      </c>
      <c r="I535" s="73" t="str">
        <f t="shared" si="85"/>
        <v/>
      </c>
      <c r="J535" s="115"/>
      <c r="K535" s="57">
        <f t="shared" si="81"/>
        <v>0</v>
      </c>
      <c r="L535" s="115"/>
      <c r="M535" s="56">
        <f t="shared" si="86"/>
        <v>0</v>
      </c>
      <c r="N535" s="56">
        <f t="shared" si="82"/>
        <v>0</v>
      </c>
      <c r="O535" s="56" t="str">
        <f>IFERROR(IF($P535="","",IF($P535=LEFT('Master Info'!$Q$2,2),"SCGST","IGST")),"")</f>
        <v/>
      </c>
      <c r="P535" s="56" t="str">
        <f>IFERROR(LEFT(VLOOKUP($F535,'Master Info'!$A$14:$U$113,21,FALSE),2),"")</f>
        <v/>
      </c>
      <c r="Q535" s="73" t="str">
        <f t="shared" si="83"/>
        <v/>
      </c>
      <c r="R535" s="56">
        <f t="shared" si="87"/>
        <v>0</v>
      </c>
      <c r="S535" s="56">
        <f t="shared" si="87"/>
        <v>0</v>
      </c>
      <c r="T535" s="56">
        <f t="shared" si="88"/>
        <v>0</v>
      </c>
      <c r="U535" s="57">
        <f t="shared" si="89"/>
        <v>0</v>
      </c>
      <c r="V535" s="55" t="str">
        <f>IFERROR(VLOOKUP($F535,'Master Info'!$A$14:$W$113,17,FALSE),"")</f>
        <v/>
      </c>
      <c r="W535" s="54"/>
    </row>
    <row r="536" spans="1:23" x14ac:dyDescent="0.25">
      <c r="A536" s="54">
        <f t="shared" ref="A536:A599" si="90">A535+1</f>
        <v>535</v>
      </c>
      <c r="B536" s="54" t="str">
        <f t="shared" si="84"/>
        <v>-</v>
      </c>
      <c r="C536" s="94"/>
      <c r="D536" s="94"/>
      <c r="E536" s="76"/>
      <c r="F536" s="113"/>
      <c r="G536" s="114"/>
      <c r="H536" s="55">
        <f>IFERROR(VLOOKUP($G536,'Product Master'!$B$1:$G$26,5,FALSE),0)</f>
        <v>0</v>
      </c>
      <c r="I536" s="73" t="str">
        <f t="shared" si="85"/>
        <v/>
      </c>
      <c r="J536" s="115"/>
      <c r="K536" s="57">
        <f t="shared" si="81"/>
        <v>0</v>
      </c>
      <c r="L536" s="115"/>
      <c r="M536" s="56">
        <f t="shared" si="86"/>
        <v>0</v>
      </c>
      <c r="N536" s="56">
        <f t="shared" si="82"/>
        <v>0</v>
      </c>
      <c r="O536" s="56" t="str">
        <f>IFERROR(IF($P536="","",IF($P536=LEFT('Master Info'!$Q$2,2),"SCGST","IGST")),"")</f>
        <v/>
      </c>
      <c r="P536" s="56" t="str">
        <f>IFERROR(LEFT(VLOOKUP($F536,'Master Info'!$A$14:$U$113,21,FALSE),2),"")</f>
        <v/>
      </c>
      <c r="Q536" s="73" t="str">
        <f t="shared" si="83"/>
        <v/>
      </c>
      <c r="R536" s="56">
        <f t="shared" si="87"/>
        <v>0</v>
      </c>
      <c r="S536" s="56">
        <f t="shared" si="87"/>
        <v>0</v>
      </c>
      <c r="T536" s="56">
        <f t="shared" si="88"/>
        <v>0</v>
      </c>
      <c r="U536" s="57">
        <f t="shared" si="89"/>
        <v>0</v>
      </c>
      <c r="V536" s="55" t="str">
        <f>IFERROR(VLOOKUP($F536,'Master Info'!$A$14:$W$113,17,FALSE),"")</f>
        <v/>
      </c>
      <c r="W536" s="54"/>
    </row>
    <row r="537" spans="1:23" x14ac:dyDescent="0.25">
      <c r="A537" s="54">
        <f t="shared" si="90"/>
        <v>536</v>
      </c>
      <c r="B537" s="54" t="str">
        <f t="shared" si="84"/>
        <v>-</v>
      </c>
      <c r="C537" s="94"/>
      <c r="D537" s="94"/>
      <c r="E537" s="76"/>
      <c r="F537" s="113"/>
      <c r="G537" s="114"/>
      <c r="H537" s="55">
        <f>IFERROR(VLOOKUP($G537,'Product Master'!$B$1:$G$26,5,FALSE),0)</f>
        <v>0</v>
      </c>
      <c r="I537" s="73" t="str">
        <f t="shared" si="85"/>
        <v/>
      </c>
      <c r="J537" s="115"/>
      <c r="K537" s="57">
        <f t="shared" si="81"/>
        <v>0</v>
      </c>
      <c r="L537" s="115"/>
      <c r="M537" s="56">
        <f t="shared" si="86"/>
        <v>0</v>
      </c>
      <c r="N537" s="56">
        <f t="shared" si="82"/>
        <v>0</v>
      </c>
      <c r="O537" s="56" t="str">
        <f>IFERROR(IF($P537="","",IF($P537=LEFT('Master Info'!$Q$2,2),"SCGST","IGST")),"")</f>
        <v/>
      </c>
      <c r="P537" s="56" t="str">
        <f>IFERROR(LEFT(VLOOKUP($F537,'Master Info'!$A$14:$U$113,21,FALSE),2),"")</f>
        <v/>
      </c>
      <c r="Q537" s="73" t="str">
        <f t="shared" si="83"/>
        <v/>
      </c>
      <c r="R537" s="56">
        <f t="shared" si="87"/>
        <v>0</v>
      </c>
      <c r="S537" s="56">
        <f t="shared" si="87"/>
        <v>0</v>
      </c>
      <c r="T537" s="56">
        <f t="shared" si="88"/>
        <v>0</v>
      </c>
      <c r="U537" s="57">
        <f t="shared" si="89"/>
        <v>0</v>
      </c>
      <c r="V537" s="55" t="str">
        <f>IFERROR(VLOOKUP($F537,'Master Info'!$A$14:$W$113,17,FALSE),"")</f>
        <v/>
      </c>
      <c r="W537" s="54"/>
    </row>
    <row r="538" spans="1:23" x14ac:dyDescent="0.25">
      <c r="A538" s="54">
        <f t="shared" si="90"/>
        <v>537</v>
      </c>
      <c r="B538" s="54" t="str">
        <f t="shared" si="84"/>
        <v>-</v>
      </c>
      <c r="C538" s="94"/>
      <c r="D538" s="94"/>
      <c r="E538" s="76"/>
      <c r="F538" s="113"/>
      <c r="G538" s="114"/>
      <c r="H538" s="55">
        <f>IFERROR(VLOOKUP($G538,'Product Master'!$B$1:$G$26,5,FALSE),0)</f>
        <v>0</v>
      </c>
      <c r="I538" s="73" t="str">
        <f t="shared" si="85"/>
        <v/>
      </c>
      <c r="J538" s="115"/>
      <c r="K538" s="57">
        <f t="shared" si="81"/>
        <v>0</v>
      </c>
      <c r="L538" s="115"/>
      <c r="M538" s="56">
        <f t="shared" si="86"/>
        <v>0</v>
      </c>
      <c r="N538" s="56">
        <f t="shared" si="82"/>
        <v>0</v>
      </c>
      <c r="O538" s="56" t="str">
        <f>IFERROR(IF($P538="","",IF($P538=LEFT('Master Info'!$Q$2,2),"SCGST","IGST")),"")</f>
        <v/>
      </c>
      <c r="P538" s="56" t="str">
        <f>IFERROR(LEFT(VLOOKUP($F538,'Master Info'!$A$14:$U$113,21,FALSE),2),"")</f>
        <v/>
      </c>
      <c r="Q538" s="73" t="str">
        <f t="shared" si="83"/>
        <v/>
      </c>
      <c r="R538" s="56">
        <f t="shared" si="87"/>
        <v>0</v>
      </c>
      <c r="S538" s="56">
        <f t="shared" si="87"/>
        <v>0</v>
      </c>
      <c r="T538" s="56">
        <f t="shared" si="88"/>
        <v>0</v>
      </c>
      <c r="U538" s="57">
        <f t="shared" si="89"/>
        <v>0</v>
      </c>
      <c r="V538" s="55" t="str">
        <f>IFERROR(VLOOKUP($F538,'Master Info'!$A$14:$W$113,17,FALSE),"")</f>
        <v/>
      </c>
      <c r="W538" s="54"/>
    </row>
    <row r="539" spans="1:23" x14ac:dyDescent="0.25">
      <c r="A539" s="54">
        <f t="shared" si="90"/>
        <v>538</v>
      </c>
      <c r="B539" s="54" t="str">
        <f t="shared" si="84"/>
        <v>-</v>
      </c>
      <c r="C539" s="94"/>
      <c r="D539" s="94"/>
      <c r="E539" s="76"/>
      <c r="F539" s="113"/>
      <c r="G539" s="114"/>
      <c r="H539" s="55">
        <f>IFERROR(VLOOKUP($G539,'Product Master'!$B$1:$G$26,5,FALSE),0)</f>
        <v>0</v>
      </c>
      <c r="I539" s="73" t="str">
        <f t="shared" si="85"/>
        <v/>
      </c>
      <c r="J539" s="115"/>
      <c r="K539" s="57">
        <f t="shared" si="81"/>
        <v>0</v>
      </c>
      <c r="L539" s="115"/>
      <c r="M539" s="56">
        <f t="shared" si="86"/>
        <v>0</v>
      </c>
      <c r="N539" s="56">
        <f t="shared" si="82"/>
        <v>0</v>
      </c>
      <c r="O539" s="56" t="str">
        <f>IFERROR(IF($P539="","",IF($P539=LEFT('Master Info'!$Q$2,2),"SCGST","IGST")),"")</f>
        <v/>
      </c>
      <c r="P539" s="56" t="str">
        <f>IFERROR(LEFT(VLOOKUP($F539,'Master Info'!$A$14:$U$113,21,FALSE),2),"")</f>
        <v/>
      </c>
      <c r="Q539" s="73" t="str">
        <f t="shared" si="83"/>
        <v/>
      </c>
      <c r="R539" s="56">
        <f t="shared" si="87"/>
        <v>0</v>
      </c>
      <c r="S539" s="56">
        <f t="shared" si="87"/>
        <v>0</v>
      </c>
      <c r="T539" s="56">
        <f t="shared" si="88"/>
        <v>0</v>
      </c>
      <c r="U539" s="57">
        <f t="shared" si="89"/>
        <v>0</v>
      </c>
      <c r="V539" s="55" t="str">
        <f>IFERROR(VLOOKUP($F539,'Master Info'!$A$14:$W$113,17,FALSE),"")</f>
        <v/>
      </c>
      <c r="W539" s="54"/>
    </row>
    <row r="540" spans="1:23" x14ac:dyDescent="0.25">
      <c r="A540" s="54">
        <f t="shared" si="90"/>
        <v>539</v>
      </c>
      <c r="B540" s="54" t="str">
        <f t="shared" si="84"/>
        <v>-</v>
      </c>
      <c r="C540" s="94"/>
      <c r="D540" s="94"/>
      <c r="E540" s="76"/>
      <c r="F540" s="113"/>
      <c r="G540" s="114"/>
      <c r="H540" s="55">
        <f>IFERROR(VLOOKUP($G540,'Product Master'!$B$1:$G$26,5,FALSE),0)</f>
        <v>0</v>
      </c>
      <c r="I540" s="73" t="str">
        <f t="shared" si="85"/>
        <v/>
      </c>
      <c r="J540" s="115"/>
      <c r="K540" s="57">
        <f t="shared" si="81"/>
        <v>0</v>
      </c>
      <c r="L540" s="115"/>
      <c r="M540" s="56">
        <f t="shared" si="86"/>
        <v>0</v>
      </c>
      <c r="N540" s="56">
        <f t="shared" si="82"/>
        <v>0</v>
      </c>
      <c r="O540" s="56" t="str">
        <f>IFERROR(IF($P540="","",IF($P540=LEFT('Master Info'!$Q$2,2),"SCGST","IGST")),"")</f>
        <v/>
      </c>
      <c r="P540" s="56" t="str">
        <f>IFERROR(LEFT(VLOOKUP($F540,'Master Info'!$A$14:$U$113,21,FALSE),2),"")</f>
        <v/>
      </c>
      <c r="Q540" s="73" t="str">
        <f t="shared" si="83"/>
        <v/>
      </c>
      <c r="R540" s="56">
        <f t="shared" si="87"/>
        <v>0</v>
      </c>
      <c r="S540" s="56">
        <f t="shared" si="87"/>
        <v>0</v>
      </c>
      <c r="T540" s="56">
        <f t="shared" si="88"/>
        <v>0</v>
      </c>
      <c r="U540" s="57">
        <f t="shared" si="89"/>
        <v>0</v>
      </c>
      <c r="V540" s="55" t="str">
        <f>IFERROR(VLOOKUP($F540,'Master Info'!$A$14:$W$113,17,FALSE),"")</f>
        <v/>
      </c>
      <c r="W540" s="54"/>
    </row>
    <row r="541" spans="1:23" x14ac:dyDescent="0.25">
      <c r="A541" s="54">
        <f t="shared" si="90"/>
        <v>540</v>
      </c>
      <c r="B541" s="54" t="str">
        <f t="shared" si="84"/>
        <v>-</v>
      </c>
      <c r="C541" s="94"/>
      <c r="D541" s="94"/>
      <c r="E541" s="76"/>
      <c r="F541" s="113"/>
      <c r="G541" s="114"/>
      <c r="H541" s="55">
        <f>IFERROR(VLOOKUP($G541,'Product Master'!$B$1:$G$26,5,FALSE),0)</f>
        <v>0</v>
      </c>
      <c r="I541" s="73" t="str">
        <f t="shared" si="85"/>
        <v/>
      </c>
      <c r="J541" s="115"/>
      <c r="K541" s="57">
        <f t="shared" si="81"/>
        <v>0</v>
      </c>
      <c r="L541" s="115"/>
      <c r="M541" s="56">
        <f t="shared" si="86"/>
        <v>0</v>
      </c>
      <c r="N541" s="56">
        <f t="shared" si="82"/>
        <v>0</v>
      </c>
      <c r="O541" s="56" t="str">
        <f>IFERROR(IF($P541="","",IF($P541=LEFT('Master Info'!$Q$2,2),"SCGST","IGST")),"")</f>
        <v/>
      </c>
      <c r="P541" s="56" t="str">
        <f>IFERROR(LEFT(VLOOKUP($F541,'Master Info'!$A$14:$U$113,21,FALSE),2),"")</f>
        <v/>
      </c>
      <c r="Q541" s="73" t="str">
        <f t="shared" si="83"/>
        <v/>
      </c>
      <c r="R541" s="56">
        <f t="shared" si="87"/>
        <v>0</v>
      </c>
      <c r="S541" s="56">
        <f t="shared" si="87"/>
        <v>0</v>
      </c>
      <c r="T541" s="56">
        <f t="shared" si="88"/>
        <v>0</v>
      </c>
      <c r="U541" s="57">
        <f t="shared" si="89"/>
        <v>0</v>
      </c>
      <c r="V541" s="55" t="str">
        <f>IFERROR(VLOOKUP($F541,'Master Info'!$A$14:$W$113,17,FALSE),"")</f>
        <v/>
      </c>
      <c r="W541" s="54"/>
    </row>
    <row r="542" spans="1:23" x14ac:dyDescent="0.25">
      <c r="A542" s="54">
        <f t="shared" si="90"/>
        <v>541</v>
      </c>
      <c r="B542" s="54" t="str">
        <f t="shared" si="84"/>
        <v>-</v>
      </c>
      <c r="C542" s="94"/>
      <c r="D542" s="94"/>
      <c r="E542" s="76"/>
      <c r="F542" s="113"/>
      <c r="G542" s="114"/>
      <c r="H542" s="55">
        <f>IFERROR(VLOOKUP($G542,'Product Master'!$B$1:$G$26,5,FALSE),0)</f>
        <v>0</v>
      </c>
      <c r="I542" s="73" t="str">
        <f t="shared" si="85"/>
        <v/>
      </c>
      <c r="J542" s="115"/>
      <c r="K542" s="57">
        <f t="shared" si="81"/>
        <v>0</v>
      </c>
      <c r="L542" s="115"/>
      <c r="M542" s="56">
        <f t="shared" si="86"/>
        <v>0</v>
      </c>
      <c r="N542" s="56">
        <f t="shared" si="82"/>
        <v>0</v>
      </c>
      <c r="O542" s="56" t="str">
        <f>IFERROR(IF($P542="","",IF($P542=LEFT('Master Info'!$Q$2,2),"SCGST","IGST")),"")</f>
        <v/>
      </c>
      <c r="P542" s="56" t="str">
        <f>IFERROR(LEFT(VLOOKUP($F542,'Master Info'!$A$14:$U$113,21,FALSE),2),"")</f>
        <v/>
      </c>
      <c r="Q542" s="73" t="str">
        <f t="shared" si="83"/>
        <v/>
      </c>
      <c r="R542" s="56">
        <f t="shared" si="87"/>
        <v>0</v>
      </c>
      <c r="S542" s="56">
        <f t="shared" si="87"/>
        <v>0</v>
      </c>
      <c r="T542" s="56">
        <f t="shared" si="88"/>
        <v>0</v>
      </c>
      <c r="U542" s="57">
        <f t="shared" si="89"/>
        <v>0</v>
      </c>
      <c r="V542" s="55" t="str">
        <f>IFERROR(VLOOKUP($F542,'Master Info'!$A$14:$W$113,17,FALSE),"")</f>
        <v/>
      </c>
      <c r="W542" s="54"/>
    </row>
    <row r="543" spans="1:23" x14ac:dyDescent="0.25">
      <c r="A543" s="54">
        <f t="shared" si="90"/>
        <v>542</v>
      </c>
      <c r="B543" s="54" t="str">
        <f t="shared" si="84"/>
        <v>-</v>
      </c>
      <c r="C543" s="94"/>
      <c r="D543" s="94"/>
      <c r="E543" s="76"/>
      <c r="F543" s="113"/>
      <c r="G543" s="114"/>
      <c r="H543" s="55">
        <f>IFERROR(VLOOKUP($G543,'Product Master'!$B$1:$G$26,5,FALSE),0)</f>
        <v>0</v>
      </c>
      <c r="I543" s="73" t="str">
        <f t="shared" si="85"/>
        <v/>
      </c>
      <c r="J543" s="115"/>
      <c r="K543" s="57">
        <f t="shared" si="81"/>
        <v>0</v>
      </c>
      <c r="L543" s="115"/>
      <c r="M543" s="56">
        <f t="shared" si="86"/>
        <v>0</v>
      </c>
      <c r="N543" s="56">
        <f t="shared" si="82"/>
        <v>0</v>
      </c>
      <c r="O543" s="56" t="str">
        <f>IFERROR(IF($P543="","",IF($P543=LEFT('Master Info'!$Q$2,2),"SCGST","IGST")),"")</f>
        <v/>
      </c>
      <c r="P543" s="56" t="str">
        <f>IFERROR(LEFT(VLOOKUP($F543,'Master Info'!$A$14:$U$113,21,FALSE),2),"")</f>
        <v/>
      </c>
      <c r="Q543" s="73" t="str">
        <f t="shared" si="83"/>
        <v/>
      </c>
      <c r="R543" s="56">
        <f t="shared" si="87"/>
        <v>0</v>
      </c>
      <c r="S543" s="56">
        <f t="shared" si="87"/>
        <v>0</v>
      </c>
      <c r="T543" s="56">
        <f t="shared" si="88"/>
        <v>0</v>
      </c>
      <c r="U543" s="57">
        <f t="shared" si="89"/>
        <v>0</v>
      </c>
      <c r="V543" s="55" t="str">
        <f>IFERROR(VLOOKUP($F543,'Master Info'!$A$14:$W$113,17,FALSE),"")</f>
        <v/>
      </c>
      <c r="W543" s="54"/>
    </row>
    <row r="544" spans="1:23" x14ac:dyDescent="0.25">
      <c r="A544" s="54">
        <f t="shared" si="90"/>
        <v>543</v>
      </c>
      <c r="B544" s="54" t="str">
        <f t="shared" si="84"/>
        <v>-</v>
      </c>
      <c r="C544" s="94"/>
      <c r="D544" s="94"/>
      <c r="E544" s="76"/>
      <c r="F544" s="113"/>
      <c r="G544" s="114"/>
      <c r="H544" s="55">
        <f>IFERROR(VLOOKUP($G544,'Product Master'!$B$1:$G$26,5,FALSE),0)</f>
        <v>0</v>
      </c>
      <c r="I544" s="73" t="str">
        <f t="shared" si="85"/>
        <v/>
      </c>
      <c r="J544" s="115"/>
      <c r="K544" s="57">
        <f t="shared" si="81"/>
        <v>0</v>
      </c>
      <c r="L544" s="115"/>
      <c r="M544" s="56">
        <f t="shared" si="86"/>
        <v>0</v>
      </c>
      <c r="N544" s="56">
        <f t="shared" si="82"/>
        <v>0</v>
      </c>
      <c r="O544" s="56" t="str">
        <f>IFERROR(IF($P544="","",IF($P544=LEFT('Master Info'!$Q$2,2),"SCGST","IGST")),"")</f>
        <v/>
      </c>
      <c r="P544" s="56" t="str">
        <f>IFERROR(LEFT(VLOOKUP($F544,'Master Info'!$A$14:$U$113,21,FALSE),2),"")</f>
        <v/>
      </c>
      <c r="Q544" s="73" t="str">
        <f t="shared" si="83"/>
        <v/>
      </c>
      <c r="R544" s="56">
        <f t="shared" si="87"/>
        <v>0</v>
      </c>
      <c r="S544" s="56">
        <f t="shared" si="87"/>
        <v>0</v>
      </c>
      <c r="T544" s="56">
        <f t="shared" si="88"/>
        <v>0</v>
      </c>
      <c r="U544" s="57">
        <f t="shared" si="89"/>
        <v>0</v>
      </c>
      <c r="V544" s="55" t="str">
        <f>IFERROR(VLOOKUP($F544,'Master Info'!$A$14:$W$113,17,FALSE),"")</f>
        <v/>
      </c>
      <c r="W544" s="54"/>
    </row>
    <row r="545" spans="1:23" x14ac:dyDescent="0.25">
      <c r="A545" s="54">
        <f t="shared" si="90"/>
        <v>544</v>
      </c>
      <c r="B545" s="54" t="str">
        <f t="shared" si="84"/>
        <v>-</v>
      </c>
      <c r="C545" s="94"/>
      <c r="D545" s="94"/>
      <c r="E545" s="76"/>
      <c r="F545" s="113"/>
      <c r="G545" s="114"/>
      <c r="H545" s="55">
        <f>IFERROR(VLOOKUP($G545,'Product Master'!$B$1:$G$26,5,FALSE),0)</f>
        <v>0</v>
      </c>
      <c r="I545" s="73" t="str">
        <f t="shared" si="85"/>
        <v/>
      </c>
      <c r="J545" s="115"/>
      <c r="K545" s="57">
        <f t="shared" si="81"/>
        <v>0</v>
      </c>
      <c r="L545" s="115"/>
      <c r="M545" s="56">
        <f t="shared" si="86"/>
        <v>0</v>
      </c>
      <c r="N545" s="56">
        <f t="shared" si="82"/>
        <v>0</v>
      </c>
      <c r="O545" s="56" t="str">
        <f>IFERROR(IF($P545="","",IF($P545=LEFT('Master Info'!$Q$2,2),"SCGST","IGST")),"")</f>
        <v/>
      </c>
      <c r="P545" s="56" t="str">
        <f>IFERROR(LEFT(VLOOKUP($F545,'Master Info'!$A$14:$U$113,21,FALSE),2),"")</f>
        <v/>
      </c>
      <c r="Q545" s="73" t="str">
        <f t="shared" si="83"/>
        <v/>
      </c>
      <c r="R545" s="56">
        <f t="shared" si="87"/>
        <v>0</v>
      </c>
      <c r="S545" s="56">
        <f t="shared" si="87"/>
        <v>0</v>
      </c>
      <c r="T545" s="56">
        <f t="shared" si="88"/>
        <v>0</v>
      </c>
      <c r="U545" s="57">
        <f t="shared" si="89"/>
        <v>0</v>
      </c>
      <c r="V545" s="55" t="str">
        <f>IFERROR(VLOOKUP($F545,'Master Info'!$A$14:$W$113,17,FALSE),"")</f>
        <v/>
      </c>
      <c r="W545" s="54"/>
    </row>
    <row r="546" spans="1:23" x14ac:dyDescent="0.25">
      <c r="A546" s="54">
        <f t="shared" si="90"/>
        <v>545</v>
      </c>
      <c r="B546" s="54" t="str">
        <f t="shared" si="84"/>
        <v>-</v>
      </c>
      <c r="C546" s="94"/>
      <c r="D546" s="94"/>
      <c r="E546" s="76"/>
      <c r="F546" s="113"/>
      <c r="G546" s="114"/>
      <c r="H546" s="55">
        <f>IFERROR(VLOOKUP($G546,'Product Master'!$B$1:$G$26,5,FALSE),0)</f>
        <v>0</v>
      </c>
      <c r="I546" s="73" t="str">
        <f t="shared" si="85"/>
        <v/>
      </c>
      <c r="J546" s="115"/>
      <c r="K546" s="57">
        <f t="shared" si="81"/>
        <v>0</v>
      </c>
      <c r="L546" s="115"/>
      <c r="M546" s="56">
        <f t="shared" si="86"/>
        <v>0</v>
      </c>
      <c r="N546" s="56">
        <f t="shared" si="82"/>
        <v>0</v>
      </c>
      <c r="O546" s="56" t="str">
        <f>IFERROR(IF($P546="","",IF($P546=LEFT('Master Info'!$Q$2,2),"SCGST","IGST")),"")</f>
        <v/>
      </c>
      <c r="P546" s="56" t="str">
        <f>IFERROR(LEFT(VLOOKUP($F546,'Master Info'!$A$14:$U$113,21,FALSE),2),"")</f>
        <v/>
      </c>
      <c r="Q546" s="73" t="str">
        <f t="shared" si="83"/>
        <v/>
      </c>
      <c r="R546" s="56">
        <f t="shared" si="87"/>
        <v>0</v>
      </c>
      <c r="S546" s="56">
        <f t="shared" si="87"/>
        <v>0</v>
      </c>
      <c r="T546" s="56">
        <f t="shared" si="88"/>
        <v>0</v>
      </c>
      <c r="U546" s="57">
        <f t="shared" si="89"/>
        <v>0</v>
      </c>
      <c r="V546" s="55" t="str">
        <f>IFERROR(VLOOKUP($F546,'Master Info'!$A$14:$W$113,17,FALSE),"")</f>
        <v/>
      </c>
      <c r="W546" s="54"/>
    </row>
    <row r="547" spans="1:23" x14ac:dyDescent="0.25">
      <c r="A547" s="54">
        <f t="shared" si="90"/>
        <v>546</v>
      </c>
      <c r="B547" s="54" t="str">
        <f t="shared" si="84"/>
        <v>-</v>
      </c>
      <c r="C547" s="94"/>
      <c r="D547" s="94"/>
      <c r="E547" s="76"/>
      <c r="F547" s="113"/>
      <c r="G547" s="114"/>
      <c r="H547" s="55">
        <f>IFERROR(VLOOKUP($G547,'Product Master'!$B$1:$G$26,5,FALSE),0)</f>
        <v>0</v>
      </c>
      <c r="I547" s="73" t="str">
        <f t="shared" si="85"/>
        <v/>
      </c>
      <c r="J547" s="115"/>
      <c r="K547" s="57">
        <f t="shared" si="81"/>
        <v>0</v>
      </c>
      <c r="L547" s="115"/>
      <c r="M547" s="56">
        <f t="shared" si="86"/>
        <v>0</v>
      </c>
      <c r="N547" s="56">
        <f t="shared" si="82"/>
        <v>0</v>
      </c>
      <c r="O547" s="56" t="str">
        <f>IFERROR(IF($P547="","",IF($P547=LEFT('Master Info'!$Q$2,2),"SCGST","IGST")),"")</f>
        <v/>
      </c>
      <c r="P547" s="56" t="str">
        <f>IFERROR(LEFT(VLOOKUP($F547,'Master Info'!$A$14:$U$113,21,FALSE),2),"")</f>
        <v/>
      </c>
      <c r="Q547" s="73" t="str">
        <f t="shared" si="83"/>
        <v/>
      </c>
      <c r="R547" s="56">
        <f t="shared" si="87"/>
        <v>0</v>
      </c>
      <c r="S547" s="56">
        <f t="shared" si="87"/>
        <v>0</v>
      </c>
      <c r="T547" s="56">
        <f t="shared" si="88"/>
        <v>0</v>
      </c>
      <c r="U547" s="57">
        <f t="shared" si="89"/>
        <v>0</v>
      </c>
      <c r="V547" s="55" t="str">
        <f>IFERROR(VLOOKUP($F547,'Master Info'!$A$14:$W$113,17,FALSE),"")</f>
        <v/>
      </c>
      <c r="W547" s="54"/>
    </row>
    <row r="548" spans="1:23" x14ac:dyDescent="0.25">
      <c r="A548" s="54">
        <f t="shared" si="90"/>
        <v>547</v>
      </c>
      <c r="B548" s="54" t="str">
        <f t="shared" si="84"/>
        <v>-</v>
      </c>
      <c r="C548" s="94"/>
      <c r="D548" s="94"/>
      <c r="E548" s="76"/>
      <c r="F548" s="113"/>
      <c r="G548" s="114"/>
      <c r="H548" s="55">
        <f>IFERROR(VLOOKUP($G548,'Product Master'!$B$1:$G$26,5,FALSE),0)</f>
        <v>0</v>
      </c>
      <c r="I548" s="73" t="str">
        <f t="shared" si="85"/>
        <v/>
      </c>
      <c r="J548" s="115"/>
      <c r="K548" s="57">
        <f t="shared" si="81"/>
        <v>0</v>
      </c>
      <c r="L548" s="115"/>
      <c r="M548" s="56">
        <f t="shared" si="86"/>
        <v>0</v>
      </c>
      <c r="N548" s="56">
        <f t="shared" si="82"/>
        <v>0</v>
      </c>
      <c r="O548" s="56" t="str">
        <f>IFERROR(IF($P548="","",IF($P548=LEFT('Master Info'!$Q$2,2),"SCGST","IGST")),"")</f>
        <v/>
      </c>
      <c r="P548" s="56" t="str">
        <f>IFERROR(LEFT(VLOOKUP($F548,'Master Info'!$A$14:$U$113,21,FALSE),2),"")</f>
        <v/>
      </c>
      <c r="Q548" s="73" t="str">
        <f t="shared" si="83"/>
        <v/>
      </c>
      <c r="R548" s="56">
        <f t="shared" si="87"/>
        <v>0</v>
      </c>
      <c r="S548" s="56">
        <f t="shared" si="87"/>
        <v>0</v>
      </c>
      <c r="T548" s="56">
        <f t="shared" si="88"/>
        <v>0</v>
      </c>
      <c r="U548" s="57">
        <f t="shared" si="89"/>
        <v>0</v>
      </c>
      <c r="V548" s="55" t="str">
        <f>IFERROR(VLOOKUP($F548,'Master Info'!$A$14:$W$113,17,FALSE),"")</f>
        <v/>
      </c>
      <c r="W548" s="54"/>
    </row>
    <row r="549" spans="1:23" x14ac:dyDescent="0.25">
      <c r="A549" s="54">
        <f t="shared" si="90"/>
        <v>548</v>
      </c>
      <c r="B549" s="54" t="str">
        <f t="shared" si="84"/>
        <v>-</v>
      </c>
      <c r="C549" s="94"/>
      <c r="D549" s="94"/>
      <c r="E549" s="76"/>
      <c r="F549" s="113"/>
      <c r="G549" s="114"/>
      <c r="H549" s="55">
        <f>IFERROR(VLOOKUP($G549,'Product Master'!$B$1:$G$26,5,FALSE),0)</f>
        <v>0</v>
      </c>
      <c r="I549" s="73" t="str">
        <f t="shared" si="85"/>
        <v/>
      </c>
      <c r="J549" s="115"/>
      <c r="K549" s="57">
        <f t="shared" si="81"/>
        <v>0</v>
      </c>
      <c r="L549" s="115"/>
      <c r="M549" s="56">
        <f t="shared" si="86"/>
        <v>0</v>
      </c>
      <c r="N549" s="56">
        <f t="shared" si="82"/>
        <v>0</v>
      </c>
      <c r="O549" s="56" t="str">
        <f>IFERROR(IF($P549="","",IF($P549=LEFT('Master Info'!$Q$2,2),"SCGST","IGST")),"")</f>
        <v/>
      </c>
      <c r="P549" s="56" t="str">
        <f>IFERROR(LEFT(VLOOKUP($F549,'Master Info'!$A$14:$U$113,21,FALSE),2),"")</f>
        <v/>
      </c>
      <c r="Q549" s="73" t="str">
        <f t="shared" si="83"/>
        <v/>
      </c>
      <c r="R549" s="56">
        <f t="shared" si="87"/>
        <v>0</v>
      </c>
      <c r="S549" s="56">
        <f t="shared" si="87"/>
        <v>0</v>
      </c>
      <c r="T549" s="56">
        <f t="shared" si="88"/>
        <v>0</v>
      </c>
      <c r="U549" s="57">
        <f t="shared" si="89"/>
        <v>0</v>
      </c>
      <c r="V549" s="55" t="str">
        <f>IFERROR(VLOOKUP($F549,'Master Info'!$A$14:$W$113,17,FALSE),"")</f>
        <v/>
      </c>
      <c r="W549" s="54"/>
    </row>
    <row r="550" spans="1:23" x14ac:dyDescent="0.25">
      <c r="A550" s="54">
        <f t="shared" si="90"/>
        <v>549</v>
      </c>
      <c r="B550" s="54" t="str">
        <f t="shared" si="84"/>
        <v>-</v>
      </c>
      <c r="C550" s="94"/>
      <c r="D550" s="94"/>
      <c r="E550" s="76"/>
      <c r="F550" s="113"/>
      <c r="G550" s="114"/>
      <c r="H550" s="55">
        <f>IFERROR(VLOOKUP($G550,'Product Master'!$B$1:$G$26,5,FALSE),0)</f>
        <v>0</v>
      </c>
      <c r="I550" s="73" t="str">
        <f t="shared" si="85"/>
        <v/>
      </c>
      <c r="J550" s="115"/>
      <c r="K550" s="57">
        <f t="shared" si="81"/>
        <v>0</v>
      </c>
      <c r="L550" s="115"/>
      <c r="M550" s="56">
        <f t="shared" si="86"/>
        <v>0</v>
      </c>
      <c r="N550" s="56">
        <f t="shared" si="82"/>
        <v>0</v>
      </c>
      <c r="O550" s="56" t="str">
        <f>IFERROR(IF($P550="","",IF($P550=LEFT('Master Info'!$Q$2,2),"SCGST","IGST")),"")</f>
        <v/>
      </c>
      <c r="P550" s="56" t="str">
        <f>IFERROR(LEFT(VLOOKUP($F550,'Master Info'!$A$14:$U$113,21,FALSE),2),"")</f>
        <v/>
      </c>
      <c r="Q550" s="73" t="str">
        <f t="shared" si="83"/>
        <v/>
      </c>
      <c r="R550" s="56">
        <f t="shared" si="87"/>
        <v>0</v>
      </c>
      <c r="S550" s="56">
        <f t="shared" si="87"/>
        <v>0</v>
      </c>
      <c r="T550" s="56">
        <f t="shared" si="88"/>
        <v>0</v>
      </c>
      <c r="U550" s="57">
        <f t="shared" si="89"/>
        <v>0</v>
      </c>
      <c r="V550" s="55" t="str">
        <f>IFERROR(VLOOKUP($F550,'Master Info'!$A$14:$W$113,17,FALSE),"")</f>
        <v/>
      </c>
      <c r="W550" s="54"/>
    </row>
    <row r="551" spans="1:23" x14ac:dyDescent="0.25">
      <c r="A551" s="54">
        <f t="shared" si="90"/>
        <v>550</v>
      </c>
      <c r="B551" s="54" t="str">
        <f t="shared" si="84"/>
        <v>-</v>
      </c>
      <c r="C551" s="94"/>
      <c r="D551" s="94"/>
      <c r="E551" s="76"/>
      <c r="F551" s="113"/>
      <c r="G551" s="114"/>
      <c r="H551" s="55">
        <f>IFERROR(VLOOKUP($G551,'Product Master'!$B$1:$G$26,5,FALSE),0)</f>
        <v>0</v>
      </c>
      <c r="I551" s="73" t="str">
        <f t="shared" si="85"/>
        <v/>
      </c>
      <c r="J551" s="115"/>
      <c r="K551" s="57">
        <f t="shared" si="81"/>
        <v>0</v>
      </c>
      <c r="L551" s="115"/>
      <c r="M551" s="56">
        <f t="shared" si="86"/>
        <v>0</v>
      </c>
      <c r="N551" s="56">
        <f t="shared" si="82"/>
        <v>0</v>
      </c>
      <c r="O551" s="56" t="str">
        <f>IFERROR(IF($P551="","",IF($P551=LEFT('Master Info'!$Q$2,2),"SCGST","IGST")),"")</f>
        <v/>
      </c>
      <c r="P551" s="56" t="str">
        <f>IFERROR(LEFT(VLOOKUP($F551,'Master Info'!$A$14:$U$113,21,FALSE),2),"")</f>
        <v/>
      </c>
      <c r="Q551" s="73" t="str">
        <f t="shared" si="83"/>
        <v/>
      </c>
      <c r="R551" s="56">
        <f t="shared" si="87"/>
        <v>0</v>
      </c>
      <c r="S551" s="56">
        <f t="shared" si="87"/>
        <v>0</v>
      </c>
      <c r="T551" s="56">
        <f t="shared" si="88"/>
        <v>0</v>
      </c>
      <c r="U551" s="57">
        <f t="shared" si="89"/>
        <v>0</v>
      </c>
      <c r="V551" s="55" t="str">
        <f>IFERROR(VLOOKUP($F551,'Master Info'!$A$14:$W$113,17,FALSE),"")</f>
        <v/>
      </c>
      <c r="W551" s="54"/>
    </row>
    <row r="552" spans="1:23" x14ac:dyDescent="0.25">
      <c r="A552" s="54">
        <f t="shared" si="90"/>
        <v>551</v>
      </c>
      <c r="B552" s="54" t="str">
        <f t="shared" si="84"/>
        <v>-</v>
      </c>
      <c r="C552" s="94"/>
      <c r="D552" s="94"/>
      <c r="E552" s="76"/>
      <c r="F552" s="113"/>
      <c r="G552" s="114"/>
      <c r="H552" s="55">
        <f>IFERROR(VLOOKUP($G552,'Product Master'!$B$1:$G$26,5,FALSE),0)</f>
        <v>0</v>
      </c>
      <c r="I552" s="73" t="str">
        <f t="shared" si="85"/>
        <v/>
      </c>
      <c r="J552" s="115"/>
      <c r="K552" s="57">
        <f t="shared" si="81"/>
        <v>0</v>
      </c>
      <c r="L552" s="115"/>
      <c r="M552" s="56">
        <f t="shared" si="86"/>
        <v>0</v>
      </c>
      <c r="N552" s="56">
        <f t="shared" si="82"/>
        <v>0</v>
      </c>
      <c r="O552" s="56" t="str">
        <f>IFERROR(IF($P552="","",IF($P552=LEFT('Master Info'!$Q$2,2),"SCGST","IGST")),"")</f>
        <v/>
      </c>
      <c r="P552" s="56" t="str">
        <f>IFERROR(LEFT(VLOOKUP($F552,'Master Info'!$A$14:$U$113,21,FALSE),2),"")</f>
        <v/>
      </c>
      <c r="Q552" s="73" t="str">
        <f t="shared" si="83"/>
        <v/>
      </c>
      <c r="R552" s="56">
        <f t="shared" si="87"/>
        <v>0</v>
      </c>
      <c r="S552" s="56">
        <f t="shared" si="87"/>
        <v>0</v>
      </c>
      <c r="T552" s="56">
        <f t="shared" si="88"/>
        <v>0</v>
      </c>
      <c r="U552" s="57">
        <f t="shared" si="89"/>
        <v>0</v>
      </c>
      <c r="V552" s="55" t="str">
        <f>IFERROR(VLOOKUP($F552,'Master Info'!$A$14:$W$113,17,FALSE),"")</f>
        <v/>
      </c>
      <c r="W552" s="54"/>
    </row>
    <row r="553" spans="1:23" x14ac:dyDescent="0.25">
      <c r="A553" s="54">
        <f t="shared" si="90"/>
        <v>552</v>
      </c>
      <c r="B553" s="54" t="str">
        <f t="shared" si="84"/>
        <v>-</v>
      </c>
      <c r="C553" s="94"/>
      <c r="D553" s="94"/>
      <c r="E553" s="76"/>
      <c r="F553" s="113"/>
      <c r="G553" s="114"/>
      <c r="H553" s="55">
        <f>IFERROR(VLOOKUP($G553,'Product Master'!$B$1:$G$26,5,FALSE),0)</f>
        <v>0</v>
      </c>
      <c r="I553" s="73" t="str">
        <f t="shared" si="85"/>
        <v/>
      </c>
      <c r="J553" s="115"/>
      <c r="K553" s="57">
        <f t="shared" si="81"/>
        <v>0</v>
      </c>
      <c r="L553" s="115"/>
      <c r="M553" s="56">
        <f t="shared" si="86"/>
        <v>0</v>
      </c>
      <c r="N553" s="56">
        <f t="shared" si="82"/>
        <v>0</v>
      </c>
      <c r="O553" s="56" t="str">
        <f>IFERROR(IF($P553="","",IF($P553=LEFT('Master Info'!$Q$2,2),"SCGST","IGST")),"")</f>
        <v/>
      </c>
      <c r="P553" s="56" t="str">
        <f>IFERROR(LEFT(VLOOKUP($F553,'Master Info'!$A$14:$U$113,21,FALSE),2),"")</f>
        <v/>
      </c>
      <c r="Q553" s="73" t="str">
        <f t="shared" si="83"/>
        <v/>
      </c>
      <c r="R553" s="56">
        <f t="shared" si="87"/>
        <v>0</v>
      </c>
      <c r="S553" s="56">
        <f t="shared" si="87"/>
        <v>0</v>
      </c>
      <c r="T553" s="56">
        <f t="shared" si="88"/>
        <v>0</v>
      </c>
      <c r="U553" s="57">
        <f t="shared" si="89"/>
        <v>0</v>
      </c>
      <c r="V553" s="55" t="str">
        <f>IFERROR(VLOOKUP($F553,'Master Info'!$A$14:$W$113,17,FALSE),"")</f>
        <v/>
      </c>
      <c r="W553" s="54"/>
    </row>
    <row r="554" spans="1:23" x14ac:dyDescent="0.25">
      <c r="A554" s="54">
        <f t="shared" si="90"/>
        <v>553</v>
      </c>
      <c r="B554" s="54" t="str">
        <f t="shared" si="84"/>
        <v>-</v>
      </c>
      <c r="C554" s="94"/>
      <c r="D554" s="94"/>
      <c r="E554" s="76"/>
      <c r="F554" s="113"/>
      <c r="G554" s="114"/>
      <c r="H554" s="55">
        <f>IFERROR(VLOOKUP($G554,'Product Master'!$B$1:$G$26,5,FALSE),0)</f>
        <v>0</v>
      </c>
      <c r="I554" s="73" t="str">
        <f t="shared" si="85"/>
        <v/>
      </c>
      <c r="J554" s="115"/>
      <c r="K554" s="57">
        <f t="shared" si="81"/>
        <v>0</v>
      </c>
      <c r="L554" s="115"/>
      <c r="M554" s="56">
        <f t="shared" si="86"/>
        <v>0</v>
      </c>
      <c r="N554" s="56">
        <f t="shared" si="82"/>
        <v>0</v>
      </c>
      <c r="O554" s="56" t="str">
        <f>IFERROR(IF($P554="","",IF($P554=LEFT('Master Info'!$Q$2,2),"SCGST","IGST")),"")</f>
        <v/>
      </c>
      <c r="P554" s="56" t="str">
        <f>IFERROR(LEFT(VLOOKUP($F554,'Master Info'!$A$14:$U$113,21,FALSE),2),"")</f>
        <v/>
      </c>
      <c r="Q554" s="73" t="str">
        <f t="shared" si="83"/>
        <v/>
      </c>
      <c r="R554" s="56">
        <f t="shared" si="87"/>
        <v>0</v>
      </c>
      <c r="S554" s="56">
        <f t="shared" si="87"/>
        <v>0</v>
      </c>
      <c r="T554" s="56">
        <f t="shared" si="88"/>
        <v>0</v>
      </c>
      <c r="U554" s="57">
        <f t="shared" si="89"/>
        <v>0</v>
      </c>
      <c r="V554" s="55" t="str">
        <f>IFERROR(VLOOKUP($F554,'Master Info'!$A$14:$W$113,17,FALSE),"")</f>
        <v/>
      </c>
      <c r="W554" s="54"/>
    </row>
    <row r="555" spans="1:23" x14ac:dyDescent="0.25">
      <c r="A555" s="54">
        <f t="shared" si="90"/>
        <v>554</v>
      </c>
      <c r="B555" s="54" t="str">
        <f t="shared" si="84"/>
        <v>-</v>
      </c>
      <c r="C555" s="94"/>
      <c r="D555" s="94"/>
      <c r="E555" s="76"/>
      <c r="F555" s="113"/>
      <c r="G555" s="114"/>
      <c r="H555" s="55">
        <f>IFERROR(VLOOKUP($G555,'Product Master'!$B$1:$G$26,5,FALSE),0)</f>
        <v>0</v>
      </c>
      <c r="I555" s="73" t="str">
        <f t="shared" si="85"/>
        <v/>
      </c>
      <c r="J555" s="115"/>
      <c r="K555" s="57">
        <f t="shared" si="81"/>
        <v>0</v>
      </c>
      <c r="L555" s="115"/>
      <c r="M555" s="56">
        <f t="shared" si="86"/>
        <v>0</v>
      </c>
      <c r="N555" s="56">
        <f t="shared" si="82"/>
        <v>0</v>
      </c>
      <c r="O555" s="56" t="str">
        <f>IFERROR(IF($P555="","",IF($P555=LEFT('Master Info'!$Q$2,2),"SCGST","IGST")),"")</f>
        <v/>
      </c>
      <c r="P555" s="56" t="str">
        <f>IFERROR(LEFT(VLOOKUP($F555,'Master Info'!$A$14:$U$113,21,FALSE),2),"")</f>
        <v/>
      </c>
      <c r="Q555" s="73" t="str">
        <f t="shared" si="83"/>
        <v/>
      </c>
      <c r="R555" s="56">
        <f t="shared" si="87"/>
        <v>0</v>
      </c>
      <c r="S555" s="56">
        <f t="shared" si="87"/>
        <v>0</v>
      </c>
      <c r="T555" s="56">
        <f t="shared" si="88"/>
        <v>0</v>
      </c>
      <c r="U555" s="57">
        <f t="shared" si="89"/>
        <v>0</v>
      </c>
      <c r="V555" s="55" t="str">
        <f>IFERROR(VLOOKUP($F555,'Master Info'!$A$14:$W$113,17,FALSE),"")</f>
        <v/>
      </c>
      <c r="W555" s="54"/>
    </row>
    <row r="556" spans="1:23" x14ac:dyDescent="0.25">
      <c r="A556" s="54">
        <f t="shared" si="90"/>
        <v>555</v>
      </c>
      <c r="B556" s="54" t="str">
        <f t="shared" si="84"/>
        <v>-</v>
      </c>
      <c r="C556" s="94"/>
      <c r="D556" s="94"/>
      <c r="E556" s="76"/>
      <c r="F556" s="113"/>
      <c r="G556" s="114"/>
      <c r="H556" s="55">
        <f>IFERROR(VLOOKUP($G556,'Product Master'!$B$1:$G$26,5,FALSE),0)</f>
        <v>0</v>
      </c>
      <c r="I556" s="73" t="str">
        <f t="shared" si="85"/>
        <v/>
      </c>
      <c r="J556" s="115"/>
      <c r="K556" s="57">
        <f t="shared" si="81"/>
        <v>0</v>
      </c>
      <c r="L556" s="115"/>
      <c r="M556" s="56">
        <f t="shared" si="86"/>
        <v>0</v>
      </c>
      <c r="N556" s="56">
        <f t="shared" si="82"/>
        <v>0</v>
      </c>
      <c r="O556" s="56" t="str">
        <f>IFERROR(IF($P556="","",IF($P556=LEFT('Master Info'!$Q$2,2),"SCGST","IGST")),"")</f>
        <v/>
      </c>
      <c r="P556" s="56" t="str">
        <f>IFERROR(LEFT(VLOOKUP($F556,'Master Info'!$A$14:$U$113,21,FALSE),2),"")</f>
        <v/>
      </c>
      <c r="Q556" s="73" t="str">
        <f t="shared" si="83"/>
        <v/>
      </c>
      <c r="R556" s="56">
        <f t="shared" si="87"/>
        <v>0</v>
      </c>
      <c r="S556" s="56">
        <f t="shared" si="87"/>
        <v>0</v>
      </c>
      <c r="T556" s="56">
        <f t="shared" si="88"/>
        <v>0</v>
      </c>
      <c r="U556" s="57">
        <f t="shared" si="89"/>
        <v>0</v>
      </c>
      <c r="V556" s="55" t="str">
        <f>IFERROR(VLOOKUP($F556,'Master Info'!$A$14:$W$113,17,FALSE),"")</f>
        <v/>
      </c>
      <c r="W556" s="54"/>
    </row>
    <row r="557" spans="1:23" x14ac:dyDescent="0.25">
      <c r="A557" s="54">
        <f t="shared" si="90"/>
        <v>556</v>
      </c>
      <c r="B557" s="54" t="str">
        <f t="shared" si="84"/>
        <v>-</v>
      </c>
      <c r="C557" s="94"/>
      <c r="D557" s="94"/>
      <c r="E557" s="76"/>
      <c r="F557" s="113"/>
      <c r="G557" s="114"/>
      <c r="H557" s="55">
        <f>IFERROR(VLOOKUP($G557,'Product Master'!$B$1:$G$26,5,FALSE),0)</f>
        <v>0</v>
      </c>
      <c r="I557" s="73" t="str">
        <f t="shared" si="85"/>
        <v/>
      </c>
      <c r="J557" s="115"/>
      <c r="K557" s="57">
        <f t="shared" si="81"/>
        <v>0</v>
      </c>
      <c r="L557" s="115"/>
      <c r="M557" s="56">
        <f t="shared" si="86"/>
        <v>0</v>
      </c>
      <c r="N557" s="56">
        <f t="shared" si="82"/>
        <v>0</v>
      </c>
      <c r="O557" s="56" t="str">
        <f>IFERROR(IF($P557="","",IF($P557=LEFT('Master Info'!$Q$2,2),"SCGST","IGST")),"")</f>
        <v/>
      </c>
      <c r="P557" s="56" t="str">
        <f>IFERROR(LEFT(VLOOKUP($F557,'Master Info'!$A$14:$U$113,21,FALSE),2),"")</f>
        <v/>
      </c>
      <c r="Q557" s="73" t="str">
        <f t="shared" si="83"/>
        <v/>
      </c>
      <c r="R557" s="56">
        <f t="shared" si="87"/>
        <v>0</v>
      </c>
      <c r="S557" s="56">
        <f t="shared" si="87"/>
        <v>0</v>
      </c>
      <c r="T557" s="56">
        <f t="shared" si="88"/>
        <v>0</v>
      </c>
      <c r="U557" s="57">
        <f t="shared" si="89"/>
        <v>0</v>
      </c>
      <c r="V557" s="55" t="str">
        <f>IFERROR(VLOOKUP($F557,'Master Info'!$A$14:$W$113,17,FALSE),"")</f>
        <v/>
      </c>
      <c r="W557" s="54"/>
    </row>
    <row r="558" spans="1:23" x14ac:dyDescent="0.25">
      <c r="A558" s="54">
        <f t="shared" si="90"/>
        <v>557</v>
      </c>
      <c r="B558" s="54" t="str">
        <f t="shared" si="84"/>
        <v>-</v>
      </c>
      <c r="C558" s="94"/>
      <c r="D558" s="94"/>
      <c r="E558" s="76"/>
      <c r="F558" s="113"/>
      <c r="G558" s="114"/>
      <c r="H558" s="55">
        <f>IFERROR(VLOOKUP($G558,'Product Master'!$B$1:$G$26,5,FALSE),0)</f>
        <v>0</v>
      </c>
      <c r="I558" s="73" t="str">
        <f t="shared" si="85"/>
        <v/>
      </c>
      <c r="J558" s="115"/>
      <c r="K558" s="57">
        <f t="shared" si="81"/>
        <v>0</v>
      </c>
      <c r="L558" s="115"/>
      <c r="M558" s="56">
        <f t="shared" si="86"/>
        <v>0</v>
      </c>
      <c r="N558" s="56">
        <f t="shared" si="82"/>
        <v>0</v>
      </c>
      <c r="O558" s="56" t="str">
        <f>IFERROR(IF($P558="","",IF($P558=LEFT('Master Info'!$Q$2,2),"SCGST","IGST")),"")</f>
        <v/>
      </c>
      <c r="P558" s="56" t="str">
        <f>IFERROR(LEFT(VLOOKUP($F558,'Master Info'!$A$14:$U$113,21,FALSE),2),"")</f>
        <v/>
      </c>
      <c r="Q558" s="73" t="str">
        <f t="shared" si="83"/>
        <v/>
      </c>
      <c r="R558" s="56">
        <f t="shared" si="87"/>
        <v>0</v>
      </c>
      <c r="S558" s="56">
        <f t="shared" si="87"/>
        <v>0</v>
      </c>
      <c r="T558" s="56">
        <f t="shared" si="88"/>
        <v>0</v>
      </c>
      <c r="U558" s="57">
        <f t="shared" si="89"/>
        <v>0</v>
      </c>
      <c r="V558" s="55" t="str">
        <f>IFERROR(VLOOKUP($F558,'Master Info'!$A$14:$W$113,17,FALSE),"")</f>
        <v/>
      </c>
      <c r="W558" s="54"/>
    </row>
    <row r="559" spans="1:23" x14ac:dyDescent="0.25">
      <c r="A559" s="54">
        <f t="shared" si="90"/>
        <v>558</v>
      </c>
      <c r="B559" s="54" t="str">
        <f t="shared" si="84"/>
        <v>-</v>
      </c>
      <c r="C559" s="94"/>
      <c r="D559" s="94"/>
      <c r="E559" s="76"/>
      <c r="F559" s="113"/>
      <c r="G559" s="114"/>
      <c r="H559" s="55">
        <f>IFERROR(VLOOKUP($G559,'Product Master'!$B$1:$G$26,5,FALSE),0)</f>
        <v>0</v>
      </c>
      <c r="I559" s="73" t="str">
        <f t="shared" si="85"/>
        <v/>
      </c>
      <c r="J559" s="115"/>
      <c r="K559" s="57">
        <f t="shared" si="81"/>
        <v>0</v>
      </c>
      <c r="L559" s="115"/>
      <c r="M559" s="56">
        <f t="shared" si="86"/>
        <v>0</v>
      </c>
      <c r="N559" s="56">
        <f t="shared" si="82"/>
        <v>0</v>
      </c>
      <c r="O559" s="56" t="str">
        <f>IFERROR(IF($P559="","",IF($P559=LEFT('Master Info'!$Q$2,2),"SCGST","IGST")),"")</f>
        <v/>
      </c>
      <c r="P559" s="56" t="str">
        <f>IFERROR(LEFT(VLOOKUP($F559,'Master Info'!$A$14:$U$113,21,FALSE),2),"")</f>
        <v/>
      </c>
      <c r="Q559" s="73" t="str">
        <f t="shared" si="83"/>
        <v/>
      </c>
      <c r="R559" s="56">
        <f t="shared" si="87"/>
        <v>0</v>
      </c>
      <c r="S559" s="56">
        <f t="shared" si="87"/>
        <v>0</v>
      </c>
      <c r="T559" s="56">
        <f t="shared" si="88"/>
        <v>0</v>
      </c>
      <c r="U559" s="57">
        <f t="shared" si="89"/>
        <v>0</v>
      </c>
      <c r="V559" s="55" t="str">
        <f>IFERROR(VLOOKUP($F559,'Master Info'!$A$14:$W$113,17,FALSE),"")</f>
        <v/>
      </c>
      <c r="W559" s="54"/>
    </row>
    <row r="560" spans="1:23" x14ac:dyDescent="0.25">
      <c r="A560" s="54">
        <f t="shared" si="90"/>
        <v>559</v>
      </c>
      <c r="B560" s="54" t="str">
        <f t="shared" si="84"/>
        <v>-</v>
      </c>
      <c r="C560" s="94"/>
      <c r="D560" s="94"/>
      <c r="E560" s="76"/>
      <c r="F560" s="113"/>
      <c r="G560" s="114"/>
      <c r="H560" s="55">
        <f>IFERROR(VLOOKUP($G560,'Product Master'!$B$1:$G$26,5,FALSE),0)</f>
        <v>0</v>
      </c>
      <c r="I560" s="73" t="str">
        <f t="shared" si="85"/>
        <v/>
      </c>
      <c r="J560" s="115"/>
      <c r="K560" s="57">
        <f t="shared" si="81"/>
        <v>0</v>
      </c>
      <c r="L560" s="115"/>
      <c r="M560" s="56">
        <f t="shared" si="86"/>
        <v>0</v>
      </c>
      <c r="N560" s="56">
        <f t="shared" si="82"/>
        <v>0</v>
      </c>
      <c r="O560" s="56" t="str">
        <f>IFERROR(IF($P560="","",IF($P560=LEFT('Master Info'!$Q$2,2),"SCGST","IGST")),"")</f>
        <v/>
      </c>
      <c r="P560" s="56" t="str">
        <f>IFERROR(LEFT(VLOOKUP($F560,'Master Info'!$A$14:$U$113,21,FALSE),2),"")</f>
        <v/>
      </c>
      <c r="Q560" s="73" t="str">
        <f t="shared" si="83"/>
        <v/>
      </c>
      <c r="R560" s="56">
        <f t="shared" si="87"/>
        <v>0</v>
      </c>
      <c r="S560" s="56">
        <f t="shared" si="87"/>
        <v>0</v>
      </c>
      <c r="T560" s="56">
        <f t="shared" si="88"/>
        <v>0</v>
      </c>
      <c r="U560" s="57">
        <f t="shared" si="89"/>
        <v>0</v>
      </c>
      <c r="V560" s="55" t="str">
        <f>IFERROR(VLOOKUP($F560,'Master Info'!$A$14:$W$113,17,FALSE),"")</f>
        <v/>
      </c>
      <c r="W560" s="54"/>
    </row>
    <row r="561" spans="1:23" x14ac:dyDescent="0.25">
      <c r="A561" s="54">
        <f t="shared" si="90"/>
        <v>560</v>
      </c>
      <c r="B561" s="54" t="str">
        <f t="shared" si="84"/>
        <v>-</v>
      </c>
      <c r="C561" s="94"/>
      <c r="D561" s="94"/>
      <c r="E561" s="76"/>
      <c r="F561" s="113"/>
      <c r="G561" s="114"/>
      <c r="H561" s="55">
        <f>IFERROR(VLOOKUP($G561,'Product Master'!$B$1:$G$26,5,FALSE),0)</f>
        <v>0</v>
      </c>
      <c r="I561" s="73" t="str">
        <f t="shared" si="85"/>
        <v/>
      </c>
      <c r="J561" s="115"/>
      <c r="K561" s="57">
        <f t="shared" si="81"/>
        <v>0</v>
      </c>
      <c r="L561" s="115"/>
      <c r="M561" s="56">
        <f t="shared" si="86"/>
        <v>0</v>
      </c>
      <c r="N561" s="56">
        <f t="shared" si="82"/>
        <v>0</v>
      </c>
      <c r="O561" s="56" t="str">
        <f>IFERROR(IF($P561="","",IF($P561=LEFT('Master Info'!$Q$2,2),"SCGST","IGST")),"")</f>
        <v/>
      </c>
      <c r="P561" s="56" t="str">
        <f>IFERROR(LEFT(VLOOKUP($F561,'Master Info'!$A$14:$U$113,21,FALSE),2),"")</f>
        <v/>
      </c>
      <c r="Q561" s="73" t="str">
        <f t="shared" si="83"/>
        <v/>
      </c>
      <c r="R561" s="56">
        <f t="shared" si="87"/>
        <v>0</v>
      </c>
      <c r="S561" s="56">
        <f t="shared" si="87"/>
        <v>0</v>
      </c>
      <c r="T561" s="56">
        <f t="shared" si="88"/>
        <v>0</v>
      </c>
      <c r="U561" s="57">
        <f t="shared" si="89"/>
        <v>0</v>
      </c>
      <c r="V561" s="55" t="str">
        <f>IFERROR(VLOOKUP($F561,'Master Info'!$A$14:$W$113,17,FALSE),"")</f>
        <v/>
      </c>
      <c r="W561" s="54"/>
    </row>
    <row r="562" spans="1:23" x14ac:dyDescent="0.25">
      <c r="A562" s="54">
        <f t="shared" si="90"/>
        <v>561</v>
      </c>
      <c r="B562" s="54" t="str">
        <f t="shared" si="84"/>
        <v>-</v>
      </c>
      <c r="C562" s="94"/>
      <c r="D562" s="94"/>
      <c r="E562" s="76"/>
      <c r="F562" s="113"/>
      <c r="G562" s="114"/>
      <c r="H562" s="55">
        <f>IFERROR(VLOOKUP($G562,'Product Master'!$B$1:$G$26,5,FALSE),0)</f>
        <v>0</v>
      </c>
      <c r="I562" s="73" t="str">
        <f t="shared" si="85"/>
        <v/>
      </c>
      <c r="J562" s="115"/>
      <c r="K562" s="57">
        <f t="shared" si="81"/>
        <v>0</v>
      </c>
      <c r="L562" s="115"/>
      <c r="M562" s="56">
        <f t="shared" si="86"/>
        <v>0</v>
      </c>
      <c r="N562" s="56">
        <f t="shared" si="82"/>
        <v>0</v>
      </c>
      <c r="O562" s="56" t="str">
        <f>IFERROR(IF($P562="","",IF($P562=LEFT('Master Info'!$Q$2,2),"SCGST","IGST")),"")</f>
        <v/>
      </c>
      <c r="P562" s="56" t="str">
        <f>IFERROR(LEFT(VLOOKUP($F562,'Master Info'!$A$14:$U$113,21,FALSE),2),"")</f>
        <v/>
      </c>
      <c r="Q562" s="73" t="str">
        <f t="shared" si="83"/>
        <v/>
      </c>
      <c r="R562" s="56">
        <f t="shared" si="87"/>
        <v>0</v>
      </c>
      <c r="S562" s="56">
        <f t="shared" si="87"/>
        <v>0</v>
      </c>
      <c r="T562" s="56">
        <f t="shared" si="88"/>
        <v>0</v>
      </c>
      <c r="U562" s="57">
        <f t="shared" si="89"/>
        <v>0</v>
      </c>
      <c r="V562" s="55" t="str">
        <f>IFERROR(VLOOKUP($F562,'Master Info'!$A$14:$W$113,17,FALSE),"")</f>
        <v/>
      </c>
      <c r="W562" s="54"/>
    </row>
    <row r="563" spans="1:23" x14ac:dyDescent="0.25">
      <c r="A563" s="54">
        <f t="shared" si="90"/>
        <v>562</v>
      </c>
      <c r="B563" s="54" t="str">
        <f t="shared" si="84"/>
        <v>-</v>
      </c>
      <c r="C563" s="94"/>
      <c r="D563" s="94"/>
      <c r="E563" s="76"/>
      <c r="F563" s="113"/>
      <c r="G563" s="114"/>
      <c r="H563" s="55">
        <f>IFERROR(VLOOKUP($G563,'Product Master'!$B$1:$G$26,5,FALSE),0)</f>
        <v>0</v>
      </c>
      <c r="I563" s="73" t="str">
        <f t="shared" si="85"/>
        <v/>
      </c>
      <c r="J563" s="115"/>
      <c r="K563" s="57">
        <f t="shared" si="81"/>
        <v>0</v>
      </c>
      <c r="L563" s="115"/>
      <c r="M563" s="56">
        <f t="shared" si="86"/>
        <v>0</v>
      </c>
      <c r="N563" s="56">
        <f t="shared" si="82"/>
        <v>0</v>
      </c>
      <c r="O563" s="56" t="str">
        <f>IFERROR(IF($P563="","",IF($P563=LEFT('Master Info'!$Q$2,2),"SCGST","IGST")),"")</f>
        <v/>
      </c>
      <c r="P563" s="56" t="str">
        <f>IFERROR(LEFT(VLOOKUP($F563,'Master Info'!$A$14:$U$113,21,FALSE),2),"")</f>
        <v/>
      </c>
      <c r="Q563" s="73" t="str">
        <f t="shared" si="83"/>
        <v/>
      </c>
      <c r="R563" s="56">
        <f t="shared" si="87"/>
        <v>0</v>
      </c>
      <c r="S563" s="56">
        <f t="shared" si="87"/>
        <v>0</v>
      </c>
      <c r="T563" s="56">
        <f t="shared" si="88"/>
        <v>0</v>
      </c>
      <c r="U563" s="57">
        <f t="shared" si="89"/>
        <v>0</v>
      </c>
      <c r="V563" s="55" t="str">
        <f>IFERROR(VLOOKUP($F563,'Master Info'!$A$14:$W$113,17,FALSE),"")</f>
        <v/>
      </c>
      <c r="W563" s="54"/>
    </row>
    <row r="564" spans="1:23" x14ac:dyDescent="0.25">
      <c r="A564" s="54">
        <f t="shared" si="90"/>
        <v>563</v>
      </c>
      <c r="B564" s="54" t="str">
        <f t="shared" si="84"/>
        <v>-</v>
      </c>
      <c r="C564" s="94"/>
      <c r="D564" s="94"/>
      <c r="E564" s="76"/>
      <c r="F564" s="113"/>
      <c r="G564" s="114"/>
      <c r="H564" s="55">
        <f>IFERROR(VLOOKUP($G564,'Product Master'!$B$1:$G$26,5,FALSE),0)</f>
        <v>0</v>
      </c>
      <c r="I564" s="73" t="str">
        <f t="shared" si="85"/>
        <v/>
      </c>
      <c r="J564" s="115"/>
      <c r="K564" s="57">
        <f t="shared" si="81"/>
        <v>0</v>
      </c>
      <c r="L564" s="115"/>
      <c r="M564" s="56">
        <f t="shared" si="86"/>
        <v>0</v>
      </c>
      <c r="N564" s="56">
        <f t="shared" si="82"/>
        <v>0</v>
      </c>
      <c r="O564" s="56" t="str">
        <f>IFERROR(IF($P564="","",IF($P564=LEFT('Master Info'!$Q$2,2),"SCGST","IGST")),"")</f>
        <v/>
      </c>
      <c r="P564" s="56" t="str">
        <f>IFERROR(LEFT(VLOOKUP($F564,'Master Info'!$A$14:$U$113,21,FALSE),2),"")</f>
        <v/>
      </c>
      <c r="Q564" s="73" t="str">
        <f t="shared" si="83"/>
        <v/>
      </c>
      <c r="R564" s="56">
        <f t="shared" si="87"/>
        <v>0</v>
      </c>
      <c r="S564" s="56">
        <f t="shared" si="87"/>
        <v>0</v>
      </c>
      <c r="T564" s="56">
        <f t="shared" si="88"/>
        <v>0</v>
      </c>
      <c r="U564" s="57">
        <f t="shared" si="89"/>
        <v>0</v>
      </c>
      <c r="V564" s="55" t="str">
        <f>IFERROR(VLOOKUP($F564,'Master Info'!$A$14:$W$113,17,FALSE),"")</f>
        <v/>
      </c>
      <c r="W564" s="54"/>
    </row>
    <row r="565" spans="1:23" x14ac:dyDescent="0.25">
      <c r="A565" s="54">
        <f t="shared" si="90"/>
        <v>564</v>
      </c>
      <c r="B565" s="54" t="str">
        <f t="shared" si="84"/>
        <v>-</v>
      </c>
      <c r="C565" s="94"/>
      <c r="D565" s="94"/>
      <c r="E565" s="76"/>
      <c r="F565" s="113"/>
      <c r="G565" s="114"/>
      <c r="H565" s="55">
        <f>IFERROR(VLOOKUP($G565,'Product Master'!$B$1:$G$26,5,FALSE),0)</f>
        <v>0</v>
      </c>
      <c r="I565" s="73" t="str">
        <f t="shared" si="85"/>
        <v/>
      </c>
      <c r="J565" s="115"/>
      <c r="K565" s="57">
        <f t="shared" si="81"/>
        <v>0</v>
      </c>
      <c r="L565" s="115"/>
      <c r="M565" s="56">
        <f t="shared" si="86"/>
        <v>0</v>
      </c>
      <c r="N565" s="56">
        <f t="shared" si="82"/>
        <v>0</v>
      </c>
      <c r="O565" s="56" t="str">
        <f>IFERROR(IF($P565="","",IF($P565=LEFT('Master Info'!$Q$2,2),"SCGST","IGST")),"")</f>
        <v/>
      </c>
      <c r="P565" s="56" t="str">
        <f>IFERROR(LEFT(VLOOKUP($F565,'Master Info'!$A$14:$U$113,21,FALSE),2),"")</f>
        <v/>
      </c>
      <c r="Q565" s="73" t="str">
        <f t="shared" si="83"/>
        <v/>
      </c>
      <c r="R565" s="56">
        <f t="shared" si="87"/>
        <v>0</v>
      </c>
      <c r="S565" s="56">
        <f t="shared" si="87"/>
        <v>0</v>
      </c>
      <c r="T565" s="56">
        <f t="shared" si="88"/>
        <v>0</v>
      </c>
      <c r="U565" s="57">
        <f t="shared" si="89"/>
        <v>0</v>
      </c>
      <c r="V565" s="55" t="str">
        <f>IFERROR(VLOOKUP($F565,'Master Info'!$A$14:$W$113,17,FALSE),"")</f>
        <v/>
      </c>
      <c r="W565" s="54"/>
    </row>
    <row r="566" spans="1:23" x14ac:dyDescent="0.25">
      <c r="A566" s="54">
        <f t="shared" si="90"/>
        <v>565</v>
      </c>
      <c r="B566" s="54" t="str">
        <f t="shared" si="84"/>
        <v>-</v>
      </c>
      <c r="C566" s="94"/>
      <c r="D566" s="94"/>
      <c r="E566" s="76"/>
      <c r="F566" s="113"/>
      <c r="G566" s="114"/>
      <c r="H566" s="55">
        <f>IFERROR(VLOOKUP($G566,'Product Master'!$B$1:$G$26,5,FALSE),0)</f>
        <v>0</v>
      </c>
      <c r="I566" s="73" t="str">
        <f t="shared" si="85"/>
        <v/>
      </c>
      <c r="J566" s="115"/>
      <c r="K566" s="57">
        <f t="shared" ref="K566:K629" si="91">IFERROR(H566-J566,0)</f>
        <v>0</v>
      </c>
      <c r="L566" s="115"/>
      <c r="M566" s="56">
        <f t="shared" si="86"/>
        <v>0</v>
      </c>
      <c r="N566" s="56">
        <f t="shared" ref="N566:N629" si="92">IFERROR(ROUND($J566*$L566,0),0)</f>
        <v>0</v>
      </c>
      <c r="O566" s="56" t="str">
        <f>IFERROR(IF($P566="","",IF($P566=LEFT('Master Info'!$Q$2,2),"SCGST","IGST")),"")</f>
        <v/>
      </c>
      <c r="P566" s="56" t="str">
        <f>IFERROR(LEFT(VLOOKUP($F566,'Master Info'!$A$14:$U$113,21,FALSE),2),"")</f>
        <v/>
      </c>
      <c r="Q566" s="73" t="str">
        <f t="shared" si="83"/>
        <v/>
      </c>
      <c r="R566" s="56">
        <f t="shared" si="87"/>
        <v>0</v>
      </c>
      <c r="S566" s="56">
        <f t="shared" si="87"/>
        <v>0</v>
      </c>
      <c r="T566" s="56">
        <f t="shared" si="88"/>
        <v>0</v>
      </c>
      <c r="U566" s="57">
        <f t="shared" si="89"/>
        <v>0</v>
      </c>
      <c r="V566" s="55" t="str">
        <f>IFERROR(VLOOKUP($F566,'Master Info'!$A$14:$W$113,17,FALSE),"")</f>
        <v/>
      </c>
      <c r="W566" s="54"/>
    </row>
    <row r="567" spans="1:23" x14ac:dyDescent="0.25">
      <c r="A567" s="54">
        <f t="shared" si="90"/>
        <v>566</v>
      </c>
      <c r="B567" s="54" t="str">
        <f t="shared" si="84"/>
        <v>-</v>
      </c>
      <c r="C567" s="94"/>
      <c r="D567" s="94"/>
      <c r="E567" s="76"/>
      <c r="F567" s="113"/>
      <c r="G567" s="114"/>
      <c r="H567" s="55">
        <f>IFERROR(VLOOKUP($G567,'Product Master'!$B$1:$G$26,5,FALSE),0)</f>
        <v>0</v>
      </c>
      <c r="I567" s="73" t="str">
        <f t="shared" si="85"/>
        <v/>
      </c>
      <c r="J567" s="115"/>
      <c r="K567" s="57">
        <f t="shared" si="91"/>
        <v>0</v>
      </c>
      <c r="L567" s="115"/>
      <c r="M567" s="56">
        <f t="shared" si="86"/>
        <v>0</v>
      </c>
      <c r="N567" s="56">
        <f t="shared" si="92"/>
        <v>0</v>
      </c>
      <c r="O567" s="56" t="str">
        <f>IFERROR(IF($P567="","",IF($P567=LEFT('Master Info'!$Q$2,2),"SCGST","IGST")),"")</f>
        <v/>
      </c>
      <c r="P567" s="56" t="str">
        <f>IFERROR(LEFT(VLOOKUP($F567,'Master Info'!$A$14:$U$113,21,FALSE),2),"")</f>
        <v/>
      </c>
      <c r="Q567" s="73" t="str">
        <f t="shared" si="83"/>
        <v/>
      </c>
      <c r="R567" s="56">
        <f t="shared" si="87"/>
        <v>0</v>
      </c>
      <c r="S567" s="56">
        <f t="shared" si="87"/>
        <v>0</v>
      </c>
      <c r="T567" s="56">
        <f t="shared" si="88"/>
        <v>0</v>
      </c>
      <c r="U567" s="57">
        <f t="shared" si="89"/>
        <v>0</v>
      </c>
      <c r="V567" s="55" t="str">
        <f>IFERROR(VLOOKUP($F567,'Master Info'!$A$14:$W$113,17,FALSE),"")</f>
        <v/>
      </c>
      <c r="W567" s="54"/>
    </row>
    <row r="568" spans="1:23" x14ac:dyDescent="0.25">
      <c r="A568" s="54">
        <f t="shared" si="90"/>
        <v>567</v>
      </c>
      <c r="B568" s="54" t="str">
        <f t="shared" si="84"/>
        <v>-</v>
      </c>
      <c r="C568" s="94"/>
      <c r="D568" s="94"/>
      <c r="E568" s="76"/>
      <c r="F568" s="113"/>
      <c r="G568" s="114"/>
      <c r="H568" s="55">
        <f>IFERROR(VLOOKUP($G568,'Product Master'!$B$1:$G$26,5,FALSE),0)</f>
        <v>0</v>
      </c>
      <c r="I568" s="73" t="str">
        <f t="shared" si="85"/>
        <v/>
      </c>
      <c r="J568" s="115"/>
      <c r="K568" s="57">
        <f t="shared" si="91"/>
        <v>0</v>
      </c>
      <c r="L568" s="115"/>
      <c r="M568" s="56">
        <f t="shared" si="86"/>
        <v>0</v>
      </c>
      <c r="N568" s="56">
        <f t="shared" si="92"/>
        <v>0</v>
      </c>
      <c r="O568" s="56" t="str">
        <f>IFERROR(IF($P568="","",IF($P568=LEFT('Master Info'!$Q$2,2),"SCGST","IGST")),"")</f>
        <v/>
      </c>
      <c r="P568" s="56" t="str">
        <f>IFERROR(LEFT(VLOOKUP($F568,'Master Info'!$A$14:$U$113,21,FALSE),2),"")</f>
        <v/>
      </c>
      <c r="Q568" s="73" t="str">
        <f t="shared" si="83"/>
        <v/>
      </c>
      <c r="R568" s="56">
        <f t="shared" si="87"/>
        <v>0</v>
      </c>
      <c r="S568" s="56">
        <f t="shared" si="87"/>
        <v>0</v>
      </c>
      <c r="T568" s="56">
        <f t="shared" si="88"/>
        <v>0</v>
      </c>
      <c r="U568" s="57">
        <f t="shared" si="89"/>
        <v>0</v>
      </c>
      <c r="V568" s="55" t="str">
        <f>IFERROR(VLOOKUP($F568,'Master Info'!$A$14:$W$113,17,FALSE),"")</f>
        <v/>
      </c>
      <c r="W568" s="54"/>
    </row>
    <row r="569" spans="1:23" x14ac:dyDescent="0.25">
      <c r="A569" s="54">
        <f t="shared" si="90"/>
        <v>568</v>
      </c>
      <c r="B569" s="54" t="str">
        <f t="shared" si="84"/>
        <v>-</v>
      </c>
      <c r="C569" s="94"/>
      <c r="D569" s="94"/>
      <c r="E569" s="76"/>
      <c r="F569" s="113"/>
      <c r="G569" s="114"/>
      <c r="H569" s="55">
        <f>IFERROR(VLOOKUP($G569,'Product Master'!$B$1:$G$26,5,FALSE),0)</f>
        <v>0</v>
      </c>
      <c r="I569" s="73" t="str">
        <f t="shared" si="85"/>
        <v/>
      </c>
      <c r="J569" s="115"/>
      <c r="K569" s="57">
        <f t="shared" si="91"/>
        <v>0</v>
      </c>
      <c r="L569" s="115"/>
      <c r="M569" s="56">
        <f t="shared" si="86"/>
        <v>0</v>
      </c>
      <c r="N569" s="56">
        <f t="shared" si="92"/>
        <v>0</v>
      </c>
      <c r="O569" s="56" t="str">
        <f>IFERROR(IF($P569="","",IF($P569=LEFT('Master Info'!$Q$2,2),"SCGST","IGST")),"")</f>
        <v/>
      </c>
      <c r="P569" s="56" t="str">
        <f>IFERROR(LEFT(VLOOKUP($F569,'Master Info'!$A$14:$U$113,21,FALSE),2),"")</f>
        <v/>
      </c>
      <c r="Q569" s="73" t="str">
        <f t="shared" si="83"/>
        <v/>
      </c>
      <c r="R569" s="56">
        <f t="shared" si="87"/>
        <v>0</v>
      </c>
      <c r="S569" s="56">
        <f t="shared" si="87"/>
        <v>0</v>
      </c>
      <c r="T569" s="56">
        <f t="shared" si="88"/>
        <v>0</v>
      </c>
      <c r="U569" s="57">
        <f t="shared" si="89"/>
        <v>0</v>
      </c>
      <c r="V569" s="55" t="str">
        <f>IFERROR(VLOOKUP($F569,'Master Info'!$A$14:$W$113,17,FALSE),"")</f>
        <v/>
      </c>
      <c r="W569" s="54"/>
    </row>
    <row r="570" spans="1:23" x14ac:dyDescent="0.25">
      <c r="A570" s="54">
        <f t="shared" si="90"/>
        <v>569</v>
      </c>
      <c r="B570" s="54" t="str">
        <f t="shared" si="84"/>
        <v>-</v>
      </c>
      <c r="C570" s="94"/>
      <c r="D570" s="94"/>
      <c r="E570" s="76"/>
      <c r="F570" s="113"/>
      <c r="G570" s="114"/>
      <c r="H570" s="55">
        <f>IFERROR(VLOOKUP($G570,'Product Master'!$B$1:$G$26,5,FALSE),0)</f>
        <v>0</v>
      </c>
      <c r="I570" s="73" t="str">
        <f t="shared" si="85"/>
        <v/>
      </c>
      <c r="J570" s="115"/>
      <c r="K570" s="57">
        <f t="shared" si="91"/>
        <v>0</v>
      </c>
      <c r="L570" s="115"/>
      <c r="M570" s="56">
        <f t="shared" si="86"/>
        <v>0</v>
      </c>
      <c r="N570" s="56">
        <f t="shared" si="92"/>
        <v>0</v>
      </c>
      <c r="O570" s="56" t="str">
        <f>IFERROR(IF($P570="","",IF($P570=LEFT('Master Info'!$Q$2,2),"SCGST","IGST")),"")</f>
        <v/>
      </c>
      <c r="P570" s="56" t="str">
        <f>IFERROR(LEFT(VLOOKUP($F570,'Master Info'!$A$14:$U$113,21,FALSE),2),"")</f>
        <v/>
      </c>
      <c r="Q570" s="73" t="str">
        <f t="shared" si="83"/>
        <v/>
      </c>
      <c r="R570" s="56">
        <f t="shared" si="87"/>
        <v>0</v>
      </c>
      <c r="S570" s="56">
        <f t="shared" si="87"/>
        <v>0</v>
      </c>
      <c r="T570" s="56">
        <f t="shared" si="88"/>
        <v>0</v>
      </c>
      <c r="U570" s="57">
        <f t="shared" si="89"/>
        <v>0</v>
      </c>
      <c r="V570" s="55" t="str">
        <f>IFERROR(VLOOKUP($F570,'Master Info'!$A$14:$W$113,17,FALSE),"")</f>
        <v/>
      </c>
      <c r="W570" s="54"/>
    </row>
    <row r="571" spans="1:23" x14ac:dyDescent="0.25">
      <c r="A571" s="54">
        <f t="shared" si="90"/>
        <v>570</v>
      </c>
      <c r="B571" s="54" t="str">
        <f t="shared" si="84"/>
        <v>-</v>
      </c>
      <c r="C571" s="94"/>
      <c r="D571" s="94"/>
      <c r="E571" s="76"/>
      <c r="F571" s="113"/>
      <c r="G571" s="114"/>
      <c r="H571" s="55">
        <f>IFERROR(VLOOKUP($G571,'Product Master'!$B$1:$G$26,5,FALSE),0)</f>
        <v>0</v>
      </c>
      <c r="I571" s="73" t="str">
        <f t="shared" si="85"/>
        <v/>
      </c>
      <c r="J571" s="115"/>
      <c r="K571" s="57">
        <f t="shared" si="91"/>
        <v>0</v>
      </c>
      <c r="L571" s="115"/>
      <c r="M571" s="56">
        <f t="shared" si="86"/>
        <v>0</v>
      </c>
      <c r="N571" s="56">
        <f t="shared" si="92"/>
        <v>0</v>
      </c>
      <c r="O571" s="56" t="str">
        <f>IFERROR(IF($P571="","",IF($P571=LEFT('Master Info'!$Q$2,2),"SCGST","IGST")),"")</f>
        <v/>
      </c>
      <c r="P571" s="56" t="str">
        <f>IFERROR(LEFT(VLOOKUP($F571,'Master Info'!$A$14:$U$113,21,FALSE),2),"")</f>
        <v/>
      </c>
      <c r="Q571" s="73" t="str">
        <f t="shared" si="83"/>
        <v/>
      </c>
      <c r="R571" s="56">
        <f t="shared" si="87"/>
        <v>0</v>
      </c>
      <c r="S571" s="56">
        <f t="shared" si="87"/>
        <v>0</v>
      </c>
      <c r="T571" s="56">
        <f t="shared" si="88"/>
        <v>0</v>
      </c>
      <c r="U571" s="57">
        <f t="shared" si="89"/>
        <v>0</v>
      </c>
      <c r="V571" s="55" t="str">
        <f>IFERROR(VLOOKUP($F571,'Master Info'!$A$14:$W$113,17,FALSE),"")</f>
        <v/>
      </c>
      <c r="W571" s="54"/>
    </row>
    <row r="572" spans="1:23" x14ac:dyDescent="0.25">
      <c r="A572" s="54">
        <f t="shared" si="90"/>
        <v>571</v>
      </c>
      <c r="B572" s="54" t="str">
        <f t="shared" si="84"/>
        <v>-</v>
      </c>
      <c r="C572" s="94"/>
      <c r="D572" s="94"/>
      <c r="E572" s="76"/>
      <c r="F572" s="113"/>
      <c r="G572" s="114"/>
      <c r="H572" s="55">
        <f>IFERROR(VLOOKUP($G572,'Product Master'!$B$1:$G$26,5,FALSE),0)</f>
        <v>0</v>
      </c>
      <c r="I572" s="73" t="str">
        <f t="shared" si="85"/>
        <v/>
      </c>
      <c r="J572" s="115"/>
      <c r="K572" s="57">
        <f t="shared" si="91"/>
        <v>0</v>
      </c>
      <c r="L572" s="115"/>
      <c r="M572" s="56">
        <f t="shared" si="86"/>
        <v>0</v>
      </c>
      <c r="N572" s="56">
        <f t="shared" si="92"/>
        <v>0</v>
      </c>
      <c r="O572" s="56" t="str">
        <f>IFERROR(IF($P572="","",IF($P572=LEFT('Master Info'!$Q$2,2),"SCGST","IGST")),"")</f>
        <v/>
      </c>
      <c r="P572" s="56" t="str">
        <f>IFERROR(LEFT(VLOOKUP($F572,'Master Info'!$A$14:$U$113,21,FALSE),2),"")</f>
        <v/>
      </c>
      <c r="Q572" s="73" t="str">
        <f t="shared" si="83"/>
        <v/>
      </c>
      <c r="R572" s="56">
        <f t="shared" si="87"/>
        <v>0</v>
      </c>
      <c r="S572" s="56">
        <f t="shared" si="87"/>
        <v>0</v>
      </c>
      <c r="T572" s="56">
        <f t="shared" si="88"/>
        <v>0</v>
      </c>
      <c r="U572" s="57">
        <f t="shared" si="89"/>
        <v>0</v>
      </c>
      <c r="V572" s="55" t="str">
        <f>IFERROR(VLOOKUP($F572,'Master Info'!$A$14:$W$113,17,FALSE),"")</f>
        <v/>
      </c>
      <c r="W572" s="54"/>
    </row>
    <row r="573" spans="1:23" x14ac:dyDescent="0.25">
      <c r="A573" s="54">
        <f t="shared" si="90"/>
        <v>572</v>
      </c>
      <c r="B573" s="54" t="str">
        <f t="shared" si="84"/>
        <v>-</v>
      </c>
      <c r="C573" s="94"/>
      <c r="D573" s="94"/>
      <c r="E573" s="76"/>
      <c r="F573" s="113"/>
      <c r="G573" s="114"/>
      <c r="H573" s="55">
        <f>IFERROR(VLOOKUP($G573,'Product Master'!$B$1:$G$26,5,FALSE),0)</f>
        <v>0</v>
      </c>
      <c r="I573" s="73" t="str">
        <f t="shared" si="85"/>
        <v/>
      </c>
      <c r="J573" s="115"/>
      <c r="K573" s="57">
        <f t="shared" si="91"/>
        <v>0</v>
      </c>
      <c r="L573" s="115"/>
      <c r="M573" s="56">
        <f t="shared" si="86"/>
        <v>0</v>
      </c>
      <c r="N573" s="56">
        <f t="shared" si="92"/>
        <v>0</v>
      </c>
      <c r="O573" s="56" t="str">
        <f>IFERROR(IF($P573="","",IF($P573=LEFT('Master Info'!$Q$2,2),"SCGST","IGST")),"")</f>
        <v/>
      </c>
      <c r="P573" s="56" t="str">
        <f>IFERROR(LEFT(VLOOKUP($F573,'Master Info'!$A$14:$U$113,21,FALSE),2),"")</f>
        <v/>
      </c>
      <c r="Q573" s="73" t="str">
        <f t="shared" si="83"/>
        <v/>
      </c>
      <c r="R573" s="56">
        <f t="shared" si="87"/>
        <v>0</v>
      </c>
      <c r="S573" s="56">
        <f t="shared" si="87"/>
        <v>0</v>
      </c>
      <c r="T573" s="56">
        <f t="shared" si="88"/>
        <v>0</v>
      </c>
      <c r="U573" s="57">
        <f t="shared" si="89"/>
        <v>0</v>
      </c>
      <c r="V573" s="55" t="str">
        <f>IFERROR(VLOOKUP($F573,'Master Info'!$A$14:$W$113,17,FALSE),"")</f>
        <v/>
      </c>
      <c r="W573" s="54"/>
    </row>
    <row r="574" spans="1:23" x14ac:dyDescent="0.25">
      <c r="A574" s="54">
        <f t="shared" si="90"/>
        <v>573</v>
      </c>
      <c r="B574" s="54" t="str">
        <f t="shared" si="84"/>
        <v>-</v>
      </c>
      <c r="C574" s="94"/>
      <c r="D574" s="94"/>
      <c r="E574" s="76"/>
      <c r="F574" s="113"/>
      <c r="G574" s="114"/>
      <c r="H574" s="55">
        <f>IFERROR(VLOOKUP($G574,'Product Master'!$B$1:$G$26,5,FALSE),0)</f>
        <v>0</v>
      </c>
      <c r="I574" s="73" t="str">
        <f t="shared" si="85"/>
        <v/>
      </c>
      <c r="J574" s="115"/>
      <c r="K574" s="57">
        <f t="shared" si="91"/>
        <v>0</v>
      </c>
      <c r="L574" s="115"/>
      <c r="M574" s="56">
        <f t="shared" si="86"/>
        <v>0</v>
      </c>
      <c r="N574" s="56">
        <f t="shared" si="92"/>
        <v>0</v>
      </c>
      <c r="O574" s="56" t="str">
        <f>IFERROR(IF($P574="","",IF($P574=LEFT('Master Info'!$Q$2,2),"SCGST","IGST")),"")</f>
        <v/>
      </c>
      <c r="P574" s="56" t="str">
        <f>IFERROR(LEFT(VLOOKUP($F574,'Master Info'!$A$14:$U$113,21,FALSE),2),"")</f>
        <v/>
      </c>
      <c r="Q574" s="73" t="str">
        <f t="shared" si="83"/>
        <v/>
      </c>
      <c r="R574" s="56">
        <f t="shared" si="87"/>
        <v>0</v>
      </c>
      <c r="S574" s="56">
        <f t="shared" si="87"/>
        <v>0</v>
      </c>
      <c r="T574" s="56">
        <f t="shared" si="88"/>
        <v>0</v>
      </c>
      <c r="U574" s="57">
        <f t="shared" si="89"/>
        <v>0</v>
      </c>
      <c r="V574" s="55" t="str">
        <f>IFERROR(VLOOKUP($F574,'Master Info'!$A$14:$W$113,17,FALSE),"")</f>
        <v/>
      </c>
      <c r="W574" s="54"/>
    </row>
    <row r="575" spans="1:23" x14ac:dyDescent="0.25">
      <c r="A575" s="54">
        <f t="shared" si="90"/>
        <v>574</v>
      </c>
      <c r="B575" s="54" t="str">
        <f t="shared" si="84"/>
        <v>-</v>
      </c>
      <c r="C575" s="94"/>
      <c r="D575" s="94"/>
      <c r="E575" s="76"/>
      <c r="F575" s="113"/>
      <c r="G575" s="114"/>
      <c r="H575" s="55">
        <f>IFERROR(VLOOKUP($G575,'Product Master'!$B$1:$G$26,5,FALSE),0)</f>
        <v>0</v>
      </c>
      <c r="I575" s="73" t="str">
        <f t="shared" si="85"/>
        <v/>
      </c>
      <c r="J575" s="115"/>
      <c r="K575" s="57">
        <f t="shared" si="91"/>
        <v>0</v>
      </c>
      <c r="L575" s="115"/>
      <c r="M575" s="56">
        <f t="shared" si="86"/>
        <v>0</v>
      </c>
      <c r="N575" s="56">
        <f t="shared" si="92"/>
        <v>0</v>
      </c>
      <c r="O575" s="56" t="str">
        <f>IFERROR(IF($P575="","",IF($P575=LEFT('Master Info'!$Q$2,2),"SCGST","IGST")),"")</f>
        <v/>
      </c>
      <c r="P575" s="56" t="str">
        <f>IFERROR(LEFT(VLOOKUP($F575,'Master Info'!$A$14:$U$113,21,FALSE),2),"")</f>
        <v/>
      </c>
      <c r="Q575" s="73" t="str">
        <f t="shared" si="83"/>
        <v/>
      </c>
      <c r="R575" s="56">
        <f t="shared" si="87"/>
        <v>0</v>
      </c>
      <c r="S575" s="56">
        <f t="shared" si="87"/>
        <v>0</v>
      </c>
      <c r="T575" s="56">
        <f t="shared" si="88"/>
        <v>0</v>
      </c>
      <c r="U575" s="57">
        <f t="shared" si="89"/>
        <v>0</v>
      </c>
      <c r="V575" s="55" t="str">
        <f>IFERROR(VLOOKUP($F575,'Master Info'!$A$14:$W$113,17,FALSE),"")</f>
        <v/>
      </c>
      <c r="W575" s="54"/>
    </row>
    <row r="576" spans="1:23" x14ac:dyDescent="0.25">
      <c r="A576" s="54">
        <f t="shared" si="90"/>
        <v>575</v>
      </c>
      <c r="B576" s="54" t="str">
        <f t="shared" si="84"/>
        <v>-</v>
      </c>
      <c r="C576" s="94"/>
      <c r="D576" s="94"/>
      <c r="E576" s="76"/>
      <c r="F576" s="113"/>
      <c r="G576" s="114"/>
      <c r="H576" s="55">
        <f>IFERROR(VLOOKUP($G576,'Product Master'!$B$1:$G$26,5,FALSE),0)</f>
        <v>0</v>
      </c>
      <c r="I576" s="73" t="str">
        <f t="shared" si="85"/>
        <v/>
      </c>
      <c r="J576" s="115"/>
      <c r="K576" s="57">
        <f t="shared" si="91"/>
        <v>0</v>
      </c>
      <c r="L576" s="115"/>
      <c r="M576" s="56">
        <f t="shared" si="86"/>
        <v>0</v>
      </c>
      <c r="N576" s="56">
        <f t="shared" si="92"/>
        <v>0</v>
      </c>
      <c r="O576" s="56" t="str">
        <f>IFERROR(IF($P576="","",IF($P576=LEFT('Master Info'!$Q$2,2),"SCGST","IGST")),"")</f>
        <v/>
      </c>
      <c r="P576" s="56" t="str">
        <f>IFERROR(LEFT(VLOOKUP($F576,'Master Info'!$A$14:$U$113,21,FALSE),2),"")</f>
        <v/>
      </c>
      <c r="Q576" s="73" t="str">
        <f t="shared" si="83"/>
        <v/>
      </c>
      <c r="R576" s="56">
        <f t="shared" si="87"/>
        <v>0</v>
      </c>
      <c r="S576" s="56">
        <f t="shared" si="87"/>
        <v>0</v>
      </c>
      <c r="T576" s="56">
        <f t="shared" si="88"/>
        <v>0</v>
      </c>
      <c r="U576" s="57">
        <f t="shared" si="89"/>
        <v>0</v>
      </c>
      <c r="V576" s="55" t="str">
        <f>IFERROR(VLOOKUP($F576,'Master Info'!$A$14:$W$113,17,FALSE),"")</f>
        <v/>
      </c>
      <c r="W576" s="54"/>
    </row>
    <row r="577" spans="1:23" x14ac:dyDescent="0.25">
      <c r="A577" s="54">
        <f t="shared" si="90"/>
        <v>576</v>
      </c>
      <c r="B577" s="54" t="str">
        <f t="shared" si="84"/>
        <v>-</v>
      </c>
      <c r="C577" s="94"/>
      <c r="D577" s="94"/>
      <c r="E577" s="76"/>
      <c r="F577" s="113"/>
      <c r="G577" s="114"/>
      <c r="H577" s="55">
        <f>IFERROR(VLOOKUP($G577,'Product Master'!$B$1:$G$26,5,FALSE),0)</f>
        <v>0</v>
      </c>
      <c r="I577" s="73" t="str">
        <f t="shared" si="85"/>
        <v/>
      </c>
      <c r="J577" s="115"/>
      <c r="K577" s="57">
        <f t="shared" si="91"/>
        <v>0</v>
      </c>
      <c r="L577" s="115"/>
      <c r="M577" s="56">
        <f t="shared" si="86"/>
        <v>0</v>
      </c>
      <c r="N577" s="56">
        <f t="shared" si="92"/>
        <v>0</v>
      </c>
      <c r="O577" s="56" t="str">
        <f>IFERROR(IF($P577="","",IF($P577=LEFT('Master Info'!$Q$2,2),"SCGST","IGST")),"")</f>
        <v/>
      </c>
      <c r="P577" s="56" t="str">
        <f>IFERROR(LEFT(VLOOKUP($F577,'Master Info'!$A$14:$U$113,21,FALSE),2),"")</f>
        <v/>
      </c>
      <c r="Q577" s="73" t="str">
        <f t="shared" si="83"/>
        <v/>
      </c>
      <c r="R577" s="56">
        <f t="shared" si="87"/>
        <v>0</v>
      </c>
      <c r="S577" s="56">
        <f t="shared" si="87"/>
        <v>0</v>
      </c>
      <c r="T577" s="56">
        <f t="shared" si="88"/>
        <v>0</v>
      </c>
      <c r="U577" s="57">
        <f t="shared" si="89"/>
        <v>0</v>
      </c>
      <c r="V577" s="55" t="str">
        <f>IFERROR(VLOOKUP($F577,'Master Info'!$A$14:$W$113,17,FALSE),"")</f>
        <v/>
      </c>
      <c r="W577" s="54"/>
    </row>
    <row r="578" spans="1:23" x14ac:dyDescent="0.25">
      <c r="A578" s="54">
        <f t="shared" si="90"/>
        <v>577</v>
      </c>
      <c r="B578" s="54" t="str">
        <f t="shared" si="84"/>
        <v>-</v>
      </c>
      <c r="C578" s="94"/>
      <c r="D578" s="94"/>
      <c r="E578" s="76"/>
      <c r="F578" s="113"/>
      <c r="G578" s="114"/>
      <c r="H578" s="55">
        <f>IFERROR(VLOOKUP($G578,'Product Master'!$B$1:$G$26,5,FALSE),0)</f>
        <v>0</v>
      </c>
      <c r="I578" s="73" t="str">
        <f t="shared" si="85"/>
        <v/>
      </c>
      <c r="J578" s="115"/>
      <c r="K578" s="57">
        <f t="shared" si="91"/>
        <v>0</v>
      </c>
      <c r="L578" s="115"/>
      <c r="M578" s="56">
        <f t="shared" si="86"/>
        <v>0</v>
      </c>
      <c r="N578" s="56">
        <f t="shared" si="92"/>
        <v>0</v>
      </c>
      <c r="O578" s="56" t="str">
        <f>IFERROR(IF($P578="","",IF($P578=LEFT('Master Info'!$Q$2,2),"SCGST","IGST")),"")</f>
        <v/>
      </c>
      <c r="P578" s="56" t="str">
        <f>IFERROR(LEFT(VLOOKUP($F578,'Master Info'!$A$14:$U$113,21,FALSE),2),"")</f>
        <v/>
      </c>
      <c r="Q578" s="73" t="str">
        <f t="shared" ref="Q578:Q641" si="93">IFERROR(VLOOKUP($G578,Products,IF(O578="SCGST",6,8),FALSE),"")</f>
        <v/>
      </c>
      <c r="R578" s="56">
        <f t="shared" si="87"/>
        <v>0</v>
      </c>
      <c r="S578" s="56">
        <f t="shared" si="87"/>
        <v>0</v>
      </c>
      <c r="T578" s="56">
        <f t="shared" si="88"/>
        <v>0</v>
      </c>
      <c r="U578" s="57">
        <f t="shared" si="89"/>
        <v>0</v>
      </c>
      <c r="V578" s="55" t="str">
        <f>IFERROR(VLOOKUP($F578,'Master Info'!$A$14:$W$113,17,FALSE),"")</f>
        <v/>
      </c>
      <c r="W578" s="54"/>
    </row>
    <row r="579" spans="1:23" x14ac:dyDescent="0.25">
      <c r="A579" s="54">
        <f t="shared" si="90"/>
        <v>578</v>
      </c>
      <c r="B579" s="54" t="str">
        <f t="shared" ref="B579:B642" si="94">C579&amp;"-"&amp;D579</f>
        <v>-</v>
      </c>
      <c r="C579" s="94"/>
      <c r="D579" s="94"/>
      <c r="E579" s="76"/>
      <c r="F579" s="113"/>
      <c r="G579" s="114"/>
      <c r="H579" s="55">
        <f>IFERROR(VLOOKUP($G579,'Product Master'!$B$1:$G$26,5,FALSE),0)</f>
        <v>0</v>
      </c>
      <c r="I579" s="73" t="str">
        <f t="shared" ref="I579:I642" si="95">IFERROR(ROUND(J579/H579,2),"")</f>
        <v/>
      </c>
      <c r="J579" s="115"/>
      <c r="K579" s="57">
        <f t="shared" si="91"/>
        <v>0</v>
      </c>
      <c r="L579" s="115"/>
      <c r="M579" s="56">
        <f t="shared" ref="M579:M642" si="96">IFERROR(ROUND($K579*$L579,0),0)</f>
        <v>0</v>
      </c>
      <c r="N579" s="56">
        <f t="shared" si="92"/>
        <v>0</v>
      </c>
      <c r="O579" s="56" t="str">
        <f>IFERROR(IF($P579="","",IF($P579=LEFT('Master Info'!$Q$2,2),"SCGST","IGST")),"")</f>
        <v/>
      </c>
      <c r="P579" s="56" t="str">
        <f>IFERROR(LEFT(VLOOKUP($F579,'Master Info'!$A$14:$U$113,21,FALSE),2),"")</f>
        <v/>
      </c>
      <c r="Q579" s="73" t="str">
        <f t="shared" si="93"/>
        <v/>
      </c>
      <c r="R579" s="56">
        <f t="shared" ref="R579:S642" si="97">IFERROR(IF($O579="SCGST",ROUND($M579*$Q579,2),0),0)</f>
        <v>0</v>
      </c>
      <c r="S579" s="56">
        <f t="shared" si="97"/>
        <v>0</v>
      </c>
      <c r="T579" s="56">
        <f t="shared" ref="T579:T642" si="98">IFERROR(IF($O579="IGST",ROUND($M579*$Q579,2),0),0)</f>
        <v>0</v>
      </c>
      <c r="U579" s="57">
        <f t="shared" ref="U579:U642" si="99">IFERROR(IF($O579="IGST",SUM(M579,T579),SUM(M579,R579,S579)),0)</f>
        <v>0</v>
      </c>
      <c r="V579" s="55" t="str">
        <f>IFERROR(VLOOKUP($F579,'Master Info'!$A$14:$W$113,17,FALSE),"")</f>
        <v/>
      </c>
      <c r="W579" s="54"/>
    </row>
    <row r="580" spans="1:23" x14ac:dyDescent="0.25">
      <c r="A580" s="54">
        <f t="shared" si="90"/>
        <v>579</v>
      </c>
      <c r="B580" s="54" t="str">
        <f t="shared" si="94"/>
        <v>-</v>
      </c>
      <c r="C580" s="94"/>
      <c r="D580" s="94"/>
      <c r="E580" s="76"/>
      <c r="F580" s="113"/>
      <c r="G580" s="114"/>
      <c r="H580" s="55">
        <f>IFERROR(VLOOKUP($G580,'Product Master'!$B$1:$G$26,5,FALSE),0)</f>
        <v>0</v>
      </c>
      <c r="I580" s="73" t="str">
        <f t="shared" si="95"/>
        <v/>
      </c>
      <c r="J580" s="115"/>
      <c r="K580" s="57">
        <f t="shared" si="91"/>
        <v>0</v>
      </c>
      <c r="L580" s="115"/>
      <c r="M580" s="56">
        <f t="shared" si="96"/>
        <v>0</v>
      </c>
      <c r="N580" s="56">
        <f t="shared" si="92"/>
        <v>0</v>
      </c>
      <c r="O580" s="56" t="str">
        <f>IFERROR(IF($P580="","",IF($P580=LEFT('Master Info'!$Q$2,2),"SCGST","IGST")),"")</f>
        <v/>
      </c>
      <c r="P580" s="56" t="str">
        <f>IFERROR(LEFT(VLOOKUP($F580,'Master Info'!$A$14:$U$113,21,FALSE),2),"")</f>
        <v/>
      </c>
      <c r="Q580" s="73" t="str">
        <f t="shared" si="93"/>
        <v/>
      </c>
      <c r="R580" s="56">
        <f t="shared" si="97"/>
        <v>0</v>
      </c>
      <c r="S580" s="56">
        <f t="shared" si="97"/>
        <v>0</v>
      </c>
      <c r="T580" s="56">
        <f t="shared" si="98"/>
        <v>0</v>
      </c>
      <c r="U580" s="57">
        <f t="shared" si="99"/>
        <v>0</v>
      </c>
      <c r="V580" s="55" t="str">
        <f>IFERROR(VLOOKUP($F580,'Master Info'!$A$14:$W$113,17,FALSE),"")</f>
        <v/>
      </c>
      <c r="W580" s="54"/>
    </row>
    <row r="581" spans="1:23" x14ac:dyDescent="0.25">
      <c r="A581" s="54">
        <f t="shared" si="90"/>
        <v>580</v>
      </c>
      <c r="B581" s="54" t="str">
        <f t="shared" si="94"/>
        <v>-</v>
      </c>
      <c r="C581" s="94"/>
      <c r="D581" s="94"/>
      <c r="E581" s="76"/>
      <c r="F581" s="113"/>
      <c r="G581" s="114"/>
      <c r="H581" s="55">
        <f>IFERROR(VLOOKUP($G581,'Product Master'!$B$1:$G$26,5,FALSE),0)</f>
        <v>0</v>
      </c>
      <c r="I581" s="73" t="str">
        <f t="shared" si="95"/>
        <v/>
      </c>
      <c r="J581" s="115"/>
      <c r="K581" s="57">
        <f t="shared" si="91"/>
        <v>0</v>
      </c>
      <c r="L581" s="115"/>
      <c r="M581" s="56">
        <f t="shared" si="96"/>
        <v>0</v>
      </c>
      <c r="N581" s="56">
        <f t="shared" si="92"/>
        <v>0</v>
      </c>
      <c r="O581" s="56" t="str">
        <f>IFERROR(IF($P581="","",IF($P581=LEFT('Master Info'!$Q$2,2),"SCGST","IGST")),"")</f>
        <v/>
      </c>
      <c r="P581" s="56" t="str">
        <f>IFERROR(LEFT(VLOOKUP($F581,'Master Info'!$A$14:$U$113,21,FALSE),2),"")</f>
        <v/>
      </c>
      <c r="Q581" s="73" t="str">
        <f t="shared" si="93"/>
        <v/>
      </c>
      <c r="R581" s="56">
        <f t="shared" si="97"/>
        <v>0</v>
      </c>
      <c r="S581" s="56">
        <f t="shared" si="97"/>
        <v>0</v>
      </c>
      <c r="T581" s="56">
        <f t="shared" si="98"/>
        <v>0</v>
      </c>
      <c r="U581" s="57">
        <f t="shared" si="99"/>
        <v>0</v>
      </c>
      <c r="V581" s="55" t="str">
        <f>IFERROR(VLOOKUP($F581,'Master Info'!$A$14:$W$113,17,FALSE),"")</f>
        <v/>
      </c>
      <c r="W581" s="54"/>
    </row>
    <row r="582" spans="1:23" x14ac:dyDescent="0.25">
      <c r="A582" s="54">
        <f t="shared" si="90"/>
        <v>581</v>
      </c>
      <c r="B582" s="54" t="str">
        <f t="shared" si="94"/>
        <v>-</v>
      </c>
      <c r="C582" s="94"/>
      <c r="D582" s="94"/>
      <c r="E582" s="76"/>
      <c r="F582" s="113"/>
      <c r="G582" s="114"/>
      <c r="H582" s="55">
        <f>IFERROR(VLOOKUP($G582,'Product Master'!$B$1:$G$26,5,FALSE),0)</f>
        <v>0</v>
      </c>
      <c r="I582" s="73" t="str">
        <f t="shared" si="95"/>
        <v/>
      </c>
      <c r="J582" s="115"/>
      <c r="K582" s="57">
        <f t="shared" si="91"/>
        <v>0</v>
      </c>
      <c r="L582" s="115"/>
      <c r="M582" s="56">
        <f t="shared" si="96"/>
        <v>0</v>
      </c>
      <c r="N582" s="56">
        <f t="shared" si="92"/>
        <v>0</v>
      </c>
      <c r="O582" s="56" t="str">
        <f>IFERROR(IF($P582="","",IF($P582=LEFT('Master Info'!$Q$2,2),"SCGST","IGST")),"")</f>
        <v/>
      </c>
      <c r="P582" s="56" t="str">
        <f>IFERROR(LEFT(VLOOKUP($F582,'Master Info'!$A$14:$U$113,21,FALSE),2),"")</f>
        <v/>
      </c>
      <c r="Q582" s="73" t="str">
        <f t="shared" si="93"/>
        <v/>
      </c>
      <c r="R582" s="56">
        <f t="shared" si="97"/>
        <v>0</v>
      </c>
      <c r="S582" s="56">
        <f t="shared" si="97"/>
        <v>0</v>
      </c>
      <c r="T582" s="56">
        <f t="shared" si="98"/>
        <v>0</v>
      </c>
      <c r="U582" s="57">
        <f t="shared" si="99"/>
        <v>0</v>
      </c>
      <c r="V582" s="55" t="str">
        <f>IFERROR(VLOOKUP($F582,'Master Info'!$A$14:$W$113,17,FALSE),"")</f>
        <v/>
      </c>
      <c r="W582" s="54"/>
    </row>
    <row r="583" spans="1:23" x14ac:dyDescent="0.25">
      <c r="A583" s="54">
        <f t="shared" si="90"/>
        <v>582</v>
      </c>
      <c r="B583" s="54" t="str">
        <f t="shared" si="94"/>
        <v>-</v>
      </c>
      <c r="C583" s="94"/>
      <c r="D583" s="94"/>
      <c r="E583" s="76"/>
      <c r="F583" s="113"/>
      <c r="G583" s="114"/>
      <c r="H583" s="55">
        <f>IFERROR(VLOOKUP($G583,'Product Master'!$B$1:$G$26,5,FALSE),0)</f>
        <v>0</v>
      </c>
      <c r="I583" s="73" t="str">
        <f t="shared" si="95"/>
        <v/>
      </c>
      <c r="J583" s="115"/>
      <c r="K583" s="57">
        <f t="shared" si="91"/>
        <v>0</v>
      </c>
      <c r="L583" s="115"/>
      <c r="M583" s="56">
        <f t="shared" si="96"/>
        <v>0</v>
      </c>
      <c r="N583" s="56">
        <f t="shared" si="92"/>
        <v>0</v>
      </c>
      <c r="O583" s="56" t="str">
        <f>IFERROR(IF($P583="","",IF($P583=LEFT('Master Info'!$Q$2,2),"SCGST","IGST")),"")</f>
        <v/>
      </c>
      <c r="P583" s="56" t="str">
        <f>IFERROR(LEFT(VLOOKUP($F583,'Master Info'!$A$14:$U$113,21,FALSE),2),"")</f>
        <v/>
      </c>
      <c r="Q583" s="73" t="str">
        <f t="shared" si="93"/>
        <v/>
      </c>
      <c r="R583" s="56">
        <f t="shared" si="97"/>
        <v>0</v>
      </c>
      <c r="S583" s="56">
        <f t="shared" si="97"/>
        <v>0</v>
      </c>
      <c r="T583" s="56">
        <f t="shared" si="98"/>
        <v>0</v>
      </c>
      <c r="U583" s="57">
        <f t="shared" si="99"/>
        <v>0</v>
      </c>
      <c r="V583" s="55" t="str">
        <f>IFERROR(VLOOKUP($F583,'Master Info'!$A$14:$W$113,17,FALSE),"")</f>
        <v/>
      </c>
      <c r="W583" s="54"/>
    </row>
    <row r="584" spans="1:23" x14ac:dyDescent="0.25">
      <c r="A584" s="54">
        <f t="shared" si="90"/>
        <v>583</v>
      </c>
      <c r="B584" s="54" t="str">
        <f t="shared" si="94"/>
        <v>-</v>
      </c>
      <c r="C584" s="94"/>
      <c r="D584" s="94"/>
      <c r="E584" s="76"/>
      <c r="F584" s="113"/>
      <c r="G584" s="114"/>
      <c r="H584" s="55">
        <f>IFERROR(VLOOKUP($G584,'Product Master'!$B$1:$G$26,5,FALSE),0)</f>
        <v>0</v>
      </c>
      <c r="I584" s="73" t="str">
        <f t="shared" si="95"/>
        <v/>
      </c>
      <c r="J584" s="115"/>
      <c r="K584" s="57">
        <f t="shared" si="91"/>
        <v>0</v>
      </c>
      <c r="L584" s="115"/>
      <c r="M584" s="56">
        <f t="shared" si="96"/>
        <v>0</v>
      </c>
      <c r="N584" s="56">
        <f t="shared" si="92"/>
        <v>0</v>
      </c>
      <c r="O584" s="56" t="str">
        <f>IFERROR(IF($P584="","",IF($P584=LEFT('Master Info'!$Q$2,2),"SCGST","IGST")),"")</f>
        <v/>
      </c>
      <c r="P584" s="56" t="str">
        <f>IFERROR(LEFT(VLOOKUP($F584,'Master Info'!$A$14:$U$113,21,FALSE),2),"")</f>
        <v/>
      </c>
      <c r="Q584" s="73" t="str">
        <f t="shared" si="93"/>
        <v/>
      </c>
      <c r="R584" s="56">
        <f t="shared" si="97"/>
        <v>0</v>
      </c>
      <c r="S584" s="56">
        <f t="shared" si="97"/>
        <v>0</v>
      </c>
      <c r="T584" s="56">
        <f t="shared" si="98"/>
        <v>0</v>
      </c>
      <c r="U584" s="57">
        <f t="shared" si="99"/>
        <v>0</v>
      </c>
      <c r="V584" s="55" t="str">
        <f>IFERROR(VLOOKUP($F584,'Master Info'!$A$14:$W$113,17,FALSE),"")</f>
        <v/>
      </c>
      <c r="W584" s="54"/>
    </row>
    <row r="585" spans="1:23" x14ac:dyDescent="0.25">
      <c r="A585" s="54">
        <f t="shared" si="90"/>
        <v>584</v>
      </c>
      <c r="B585" s="54" t="str">
        <f t="shared" si="94"/>
        <v>-</v>
      </c>
      <c r="C585" s="94"/>
      <c r="D585" s="94"/>
      <c r="E585" s="76"/>
      <c r="F585" s="113"/>
      <c r="G585" s="114"/>
      <c r="H585" s="55">
        <f>IFERROR(VLOOKUP($G585,'Product Master'!$B$1:$G$26,5,FALSE),0)</f>
        <v>0</v>
      </c>
      <c r="I585" s="73" t="str">
        <f t="shared" si="95"/>
        <v/>
      </c>
      <c r="J585" s="115"/>
      <c r="K585" s="57">
        <f t="shared" si="91"/>
        <v>0</v>
      </c>
      <c r="L585" s="115"/>
      <c r="M585" s="56">
        <f t="shared" si="96"/>
        <v>0</v>
      </c>
      <c r="N585" s="56">
        <f t="shared" si="92"/>
        <v>0</v>
      </c>
      <c r="O585" s="56" t="str">
        <f>IFERROR(IF($P585="","",IF($P585=LEFT('Master Info'!$Q$2,2),"SCGST","IGST")),"")</f>
        <v/>
      </c>
      <c r="P585" s="56" t="str">
        <f>IFERROR(LEFT(VLOOKUP($F585,'Master Info'!$A$14:$U$113,21,FALSE),2),"")</f>
        <v/>
      </c>
      <c r="Q585" s="73" t="str">
        <f t="shared" si="93"/>
        <v/>
      </c>
      <c r="R585" s="56">
        <f t="shared" si="97"/>
        <v>0</v>
      </c>
      <c r="S585" s="56">
        <f t="shared" si="97"/>
        <v>0</v>
      </c>
      <c r="T585" s="56">
        <f t="shared" si="98"/>
        <v>0</v>
      </c>
      <c r="U585" s="57">
        <f t="shared" si="99"/>
        <v>0</v>
      </c>
      <c r="V585" s="55" t="str">
        <f>IFERROR(VLOOKUP($F585,'Master Info'!$A$14:$W$113,17,FALSE),"")</f>
        <v/>
      </c>
      <c r="W585" s="54"/>
    </row>
    <row r="586" spans="1:23" x14ac:dyDescent="0.25">
      <c r="A586" s="54">
        <f t="shared" si="90"/>
        <v>585</v>
      </c>
      <c r="B586" s="54" t="str">
        <f t="shared" si="94"/>
        <v>-</v>
      </c>
      <c r="C586" s="94"/>
      <c r="D586" s="94"/>
      <c r="E586" s="76"/>
      <c r="F586" s="113"/>
      <c r="G586" s="114"/>
      <c r="H586" s="55">
        <f>IFERROR(VLOOKUP($G586,'Product Master'!$B$1:$G$26,5,FALSE),0)</f>
        <v>0</v>
      </c>
      <c r="I586" s="73" t="str">
        <f t="shared" si="95"/>
        <v/>
      </c>
      <c r="J586" s="115"/>
      <c r="K586" s="57">
        <f t="shared" si="91"/>
        <v>0</v>
      </c>
      <c r="L586" s="115"/>
      <c r="M586" s="56">
        <f t="shared" si="96"/>
        <v>0</v>
      </c>
      <c r="N586" s="56">
        <f t="shared" si="92"/>
        <v>0</v>
      </c>
      <c r="O586" s="56" t="str">
        <f>IFERROR(IF($P586="","",IF($P586=LEFT('Master Info'!$Q$2,2),"SCGST","IGST")),"")</f>
        <v/>
      </c>
      <c r="P586" s="56" t="str">
        <f>IFERROR(LEFT(VLOOKUP($F586,'Master Info'!$A$14:$U$113,21,FALSE),2),"")</f>
        <v/>
      </c>
      <c r="Q586" s="73" t="str">
        <f t="shared" si="93"/>
        <v/>
      </c>
      <c r="R586" s="56">
        <f t="shared" si="97"/>
        <v>0</v>
      </c>
      <c r="S586" s="56">
        <f t="shared" si="97"/>
        <v>0</v>
      </c>
      <c r="T586" s="56">
        <f t="shared" si="98"/>
        <v>0</v>
      </c>
      <c r="U586" s="57">
        <f t="shared" si="99"/>
        <v>0</v>
      </c>
      <c r="V586" s="55" t="str">
        <f>IFERROR(VLOOKUP($F586,'Master Info'!$A$14:$W$113,17,FALSE),"")</f>
        <v/>
      </c>
      <c r="W586" s="54"/>
    </row>
    <row r="587" spans="1:23" x14ac:dyDescent="0.25">
      <c r="A587" s="54">
        <f t="shared" si="90"/>
        <v>586</v>
      </c>
      <c r="B587" s="54" t="str">
        <f t="shared" si="94"/>
        <v>-</v>
      </c>
      <c r="C587" s="94"/>
      <c r="D587" s="94"/>
      <c r="E587" s="76"/>
      <c r="F587" s="113"/>
      <c r="G587" s="114"/>
      <c r="H587" s="55">
        <f>IFERROR(VLOOKUP($G587,'Product Master'!$B$1:$G$26,5,FALSE),0)</f>
        <v>0</v>
      </c>
      <c r="I587" s="73" t="str">
        <f t="shared" si="95"/>
        <v/>
      </c>
      <c r="J587" s="115"/>
      <c r="K587" s="57">
        <f t="shared" si="91"/>
        <v>0</v>
      </c>
      <c r="L587" s="115"/>
      <c r="M587" s="56">
        <f t="shared" si="96"/>
        <v>0</v>
      </c>
      <c r="N587" s="56">
        <f t="shared" si="92"/>
        <v>0</v>
      </c>
      <c r="O587" s="56" t="str">
        <f>IFERROR(IF($P587="","",IF($P587=LEFT('Master Info'!$Q$2,2),"SCGST","IGST")),"")</f>
        <v/>
      </c>
      <c r="P587" s="56" t="str">
        <f>IFERROR(LEFT(VLOOKUP($F587,'Master Info'!$A$14:$U$113,21,FALSE),2),"")</f>
        <v/>
      </c>
      <c r="Q587" s="73" t="str">
        <f t="shared" si="93"/>
        <v/>
      </c>
      <c r="R587" s="56">
        <f t="shared" si="97"/>
        <v>0</v>
      </c>
      <c r="S587" s="56">
        <f t="shared" si="97"/>
        <v>0</v>
      </c>
      <c r="T587" s="56">
        <f t="shared" si="98"/>
        <v>0</v>
      </c>
      <c r="U587" s="57">
        <f t="shared" si="99"/>
        <v>0</v>
      </c>
      <c r="V587" s="55" t="str">
        <f>IFERROR(VLOOKUP($F587,'Master Info'!$A$14:$W$113,17,FALSE),"")</f>
        <v/>
      </c>
      <c r="W587" s="54"/>
    </row>
    <row r="588" spans="1:23" x14ac:dyDescent="0.25">
      <c r="A588" s="54">
        <f t="shared" si="90"/>
        <v>587</v>
      </c>
      <c r="B588" s="54" t="str">
        <f t="shared" si="94"/>
        <v>-</v>
      </c>
      <c r="C588" s="94"/>
      <c r="D588" s="94"/>
      <c r="E588" s="76"/>
      <c r="F588" s="113"/>
      <c r="G588" s="114"/>
      <c r="H588" s="55">
        <f>IFERROR(VLOOKUP($G588,'Product Master'!$B$1:$G$26,5,FALSE),0)</f>
        <v>0</v>
      </c>
      <c r="I588" s="73" t="str">
        <f t="shared" si="95"/>
        <v/>
      </c>
      <c r="J588" s="115"/>
      <c r="K588" s="57">
        <f t="shared" si="91"/>
        <v>0</v>
      </c>
      <c r="L588" s="115"/>
      <c r="M588" s="56">
        <f t="shared" si="96"/>
        <v>0</v>
      </c>
      <c r="N588" s="56">
        <f t="shared" si="92"/>
        <v>0</v>
      </c>
      <c r="O588" s="56" t="str">
        <f>IFERROR(IF($P588="","",IF($P588=LEFT('Master Info'!$Q$2,2),"SCGST","IGST")),"")</f>
        <v/>
      </c>
      <c r="P588" s="56" t="str">
        <f>IFERROR(LEFT(VLOOKUP($F588,'Master Info'!$A$14:$U$113,21,FALSE),2),"")</f>
        <v/>
      </c>
      <c r="Q588" s="73" t="str">
        <f t="shared" si="93"/>
        <v/>
      </c>
      <c r="R588" s="56">
        <f t="shared" si="97"/>
        <v>0</v>
      </c>
      <c r="S588" s="56">
        <f t="shared" si="97"/>
        <v>0</v>
      </c>
      <c r="T588" s="56">
        <f t="shared" si="98"/>
        <v>0</v>
      </c>
      <c r="U588" s="57">
        <f t="shared" si="99"/>
        <v>0</v>
      </c>
      <c r="V588" s="55" t="str">
        <f>IFERROR(VLOOKUP($F588,'Master Info'!$A$14:$W$113,17,FALSE),"")</f>
        <v/>
      </c>
      <c r="W588" s="54"/>
    </row>
    <row r="589" spans="1:23" x14ac:dyDescent="0.25">
      <c r="A589" s="54">
        <f t="shared" si="90"/>
        <v>588</v>
      </c>
      <c r="B589" s="54" t="str">
        <f t="shared" si="94"/>
        <v>-</v>
      </c>
      <c r="C589" s="94"/>
      <c r="D589" s="94"/>
      <c r="E589" s="76"/>
      <c r="F589" s="113"/>
      <c r="G589" s="114"/>
      <c r="H589" s="55">
        <f>IFERROR(VLOOKUP($G589,'Product Master'!$B$1:$G$26,5,FALSE),0)</f>
        <v>0</v>
      </c>
      <c r="I589" s="73" t="str">
        <f t="shared" si="95"/>
        <v/>
      </c>
      <c r="J589" s="115"/>
      <c r="K589" s="57">
        <f t="shared" si="91"/>
        <v>0</v>
      </c>
      <c r="L589" s="115"/>
      <c r="M589" s="56">
        <f t="shared" si="96"/>
        <v>0</v>
      </c>
      <c r="N589" s="56">
        <f t="shared" si="92"/>
        <v>0</v>
      </c>
      <c r="O589" s="56" t="str">
        <f>IFERROR(IF($P589="","",IF($P589=LEFT('Master Info'!$Q$2,2),"SCGST","IGST")),"")</f>
        <v/>
      </c>
      <c r="P589" s="56" t="str">
        <f>IFERROR(LEFT(VLOOKUP($F589,'Master Info'!$A$14:$U$113,21,FALSE),2),"")</f>
        <v/>
      </c>
      <c r="Q589" s="73" t="str">
        <f t="shared" si="93"/>
        <v/>
      </c>
      <c r="R589" s="56">
        <f t="shared" si="97"/>
        <v>0</v>
      </c>
      <c r="S589" s="56">
        <f t="shared" si="97"/>
        <v>0</v>
      </c>
      <c r="T589" s="56">
        <f t="shared" si="98"/>
        <v>0</v>
      </c>
      <c r="U589" s="57">
        <f t="shared" si="99"/>
        <v>0</v>
      </c>
      <c r="V589" s="55" t="str">
        <f>IFERROR(VLOOKUP($F589,'Master Info'!$A$14:$W$113,17,FALSE),"")</f>
        <v/>
      </c>
      <c r="W589" s="54"/>
    </row>
    <row r="590" spans="1:23" x14ac:dyDescent="0.25">
      <c r="A590" s="54">
        <f t="shared" si="90"/>
        <v>589</v>
      </c>
      <c r="B590" s="54" t="str">
        <f t="shared" si="94"/>
        <v>-</v>
      </c>
      <c r="C590" s="94"/>
      <c r="D590" s="94"/>
      <c r="E590" s="76"/>
      <c r="F590" s="113"/>
      <c r="G590" s="114"/>
      <c r="H590" s="55">
        <f>IFERROR(VLOOKUP($G590,'Product Master'!$B$1:$G$26,5,FALSE),0)</f>
        <v>0</v>
      </c>
      <c r="I590" s="73" t="str">
        <f t="shared" si="95"/>
        <v/>
      </c>
      <c r="J590" s="115"/>
      <c r="K590" s="57">
        <f t="shared" si="91"/>
        <v>0</v>
      </c>
      <c r="L590" s="115"/>
      <c r="M590" s="56">
        <f t="shared" si="96"/>
        <v>0</v>
      </c>
      <c r="N590" s="56">
        <f t="shared" si="92"/>
        <v>0</v>
      </c>
      <c r="O590" s="56" t="str">
        <f>IFERROR(IF($P590="","",IF($P590=LEFT('Master Info'!$Q$2,2),"SCGST","IGST")),"")</f>
        <v/>
      </c>
      <c r="P590" s="56" t="str">
        <f>IFERROR(LEFT(VLOOKUP($F590,'Master Info'!$A$14:$U$113,21,FALSE),2),"")</f>
        <v/>
      </c>
      <c r="Q590" s="73" t="str">
        <f t="shared" si="93"/>
        <v/>
      </c>
      <c r="R590" s="56">
        <f t="shared" si="97"/>
        <v>0</v>
      </c>
      <c r="S590" s="56">
        <f t="shared" si="97"/>
        <v>0</v>
      </c>
      <c r="T590" s="56">
        <f t="shared" si="98"/>
        <v>0</v>
      </c>
      <c r="U590" s="57">
        <f t="shared" si="99"/>
        <v>0</v>
      </c>
      <c r="V590" s="55" t="str">
        <f>IFERROR(VLOOKUP($F590,'Master Info'!$A$14:$W$113,17,FALSE),"")</f>
        <v/>
      </c>
      <c r="W590" s="54"/>
    </row>
    <row r="591" spans="1:23" x14ac:dyDescent="0.25">
      <c r="A591" s="54">
        <f t="shared" si="90"/>
        <v>590</v>
      </c>
      <c r="B591" s="54" t="str">
        <f t="shared" si="94"/>
        <v>-</v>
      </c>
      <c r="C591" s="94"/>
      <c r="D591" s="94"/>
      <c r="E591" s="76"/>
      <c r="F591" s="113"/>
      <c r="G591" s="114"/>
      <c r="H591" s="55">
        <f>IFERROR(VLOOKUP($G591,'Product Master'!$B$1:$G$26,5,FALSE),0)</f>
        <v>0</v>
      </c>
      <c r="I591" s="73" t="str">
        <f t="shared" si="95"/>
        <v/>
      </c>
      <c r="J591" s="115"/>
      <c r="K591" s="57">
        <f t="shared" si="91"/>
        <v>0</v>
      </c>
      <c r="L591" s="115"/>
      <c r="M591" s="56">
        <f t="shared" si="96"/>
        <v>0</v>
      </c>
      <c r="N591" s="56">
        <f t="shared" si="92"/>
        <v>0</v>
      </c>
      <c r="O591" s="56" t="str">
        <f>IFERROR(IF($P591="","",IF($P591=LEFT('Master Info'!$Q$2,2),"SCGST","IGST")),"")</f>
        <v/>
      </c>
      <c r="P591" s="56" t="str">
        <f>IFERROR(LEFT(VLOOKUP($F591,'Master Info'!$A$14:$U$113,21,FALSE),2),"")</f>
        <v/>
      </c>
      <c r="Q591" s="73" t="str">
        <f t="shared" si="93"/>
        <v/>
      </c>
      <c r="R591" s="56">
        <f t="shared" si="97"/>
        <v>0</v>
      </c>
      <c r="S591" s="56">
        <f t="shared" si="97"/>
        <v>0</v>
      </c>
      <c r="T591" s="56">
        <f t="shared" si="98"/>
        <v>0</v>
      </c>
      <c r="U591" s="57">
        <f t="shared" si="99"/>
        <v>0</v>
      </c>
      <c r="V591" s="55" t="str">
        <f>IFERROR(VLOOKUP($F591,'Master Info'!$A$14:$W$113,17,FALSE),"")</f>
        <v/>
      </c>
      <c r="W591" s="54"/>
    </row>
    <row r="592" spans="1:23" x14ac:dyDescent="0.25">
      <c r="A592" s="54">
        <f t="shared" si="90"/>
        <v>591</v>
      </c>
      <c r="B592" s="54" t="str">
        <f t="shared" si="94"/>
        <v>-</v>
      </c>
      <c r="C592" s="94"/>
      <c r="D592" s="94"/>
      <c r="E592" s="76"/>
      <c r="F592" s="113"/>
      <c r="G592" s="114"/>
      <c r="H592" s="55">
        <f>IFERROR(VLOOKUP($G592,'Product Master'!$B$1:$G$26,5,FALSE),0)</f>
        <v>0</v>
      </c>
      <c r="I592" s="73" t="str">
        <f t="shared" si="95"/>
        <v/>
      </c>
      <c r="J592" s="115"/>
      <c r="K592" s="57">
        <f t="shared" si="91"/>
        <v>0</v>
      </c>
      <c r="L592" s="115"/>
      <c r="M592" s="56">
        <f t="shared" si="96"/>
        <v>0</v>
      </c>
      <c r="N592" s="56">
        <f t="shared" si="92"/>
        <v>0</v>
      </c>
      <c r="O592" s="56" t="str">
        <f>IFERROR(IF($P592="","",IF($P592=LEFT('Master Info'!$Q$2,2),"SCGST","IGST")),"")</f>
        <v/>
      </c>
      <c r="P592" s="56" t="str">
        <f>IFERROR(LEFT(VLOOKUP($F592,'Master Info'!$A$14:$U$113,21,FALSE),2),"")</f>
        <v/>
      </c>
      <c r="Q592" s="73" t="str">
        <f t="shared" si="93"/>
        <v/>
      </c>
      <c r="R592" s="56">
        <f t="shared" si="97"/>
        <v>0</v>
      </c>
      <c r="S592" s="56">
        <f t="shared" si="97"/>
        <v>0</v>
      </c>
      <c r="T592" s="56">
        <f t="shared" si="98"/>
        <v>0</v>
      </c>
      <c r="U592" s="57">
        <f t="shared" si="99"/>
        <v>0</v>
      </c>
      <c r="V592" s="55" t="str">
        <f>IFERROR(VLOOKUP($F592,'Master Info'!$A$14:$W$113,17,FALSE),"")</f>
        <v/>
      </c>
      <c r="W592" s="54"/>
    </row>
    <row r="593" spans="1:23" x14ac:dyDescent="0.25">
      <c r="A593" s="54">
        <f t="shared" si="90"/>
        <v>592</v>
      </c>
      <c r="B593" s="54" t="str">
        <f t="shared" si="94"/>
        <v>-</v>
      </c>
      <c r="C593" s="94"/>
      <c r="D593" s="94"/>
      <c r="E593" s="76"/>
      <c r="F593" s="113"/>
      <c r="G593" s="114"/>
      <c r="H593" s="55">
        <f>IFERROR(VLOOKUP($G593,'Product Master'!$B$1:$G$26,5,FALSE),0)</f>
        <v>0</v>
      </c>
      <c r="I593" s="73" t="str">
        <f t="shared" si="95"/>
        <v/>
      </c>
      <c r="J593" s="115"/>
      <c r="K593" s="57">
        <f t="shared" si="91"/>
        <v>0</v>
      </c>
      <c r="L593" s="115"/>
      <c r="M593" s="56">
        <f t="shared" si="96"/>
        <v>0</v>
      </c>
      <c r="N593" s="56">
        <f t="shared" si="92"/>
        <v>0</v>
      </c>
      <c r="O593" s="56" t="str">
        <f>IFERROR(IF($P593="","",IF($P593=LEFT('Master Info'!$Q$2,2),"SCGST","IGST")),"")</f>
        <v/>
      </c>
      <c r="P593" s="56" t="str">
        <f>IFERROR(LEFT(VLOOKUP($F593,'Master Info'!$A$14:$U$113,21,FALSE),2),"")</f>
        <v/>
      </c>
      <c r="Q593" s="73" t="str">
        <f t="shared" si="93"/>
        <v/>
      </c>
      <c r="R593" s="56">
        <f t="shared" si="97"/>
        <v>0</v>
      </c>
      <c r="S593" s="56">
        <f t="shared" si="97"/>
        <v>0</v>
      </c>
      <c r="T593" s="56">
        <f t="shared" si="98"/>
        <v>0</v>
      </c>
      <c r="U593" s="57">
        <f t="shared" si="99"/>
        <v>0</v>
      </c>
      <c r="V593" s="55" t="str">
        <f>IFERROR(VLOOKUP($F593,'Master Info'!$A$14:$W$113,17,FALSE),"")</f>
        <v/>
      </c>
      <c r="W593" s="54"/>
    </row>
    <row r="594" spans="1:23" x14ac:dyDescent="0.25">
      <c r="A594" s="54">
        <f t="shared" si="90"/>
        <v>593</v>
      </c>
      <c r="B594" s="54" t="str">
        <f t="shared" si="94"/>
        <v>-</v>
      </c>
      <c r="C594" s="94"/>
      <c r="D594" s="94"/>
      <c r="E594" s="76"/>
      <c r="F594" s="113"/>
      <c r="G594" s="114"/>
      <c r="H594" s="55">
        <f>IFERROR(VLOOKUP($G594,'Product Master'!$B$1:$G$26,5,FALSE),0)</f>
        <v>0</v>
      </c>
      <c r="I594" s="73" t="str">
        <f t="shared" si="95"/>
        <v/>
      </c>
      <c r="J594" s="115"/>
      <c r="K594" s="57">
        <f t="shared" si="91"/>
        <v>0</v>
      </c>
      <c r="L594" s="115"/>
      <c r="M594" s="56">
        <f t="shared" si="96"/>
        <v>0</v>
      </c>
      <c r="N594" s="56">
        <f t="shared" si="92"/>
        <v>0</v>
      </c>
      <c r="O594" s="56" t="str">
        <f>IFERROR(IF($P594="","",IF($P594=LEFT('Master Info'!$Q$2,2),"SCGST","IGST")),"")</f>
        <v/>
      </c>
      <c r="P594" s="56" t="str">
        <f>IFERROR(LEFT(VLOOKUP($F594,'Master Info'!$A$14:$U$113,21,FALSE),2),"")</f>
        <v/>
      </c>
      <c r="Q594" s="73" t="str">
        <f t="shared" si="93"/>
        <v/>
      </c>
      <c r="R594" s="56">
        <f t="shared" si="97"/>
        <v>0</v>
      </c>
      <c r="S594" s="56">
        <f t="shared" si="97"/>
        <v>0</v>
      </c>
      <c r="T594" s="56">
        <f t="shared" si="98"/>
        <v>0</v>
      </c>
      <c r="U594" s="57">
        <f t="shared" si="99"/>
        <v>0</v>
      </c>
      <c r="V594" s="55" t="str">
        <f>IFERROR(VLOOKUP($F594,'Master Info'!$A$14:$W$113,17,FALSE),"")</f>
        <v/>
      </c>
      <c r="W594" s="54"/>
    </row>
    <row r="595" spans="1:23" x14ac:dyDescent="0.25">
      <c r="A595" s="54">
        <f t="shared" si="90"/>
        <v>594</v>
      </c>
      <c r="B595" s="54" t="str">
        <f t="shared" si="94"/>
        <v>-</v>
      </c>
      <c r="C595" s="94"/>
      <c r="D595" s="94"/>
      <c r="E595" s="76"/>
      <c r="F595" s="113"/>
      <c r="G595" s="114"/>
      <c r="H595" s="55">
        <f>IFERROR(VLOOKUP($G595,'Product Master'!$B$1:$G$26,5,FALSE),0)</f>
        <v>0</v>
      </c>
      <c r="I595" s="73" t="str">
        <f t="shared" si="95"/>
        <v/>
      </c>
      <c r="J595" s="115"/>
      <c r="K595" s="57">
        <f t="shared" si="91"/>
        <v>0</v>
      </c>
      <c r="L595" s="115"/>
      <c r="M595" s="56">
        <f t="shared" si="96"/>
        <v>0</v>
      </c>
      <c r="N595" s="56">
        <f t="shared" si="92"/>
        <v>0</v>
      </c>
      <c r="O595" s="56" t="str">
        <f>IFERROR(IF($P595="","",IF($P595=LEFT('Master Info'!$Q$2,2),"SCGST","IGST")),"")</f>
        <v/>
      </c>
      <c r="P595" s="56" t="str">
        <f>IFERROR(LEFT(VLOOKUP($F595,'Master Info'!$A$14:$U$113,21,FALSE),2),"")</f>
        <v/>
      </c>
      <c r="Q595" s="73" t="str">
        <f t="shared" si="93"/>
        <v/>
      </c>
      <c r="R595" s="56">
        <f t="shared" si="97"/>
        <v>0</v>
      </c>
      <c r="S595" s="56">
        <f t="shared" si="97"/>
        <v>0</v>
      </c>
      <c r="T595" s="56">
        <f t="shared" si="98"/>
        <v>0</v>
      </c>
      <c r="U595" s="57">
        <f t="shared" si="99"/>
        <v>0</v>
      </c>
      <c r="V595" s="55" t="str">
        <f>IFERROR(VLOOKUP($F595,'Master Info'!$A$14:$W$113,17,FALSE),"")</f>
        <v/>
      </c>
      <c r="W595" s="54"/>
    </row>
    <row r="596" spans="1:23" x14ac:dyDescent="0.25">
      <c r="A596" s="54">
        <f t="shared" si="90"/>
        <v>595</v>
      </c>
      <c r="B596" s="54" t="str">
        <f t="shared" si="94"/>
        <v>-</v>
      </c>
      <c r="C596" s="94"/>
      <c r="D596" s="94"/>
      <c r="E596" s="76"/>
      <c r="F596" s="113"/>
      <c r="G596" s="114"/>
      <c r="H596" s="55">
        <f>IFERROR(VLOOKUP($G596,'Product Master'!$B$1:$G$26,5,FALSE),0)</f>
        <v>0</v>
      </c>
      <c r="I596" s="73" t="str">
        <f t="shared" si="95"/>
        <v/>
      </c>
      <c r="J596" s="115"/>
      <c r="K596" s="57">
        <f t="shared" si="91"/>
        <v>0</v>
      </c>
      <c r="L596" s="115"/>
      <c r="M596" s="56">
        <f t="shared" si="96"/>
        <v>0</v>
      </c>
      <c r="N596" s="56">
        <f t="shared" si="92"/>
        <v>0</v>
      </c>
      <c r="O596" s="56" t="str">
        <f>IFERROR(IF($P596="","",IF($P596=LEFT('Master Info'!$Q$2,2),"SCGST","IGST")),"")</f>
        <v/>
      </c>
      <c r="P596" s="56" t="str">
        <f>IFERROR(LEFT(VLOOKUP($F596,'Master Info'!$A$14:$U$113,21,FALSE),2),"")</f>
        <v/>
      </c>
      <c r="Q596" s="73" t="str">
        <f t="shared" si="93"/>
        <v/>
      </c>
      <c r="R596" s="56">
        <f t="shared" si="97"/>
        <v>0</v>
      </c>
      <c r="S596" s="56">
        <f t="shared" si="97"/>
        <v>0</v>
      </c>
      <c r="T596" s="56">
        <f t="shared" si="98"/>
        <v>0</v>
      </c>
      <c r="U596" s="57">
        <f t="shared" si="99"/>
        <v>0</v>
      </c>
      <c r="V596" s="55" t="str">
        <f>IFERROR(VLOOKUP($F596,'Master Info'!$A$14:$W$113,17,FALSE),"")</f>
        <v/>
      </c>
      <c r="W596" s="54"/>
    </row>
    <row r="597" spans="1:23" x14ac:dyDescent="0.25">
      <c r="A597" s="54">
        <f t="shared" si="90"/>
        <v>596</v>
      </c>
      <c r="B597" s="54" t="str">
        <f t="shared" si="94"/>
        <v>-</v>
      </c>
      <c r="C597" s="94"/>
      <c r="D597" s="94"/>
      <c r="E597" s="76"/>
      <c r="F597" s="113"/>
      <c r="G597" s="114"/>
      <c r="H597" s="55">
        <f>IFERROR(VLOOKUP($G597,'Product Master'!$B$1:$G$26,5,FALSE),0)</f>
        <v>0</v>
      </c>
      <c r="I597" s="73" t="str">
        <f t="shared" si="95"/>
        <v/>
      </c>
      <c r="J597" s="115"/>
      <c r="K597" s="57">
        <f t="shared" si="91"/>
        <v>0</v>
      </c>
      <c r="L597" s="115"/>
      <c r="M597" s="56">
        <f t="shared" si="96"/>
        <v>0</v>
      </c>
      <c r="N597" s="56">
        <f t="shared" si="92"/>
        <v>0</v>
      </c>
      <c r="O597" s="56" t="str">
        <f>IFERROR(IF($P597="","",IF($P597=LEFT('Master Info'!$Q$2,2),"SCGST","IGST")),"")</f>
        <v/>
      </c>
      <c r="P597" s="56" t="str">
        <f>IFERROR(LEFT(VLOOKUP($F597,'Master Info'!$A$14:$U$113,21,FALSE),2),"")</f>
        <v/>
      </c>
      <c r="Q597" s="73" t="str">
        <f t="shared" si="93"/>
        <v/>
      </c>
      <c r="R597" s="56">
        <f t="shared" si="97"/>
        <v>0</v>
      </c>
      <c r="S597" s="56">
        <f t="shared" si="97"/>
        <v>0</v>
      </c>
      <c r="T597" s="56">
        <f t="shared" si="98"/>
        <v>0</v>
      </c>
      <c r="U597" s="57">
        <f t="shared" si="99"/>
        <v>0</v>
      </c>
      <c r="V597" s="55" t="str">
        <f>IFERROR(VLOOKUP($F597,'Master Info'!$A$14:$W$113,17,FALSE),"")</f>
        <v/>
      </c>
      <c r="W597" s="54"/>
    </row>
    <row r="598" spans="1:23" x14ac:dyDescent="0.25">
      <c r="A598" s="54">
        <f t="shared" si="90"/>
        <v>597</v>
      </c>
      <c r="B598" s="54" t="str">
        <f t="shared" si="94"/>
        <v>-</v>
      </c>
      <c r="C598" s="94"/>
      <c r="D598" s="94"/>
      <c r="E598" s="76"/>
      <c r="F598" s="113"/>
      <c r="G598" s="114"/>
      <c r="H598" s="55">
        <f>IFERROR(VLOOKUP($G598,'Product Master'!$B$1:$G$26,5,FALSE),0)</f>
        <v>0</v>
      </c>
      <c r="I598" s="73" t="str">
        <f t="shared" si="95"/>
        <v/>
      </c>
      <c r="J598" s="115"/>
      <c r="K598" s="57">
        <f t="shared" si="91"/>
        <v>0</v>
      </c>
      <c r="L598" s="115"/>
      <c r="M598" s="56">
        <f t="shared" si="96"/>
        <v>0</v>
      </c>
      <c r="N598" s="56">
        <f t="shared" si="92"/>
        <v>0</v>
      </c>
      <c r="O598" s="56" t="str">
        <f>IFERROR(IF($P598="","",IF($P598=LEFT('Master Info'!$Q$2,2),"SCGST","IGST")),"")</f>
        <v/>
      </c>
      <c r="P598" s="56" t="str">
        <f>IFERROR(LEFT(VLOOKUP($F598,'Master Info'!$A$14:$U$113,21,FALSE),2),"")</f>
        <v/>
      </c>
      <c r="Q598" s="73" t="str">
        <f t="shared" si="93"/>
        <v/>
      </c>
      <c r="R598" s="56">
        <f t="shared" si="97"/>
        <v>0</v>
      </c>
      <c r="S598" s="56">
        <f t="shared" si="97"/>
        <v>0</v>
      </c>
      <c r="T598" s="56">
        <f t="shared" si="98"/>
        <v>0</v>
      </c>
      <c r="U598" s="57">
        <f t="shared" si="99"/>
        <v>0</v>
      </c>
      <c r="V598" s="55" t="str">
        <f>IFERROR(VLOOKUP($F598,'Master Info'!$A$14:$W$113,17,FALSE),"")</f>
        <v/>
      </c>
      <c r="W598" s="54"/>
    </row>
    <row r="599" spans="1:23" x14ac:dyDescent="0.25">
      <c r="A599" s="54">
        <f t="shared" si="90"/>
        <v>598</v>
      </c>
      <c r="B599" s="54" t="str">
        <f t="shared" si="94"/>
        <v>-</v>
      </c>
      <c r="C599" s="94"/>
      <c r="D599" s="94"/>
      <c r="E599" s="76"/>
      <c r="F599" s="113"/>
      <c r="G599" s="114"/>
      <c r="H599" s="55">
        <f>IFERROR(VLOOKUP($G599,'Product Master'!$B$1:$G$26,5,FALSE),0)</f>
        <v>0</v>
      </c>
      <c r="I599" s="73" t="str">
        <f t="shared" si="95"/>
        <v/>
      </c>
      <c r="J599" s="115"/>
      <c r="K599" s="57">
        <f t="shared" si="91"/>
        <v>0</v>
      </c>
      <c r="L599" s="115"/>
      <c r="M599" s="56">
        <f t="shared" si="96"/>
        <v>0</v>
      </c>
      <c r="N599" s="56">
        <f t="shared" si="92"/>
        <v>0</v>
      </c>
      <c r="O599" s="56" t="str">
        <f>IFERROR(IF($P599="","",IF($P599=LEFT('Master Info'!$Q$2,2),"SCGST","IGST")),"")</f>
        <v/>
      </c>
      <c r="P599" s="56" t="str">
        <f>IFERROR(LEFT(VLOOKUP($F599,'Master Info'!$A$14:$U$113,21,FALSE),2),"")</f>
        <v/>
      </c>
      <c r="Q599" s="73" t="str">
        <f t="shared" si="93"/>
        <v/>
      </c>
      <c r="R599" s="56">
        <f t="shared" si="97"/>
        <v>0</v>
      </c>
      <c r="S599" s="56">
        <f t="shared" si="97"/>
        <v>0</v>
      </c>
      <c r="T599" s="56">
        <f t="shared" si="98"/>
        <v>0</v>
      </c>
      <c r="U599" s="57">
        <f t="shared" si="99"/>
        <v>0</v>
      </c>
      <c r="V599" s="55" t="str">
        <f>IFERROR(VLOOKUP($F599,'Master Info'!$A$14:$W$113,17,FALSE),"")</f>
        <v/>
      </c>
      <c r="W599" s="54"/>
    </row>
    <row r="600" spans="1:23" x14ac:dyDescent="0.25">
      <c r="A600" s="54">
        <f t="shared" ref="A600:A663" si="100">A599+1</f>
        <v>599</v>
      </c>
      <c r="B600" s="54" t="str">
        <f t="shared" si="94"/>
        <v>-</v>
      </c>
      <c r="C600" s="94"/>
      <c r="D600" s="94"/>
      <c r="E600" s="76"/>
      <c r="F600" s="113"/>
      <c r="G600" s="114"/>
      <c r="H600" s="55">
        <f>IFERROR(VLOOKUP($G600,'Product Master'!$B$1:$G$26,5,FALSE),0)</f>
        <v>0</v>
      </c>
      <c r="I600" s="73" t="str">
        <f t="shared" si="95"/>
        <v/>
      </c>
      <c r="J600" s="115"/>
      <c r="K600" s="57">
        <f t="shared" si="91"/>
        <v>0</v>
      </c>
      <c r="L600" s="115"/>
      <c r="M600" s="56">
        <f t="shared" si="96"/>
        <v>0</v>
      </c>
      <c r="N600" s="56">
        <f t="shared" si="92"/>
        <v>0</v>
      </c>
      <c r="O600" s="56" t="str">
        <f>IFERROR(IF($P600="","",IF($P600=LEFT('Master Info'!$Q$2,2),"SCGST","IGST")),"")</f>
        <v/>
      </c>
      <c r="P600" s="56" t="str">
        <f>IFERROR(LEFT(VLOOKUP($F600,'Master Info'!$A$14:$U$113,21,FALSE),2),"")</f>
        <v/>
      </c>
      <c r="Q600" s="73" t="str">
        <f t="shared" si="93"/>
        <v/>
      </c>
      <c r="R600" s="56">
        <f t="shared" si="97"/>
        <v>0</v>
      </c>
      <c r="S600" s="56">
        <f t="shared" si="97"/>
        <v>0</v>
      </c>
      <c r="T600" s="56">
        <f t="shared" si="98"/>
        <v>0</v>
      </c>
      <c r="U600" s="57">
        <f t="shared" si="99"/>
        <v>0</v>
      </c>
      <c r="V600" s="55" t="str">
        <f>IFERROR(VLOOKUP($F600,'Master Info'!$A$14:$W$113,17,FALSE),"")</f>
        <v/>
      </c>
      <c r="W600" s="54"/>
    </row>
    <row r="601" spans="1:23" x14ac:dyDescent="0.25">
      <c r="A601" s="54">
        <f t="shared" si="100"/>
        <v>600</v>
      </c>
      <c r="B601" s="54" t="str">
        <f t="shared" si="94"/>
        <v>-</v>
      </c>
      <c r="C601" s="94"/>
      <c r="D601" s="94"/>
      <c r="E601" s="76"/>
      <c r="F601" s="113"/>
      <c r="G601" s="114"/>
      <c r="H601" s="55">
        <f>IFERROR(VLOOKUP($G601,'Product Master'!$B$1:$G$26,5,FALSE),0)</f>
        <v>0</v>
      </c>
      <c r="I601" s="73" t="str">
        <f t="shared" si="95"/>
        <v/>
      </c>
      <c r="J601" s="115"/>
      <c r="K601" s="57">
        <f t="shared" si="91"/>
        <v>0</v>
      </c>
      <c r="L601" s="115"/>
      <c r="M601" s="56">
        <f t="shared" si="96"/>
        <v>0</v>
      </c>
      <c r="N601" s="56">
        <f t="shared" si="92"/>
        <v>0</v>
      </c>
      <c r="O601" s="56" t="str">
        <f>IFERROR(IF($P601="","",IF($P601=LEFT('Master Info'!$Q$2,2),"SCGST","IGST")),"")</f>
        <v/>
      </c>
      <c r="P601" s="56" t="str">
        <f>IFERROR(LEFT(VLOOKUP($F601,'Master Info'!$A$14:$U$113,21,FALSE),2),"")</f>
        <v/>
      </c>
      <c r="Q601" s="73" t="str">
        <f t="shared" si="93"/>
        <v/>
      </c>
      <c r="R601" s="56">
        <f t="shared" si="97"/>
        <v>0</v>
      </c>
      <c r="S601" s="56">
        <f t="shared" si="97"/>
        <v>0</v>
      </c>
      <c r="T601" s="56">
        <f t="shared" si="98"/>
        <v>0</v>
      </c>
      <c r="U601" s="57">
        <f t="shared" si="99"/>
        <v>0</v>
      </c>
      <c r="V601" s="55" t="str">
        <f>IFERROR(VLOOKUP($F601,'Master Info'!$A$14:$W$113,17,FALSE),"")</f>
        <v/>
      </c>
      <c r="W601" s="54"/>
    </row>
    <row r="602" spans="1:23" x14ac:dyDescent="0.25">
      <c r="A602" s="54">
        <f t="shared" si="100"/>
        <v>601</v>
      </c>
      <c r="B602" s="54" t="str">
        <f t="shared" si="94"/>
        <v>-</v>
      </c>
      <c r="C602" s="94"/>
      <c r="D602" s="94"/>
      <c r="E602" s="76"/>
      <c r="F602" s="113"/>
      <c r="G602" s="114"/>
      <c r="H602" s="55">
        <f>IFERROR(VLOOKUP($G602,'Product Master'!$B$1:$G$26,5,FALSE),0)</f>
        <v>0</v>
      </c>
      <c r="I602" s="73" t="str">
        <f t="shared" si="95"/>
        <v/>
      </c>
      <c r="J602" s="115"/>
      <c r="K602" s="57">
        <f t="shared" si="91"/>
        <v>0</v>
      </c>
      <c r="L602" s="115"/>
      <c r="M602" s="56">
        <f t="shared" si="96"/>
        <v>0</v>
      </c>
      <c r="N602" s="56">
        <f t="shared" si="92"/>
        <v>0</v>
      </c>
      <c r="O602" s="56" t="str">
        <f>IFERROR(IF($P602="","",IF($P602=LEFT('Master Info'!$Q$2,2),"SCGST","IGST")),"")</f>
        <v/>
      </c>
      <c r="P602" s="56" t="str">
        <f>IFERROR(LEFT(VLOOKUP($F602,'Master Info'!$A$14:$U$113,21,FALSE),2),"")</f>
        <v/>
      </c>
      <c r="Q602" s="73" t="str">
        <f t="shared" si="93"/>
        <v/>
      </c>
      <c r="R602" s="56">
        <f t="shared" si="97"/>
        <v>0</v>
      </c>
      <c r="S602" s="56">
        <f t="shared" si="97"/>
        <v>0</v>
      </c>
      <c r="T602" s="56">
        <f t="shared" si="98"/>
        <v>0</v>
      </c>
      <c r="U602" s="57">
        <f t="shared" si="99"/>
        <v>0</v>
      </c>
      <c r="V602" s="55" t="str">
        <f>IFERROR(VLOOKUP($F602,'Master Info'!$A$14:$W$113,17,FALSE),"")</f>
        <v/>
      </c>
      <c r="W602" s="54"/>
    </row>
    <row r="603" spans="1:23" x14ac:dyDescent="0.25">
      <c r="A603" s="54">
        <f t="shared" si="100"/>
        <v>602</v>
      </c>
      <c r="B603" s="54" t="str">
        <f t="shared" si="94"/>
        <v>-</v>
      </c>
      <c r="C603" s="94"/>
      <c r="D603" s="94"/>
      <c r="E603" s="76"/>
      <c r="F603" s="113"/>
      <c r="G603" s="114"/>
      <c r="H603" s="55">
        <f>IFERROR(VLOOKUP($G603,'Product Master'!$B$1:$G$26,5,FALSE),0)</f>
        <v>0</v>
      </c>
      <c r="I603" s="73" t="str">
        <f t="shared" si="95"/>
        <v/>
      </c>
      <c r="J603" s="115"/>
      <c r="K603" s="57">
        <f t="shared" si="91"/>
        <v>0</v>
      </c>
      <c r="L603" s="115"/>
      <c r="M603" s="56">
        <f t="shared" si="96"/>
        <v>0</v>
      </c>
      <c r="N603" s="56">
        <f t="shared" si="92"/>
        <v>0</v>
      </c>
      <c r="O603" s="56" t="str">
        <f>IFERROR(IF($P603="","",IF($P603=LEFT('Master Info'!$Q$2,2),"SCGST","IGST")),"")</f>
        <v/>
      </c>
      <c r="P603" s="56" t="str">
        <f>IFERROR(LEFT(VLOOKUP($F603,'Master Info'!$A$14:$U$113,21,FALSE),2),"")</f>
        <v/>
      </c>
      <c r="Q603" s="73" t="str">
        <f t="shared" si="93"/>
        <v/>
      </c>
      <c r="R603" s="56">
        <f t="shared" si="97"/>
        <v>0</v>
      </c>
      <c r="S603" s="56">
        <f t="shared" si="97"/>
        <v>0</v>
      </c>
      <c r="T603" s="56">
        <f t="shared" si="98"/>
        <v>0</v>
      </c>
      <c r="U603" s="57">
        <f t="shared" si="99"/>
        <v>0</v>
      </c>
      <c r="V603" s="55" t="str">
        <f>IFERROR(VLOOKUP($F603,'Master Info'!$A$14:$W$113,17,FALSE),"")</f>
        <v/>
      </c>
      <c r="W603" s="54"/>
    </row>
    <row r="604" spans="1:23" x14ac:dyDescent="0.25">
      <c r="A604" s="54">
        <f t="shared" si="100"/>
        <v>603</v>
      </c>
      <c r="B604" s="54" t="str">
        <f t="shared" si="94"/>
        <v>-</v>
      </c>
      <c r="C604" s="94"/>
      <c r="D604" s="94"/>
      <c r="E604" s="76"/>
      <c r="F604" s="113"/>
      <c r="G604" s="114"/>
      <c r="H604" s="55">
        <f>IFERROR(VLOOKUP($G604,'Product Master'!$B$1:$G$26,5,FALSE),0)</f>
        <v>0</v>
      </c>
      <c r="I604" s="73" t="str">
        <f t="shared" si="95"/>
        <v/>
      </c>
      <c r="J604" s="115"/>
      <c r="K604" s="57">
        <f t="shared" si="91"/>
        <v>0</v>
      </c>
      <c r="L604" s="115"/>
      <c r="M604" s="56">
        <f t="shared" si="96"/>
        <v>0</v>
      </c>
      <c r="N604" s="56">
        <f t="shared" si="92"/>
        <v>0</v>
      </c>
      <c r="O604" s="56" t="str">
        <f>IFERROR(IF($P604="","",IF($P604=LEFT('Master Info'!$Q$2,2),"SCGST","IGST")),"")</f>
        <v/>
      </c>
      <c r="P604" s="56" t="str">
        <f>IFERROR(LEFT(VLOOKUP($F604,'Master Info'!$A$14:$U$113,21,FALSE),2),"")</f>
        <v/>
      </c>
      <c r="Q604" s="73" t="str">
        <f t="shared" si="93"/>
        <v/>
      </c>
      <c r="R604" s="56">
        <f t="shared" si="97"/>
        <v>0</v>
      </c>
      <c r="S604" s="56">
        <f t="shared" si="97"/>
        <v>0</v>
      </c>
      <c r="T604" s="56">
        <f t="shared" si="98"/>
        <v>0</v>
      </c>
      <c r="U604" s="57">
        <f t="shared" si="99"/>
        <v>0</v>
      </c>
      <c r="V604" s="55" t="str">
        <f>IFERROR(VLOOKUP($F604,'Master Info'!$A$14:$W$113,17,FALSE),"")</f>
        <v/>
      </c>
      <c r="W604" s="54"/>
    </row>
    <row r="605" spans="1:23" x14ac:dyDescent="0.25">
      <c r="A605" s="54">
        <f t="shared" si="100"/>
        <v>604</v>
      </c>
      <c r="B605" s="54" t="str">
        <f t="shared" si="94"/>
        <v>-</v>
      </c>
      <c r="C605" s="94"/>
      <c r="D605" s="94"/>
      <c r="E605" s="76"/>
      <c r="F605" s="113"/>
      <c r="G605" s="114"/>
      <c r="H605" s="55">
        <f>IFERROR(VLOOKUP($G605,'Product Master'!$B$1:$G$26,5,FALSE),0)</f>
        <v>0</v>
      </c>
      <c r="I605" s="73" t="str">
        <f t="shared" si="95"/>
        <v/>
      </c>
      <c r="J605" s="115"/>
      <c r="K605" s="57">
        <f t="shared" si="91"/>
        <v>0</v>
      </c>
      <c r="L605" s="115"/>
      <c r="M605" s="56">
        <f t="shared" si="96"/>
        <v>0</v>
      </c>
      <c r="N605" s="56">
        <f t="shared" si="92"/>
        <v>0</v>
      </c>
      <c r="O605" s="56" t="str">
        <f>IFERROR(IF($P605="","",IF($P605=LEFT('Master Info'!$Q$2,2),"SCGST","IGST")),"")</f>
        <v/>
      </c>
      <c r="P605" s="56" t="str">
        <f>IFERROR(LEFT(VLOOKUP($F605,'Master Info'!$A$14:$U$113,21,FALSE),2),"")</f>
        <v/>
      </c>
      <c r="Q605" s="73" t="str">
        <f t="shared" si="93"/>
        <v/>
      </c>
      <c r="R605" s="56">
        <f t="shared" si="97"/>
        <v>0</v>
      </c>
      <c r="S605" s="56">
        <f t="shared" si="97"/>
        <v>0</v>
      </c>
      <c r="T605" s="56">
        <f t="shared" si="98"/>
        <v>0</v>
      </c>
      <c r="U605" s="57">
        <f t="shared" si="99"/>
        <v>0</v>
      </c>
      <c r="V605" s="55" t="str">
        <f>IFERROR(VLOOKUP($F605,'Master Info'!$A$14:$W$113,17,FALSE),"")</f>
        <v/>
      </c>
      <c r="W605" s="54"/>
    </row>
    <row r="606" spans="1:23" x14ac:dyDescent="0.25">
      <c r="A606" s="54">
        <f t="shared" si="100"/>
        <v>605</v>
      </c>
      <c r="B606" s="54" t="str">
        <f t="shared" si="94"/>
        <v>-</v>
      </c>
      <c r="C606" s="94"/>
      <c r="D606" s="94"/>
      <c r="E606" s="76"/>
      <c r="F606" s="113"/>
      <c r="G606" s="114"/>
      <c r="H606" s="55">
        <f>IFERROR(VLOOKUP($G606,'Product Master'!$B$1:$G$26,5,FALSE),0)</f>
        <v>0</v>
      </c>
      <c r="I606" s="73" t="str">
        <f t="shared" si="95"/>
        <v/>
      </c>
      <c r="J606" s="115"/>
      <c r="K606" s="57">
        <f t="shared" si="91"/>
        <v>0</v>
      </c>
      <c r="L606" s="115"/>
      <c r="M606" s="56">
        <f t="shared" si="96"/>
        <v>0</v>
      </c>
      <c r="N606" s="56">
        <f t="shared" si="92"/>
        <v>0</v>
      </c>
      <c r="O606" s="56" t="str">
        <f>IFERROR(IF($P606="","",IF($P606=LEFT('Master Info'!$Q$2,2),"SCGST","IGST")),"")</f>
        <v/>
      </c>
      <c r="P606" s="56" t="str">
        <f>IFERROR(LEFT(VLOOKUP($F606,'Master Info'!$A$14:$U$113,21,FALSE),2),"")</f>
        <v/>
      </c>
      <c r="Q606" s="73" t="str">
        <f t="shared" si="93"/>
        <v/>
      </c>
      <c r="R606" s="56">
        <f t="shared" si="97"/>
        <v>0</v>
      </c>
      <c r="S606" s="56">
        <f t="shared" si="97"/>
        <v>0</v>
      </c>
      <c r="T606" s="56">
        <f t="shared" si="98"/>
        <v>0</v>
      </c>
      <c r="U606" s="57">
        <f t="shared" si="99"/>
        <v>0</v>
      </c>
      <c r="V606" s="55" t="str">
        <f>IFERROR(VLOOKUP($F606,'Master Info'!$A$14:$W$113,17,FALSE),"")</f>
        <v/>
      </c>
      <c r="W606" s="54"/>
    </row>
    <row r="607" spans="1:23" x14ac:dyDescent="0.25">
      <c r="A607" s="54">
        <f t="shared" si="100"/>
        <v>606</v>
      </c>
      <c r="B607" s="54" t="str">
        <f t="shared" si="94"/>
        <v>-</v>
      </c>
      <c r="C607" s="94"/>
      <c r="D607" s="94"/>
      <c r="E607" s="76"/>
      <c r="F607" s="113"/>
      <c r="G607" s="114"/>
      <c r="H607" s="55">
        <f>IFERROR(VLOOKUP($G607,'Product Master'!$B$1:$G$26,5,FALSE),0)</f>
        <v>0</v>
      </c>
      <c r="I607" s="73" t="str">
        <f t="shared" si="95"/>
        <v/>
      </c>
      <c r="J607" s="115"/>
      <c r="K607" s="57">
        <f t="shared" si="91"/>
        <v>0</v>
      </c>
      <c r="L607" s="115"/>
      <c r="M607" s="56">
        <f t="shared" si="96"/>
        <v>0</v>
      </c>
      <c r="N607" s="56">
        <f t="shared" si="92"/>
        <v>0</v>
      </c>
      <c r="O607" s="56" t="str">
        <f>IFERROR(IF($P607="","",IF($P607=LEFT('Master Info'!$Q$2,2),"SCGST","IGST")),"")</f>
        <v/>
      </c>
      <c r="P607" s="56" t="str">
        <f>IFERROR(LEFT(VLOOKUP($F607,'Master Info'!$A$14:$U$113,21,FALSE),2),"")</f>
        <v/>
      </c>
      <c r="Q607" s="73" t="str">
        <f t="shared" si="93"/>
        <v/>
      </c>
      <c r="R607" s="56">
        <f t="shared" si="97"/>
        <v>0</v>
      </c>
      <c r="S607" s="56">
        <f t="shared" si="97"/>
        <v>0</v>
      </c>
      <c r="T607" s="56">
        <f t="shared" si="98"/>
        <v>0</v>
      </c>
      <c r="U607" s="57">
        <f t="shared" si="99"/>
        <v>0</v>
      </c>
      <c r="V607" s="55" t="str">
        <f>IFERROR(VLOOKUP($F607,'Master Info'!$A$14:$W$113,17,FALSE),"")</f>
        <v/>
      </c>
      <c r="W607" s="54"/>
    </row>
    <row r="608" spans="1:23" x14ac:dyDescent="0.25">
      <c r="A608" s="54">
        <f t="shared" si="100"/>
        <v>607</v>
      </c>
      <c r="B608" s="54" t="str">
        <f t="shared" si="94"/>
        <v>-</v>
      </c>
      <c r="C608" s="94"/>
      <c r="D608" s="94"/>
      <c r="E608" s="76"/>
      <c r="F608" s="113"/>
      <c r="G608" s="114"/>
      <c r="H608" s="55">
        <f>IFERROR(VLOOKUP($G608,'Product Master'!$B$1:$G$26,5,FALSE),0)</f>
        <v>0</v>
      </c>
      <c r="I608" s="73" t="str">
        <f t="shared" si="95"/>
        <v/>
      </c>
      <c r="J608" s="115"/>
      <c r="K608" s="57">
        <f t="shared" si="91"/>
        <v>0</v>
      </c>
      <c r="L608" s="115"/>
      <c r="M608" s="56">
        <f t="shared" si="96"/>
        <v>0</v>
      </c>
      <c r="N608" s="56">
        <f t="shared" si="92"/>
        <v>0</v>
      </c>
      <c r="O608" s="56" t="str">
        <f>IFERROR(IF($P608="","",IF($P608=LEFT('Master Info'!$Q$2,2),"SCGST","IGST")),"")</f>
        <v/>
      </c>
      <c r="P608" s="56" t="str">
        <f>IFERROR(LEFT(VLOOKUP($F608,'Master Info'!$A$14:$U$113,21,FALSE),2),"")</f>
        <v/>
      </c>
      <c r="Q608" s="73" t="str">
        <f t="shared" si="93"/>
        <v/>
      </c>
      <c r="R608" s="56">
        <f t="shared" si="97"/>
        <v>0</v>
      </c>
      <c r="S608" s="56">
        <f t="shared" si="97"/>
        <v>0</v>
      </c>
      <c r="T608" s="56">
        <f t="shared" si="98"/>
        <v>0</v>
      </c>
      <c r="U608" s="57">
        <f t="shared" si="99"/>
        <v>0</v>
      </c>
      <c r="V608" s="55" t="str">
        <f>IFERROR(VLOOKUP($F608,'Master Info'!$A$14:$W$113,17,FALSE),"")</f>
        <v/>
      </c>
      <c r="W608" s="54"/>
    </row>
    <row r="609" spans="1:23" x14ac:dyDescent="0.25">
      <c r="A609" s="54">
        <f t="shared" si="100"/>
        <v>608</v>
      </c>
      <c r="B609" s="54" t="str">
        <f t="shared" si="94"/>
        <v>-</v>
      </c>
      <c r="C609" s="94"/>
      <c r="D609" s="94"/>
      <c r="E609" s="76"/>
      <c r="F609" s="113"/>
      <c r="G609" s="114"/>
      <c r="H609" s="55">
        <f>IFERROR(VLOOKUP($G609,'Product Master'!$B$1:$G$26,5,FALSE),0)</f>
        <v>0</v>
      </c>
      <c r="I609" s="73" t="str">
        <f t="shared" si="95"/>
        <v/>
      </c>
      <c r="J609" s="115"/>
      <c r="K609" s="57">
        <f t="shared" si="91"/>
        <v>0</v>
      </c>
      <c r="L609" s="115"/>
      <c r="M609" s="56">
        <f t="shared" si="96"/>
        <v>0</v>
      </c>
      <c r="N609" s="56">
        <f t="shared" si="92"/>
        <v>0</v>
      </c>
      <c r="O609" s="56" t="str">
        <f>IFERROR(IF($P609="","",IF($P609=LEFT('Master Info'!$Q$2,2),"SCGST","IGST")),"")</f>
        <v/>
      </c>
      <c r="P609" s="56" t="str">
        <f>IFERROR(LEFT(VLOOKUP($F609,'Master Info'!$A$14:$U$113,21,FALSE),2),"")</f>
        <v/>
      </c>
      <c r="Q609" s="73" t="str">
        <f t="shared" si="93"/>
        <v/>
      </c>
      <c r="R609" s="56">
        <f t="shared" si="97"/>
        <v>0</v>
      </c>
      <c r="S609" s="56">
        <f t="shared" si="97"/>
        <v>0</v>
      </c>
      <c r="T609" s="56">
        <f t="shared" si="98"/>
        <v>0</v>
      </c>
      <c r="U609" s="57">
        <f t="shared" si="99"/>
        <v>0</v>
      </c>
      <c r="V609" s="55" t="str">
        <f>IFERROR(VLOOKUP($F609,'Master Info'!$A$14:$W$113,17,FALSE),"")</f>
        <v/>
      </c>
      <c r="W609" s="54"/>
    </row>
    <row r="610" spans="1:23" x14ac:dyDescent="0.25">
      <c r="A610" s="54">
        <f t="shared" si="100"/>
        <v>609</v>
      </c>
      <c r="B610" s="54" t="str">
        <f t="shared" si="94"/>
        <v>-</v>
      </c>
      <c r="C610" s="94"/>
      <c r="D610" s="94"/>
      <c r="E610" s="76"/>
      <c r="F610" s="113"/>
      <c r="G610" s="114"/>
      <c r="H610" s="55">
        <f>IFERROR(VLOOKUP($G610,'Product Master'!$B$1:$G$26,5,FALSE),0)</f>
        <v>0</v>
      </c>
      <c r="I610" s="73" t="str">
        <f t="shared" si="95"/>
        <v/>
      </c>
      <c r="J610" s="115"/>
      <c r="K610" s="57">
        <f t="shared" si="91"/>
        <v>0</v>
      </c>
      <c r="L610" s="115"/>
      <c r="M610" s="56">
        <f t="shared" si="96"/>
        <v>0</v>
      </c>
      <c r="N610" s="56">
        <f t="shared" si="92"/>
        <v>0</v>
      </c>
      <c r="O610" s="56" t="str">
        <f>IFERROR(IF($P610="","",IF($P610=LEFT('Master Info'!$Q$2,2),"SCGST","IGST")),"")</f>
        <v/>
      </c>
      <c r="P610" s="56" t="str">
        <f>IFERROR(LEFT(VLOOKUP($F610,'Master Info'!$A$14:$U$113,21,FALSE),2),"")</f>
        <v/>
      </c>
      <c r="Q610" s="73" t="str">
        <f t="shared" si="93"/>
        <v/>
      </c>
      <c r="R610" s="56">
        <f t="shared" si="97"/>
        <v>0</v>
      </c>
      <c r="S610" s="56">
        <f t="shared" si="97"/>
        <v>0</v>
      </c>
      <c r="T610" s="56">
        <f t="shared" si="98"/>
        <v>0</v>
      </c>
      <c r="U610" s="57">
        <f t="shared" si="99"/>
        <v>0</v>
      </c>
      <c r="V610" s="55" t="str">
        <f>IFERROR(VLOOKUP($F610,'Master Info'!$A$14:$W$113,17,FALSE),"")</f>
        <v/>
      </c>
      <c r="W610" s="54"/>
    </row>
    <row r="611" spans="1:23" x14ac:dyDescent="0.25">
      <c r="A611" s="54">
        <f t="shared" si="100"/>
        <v>610</v>
      </c>
      <c r="B611" s="54" t="str">
        <f t="shared" si="94"/>
        <v>-</v>
      </c>
      <c r="C611" s="94"/>
      <c r="D611" s="94"/>
      <c r="E611" s="76"/>
      <c r="F611" s="113"/>
      <c r="G611" s="114"/>
      <c r="H611" s="55">
        <f>IFERROR(VLOOKUP($G611,'Product Master'!$B$1:$G$26,5,FALSE),0)</f>
        <v>0</v>
      </c>
      <c r="I611" s="73" t="str">
        <f t="shared" si="95"/>
        <v/>
      </c>
      <c r="J611" s="115"/>
      <c r="K611" s="57">
        <f t="shared" si="91"/>
        <v>0</v>
      </c>
      <c r="L611" s="115"/>
      <c r="M611" s="56">
        <f t="shared" si="96"/>
        <v>0</v>
      </c>
      <c r="N611" s="56">
        <f t="shared" si="92"/>
        <v>0</v>
      </c>
      <c r="O611" s="56" t="str">
        <f>IFERROR(IF($P611="","",IF($P611=LEFT('Master Info'!$Q$2,2),"SCGST","IGST")),"")</f>
        <v/>
      </c>
      <c r="P611" s="56" t="str">
        <f>IFERROR(LEFT(VLOOKUP($F611,'Master Info'!$A$14:$U$113,21,FALSE),2),"")</f>
        <v/>
      </c>
      <c r="Q611" s="73" t="str">
        <f t="shared" si="93"/>
        <v/>
      </c>
      <c r="R611" s="56">
        <f t="shared" si="97"/>
        <v>0</v>
      </c>
      <c r="S611" s="56">
        <f t="shared" si="97"/>
        <v>0</v>
      </c>
      <c r="T611" s="56">
        <f t="shared" si="98"/>
        <v>0</v>
      </c>
      <c r="U611" s="57">
        <f t="shared" si="99"/>
        <v>0</v>
      </c>
      <c r="V611" s="55" t="str">
        <f>IFERROR(VLOOKUP($F611,'Master Info'!$A$14:$W$113,17,FALSE),"")</f>
        <v/>
      </c>
      <c r="W611" s="54"/>
    </row>
    <row r="612" spans="1:23" x14ac:dyDescent="0.25">
      <c r="A612" s="54">
        <f t="shared" si="100"/>
        <v>611</v>
      </c>
      <c r="B612" s="54" t="str">
        <f t="shared" si="94"/>
        <v>-</v>
      </c>
      <c r="C612" s="94"/>
      <c r="D612" s="94"/>
      <c r="E612" s="76"/>
      <c r="F612" s="113"/>
      <c r="G612" s="114"/>
      <c r="H612" s="55">
        <f>IFERROR(VLOOKUP($G612,'Product Master'!$B$1:$G$26,5,FALSE),0)</f>
        <v>0</v>
      </c>
      <c r="I612" s="73" t="str">
        <f t="shared" si="95"/>
        <v/>
      </c>
      <c r="J612" s="115"/>
      <c r="K612" s="57">
        <f t="shared" si="91"/>
        <v>0</v>
      </c>
      <c r="L612" s="115"/>
      <c r="M612" s="56">
        <f t="shared" si="96"/>
        <v>0</v>
      </c>
      <c r="N612" s="56">
        <f t="shared" si="92"/>
        <v>0</v>
      </c>
      <c r="O612" s="56" t="str">
        <f>IFERROR(IF($P612="","",IF($P612=LEFT('Master Info'!$Q$2,2),"SCGST","IGST")),"")</f>
        <v/>
      </c>
      <c r="P612" s="56" t="str">
        <f>IFERROR(LEFT(VLOOKUP($F612,'Master Info'!$A$14:$U$113,21,FALSE),2),"")</f>
        <v/>
      </c>
      <c r="Q612" s="73" t="str">
        <f t="shared" si="93"/>
        <v/>
      </c>
      <c r="R612" s="56">
        <f t="shared" si="97"/>
        <v>0</v>
      </c>
      <c r="S612" s="56">
        <f t="shared" si="97"/>
        <v>0</v>
      </c>
      <c r="T612" s="56">
        <f t="shared" si="98"/>
        <v>0</v>
      </c>
      <c r="U612" s="57">
        <f t="shared" si="99"/>
        <v>0</v>
      </c>
      <c r="V612" s="55" t="str">
        <f>IFERROR(VLOOKUP($F612,'Master Info'!$A$14:$W$113,17,FALSE),"")</f>
        <v/>
      </c>
      <c r="W612" s="54"/>
    </row>
    <row r="613" spans="1:23" x14ac:dyDescent="0.25">
      <c r="A613" s="54">
        <f t="shared" si="100"/>
        <v>612</v>
      </c>
      <c r="B613" s="54" t="str">
        <f t="shared" si="94"/>
        <v>-</v>
      </c>
      <c r="C613" s="94"/>
      <c r="D613" s="94"/>
      <c r="E613" s="76"/>
      <c r="F613" s="113"/>
      <c r="G613" s="114"/>
      <c r="H613" s="55">
        <f>IFERROR(VLOOKUP($G613,'Product Master'!$B$1:$G$26,5,FALSE),0)</f>
        <v>0</v>
      </c>
      <c r="I613" s="73" t="str">
        <f t="shared" si="95"/>
        <v/>
      </c>
      <c r="J613" s="115"/>
      <c r="K613" s="57">
        <f t="shared" si="91"/>
        <v>0</v>
      </c>
      <c r="L613" s="115"/>
      <c r="M613" s="56">
        <f t="shared" si="96"/>
        <v>0</v>
      </c>
      <c r="N613" s="56">
        <f t="shared" si="92"/>
        <v>0</v>
      </c>
      <c r="O613" s="56" t="str">
        <f>IFERROR(IF($P613="","",IF($P613=LEFT('Master Info'!$Q$2,2),"SCGST","IGST")),"")</f>
        <v/>
      </c>
      <c r="P613" s="56" t="str">
        <f>IFERROR(LEFT(VLOOKUP($F613,'Master Info'!$A$14:$U$113,21,FALSE),2),"")</f>
        <v/>
      </c>
      <c r="Q613" s="73" t="str">
        <f t="shared" si="93"/>
        <v/>
      </c>
      <c r="R613" s="56">
        <f t="shared" si="97"/>
        <v>0</v>
      </c>
      <c r="S613" s="56">
        <f t="shared" si="97"/>
        <v>0</v>
      </c>
      <c r="T613" s="56">
        <f t="shared" si="98"/>
        <v>0</v>
      </c>
      <c r="U613" s="57">
        <f t="shared" si="99"/>
        <v>0</v>
      </c>
      <c r="V613" s="55" t="str">
        <f>IFERROR(VLOOKUP($F613,'Master Info'!$A$14:$W$113,17,FALSE),"")</f>
        <v/>
      </c>
      <c r="W613" s="54"/>
    </row>
    <row r="614" spans="1:23" x14ac:dyDescent="0.25">
      <c r="A614" s="54">
        <f t="shared" si="100"/>
        <v>613</v>
      </c>
      <c r="B614" s="54" t="str">
        <f t="shared" si="94"/>
        <v>-</v>
      </c>
      <c r="C614" s="94"/>
      <c r="D614" s="94"/>
      <c r="E614" s="76"/>
      <c r="F614" s="113"/>
      <c r="G614" s="114"/>
      <c r="H614" s="55">
        <f>IFERROR(VLOOKUP($G614,'Product Master'!$B$1:$G$26,5,FALSE),0)</f>
        <v>0</v>
      </c>
      <c r="I614" s="73" t="str">
        <f t="shared" si="95"/>
        <v/>
      </c>
      <c r="J614" s="115"/>
      <c r="K614" s="57">
        <f t="shared" si="91"/>
        <v>0</v>
      </c>
      <c r="L614" s="115"/>
      <c r="M614" s="56">
        <f t="shared" si="96"/>
        <v>0</v>
      </c>
      <c r="N614" s="56">
        <f t="shared" si="92"/>
        <v>0</v>
      </c>
      <c r="O614" s="56" t="str">
        <f>IFERROR(IF($P614="","",IF($P614=LEFT('Master Info'!$Q$2,2),"SCGST","IGST")),"")</f>
        <v/>
      </c>
      <c r="P614" s="56" t="str">
        <f>IFERROR(LEFT(VLOOKUP($F614,'Master Info'!$A$14:$U$113,21,FALSE),2),"")</f>
        <v/>
      </c>
      <c r="Q614" s="73" t="str">
        <f t="shared" si="93"/>
        <v/>
      </c>
      <c r="R614" s="56">
        <f t="shared" si="97"/>
        <v>0</v>
      </c>
      <c r="S614" s="56">
        <f t="shared" si="97"/>
        <v>0</v>
      </c>
      <c r="T614" s="56">
        <f t="shared" si="98"/>
        <v>0</v>
      </c>
      <c r="U614" s="57">
        <f t="shared" si="99"/>
        <v>0</v>
      </c>
      <c r="V614" s="55" t="str">
        <f>IFERROR(VLOOKUP($F614,'Master Info'!$A$14:$W$113,17,FALSE),"")</f>
        <v/>
      </c>
      <c r="W614" s="54"/>
    </row>
    <row r="615" spans="1:23" x14ac:dyDescent="0.25">
      <c r="A615" s="54">
        <f t="shared" si="100"/>
        <v>614</v>
      </c>
      <c r="B615" s="54" t="str">
        <f t="shared" si="94"/>
        <v>-</v>
      </c>
      <c r="C615" s="94"/>
      <c r="D615" s="94"/>
      <c r="E615" s="76"/>
      <c r="F615" s="113"/>
      <c r="G615" s="114"/>
      <c r="H615" s="55">
        <f>IFERROR(VLOOKUP($G615,'Product Master'!$B$1:$G$26,5,FALSE),0)</f>
        <v>0</v>
      </c>
      <c r="I615" s="73" t="str">
        <f t="shared" si="95"/>
        <v/>
      </c>
      <c r="J615" s="115"/>
      <c r="K615" s="57">
        <f t="shared" si="91"/>
        <v>0</v>
      </c>
      <c r="L615" s="115"/>
      <c r="M615" s="56">
        <f t="shared" si="96"/>
        <v>0</v>
      </c>
      <c r="N615" s="56">
        <f t="shared" si="92"/>
        <v>0</v>
      </c>
      <c r="O615" s="56" t="str">
        <f>IFERROR(IF($P615="","",IF($P615=LEFT('Master Info'!$Q$2,2),"SCGST","IGST")),"")</f>
        <v/>
      </c>
      <c r="P615" s="56" t="str">
        <f>IFERROR(LEFT(VLOOKUP($F615,'Master Info'!$A$14:$U$113,21,FALSE),2),"")</f>
        <v/>
      </c>
      <c r="Q615" s="73" t="str">
        <f t="shared" si="93"/>
        <v/>
      </c>
      <c r="R615" s="56">
        <f t="shared" si="97"/>
        <v>0</v>
      </c>
      <c r="S615" s="56">
        <f t="shared" si="97"/>
        <v>0</v>
      </c>
      <c r="T615" s="56">
        <f t="shared" si="98"/>
        <v>0</v>
      </c>
      <c r="U615" s="57">
        <f t="shared" si="99"/>
        <v>0</v>
      </c>
      <c r="V615" s="55" t="str">
        <f>IFERROR(VLOOKUP($F615,'Master Info'!$A$14:$W$113,17,FALSE),"")</f>
        <v/>
      </c>
      <c r="W615" s="54"/>
    </row>
    <row r="616" spans="1:23" x14ac:dyDescent="0.25">
      <c r="A616" s="54">
        <f t="shared" si="100"/>
        <v>615</v>
      </c>
      <c r="B616" s="54" t="str">
        <f t="shared" si="94"/>
        <v>-</v>
      </c>
      <c r="C616" s="94"/>
      <c r="D616" s="94"/>
      <c r="E616" s="76"/>
      <c r="F616" s="113"/>
      <c r="G616" s="114"/>
      <c r="H616" s="55">
        <f>IFERROR(VLOOKUP($G616,'Product Master'!$B$1:$G$26,5,FALSE),0)</f>
        <v>0</v>
      </c>
      <c r="I616" s="73" t="str">
        <f t="shared" si="95"/>
        <v/>
      </c>
      <c r="J616" s="115"/>
      <c r="K616" s="57">
        <f t="shared" si="91"/>
        <v>0</v>
      </c>
      <c r="L616" s="115"/>
      <c r="M616" s="56">
        <f t="shared" si="96"/>
        <v>0</v>
      </c>
      <c r="N616" s="56">
        <f t="shared" si="92"/>
        <v>0</v>
      </c>
      <c r="O616" s="56" t="str">
        <f>IFERROR(IF($P616="","",IF($P616=LEFT('Master Info'!$Q$2,2),"SCGST","IGST")),"")</f>
        <v/>
      </c>
      <c r="P616" s="56" t="str">
        <f>IFERROR(LEFT(VLOOKUP($F616,'Master Info'!$A$14:$U$113,21,FALSE),2),"")</f>
        <v/>
      </c>
      <c r="Q616" s="73" t="str">
        <f t="shared" si="93"/>
        <v/>
      </c>
      <c r="R616" s="56">
        <f t="shared" si="97"/>
        <v>0</v>
      </c>
      <c r="S616" s="56">
        <f t="shared" si="97"/>
        <v>0</v>
      </c>
      <c r="T616" s="56">
        <f t="shared" si="98"/>
        <v>0</v>
      </c>
      <c r="U616" s="57">
        <f t="shared" si="99"/>
        <v>0</v>
      </c>
      <c r="V616" s="55" t="str">
        <f>IFERROR(VLOOKUP($F616,'Master Info'!$A$14:$W$113,17,FALSE),"")</f>
        <v/>
      </c>
      <c r="W616" s="54"/>
    </row>
    <row r="617" spans="1:23" x14ac:dyDescent="0.25">
      <c r="A617" s="54">
        <f t="shared" si="100"/>
        <v>616</v>
      </c>
      <c r="B617" s="54" t="str">
        <f t="shared" si="94"/>
        <v>-</v>
      </c>
      <c r="C617" s="94"/>
      <c r="D617" s="94"/>
      <c r="E617" s="76"/>
      <c r="F617" s="113"/>
      <c r="G617" s="114"/>
      <c r="H617" s="55">
        <f>IFERROR(VLOOKUP($G617,'Product Master'!$B$1:$G$26,5,FALSE),0)</f>
        <v>0</v>
      </c>
      <c r="I617" s="73" t="str">
        <f t="shared" si="95"/>
        <v/>
      </c>
      <c r="J617" s="115"/>
      <c r="K617" s="57">
        <f t="shared" si="91"/>
        <v>0</v>
      </c>
      <c r="L617" s="115"/>
      <c r="M617" s="56">
        <f t="shared" si="96"/>
        <v>0</v>
      </c>
      <c r="N617" s="56">
        <f t="shared" si="92"/>
        <v>0</v>
      </c>
      <c r="O617" s="56" t="str">
        <f>IFERROR(IF($P617="","",IF($P617=LEFT('Master Info'!$Q$2,2),"SCGST","IGST")),"")</f>
        <v/>
      </c>
      <c r="P617" s="56" t="str">
        <f>IFERROR(LEFT(VLOOKUP($F617,'Master Info'!$A$14:$U$113,21,FALSE),2),"")</f>
        <v/>
      </c>
      <c r="Q617" s="73" t="str">
        <f t="shared" si="93"/>
        <v/>
      </c>
      <c r="R617" s="56">
        <f t="shared" si="97"/>
        <v>0</v>
      </c>
      <c r="S617" s="56">
        <f t="shared" si="97"/>
        <v>0</v>
      </c>
      <c r="T617" s="56">
        <f t="shared" si="98"/>
        <v>0</v>
      </c>
      <c r="U617" s="57">
        <f t="shared" si="99"/>
        <v>0</v>
      </c>
      <c r="V617" s="55" t="str">
        <f>IFERROR(VLOOKUP($F617,'Master Info'!$A$14:$W$113,17,FALSE),"")</f>
        <v/>
      </c>
      <c r="W617" s="54"/>
    </row>
    <row r="618" spans="1:23" x14ac:dyDescent="0.25">
      <c r="A618" s="54">
        <f t="shared" si="100"/>
        <v>617</v>
      </c>
      <c r="B618" s="54" t="str">
        <f t="shared" si="94"/>
        <v>-</v>
      </c>
      <c r="C618" s="94"/>
      <c r="D618" s="94"/>
      <c r="E618" s="76"/>
      <c r="F618" s="113"/>
      <c r="G618" s="114"/>
      <c r="H618" s="55">
        <f>IFERROR(VLOOKUP($G618,'Product Master'!$B$1:$G$26,5,FALSE),0)</f>
        <v>0</v>
      </c>
      <c r="I618" s="73" t="str">
        <f t="shared" si="95"/>
        <v/>
      </c>
      <c r="J618" s="115"/>
      <c r="K618" s="57">
        <f t="shared" si="91"/>
        <v>0</v>
      </c>
      <c r="L618" s="115"/>
      <c r="M618" s="56">
        <f t="shared" si="96"/>
        <v>0</v>
      </c>
      <c r="N618" s="56">
        <f t="shared" si="92"/>
        <v>0</v>
      </c>
      <c r="O618" s="56" t="str">
        <f>IFERROR(IF($P618="","",IF($P618=LEFT('Master Info'!$Q$2,2),"SCGST","IGST")),"")</f>
        <v/>
      </c>
      <c r="P618" s="56" t="str">
        <f>IFERROR(LEFT(VLOOKUP($F618,'Master Info'!$A$14:$U$113,21,FALSE),2),"")</f>
        <v/>
      </c>
      <c r="Q618" s="73" t="str">
        <f t="shared" si="93"/>
        <v/>
      </c>
      <c r="R618" s="56">
        <f t="shared" si="97"/>
        <v>0</v>
      </c>
      <c r="S618" s="56">
        <f t="shared" si="97"/>
        <v>0</v>
      </c>
      <c r="T618" s="56">
        <f t="shared" si="98"/>
        <v>0</v>
      </c>
      <c r="U618" s="57">
        <f t="shared" si="99"/>
        <v>0</v>
      </c>
      <c r="V618" s="55" t="str">
        <f>IFERROR(VLOOKUP($F618,'Master Info'!$A$14:$W$113,17,FALSE),"")</f>
        <v/>
      </c>
      <c r="W618" s="54"/>
    </row>
    <row r="619" spans="1:23" x14ac:dyDescent="0.25">
      <c r="A619" s="54">
        <f t="shared" si="100"/>
        <v>618</v>
      </c>
      <c r="B619" s="54" t="str">
        <f t="shared" si="94"/>
        <v>-</v>
      </c>
      <c r="C619" s="94"/>
      <c r="D619" s="94"/>
      <c r="E619" s="76"/>
      <c r="F619" s="113"/>
      <c r="G619" s="114"/>
      <c r="H619" s="55">
        <f>IFERROR(VLOOKUP($G619,'Product Master'!$B$1:$G$26,5,FALSE),0)</f>
        <v>0</v>
      </c>
      <c r="I619" s="73" t="str">
        <f t="shared" si="95"/>
        <v/>
      </c>
      <c r="J619" s="115"/>
      <c r="K619" s="57">
        <f t="shared" si="91"/>
        <v>0</v>
      </c>
      <c r="L619" s="115"/>
      <c r="M619" s="56">
        <f t="shared" si="96"/>
        <v>0</v>
      </c>
      <c r="N619" s="56">
        <f t="shared" si="92"/>
        <v>0</v>
      </c>
      <c r="O619" s="56" t="str">
        <f>IFERROR(IF($P619="","",IF($P619=LEFT('Master Info'!$Q$2,2),"SCGST","IGST")),"")</f>
        <v/>
      </c>
      <c r="P619" s="56" t="str">
        <f>IFERROR(LEFT(VLOOKUP($F619,'Master Info'!$A$14:$U$113,21,FALSE),2),"")</f>
        <v/>
      </c>
      <c r="Q619" s="73" t="str">
        <f t="shared" si="93"/>
        <v/>
      </c>
      <c r="R619" s="56">
        <f t="shared" si="97"/>
        <v>0</v>
      </c>
      <c r="S619" s="56">
        <f t="shared" si="97"/>
        <v>0</v>
      </c>
      <c r="T619" s="56">
        <f t="shared" si="98"/>
        <v>0</v>
      </c>
      <c r="U619" s="57">
        <f t="shared" si="99"/>
        <v>0</v>
      </c>
      <c r="V619" s="55" t="str">
        <f>IFERROR(VLOOKUP($F619,'Master Info'!$A$14:$W$113,17,FALSE),"")</f>
        <v/>
      </c>
      <c r="W619" s="54"/>
    </row>
    <row r="620" spans="1:23" x14ac:dyDescent="0.25">
      <c r="A620" s="54">
        <f t="shared" si="100"/>
        <v>619</v>
      </c>
      <c r="B620" s="54" t="str">
        <f t="shared" si="94"/>
        <v>-</v>
      </c>
      <c r="C620" s="94"/>
      <c r="D620" s="94"/>
      <c r="E620" s="76"/>
      <c r="F620" s="113"/>
      <c r="G620" s="114"/>
      <c r="H620" s="55">
        <f>IFERROR(VLOOKUP($G620,'Product Master'!$B$1:$G$26,5,FALSE),0)</f>
        <v>0</v>
      </c>
      <c r="I620" s="73" t="str">
        <f t="shared" si="95"/>
        <v/>
      </c>
      <c r="J620" s="115"/>
      <c r="K620" s="57">
        <f t="shared" si="91"/>
        <v>0</v>
      </c>
      <c r="L620" s="115"/>
      <c r="M620" s="56">
        <f t="shared" si="96"/>
        <v>0</v>
      </c>
      <c r="N620" s="56">
        <f t="shared" si="92"/>
        <v>0</v>
      </c>
      <c r="O620" s="56" t="str">
        <f>IFERROR(IF($P620="","",IF($P620=LEFT('Master Info'!$Q$2,2),"SCGST","IGST")),"")</f>
        <v/>
      </c>
      <c r="P620" s="56" t="str">
        <f>IFERROR(LEFT(VLOOKUP($F620,'Master Info'!$A$14:$U$113,21,FALSE),2),"")</f>
        <v/>
      </c>
      <c r="Q620" s="73" t="str">
        <f t="shared" si="93"/>
        <v/>
      </c>
      <c r="R620" s="56">
        <f t="shared" si="97"/>
        <v>0</v>
      </c>
      <c r="S620" s="56">
        <f t="shared" si="97"/>
        <v>0</v>
      </c>
      <c r="T620" s="56">
        <f t="shared" si="98"/>
        <v>0</v>
      </c>
      <c r="U620" s="57">
        <f t="shared" si="99"/>
        <v>0</v>
      </c>
      <c r="V620" s="55" t="str">
        <f>IFERROR(VLOOKUP($F620,'Master Info'!$A$14:$W$113,17,FALSE),"")</f>
        <v/>
      </c>
      <c r="W620" s="54"/>
    </row>
    <row r="621" spans="1:23" x14ac:dyDescent="0.25">
      <c r="A621" s="54">
        <f t="shared" si="100"/>
        <v>620</v>
      </c>
      <c r="B621" s="54" t="str">
        <f t="shared" si="94"/>
        <v>-</v>
      </c>
      <c r="C621" s="94"/>
      <c r="D621" s="94"/>
      <c r="E621" s="76"/>
      <c r="F621" s="113"/>
      <c r="G621" s="114"/>
      <c r="H621" s="55">
        <f>IFERROR(VLOOKUP($G621,'Product Master'!$B$1:$G$26,5,FALSE),0)</f>
        <v>0</v>
      </c>
      <c r="I621" s="73" t="str">
        <f t="shared" si="95"/>
        <v/>
      </c>
      <c r="J621" s="115"/>
      <c r="K621" s="57">
        <f t="shared" si="91"/>
        <v>0</v>
      </c>
      <c r="L621" s="115"/>
      <c r="M621" s="56">
        <f t="shared" si="96"/>
        <v>0</v>
      </c>
      <c r="N621" s="56">
        <f t="shared" si="92"/>
        <v>0</v>
      </c>
      <c r="O621" s="56" t="str">
        <f>IFERROR(IF($P621="","",IF($P621=LEFT('Master Info'!$Q$2,2),"SCGST","IGST")),"")</f>
        <v/>
      </c>
      <c r="P621" s="56" t="str">
        <f>IFERROR(LEFT(VLOOKUP($F621,'Master Info'!$A$14:$U$113,21,FALSE),2),"")</f>
        <v/>
      </c>
      <c r="Q621" s="73" t="str">
        <f t="shared" si="93"/>
        <v/>
      </c>
      <c r="R621" s="56">
        <f t="shared" si="97"/>
        <v>0</v>
      </c>
      <c r="S621" s="56">
        <f t="shared" si="97"/>
        <v>0</v>
      </c>
      <c r="T621" s="56">
        <f t="shared" si="98"/>
        <v>0</v>
      </c>
      <c r="U621" s="57">
        <f t="shared" si="99"/>
        <v>0</v>
      </c>
      <c r="V621" s="55" t="str">
        <f>IFERROR(VLOOKUP($F621,'Master Info'!$A$14:$W$113,17,FALSE),"")</f>
        <v/>
      </c>
      <c r="W621" s="54"/>
    </row>
    <row r="622" spans="1:23" x14ac:dyDescent="0.25">
      <c r="A622" s="54">
        <f t="shared" si="100"/>
        <v>621</v>
      </c>
      <c r="B622" s="54" t="str">
        <f t="shared" si="94"/>
        <v>-</v>
      </c>
      <c r="C622" s="94"/>
      <c r="D622" s="94"/>
      <c r="E622" s="76"/>
      <c r="F622" s="113"/>
      <c r="G622" s="114"/>
      <c r="H622" s="55">
        <f>IFERROR(VLOOKUP($G622,'Product Master'!$B$1:$G$26,5,FALSE),0)</f>
        <v>0</v>
      </c>
      <c r="I622" s="73" t="str">
        <f t="shared" si="95"/>
        <v/>
      </c>
      <c r="J622" s="115"/>
      <c r="K622" s="57">
        <f t="shared" si="91"/>
        <v>0</v>
      </c>
      <c r="L622" s="115"/>
      <c r="M622" s="56">
        <f t="shared" si="96"/>
        <v>0</v>
      </c>
      <c r="N622" s="56">
        <f t="shared" si="92"/>
        <v>0</v>
      </c>
      <c r="O622" s="56" t="str">
        <f>IFERROR(IF($P622="","",IF($P622=LEFT('Master Info'!$Q$2,2),"SCGST","IGST")),"")</f>
        <v/>
      </c>
      <c r="P622" s="56" t="str">
        <f>IFERROR(LEFT(VLOOKUP($F622,'Master Info'!$A$14:$U$113,21,FALSE),2),"")</f>
        <v/>
      </c>
      <c r="Q622" s="73" t="str">
        <f t="shared" si="93"/>
        <v/>
      </c>
      <c r="R622" s="56">
        <f t="shared" si="97"/>
        <v>0</v>
      </c>
      <c r="S622" s="56">
        <f t="shared" si="97"/>
        <v>0</v>
      </c>
      <c r="T622" s="56">
        <f t="shared" si="98"/>
        <v>0</v>
      </c>
      <c r="U622" s="57">
        <f t="shared" si="99"/>
        <v>0</v>
      </c>
      <c r="V622" s="55" t="str">
        <f>IFERROR(VLOOKUP($F622,'Master Info'!$A$14:$W$113,17,FALSE),"")</f>
        <v/>
      </c>
      <c r="W622" s="54"/>
    </row>
    <row r="623" spans="1:23" x14ac:dyDescent="0.25">
      <c r="A623" s="54">
        <f t="shared" si="100"/>
        <v>622</v>
      </c>
      <c r="B623" s="54" t="str">
        <f t="shared" si="94"/>
        <v>-</v>
      </c>
      <c r="C623" s="94"/>
      <c r="D623" s="94"/>
      <c r="E623" s="76"/>
      <c r="F623" s="113"/>
      <c r="G623" s="114"/>
      <c r="H623" s="55">
        <f>IFERROR(VLOOKUP($G623,'Product Master'!$B$1:$G$26,5,FALSE),0)</f>
        <v>0</v>
      </c>
      <c r="I623" s="73" t="str">
        <f t="shared" si="95"/>
        <v/>
      </c>
      <c r="J623" s="115"/>
      <c r="K623" s="57">
        <f t="shared" si="91"/>
        <v>0</v>
      </c>
      <c r="L623" s="115"/>
      <c r="M623" s="56">
        <f t="shared" si="96"/>
        <v>0</v>
      </c>
      <c r="N623" s="56">
        <f t="shared" si="92"/>
        <v>0</v>
      </c>
      <c r="O623" s="56" t="str">
        <f>IFERROR(IF($P623="","",IF($P623=LEFT('Master Info'!$Q$2,2),"SCGST","IGST")),"")</f>
        <v/>
      </c>
      <c r="P623" s="56" t="str">
        <f>IFERROR(LEFT(VLOOKUP($F623,'Master Info'!$A$14:$U$113,21,FALSE),2),"")</f>
        <v/>
      </c>
      <c r="Q623" s="73" t="str">
        <f t="shared" si="93"/>
        <v/>
      </c>
      <c r="R623" s="56">
        <f t="shared" si="97"/>
        <v>0</v>
      </c>
      <c r="S623" s="56">
        <f t="shared" si="97"/>
        <v>0</v>
      </c>
      <c r="T623" s="56">
        <f t="shared" si="98"/>
        <v>0</v>
      </c>
      <c r="U623" s="57">
        <f t="shared" si="99"/>
        <v>0</v>
      </c>
      <c r="V623" s="55" t="str">
        <f>IFERROR(VLOOKUP($F623,'Master Info'!$A$14:$W$113,17,FALSE),"")</f>
        <v/>
      </c>
      <c r="W623" s="54"/>
    </row>
    <row r="624" spans="1:23" x14ac:dyDescent="0.25">
      <c r="A624" s="54">
        <f t="shared" si="100"/>
        <v>623</v>
      </c>
      <c r="B624" s="54" t="str">
        <f t="shared" si="94"/>
        <v>-</v>
      </c>
      <c r="C624" s="94"/>
      <c r="D624" s="94"/>
      <c r="E624" s="76"/>
      <c r="F624" s="113"/>
      <c r="G624" s="114"/>
      <c r="H624" s="55">
        <f>IFERROR(VLOOKUP($G624,'Product Master'!$B$1:$G$26,5,FALSE),0)</f>
        <v>0</v>
      </c>
      <c r="I624" s="73" t="str">
        <f t="shared" si="95"/>
        <v/>
      </c>
      <c r="J624" s="115"/>
      <c r="K624" s="57">
        <f t="shared" si="91"/>
        <v>0</v>
      </c>
      <c r="L624" s="115"/>
      <c r="M624" s="56">
        <f t="shared" si="96"/>
        <v>0</v>
      </c>
      <c r="N624" s="56">
        <f t="shared" si="92"/>
        <v>0</v>
      </c>
      <c r="O624" s="56" t="str">
        <f>IFERROR(IF($P624="","",IF($P624=LEFT('Master Info'!$Q$2,2),"SCGST","IGST")),"")</f>
        <v/>
      </c>
      <c r="P624" s="56" t="str">
        <f>IFERROR(LEFT(VLOOKUP($F624,'Master Info'!$A$14:$U$113,21,FALSE),2),"")</f>
        <v/>
      </c>
      <c r="Q624" s="73" t="str">
        <f t="shared" si="93"/>
        <v/>
      </c>
      <c r="R624" s="56">
        <f t="shared" si="97"/>
        <v>0</v>
      </c>
      <c r="S624" s="56">
        <f t="shared" si="97"/>
        <v>0</v>
      </c>
      <c r="T624" s="56">
        <f t="shared" si="98"/>
        <v>0</v>
      </c>
      <c r="U624" s="57">
        <f t="shared" si="99"/>
        <v>0</v>
      </c>
      <c r="V624" s="55" t="str">
        <f>IFERROR(VLOOKUP($F624,'Master Info'!$A$14:$W$113,17,FALSE),"")</f>
        <v/>
      </c>
      <c r="W624" s="54"/>
    </row>
    <row r="625" spans="1:23" x14ac:dyDescent="0.25">
      <c r="A625" s="54">
        <f t="shared" si="100"/>
        <v>624</v>
      </c>
      <c r="B625" s="54" t="str">
        <f t="shared" si="94"/>
        <v>-</v>
      </c>
      <c r="C625" s="94"/>
      <c r="D625" s="94"/>
      <c r="E625" s="76"/>
      <c r="F625" s="113"/>
      <c r="G625" s="114"/>
      <c r="H625" s="55">
        <f>IFERROR(VLOOKUP($G625,'Product Master'!$B$1:$G$26,5,FALSE),0)</f>
        <v>0</v>
      </c>
      <c r="I625" s="73" t="str">
        <f t="shared" si="95"/>
        <v/>
      </c>
      <c r="J625" s="115"/>
      <c r="K625" s="57">
        <f t="shared" si="91"/>
        <v>0</v>
      </c>
      <c r="L625" s="115"/>
      <c r="M625" s="56">
        <f t="shared" si="96"/>
        <v>0</v>
      </c>
      <c r="N625" s="56">
        <f t="shared" si="92"/>
        <v>0</v>
      </c>
      <c r="O625" s="56" t="str">
        <f>IFERROR(IF($P625="","",IF($P625=LEFT('Master Info'!$Q$2,2),"SCGST","IGST")),"")</f>
        <v/>
      </c>
      <c r="P625" s="56" t="str">
        <f>IFERROR(LEFT(VLOOKUP($F625,'Master Info'!$A$14:$U$113,21,FALSE),2),"")</f>
        <v/>
      </c>
      <c r="Q625" s="73" t="str">
        <f t="shared" si="93"/>
        <v/>
      </c>
      <c r="R625" s="56">
        <f t="shared" si="97"/>
        <v>0</v>
      </c>
      <c r="S625" s="56">
        <f t="shared" si="97"/>
        <v>0</v>
      </c>
      <c r="T625" s="56">
        <f t="shared" si="98"/>
        <v>0</v>
      </c>
      <c r="U625" s="57">
        <f t="shared" si="99"/>
        <v>0</v>
      </c>
      <c r="V625" s="55" t="str">
        <f>IFERROR(VLOOKUP($F625,'Master Info'!$A$14:$W$113,17,FALSE),"")</f>
        <v/>
      </c>
      <c r="W625" s="54"/>
    </row>
    <row r="626" spans="1:23" x14ac:dyDescent="0.25">
      <c r="A626" s="54">
        <f t="shared" si="100"/>
        <v>625</v>
      </c>
      <c r="B626" s="54" t="str">
        <f t="shared" si="94"/>
        <v>-</v>
      </c>
      <c r="C626" s="94"/>
      <c r="D626" s="94"/>
      <c r="E626" s="76"/>
      <c r="F626" s="113"/>
      <c r="G626" s="114"/>
      <c r="H626" s="55">
        <f>IFERROR(VLOOKUP($G626,'Product Master'!$B$1:$G$26,5,FALSE),0)</f>
        <v>0</v>
      </c>
      <c r="I626" s="73" t="str">
        <f t="shared" si="95"/>
        <v/>
      </c>
      <c r="J626" s="115"/>
      <c r="K626" s="57">
        <f t="shared" si="91"/>
        <v>0</v>
      </c>
      <c r="L626" s="115"/>
      <c r="M626" s="56">
        <f t="shared" si="96"/>
        <v>0</v>
      </c>
      <c r="N626" s="56">
        <f t="shared" si="92"/>
        <v>0</v>
      </c>
      <c r="O626" s="56" t="str">
        <f>IFERROR(IF($P626="","",IF($P626=LEFT('Master Info'!$Q$2,2),"SCGST","IGST")),"")</f>
        <v/>
      </c>
      <c r="P626" s="56" t="str">
        <f>IFERROR(LEFT(VLOOKUP($F626,'Master Info'!$A$14:$U$113,21,FALSE),2),"")</f>
        <v/>
      </c>
      <c r="Q626" s="73" t="str">
        <f t="shared" si="93"/>
        <v/>
      </c>
      <c r="R626" s="56">
        <f t="shared" si="97"/>
        <v>0</v>
      </c>
      <c r="S626" s="56">
        <f t="shared" si="97"/>
        <v>0</v>
      </c>
      <c r="T626" s="56">
        <f t="shared" si="98"/>
        <v>0</v>
      </c>
      <c r="U626" s="57">
        <f t="shared" si="99"/>
        <v>0</v>
      </c>
      <c r="V626" s="55" t="str">
        <f>IFERROR(VLOOKUP($F626,'Master Info'!$A$14:$W$113,17,FALSE),"")</f>
        <v/>
      </c>
      <c r="W626" s="54"/>
    </row>
    <row r="627" spans="1:23" x14ac:dyDescent="0.25">
      <c r="A627" s="54">
        <f t="shared" si="100"/>
        <v>626</v>
      </c>
      <c r="B627" s="54" t="str">
        <f t="shared" si="94"/>
        <v>-</v>
      </c>
      <c r="C627" s="94"/>
      <c r="D627" s="94"/>
      <c r="E627" s="76"/>
      <c r="F627" s="113"/>
      <c r="G627" s="114"/>
      <c r="H627" s="55">
        <f>IFERROR(VLOOKUP($G627,'Product Master'!$B$1:$G$26,5,FALSE),0)</f>
        <v>0</v>
      </c>
      <c r="I627" s="73" t="str">
        <f t="shared" si="95"/>
        <v/>
      </c>
      <c r="J627" s="115"/>
      <c r="K627" s="57">
        <f t="shared" si="91"/>
        <v>0</v>
      </c>
      <c r="L627" s="115"/>
      <c r="M627" s="56">
        <f t="shared" si="96"/>
        <v>0</v>
      </c>
      <c r="N627" s="56">
        <f t="shared" si="92"/>
        <v>0</v>
      </c>
      <c r="O627" s="56" t="str">
        <f>IFERROR(IF($P627="","",IF($P627=LEFT('Master Info'!$Q$2,2),"SCGST","IGST")),"")</f>
        <v/>
      </c>
      <c r="P627" s="56" t="str">
        <f>IFERROR(LEFT(VLOOKUP($F627,'Master Info'!$A$14:$U$113,21,FALSE),2),"")</f>
        <v/>
      </c>
      <c r="Q627" s="73" t="str">
        <f t="shared" si="93"/>
        <v/>
      </c>
      <c r="R627" s="56">
        <f t="shared" si="97"/>
        <v>0</v>
      </c>
      <c r="S627" s="56">
        <f t="shared" si="97"/>
        <v>0</v>
      </c>
      <c r="T627" s="56">
        <f t="shared" si="98"/>
        <v>0</v>
      </c>
      <c r="U627" s="57">
        <f t="shared" si="99"/>
        <v>0</v>
      </c>
      <c r="V627" s="55" t="str">
        <f>IFERROR(VLOOKUP($F627,'Master Info'!$A$14:$W$113,17,FALSE),"")</f>
        <v/>
      </c>
      <c r="W627" s="54"/>
    </row>
    <row r="628" spans="1:23" x14ac:dyDescent="0.25">
      <c r="A628" s="54">
        <f t="shared" si="100"/>
        <v>627</v>
      </c>
      <c r="B628" s="54" t="str">
        <f t="shared" si="94"/>
        <v>-</v>
      </c>
      <c r="C628" s="94"/>
      <c r="D628" s="94"/>
      <c r="E628" s="76"/>
      <c r="F628" s="113"/>
      <c r="G628" s="114"/>
      <c r="H628" s="55">
        <f>IFERROR(VLOOKUP($G628,'Product Master'!$B$1:$G$26,5,FALSE),0)</f>
        <v>0</v>
      </c>
      <c r="I628" s="73" t="str">
        <f t="shared" si="95"/>
        <v/>
      </c>
      <c r="J628" s="115"/>
      <c r="K628" s="57">
        <f t="shared" si="91"/>
        <v>0</v>
      </c>
      <c r="L628" s="115"/>
      <c r="M628" s="56">
        <f t="shared" si="96"/>
        <v>0</v>
      </c>
      <c r="N628" s="56">
        <f t="shared" si="92"/>
        <v>0</v>
      </c>
      <c r="O628" s="56" t="str">
        <f>IFERROR(IF($P628="","",IF($P628=LEFT('Master Info'!$Q$2,2),"SCGST","IGST")),"")</f>
        <v/>
      </c>
      <c r="P628" s="56" t="str">
        <f>IFERROR(LEFT(VLOOKUP($F628,'Master Info'!$A$14:$U$113,21,FALSE),2),"")</f>
        <v/>
      </c>
      <c r="Q628" s="73" t="str">
        <f t="shared" si="93"/>
        <v/>
      </c>
      <c r="R628" s="56">
        <f t="shared" si="97"/>
        <v>0</v>
      </c>
      <c r="S628" s="56">
        <f t="shared" si="97"/>
        <v>0</v>
      </c>
      <c r="T628" s="56">
        <f t="shared" si="98"/>
        <v>0</v>
      </c>
      <c r="U628" s="57">
        <f t="shared" si="99"/>
        <v>0</v>
      </c>
      <c r="V628" s="55" t="str">
        <f>IFERROR(VLOOKUP($F628,'Master Info'!$A$14:$W$113,17,FALSE),"")</f>
        <v/>
      </c>
      <c r="W628" s="54"/>
    </row>
    <row r="629" spans="1:23" x14ac:dyDescent="0.25">
      <c r="A629" s="54">
        <f t="shared" si="100"/>
        <v>628</v>
      </c>
      <c r="B629" s="54" t="str">
        <f t="shared" si="94"/>
        <v>-</v>
      </c>
      <c r="C629" s="94"/>
      <c r="D629" s="94"/>
      <c r="E629" s="76"/>
      <c r="F629" s="113"/>
      <c r="G629" s="114"/>
      <c r="H629" s="55">
        <f>IFERROR(VLOOKUP($G629,'Product Master'!$B$1:$G$26,5,FALSE),0)</f>
        <v>0</v>
      </c>
      <c r="I629" s="73" t="str">
        <f t="shared" si="95"/>
        <v/>
      </c>
      <c r="J629" s="115"/>
      <c r="K629" s="57">
        <f t="shared" si="91"/>
        <v>0</v>
      </c>
      <c r="L629" s="115"/>
      <c r="M629" s="56">
        <f t="shared" si="96"/>
        <v>0</v>
      </c>
      <c r="N629" s="56">
        <f t="shared" si="92"/>
        <v>0</v>
      </c>
      <c r="O629" s="56" t="str">
        <f>IFERROR(IF($P629="","",IF($P629=LEFT('Master Info'!$Q$2,2),"SCGST","IGST")),"")</f>
        <v/>
      </c>
      <c r="P629" s="56" t="str">
        <f>IFERROR(LEFT(VLOOKUP($F629,'Master Info'!$A$14:$U$113,21,FALSE),2),"")</f>
        <v/>
      </c>
      <c r="Q629" s="73" t="str">
        <f t="shared" si="93"/>
        <v/>
      </c>
      <c r="R629" s="56">
        <f t="shared" si="97"/>
        <v>0</v>
      </c>
      <c r="S629" s="56">
        <f t="shared" si="97"/>
        <v>0</v>
      </c>
      <c r="T629" s="56">
        <f t="shared" si="98"/>
        <v>0</v>
      </c>
      <c r="U629" s="57">
        <f t="shared" si="99"/>
        <v>0</v>
      </c>
      <c r="V629" s="55" t="str">
        <f>IFERROR(VLOOKUP($F629,'Master Info'!$A$14:$W$113,17,FALSE),"")</f>
        <v/>
      </c>
      <c r="W629" s="54"/>
    </row>
    <row r="630" spans="1:23" x14ac:dyDescent="0.25">
      <c r="A630" s="54">
        <f t="shared" si="100"/>
        <v>629</v>
      </c>
      <c r="B630" s="54" t="str">
        <f t="shared" si="94"/>
        <v>-</v>
      </c>
      <c r="C630" s="94"/>
      <c r="D630" s="94"/>
      <c r="E630" s="76"/>
      <c r="F630" s="113"/>
      <c r="G630" s="114"/>
      <c r="H630" s="55">
        <f>IFERROR(VLOOKUP($G630,'Product Master'!$B$1:$G$26,5,FALSE),0)</f>
        <v>0</v>
      </c>
      <c r="I630" s="73" t="str">
        <f t="shared" si="95"/>
        <v/>
      </c>
      <c r="J630" s="115"/>
      <c r="K630" s="57">
        <f t="shared" ref="K630:K693" si="101">IFERROR(H630-J630,0)</f>
        <v>0</v>
      </c>
      <c r="L630" s="115"/>
      <c r="M630" s="56">
        <f t="shared" si="96"/>
        <v>0</v>
      </c>
      <c r="N630" s="56">
        <f t="shared" ref="N630:N693" si="102">IFERROR(ROUND($J630*$L630,0),0)</f>
        <v>0</v>
      </c>
      <c r="O630" s="56" t="str">
        <f>IFERROR(IF($P630="","",IF($P630=LEFT('Master Info'!$Q$2,2),"SCGST","IGST")),"")</f>
        <v/>
      </c>
      <c r="P630" s="56" t="str">
        <f>IFERROR(LEFT(VLOOKUP($F630,'Master Info'!$A$14:$U$113,21,FALSE),2),"")</f>
        <v/>
      </c>
      <c r="Q630" s="73" t="str">
        <f t="shared" si="93"/>
        <v/>
      </c>
      <c r="R630" s="56">
        <f t="shared" si="97"/>
        <v>0</v>
      </c>
      <c r="S630" s="56">
        <f t="shared" si="97"/>
        <v>0</v>
      </c>
      <c r="T630" s="56">
        <f t="shared" si="98"/>
        <v>0</v>
      </c>
      <c r="U630" s="57">
        <f t="shared" si="99"/>
        <v>0</v>
      </c>
      <c r="V630" s="55" t="str">
        <f>IFERROR(VLOOKUP($F630,'Master Info'!$A$14:$W$113,17,FALSE),"")</f>
        <v/>
      </c>
      <c r="W630" s="54"/>
    </row>
    <row r="631" spans="1:23" x14ac:dyDescent="0.25">
      <c r="A631" s="54">
        <f t="shared" si="100"/>
        <v>630</v>
      </c>
      <c r="B631" s="54" t="str">
        <f t="shared" si="94"/>
        <v>-</v>
      </c>
      <c r="C631" s="94"/>
      <c r="D631" s="94"/>
      <c r="E631" s="76"/>
      <c r="F631" s="113"/>
      <c r="G631" s="114"/>
      <c r="H631" s="55">
        <f>IFERROR(VLOOKUP($G631,'Product Master'!$B$1:$G$26,5,FALSE),0)</f>
        <v>0</v>
      </c>
      <c r="I631" s="73" t="str">
        <f t="shared" si="95"/>
        <v/>
      </c>
      <c r="J631" s="115"/>
      <c r="K631" s="57">
        <f t="shared" si="101"/>
        <v>0</v>
      </c>
      <c r="L631" s="115"/>
      <c r="M631" s="56">
        <f t="shared" si="96"/>
        <v>0</v>
      </c>
      <c r="N631" s="56">
        <f t="shared" si="102"/>
        <v>0</v>
      </c>
      <c r="O631" s="56" t="str">
        <f>IFERROR(IF($P631="","",IF($P631=LEFT('Master Info'!$Q$2,2),"SCGST","IGST")),"")</f>
        <v/>
      </c>
      <c r="P631" s="56" t="str">
        <f>IFERROR(LEFT(VLOOKUP($F631,'Master Info'!$A$14:$U$113,21,FALSE),2),"")</f>
        <v/>
      </c>
      <c r="Q631" s="73" t="str">
        <f t="shared" si="93"/>
        <v/>
      </c>
      <c r="R631" s="56">
        <f t="shared" si="97"/>
        <v>0</v>
      </c>
      <c r="S631" s="56">
        <f t="shared" si="97"/>
        <v>0</v>
      </c>
      <c r="T631" s="56">
        <f t="shared" si="98"/>
        <v>0</v>
      </c>
      <c r="U631" s="57">
        <f t="shared" si="99"/>
        <v>0</v>
      </c>
      <c r="V631" s="55" t="str">
        <f>IFERROR(VLOOKUP($F631,'Master Info'!$A$14:$W$113,17,FALSE),"")</f>
        <v/>
      </c>
      <c r="W631" s="54"/>
    </row>
    <row r="632" spans="1:23" x14ac:dyDescent="0.25">
      <c r="A632" s="54">
        <f t="shared" si="100"/>
        <v>631</v>
      </c>
      <c r="B632" s="54" t="str">
        <f t="shared" si="94"/>
        <v>-</v>
      </c>
      <c r="C632" s="94"/>
      <c r="D632" s="94"/>
      <c r="E632" s="76"/>
      <c r="F632" s="113"/>
      <c r="G632" s="114"/>
      <c r="H632" s="55">
        <f>IFERROR(VLOOKUP($G632,'Product Master'!$B$1:$G$26,5,FALSE),0)</f>
        <v>0</v>
      </c>
      <c r="I632" s="73" t="str">
        <f t="shared" si="95"/>
        <v/>
      </c>
      <c r="J632" s="115"/>
      <c r="K632" s="57">
        <f t="shared" si="101"/>
        <v>0</v>
      </c>
      <c r="L632" s="115"/>
      <c r="M632" s="56">
        <f t="shared" si="96"/>
        <v>0</v>
      </c>
      <c r="N632" s="56">
        <f t="shared" si="102"/>
        <v>0</v>
      </c>
      <c r="O632" s="56" t="str">
        <f>IFERROR(IF($P632="","",IF($P632=LEFT('Master Info'!$Q$2,2),"SCGST","IGST")),"")</f>
        <v/>
      </c>
      <c r="P632" s="56" t="str">
        <f>IFERROR(LEFT(VLOOKUP($F632,'Master Info'!$A$14:$U$113,21,FALSE),2),"")</f>
        <v/>
      </c>
      <c r="Q632" s="73" t="str">
        <f t="shared" si="93"/>
        <v/>
      </c>
      <c r="R632" s="56">
        <f t="shared" si="97"/>
        <v>0</v>
      </c>
      <c r="S632" s="56">
        <f t="shared" si="97"/>
        <v>0</v>
      </c>
      <c r="T632" s="56">
        <f t="shared" si="98"/>
        <v>0</v>
      </c>
      <c r="U632" s="57">
        <f t="shared" si="99"/>
        <v>0</v>
      </c>
      <c r="V632" s="55" t="str">
        <f>IFERROR(VLOOKUP($F632,'Master Info'!$A$14:$W$113,17,FALSE),"")</f>
        <v/>
      </c>
      <c r="W632" s="54"/>
    </row>
    <row r="633" spans="1:23" x14ac:dyDescent="0.25">
      <c r="A633" s="54">
        <f t="shared" si="100"/>
        <v>632</v>
      </c>
      <c r="B633" s="54" t="str">
        <f t="shared" si="94"/>
        <v>-</v>
      </c>
      <c r="C633" s="94"/>
      <c r="D633" s="94"/>
      <c r="E633" s="76"/>
      <c r="F633" s="113"/>
      <c r="G633" s="114"/>
      <c r="H633" s="55">
        <f>IFERROR(VLOOKUP($G633,'Product Master'!$B$1:$G$26,5,FALSE),0)</f>
        <v>0</v>
      </c>
      <c r="I633" s="73" t="str">
        <f t="shared" si="95"/>
        <v/>
      </c>
      <c r="J633" s="115"/>
      <c r="K633" s="57">
        <f t="shared" si="101"/>
        <v>0</v>
      </c>
      <c r="L633" s="115"/>
      <c r="M633" s="56">
        <f t="shared" si="96"/>
        <v>0</v>
      </c>
      <c r="N633" s="56">
        <f t="shared" si="102"/>
        <v>0</v>
      </c>
      <c r="O633" s="56" t="str">
        <f>IFERROR(IF($P633="","",IF($P633=LEFT('Master Info'!$Q$2,2),"SCGST","IGST")),"")</f>
        <v/>
      </c>
      <c r="P633" s="56" t="str">
        <f>IFERROR(LEFT(VLOOKUP($F633,'Master Info'!$A$14:$U$113,21,FALSE),2),"")</f>
        <v/>
      </c>
      <c r="Q633" s="73" t="str">
        <f t="shared" si="93"/>
        <v/>
      </c>
      <c r="R633" s="56">
        <f t="shared" si="97"/>
        <v>0</v>
      </c>
      <c r="S633" s="56">
        <f t="shared" si="97"/>
        <v>0</v>
      </c>
      <c r="T633" s="56">
        <f t="shared" si="98"/>
        <v>0</v>
      </c>
      <c r="U633" s="57">
        <f t="shared" si="99"/>
        <v>0</v>
      </c>
      <c r="V633" s="55" t="str">
        <f>IFERROR(VLOOKUP($F633,'Master Info'!$A$14:$W$113,17,FALSE),"")</f>
        <v/>
      </c>
      <c r="W633" s="54"/>
    </row>
    <row r="634" spans="1:23" x14ac:dyDescent="0.25">
      <c r="A634" s="54">
        <f t="shared" si="100"/>
        <v>633</v>
      </c>
      <c r="B634" s="54" t="str">
        <f t="shared" si="94"/>
        <v>-</v>
      </c>
      <c r="C634" s="94"/>
      <c r="D634" s="94"/>
      <c r="E634" s="76"/>
      <c r="F634" s="113"/>
      <c r="G634" s="114"/>
      <c r="H634" s="55">
        <f>IFERROR(VLOOKUP($G634,'Product Master'!$B$1:$G$26,5,FALSE),0)</f>
        <v>0</v>
      </c>
      <c r="I634" s="73" t="str">
        <f t="shared" si="95"/>
        <v/>
      </c>
      <c r="J634" s="115"/>
      <c r="K634" s="57">
        <f t="shared" si="101"/>
        <v>0</v>
      </c>
      <c r="L634" s="115"/>
      <c r="M634" s="56">
        <f t="shared" si="96"/>
        <v>0</v>
      </c>
      <c r="N634" s="56">
        <f t="shared" si="102"/>
        <v>0</v>
      </c>
      <c r="O634" s="56" t="str">
        <f>IFERROR(IF($P634="","",IF($P634=LEFT('Master Info'!$Q$2,2),"SCGST","IGST")),"")</f>
        <v/>
      </c>
      <c r="P634" s="56" t="str">
        <f>IFERROR(LEFT(VLOOKUP($F634,'Master Info'!$A$14:$U$113,21,FALSE),2),"")</f>
        <v/>
      </c>
      <c r="Q634" s="73" t="str">
        <f t="shared" si="93"/>
        <v/>
      </c>
      <c r="R634" s="56">
        <f t="shared" si="97"/>
        <v>0</v>
      </c>
      <c r="S634" s="56">
        <f t="shared" si="97"/>
        <v>0</v>
      </c>
      <c r="T634" s="56">
        <f t="shared" si="98"/>
        <v>0</v>
      </c>
      <c r="U634" s="57">
        <f t="shared" si="99"/>
        <v>0</v>
      </c>
      <c r="V634" s="55" t="str">
        <f>IFERROR(VLOOKUP($F634,'Master Info'!$A$14:$W$113,17,FALSE),"")</f>
        <v/>
      </c>
      <c r="W634" s="54"/>
    </row>
    <row r="635" spans="1:23" x14ac:dyDescent="0.25">
      <c r="A635" s="54">
        <f t="shared" si="100"/>
        <v>634</v>
      </c>
      <c r="B635" s="54" t="str">
        <f t="shared" si="94"/>
        <v>-</v>
      </c>
      <c r="C635" s="94"/>
      <c r="D635" s="94"/>
      <c r="E635" s="76"/>
      <c r="F635" s="113"/>
      <c r="G635" s="114"/>
      <c r="H635" s="55">
        <f>IFERROR(VLOOKUP($G635,'Product Master'!$B$1:$G$26,5,FALSE),0)</f>
        <v>0</v>
      </c>
      <c r="I635" s="73" t="str">
        <f t="shared" si="95"/>
        <v/>
      </c>
      <c r="J635" s="115"/>
      <c r="K635" s="57">
        <f t="shared" si="101"/>
        <v>0</v>
      </c>
      <c r="L635" s="115"/>
      <c r="M635" s="56">
        <f t="shared" si="96"/>
        <v>0</v>
      </c>
      <c r="N635" s="56">
        <f t="shared" si="102"/>
        <v>0</v>
      </c>
      <c r="O635" s="56" t="str">
        <f>IFERROR(IF($P635="","",IF($P635=LEFT('Master Info'!$Q$2,2),"SCGST","IGST")),"")</f>
        <v/>
      </c>
      <c r="P635" s="56" t="str">
        <f>IFERROR(LEFT(VLOOKUP($F635,'Master Info'!$A$14:$U$113,21,FALSE),2),"")</f>
        <v/>
      </c>
      <c r="Q635" s="73" t="str">
        <f t="shared" si="93"/>
        <v/>
      </c>
      <c r="R635" s="56">
        <f t="shared" si="97"/>
        <v>0</v>
      </c>
      <c r="S635" s="56">
        <f t="shared" si="97"/>
        <v>0</v>
      </c>
      <c r="T635" s="56">
        <f t="shared" si="98"/>
        <v>0</v>
      </c>
      <c r="U635" s="57">
        <f t="shared" si="99"/>
        <v>0</v>
      </c>
      <c r="V635" s="55" t="str">
        <f>IFERROR(VLOOKUP($F635,'Master Info'!$A$14:$W$113,17,FALSE),"")</f>
        <v/>
      </c>
      <c r="W635" s="54"/>
    </row>
    <row r="636" spans="1:23" x14ac:dyDescent="0.25">
      <c r="A636" s="54">
        <f t="shared" si="100"/>
        <v>635</v>
      </c>
      <c r="B636" s="54" t="str">
        <f t="shared" si="94"/>
        <v>-</v>
      </c>
      <c r="C636" s="94"/>
      <c r="D636" s="94"/>
      <c r="E636" s="76"/>
      <c r="F636" s="113"/>
      <c r="G636" s="114"/>
      <c r="H636" s="55">
        <f>IFERROR(VLOOKUP($G636,'Product Master'!$B$1:$G$26,5,FALSE),0)</f>
        <v>0</v>
      </c>
      <c r="I636" s="73" t="str">
        <f t="shared" si="95"/>
        <v/>
      </c>
      <c r="J636" s="115"/>
      <c r="K636" s="57">
        <f t="shared" si="101"/>
        <v>0</v>
      </c>
      <c r="L636" s="115"/>
      <c r="M636" s="56">
        <f t="shared" si="96"/>
        <v>0</v>
      </c>
      <c r="N636" s="56">
        <f t="shared" si="102"/>
        <v>0</v>
      </c>
      <c r="O636" s="56" t="str">
        <f>IFERROR(IF($P636="","",IF($P636=LEFT('Master Info'!$Q$2,2),"SCGST","IGST")),"")</f>
        <v/>
      </c>
      <c r="P636" s="56" t="str">
        <f>IFERROR(LEFT(VLOOKUP($F636,'Master Info'!$A$14:$U$113,21,FALSE),2),"")</f>
        <v/>
      </c>
      <c r="Q636" s="73" t="str">
        <f t="shared" si="93"/>
        <v/>
      </c>
      <c r="R636" s="56">
        <f t="shared" si="97"/>
        <v>0</v>
      </c>
      <c r="S636" s="56">
        <f t="shared" si="97"/>
        <v>0</v>
      </c>
      <c r="T636" s="56">
        <f t="shared" si="98"/>
        <v>0</v>
      </c>
      <c r="U636" s="57">
        <f t="shared" si="99"/>
        <v>0</v>
      </c>
      <c r="V636" s="55" t="str">
        <f>IFERROR(VLOOKUP($F636,'Master Info'!$A$14:$W$113,17,FALSE),"")</f>
        <v/>
      </c>
      <c r="W636" s="54"/>
    </row>
    <row r="637" spans="1:23" x14ac:dyDescent="0.25">
      <c r="A637" s="54">
        <f t="shared" si="100"/>
        <v>636</v>
      </c>
      <c r="B637" s="54" t="str">
        <f t="shared" si="94"/>
        <v>-</v>
      </c>
      <c r="C637" s="94"/>
      <c r="D637" s="94"/>
      <c r="E637" s="76"/>
      <c r="F637" s="113"/>
      <c r="G637" s="114"/>
      <c r="H637" s="55">
        <f>IFERROR(VLOOKUP($G637,'Product Master'!$B$1:$G$26,5,FALSE),0)</f>
        <v>0</v>
      </c>
      <c r="I637" s="73" t="str">
        <f t="shared" si="95"/>
        <v/>
      </c>
      <c r="J637" s="115"/>
      <c r="K637" s="57">
        <f t="shared" si="101"/>
        <v>0</v>
      </c>
      <c r="L637" s="115"/>
      <c r="M637" s="56">
        <f t="shared" si="96"/>
        <v>0</v>
      </c>
      <c r="N637" s="56">
        <f t="shared" si="102"/>
        <v>0</v>
      </c>
      <c r="O637" s="56" t="str">
        <f>IFERROR(IF($P637="","",IF($P637=LEFT('Master Info'!$Q$2,2),"SCGST","IGST")),"")</f>
        <v/>
      </c>
      <c r="P637" s="56" t="str">
        <f>IFERROR(LEFT(VLOOKUP($F637,'Master Info'!$A$14:$U$113,21,FALSE),2),"")</f>
        <v/>
      </c>
      <c r="Q637" s="73" t="str">
        <f t="shared" si="93"/>
        <v/>
      </c>
      <c r="R637" s="56">
        <f t="shared" si="97"/>
        <v>0</v>
      </c>
      <c r="S637" s="56">
        <f t="shared" si="97"/>
        <v>0</v>
      </c>
      <c r="T637" s="56">
        <f t="shared" si="98"/>
        <v>0</v>
      </c>
      <c r="U637" s="57">
        <f t="shared" si="99"/>
        <v>0</v>
      </c>
      <c r="V637" s="55" t="str">
        <f>IFERROR(VLOOKUP($F637,'Master Info'!$A$14:$W$113,17,FALSE),"")</f>
        <v/>
      </c>
      <c r="W637" s="54"/>
    </row>
    <row r="638" spans="1:23" x14ac:dyDescent="0.25">
      <c r="A638" s="54">
        <f t="shared" si="100"/>
        <v>637</v>
      </c>
      <c r="B638" s="54" t="str">
        <f t="shared" si="94"/>
        <v>-</v>
      </c>
      <c r="C638" s="94"/>
      <c r="D638" s="94"/>
      <c r="E638" s="76"/>
      <c r="F638" s="113"/>
      <c r="G638" s="114"/>
      <c r="H638" s="55">
        <f>IFERROR(VLOOKUP($G638,'Product Master'!$B$1:$G$26,5,FALSE),0)</f>
        <v>0</v>
      </c>
      <c r="I638" s="73" t="str">
        <f t="shared" si="95"/>
        <v/>
      </c>
      <c r="J638" s="115"/>
      <c r="K638" s="57">
        <f t="shared" si="101"/>
        <v>0</v>
      </c>
      <c r="L638" s="115"/>
      <c r="M638" s="56">
        <f t="shared" si="96"/>
        <v>0</v>
      </c>
      <c r="N638" s="56">
        <f t="shared" si="102"/>
        <v>0</v>
      </c>
      <c r="O638" s="56" t="str">
        <f>IFERROR(IF($P638="","",IF($P638=LEFT('Master Info'!$Q$2,2),"SCGST","IGST")),"")</f>
        <v/>
      </c>
      <c r="P638" s="56" t="str">
        <f>IFERROR(LEFT(VLOOKUP($F638,'Master Info'!$A$14:$U$113,21,FALSE),2),"")</f>
        <v/>
      </c>
      <c r="Q638" s="73" t="str">
        <f t="shared" si="93"/>
        <v/>
      </c>
      <c r="R638" s="56">
        <f t="shared" si="97"/>
        <v>0</v>
      </c>
      <c r="S638" s="56">
        <f t="shared" si="97"/>
        <v>0</v>
      </c>
      <c r="T638" s="56">
        <f t="shared" si="98"/>
        <v>0</v>
      </c>
      <c r="U638" s="57">
        <f t="shared" si="99"/>
        <v>0</v>
      </c>
      <c r="V638" s="55" t="str">
        <f>IFERROR(VLOOKUP($F638,'Master Info'!$A$14:$W$113,17,FALSE),"")</f>
        <v/>
      </c>
      <c r="W638" s="54"/>
    </row>
    <row r="639" spans="1:23" x14ac:dyDescent="0.25">
      <c r="A639" s="54">
        <f t="shared" si="100"/>
        <v>638</v>
      </c>
      <c r="B639" s="54" t="str">
        <f t="shared" si="94"/>
        <v>-</v>
      </c>
      <c r="C639" s="94"/>
      <c r="D639" s="94"/>
      <c r="E639" s="76"/>
      <c r="F639" s="113"/>
      <c r="G639" s="114"/>
      <c r="H639" s="55">
        <f>IFERROR(VLOOKUP($G639,'Product Master'!$B$1:$G$26,5,FALSE),0)</f>
        <v>0</v>
      </c>
      <c r="I639" s="73" t="str">
        <f t="shared" si="95"/>
        <v/>
      </c>
      <c r="J639" s="115"/>
      <c r="K639" s="57">
        <f t="shared" si="101"/>
        <v>0</v>
      </c>
      <c r="L639" s="115"/>
      <c r="M639" s="56">
        <f t="shared" si="96"/>
        <v>0</v>
      </c>
      <c r="N639" s="56">
        <f t="shared" si="102"/>
        <v>0</v>
      </c>
      <c r="O639" s="56" t="str">
        <f>IFERROR(IF($P639="","",IF($P639=LEFT('Master Info'!$Q$2,2),"SCGST","IGST")),"")</f>
        <v/>
      </c>
      <c r="P639" s="56" t="str">
        <f>IFERROR(LEFT(VLOOKUP($F639,'Master Info'!$A$14:$U$113,21,FALSE),2),"")</f>
        <v/>
      </c>
      <c r="Q639" s="73" t="str">
        <f t="shared" si="93"/>
        <v/>
      </c>
      <c r="R639" s="56">
        <f t="shared" si="97"/>
        <v>0</v>
      </c>
      <c r="S639" s="56">
        <f t="shared" si="97"/>
        <v>0</v>
      </c>
      <c r="T639" s="56">
        <f t="shared" si="98"/>
        <v>0</v>
      </c>
      <c r="U639" s="57">
        <f t="shared" si="99"/>
        <v>0</v>
      </c>
      <c r="V639" s="55" t="str">
        <f>IFERROR(VLOOKUP($F639,'Master Info'!$A$14:$W$113,17,FALSE),"")</f>
        <v/>
      </c>
      <c r="W639" s="54"/>
    </row>
    <row r="640" spans="1:23" x14ac:dyDescent="0.25">
      <c r="A640" s="54">
        <f t="shared" si="100"/>
        <v>639</v>
      </c>
      <c r="B640" s="54" t="str">
        <f t="shared" si="94"/>
        <v>-</v>
      </c>
      <c r="C640" s="94"/>
      <c r="D640" s="94"/>
      <c r="E640" s="76"/>
      <c r="F640" s="113"/>
      <c r="G640" s="114"/>
      <c r="H640" s="55">
        <f>IFERROR(VLOOKUP($G640,'Product Master'!$B$1:$G$26,5,FALSE),0)</f>
        <v>0</v>
      </c>
      <c r="I640" s="73" t="str">
        <f t="shared" si="95"/>
        <v/>
      </c>
      <c r="J640" s="115"/>
      <c r="K640" s="57">
        <f t="shared" si="101"/>
        <v>0</v>
      </c>
      <c r="L640" s="115"/>
      <c r="M640" s="56">
        <f t="shared" si="96"/>
        <v>0</v>
      </c>
      <c r="N640" s="56">
        <f t="shared" si="102"/>
        <v>0</v>
      </c>
      <c r="O640" s="56" t="str">
        <f>IFERROR(IF($P640="","",IF($P640=LEFT('Master Info'!$Q$2,2),"SCGST","IGST")),"")</f>
        <v/>
      </c>
      <c r="P640" s="56" t="str">
        <f>IFERROR(LEFT(VLOOKUP($F640,'Master Info'!$A$14:$U$113,21,FALSE),2),"")</f>
        <v/>
      </c>
      <c r="Q640" s="73" t="str">
        <f t="shared" si="93"/>
        <v/>
      </c>
      <c r="R640" s="56">
        <f t="shared" si="97"/>
        <v>0</v>
      </c>
      <c r="S640" s="56">
        <f t="shared" si="97"/>
        <v>0</v>
      </c>
      <c r="T640" s="56">
        <f t="shared" si="98"/>
        <v>0</v>
      </c>
      <c r="U640" s="57">
        <f t="shared" si="99"/>
        <v>0</v>
      </c>
      <c r="V640" s="55" t="str">
        <f>IFERROR(VLOOKUP($F640,'Master Info'!$A$14:$W$113,17,FALSE),"")</f>
        <v/>
      </c>
      <c r="W640" s="54"/>
    </row>
    <row r="641" spans="1:23" x14ac:dyDescent="0.25">
      <c r="A641" s="54">
        <f t="shared" si="100"/>
        <v>640</v>
      </c>
      <c r="B641" s="54" t="str">
        <f t="shared" si="94"/>
        <v>-</v>
      </c>
      <c r="C641" s="94"/>
      <c r="D641" s="94"/>
      <c r="E641" s="76"/>
      <c r="F641" s="113"/>
      <c r="G641" s="114"/>
      <c r="H641" s="55">
        <f>IFERROR(VLOOKUP($G641,'Product Master'!$B$1:$G$26,5,FALSE),0)</f>
        <v>0</v>
      </c>
      <c r="I641" s="73" t="str">
        <f t="shared" si="95"/>
        <v/>
      </c>
      <c r="J641" s="115"/>
      <c r="K641" s="57">
        <f t="shared" si="101"/>
        <v>0</v>
      </c>
      <c r="L641" s="115"/>
      <c r="M641" s="56">
        <f t="shared" si="96"/>
        <v>0</v>
      </c>
      <c r="N641" s="56">
        <f t="shared" si="102"/>
        <v>0</v>
      </c>
      <c r="O641" s="56" t="str">
        <f>IFERROR(IF($P641="","",IF($P641=LEFT('Master Info'!$Q$2,2),"SCGST","IGST")),"")</f>
        <v/>
      </c>
      <c r="P641" s="56" t="str">
        <f>IFERROR(LEFT(VLOOKUP($F641,'Master Info'!$A$14:$U$113,21,FALSE),2),"")</f>
        <v/>
      </c>
      <c r="Q641" s="73" t="str">
        <f t="shared" si="93"/>
        <v/>
      </c>
      <c r="R641" s="56">
        <f t="shared" si="97"/>
        <v>0</v>
      </c>
      <c r="S641" s="56">
        <f t="shared" si="97"/>
        <v>0</v>
      </c>
      <c r="T641" s="56">
        <f t="shared" si="98"/>
        <v>0</v>
      </c>
      <c r="U641" s="57">
        <f t="shared" si="99"/>
        <v>0</v>
      </c>
      <c r="V641" s="55" t="str">
        <f>IFERROR(VLOOKUP($F641,'Master Info'!$A$14:$W$113,17,FALSE),"")</f>
        <v/>
      </c>
      <c r="W641" s="54"/>
    </row>
    <row r="642" spans="1:23" x14ac:dyDescent="0.25">
      <c r="A642" s="54">
        <f t="shared" si="100"/>
        <v>641</v>
      </c>
      <c r="B642" s="54" t="str">
        <f t="shared" si="94"/>
        <v>-</v>
      </c>
      <c r="C642" s="94"/>
      <c r="D642" s="94"/>
      <c r="E642" s="76"/>
      <c r="F642" s="113"/>
      <c r="G642" s="114"/>
      <c r="H642" s="55">
        <f>IFERROR(VLOOKUP($G642,'Product Master'!$B$1:$G$26,5,FALSE),0)</f>
        <v>0</v>
      </c>
      <c r="I642" s="73" t="str">
        <f t="shared" si="95"/>
        <v/>
      </c>
      <c r="J642" s="115"/>
      <c r="K642" s="57">
        <f t="shared" si="101"/>
        <v>0</v>
      </c>
      <c r="L642" s="115"/>
      <c r="M642" s="56">
        <f t="shared" si="96"/>
        <v>0</v>
      </c>
      <c r="N642" s="56">
        <f t="shared" si="102"/>
        <v>0</v>
      </c>
      <c r="O642" s="56" t="str">
        <f>IFERROR(IF($P642="","",IF($P642=LEFT('Master Info'!$Q$2,2),"SCGST","IGST")),"")</f>
        <v/>
      </c>
      <c r="P642" s="56" t="str">
        <f>IFERROR(LEFT(VLOOKUP($F642,'Master Info'!$A$14:$U$113,21,FALSE),2),"")</f>
        <v/>
      </c>
      <c r="Q642" s="73" t="str">
        <f t="shared" ref="Q642:Q705" si="103">IFERROR(VLOOKUP($G642,Products,IF(O642="SCGST",6,8),FALSE),"")</f>
        <v/>
      </c>
      <c r="R642" s="56">
        <f t="shared" si="97"/>
        <v>0</v>
      </c>
      <c r="S642" s="56">
        <f t="shared" si="97"/>
        <v>0</v>
      </c>
      <c r="T642" s="56">
        <f t="shared" si="98"/>
        <v>0</v>
      </c>
      <c r="U642" s="57">
        <f t="shared" si="99"/>
        <v>0</v>
      </c>
      <c r="V642" s="55" t="str">
        <f>IFERROR(VLOOKUP($F642,'Master Info'!$A$14:$W$113,17,FALSE),"")</f>
        <v/>
      </c>
      <c r="W642" s="54"/>
    </row>
    <row r="643" spans="1:23" x14ac:dyDescent="0.25">
      <c r="A643" s="54">
        <f t="shared" si="100"/>
        <v>642</v>
      </c>
      <c r="B643" s="54" t="str">
        <f t="shared" ref="B643:B706" si="104">C643&amp;"-"&amp;D643</f>
        <v>-</v>
      </c>
      <c r="C643" s="94"/>
      <c r="D643" s="94"/>
      <c r="E643" s="76"/>
      <c r="F643" s="113"/>
      <c r="G643" s="114"/>
      <c r="H643" s="55">
        <f>IFERROR(VLOOKUP($G643,'Product Master'!$B$1:$G$26,5,FALSE),0)</f>
        <v>0</v>
      </c>
      <c r="I643" s="73" t="str">
        <f t="shared" ref="I643:I706" si="105">IFERROR(ROUND(J643/H643,2),"")</f>
        <v/>
      </c>
      <c r="J643" s="115"/>
      <c r="K643" s="57">
        <f t="shared" si="101"/>
        <v>0</v>
      </c>
      <c r="L643" s="115"/>
      <c r="M643" s="56">
        <f t="shared" ref="M643:M706" si="106">IFERROR(ROUND($K643*$L643,0),0)</f>
        <v>0</v>
      </c>
      <c r="N643" s="56">
        <f t="shared" si="102"/>
        <v>0</v>
      </c>
      <c r="O643" s="56" t="str">
        <f>IFERROR(IF($P643="","",IF($P643=LEFT('Master Info'!$Q$2,2),"SCGST","IGST")),"")</f>
        <v/>
      </c>
      <c r="P643" s="56" t="str">
        <f>IFERROR(LEFT(VLOOKUP($F643,'Master Info'!$A$14:$U$113,21,FALSE),2),"")</f>
        <v/>
      </c>
      <c r="Q643" s="73" t="str">
        <f t="shared" si="103"/>
        <v/>
      </c>
      <c r="R643" s="56">
        <f t="shared" ref="R643:S706" si="107">IFERROR(IF($O643="SCGST",ROUND($M643*$Q643,2),0),0)</f>
        <v>0</v>
      </c>
      <c r="S643" s="56">
        <f t="shared" si="107"/>
        <v>0</v>
      </c>
      <c r="T643" s="56">
        <f t="shared" ref="T643:T706" si="108">IFERROR(IF($O643="IGST",ROUND($M643*$Q643,2),0),0)</f>
        <v>0</v>
      </c>
      <c r="U643" s="57">
        <f t="shared" ref="U643:U706" si="109">IFERROR(IF($O643="IGST",SUM(M643,T643),SUM(M643,R643,S643)),0)</f>
        <v>0</v>
      </c>
      <c r="V643" s="55" t="str">
        <f>IFERROR(VLOOKUP($F643,'Master Info'!$A$14:$W$113,17,FALSE),"")</f>
        <v/>
      </c>
      <c r="W643" s="54"/>
    </row>
    <row r="644" spans="1:23" x14ac:dyDescent="0.25">
      <c r="A644" s="54">
        <f t="shared" si="100"/>
        <v>643</v>
      </c>
      <c r="B644" s="54" t="str">
        <f t="shared" si="104"/>
        <v>-</v>
      </c>
      <c r="C644" s="94"/>
      <c r="D644" s="94"/>
      <c r="E644" s="76"/>
      <c r="F644" s="113"/>
      <c r="G644" s="114"/>
      <c r="H644" s="55">
        <f>IFERROR(VLOOKUP($G644,'Product Master'!$B$1:$G$26,5,FALSE),0)</f>
        <v>0</v>
      </c>
      <c r="I644" s="73" t="str">
        <f t="shared" si="105"/>
        <v/>
      </c>
      <c r="J644" s="115"/>
      <c r="K644" s="57">
        <f t="shared" si="101"/>
        <v>0</v>
      </c>
      <c r="L644" s="115"/>
      <c r="M644" s="56">
        <f t="shared" si="106"/>
        <v>0</v>
      </c>
      <c r="N644" s="56">
        <f t="shared" si="102"/>
        <v>0</v>
      </c>
      <c r="O644" s="56" t="str">
        <f>IFERROR(IF($P644="","",IF($P644=LEFT('Master Info'!$Q$2,2),"SCGST","IGST")),"")</f>
        <v/>
      </c>
      <c r="P644" s="56" t="str">
        <f>IFERROR(LEFT(VLOOKUP($F644,'Master Info'!$A$14:$U$113,21,FALSE),2),"")</f>
        <v/>
      </c>
      <c r="Q644" s="73" t="str">
        <f t="shared" si="103"/>
        <v/>
      </c>
      <c r="R644" s="56">
        <f t="shared" si="107"/>
        <v>0</v>
      </c>
      <c r="S644" s="56">
        <f t="shared" si="107"/>
        <v>0</v>
      </c>
      <c r="T644" s="56">
        <f t="shared" si="108"/>
        <v>0</v>
      </c>
      <c r="U644" s="57">
        <f t="shared" si="109"/>
        <v>0</v>
      </c>
      <c r="V644" s="55" t="str">
        <f>IFERROR(VLOOKUP($F644,'Master Info'!$A$14:$W$113,17,FALSE),"")</f>
        <v/>
      </c>
      <c r="W644" s="54"/>
    </row>
    <row r="645" spans="1:23" x14ac:dyDescent="0.25">
      <c r="A645" s="54">
        <f t="shared" si="100"/>
        <v>644</v>
      </c>
      <c r="B645" s="54" t="str">
        <f t="shared" si="104"/>
        <v>-</v>
      </c>
      <c r="C645" s="94"/>
      <c r="D645" s="94"/>
      <c r="E645" s="76"/>
      <c r="F645" s="113"/>
      <c r="G645" s="114"/>
      <c r="H645" s="55">
        <f>IFERROR(VLOOKUP($G645,'Product Master'!$B$1:$G$26,5,FALSE),0)</f>
        <v>0</v>
      </c>
      <c r="I645" s="73" t="str">
        <f t="shared" si="105"/>
        <v/>
      </c>
      <c r="J645" s="115"/>
      <c r="K645" s="57">
        <f t="shared" si="101"/>
        <v>0</v>
      </c>
      <c r="L645" s="115"/>
      <c r="M645" s="56">
        <f t="shared" si="106"/>
        <v>0</v>
      </c>
      <c r="N645" s="56">
        <f t="shared" si="102"/>
        <v>0</v>
      </c>
      <c r="O645" s="56" t="str">
        <f>IFERROR(IF($P645="","",IF($P645=LEFT('Master Info'!$Q$2,2),"SCGST","IGST")),"")</f>
        <v/>
      </c>
      <c r="P645" s="56" t="str">
        <f>IFERROR(LEFT(VLOOKUP($F645,'Master Info'!$A$14:$U$113,21,FALSE),2),"")</f>
        <v/>
      </c>
      <c r="Q645" s="73" t="str">
        <f t="shared" si="103"/>
        <v/>
      </c>
      <c r="R645" s="56">
        <f t="shared" si="107"/>
        <v>0</v>
      </c>
      <c r="S645" s="56">
        <f t="shared" si="107"/>
        <v>0</v>
      </c>
      <c r="T645" s="56">
        <f t="shared" si="108"/>
        <v>0</v>
      </c>
      <c r="U645" s="57">
        <f t="shared" si="109"/>
        <v>0</v>
      </c>
      <c r="V645" s="55" t="str">
        <f>IFERROR(VLOOKUP($F645,'Master Info'!$A$14:$W$113,17,FALSE),"")</f>
        <v/>
      </c>
      <c r="W645" s="54"/>
    </row>
    <row r="646" spans="1:23" x14ac:dyDescent="0.25">
      <c r="A646" s="54">
        <f t="shared" si="100"/>
        <v>645</v>
      </c>
      <c r="B646" s="54" t="str">
        <f t="shared" si="104"/>
        <v>-</v>
      </c>
      <c r="C646" s="94"/>
      <c r="D646" s="94"/>
      <c r="E646" s="76"/>
      <c r="F646" s="113"/>
      <c r="G646" s="114"/>
      <c r="H646" s="55">
        <f>IFERROR(VLOOKUP($G646,'Product Master'!$B$1:$G$26,5,FALSE),0)</f>
        <v>0</v>
      </c>
      <c r="I646" s="73" t="str">
        <f t="shared" si="105"/>
        <v/>
      </c>
      <c r="J646" s="115"/>
      <c r="K646" s="57">
        <f t="shared" si="101"/>
        <v>0</v>
      </c>
      <c r="L646" s="115"/>
      <c r="M646" s="56">
        <f t="shared" si="106"/>
        <v>0</v>
      </c>
      <c r="N646" s="56">
        <f t="shared" si="102"/>
        <v>0</v>
      </c>
      <c r="O646" s="56" t="str">
        <f>IFERROR(IF($P646="","",IF($P646=LEFT('Master Info'!$Q$2,2),"SCGST","IGST")),"")</f>
        <v/>
      </c>
      <c r="P646" s="56" t="str">
        <f>IFERROR(LEFT(VLOOKUP($F646,'Master Info'!$A$14:$U$113,21,FALSE),2),"")</f>
        <v/>
      </c>
      <c r="Q646" s="73" t="str">
        <f t="shared" si="103"/>
        <v/>
      </c>
      <c r="R646" s="56">
        <f t="shared" si="107"/>
        <v>0</v>
      </c>
      <c r="S646" s="56">
        <f t="shared" si="107"/>
        <v>0</v>
      </c>
      <c r="T646" s="56">
        <f t="shared" si="108"/>
        <v>0</v>
      </c>
      <c r="U646" s="57">
        <f t="shared" si="109"/>
        <v>0</v>
      </c>
      <c r="V646" s="55" t="str">
        <f>IFERROR(VLOOKUP($F646,'Master Info'!$A$14:$W$113,17,FALSE),"")</f>
        <v/>
      </c>
      <c r="W646" s="54"/>
    </row>
    <row r="647" spans="1:23" x14ac:dyDescent="0.25">
      <c r="A647" s="54">
        <f t="shared" si="100"/>
        <v>646</v>
      </c>
      <c r="B647" s="54" t="str">
        <f t="shared" si="104"/>
        <v>-</v>
      </c>
      <c r="C647" s="94"/>
      <c r="D647" s="94"/>
      <c r="E647" s="76"/>
      <c r="F647" s="113"/>
      <c r="G647" s="114"/>
      <c r="H647" s="55">
        <f>IFERROR(VLOOKUP($G647,'Product Master'!$B$1:$G$26,5,FALSE),0)</f>
        <v>0</v>
      </c>
      <c r="I647" s="73" t="str">
        <f t="shared" si="105"/>
        <v/>
      </c>
      <c r="J647" s="115"/>
      <c r="K647" s="57">
        <f t="shared" si="101"/>
        <v>0</v>
      </c>
      <c r="L647" s="115"/>
      <c r="M647" s="56">
        <f t="shared" si="106"/>
        <v>0</v>
      </c>
      <c r="N647" s="56">
        <f t="shared" si="102"/>
        <v>0</v>
      </c>
      <c r="O647" s="56" t="str">
        <f>IFERROR(IF($P647="","",IF($P647=LEFT('Master Info'!$Q$2,2),"SCGST","IGST")),"")</f>
        <v/>
      </c>
      <c r="P647" s="56" t="str">
        <f>IFERROR(LEFT(VLOOKUP($F647,'Master Info'!$A$14:$U$113,21,FALSE),2),"")</f>
        <v/>
      </c>
      <c r="Q647" s="73" t="str">
        <f t="shared" si="103"/>
        <v/>
      </c>
      <c r="R647" s="56">
        <f t="shared" si="107"/>
        <v>0</v>
      </c>
      <c r="S647" s="56">
        <f t="shared" si="107"/>
        <v>0</v>
      </c>
      <c r="T647" s="56">
        <f t="shared" si="108"/>
        <v>0</v>
      </c>
      <c r="U647" s="57">
        <f t="shared" si="109"/>
        <v>0</v>
      </c>
      <c r="V647" s="55" t="str">
        <f>IFERROR(VLOOKUP($F647,'Master Info'!$A$14:$W$113,17,FALSE),"")</f>
        <v/>
      </c>
      <c r="W647" s="54"/>
    </row>
    <row r="648" spans="1:23" x14ac:dyDescent="0.25">
      <c r="A648" s="54">
        <f t="shared" si="100"/>
        <v>647</v>
      </c>
      <c r="B648" s="54" t="str">
        <f t="shared" si="104"/>
        <v>-</v>
      </c>
      <c r="C648" s="94"/>
      <c r="D648" s="94"/>
      <c r="E648" s="76"/>
      <c r="F648" s="113"/>
      <c r="G648" s="114"/>
      <c r="H648" s="55">
        <f>IFERROR(VLOOKUP($G648,'Product Master'!$B$1:$G$26,5,FALSE),0)</f>
        <v>0</v>
      </c>
      <c r="I648" s="73" t="str">
        <f t="shared" si="105"/>
        <v/>
      </c>
      <c r="J648" s="115"/>
      <c r="K648" s="57">
        <f t="shared" si="101"/>
        <v>0</v>
      </c>
      <c r="L648" s="115"/>
      <c r="M648" s="56">
        <f t="shared" si="106"/>
        <v>0</v>
      </c>
      <c r="N648" s="56">
        <f t="shared" si="102"/>
        <v>0</v>
      </c>
      <c r="O648" s="56" t="str">
        <f>IFERROR(IF($P648="","",IF($P648=LEFT('Master Info'!$Q$2,2),"SCGST","IGST")),"")</f>
        <v/>
      </c>
      <c r="P648" s="56" t="str">
        <f>IFERROR(LEFT(VLOOKUP($F648,'Master Info'!$A$14:$U$113,21,FALSE),2),"")</f>
        <v/>
      </c>
      <c r="Q648" s="73" t="str">
        <f t="shared" si="103"/>
        <v/>
      </c>
      <c r="R648" s="56">
        <f t="shared" si="107"/>
        <v>0</v>
      </c>
      <c r="S648" s="56">
        <f t="shared" si="107"/>
        <v>0</v>
      </c>
      <c r="T648" s="56">
        <f t="shared" si="108"/>
        <v>0</v>
      </c>
      <c r="U648" s="57">
        <f t="shared" si="109"/>
        <v>0</v>
      </c>
      <c r="V648" s="55" t="str">
        <f>IFERROR(VLOOKUP($F648,'Master Info'!$A$14:$W$113,17,FALSE),"")</f>
        <v/>
      </c>
      <c r="W648" s="54"/>
    </row>
    <row r="649" spans="1:23" x14ac:dyDescent="0.25">
      <c r="A649" s="54">
        <f t="shared" si="100"/>
        <v>648</v>
      </c>
      <c r="B649" s="54" t="str">
        <f t="shared" si="104"/>
        <v>-</v>
      </c>
      <c r="C649" s="94"/>
      <c r="D649" s="94"/>
      <c r="E649" s="76"/>
      <c r="F649" s="113"/>
      <c r="G649" s="114"/>
      <c r="H649" s="55">
        <f>IFERROR(VLOOKUP($G649,'Product Master'!$B$1:$G$26,5,FALSE),0)</f>
        <v>0</v>
      </c>
      <c r="I649" s="73" t="str">
        <f t="shared" si="105"/>
        <v/>
      </c>
      <c r="J649" s="115"/>
      <c r="K649" s="57">
        <f t="shared" si="101"/>
        <v>0</v>
      </c>
      <c r="L649" s="115"/>
      <c r="M649" s="56">
        <f t="shared" si="106"/>
        <v>0</v>
      </c>
      <c r="N649" s="56">
        <f t="shared" si="102"/>
        <v>0</v>
      </c>
      <c r="O649" s="56" t="str">
        <f>IFERROR(IF($P649="","",IF($P649=LEFT('Master Info'!$Q$2,2),"SCGST","IGST")),"")</f>
        <v/>
      </c>
      <c r="P649" s="56" t="str">
        <f>IFERROR(LEFT(VLOOKUP($F649,'Master Info'!$A$14:$U$113,21,FALSE),2),"")</f>
        <v/>
      </c>
      <c r="Q649" s="73" t="str">
        <f t="shared" si="103"/>
        <v/>
      </c>
      <c r="R649" s="56">
        <f t="shared" si="107"/>
        <v>0</v>
      </c>
      <c r="S649" s="56">
        <f t="shared" si="107"/>
        <v>0</v>
      </c>
      <c r="T649" s="56">
        <f t="shared" si="108"/>
        <v>0</v>
      </c>
      <c r="U649" s="57">
        <f t="shared" si="109"/>
        <v>0</v>
      </c>
      <c r="V649" s="55" t="str">
        <f>IFERROR(VLOOKUP($F649,'Master Info'!$A$14:$W$113,17,FALSE),"")</f>
        <v/>
      </c>
      <c r="W649" s="54"/>
    </row>
    <row r="650" spans="1:23" x14ac:dyDescent="0.25">
      <c r="A650" s="54">
        <f t="shared" si="100"/>
        <v>649</v>
      </c>
      <c r="B650" s="54" t="str">
        <f t="shared" si="104"/>
        <v>-</v>
      </c>
      <c r="C650" s="94"/>
      <c r="D650" s="94"/>
      <c r="E650" s="76"/>
      <c r="F650" s="113"/>
      <c r="G650" s="114"/>
      <c r="H650" s="55">
        <f>IFERROR(VLOOKUP($G650,'Product Master'!$B$1:$G$26,5,FALSE),0)</f>
        <v>0</v>
      </c>
      <c r="I650" s="73" t="str">
        <f t="shared" si="105"/>
        <v/>
      </c>
      <c r="J650" s="115"/>
      <c r="K650" s="57">
        <f t="shared" si="101"/>
        <v>0</v>
      </c>
      <c r="L650" s="115"/>
      <c r="M650" s="56">
        <f t="shared" si="106"/>
        <v>0</v>
      </c>
      <c r="N650" s="56">
        <f t="shared" si="102"/>
        <v>0</v>
      </c>
      <c r="O650" s="56" t="str">
        <f>IFERROR(IF($P650="","",IF($P650=LEFT('Master Info'!$Q$2,2),"SCGST","IGST")),"")</f>
        <v/>
      </c>
      <c r="P650" s="56" t="str">
        <f>IFERROR(LEFT(VLOOKUP($F650,'Master Info'!$A$14:$U$113,21,FALSE),2),"")</f>
        <v/>
      </c>
      <c r="Q650" s="73" t="str">
        <f t="shared" si="103"/>
        <v/>
      </c>
      <c r="R650" s="56">
        <f t="shared" si="107"/>
        <v>0</v>
      </c>
      <c r="S650" s="56">
        <f t="shared" si="107"/>
        <v>0</v>
      </c>
      <c r="T650" s="56">
        <f t="shared" si="108"/>
        <v>0</v>
      </c>
      <c r="U650" s="57">
        <f t="shared" si="109"/>
        <v>0</v>
      </c>
      <c r="V650" s="55" t="str">
        <f>IFERROR(VLOOKUP($F650,'Master Info'!$A$14:$W$113,17,FALSE),"")</f>
        <v/>
      </c>
      <c r="W650" s="54"/>
    </row>
    <row r="651" spans="1:23" x14ac:dyDescent="0.25">
      <c r="A651" s="54">
        <f t="shared" si="100"/>
        <v>650</v>
      </c>
      <c r="B651" s="54" t="str">
        <f t="shared" si="104"/>
        <v>-</v>
      </c>
      <c r="C651" s="94"/>
      <c r="D651" s="94"/>
      <c r="E651" s="76"/>
      <c r="F651" s="113"/>
      <c r="G651" s="114"/>
      <c r="H651" s="55">
        <f>IFERROR(VLOOKUP($G651,'Product Master'!$B$1:$G$26,5,FALSE),0)</f>
        <v>0</v>
      </c>
      <c r="I651" s="73" t="str">
        <f t="shared" si="105"/>
        <v/>
      </c>
      <c r="J651" s="115"/>
      <c r="K651" s="57">
        <f t="shared" si="101"/>
        <v>0</v>
      </c>
      <c r="L651" s="115"/>
      <c r="M651" s="56">
        <f t="shared" si="106"/>
        <v>0</v>
      </c>
      <c r="N651" s="56">
        <f t="shared" si="102"/>
        <v>0</v>
      </c>
      <c r="O651" s="56" t="str">
        <f>IFERROR(IF($P651="","",IF($P651=LEFT('Master Info'!$Q$2,2),"SCGST","IGST")),"")</f>
        <v/>
      </c>
      <c r="P651" s="56" t="str">
        <f>IFERROR(LEFT(VLOOKUP($F651,'Master Info'!$A$14:$U$113,21,FALSE),2),"")</f>
        <v/>
      </c>
      <c r="Q651" s="73" t="str">
        <f t="shared" si="103"/>
        <v/>
      </c>
      <c r="R651" s="56">
        <f t="shared" si="107"/>
        <v>0</v>
      </c>
      <c r="S651" s="56">
        <f t="shared" si="107"/>
        <v>0</v>
      </c>
      <c r="T651" s="56">
        <f t="shared" si="108"/>
        <v>0</v>
      </c>
      <c r="U651" s="57">
        <f t="shared" si="109"/>
        <v>0</v>
      </c>
      <c r="V651" s="55" t="str">
        <f>IFERROR(VLOOKUP($F651,'Master Info'!$A$14:$W$113,17,FALSE),"")</f>
        <v/>
      </c>
      <c r="W651" s="54"/>
    </row>
    <row r="652" spans="1:23" x14ac:dyDescent="0.25">
      <c r="A652" s="54">
        <f t="shared" si="100"/>
        <v>651</v>
      </c>
      <c r="B652" s="54" t="str">
        <f t="shared" si="104"/>
        <v>-</v>
      </c>
      <c r="C652" s="94"/>
      <c r="D652" s="94"/>
      <c r="E652" s="76"/>
      <c r="F652" s="113"/>
      <c r="G652" s="114"/>
      <c r="H652" s="55">
        <f>IFERROR(VLOOKUP($G652,'Product Master'!$B$1:$G$26,5,FALSE),0)</f>
        <v>0</v>
      </c>
      <c r="I652" s="73" t="str">
        <f t="shared" si="105"/>
        <v/>
      </c>
      <c r="J652" s="115"/>
      <c r="K652" s="57">
        <f t="shared" si="101"/>
        <v>0</v>
      </c>
      <c r="L652" s="115"/>
      <c r="M652" s="56">
        <f t="shared" si="106"/>
        <v>0</v>
      </c>
      <c r="N652" s="56">
        <f t="shared" si="102"/>
        <v>0</v>
      </c>
      <c r="O652" s="56" t="str">
        <f>IFERROR(IF($P652="","",IF($P652=LEFT('Master Info'!$Q$2,2),"SCGST","IGST")),"")</f>
        <v/>
      </c>
      <c r="P652" s="56" t="str">
        <f>IFERROR(LEFT(VLOOKUP($F652,'Master Info'!$A$14:$U$113,21,FALSE),2),"")</f>
        <v/>
      </c>
      <c r="Q652" s="73" t="str">
        <f t="shared" si="103"/>
        <v/>
      </c>
      <c r="R652" s="56">
        <f t="shared" si="107"/>
        <v>0</v>
      </c>
      <c r="S652" s="56">
        <f t="shared" si="107"/>
        <v>0</v>
      </c>
      <c r="T652" s="56">
        <f t="shared" si="108"/>
        <v>0</v>
      </c>
      <c r="U652" s="57">
        <f t="shared" si="109"/>
        <v>0</v>
      </c>
      <c r="V652" s="55" t="str">
        <f>IFERROR(VLOOKUP($F652,'Master Info'!$A$14:$W$113,17,FALSE),"")</f>
        <v/>
      </c>
      <c r="W652" s="54"/>
    </row>
    <row r="653" spans="1:23" x14ac:dyDescent="0.25">
      <c r="A653" s="54">
        <f t="shared" si="100"/>
        <v>652</v>
      </c>
      <c r="B653" s="54" t="str">
        <f t="shared" si="104"/>
        <v>-</v>
      </c>
      <c r="C653" s="94"/>
      <c r="D653" s="94"/>
      <c r="E653" s="76"/>
      <c r="F653" s="113"/>
      <c r="G653" s="114"/>
      <c r="H653" s="55">
        <f>IFERROR(VLOOKUP($G653,'Product Master'!$B$1:$G$26,5,FALSE),0)</f>
        <v>0</v>
      </c>
      <c r="I653" s="73" t="str">
        <f t="shared" si="105"/>
        <v/>
      </c>
      <c r="J653" s="115"/>
      <c r="K653" s="57">
        <f t="shared" si="101"/>
        <v>0</v>
      </c>
      <c r="L653" s="115"/>
      <c r="M653" s="56">
        <f t="shared" si="106"/>
        <v>0</v>
      </c>
      <c r="N653" s="56">
        <f t="shared" si="102"/>
        <v>0</v>
      </c>
      <c r="O653" s="56" t="str">
        <f>IFERROR(IF($P653="","",IF($P653=LEFT('Master Info'!$Q$2,2),"SCGST","IGST")),"")</f>
        <v/>
      </c>
      <c r="P653" s="56" t="str">
        <f>IFERROR(LEFT(VLOOKUP($F653,'Master Info'!$A$14:$U$113,21,FALSE),2),"")</f>
        <v/>
      </c>
      <c r="Q653" s="73" t="str">
        <f t="shared" si="103"/>
        <v/>
      </c>
      <c r="R653" s="56">
        <f t="shared" si="107"/>
        <v>0</v>
      </c>
      <c r="S653" s="56">
        <f t="shared" si="107"/>
        <v>0</v>
      </c>
      <c r="T653" s="56">
        <f t="shared" si="108"/>
        <v>0</v>
      </c>
      <c r="U653" s="57">
        <f t="shared" si="109"/>
        <v>0</v>
      </c>
      <c r="V653" s="55" t="str">
        <f>IFERROR(VLOOKUP($F653,'Master Info'!$A$14:$W$113,17,FALSE),"")</f>
        <v/>
      </c>
      <c r="W653" s="54"/>
    </row>
    <row r="654" spans="1:23" x14ac:dyDescent="0.25">
      <c r="A654" s="54">
        <f t="shared" si="100"/>
        <v>653</v>
      </c>
      <c r="B654" s="54" t="str">
        <f t="shared" si="104"/>
        <v>-</v>
      </c>
      <c r="C654" s="94"/>
      <c r="D654" s="94"/>
      <c r="E654" s="76"/>
      <c r="F654" s="113"/>
      <c r="G654" s="114"/>
      <c r="H654" s="55">
        <f>IFERROR(VLOOKUP($G654,'Product Master'!$B$1:$G$26,5,FALSE),0)</f>
        <v>0</v>
      </c>
      <c r="I654" s="73" t="str">
        <f t="shared" si="105"/>
        <v/>
      </c>
      <c r="J654" s="115"/>
      <c r="K654" s="57">
        <f t="shared" si="101"/>
        <v>0</v>
      </c>
      <c r="L654" s="115"/>
      <c r="M654" s="56">
        <f t="shared" si="106"/>
        <v>0</v>
      </c>
      <c r="N654" s="56">
        <f t="shared" si="102"/>
        <v>0</v>
      </c>
      <c r="O654" s="56" t="str">
        <f>IFERROR(IF($P654="","",IF($P654=LEFT('Master Info'!$Q$2,2),"SCGST","IGST")),"")</f>
        <v/>
      </c>
      <c r="P654" s="56" t="str">
        <f>IFERROR(LEFT(VLOOKUP($F654,'Master Info'!$A$14:$U$113,21,FALSE),2),"")</f>
        <v/>
      </c>
      <c r="Q654" s="73" t="str">
        <f t="shared" si="103"/>
        <v/>
      </c>
      <c r="R654" s="56">
        <f t="shared" si="107"/>
        <v>0</v>
      </c>
      <c r="S654" s="56">
        <f t="shared" si="107"/>
        <v>0</v>
      </c>
      <c r="T654" s="56">
        <f t="shared" si="108"/>
        <v>0</v>
      </c>
      <c r="U654" s="57">
        <f t="shared" si="109"/>
        <v>0</v>
      </c>
      <c r="V654" s="55" t="str">
        <f>IFERROR(VLOOKUP($F654,'Master Info'!$A$14:$W$113,17,FALSE),"")</f>
        <v/>
      </c>
      <c r="W654" s="54"/>
    </row>
    <row r="655" spans="1:23" x14ac:dyDescent="0.25">
      <c r="A655" s="54">
        <f t="shared" si="100"/>
        <v>654</v>
      </c>
      <c r="B655" s="54" t="str">
        <f t="shared" si="104"/>
        <v>-</v>
      </c>
      <c r="C655" s="94"/>
      <c r="D655" s="94"/>
      <c r="E655" s="76"/>
      <c r="F655" s="113"/>
      <c r="G655" s="114"/>
      <c r="H655" s="55">
        <f>IFERROR(VLOOKUP($G655,'Product Master'!$B$1:$G$26,5,FALSE),0)</f>
        <v>0</v>
      </c>
      <c r="I655" s="73" t="str">
        <f t="shared" si="105"/>
        <v/>
      </c>
      <c r="J655" s="115"/>
      <c r="K655" s="57">
        <f t="shared" si="101"/>
        <v>0</v>
      </c>
      <c r="L655" s="115"/>
      <c r="M655" s="56">
        <f t="shared" si="106"/>
        <v>0</v>
      </c>
      <c r="N655" s="56">
        <f t="shared" si="102"/>
        <v>0</v>
      </c>
      <c r="O655" s="56" t="str">
        <f>IFERROR(IF($P655="","",IF($P655=LEFT('Master Info'!$Q$2,2),"SCGST","IGST")),"")</f>
        <v/>
      </c>
      <c r="P655" s="56" t="str">
        <f>IFERROR(LEFT(VLOOKUP($F655,'Master Info'!$A$14:$U$113,21,FALSE),2),"")</f>
        <v/>
      </c>
      <c r="Q655" s="73" t="str">
        <f t="shared" si="103"/>
        <v/>
      </c>
      <c r="R655" s="56">
        <f t="shared" si="107"/>
        <v>0</v>
      </c>
      <c r="S655" s="56">
        <f t="shared" si="107"/>
        <v>0</v>
      </c>
      <c r="T655" s="56">
        <f t="shared" si="108"/>
        <v>0</v>
      </c>
      <c r="U655" s="57">
        <f t="shared" si="109"/>
        <v>0</v>
      </c>
      <c r="V655" s="55" t="str">
        <f>IFERROR(VLOOKUP($F655,'Master Info'!$A$14:$W$113,17,FALSE),"")</f>
        <v/>
      </c>
      <c r="W655" s="54"/>
    </row>
    <row r="656" spans="1:23" x14ac:dyDescent="0.25">
      <c r="A656" s="54">
        <f t="shared" si="100"/>
        <v>655</v>
      </c>
      <c r="B656" s="54" t="str">
        <f t="shared" si="104"/>
        <v>-</v>
      </c>
      <c r="C656" s="94"/>
      <c r="D656" s="94"/>
      <c r="E656" s="76"/>
      <c r="F656" s="113"/>
      <c r="G656" s="114"/>
      <c r="H656" s="55">
        <f>IFERROR(VLOOKUP($G656,'Product Master'!$B$1:$G$26,5,FALSE),0)</f>
        <v>0</v>
      </c>
      <c r="I656" s="73" t="str">
        <f t="shared" si="105"/>
        <v/>
      </c>
      <c r="J656" s="115"/>
      <c r="K656" s="57">
        <f t="shared" si="101"/>
        <v>0</v>
      </c>
      <c r="L656" s="115"/>
      <c r="M656" s="56">
        <f t="shared" si="106"/>
        <v>0</v>
      </c>
      <c r="N656" s="56">
        <f t="shared" si="102"/>
        <v>0</v>
      </c>
      <c r="O656" s="56" t="str">
        <f>IFERROR(IF($P656="","",IF($P656=LEFT('Master Info'!$Q$2,2),"SCGST","IGST")),"")</f>
        <v/>
      </c>
      <c r="P656" s="56" t="str">
        <f>IFERROR(LEFT(VLOOKUP($F656,'Master Info'!$A$14:$U$113,21,FALSE),2),"")</f>
        <v/>
      </c>
      <c r="Q656" s="73" t="str">
        <f t="shared" si="103"/>
        <v/>
      </c>
      <c r="R656" s="56">
        <f t="shared" si="107"/>
        <v>0</v>
      </c>
      <c r="S656" s="56">
        <f t="shared" si="107"/>
        <v>0</v>
      </c>
      <c r="T656" s="56">
        <f t="shared" si="108"/>
        <v>0</v>
      </c>
      <c r="U656" s="57">
        <f t="shared" si="109"/>
        <v>0</v>
      </c>
      <c r="V656" s="55" t="str">
        <f>IFERROR(VLOOKUP($F656,'Master Info'!$A$14:$W$113,17,FALSE),"")</f>
        <v/>
      </c>
      <c r="W656" s="54"/>
    </row>
    <row r="657" spans="1:23" x14ac:dyDescent="0.25">
      <c r="A657" s="54">
        <f t="shared" si="100"/>
        <v>656</v>
      </c>
      <c r="B657" s="54" t="str">
        <f t="shared" si="104"/>
        <v>-</v>
      </c>
      <c r="C657" s="94"/>
      <c r="D657" s="94"/>
      <c r="E657" s="76"/>
      <c r="F657" s="113"/>
      <c r="G657" s="114"/>
      <c r="H657" s="55">
        <f>IFERROR(VLOOKUP($G657,'Product Master'!$B$1:$G$26,5,FALSE),0)</f>
        <v>0</v>
      </c>
      <c r="I657" s="73" t="str">
        <f t="shared" si="105"/>
        <v/>
      </c>
      <c r="J657" s="115"/>
      <c r="K657" s="57">
        <f t="shared" si="101"/>
        <v>0</v>
      </c>
      <c r="L657" s="115"/>
      <c r="M657" s="56">
        <f t="shared" si="106"/>
        <v>0</v>
      </c>
      <c r="N657" s="56">
        <f t="shared" si="102"/>
        <v>0</v>
      </c>
      <c r="O657" s="56" t="str">
        <f>IFERROR(IF($P657="","",IF($P657=LEFT('Master Info'!$Q$2,2),"SCGST","IGST")),"")</f>
        <v/>
      </c>
      <c r="P657" s="56" t="str">
        <f>IFERROR(LEFT(VLOOKUP($F657,'Master Info'!$A$14:$U$113,21,FALSE),2),"")</f>
        <v/>
      </c>
      <c r="Q657" s="73" t="str">
        <f t="shared" si="103"/>
        <v/>
      </c>
      <c r="R657" s="56">
        <f t="shared" si="107"/>
        <v>0</v>
      </c>
      <c r="S657" s="56">
        <f t="shared" si="107"/>
        <v>0</v>
      </c>
      <c r="T657" s="56">
        <f t="shared" si="108"/>
        <v>0</v>
      </c>
      <c r="U657" s="57">
        <f t="shared" si="109"/>
        <v>0</v>
      </c>
      <c r="V657" s="55" t="str">
        <f>IFERROR(VLOOKUP($F657,'Master Info'!$A$14:$W$113,17,FALSE),"")</f>
        <v/>
      </c>
      <c r="W657" s="54"/>
    </row>
    <row r="658" spans="1:23" x14ac:dyDescent="0.25">
      <c r="A658" s="54">
        <f t="shared" si="100"/>
        <v>657</v>
      </c>
      <c r="B658" s="54" t="str">
        <f t="shared" si="104"/>
        <v>-</v>
      </c>
      <c r="C658" s="94"/>
      <c r="D658" s="94"/>
      <c r="E658" s="76"/>
      <c r="F658" s="113"/>
      <c r="G658" s="114"/>
      <c r="H658" s="55">
        <f>IFERROR(VLOOKUP($G658,'Product Master'!$B$1:$G$26,5,FALSE),0)</f>
        <v>0</v>
      </c>
      <c r="I658" s="73" t="str">
        <f t="shared" si="105"/>
        <v/>
      </c>
      <c r="J658" s="115"/>
      <c r="K658" s="57">
        <f t="shared" si="101"/>
        <v>0</v>
      </c>
      <c r="L658" s="115"/>
      <c r="M658" s="56">
        <f t="shared" si="106"/>
        <v>0</v>
      </c>
      <c r="N658" s="56">
        <f t="shared" si="102"/>
        <v>0</v>
      </c>
      <c r="O658" s="56" t="str">
        <f>IFERROR(IF($P658="","",IF($P658=LEFT('Master Info'!$Q$2,2),"SCGST","IGST")),"")</f>
        <v/>
      </c>
      <c r="P658" s="56" t="str">
        <f>IFERROR(LEFT(VLOOKUP($F658,'Master Info'!$A$14:$U$113,21,FALSE),2),"")</f>
        <v/>
      </c>
      <c r="Q658" s="73" t="str">
        <f t="shared" si="103"/>
        <v/>
      </c>
      <c r="R658" s="56">
        <f t="shared" si="107"/>
        <v>0</v>
      </c>
      <c r="S658" s="56">
        <f t="shared" si="107"/>
        <v>0</v>
      </c>
      <c r="T658" s="56">
        <f t="shared" si="108"/>
        <v>0</v>
      </c>
      <c r="U658" s="57">
        <f t="shared" si="109"/>
        <v>0</v>
      </c>
      <c r="V658" s="55" t="str">
        <f>IFERROR(VLOOKUP($F658,'Master Info'!$A$14:$W$113,17,FALSE),"")</f>
        <v/>
      </c>
      <c r="W658" s="54"/>
    </row>
    <row r="659" spans="1:23" x14ac:dyDescent="0.25">
      <c r="A659" s="54">
        <f t="shared" si="100"/>
        <v>658</v>
      </c>
      <c r="B659" s="54" t="str">
        <f t="shared" si="104"/>
        <v>-</v>
      </c>
      <c r="C659" s="94"/>
      <c r="D659" s="94"/>
      <c r="E659" s="76"/>
      <c r="F659" s="113"/>
      <c r="G659" s="114"/>
      <c r="H659" s="55">
        <f>IFERROR(VLOOKUP($G659,'Product Master'!$B$1:$G$26,5,FALSE),0)</f>
        <v>0</v>
      </c>
      <c r="I659" s="73" t="str">
        <f t="shared" si="105"/>
        <v/>
      </c>
      <c r="J659" s="115"/>
      <c r="K659" s="57">
        <f t="shared" si="101"/>
        <v>0</v>
      </c>
      <c r="L659" s="115"/>
      <c r="M659" s="56">
        <f t="shared" si="106"/>
        <v>0</v>
      </c>
      <c r="N659" s="56">
        <f t="shared" si="102"/>
        <v>0</v>
      </c>
      <c r="O659" s="56" t="str">
        <f>IFERROR(IF($P659="","",IF($P659=LEFT('Master Info'!$Q$2,2),"SCGST","IGST")),"")</f>
        <v/>
      </c>
      <c r="P659" s="56" t="str">
        <f>IFERROR(LEFT(VLOOKUP($F659,'Master Info'!$A$14:$U$113,21,FALSE),2),"")</f>
        <v/>
      </c>
      <c r="Q659" s="73" t="str">
        <f t="shared" si="103"/>
        <v/>
      </c>
      <c r="R659" s="56">
        <f t="shared" si="107"/>
        <v>0</v>
      </c>
      <c r="S659" s="56">
        <f t="shared" si="107"/>
        <v>0</v>
      </c>
      <c r="T659" s="56">
        <f t="shared" si="108"/>
        <v>0</v>
      </c>
      <c r="U659" s="57">
        <f t="shared" si="109"/>
        <v>0</v>
      </c>
      <c r="V659" s="55" t="str">
        <f>IFERROR(VLOOKUP($F659,'Master Info'!$A$14:$W$113,17,FALSE),"")</f>
        <v/>
      </c>
      <c r="W659" s="54"/>
    </row>
    <row r="660" spans="1:23" x14ac:dyDescent="0.25">
      <c r="A660" s="54">
        <f t="shared" si="100"/>
        <v>659</v>
      </c>
      <c r="B660" s="54" t="str">
        <f t="shared" si="104"/>
        <v>-</v>
      </c>
      <c r="C660" s="94"/>
      <c r="D660" s="94"/>
      <c r="E660" s="76"/>
      <c r="F660" s="113"/>
      <c r="G660" s="114"/>
      <c r="H660" s="55">
        <f>IFERROR(VLOOKUP($G660,'Product Master'!$B$1:$G$26,5,FALSE),0)</f>
        <v>0</v>
      </c>
      <c r="I660" s="73" t="str">
        <f t="shared" si="105"/>
        <v/>
      </c>
      <c r="J660" s="115"/>
      <c r="K660" s="57">
        <f t="shared" si="101"/>
        <v>0</v>
      </c>
      <c r="L660" s="115"/>
      <c r="M660" s="56">
        <f t="shared" si="106"/>
        <v>0</v>
      </c>
      <c r="N660" s="56">
        <f t="shared" si="102"/>
        <v>0</v>
      </c>
      <c r="O660" s="56" t="str">
        <f>IFERROR(IF($P660="","",IF($P660=LEFT('Master Info'!$Q$2,2),"SCGST","IGST")),"")</f>
        <v/>
      </c>
      <c r="P660" s="56" t="str">
        <f>IFERROR(LEFT(VLOOKUP($F660,'Master Info'!$A$14:$U$113,21,FALSE),2),"")</f>
        <v/>
      </c>
      <c r="Q660" s="73" t="str">
        <f t="shared" si="103"/>
        <v/>
      </c>
      <c r="R660" s="56">
        <f t="shared" si="107"/>
        <v>0</v>
      </c>
      <c r="S660" s="56">
        <f t="shared" si="107"/>
        <v>0</v>
      </c>
      <c r="T660" s="56">
        <f t="shared" si="108"/>
        <v>0</v>
      </c>
      <c r="U660" s="57">
        <f t="shared" si="109"/>
        <v>0</v>
      </c>
      <c r="V660" s="55" t="str">
        <f>IFERROR(VLOOKUP($F660,'Master Info'!$A$14:$W$113,17,FALSE),"")</f>
        <v/>
      </c>
      <c r="W660" s="54"/>
    </row>
    <row r="661" spans="1:23" x14ac:dyDescent="0.25">
      <c r="A661" s="54">
        <f t="shared" si="100"/>
        <v>660</v>
      </c>
      <c r="B661" s="54" t="str">
        <f t="shared" si="104"/>
        <v>-</v>
      </c>
      <c r="C661" s="94"/>
      <c r="D661" s="94"/>
      <c r="E661" s="76"/>
      <c r="F661" s="113"/>
      <c r="G661" s="114"/>
      <c r="H661" s="55">
        <f>IFERROR(VLOOKUP($G661,'Product Master'!$B$1:$G$26,5,FALSE),0)</f>
        <v>0</v>
      </c>
      <c r="I661" s="73" t="str">
        <f t="shared" si="105"/>
        <v/>
      </c>
      <c r="J661" s="115"/>
      <c r="K661" s="57">
        <f t="shared" si="101"/>
        <v>0</v>
      </c>
      <c r="L661" s="115"/>
      <c r="M661" s="56">
        <f t="shared" si="106"/>
        <v>0</v>
      </c>
      <c r="N661" s="56">
        <f t="shared" si="102"/>
        <v>0</v>
      </c>
      <c r="O661" s="56" t="str">
        <f>IFERROR(IF($P661="","",IF($P661=LEFT('Master Info'!$Q$2,2),"SCGST","IGST")),"")</f>
        <v/>
      </c>
      <c r="P661" s="56" t="str">
        <f>IFERROR(LEFT(VLOOKUP($F661,'Master Info'!$A$14:$U$113,21,FALSE),2),"")</f>
        <v/>
      </c>
      <c r="Q661" s="73" t="str">
        <f t="shared" si="103"/>
        <v/>
      </c>
      <c r="R661" s="56">
        <f t="shared" si="107"/>
        <v>0</v>
      </c>
      <c r="S661" s="56">
        <f t="shared" si="107"/>
        <v>0</v>
      </c>
      <c r="T661" s="56">
        <f t="shared" si="108"/>
        <v>0</v>
      </c>
      <c r="U661" s="57">
        <f t="shared" si="109"/>
        <v>0</v>
      </c>
      <c r="V661" s="55" t="str">
        <f>IFERROR(VLOOKUP($F661,'Master Info'!$A$14:$W$113,17,FALSE),"")</f>
        <v/>
      </c>
      <c r="W661" s="54"/>
    </row>
    <row r="662" spans="1:23" x14ac:dyDescent="0.25">
      <c r="A662" s="54">
        <f t="shared" si="100"/>
        <v>661</v>
      </c>
      <c r="B662" s="54" t="str">
        <f t="shared" si="104"/>
        <v>-</v>
      </c>
      <c r="C662" s="94"/>
      <c r="D662" s="94"/>
      <c r="E662" s="76"/>
      <c r="F662" s="113"/>
      <c r="G662" s="114"/>
      <c r="H662" s="55">
        <f>IFERROR(VLOOKUP($G662,'Product Master'!$B$1:$G$26,5,FALSE),0)</f>
        <v>0</v>
      </c>
      <c r="I662" s="73" t="str">
        <f t="shared" si="105"/>
        <v/>
      </c>
      <c r="J662" s="115"/>
      <c r="K662" s="57">
        <f t="shared" si="101"/>
        <v>0</v>
      </c>
      <c r="L662" s="115"/>
      <c r="M662" s="56">
        <f t="shared" si="106"/>
        <v>0</v>
      </c>
      <c r="N662" s="56">
        <f t="shared" si="102"/>
        <v>0</v>
      </c>
      <c r="O662" s="56" t="str">
        <f>IFERROR(IF($P662="","",IF($P662=LEFT('Master Info'!$Q$2,2),"SCGST","IGST")),"")</f>
        <v/>
      </c>
      <c r="P662" s="56" t="str">
        <f>IFERROR(LEFT(VLOOKUP($F662,'Master Info'!$A$14:$U$113,21,FALSE),2),"")</f>
        <v/>
      </c>
      <c r="Q662" s="73" t="str">
        <f t="shared" si="103"/>
        <v/>
      </c>
      <c r="R662" s="56">
        <f t="shared" si="107"/>
        <v>0</v>
      </c>
      <c r="S662" s="56">
        <f t="shared" si="107"/>
        <v>0</v>
      </c>
      <c r="T662" s="56">
        <f t="shared" si="108"/>
        <v>0</v>
      </c>
      <c r="U662" s="57">
        <f t="shared" si="109"/>
        <v>0</v>
      </c>
      <c r="V662" s="55" t="str">
        <f>IFERROR(VLOOKUP($F662,'Master Info'!$A$14:$W$113,17,FALSE),"")</f>
        <v/>
      </c>
      <c r="W662" s="54"/>
    </row>
    <row r="663" spans="1:23" x14ac:dyDescent="0.25">
      <c r="A663" s="54">
        <f t="shared" si="100"/>
        <v>662</v>
      </c>
      <c r="B663" s="54" t="str">
        <f t="shared" si="104"/>
        <v>-</v>
      </c>
      <c r="C663" s="94"/>
      <c r="D663" s="94"/>
      <c r="E663" s="76"/>
      <c r="F663" s="113"/>
      <c r="G663" s="114"/>
      <c r="H663" s="55">
        <f>IFERROR(VLOOKUP($G663,'Product Master'!$B$1:$G$26,5,FALSE),0)</f>
        <v>0</v>
      </c>
      <c r="I663" s="73" t="str">
        <f t="shared" si="105"/>
        <v/>
      </c>
      <c r="J663" s="115"/>
      <c r="K663" s="57">
        <f t="shared" si="101"/>
        <v>0</v>
      </c>
      <c r="L663" s="115"/>
      <c r="M663" s="56">
        <f t="shared" si="106"/>
        <v>0</v>
      </c>
      <c r="N663" s="56">
        <f t="shared" si="102"/>
        <v>0</v>
      </c>
      <c r="O663" s="56" t="str">
        <f>IFERROR(IF($P663="","",IF($P663=LEFT('Master Info'!$Q$2,2),"SCGST","IGST")),"")</f>
        <v/>
      </c>
      <c r="P663" s="56" t="str">
        <f>IFERROR(LEFT(VLOOKUP($F663,'Master Info'!$A$14:$U$113,21,FALSE),2),"")</f>
        <v/>
      </c>
      <c r="Q663" s="73" t="str">
        <f t="shared" si="103"/>
        <v/>
      </c>
      <c r="R663" s="56">
        <f t="shared" si="107"/>
        <v>0</v>
      </c>
      <c r="S663" s="56">
        <f t="shared" si="107"/>
        <v>0</v>
      </c>
      <c r="T663" s="56">
        <f t="shared" si="108"/>
        <v>0</v>
      </c>
      <c r="U663" s="57">
        <f t="shared" si="109"/>
        <v>0</v>
      </c>
      <c r="V663" s="55" t="str">
        <f>IFERROR(VLOOKUP($F663,'Master Info'!$A$14:$W$113,17,FALSE),"")</f>
        <v/>
      </c>
      <c r="W663" s="54"/>
    </row>
    <row r="664" spans="1:23" x14ac:dyDescent="0.25">
      <c r="A664" s="54">
        <f t="shared" ref="A664:A727" si="110">A663+1</f>
        <v>663</v>
      </c>
      <c r="B664" s="54" t="str">
        <f t="shared" si="104"/>
        <v>-</v>
      </c>
      <c r="C664" s="94"/>
      <c r="D664" s="94"/>
      <c r="E664" s="76"/>
      <c r="F664" s="113"/>
      <c r="G664" s="114"/>
      <c r="H664" s="55">
        <f>IFERROR(VLOOKUP($G664,'Product Master'!$B$1:$G$26,5,FALSE),0)</f>
        <v>0</v>
      </c>
      <c r="I664" s="73" t="str">
        <f t="shared" si="105"/>
        <v/>
      </c>
      <c r="J664" s="115"/>
      <c r="K664" s="57">
        <f t="shared" si="101"/>
        <v>0</v>
      </c>
      <c r="L664" s="115"/>
      <c r="M664" s="56">
        <f t="shared" si="106"/>
        <v>0</v>
      </c>
      <c r="N664" s="56">
        <f t="shared" si="102"/>
        <v>0</v>
      </c>
      <c r="O664" s="56" t="str">
        <f>IFERROR(IF($P664="","",IF($P664=LEFT('Master Info'!$Q$2,2),"SCGST","IGST")),"")</f>
        <v/>
      </c>
      <c r="P664" s="56" t="str">
        <f>IFERROR(LEFT(VLOOKUP($F664,'Master Info'!$A$14:$U$113,21,FALSE),2),"")</f>
        <v/>
      </c>
      <c r="Q664" s="73" t="str">
        <f t="shared" si="103"/>
        <v/>
      </c>
      <c r="R664" s="56">
        <f t="shared" si="107"/>
        <v>0</v>
      </c>
      <c r="S664" s="56">
        <f t="shared" si="107"/>
        <v>0</v>
      </c>
      <c r="T664" s="56">
        <f t="shared" si="108"/>
        <v>0</v>
      </c>
      <c r="U664" s="57">
        <f t="shared" si="109"/>
        <v>0</v>
      </c>
      <c r="V664" s="55" t="str">
        <f>IFERROR(VLOOKUP($F664,'Master Info'!$A$14:$W$113,17,FALSE),"")</f>
        <v/>
      </c>
      <c r="W664" s="54"/>
    </row>
    <row r="665" spans="1:23" x14ac:dyDescent="0.25">
      <c r="A665" s="54">
        <f t="shared" si="110"/>
        <v>664</v>
      </c>
      <c r="B665" s="54" t="str">
        <f t="shared" si="104"/>
        <v>-</v>
      </c>
      <c r="C665" s="94"/>
      <c r="D665" s="94"/>
      <c r="E665" s="76"/>
      <c r="F665" s="113"/>
      <c r="G665" s="114"/>
      <c r="H665" s="55">
        <f>IFERROR(VLOOKUP($G665,'Product Master'!$B$1:$G$26,5,FALSE),0)</f>
        <v>0</v>
      </c>
      <c r="I665" s="73" t="str">
        <f t="shared" si="105"/>
        <v/>
      </c>
      <c r="J665" s="115"/>
      <c r="K665" s="57">
        <f t="shared" si="101"/>
        <v>0</v>
      </c>
      <c r="L665" s="115"/>
      <c r="M665" s="56">
        <f t="shared" si="106"/>
        <v>0</v>
      </c>
      <c r="N665" s="56">
        <f t="shared" si="102"/>
        <v>0</v>
      </c>
      <c r="O665" s="56" t="str">
        <f>IFERROR(IF($P665="","",IF($P665=LEFT('Master Info'!$Q$2,2),"SCGST","IGST")),"")</f>
        <v/>
      </c>
      <c r="P665" s="56" t="str">
        <f>IFERROR(LEFT(VLOOKUP($F665,'Master Info'!$A$14:$U$113,21,FALSE),2),"")</f>
        <v/>
      </c>
      <c r="Q665" s="73" t="str">
        <f t="shared" si="103"/>
        <v/>
      </c>
      <c r="R665" s="56">
        <f t="shared" si="107"/>
        <v>0</v>
      </c>
      <c r="S665" s="56">
        <f t="shared" si="107"/>
        <v>0</v>
      </c>
      <c r="T665" s="56">
        <f t="shared" si="108"/>
        <v>0</v>
      </c>
      <c r="U665" s="57">
        <f t="shared" si="109"/>
        <v>0</v>
      </c>
      <c r="V665" s="55" t="str">
        <f>IFERROR(VLOOKUP($F665,'Master Info'!$A$14:$W$113,17,FALSE),"")</f>
        <v/>
      </c>
      <c r="W665" s="54"/>
    </row>
    <row r="666" spans="1:23" x14ac:dyDescent="0.25">
      <c r="A666" s="54">
        <f t="shared" si="110"/>
        <v>665</v>
      </c>
      <c r="B666" s="54" t="str">
        <f t="shared" si="104"/>
        <v>-</v>
      </c>
      <c r="C666" s="94"/>
      <c r="D666" s="94"/>
      <c r="E666" s="76"/>
      <c r="F666" s="113"/>
      <c r="G666" s="114"/>
      <c r="H666" s="55">
        <f>IFERROR(VLOOKUP($G666,'Product Master'!$B$1:$G$26,5,FALSE),0)</f>
        <v>0</v>
      </c>
      <c r="I666" s="73" t="str">
        <f t="shared" si="105"/>
        <v/>
      </c>
      <c r="J666" s="115"/>
      <c r="K666" s="57">
        <f t="shared" si="101"/>
        <v>0</v>
      </c>
      <c r="L666" s="115"/>
      <c r="M666" s="56">
        <f t="shared" si="106"/>
        <v>0</v>
      </c>
      <c r="N666" s="56">
        <f t="shared" si="102"/>
        <v>0</v>
      </c>
      <c r="O666" s="56" t="str">
        <f>IFERROR(IF($P666="","",IF($P666=LEFT('Master Info'!$Q$2,2),"SCGST","IGST")),"")</f>
        <v/>
      </c>
      <c r="P666" s="56" t="str">
        <f>IFERROR(LEFT(VLOOKUP($F666,'Master Info'!$A$14:$U$113,21,FALSE),2),"")</f>
        <v/>
      </c>
      <c r="Q666" s="73" t="str">
        <f t="shared" si="103"/>
        <v/>
      </c>
      <c r="R666" s="56">
        <f t="shared" si="107"/>
        <v>0</v>
      </c>
      <c r="S666" s="56">
        <f t="shared" si="107"/>
        <v>0</v>
      </c>
      <c r="T666" s="56">
        <f t="shared" si="108"/>
        <v>0</v>
      </c>
      <c r="U666" s="57">
        <f t="shared" si="109"/>
        <v>0</v>
      </c>
      <c r="V666" s="55" t="str">
        <f>IFERROR(VLOOKUP($F666,'Master Info'!$A$14:$W$113,17,FALSE),"")</f>
        <v/>
      </c>
      <c r="W666" s="54"/>
    </row>
    <row r="667" spans="1:23" x14ac:dyDescent="0.25">
      <c r="A667" s="54">
        <f t="shared" si="110"/>
        <v>666</v>
      </c>
      <c r="B667" s="54" t="str">
        <f t="shared" si="104"/>
        <v>-</v>
      </c>
      <c r="C667" s="94"/>
      <c r="D667" s="94"/>
      <c r="E667" s="76"/>
      <c r="F667" s="113"/>
      <c r="G667" s="114"/>
      <c r="H667" s="55">
        <f>IFERROR(VLOOKUP($G667,'Product Master'!$B$1:$G$26,5,FALSE),0)</f>
        <v>0</v>
      </c>
      <c r="I667" s="73" t="str">
        <f t="shared" si="105"/>
        <v/>
      </c>
      <c r="J667" s="115"/>
      <c r="K667" s="57">
        <f t="shared" si="101"/>
        <v>0</v>
      </c>
      <c r="L667" s="115"/>
      <c r="M667" s="56">
        <f t="shared" si="106"/>
        <v>0</v>
      </c>
      <c r="N667" s="56">
        <f t="shared" si="102"/>
        <v>0</v>
      </c>
      <c r="O667" s="56" t="str">
        <f>IFERROR(IF($P667="","",IF($P667=LEFT('Master Info'!$Q$2,2),"SCGST","IGST")),"")</f>
        <v/>
      </c>
      <c r="P667" s="56" t="str">
        <f>IFERROR(LEFT(VLOOKUP($F667,'Master Info'!$A$14:$U$113,21,FALSE),2),"")</f>
        <v/>
      </c>
      <c r="Q667" s="73" t="str">
        <f t="shared" si="103"/>
        <v/>
      </c>
      <c r="R667" s="56">
        <f t="shared" si="107"/>
        <v>0</v>
      </c>
      <c r="S667" s="56">
        <f t="shared" si="107"/>
        <v>0</v>
      </c>
      <c r="T667" s="56">
        <f t="shared" si="108"/>
        <v>0</v>
      </c>
      <c r="U667" s="57">
        <f t="shared" si="109"/>
        <v>0</v>
      </c>
      <c r="V667" s="55" t="str">
        <f>IFERROR(VLOOKUP($F667,'Master Info'!$A$14:$W$113,17,FALSE),"")</f>
        <v/>
      </c>
      <c r="W667" s="54"/>
    </row>
    <row r="668" spans="1:23" x14ac:dyDescent="0.25">
      <c r="A668" s="54">
        <f t="shared" si="110"/>
        <v>667</v>
      </c>
      <c r="B668" s="54" t="str">
        <f t="shared" si="104"/>
        <v>-</v>
      </c>
      <c r="C668" s="94"/>
      <c r="D668" s="94"/>
      <c r="E668" s="76"/>
      <c r="F668" s="113"/>
      <c r="G668" s="114"/>
      <c r="H668" s="55">
        <f>IFERROR(VLOOKUP($G668,'Product Master'!$B$1:$G$26,5,FALSE),0)</f>
        <v>0</v>
      </c>
      <c r="I668" s="73" t="str">
        <f t="shared" si="105"/>
        <v/>
      </c>
      <c r="J668" s="115"/>
      <c r="K668" s="57">
        <f t="shared" si="101"/>
        <v>0</v>
      </c>
      <c r="L668" s="115"/>
      <c r="M668" s="56">
        <f t="shared" si="106"/>
        <v>0</v>
      </c>
      <c r="N668" s="56">
        <f t="shared" si="102"/>
        <v>0</v>
      </c>
      <c r="O668" s="56" t="str">
        <f>IFERROR(IF($P668="","",IF($P668=LEFT('Master Info'!$Q$2,2),"SCGST","IGST")),"")</f>
        <v/>
      </c>
      <c r="P668" s="56" t="str">
        <f>IFERROR(LEFT(VLOOKUP($F668,'Master Info'!$A$14:$U$113,21,FALSE),2),"")</f>
        <v/>
      </c>
      <c r="Q668" s="73" t="str">
        <f t="shared" si="103"/>
        <v/>
      </c>
      <c r="R668" s="56">
        <f t="shared" si="107"/>
        <v>0</v>
      </c>
      <c r="S668" s="56">
        <f t="shared" si="107"/>
        <v>0</v>
      </c>
      <c r="T668" s="56">
        <f t="shared" si="108"/>
        <v>0</v>
      </c>
      <c r="U668" s="57">
        <f t="shared" si="109"/>
        <v>0</v>
      </c>
      <c r="V668" s="55" t="str">
        <f>IFERROR(VLOOKUP($F668,'Master Info'!$A$14:$W$113,17,FALSE),"")</f>
        <v/>
      </c>
      <c r="W668" s="54"/>
    </row>
    <row r="669" spans="1:23" x14ac:dyDescent="0.25">
      <c r="A669" s="54">
        <f t="shared" si="110"/>
        <v>668</v>
      </c>
      <c r="B669" s="54" t="str">
        <f t="shared" si="104"/>
        <v>-</v>
      </c>
      <c r="C669" s="94"/>
      <c r="D669" s="94"/>
      <c r="E669" s="76"/>
      <c r="F669" s="113"/>
      <c r="G669" s="114"/>
      <c r="H669" s="55">
        <f>IFERROR(VLOOKUP($G669,'Product Master'!$B$1:$G$26,5,FALSE),0)</f>
        <v>0</v>
      </c>
      <c r="I669" s="73" t="str">
        <f t="shared" si="105"/>
        <v/>
      </c>
      <c r="J669" s="115"/>
      <c r="K669" s="57">
        <f t="shared" si="101"/>
        <v>0</v>
      </c>
      <c r="L669" s="115"/>
      <c r="M669" s="56">
        <f t="shared" si="106"/>
        <v>0</v>
      </c>
      <c r="N669" s="56">
        <f t="shared" si="102"/>
        <v>0</v>
      </c>
      <c r="O669" s="56" t="str">
        <f>IFERROR(IF($P669="","",IF($P669=LEFT('Master Info'!$Q$2,2),"SCGST","IGST")),"")</f>
        <v/>
      </c>
      <c r="P669" s="56" t="str">
        <f>IFERROR(LEFT(VLOOKUP($F669,'Master Info'!$A$14:$U$113,21,FALSE),2),"")</f>
        <v/>
      </c>
      <c r="Q669" s="73" t="str">
        <f t="shared" si="103"/>
        <v/>
      </c>
      <c r="R669" s="56">
        <f t="shared" si="107"/>
        <v>0</v>
      </c>
      <c r="S669" s="56">
        <f t="shared" si="107"/>
        <v>0</v>
      </c>
      <c r="T669" s="56">
        <f t="shared" si="108"/>
        <v>0</v>
      </c>
      <c r="U669" s="57">
        <f t="shared" si="109"/>
        <v>0</v>
      </c>
      <c r="V669" s="55" t="str">
        <f>IFERROR(VLOOKUP($F669,'Master Info'!$A$14:$W$113,17,FALSE),"")</f>
        <v/>
      </c>
      <c r="W669" s="54"/>
    </row>
    <row r="670" spans="1:23" x14ac:dyDescent="0.25">
      <c r="A670" s="54">
        <f t="shared" si="110"/>
        <v>669</v>
      </c>
      <c r="B670" s="54" t="str">
        <f t="shared" si="104"/>
        <v>-</v>
      </c>
      <c r="C670" s="94"/>
      <c r="D670" s="94"/>
      <c r="E670" s="76"/>
      <c r="F670" s="113"/>
      <c r="G670" s="114"/>
      <c r="H670" s="55">
        <f>IFERROR(VLOOKUP($G670,'Product Master'!$B$1:$G$26,5,FALSE),0)</f>
        <v>0</v>
      </c>
      <c r="I670" s="73" t="str">
        <f t="shared" si="105"/>
        <v/>
      </c>
      <c r="J670" s="115"/>
      <c r="K670" s="57">
        <f t="shared" si="101"/>
        <v>0</v>
      </c>
      <c r="L670" s="115"/>
      <c r="M670" s="56">
        <f t="shared" si="106"/>
        <v>0</v>
      </c>
      <c r="N670" s="56">
        <f t="shared" si="102"/>
        <v>0</v>
      </c>
      <c r="O670" s="56" t="str">
        <f>IFERROR(IF($P670="","",IF($P670=LEFT('Master Info'!$Q$2,2),"SCGST","IGST")),"")</f>
        <v/>
      </c>
      <c r="P670" s="56" t="str">
        <f>IFERROR(LEFT(VLOOKUP($F670,'Master Info'!$A$14:$U$113,21,FALSE),2),"")</f>
        <v/>
      </c>
      <c r="Q670" s="73" t="str">
        <f t="shared" si="103"/>
        <v/>
      </c>
      <c r="R670" s="56">
        <f t="shared" si="107"/>
        <v>0</v>
      </c>
      <c r="S670" s="56">
        <f t="shared" si="107"/>
        <v>0</v>
      </c>
      <c r="T670" s="56">
        <f t="shared" si="108"/>
        <v>0</v>
      </c>
      <c r="U670" s="57">
        <f t="shared" si="109"/>
        <v>0</v>
      </c>
      <c r="V670" s="55" t="str">
        <f>IFERROR(VLOOKUP($F670,'Master Info'!$A$14:$W$113,17,FALSE),"")</f>
        <v/>
      </c>
      <c r="W670" s="54"/>
    </row>
    <row r="671" spans="1:23" x14ac:dyDescent="0.25">
      <c r="A671" s="54">
        <f t="shared" si="110"/>
        <v>670</v>
      </c>
      <c r="B671" s="54" t="str">
        <f t="shared" si="104"/>
        <v>-</v>
      </c>
      <c r="C671" s="94"/>
      <c r="D671" s="94"/>
      <c r="E671" s="76"/>
      <c r="F671" s="113"/>
      <c r="G671" s="114"/>
      <c r="H671" s="55">
        <f>IFERROR(VLOOKUP($G671,'Product Master'!$B$1:$G$26,5,FALSE),0)</f>
        <v>0</v>
      </c>
      <c r="I671" s="73" t="str">
        <f t="shared" si="105"/>
        <v/>
      </c>
      <c r="J671" s="115"/>
      <c r="K671" s="57">
        <f t="shared" si="101"/>
        <v>0</v>
      </c>
      <c r="L671" s="115"/>
      <c r="M671" s="56">
        <f t="shared" si="106"/>
        <v>0</v>
      </c>
      <c r="N671" s="56">
        <f t="shared" si="102"/>
        <v>0</v>
      </c>
      <c r="O671" s="56" t="str">
        <f>IFERROR(IF($P671="","",IF($P671=LEFT('Master Info'!$Q$2,2),"SCGST","IGST")),"")</f>
        <v/>
      </c>
      <c r="P671" s="56" t="str">
        <f>IFERROR(LEFT(VLOOKUP($F671,'Master Info'!$A$14:$U$113,21,FALSE),2),"")</f>
        <v/>
      </c>
      <c r="Q671" s="73" t="str">
        <f t="shared" si="103"/>
        <v/>
      </c>
      <c r="R671" s="56">
        <f t="shared" si="107"/>
        <v>0</v>
      </c>
      <c r="S671" s="56">
        <f t="shared" si="107"/>
        <v>0</v>
      </c>
      <c r="T671" s="56">
        <f t="shared" si="108"/>
        <v>0</v>
      </c>
      <c r="U671" s="57">
        <f t="shared" si="109"/>
        <v>0</v>
      </c>
      <c r="V671" s="55" t="str">
        <f>IFERROR(VLOOKUP($F671,'Master Info'!$A$14:$W$113,17,FALSE),"")</f>
        <v/>
      </c>
      <c r="W671" s="54"/>
    </row>
    <row r="672" spans="1:23" x14ac:dyDescent="0.25">
      <c r="A672" s="54">
        <f t="shared" si="110"/>
        <v>671</v>
      </c>
      <c r="B672" s="54" t="str">
        <f t="shared" si="104"/>
        <v>-</v>
      </c>
      <c r="C672" s="94"/>
      <c r="D672" s="94"/>
      <c r="E672" s="76"/>
      <c r="F672" s="113"/>
      <c r="G672" s="114"/>
      <c r="H672" s="55">
        <f>IFERROR(VLOOKUP($G672,'Product Master'!$B$1:$G$26,5,FALSE),0)</f>
        <v>0</v>
      </c>
      <c r="I672" s="73" t="str">
        <f t="shared" si="105"/>
        <v/>
      </c>
      <c r="J672" s="115"/>
      <c r="K672" s="57">
        <f t="shared" si="101"/>
        <v>0</v>
      </c>
      <c r="L672" s="115"/>
      <c r="M672" s="56">
        <f t="shared" si="106"/>
        <v>0</v>
      </c>
      <c r="N672" s="56">
        <f t="shared" si="102"/>
        <v>0</v>
      </c>
      <c r="O672" s="56" t="str">
        <f>IFERROR(IF($P672="","",IF($P672=LEFT('Master Info'!$Q$2,2),"SCGST","IGST")),"")</f>
        <v/>
      </c>
      <c r="P672" s="56" t="str">
        <f>IFERROR(LEFT(VLOOKUP($F672,'Master Info'!$A$14:$U$113,21,FALSE),2),"")</f>
        <v/>
      </c>
      <c r="Q672" s="73" t="str">
        <f t="shared" si="103"/>
        <v/>
      </c>
      <c r="R672" s="56">
        <f t="shared" si="107"/>
        <v>0</v>
      </c>
      <c r="S672" s="56">
        <f t="shared" si="107"/>
        <v>0</v>
      </c>
      <c r="T672" s="56">
        <f t="shared" si="108"/>
        <v>0</v>
      </c>
      <c r="U672" s="57">
        <f t="shared" si="109"/>
        <v>0</v>
      </c>
      <c r="V672" s="55" t="str">
        <f>IFERROR(VLOOKUP($F672,'Master Info'!$A$14:$W$113,17,FALSE),"")</f>
        <v/>
      </c>
      <c r="W672" s="54"/>
    </row>
    <row r="673" spans="1:23" x14ac:dyDescent="0.25">
      <c r="A673" s="54">
        <f t="shared" si="110"/>
        <v>672</v>
      </c>
      <c r="B673" s="54" t="str">
        <f t="shared" si="104"/>
        <v>-</v>
      </c>
      <c r="C673" s="94"/>
      <c r="D673" s="94"/>
      <c r="E673" s="76"/>
      <c r="F673" s="113"/>
      <c r="G673" s="114"/>
      <c r="H673" s="55">
        <f>IFERROR(VLOOKUP($G673,'Product Master'!$B$1:$G$26,5,FALSE),0)</f>
        <v>0</v>
      </c>
      <c r="I673" s="73" t="str">
        <f t="shared" si="105"/>
        <v/>
      </c>
      <c r="J673" s="115"/>
      <c r="K673" s="57">
        <f t="shared" si="101"/>
        <v>0</v>
      </c>
      <c r="L673" s="115"/>
      <c r="M673" s="56">
        <f t="shared" si="106"/>
        <v>0</v>
      </c>
      <c r="N673" s="56">
        <f t="shared" si="102"/>
        <v>0</v>
      </c>
      <c r="O673" s="56" t="str">
        <f>IFERROR(IF($P673="","",IF($P673=LEFT('Master Info'!$Q$2,2),"SCGST","IGST")),"")</f>
        <v/>
      </c>
      <c r="P673" s="56" t="str">
        <f>IFERROR(LEFT(VLOOKUP($F673,'Master Info'!$A$14:$U$113,21,FALSE),2),"")</f>
        <v/>
      </c>
      <c r="Q673" s="73" t="str">
        <f t="shared" si="103"/>
        <v/>
      </c>
      <c r="R673" s="56">
        <f t="shared" si="107"/>
        <v>0</v>
      </c>
      <c r="S673" s="56">
        <f t="shared" si="107"/>
        <v>0</v>
      </c>
      <c r="T673" s="56">
        <f t="shared" si="108"/>
        <v>0</v>
      </c>
      <c r="U673" s="57">
        <f t="shared" si="109"/>
        <v>0</v>
      </c>
      <c r="V673" s="55" t="str">
        <f>IFERROR(VLOOKUP($F673,'Master Info'!$A$14:$W$113,17,FALSE),"")</f>
        <v/>
      </c>
      <c r="W673" s="54"/>
    </row>
    <row r="674" spans="1:23" x14ac:dyDescent="0.25">
      <c r="A674" s="54">
        <f t="shared" si="110"/>
        <v>673</v>
      </c>
      <c r="B674" s="54" t="str">
        <f t="shared" si="104"/>
        <v>-</v>
      </c>
      <c r="C674" s="94"/>
      <c r="D674" s="94"/>
      <c r="E674" s="76"/>
      <c r="F674" s="113"/>
      <c r="G674" s="114"/>
      <c r="H674" s="55">
        <f>IFERROR(VLOOKUP($G674,'Product Master'!$B$1:$G$26,5,FALSE),0)</f>
        <v>0</v>
      </c>
      <c r="I674" s="73" t="str">
        <f t="shared" si="105"/>
        <v/>
      </c>
      <c r="J674" s="115"/>
      <c r="K674" s="57">
        <f t="shared" si="101"/>
        <v>0</v>
      </c>
      <c r="L674" s="115"/>
      <c r="M674" s="56">
        <f t="shared" si="106"/>
        <v>0</v>
      </c>
      <c r="N674" s="56">
        <f t="shared" si="102"/>
        <v>0</v>
      </c>
      <c r="O674" s="56" t="str">
        <f>IFERROR(IF($P674="","",IF($P674=LEFT('Master Info'!$Q$2,2),"SCGST","IGST")),"")</f>
        <v/>
      </c>
      <c r="P674" s="56" t="str">
        <f>IFERROR(LEFT(VLOOKUP($F674,'Master Info'!$A$14:$U$113,21,FALSE),2),"")</f>
        <v/>
      </c>
      <c r="Q674" s="73" t="str">
        <f t="shared" si="103"/>
        <v/>
      </c>
      <c r="R674" s="56">
        <f t="shared" si="107"/>
        <v>0</v>
      </c>
      <c r="S674" s="56">
        <f t="shared" si="107"/>
        <v>0</v>
      </c>
      <c r="T674" s="56">
        <f t="shared" si="108"/>
        <v>0</v>
      </c>
      <c r="U674" s="57">
        <f t="shared" si="109"/>
        <v>0</v>
      </c>
      <c r="V674" s="55" t="str">
        <f>IFERROR(VLOOKUP($F674,'Master Info'!$A$14:$W$113,17,FALSE),"")</f>
        <v/>
      </c>
      <c r="W674" s="54"/>
    </row>
    <row r="675" spans="1:23" x14ac:dyDescent="0.25">
      <c r="A675" s="54">
        <f t="shared" si="110"/>
        <v>674</v>
      </c>
      <c r="B675" s="54" t="str">
        <f t="shared" si="104"/>
        <v>-</v>
      </c>
      <c r="C675" s="94"/>
      <c r="D675" s="94"/>
      <c r="E675" s="76"/>
      <c r="F675" s="113"/>
      <c r="G675" s="114"/>
      <c r="H675" s="55">
        <f>IFERROR(VLOOKUP($G675,'Product Master'!$B$1:$G$26,5,FALSE),0)</f>
        <v>0</v>
      </c>
      <c r="I675" s="73" t="str">
        <f t="shared" si="105"/>
        <v/>
      </c>
      <c r="J675" s="115"/>
      <c r="K675" s="57">
        <f t="shared" si="101"/>
        <v>0</v>
      </c>
      <c r="L675" s="115"/>
      <c r="M675" s="56">
        <f t="shared" si="106"/>
        <v>0</v>
      </c>
      <c r="N675" s="56">
        <f t="shared" si="102"/>
        <v>0</v>
      </c>
      <c r="O675" s="56" t="str">
        <f>IFERROR(IF($P675="","",IF($P675=LEFT('Master Info'!$Q$2,2),"SCGST","IGST")),"")</f>
        <v/>
      </c>
      <c r="P675" s="56" t="str">
        <f>IFERROR(LEFT(VLOOKUP($F675,'Master Info'!$A$14:$U$113,21,FALSE),2),"")</f>
        <v/>
      </c>
      <c r="Q675" s="73" t="str">
        <f t="shared" si="103"/>
        <v/>
      </c>
      <c r="R675" s="56">
        <f t="shared" si="107"/>
        <v>0</v>
      </c>
      <c r="S675" s="56">
        <f t="shared" si="107"/>
        <v>0</v>
      </c>
      <c r="T675" s="56">
        <f t="shared" si="108"/>
        <v>0</v>
      </c>
      <c r="U675" s="57">
        <f t="shared" si="109"/>
        <v>0</v>
      </c>
      <c r="V675" s="55" t="str">
        <f>IFERROR(VLOOKUP($F675,'Master Info'!$A$14:$W$113,17,FALSE),"")</f>
        <v/>
      </c>
      <c r="W675" s="54"/>
    </row>
    <row r="676" spans="1:23" x14ac:dyDescent="0.25">
      <c r="A676" s="54">
        <f t="shared" si="110"/>
        <v>675</v>
      </c>
      <c r="B676" s="54" t="str">
        <f t="shared" si="104"/>
        <v>-</v>
      </c>
      <c r="C676" s="94"/>
      <c r="D676" s="94"/>
      <c r="E676" s="76"/>
      <c r="F676" s="113"/>
      <c r="G676" s="114"/>
      <c r="H676" s="55">
        <f>IFERROR(VLOOKUP($G676,'Product Master'!$B$1:$G$26,5,FALSE),0)</f>
        <v>0</v>
      </c>
      <c r="I676" s="73" t="str">
        <f t="shared" si="105"/>
        <v/>
      </c>
      <c r="J676" s="115"/>
      <c r="K676" s="57">
        <f t="shared" si="101"/>
        <v>0</v>
      </c>
      <c r="L676" s="115"/>
      <c r="M676" s="56">
        <f t="shared" si="106"/>
        <v>0</v>
      </c>
      <c r="N676" s="56">
        <f t="shared" si="102"/>
        <v>0</v>
      </c>
      <c r="O676" s="56" t="str">
        <f>IFERROR(IF($P676="","",IF($P676=LEFT('Master Info'!$Q$2,2),"SCGST","IGST")),"")</f>
        <v/>
      </c>
      <c r="P676" s="56" t="str">
        <f>IFERROR(LEFT(VLOOKUP($F676,'Master Info'!$A$14:$U$113,21,FALSE),2),"")</f>
        <v/>
      </c>
      <c r="Q676" s="73" t="str">
        <f t="shared" si="103"/>
        <v/>
      </c>
      <c r="R676" s="56">
        <f t="shared" si="107"/>
        <v>0</v>
      </c>
      <c r="S676" s="56">
        <f t="shared" si="107"/>
        <v>0</v>
      </c>
      <c r="T676" s="56">
        <f t="shared" si="108"/>
        <v>0</v>
      </c>
      <c r="U676" s="57">
        <f t="shared" si="109"/>
        <v>0</v>
      </c>
      <c r="V676" s="55" t="str">
        <f>IFERROR(VLOOKUP($F676,'Master Info'!$A$14:$W$113,17,FALSE),"")</f>
        <v/>
      </c>
      <c r="W676" s="54"/>
    </row>
    <row r="677" spans="1:23" x14ac:dyDescent="0.25">
      <c r="A677" s="54">
        <f t="shared" si="110"/>
        <v>676</v>
      </c>
      <c r="B677" s="54" t="str">
        <f t="shared" si="104"/>
        <v>-</v>
      </c>
      <c r="C677" s="94"/>
      <c r="D677" s="94"/>
      <c r="E677" s="76"/>
      <c r="F677" s="113"/>
      <c r="G677" s="114"/>
      <c r="H677" s="55">
        <f>IFERROR(VLOOKUP($G677,'Product Master'!$B$1:$G$26,5,FALSE),0)</f>
        <v>0</v>
      </c>
      <c r="I677" s="73" t="str">
        <f t="shared" si="105"/>
        <v/>
      </c>
      <c r="J677" s="115"/>
      <c r="K677" s="57">
        <f t="shared" si="101"/>
        <v>0</v>
      </c>
      <c r="L677" s="115"/>
      <c r="M677" s="56">
        <f t="shared" si="106"/>
        <v>0</v>
      </c>
      <c r="N677" s="56">
        <f t="shared" si="102"/>
        <v>0</v>
      </c>
      <c r="O677" s="56" t="str">
        <f>IFERROR(IF($P677="","",IF($P677=LEFT('Master Info'!$Q$2,2),"SCGST","IGST")),"")</f>
        <v/>
      </c>
      <c r="P677" s="56" t="str">
        <f>IFERROR(LEFT(VLOOKUP($F677,'Master Info'!$A$14:$U$113,21,FALSE),2),"")</f>
        <v/>
      </c>
      <c r="Q677" s="73" t="str">
        <f t="shared" si="103"/>
        <v/>
      </c>
      <c r="R677" s="56">
        <f t="shared" si="107"/>
        <v>0</v>
      </c>
      <c r="S677" s="56">
        <f t="shared" si="107"/>
        <v>0</v>
      </c>
      <c r="T677" s="56">
        <f t="shared" si="108"/>
        <v>0</v>
      </c>
      <c r="U677" s="57">
        <f t="shared" si="109"/>
        <v>0</v>
      </c>
      <c r="V677" s="55" t="str">
        <f>IFERROR(VLOOKUP($F677,'Master Info'!$A$14:$W$113,17,FALSE),"")</f>
        <v/>
      </c>
      <c r="W677" s="54"/>
    </row>
    <row r="678" spans="1:23" x14ac:dyDescent="0.25">
      <c r="A678" s="54">
        <f t="shared" si="110"/>
        <v>677</v>
      </c>
      <c r="B678" s="54" t="str">
        <f t="shared" si="104"/>
        <v>-</v>
      </c>
      <c r="C678" s="94"/>
      <c r="D678" s="94"/>
      <c r="E678" s="76"/>
      <c r="F678" s="113"/>
      <c r="G678" s="114"/>
      <c r="H678" s="55">
        <f>IFERROR(VLOOKUP($G678,'Product Master'!$B$1:$G$26,5,FALSE),0)</f>
        <v>0</v>
      </c>
      <c r="I678" s="73" t="str">
        <f t="shared" si="105"/>
        <v/>
      </c>
      <c r="J678" s="115"/>
      <c r="K678" s="57">
        <f t="shared" si="101"/>
        <v>0</v>
      </c>
      <c r="L678" s="115"/>
      <c r="M678" s="56">
        <f t="shared" si="106"/>
        <v>0</v>
      </c>
      <c r="N678" s="56">
        <f t="shared" si="102"/>
        <v>0</v>
      </c>
      <c r="O678" s="56" t="str">
        <f>IFERROR(IF($P678="","",IF($P678=LEFT('Master Info'!$Q$2,2),"SCGST","IGST")),"")</f>
        <v/>
      </c>
      <c r="P678" s="56" t="str">
        <f>IFERROR(LEFT(VLOOKUP($F678,'Master Info'!$A$14:$U$113,21,FALSE),2),"")</f>
        <v/>
      </c>
      <c r="Q678" s="73" t="str">
        <f t="shared" si="103"/>
        <v/>
      </c>
      <c r="R678" s="56">
        <f t="shared" si="107"/>
        <v>0</v>
      </c>
      <c r="S678" s="56">
        <f t="shared" si="107"/>
        <v>0</v>
      </c>
      <c r="T678" s="56">
        <f t="shared" si="108"/>
        <v>0</v>
      </c>
      <c r="U678" s="57">
        <f t="shared" si="109"/>
        <v>0</v>
      </c>
      <c r="V678" s="55" t="str">
        <f>IFERROR(VLOOKUP($F678,'Master Info'!$A$14:$W$113,17,FALSE),"")</f>
        <v/>
      </c>
      <c r="W678" s="54"/>
    </row>
    <row r="679" spans="1:23" x14ac:dyDescent="0.25">
      <c r="A679" s="54">
        <f t="shared" si="110"/>
        <v>678</v>
      </c>
      <c r="B679" s="54" t="str">
        <f t="shared" si="104"/>
        <v>-</v>
      </c>
      <c r="C679" s="94"/>
      <c r="D679" s="94"/>
      <c r="E679" s="76"/>
      <c r="F679" s="113"/>
      <c r="G679" s="114"/>
      <c r="H679" s="55">
        <f>IFERROR(VLOOKUP($G679,'Product Master'!$B$1:$G$26,5,FALSE),0)</f>
        <v>0</v>
      </c>
      <c r="I679" s="73" t="str">
        <f t="shared" si="105"/>
        <v/>
      </c>
      <c r="J679" s="115"/>
      <c r="K679" s="57">
        <f t="shared" si="101"/>
        <v>0</v>
      </c>
      <c r="L679" s="115"/>
      <c r="M679" s="56">
        <f t="shared" si="106"/>
        <v>0</v>
      </c>
      <c r="N679" s="56">
        <f t="shared" si="102"/>
        <v>0</v>
      </c>
      <c r="O679" s="56" t="str">
        <f>IFERROR(IF($P679="","",IF($P679=LEFT('Master Info'!$Q$2,2),"SCGST","IGST")),"")</f>
        <v/>
      </c>
      <c r="P679" s="56" t="str">
        <f>IFERROR(LEFT(VLOOKUP($F679,'Master Info'!$A$14:$U$113,21,FALSE),2),"")</f>
        <v/>
      </c>
      <c r="Q679" s="73" t="str">
        <f t="shared" si="103"/>
        <v/>
      </c>
      <c r="R679" s="56">
        <f t="shared" si="107"/>
        <v>0</v>
      </c>
      <c r="S679" s="56">
        <f t="shared" si="107"/>
        <v>0</v>
      </c>
      <c r="T679" s="56">
        <f t="shared" si="108"/>
        <v>0</v>
      </c>
      <c r="U679" s="57">
        <f t="shared" si="109"/>
        <v>0</v>
      </c>
      <c r="V679" s="55" t="str">
        <f>IFERROR(VLOOKUP($F679,'Master Info'!$A$14:$W$113,17,FALSE),"")</f>
        <v/>
      </c>
      <c r="W679" s="54"/>
    </row>
    <row r="680" spans="1:23" x14ac:dyDescent="0.25">
      <c r="A680" s="54">
        <f t="shared" si="110"/>
        <v>679</v>
      </c>
      <c r="B680" s="54" t="str">
        <f t="shared" si="104"/>
        <v>-</v>
      </c>
      <c r="C680" s="94"/>
      <c r="D680" s="94"/>
      <c r="E680" s="76"/>
      <c r="F680" s="113"/>
      <c r="G680" s="114"/>
      <c r="H680" s="55">
        <f>IFERROR(VLOOKUP($G680,'Product Master'!$B$1:$G$26,5,FALSE),0)</f>
        <v>0</v>
      </c>
      <c r="I680" s="73" t="str">
        <f t="shared" si="105"/>
        <v/>
      </c>
      <c r="J680" s="115"/>
      <c r="K680" s="57">
        <f t="shared" si="101"/>
        <v>0</v>
      </c>
      <c r="L680" s="115"/>
      <c r="M680" s="56">
        <f t="shared" si="106"/>
        <v>0</v>
      </c>
      <c r="N680" s="56">
        <f t="shared" si="102"/>
        <v>0</v>
      </c>
      <c r="O680" s="56" t="str">
        <f>IFERROR(IF($P680="","",IF($P680=LEFT('Master Info'!$Q$2,2),"SCGST","IGST")),"")</f>
        <v/>
      </c>
      <c r="P680" s="56" t="str">
        <f>IFERROR(LEFT(VLOOKUP($F680,'Master Info'!$A$14:$U$113,21,FALSE),2),"")</f>
        <v/>
      </c>
      <c r="Q680" s="73" t="str">
        <f t="shared" si="103"/>
        <v/>
      </c>
      <c r="R680" s="56">
        <f t="shared" si="107"/>
        <v>0</v>
      </c>
      <c r="S680" s="56">
        <f t="shared" si="107"/>
        <v>0</v>
      </c>
      <c r="T680" s="56">
        <f t="shared" si="108"/>
        <v>0</v>
      </c>
      <c r="U680" s="57">
        <f t="shared" si="109"/>
        <v>0</v>
      </c>
      <c r="V680" s="55" t="str">
        <f>IFERROR(VLOOKUP($F680,'Master Info'!$A$14:$W$113,17,FALSE),"")</f>
        <v/>
      </c>
      <c r="W680" s="54"/>
    </row>
    <row r="681" spans="1:23" x14ac:dyDescent="0.25">
      <c r="A681" s="54">
        <f t="shared" si="110"/>
        <v>680</v>
      </c>
      <c r="B681" s="54" t="str">
        <f t="shared" si="104"/>
        <v>-</v>
      </c>
      <c r="C681" s="94"/>
      <c r="D681" s="94"/>
      <c r="E681" s="76"/>
      <c r="F681" s="113"/>
      <c r="G681" s="114"/>
      <c r="H681" s="55">
        <f>IFERROR(VLOOKUP($G681,'Product Master'!$B$1:$G$26,5,FALSE),0)</f>
        <v>0</v>
      </c>
      <c r="I681" s="73" t="str">
        <f t="shared" si="105"/>
        <v/>
      </c>
      <c r="J681" s="115"/>
      <c r="K681" s="57">
        <f t="shared" si="101"/>
        <v>0</v>
      </c>
      <c r="L681" s="115"/>
      <c r="M681" s="56">
        <f t="shared" si="106"/>
        <v>0</v>
      </c>
      <c r="N681" s="56">
        <f t="shared" si="102"/>
        <v>0</v>
      </c>
      <c r="O681" s="56" t="str">
        <f>IFERROR(IF($P681="","",IF($P681=LEFT('Master Info'!$Q$2,2),"SCGST","IGST")),"")</f>
        <v/>
      </c>
      <c r="P681" s="56" t="str">
        <f>IFERROR(LEFT(VLOOKUP($F681,'Master Info'!$A$14:$U$113,21,FALSE),2),"")</f>
        <v/>
      </c>
      <c r="Q681" s="73" t="str">
        <f t="shared" si="103"/>
        <v/>
      </c>
      <c r="R681" s="56">
        <f t="shared" si="107"/>
        <v>0</v>
      </c>
      <c r="S681" s="56">
        <f t="shared" si="107"/>
        <v>0</v>
      </c>
      <c r="T681" s="56">
        <f t="shared" si="108"/>
        <v>0</v>
      </c>
      <c r="U681" s="57">
        <f t="shared" si="109"/>
        <v>0</v>
      </c>
      <c r="V681" s="55" t="str">
        <f>IFERROR(VLOOKUP($F681,'Master Info'!$A$14:$W$113,17,FALSE),"")</f>
        <v/>
      </c>
      <c r="W681" s="54"/>
    </row>
    <row r="682" spans="1:23" x14ac:dyDescent="0.25">
      <c r="A682" s="54">
        <f t="shared" si="110"/>
        <v>681</v>
      </c>
      <c r="B682" s="54" t="str">
        <f t="shared" si="104"/>
        <v>-</v>
      </c>
      <c r="C682" s="94"/>
      <c r="D682" s="94"/>
      <c r="E682" s="76"/>
      <c r="F682" s="113"/>
      <c r="G682" s="114"/>
      <c r="H682" s="55">
        <f>IFERROR(VLOOKUP($G682,'Product Master'!$B$1:$G$26,5,FALSE),0)</f>
        <v>0</v>
      </c>
      <c r="I682" s="73" t="str">
        <f t="shared" si="105"/>
        <v/>
      </c>
      <c r="J682" s="115"/>
      <c r="K682" s="57">
        <f t="shared" si="101"/>
        <v>0</v>
      </c>
      <c r="L682" s="115"/>
      <c r="M682" s="56">
        <f t="shared" si="106"/>
        <v>0</v>
      </c>
      <c r="N682" s="56">
        <f t="shared" si="102"/>
        <v>0</v>
      </c>
      <c r="O682" s="56" t="str">
        <f>IFERROR(IF($P682="","",IF($P682=LEFT('Master Info'!$Q$2,2),"SCGST","IGST")),"")</f>
        <v/>
      </c>
      <c r="P682" s="56" t="str">
        <f>IFERROR(LEFT(VLOOKUP($F682,'Master Info'!$A$14:$U$113,21,FALSE),2),"")</f>
        <v/>
      </c>
      <c r="Q682" s="73" t="str">
        <f t="shared" si="103"/>
        <v/>
      </c>
      <c r="R682" s="56">
        <f t="shared" si="107"/>
        <v>0</v>
      </c>
      <c r="S682" s="56">
        <f t="shared" si="107"/>
        <v>0</v>
      </c>
      <c r="T682" s="56">
        <f t="shared" si="108"/>
        <v>0</v>
      </c>
      <c r="U682" s="57">
        <f t="shared" si="109"/>
        <v>0</v>
      </c>
      <c r="V682" s="55" t="str">
        <f>IFERROR(VLOOKUP($F682,'Master Info'!$A$14:$W$113,17,FALSE),"")</f>
        <v/>
      </c>
      <c r="W682" s="54"/>
    </row>
    <row r="683" spans="1:23" x14ac:dyDescent="0.25">
      <c r="A683" s="54">
        <f t="shared" si="110"/>
        <v>682</v>
      </c>
      <c r="B683" s="54" t="str">
        <f t="shared" si="104"/>
        <v>-</v>
      </c>
      <c r="C683" s="94"/>
      <c r="D683" s="94"/>
      <c r="E683" s="76"/>
      <c r="F683" s="113"/>
      <c r="G683" s="114"/>
      <c r="H683" s="55">
        <f>IFERROR(VLOOKUP($G683,'Product Master'!$B$1:$G$26,5,FALSE),0)</f>
        <v>0</v>
      </c>
      <c r="I683" s="73" t="str">
        <f t="shared" si="105"/>
        <v/>
      </c>
      <c r="J683" s="115"/>
      <c r="K683" s="57">
        <f t="shared" si="101"/>
        <v>0</v>
      </c>
      <c r="L683" s="115"/>
      <c r="M683" s="56">
        <f t="shared" si="106"/>
        <v>0</v>
      </c>
      <c r="N683" s="56">
        <f t="shared" si="102"/>
        <v>0</v>
      </c>
      <c r="O683" s="56" t="str">
        <f>IFERROR(IF($P683="","",IF($P683=LEFT('Master Info'!$Q$2,2),"SCGST","IGST")),"")</f>
        <v/>
      </c>
      <c r="P683" s="56" t="str">
        <f>IFERROR(LEFT(VLOOKUP($F683,'Master Info'!$A$14:$U$113,21,FALSE),2),"")</f>
        <v/>
      </c>
      <c r="Q683" s="73" t="str">
        <f t="shared" si="103"/>
        <v/>
      </c>
      <c r="R683" s="56">
        <f t="shared" si="107"/>
        <v>0</v>
      </c>
      <c r="S683" s="56">
        <f t="shared" si="107"/>
        <v>0</v>
      </c>
      <c r="T683" s="56">
        <f t="shared" si="108"/>
        <v>0</v>
      </c>
      <c r="U683" s="57">
        <f t="shared" si="109"/>
        <v>0</v>
      </c>
      <c r="V683" s="55" t="str">
        <f>IFERROR(VLOOKUP($F683,'Master Info'!$A$14:$W$113,17,FALSE),"")</f>
        <v/>
      </c>
      <c r="W683" s="54"/>
    </row>
    <row r="684" spans="1:23" x14ac:dyDescent="0.25">
      <c r="A684" s="54">
        <f t="shared" si="110"/>
        <v>683</v>
      </c>
      <c r="B684" s="54" t="str">
        <f t="shared" si="104"/>
        <v>-</v>
      </c>
      <c r="C684" s="94"/>
      <c r="D684" s="94"/>
      <c r="E684" s="76"/>
      <c r="F684" s="113"/>
      <c r="G684" s="114"/>
      <c r="H684" s="55">
        <f>IFERROR(VLOOKUP($G684,'Product Master'!$B$1:$G$26,5,FALSE),0)</f>
        <v>0</v>
      </c>
      <c r="I684" s="73" t="str">
        <f t="shared" si="105"/>
        <v/>
      </c>
      <c r="J684" s="115"/>
      <c r="K684" s="57">
        <f t="shared" si="101"/>
        <v>0</v>
      </c>
      <c r="L684" s="115"/>
      <c r="M684" s="56">
        <f t="shared" si="106"/>
        <v>0</v>
      </c>
      <c r="N684" s="56">
        <f t="shared" si="102"/>
        <v>0</v>
      </c>
      <c r="O684" s="56" t="str">
        <f>IFERROR(IF($P684="","",IF($P684=LEFT('Master Info'!$Q$2,2),"SCGST","IGST")),"")</f>
        <v/>
      </c>
      <c r="P684" s="56" t="str">
        <f>IFERROR(LEFT(VLOOKUP($F684,'Master Info'!$A$14:$U$113,21,FALSE),2),"")</f>
        <v/>
      </c>
      <c r="Q684" s="73" t="str">
        <f t="shared" si="103"/>
        <v/>
      </c>
      <c r="R684" s="56">
        <f t="shared" si="107"/>
        <v>0</v>
      </c>
      <c r="S684" s="56">
        <f t="shared" si="107"/>
        <v>0</v>
      </c>
      <c r="T684" s="56">
        <f t="shared" si="108"/>
        <v>0</v>
      </c>
      <c r="U684" s="57">
        <f t="shared" si="109"/>
        <v>0</v>
      </c>
      <c r="V684" s="55" t="str">
        <f>IFERROR(VLOOKUP($F684,'Master Info'!$A$14:$W$113,17,FALSE),"")</f>
        <v/>
      </c>
      <c r="W684" s="54"/>
    </row>
    <row r="685" spans="1:23" x14ac:dyDescent="0.25">
      <c r="A685" s="54">
        <f t="shared" si="110"/>
        <v>684</v>
      </c>
      <c r="B685" s="54" t="str">
        <f t="shared" si="104"/>
        <v>-</v>
      </c>
      <c r="C685" s="94"/>
      <c r="D685" s="94"/>
      <c r="E685" s="76"/>
      <c r="F685" s="113"/>
      <c r="G685" s="114"/>
      <c r="H685" s="55">
        <f>IFERROR(VLOOKUP($G685,'Product Master'!$B$1:$G$26,5,FALSE),0)</f>
        <v>0</v>
      </c>
      <c r="I685" s="73" t="str">
        <f t="shared" si="105"/>
        <v/>
      </c>
      <c r="J685" s="115"/>
      <c r="K685" s="57">
        <f t="shared" si="101"/>
        <v>0</v>
      </c>
      <c r="L685" s="115"/>
      <c r="M685" s="56">
        <f t="shared" si="106"/>
        <v>0</v>
      </c>
      <c r="N685" s="56">
        <f t="shared" si="102"/>
        <v>0</v>
      </c>
      <c r="O685" s="56" t="str">
        <f>IFERROR(IF($P685="","",IF($P685=LEFT('Master Info'!$Q$2,2),"SCGST","IGST")),"")</f>
        <v/>
      </c>
      <c r="P685" s="56" t="str">
        <f>IFERROR(LEFT(VLOOKUP($F685,'Master Info'!$A$14:$U$113,21,FALSE),2),"")</f>
        <v/>
      </c>
      <c r="Q685" s="73" t="str">
        <f t="shared" si="103"/>
        <v/>
      </c>
      <c r="R685" s="56">
        <f t="shared" si="107"/>
        <v>0</v>
      </c>
      <c r="S685" s="56">
        <f t="shared" si="107"/>
        <v>0</v>
      </c>
      <c r="T685" s="56">
        <f t="shared" si="108"/>
        <v>0</v>
      </c>
      <c r="U685" s="57">
        <f t="shared" si="109"/>
        <v>0</v>
      </c>
      <c r="V685" s="55" t="str">
        <f>IFERROR(VLOOKUP($F685,'Master Info'!$A$14:$W$113,17,FALSE),"")</f>
        <v/>
      </c>
      <c r="W685" s="54"/>
    </row>
    <row r="686" spans="1:23" x14ac:dyDescent="0.25">
      <c r="A686" s="54">
        <f t="shared" si="110"/>
        <v>685</v>
      </c>
      <c r="B686" s="54" t="str">
        <f t="shared" si="104"/>
        <v>-</v>
      </c>
      <c r="C686" s="94"/>
      <c r="D686" s="94"/>
      <c r="E686" s="76"/>
      <c r="F686" s="113"/>
      <c r="G686" s="114"/>
      <c r="H686" s="55">
        <f>IFERROR(VLOOKUP($G686,'Product Master'!$B$1:$G$26,5,FALSE),0)</f>
        <v>0</v>
      </c>
      <c r="I686" s="73" t="str">
        <f t="shared" si="105"/>
        <v/>
      </c>
      <c r="J686" s="115"/>
      <c r="K686" s="57">
        <f t="shared" si="101"/>
        <v>0</v>
      </c>
      <c r="L686" s="115"/>
      <c r="M686" s="56">
        <f t="shared" si="106"/>
        <v>0</v>
      </c>
      <c r="N686" s="56">
        <f t="shared" si="102"/>
        <v>0</v>
      </c>
      <c r="O686" s="56" t="str">
        <f>IFERROR(IF($P686="","",IF($P686=LEFT('Master Info'!$Q$2,2),"SCGST","IGST")),"")</f>
        <v/>
      </c>
      <c r="P686" s="56" t="str">
        <f>IFERROR(LEFT(VLOOKUP($F686,'Master Info'!$A$14:$U$113,21,FALSE),2),"")</f>
        <v/>
      </c>
      <c r="Q686" s="73" t="str">
        <f t="shared" si="103"/>
        <v/>
      </c>
      <c r="R686" s="56">
        <f t="shared" si="107"/>
        <v>0</v>
      </c>
      <c r="S686" s="56">
        <f t="shared" si="107"/>
        <v>0</v>
      </c>
      <c r="T686" s="56">
        <f t="shared" si="108"/>
        <v>0</v>
      </c>
      <c r="U686" s="57">
        <f t="shared" si="109"/>
        <v>0</v>
      </c>
      <c r="V686" s="55" t="str">
        <f>IFERROR(VLOOKUP($F686,'Master Info'!$A$14:$W$113,17,FALSE),"")</f>
        <v/>
      </c>
      <c r="W686" s="54"/>
    </row>
    <row r="687" spans="1:23" x14ac:dyDescent="0.25">
      <c r="A687" s="54">
        <f t="shared" si="110"/>
        <v>686</v>
      </c>
      <c r="B687" s="54" t="str">
        <f t="shared" si="104"/>
        <v>-</v>
      </c>
      <c r="C687" s="94"/>
      <c r="D687" s="94"/>
      <c r="E687" s="76"/>
      <c r="F687" s="113"/>
      <c r="G687" s="114"/>
      <c r="H687" s="55">
        <f>IFERROR(VLOOKUP($G687,'Product Master'!$B$1:$G$26,5,FALSE),0)</f>
        <v>0</v>
      </c>
      <c r="I687" s="73" t="str">
        <f t="shared" si="105"/>
        <v/>
      </c>
      <c r="J687" s="115"/>
      <c r="K687" s="57">
        <f t="shared" si="101"/>
        <v>0</v>
      </c>
      <c r="L687" s="115"/>
      <c r="M687" s="56">
        <f t="shared" si="106"/>
        <v>0</v>
      </c>
      <c r="N687" s="56">
        <f t="shared" si="102"/>
        <v>0</v>
      </c>
      <c r="O687" s="56" t="str">
        <f>IFERROR(IF($P687="","",IF($P687=LEFT('Master Info'!$Q$2,2),"SCGST","IGST")),"")</f>
        <v/>
      </c>
      <c r="P687" s="56" t="str">
        <f>IFERROR(LEFT(VLOOKUP($F687,'Master Info'!$A$14:$U$113,21,FALSE),2),"")</f>
        <v/>
      </c>
      <c r="Q687" s="73" t="str">
        <f t="shared" si="103"/>
        <v/>
      </c>
      <c r="R687" s="56">
        <f t="shared" si="107"/>
        <v>0</v>
      </c>
      <c r="S687" s="56">
        <f t="shared" si="107"/>
        <v>0</v>
      </c>
      <c r="T687" s="56">
        <f t="shared" si="108"/>
        <v>0</v>
      </c>
      <c r="U687" s="57">
        <f t="shared" si="109"/>
        <v>0</v>
      </c>
      <c r="V687" s="55" t="str">
        <f>IFERROR(VLOOKUP($F687,'Master Info'!$A$14:$W$113,17,FALSE),"")</f>
        <v/>
      </c>
      <c r="W687" s="54"/>
    </row>
    <row r="688" spans="1:23" x14ac:dyDescent="0.25">
      <c r="A688" s="54">
        <f t="shared" si="110"/>
        <v>687</v>
      </c>
      <c r="B688" s="54" t="str">
        <f t="shared" si="104"/>
        <v>-</v>
      </c>
      <c r="C688" s="94"/>
      <c r="D688" s="94"/>
      <c r="E688" s="76"/>
      <c r="F688" s="113"/>
      <c r="G688" s="114"/>
      <c r="H688" s="55">
        <f>IFERROR(VLOOKUP($G688,'Product Master'!$B$1:$G$26,5,FALSE),0)</f>
        <v>0</v>
      </c>
      <c r="I688" s="73" t="str">
        <f t="shared" si="105"/>
        <v/>
      </c>
      <c r="J688" s="115"/>
      <c r="K688" s="57">
        <f t="shared" si="101"/>
        <v>0</v>
      </c>
      <c r="L688" s="115"/>
      <c r="M688" s="56">
        <f t="shared" si="106"/>
        <v>0</v>
      </c>
      <c r="N688" s="56">
        <f t="shared" si="102"/>
        <v>0</v>
      </c>
      <c r="O688" s="56" t="str">
        <f>IFERROR(IF($P688="","",IF($P688=LEFT('Master Info'!$Q$2,2),"SCGST","IGST")),"")</f>
        <v/>
      </c>
      <c r="P688" s="56" t="str">
        <f>IFERROR(LEFT(VLOOKUP($F688,'Master Info'!$A$14:$U$113,21,FALSE),2),"")</f>
        <v/>
      </c>
      <c r="Q688" s="73" t="str">
        <f t="shared" si="103"/>
        <v/>
      </c>
      <c r="R688" s="56">
        <f t="shared" si="107"/>
        <v>0</v>
      </c>
      <c r="S688" s="56">
        <f t="shared" si="107"/>
        <v>0</v>
      </c>
      <c r="T688" s="56">
        <f t="shared" si="108"/>
        <v>0</v>
      </c>
      <c r="U688" s="57">
        <f t="shared" si="109"/>
        <v>0</v>
      </c>
      <c r="V688" s="55" t="str">
        <f>IFERROR(VLOOKUP($F688,'Master Info'!$A$14:$W$113,17,FALSE),"")</f>
        <v/>
      </c>
      <c r="W688" s="54"/>
    </row>
    <row r="689" spans="1:23" x14ac:dyDescent="0.25">
      <c r="A689" s="54">
        <f t="shared" si="110"/>
        <v>688</v>
      </c>
      <c r="B689" s="54" t="str">
        <f t="shared" si="104"/>
        <v>-</v>
      </c>
      <c r="C689" s="94"/>
      <c r="D689" s="94"/>
      <c r="E689" s="76"/>
      <c r="F689" s="113"/>
      <c r="G689" s="114"/>
      <c r="H689" s="55">
        <f>IFERROR(VLOOKUP($G689,'Product Master'!$B$1:$G$26,5,FALSE),0)</f>
        <v>0</v>
      </c>
      <c r="I689" s="73" t="str">
        <f t="shared" si="105"/>
        <v/>
      </c>
      <c r="J689" s="115"/>
      <c r="K689" s="57">
        <f t="shared" si="101"/>
        <v>0</v>
      </c>
      <c r="L689" s="115"/>
      <c r="M689" s="56">
        <f t="shared" si="106"/>
        <v>0</v>
      </c>
      <c r="N689" s="56">
        <f t="shared" si="102"/>
        <v>0</v>
      </c>
      <c r="O689" s="56" t="str">
        <f>IFERROR(IF($P689="","",IF($P689=LEFT('Master Info'!$Q$2,2),"SCGST","IGST")),"")</f>
        <v/>
      </c>
      <c r="P689" s="56" t="str">
        <f>IFERROR(LEFT(VLOOKUP($F689,'Master Info'!$A$14:$U$113,21,FALSE),2),"")</f>
        <v/>
      </c>
      <c r="Q689" s="73" t="str">
        <f t="shared" si="103"/>
        <v/>
      </c>
      <c r="R689" s="56">
        <f t="shared" si="107"/>
        <v>0</v>
      </c>
      <c r="S689" s="56">
        <f t="shared" si="107"/>
        <v>0</v>
      </c>
      <c r="T689" s="56">
        <f t="shared" si="108"/>
        <v>0</v>
      </c>
      <c r="U689" s="57">
        <f t="shared" si="109"/>
        <v>0</v>
      </c>
      <c r="V689" s="55" t="str">
        <f>IFERROR(VLOOKUP($F689,'Master Info'!$A$14:$W$113,17,FALSE),"")</f>
        <v/>
      </c>
      <c r="W689" s="54"/>
    </row>
    <row r="690" spans="1:23" x14ac:dyDescent="0.25">
      <c r="A690" s="54">
        <f t="shared" si="110"/>
        <v>689</v>
      </c>
      <c r="B690" s="54" t="str">
        <f t="shared" si="104"/>
        <v>-</v>
      </c>
      <c r="C690" s="94"/>
      <c r="D690" s="94"/>
      <c r="E690" s="76"/>
      <c r="F690" s="113"/>
      <c r="G690" s="114"/>
      <c r="H690" s="55">
        <f>IFERROR(VLOOKUP($G690,'Product Master'!$B$1:$G$26,5,FALSE),0)</f>
        <v>0</v>
      </c>
      <c r="I690" s="73" t="str">
        <f t="shared" si="105"/>
        <v/>
      </c>
      <c r="J690" s="115"/>
      <c r="K690" s="57">
        <f t="shared" si="101"/>
        <v>0</v>
      </c>
      <c r="L690" s="115"/>
      <c r="M690" s="56">
        <f t="shared" si="106"/>
        <v>0</v>
      </c>
      <c r="N690" s="56">
        <f t="shared" si="102"/>
        <v>0</v>
      </c>
      <c r="O690" s="56" t="str">
        <f>IFERROR(IF($P690="","",IF($P690=LEFT('Master Info'!$Q$2,2),"SCGST","IGST")),"")</f>
        <v/>
      </c>
      <c r="P690" s="56" t="str">
        <f>IFERROR(LEFT(VLOOKUP($F690,'Master Info'!$A$14:$U$113,21,FALSE),2),"")</f>
        <v/>
      </c>
      <c r="Q690" s="73" t="str">
        <f t="shared" si="103"/>
        <v/>
      </c>
      <c r="R690" s="56">
        <f t="shared" si="107"/>
        <v>0</v>
      </c>
      <c r="S690" s="56">
        <f t="shared" si="107"/>
        <v>0</v>
      </c>
      <c r="T690" s="56">
        <f t="shared" si="108"/>
        <v>0</v>
      </c>
      <c r="U690" s="57">
        <f t="shared" si="109"/>
        <v>0</v>
      </c>
      <c r="V690" s="55" t="str">
        <f>IFERROR(VLOOKUP($F690,'Master Info'!$A$14:$W$113,17,FALSE),"")</f>
        <v/>
      </c>
      <c r="W690" s="54"/>
    </row>
    <row r="691" spans="1:23" x14ac:dyDescent="0.25">
      <c r="A691" s="54">
        <f t="shared" si="110"/>
        <v>690</v>
      </c>
      <c r="B691" s="54" t="str">
        <f t="shared" si="104"/>
        <v>-</v>
      </c>
      <c r="C691" s="94"/>
      <c r="D691" s="94"/>
      <c r="E691" s="76"/>
      <c r="F691" s="113"/>
      <c r="G691" s="114"/>
      <c r="H691" s="55">
        <f>IFERROR(VLOOKUP($G691,'Product Master'!$B$1:$G$26,5,FALSE),0)</f>
        <v>0</v>
      </c>
      <c r="I691" s="73" t="str">
        <f t="shared" si="105"/>
        <v/>
      </c>
      <c r="J691" s="115"/>
      <c r="K691" s="57">
        <f t="shared" si="101"/>
        <v>0</v>
      </c>
      <c r="L691" s="115"/>
      <c r="M691" s="56">
        <f t="shared" si="106"/>
        <v>0</v>
      </c>
      <c r="N691" s="56">
        <f t="shared" si="102"/>
        <v>0</v>
      </c>
      <c r="O691" s="56" t="str">
        <f>IFERROR(IF($P691="","",IF($P691=LEFT('Master Info'!$Q$2,2),"SCGST","IGST")),"")</f>
        <v/>
      </c>
      <c r="P691" s="56" t="str">
        <f>IFERROR(LEFT(VLOOKUP($F691,'Master Info'!$A$14:$U$113,21,FALSE),2),"")</f>
        <v/>
      </c>
      <c r="Q691" s="73" t="str">
        <f t="shared" si="103"/>
        <v/>
      </c>
      <c r="R691" s="56">
        <f t="shared" si="107"/>
        <v>0</v>
      </c>
      <c r="S691" s="56">
        <f t="shared" si="107"/>
        <v>0</v>
      </c>
      <c r="T691" s="56">
        <f t="shared" si="108"/>
        <v>0</v>
      </c>
      <c r="U691" s="57">
        <f t="shared" si="109"/>
        <v>0</v>
      </c>
      <c r="V691" s="55" t="str">
        <f>IFERROR(VLOOKUP($F691,'Master Info'!$A$14:$W$113,17,FALSE),"")</f>
        <v/>
      </c>
      <c r="W691" s="54"/>
    </row>
    <row r="692" spans="1:23" x14ac:dyDescent="0.25">
      <c r="A692" s="54">
        <f t="shared" si="110"/>
        <v>691</v>
      </c>
      <c r="B692" s="54" t="str">
        <f t="shared" si="104"/>
        <v>-</v>
      </c>
      <c r="C692" s="94"/>
      <c r="D692" s="94"/>
      <c r="E692" s="76"/>
      <c r="F692" s="113"/>
      <c r="G692" s="114"/>
      <c r="H692" s="55">
        <f>IFERROR(VLOOKUP($G692,'Product Master'!$B$1:$G$26,5,FALSE),0)</f>
        <v>0</v>
      </c>
      <c r="I692" s="73" t="str">
        <f t="shared" si="105"/>
        <v/>
      </c>
      <c r="J692" s="115"/>
      <c r="K692" s="57">
        <f t="shared" si="101"/>
        <v>0</v>
      </c>
      <c r="L692" s="115"/>
      <c r="M692" s="56">
        <f t="shared" si="106"/>
        <v>0</v>
      </c>
      <c r="N692" s="56">
        <f t="shared" si="102"/>
        <v>0</v>
      </c>
      <c r="O692" s="56" t="str">
        <f>IFERROR(IF($P692="","",IF($P692=LEFT('Master Info'!$Q$2,2),"SCGST","IGST")),"")</f>
        <v/>
      </c>
      <c r="P692" s="56" t="str">
        <f>IFERROR(LEFT(VLOOKUP($F692,'Master Info'!$A$14:$U$113,21,FALSE),2),"")</f>
        <v/>
      </c>
      <c r="Q692" s="73" t="str">
        <f t="shared" si="103"/>
        <v/>
      </c>
      <c r="R692" s="56">
        <f t="shared" si="107"/>
        <v>0</v>
      </c>
      <c r="S692" s="56">
        <f t="shared" si="107"/>
        <v>0</v>
      </c>
      <c r="T692" s="56">
        <f t="shared" si="108"/>
        <v>0</v>
      </c>
      <c r="U692" s="57">
        <f t="shared" si="109"/>
        <v>0</v>
      </c>
      <c r="V692" s="55" t="str">
        <f>IFERROR(VLOOKUP($F692,'Master Info'!$A$14:$W$113,17,FALSE),"")</f>
        <v/>
      </c>
      <c r="W692" s="54"/>
    </row>
    <row r="693" spans="1:23" x14ac:dyDescent="0.25">
      <c r="A693" s="54">
        <f t="shared" si="110"/>
        <v>692</v>
      </c>
      <c r="B693" s="54" t="str">
        <f t="shared" si="104"/>
        <v>-</v>
      </c>
      <c r="C693" s="94"/>
      <c r="D693" s="94"/>
      <c r="E693" s="76"/>
      <c r="F693" s="113"/>
      <c r="G693" s="114"/>
      <c r="H693" s="55">
        <f>IFERROR(VLOOKUP($G693,'Product Master'!$B$1:$G$26,5,FALSE),0)</f>
        <v>0</v>
      </c>
      <c r="I693" s="73" t="str">
        <f t="shared" si="105"/>
        <v/>
      </c>
      <c r="J693" s="115"/>
      <c r="K693" s="57">
        <f t="shared" si="101"/>
        <v>0</v>
      </c>
      <c r="L693" s="115"/>
      <c r="M693" s="56">
        <f t="shared" si="106"/>
        <v>0</v>
      </c>
      <c r="N693" s="56">
        <f t="shared" si="102"/>
        <v>0</v>
      </c>
      <c r="O693" s="56" t="str">
        <f>IFERROR(IF($P693="","",IF($P693=LEFT('Master Info'!$Q$2,2),"SCGST","IGST")),"")</f>
        <v/>
      </c>
      <c r="P693" s="56" t="str">
        <f>IFERROR(LEFT(VLOOKUP($F693,'Master Info'!$A$14:$U$113,21,FALSE),2),"")</f>
        <v/>
      </c>
      <c r="Q693" s="73" t="str">
        <f t="shared" si="103"/>
        <v/>
      </c>
      <c r="R693" s="56">
        <f t="shared" si="107"/>
        <v>0</v>
      </c>
      <c r="S693" s="56">
        <f t="shared" si="107"/>
        <v>0</v>
      </c>
      <c r="T693" s="56">
        <f t="shared" si="108"/>
        <v>0</v>
      </c>
      <c r="U693" s="57">
        <f t="shared" si="109"/>
        <v>0</v>
      </c>
      <c r="V693" s="55" t="str">
        <f>IFERROR(VLOOKUP($F693,'Master Info'!$A$14:$W$113,17,FALSE),"")</f>
        <v/>
      </c>
      <c r="W693" s="54"/>
    </row>
    <row r="694" spans="1:23" x14ac:dyDescent="0.25">
      <c r="A694" s="54">
        <f t="shared" si="110"/>
        <v>693</v>
      </c>
      <c r="B694" s="54" t="str">
        <f t="shared" si="104"/>
        <v>-</v>
      </c>
      <c r="C694" s="94"/>
      <c r="D694" s="94"/>
      <c r="E694" s="76"/>
      <c r="F694" s="113"/>
      <c r="G694" s="114"/>
      <c r="H694" s="55">
        <f>IFERROR(VLOOKUP($G694,'Product Master'!$B$1:$G$26,5,FALSE),0)</f>
        <v>0</v>
      </c>
      <c r="I694" s="73" t="str">
        <f t="shared" si="105"/>
        <v/>
      </c>
      <c r="J694" s="115"/>
      <c r="K694" s="57">
        <f t="shared" ref="K694:K757" si="111">IFERROR(H694-J694,0)</f>
        <v>0</v>
      </c>
      <c r="L694" s="115"/>
      <c r="M694" s="56">
        <f t="shared" si="106"/>
        <v>0</v>
      </c>
      <c r="N694" s="56">
        <f t="shared" ref="N694:N757" si="112">IFERROR(ROUND($J694*$L694,0),0)</f>
        <v>0</v>
      </c>
      <c r="O694" s="56" t="str">
        <f>IFERROR(IF($P694="","",IF($P694=LEFT('Master Info'!$Q$2,2),"SCGST","IGST")),"")</f>
        <v/>
      </c>
      <c r="P694" s="56" t="str">
        <f>IFERROR(LEFT(VLOOKUP($F694,'Master Info'!$A$14:$U$113,21,FALSE),2),"")</f>
        <v/>
      </c>
      <c r="Q694" s="73" t="str">
        <f t="shared" si="103"/>
        <v/>
      </c>
      <c r="R694" s="56">
        <f t="shared" si="107"/>
        <v>0</v>
      </c>
      <c r="S694" s="56">
        <f t="shared" si="107"/>
        <v>0</v>
      </c>
      <c r="T694" s="56">
        <f t="shared" si="108"/>
        <v>0</v>
      </c>
      <c r="U694" s="57">
        <f t="shared" si="109"/>
        <v>0</v>
      </c>
      <c r="V694" s="55" t="str">
        <f>IFERROR(VLOOKUP($F694,'Master Info'!$A$14:$W$113,17,FALSE),"")</f>
        <v/>
      </c>
      <c r="W694" s="54"/>
    </row>
    <row r="695" spans="1:23" x14ac:dyDescent="0.25">
      <c r="A695" s="54">
        <f t="shared" si="110"/>
        <v>694</v>
      </c>
      <c r="B695" s="54" t="str">
        <f t="shared" si="104"/>
        <v>-</v>
      </c>
      <c r="C695" s="94"/>
      <c r="D695" s="94"/>
      <c r="E695" s="76"/>
      <c r="F695" s="113"/>
      <c r="G695" s="114"/>
      <c r="H695" s="55">
        <f>IFERROR(VLOOKUP($G695,'Product Master'!$B$1:$G$26,5,FALSE),0)</f>
        <v>0</v>
      </c>
      <c r="I695" s="73" t="str">
        <f t="shared" si="105"/>
        <v/>
      </c>
      <c r="J695" s="115"/>
      <c r="K695" s="57">
        <f t="shared" si="111"/>
        <v>0</v>
      </c>
      <c r="L695" s="115"/>
      <c r="M695" s="56">
        <f t="shared" si="106"/>
        <v>0</v>
      </c>
      <c r="N695" s="56">
        <f t="shared" si="112"/>
        <v>0</v>
      </c>
      <c r="O695" s="56" t="str">
        <f>IFERROR(IF($P695="","",IF($P695=LEFT('Master Info'!$Q$2,2),"SCGST","IGST")),"")</f>
        <v/>
      </c>
      <c r="P695" s="56" t="str">
        <f>IFERROR(LEFT(VLOOKUP($F695,'Master Info'!$A$14:$U$113,21,FALSE),2),"")</f>
        <v/>
      </c>
      <c r="Q695" s="73" t="str">
        <f t="shared" si="103"/>
        <v/>
      </c>
      <c r="R695" s="56">
        <f t="shared" si="107"/>
        <v>0</v>
      </c>
      <c r="S695" s="56">
        <f t="shared" si="107"/>
        <v>0</v>
      </c>
      <c r="T695" s="56">
        <f t="shared" si="108"/>
        <v>0</v>
      </c>
      <c r="U695" s="57">
        <f t="shared" si="109"/>
        <v>0</v>
      </c>
      <c r="V695" s="55" t="str">
        <f>IFERROR(VLOOKUP($F695,'Master Info'!$A$14:$W$113,17,FALSE),"")</f>
        <v/>
      </c>
      <c r="W695" s="54"/>
    </row>
    <row r="696" spans="1:23" x14ac:dyDescent="0.25">
      <c r="A696" s="54">
        <f t="shared" si="110"/>
        <v>695</v>
      </c>
      <c r="B696" s="54" t="str">
        <f t="shared" si="104"/>
        <v>-</v>
      </c>
      <c r="C696" s="94"/>
      <c r="D696" s="94"/>
      <c r="E696" s="76"/>
      <c r="F696" s="113"/>
      <c r="G696" s="114"/>
      <c r="H696" s="55">
        <f>IFERROR(VLOOKUP($G696,'Product Master'!$B$1:$G$26,5,FALSE),0)</f>
        <v>0</v>
      </c>
      <c r="I696" s="73" t="str">
        <f t="shared" si="105"/>
        <v/>
      </c>
      <c r="J696" s="115"/>
      <c r="K696" s="57">
        <f t="shared" si="111"/>
        <v>0</v>
      </c>
      <c r="L696" s="115"/>
      <c r="M696" s="56">
        <f t="shared" si="106"/>
        <v>0</v>
      </c>
      <c r="N696" s="56">
        <f t="shared" si="112"/>
        <v>0</v>
      </c>
      <c r="O696" s="56" t="str">
        <f>IFERROR(IF($P696="","",IF($P696=LEFT('Master Info'!$Q$2,2),"SCGST","IGST")),"")</f>
        <v/>
      </c>
      <c r="P696" s="56" t="str">
        <f>IFERROR(LEFT(VLOOKUP($F696,'Master Info'!$A$14:$U$113,21,FALSE),2),"")</f>
        <v/>
      </c>
      <c r="Q696" s="73" t="str">
        <f t="shared" si="103"/>
        <v/>
      </c>
      <c r="R696" s="56">
        <f t="shared" si="107"/>
        <v>0</v>
      </c>
      <c r="S696" s="56">
        <f t="shared" si="107"/>
        <v>0</v>
      </c>
      <c r="T696" s="56">
        <f t="shared" si="108"/>
        <v>0</v>
      </c>
      <c r="U696" s="57">
        <f t="shared" si="109"/>
        <v>0</v>
      </c>
      <c r="V696" s="55" t="str">
        <f>IFERROR(VLOOKUP($F696,'Master Info'!$A$14:$W$113,17,FALSE),"")</f>
        <v/>
      </c>
      <c r="W696" s="54"/>
    </row>
    <row r="697" spans="1:23" x14ac:dyDescent="0.25">
      <c r="A697" s="54">
        <f t="shared" si="110"/>
        <v>696</v>
      </c>
      <c r="B697" s="54" t="str">
        <f t="shared" si="104"/>
        <v>-</v>
      </c>
      <c r="C697" s="94"/>
      <c r="D697" s="94"/>
      <c r="E697" s="76"/>
      <c r="F697" s="113"/>
      <c r="G697" s="114"/>
      <c r="H697" s="55">
        <f>IFERROR(VLOOKUP($G697,'Product Master'!$B$1:$G$26,5,FALSE),0)</f>
        <v>0</v>
      </c>
      <c r="I697" s="73" t="str">
        <f t="shared" si="105"/>
        <v/>
      </c>
      <c r="J697" s="115"/>
      <c r="K697" s="57">
        <f t="shared" si="111"/>
        <v>0</v>
      </c>
      <c r="L697" s="115"/>
      <c r="M697" s="56">
        <f t="shared" si="106"/>
        <v>0</v>
      </c>
      <c r="N697" s="56">
        <f t="shared" si="112"/>
        <v>0</v>
      </c>
      <c r="O697" s="56" t="str">
        <f>IFERROR(IF($P697="","",IF($P697=LEFT('Master Info'!$Q$2,2),"SCGST","IGST")),"")</f>
        <v/>
      </c>
      <c r="P697" s="56" t="str">
        <f>IFERROR(LEFT(VLOOKUP($F697,'Master Info'!$A$14:$U$113,21,FALSE),2),"")</f>
        <v/>
      </c>
      <c r="Q697" s="73" t="str">
        <f t="shared" si="103"/>
        <v/>
      </c>
      <c r="R697" s="56">
        <f t="shared" si="107"/>
        <v>0</v>
      </c>
      <c r="S697" s="56">
        <f t="shared" si="107"/>
        <v>0</v>
      </c>
      <c r="T697" s="56">
        <f t="shared" si="108"/>
        <v>0</v>
      </c>
      <c r="U697" s="57">
        <f t="shared" si="109"/>
        <v>0</v>
      </c>
      <c r="V697" s="55" t="str">
        <f>IFERROR(VLOOKUP($F697,'Master Info'!$A$14:$W$113,17,FALSE),"")</f>
        <v/>
      </c>
      <c r="W697" s="54"/>
    </row>
    <row r="698" spans="1:23" x14ac:dyDescent="0.25">
      <c r="A698" s="54">
        <f t="shared" si="110"/>
        <v>697</v>
      </c>
      <c r="B698" s="54" t="str">
        <f t="shared" si="104"/>
        <v>-</v>
      </c>
      <c r="C698" s="94"/>
      <c r="D698" s="94"/>
      <c r="E698" s="76"/>
      <c r="F698" s="113"/>
      <c r="G698" s="114"/>
      <c r="H698" s="55">
        <f>IFERROR(VLOOKUP($G698,'Product Master'!$B$1:$G$26,5,FALSE),0)</f>
        <v>0</v>
      </c>
      <c r="I698" s="73" t="str">
        <f t="shared" si="105"/>
        <v/>
      </c>
      <c r="J698" s="115"/>
      <c r="K698" s="57">
        <f t="shared" si="111"/>
        <v>0</v>
      </c>
      <c r="L698" s="115"/>
      <c r="M698" s="56">
        <f t="shared" si="106"/>
        <v>0</v>
      </c>
      <c r="N698" s="56">
        <f t="shared" si="112"/>
        <v>0</v>
      </c>
      <c r="O698" s="56" t="str">
        <f>IFERROR(IF($P698="","",IF($P698=LEFT('Master Info'!$Q$2,2),"SCGST","IGST")),"")</f>
        <v/>
      </c>
      <c r="P698" s="56" t="str">
        <f>IFERROR(LEFT(VLOOKUP($F698,'Master Info'!$A$14:$U$113,21,FALSE),2),"")</f>
        <v/>
      </c>
      <c r="Q698" s="73" t="str">
        <f t="shared" si="103"/>
        <v/>
      </c>
      <c r="R698" s="56">
        <f t="shared" si="107"/>
        <v>0</v>
      </c>
      <c r="S698" s="56">
        <f t="shared" si="107"/>
        <v>0</v>
      </c>
      <c r="T698" s="56">
        <f t="shared" si="108"/>
        <v>0</v>
      </c>
      <c r="U698" s="57">
        <f t="shared" si="109"/>
        <v>0</v>
      </c>
      <c r="V698" s="55" t="str">
        <f>IFERROR(VLOOKUP($F698,'Master Info'!$A$14:$W$113,17,FALSE),"")</f>
        <v/>
      </c>
      <c r="W698" s="54"/>
    </row>
    <row r="699" spans="1:23" x14ac:dyDescent="0.25">
      <c r="A699" s="54">
        <f t="shared" si="110"/>
        <v>698</v>
      </c>
      <c r="B699" s="54" t="str">
        <f t="shared" si="104"/>
        <v>-</v>
      </c>
      <c r="C699" s="94"/>
      <c r="D699" s="94"/>
      <c r="E699" s="76"/>
      <c r="F699" s="113"/>
      <c r="G699" s="114"/>
      <c r="H699" s="55">
        <f>IFERROR(VLOOKUP($G699,'Product Master'!$B$1:$G$26,5,FALSE),0)</f>
        <v>0</v>
      </c>
      <c r="I699" s="73" t="str">
        <f t="shared" si="105"/>
        <v/>
      </c>
      <c r="J699" s="115"/>
      <c r="K699" s="57">
        <f t="shared" si="111"/>
        <v>0</v>
      </c>
      <c r="L699" s="115"/>
      <c r="M699" s="56">
        <f t="shared" si="106"/>
        <v>0</v>
      </c>
      <c r="N699" s="56">
        <f t="shared" si="112"/>
        <v>0</v>
      </c>
      <c r="O699" s="56" t="str">
        <f>IFERROR(IF($P699="","",IF($P699=LEFT('Master Info'!$Q$2,2),"SCGST","IGST")),"")</f>
        <v/>
      </c>
      <c r="P699" s="56" t="str">
        <f>IFERROR(LEFT(VLOOKUP($F699,'Master Info'!$A$14:$U$113,21,FALSE),2),"")</f>
        <v/>
      </c>
      <c r="Q699" s="73" t="str">
        <f t="shared" si="103"/>
        <v/>
      </c>
      <c r="R699" s="56">
        <f t="shared" si="107"/>
        <v>0</v>
      </c>
      <c r="S699" s="56">
        <f t="shared" si="107"/>
        <v>0</v>
      </c>
      <c r="T699" s="56">
        <f t="shared" si="108"/>
        <v>0</v>
      </c>
      <c r="U699" s="57">
        <f t="shared" si="109"/>
        <v>0</v>
      </c>
      <c r="V699" s="55" t="str">
        <f>IFERROR(VLOOKUP($F699,'Master Info'!$A$14:$W$113,17,FALSE),"")</f>
        <v/>
      </c>
      <c r="W699" s="54"/>
    </row>
    <row r="700" spans="1:23" x14ac:dyDescent="0.25">
      <c r="A700" s="54">
        <f t="shared" si="110"/>
        <v>699</v>
      </c>
      <c r="B700" s="54" t="str">
        <f t="shared" si="104"/>
        <v>-</v>
      </c>
      <c r="C700" s="94"/>
      <c r="D700" s="94"/>
      <c r="E700" s="76"/>
      <c r="F700" s="113"/>
      <c r="G700" s="114"/>
      <c r="H700" s="55">
        <f>IFERROR(VLOOKUP($G700,'Product Master'!$B$1:$G$26,5,FALSE),0)</f>
        <v>0</v>
      </c>
      <c r="I700" s="73" t="str">
        <f t="shared" si="105"/>
        <v/>
      </c>
      <c r="J700" s="115"/>
      <c r="K700" s="57">
        <f t="shared" si="111"/>
        <v>0</v>
      </c>
      <c r="L700" s="115"/>
      <c r="M700" s="56">
        <f t="shared" si="106"/>
        <v>0</v>
      </c>
      <c r="N700" s="56">
        <f t="shared" si="112"/>
        <v>0</v>
      </c>
      <c r="O700" s="56" t="str">
        <f>IFERROR(IF($P700="","",IF($P700=LEFT('Master Info'!$Q$2,2),"SCGST","IGST")),"")</f>
        <v/>
      </c>
      <c r="P700" s="56" t="str">
        <f>IFERROR(LEFT(VLOOKUP($F700,'Master Info'!$A$14:$U$113,21,FALSE),2),"")</f>
        <v/>
      </c>
      <c r="Q700" s="73" t="str">
        <f t="shared" si="103"/>
        <v/>
      </c>
      <c r="R700" s="56">
        <f t="shared" si="107"/>
        <v>0</v>
      </c>
      <c r="S700" s="56">
        <f t="shared" si="107"/>
        <v>0</v>
      </c>
      <c r="T700" s="56">
        <f t="shared" si="108"/>
        <v>0</v>
      </c>
      <c r="U700" s="57">
        <f t="shared" si="109"/>
        <v>0</v>
      </c>
      <c r="V700" s="55" t="str">
        <f>IFERROR(VLOOKUP($F700,'Master Info'!$A$14:$W$113,17,FALSE),"")</f>
        <v/>
      </c>
      <c r="W700" s="54"/>
    </row>
    <row r="701" spans="1:23" x14ac:dyDescent="0.25">
      <c r="A701" s="54">
        <f t="shared" si="110"/>
        <v>700</v>
      </c>
      <c r="B701" s="54" t="str">
        <f t="shared" si="104"/>
        <v>-</v>
      </c>
      <c r="C701" s="94"/>
      <c r="D701" s="94"/>
      <c r="E701" s="76"/>
      <c r="F701" s="113"/>
      <c r="G701" s="114"/>
      <c r="H701" s="55">
        <f>IFERROR(VLOOKUP($G701,'Product Master'!$B$1:$G$26,5,FALSE),0)</f>
        <v>0</v>
      </c>
      <c r="I701" s="73" t="str">
        <f t="shared" si="105"/>
        <v/>
      </c>
      <c r="J701" s="115"/>
      <c r="K701" s="57">
        <f t="shared" si="111"/>
        <v>0</v>
      </c>
      <c r="L701" s="115"/>
      <c r="M701" s="56">
        <f t="shared" si="106"/>
        <v>0</v>
      </c>
      <c r="N701" s="56">
        <f t="shared" si="112"/>
        <v>0</v>
      </c>
      <c r="O701" s="56" t="str">
        <f>IFERROR(IF($P701="","",IF($P701=LEFT('Master Info'!$Q$2,2),"SCGST","IGST")),"")</f>
        <v/>
      </c>
      <c r="P701" s="56" t="str">
        <f>IFERROR(LEFT(VLOOKUP($F701,'Master Info'!$A$14:$U$113,21,FALSE),2),"")</f>
        <v/>
      </c>
      <c r="Q701" s="73" t="str">
        <f t="shared" si="103"/>
        <v/>
      </c>
      <c r="R701" s="56">
        <f t="shared" si="107"/>
        <v>0</v>
      </c>
      <c r="S701" s="56">
        <f t="shared" si="107"/>
        <v>0</v>
      </c>
      <c r="T701" s="56">
        <f t="shared" si="108"/>
        <v>0</v>
      </c>
      <c r="U701" s="57">
        <f t="shared" si="109"/>
        <v>0</v>
      </c>
      <c r="V701" s="55" t="str">
        <f>IFERROR(VLOOKUP($F701,'Master Info'!$A$14:$W$113,17,FALSE),"")</f>
        <v/>
      </c>
      <c r="W701" s="54"/>
    </row>
    <row r="702" spans="1:23" x14ac:dyDescent="0.25">
      <c r="A702" s="54">
        <f t="shared" si="110"/>
        <v>701</v>
      </c>
      <c r="B702" s="54" t="str">
        <f t="shared" si="104"/>
        <v>-</v>
      </c>
      <c r="C702" s="94"/>
      <c r="D702" s="94"/>
      <c r="E702" s="76"/>
      <c r="F702" s="113"/>
      <c r="G702" s="114"/>
      <c r="H702" s="55">
        <f>IFERROR(VLOOKUP($G702,'Product Master'!$B$1:$G$26,5,FALSE),0)</f>
        <v>0</v>
      </c>
      <c r="I702" s="73" t="str">
        <f t="shared" si="105"/>
        <v/>
      </c>
      <c r="J702" s="115"/>
      <c r="K702" s="57">
        <f t="shared" si="111"/>
        <v>0</v>
      </c>
      <c r="L702" s="115"/>
      <c r="M702" s="56">
        <f t="shared" si="106"/>
        <v>0</v>
      </c>
      <c r="N702" s="56">
        <f t="shared" si="112"/>
        <v>0</v>
      </c>
      <c r="O702" s="56" t="str">
        <f>IFERROR(IF($P702="","",IF($P702=LEFT('Master Info'!$Q$2,2),"SCGST","IGST")),"")</f>
        <v/>
      </c>
      <c r="P702" s="56" t="str">
        <f>IFERROR(LEFT(VLOOKUP($F702,'Master Info'!$A$14:$U$113,21,FALSE),2),"")</f>
        <v/>
      </c>
      <c r="Q702" s="73" t="str">
        <f t="shared" si="103"/>
        <v/>
      </c>
      <c r="R702" s="56">
        <f t="shared" si="107"/>
        <v>0</v>
      </c>
      <c r="S702" s="56">
        <f t="shared" si="107"/>
        <v>0</v>
      </c>
      <c r="T702" s="56">
        <f t="shared" si="108"/>
        <v>0</v>
      </c>
      <c r="U702" s="57">
        <f t="shared" si="109"/>
        <v>0</v>
      </c>
      <c r="V702" s="55" t="str">
        <f>IFERROR(VLOOKUP($F702,'Master Info'!$A$14:$W$113,17,FALSE),"")</f>
        <v/>
      </c>
      <c r="W702" s="54"/>
    </row>
    <row r="703" spans="1:23" x14ac:dyDescent="0.25">
      <c r="A703" s="54">
        <f t="shared" si="110"/>
        <v>702</v>
      </c>
      <c r="B703" s="54" t="str">
        <f t="shared" si="104"/>
        <v>-</v>
      </c>
      <c r="C703" s="94"/>
      <c r="D703" s="94"/>
      <c r="E703" s="76"/>
      <c r="F703" s="113"/>
      <c r="G703" s="114"/>
      <c r="H703" s="55">
        <f>IFERROR(VLOOKUP($G703,'Product Master'!$B$1:$G$26,5,FALSE),0)</f>
        <v>0</v>
      </c>
      <c r="I703" s="73" t="str">
        <f t="shared" si="105"/>
        <v/>
      </c>
      <c r="J703" s="115"/>
      <c r="K703" s="57">
        <f t="shared" si="111"/>
        <v>0</v>
      </c>
      <c r="L703" s="115"/>
      <c r="M703" s="56">
        <f t="shared" si="106"/>
        <v>0</v>
      </c>
      <c r="N703" s="56">
        <f t="shared" si="112"/>
        <v>0</v>
      </c>
      <c r="O703" s="56" t="str">
        <f>IFERROR(IF($P703="","",IF($P703=LEFT('Master Info'!$Q$2,2),"SCGST","IGST")),"")</f>
        <v/>
      </c>
      <c r="P703" s="56" t="str">
        <f>IFERROR(LEFT(VLOOKUP($F703,'Master Info'!$A$14:$U$113,21,FALSE),2),"")</f>
        <v/>
      </c>
      <c r="Q703" s="73" t="str">
        <f t="shared" si="103"/>
        <v/>
      </c>
      <c r="R703" s="56">
        <f t="shared" si="107"/>
        <v>0</v>
      </c>
      <c r="S703" s="56">
        <f t="shared" si="107"/>
        <v>0</v>
      </c>
      <c r="T703" s="56">
        <f t="shared" si="108"/>
        <v>0</v>
      </c>
      <c r="U703" s="57">
        <f t="shared" si="109"/>
        <v>0</v>
      </c>
      <c r="V703" s="55" t="str">
        <f>IFERROR(VLOOKUP($F703,'Master Info'!$A$14:$W$113,17,FALSE),"")</f>
        <v/>
      </c>
      <c r="W703" s="54"/>
    </row>
    <row r="704" spans="1:23" x14ac:dyDescent="0.25">
      <c r="A704" s="54">
        <f t="shared" si="110"/>
        <v>703</v>
      </c>
      <c r="B704" s="54" t="str">
        <f t="shared" si="104"/>
        <v>-</v>
      </c>
      <c r="C704" s="94"/>
      <c r="D704" s="94"/>
      <c r="E704" s="76"/>
      <c r="F704" s="113"/>
      <c r="G704" s="114"/>
      <c r="H704" s="55">
        <f>IFERROR(VLOOKUP($G704,'Product Master'!$B$1:$G$26,5,FALSE),0)</f>
        <v>0</v>
      </c>
      <c r="I704" s="73" t="str">
        <f t="shared" si="105"/>
        <v/>
      </c>
      <c r="J704" s="115"/>
      <c r="K704" s="57">
        <f t="shared" si="111"/>
        <v>0</v>
      </c>
      <c r="L704" s="115"/>
      <c r="M704" s="56">
        <f t="shared" si="106"/>
        <v>0</v>
      </c>
      <c r="N704" s="56">
        <f t="shared" si="112"/>
        <v>0</v>
      </c>
      <c r="O704" s="56" t="str">
        <f>IFERROR(IF($P704="","",IF($P704=LEFT('Master Info'!$Q$2,2),"SCGST","IGST")),"")</f>
        <v/>
      </c>
      <c r="P704" s="56" t="str">
        <f>IFERROR(LEFT(VLOOKUP($F704,'Master Info'!$A$14:$U$113,21,FALSE),2),"")</f>
        <v/>
      </c>
      <c r="Q704" s="73" t="str">
        <f t="shared" si="103"/>
        <v/>
      </c>
      <c r="R704" s="56">
        <f t="shared" si="107"/>
        <v>0</v>
      </c>
      <c r="S704" s="56">
        <f t="shared" si="107"/>
        <v>0</v>
      </c>
      <c r="T704" s="56">
        <f t="shared" si="108"/>
        <v>0</v>
      </c>
      <c r="U704" s="57">
        <f t="shared" si="109"/>
        <v>0</v>
      </c>
      <c r="V704" s="55" t="str">
        <f>IFERROR(VLOOKUP($F704,'Master Info'!$A$14:$W$113,17,FALSE),"")</f>
        <v/>
      </c>
      <c r="W704" s="54"/>
    </row>
    <row r="705" spans="1:23" x14ac:dyDescent="0.25">
      <c r="A705" s="54">
        <f t="shared" si="110"/>
        <v>704</v>
      </c>
      <c r="B705" s="54" t="str">
        <f t="shared" si="104"/>
        <v>-</v>
      </c>
      <c r="C705" s="94"/>
      <c r="D705" s="94"/>
      <c r="E705" s="76"/>
      <c r="F705" s="113"/>
      <c r="G705" s="114"/>
      <c r="H705" s="55">
        <f>IFERROR(VLOOKUP($G705,'Product Master'!$B$1:$G$26,5,FALSE),0)</f>
        <v>0</v>
      </c>
      <c r="I705" s="73" t="str">
        <f t="shared" si="105"/>
        <v/>
      </c>
      <c r="J705" s="115"/>
      <c r="K705" s="57">
        <f t="shared" si="111"/>
        <v>0</v>
      </c>
      <c r="L705" s="115"/>
      <c r="M705" s="56">
        <f t="shared" si="106"/>
        <v>0</v>
      </c>
      <c r="N705" s="56">
        <f t="shared" si="112"/>
        <v>0</v>
      </c>
      <c r="O705" s="56" t="str">
        <f>IFERROR(IF($P705="","",IF($P705=LEFT('Master Info'!$Q$2,2),"SCGST","IGST")),"")</f>
        <v/>
      </c>
      <c r="P705" s="56" t="str">
        <f>IFERROR(LEFT(VLOOKUP($F705,'Master Info'!$A$14:$U$113,21,FALSE),2),"")</f>
        <v/>
      </c>
      <c r="Q705" s="73" t="str">
        <f t="shared" si="103"/>
        <v/>
      </c>
      <c r="R705" s="56">
        <f t="shared" si="107"/>
        <v>0</v>
      </c>
      <c r="S705" s="56">
        <f t="shared" si="107"/>
        <v>0</v>
      </c>
      <c r="T705" s="56">
        <f t="shared" si="108"/>
        <v>0</v>
      </c>
      <c r="U705" s="57">
        <f t="shared" si="109"/>
        <v>0</v>
      </c>
      <c r="V705" s="55" t="str">
        <f>IFERROR(VLOOKUP($F705,'Master Info'!$A$14:$W$113,17,FALSE),"")</f>
        <v/>
      </c>
      <c r="W705" s="54"/>
    </row>
    <row r="706" spans="1:23" x14ac:dyDescent="0.25">
      <c r="A706" s="54">
        <f t="shared" si="110"/>
        <v>705</v>
      </c>
      <c r="B706" s="54" t="str">
        <f t="shared" si="104"/>
        <v>-</v>
      </c>
      <c r="C706" s="94"/>
      <c r="D706" s="94"/>
      <c r="E706" s="76"/>
      <c r="F706" s="113"/>
      <c r="G706" s="114"/>
      <c r="H706" s="55">
        <f>IFERROR(VLOOKUP($G706,'Product Master'!$B$1:$G$26,5,FALSE),0)</f>
        <v>0</v>
      </c>
      <c r="I706" s="73" t="str">
        <f t="shared" si="105"/>
        <v/>
      </c>
      <c r="J706" s="115"/>
      <c r="K706" s="57">
        <f t="shared" si="111"/>
        <v>0</v>
      </c>
      <c r="L706" s="115"/>
      <c r="M706" s="56">
        <f t="shared" si="106"/>
        <v>0</v>
      </c>
      <c r="N706" s="56">
        <f t="shared" si="112"/>
        <v>0</v>
      </c>
      <c r="O706" s="56" t="str">
        <f>IFERROR(IF($P706="","",IF($P706=LEFT('Master Info'!$Q$2,2),"SCGST","IGST")),"")</f>
        <v/>
      </c>
      <c r="P706" s="56" t="str">
        <f>IFERROR(LEFT(VLOOKUP($F706,'Master Info'!$A$14:$U$113,21,FALSE),2),"")</f>
        <v/>
      </c>
      <c r="Q706" s="73" t="str">
        <f t="shared" ref="Q706:Q769" si="113">IFERROR(VLOOKUP($G706,Products,IF(O706="SCGST",6,8),FALSE),"")</f>
        <v/>
      </c>
      <c r="R706" s="56">
        <f t="shared" si="107"/>
        <v>0</v>
      </c>
      <c r="S706" s="56">
        <f t="shared" si="107"/>
        <v>0</v>
      </c>
      <c r="T706" s="56">
        <f t="shared" si="108"/>
        <v>0</v>
      </c>
      <c r="U706" s="57">
        <f t="shared" si="109"/>
        <v>0</v>
      </c>
      <c r="V706" s="55" t="str">
        <f>IFERROR(VLOOKUP($F706,'Master Info'!$A$14:$W$113,17,FALSE),"")</f>
        <v/>
      </c>
      <c r="W706" s="54"/>
    </row>
    <row r="707" spans="1:23" x14ac:dyDescent="0.25">
      <c r="A707" s="54">
        <f t="shared" si="110"/>
        <v>706</v>
      </c>
      <c r="B707" s="54" t="str">
        <f t="shared" ref="B707:B770" si="114">C707&amp;"-"&amp;D707</f>
        <v>-</v>
      </c>
      <c r="C707" s="94"/>
      <c r="D707" s="94"/>
      <c r="E707" s="76"/>
      <c r="F707" s="113"/>
      <c r="G707" s="114"/>
      <c r="H707" s="55">
        <f>IFERROR(VLOOKUP($G707,'Product Master'!$B$1:$G$26,5,FALSE),0)</f>
        <v>0</v>
      </c>
      <c r="I707" s="73" t="str">
        <f t="shared" ref="I707:I770" si="115">IFERROR(ROUND(J707/H707,2),"")</f>
        <v/>
      </c>
      <c r="J707" s="115"/>
      <c r="K707" s="57">
        <f t="shared" si="111"/>
        <v>0</v>
      </c>
      <c r="L707" s="115"/>
      <c r="M707" s="56">
        <f t="shared" ref="M707:M770" si="116">IFERROR(ROUND($K707*$L707,0),0)</f>
        <v>0</v>
      </c>
      <c r="N707" s="56">
        <f t="shared" si="112"/>
        <v>0</v>
      </c>
      <c r="O707" s="56" t="str">
        <f>IFERROR(IF($P707="","",IF($P707=LEFT('Master Info'!$Q$2,2),"SCGST","IGST")),"")</f>
        <v/>
      </c>
      <c r="P707" s="56" t="str">
        <f>IFERROR(LEFT(VLOOKUP($F707,'Master Info'!$A$14:$U$113,21,FALSE),2),"")</f>
        <v/>
      </c>
      <c r="Q707" s="73" t="str">
        <f t="shared" si="113"/>
        <v/>
      </c>
      <c r="R707" s="56">
        <f t="shared" ref="R707:S770" si="117">IFERROR(IF($O707="SCGST",ROUND($M707*$Q707,2),0),0)</f>
        <v>0</v>
      </c>
      <c r="S707" s="56">
        <f t="shared" si="117"/>
        <v>0</v>
      </c>
      <c r="T707" s="56">
        <f t="shared" ref="T707:T770" si="118">IFERROR(IF($O707="IGST",ROUND($M707*$Q707,2),0),0)</f>
        <v>0</v>
      </c>
      <c r="U707" s="57">
        <f t="shared" ref="U707:U770" si="119">IFERROR(IF($O707="IGST",SUM(M707,T707),SUM(M707,R707,S707)),0)</f>
        <v>0</v>
      </c>
      <c r="V707" s="55" t="str">
        <f>IFERROR(VLOOKUP($F707,'Master Info'!$A$14:$W$113,17,FALSE),"")</f>
        <v/>
      </c>
      <c r="W707" s="54"/>
    </row>
    <row r="708" spans="1:23" x14ac:dyDescent="0.25">
      <c r="A708" s="54">
        <f t="shared" si="110"/>
        <v>707</v>
      </c>
      <c r="B708" s="54" t="str">
        <f t="shared" si="114"/>
        <v>-</v>
      </c>
      <c r="C708" s="94"/>
      <c r="D708" s="94"/>
      <c r="E708" s="76"/>
      <c r="F708" s="113"/>
      <c r="G708" s="114"/>
      <c r="H708" s="55">
        <f>IFERROR(VLOOKUP($G708,'Product Master'!$B$1:$G$26,5,FALSE),0)</f>
        <v>0</v>
      </c>
      <c r="I708" s="73" t="str">
        <f t="shared" si="115"/>
        <v/>
      </c>
      <c r="J708" s="115"/>
      <c r="K708" s="57">
        <f t="shared" si="111"/>
        <v>0</v>
      </c>
      <c r="L708" s="115"/>
      <c r="M708" s="56">
        <f t="shared" si="116"/>
        <v>0</v>
      </c>
      <c r="N708" s="56">
        <f t="shared" si="112"/>
        <v>0</v>
      </c>
      <c r="O708" s="56" t="str">
        <f>IFERROR(IF($P708="","",IF($P708=LEFT('Master Info'!$Q$2,2),"SCGST","IGST")),"")</f>
        <v/>
      </c>
      <c r="P708" s="56" t="str">
        <f>IFERROR(LEFT(VLOOKUP($F708,'Master Info'!$A$14:$U$113,21,FALSE),2),"")</f>
        <v/>
      </c>
      <c r="Q708" s="73" t="str">
        <f t="shared" si="113"/>
        <v/>
      </c>
      <c r="R708" s="56">
        <f t="shared" si="117"/>
        <v>0</v>
      </c>
      <c r="S708" s="56">
        <f t="shared" si="117"/>
        <v>0</v>
      </c>
      <c r="T708" s="56">
        <f t="shared" si="118"/>
        <v>0</v>
      </c>
      <c r="U708" s="57">
        <f t="shared" si="119"/>
        <v>0</v>
      </c>
      <c r="V708" s="55" t="str">
        <f>IFERROR(VLOOKUP($F708,'Master Info'!$A$14:$W$113,17,FALSE),"")</f>
        <v/>
      </c>
      <c r="W708" s="54"/>
    </row>
    <row r="709" spans="1:23" x14ac:dyDescent="0.25">
      <c r="A709" s="54">
        <f t="shared" si="110"/>
        <v>708</v>
      </c>
      <c r="B709" s="54" t="str">
        <f t="shared" si="114"/>
        <v>-</v>
      </c>
      <c r="C709" s="94"/>
      <c r="D709" s="94"/>
      <c r="E709" s="76"/>
      <c r="F709" s="113"/>
      <c r="G709" s="114"/>
      <c r="H709" s="55">
        <f>IFERROR(VLOOKUP($G709,'Product Master'!$B$1:$G$26,5,FALSE),0)</f>
        <v>0</v>
      </c>
      <c r="I709" s="73" t="str">
        <f t="shared" si="115"/>
        <v/>
      </c>
      <c r="J709" s="115"/>
      <c r="K709" s="57">
        <f t="shared" si="111"/>
        <v>0</v>
      </c>
      <c r="L709" s="115"/>
      <c r="M709" s="56">
        <f t="shared" si="116"/>
        <v>0</v>
      </c>
      <c r="N709" s="56">
        <f t="shared" si="112"/>
        <v>0</v>
      </c>
      <c r="O709" s="56" t="str">
        <f>IFERROR(IF($P709="","",IF($P709=LEFT('Master Info'!$Q$2,2),"SCGST","IGST")),"")</f>
        <v/>
      </c>
      <c r="P709" s="56" t="str">
        <f>IFERROR(LEFT(VLOOKUP($F709,'Master Info'!$A$14:$U$113,21,FALSE),2),"")</f>
        <v/>
      </c>
      <c r="Q709" s="73" t="str">
        <f t="shared" si="113"/>
        <v/>
      </c>
      <c r="R709" s="56">
        <f t="shared" si="117"/>
        <v>0</v>
      </c>
      <c r="S709" s="56">
        <f t="shared" si="117"/>
        <v>0</v>
      </c>
      <c r="T709" s="56">
        <f t="shared" si="118"/>
        <v>0</v>
      </c>
      <c r="U709" s="57">
        <f t="shared" si="119"/>
        <v>0</v>
      </c>
      <c r="V709" s="55" t="str">
        <f>IFERROR(VLOOKUP($F709,'Master Info'!$A$14:$W$113,17,FALSE),"")</f>
        <v/>
      </c>
      <c r="W709" s="54"/>
    </row>
    <row r="710" spans="1:23" x14ac:dyDescent="0.25">
      <c r="A710" s="54">
        <f t="shared" si="110"/>
        <v>709</v>
      </c>
      <c r="B710" s="54" t="str">
        <f t="shared" si="114"/>
        <v>-</v>
      </c>
      <c r="C710" s="94"/>
      <c r="D710" s="94"/>
      <c r="E710" s="76"/>
      <c r="F710" s="113"/>
      <c r="G710" s="114"/>
      <c r="H710" s="55">
        <f>IFERROR(VLOOKUP($G710,'Product Master'!$B$1:$G$26,5,FALSE),0)</f>
        <v>0</v>
      </c>
      <c r="I710" s="73" t="str">
        <f t="shared" si="115"/>
        <v/>
      </c>
      <c r="J710" s="115"/>
      <c r="K710" s="57">
        <f t="shared" si="111"/>
        <v>0</v>
      </c>
      <c r="L710" s="115"/>
      <c r="M710" s="56">
        <f t="shared" si="116"/>
        <v>0</v>
      </c>
      <c r="N710" s="56">
        <f t="shared" si="112"/>
        <v>0</v>
      </c>
      <c r="O710" s="56" t="str">
        <f>IFERROR(IF($P710="","",IF($P710=LEFT('Master Info'!$Q$2,2),"SCGST","IGST")),"")</f>
        <v/>
      </c>
      <c r="P710" s="56" t="str">
        <f>IFERROR(LEFT(VLOOKUP($F710,'Master Info'!$A$14:$U$113,21,FALSE),2),"")</f>
        <v/>
      </c>
      <c r="Q710" s="73" t="str">
        <f t="shared" si="113"/>
        <v/>
      </c>
      <c r="R710" s="56">
        <f t="shared" si="117"/>
        <v>0</v>
      </c>
      <c r="S710" s="56">
        <f t="shared" si="117"/>
        <v>0</v>
      </c>
      <c r="T710" s="56">
        <f t="shared" si="118"/>
        <v>0</v>
      </c>
      <c r="U710" s="57">
        <f t="shared" si="119"/>
        <v>0</v>
      </c>
      <c r="V710" s="55" t="str">
        <f>IFERROR(VLOOKUP($F710,'Master Info'!$A$14:$W$113,17,FALSE),"")</f>
        <v/>
      </c>
      <c r="W710" s="54"/>
    </row>
    <row r="711" spans="1:23" x14ac:dyDescent="0.25">
      <c r="A711" s="54">
        <f t="shared" si="110"/>
        <v>710</v>
      </c>
      <c r="B711" s="54" t="str">
        <f t="shared" si="114"/>
        <v>-</v>
      </c>
      <c r="C711" s="94"/>
      <c r="D711" s="94"/>
      <c r="E711" s="76"/>
      <c r="F711" s="113"/>
      <c r="G711" s="114"/>
      <c r="H711" s="55">
        <f>IFERROR(VLOOKUP($G711,'Product Master'!$B$1:$G$26,5,FALSE),0)</f>
        <v>0</v>
      </c>
      <c r="I711" s="73" t="str">
        <f t="shared" si="115"/>
        <v/>
      </c>
      <c r="J711" s="115"/>
      <c r="K711" s="57">
        <f t="shared" si="111"/>
        <v>0</v>
      </c>
      <c r="L711" s="115"/>
      <c r="M711" s="56">
        <f t="shared" si="116"/>
        <v>0</v>
      </c>
      <c r="N711" s="56">
        <f t="shared" si="112"/>
        <v>0</v>
      </c>
      <c r="O711" s="56" t="str">
        <f>IFERROR(IF($P711="","",IF($P711=LEFT('Master Info'!$Q$2,2),"SCGST","IGST")),"")</f>
        <v/>
      </c>
      <c r="P711" s="56" t="str">
        <f>IFERROR(LEFT(VLOOKUP($F711,'Master Info'!$A$14:$U$113,21,FALSE),2),"")</f>
        <v/>
      </c>
      <c r="Q711" s="73" t="str">
        <f t="shared" si="113"/>
        <v/>
      </c>
      <c r="R711" s="56">
        <f t="shared" si="117"/>
        <v>0</v>
      </c>
      <c r="S711" s="56">
        <f t="shared" si="117"/>
        <v>0</v>
      </c>
      <c r="T711" s="56">
        <f t="shared" si="118"/>
        <v>0</v>
      </c>
      <c r="U711" s="57">
        <f t="shared" si="119"/>
        <v>0</v>
      </c>
      <c r="V711" s="55" t="str">
        <f>IFERROR(VLOOKUP($F711,'Master Info'!$A$14:$W$113,17,FALSE),"")</f>
        <v/>
      </c>
      <c r="W711" s="54"/>
    </row>
    <row r="712" spans="1:23" x14ac:dyDescent="0.25">
      <c r="A712" s="54">
        <f t="shared" si="110"/>
        <v>711</v>
      </c>
      <c r="B712" s="54" t="str">
        <f t="shared" si="114"/>
        <v>-</v>
      </c>
      <c r="C712" s="94"/>
      <c r="D712" s="94"/>
      <c r="E712" s="76"/>
      <c r="F712" s="113"/>
      <c r="G712" s="114"/>
      <c r="H712" s="55">
        <f>IFERROR(VLOOKUP($G712,'Product Master'!$B$1:$G$26,5,FALSE),0)</f>
        <v>0</v>
      </c>
      <c r="I712" s="73" t="str">
        <f t="shared" si="115"/>
        <v/>
      </c>
      <c r="J712" s="115"/>
      <c r="K712" s="57">
        <f t="shared" si="111"/>
        <v>0</v>
      </c>
      <c r="L712" s="115"/>
      <c r="M712" s="56">
        <f t="shared" si="116"/>
        <v>0</v>
      </c>
      <c r="N712" s="56">
        <f t="shared" si="112"/>
        <v>0</v>
      </c>
      <c r="O712" s="56" t="str">
        <f>IFERROR(IF($P712="","",IF($P712=LEFT('Master Info'!$Q$2,2),"SCGST","IGST")),"")</f>
        <v/>
      </c>
      <c r="P712" s="56" t="str">
        <f>IFERROR(LEFT(VLOOKUP($F712,'Master Info'!$A$14:$U$113,21,FALSE),2),"")</f>
        <v/>
      </c>
      <c r="Q712" s="73" t="str">
        <f t="shared" si="113"/>
        <v/>
      </c>
      <c r="R712" s="56">
        <f t="shared" si="117"/>
        <v>0</v>
      </c>
      <c r="S712" s="56">
        <f t="shared" si="117"/>
        <v>0</v>
      </c>
      <c r="T712" s="56">
        <f t="shared" si="118"/>
        <v>0</v>
      </c>
      <c r="U712" s="57">
        <f t="shared" si="119"/>
        <v>0</v>
      </c>
      <c r="V712" s="55" t="str">
        <f>IFERROR(VLOOKUP($F712,'Master Info'!$A$14:$W$113,17,FALSE),"")</f>
        <v/>
      </c>
      <c r="W712" s="54"/>
    </row>
    <row r="713" spans="1:23" x14ac:dyDescent="0.25">
      <c r="A713" s="54">
        <f t="shared" si="110"/>
        <v>712</v>
      </c>
      <c r="B713" s="54" t="str">
        <f t="shared" si="114"/>
        <v>-</v>
      </c>
      <c r="C713" s="94"/>
      <c r="D713" s="94"/>
      <c r="E713" s="76"/>
      <c r="F713" s="113"/>
      <c r="G713" s="114"/>
      <c r="H713" s="55">
        <f>IFERROR(VLOOKUP($G713,'Product Master'!$B$1:$G$26,5,FALSE),0)</f>
        <v>0</v>
      </c>
      <c r="I713" s="73" t="str">
        <f t="shared" si="115"/>
        <v/>
      </c>
      <c r="J713" s="115"/>
      <c r="K713" s="57">
        <f t="shared" si="111"/>
        <v>0</v>
      </c>
      <c r="L713" s="115"/>
      <c r="M713" s="56">
        <f t="shared" si="116"/>
        <v>0</v>
      </c>
      <c r="N713" s="56">
        <f t="shared" si="112"/>
        <v>0</v>
      </c>
      <c r="O713" s="56" t="str">
        <f>IFERROR(IF($P713="","",IF($P713=LEFT('Master Info'!$Q$2,2),"SCGST","IGST")),"")</f>
        <v/>
      </c>
      <c r="P713" s="56" t="str">
        <f>IFERROR(LEFT(VLOOKUP($F713,'Master Info'!$A$14:$U$113,21,FALSE),2),"")</f>
        <v/>
      </c>
      <c r="Q713" s="73" t="str">
        <f t="shared" si="113"/>
        <v/>
      </c>
      <c r="R713" s="56">
        <f t="shared" si="117"/>
        <v>0</v>
      </c>
      <c r="S713" s="56">
        <f t="shared" si="117"/>
        <v>0</v>
      </c>
      <c r="T713" s="56">
        <f t="shared" si="118"/>
        <v>0</v>
      </c>
      <c r="U713" s="57">
        <f t="shared" si="119"/>
        <v>0</v>
      </c>
      <c r="V713" s="55" t="str">
        <f>IFERROR(VLOOKUP($F713,'Master Info'!$A$14:$W$113,17,FALSE),"")</f>
        <v/>
      </c>
      <c r="W713" s="54"/>
    </row>
    <row r="714" spans="1:23" x14ac:dyDescent="0.25">
      <c r="A714" s="54">
        <f t="shared" si="110"/>
        <v>713</v>
      </c>
      <c r="B714" s="54" t="str">
        <f t="shared" si="114"/>
        <v>-</v>
      </c>
      <c r="C714" s="94"/>
      <c r="D714" s="94"/>
      <c r="E714" s="76"/>
      <c r="F714" s="113"/>
      <c r="G714" s="114"/>
      <c r="H714" s="55">
        <f>IFERROR(VLOOKUP($G714,'Product Master'!$B$1:$G$26,5,FALSE),0)</f>
        <v>0</v>
      </c>
      <c r="I714" s="73" t="str">
        <f t="shared" si="115"/>
        <v/>
      </c>
      <c r="J714" s="115"/>
      <c r="K714" s="57">
        <f t="shared" si="111"/>
        <v>0</v>
      </c>
      <c r="L714" s="115"/>
      <c r="M714" s="56">
        <f t="shared" si="116"/>
        <v>0</v>
      </c>
      <c r="N714" s="56">
        <f t="shared" si="112"/>
        <v>0</v>
      </c>
      <c r="O714" s="56" t="str">
        <f>IFERROR(IF($P714="","",IF($P714=LEFT('Master Info'!$Q$2,2),"SCGST","IGST")),"")</f>
        <v/>
      </c>
      <c r="P714" s="56" t="str">
        <f>IFERROR(LEFT(VLOOKUP($F714,'Master Info'!$A$14:$U$113,21,FALSE),2),"")</f>
        <v/>
      </c>
      <c r="Q714" s="73" t="str">
        <f t="shared" si="113"/>
        <v/>
      </c>
      <c r="R714" s="56">
        <f t="shared" si="117"/>
        <v>0</v>
      </c>
      <c r="S714" s="56">
        <f t="shared" si="117"/>
        <v>0</v>
      </c>
      <c r="T714" s="56">
        <f t="shared" si="118"/>
        <v>0</v>
      </c>
      <c r="U714" s="57">
        <f t="shared" si="119"/>
        <v>0</v>
      </c>
      <c r="V714" s="55" t="str">
        <f>IFERROR(VLOOKUP($F714,'Master Info'!$A$14:$W$113,17,FALSE),"")</f>
        <v/>
      </c>
      <c r="W714" s="54"/>
    </row>
    <row r="715" spans="1:23" x14ac:dyDescent="0.25">
      <c r="A715" s="54">
        <f t="shared" si="110"/>
        <v>714</v>
      </c>
      <c r="B715" s="54" t="str">
        <f t="shared" si="114"/>
        <v>-</v>
      </c>
      <c r="C715" s="94"/>
      <c r="D715" s="94"/>
      <c r="E715" s="76"/>
      <c r="F715" s="113"/>
      <c r="G715" s="114"/>
      <c r="H715" s="55">
        <f>IFERROR(VLOOKUP($G715,'Product Master'!$B$1:$G$26,5,FALSE),0)</f>
        <v>0</v>
      </c>
      <c r="I715" s="73" t="str">
        <f t="shared" si="115"/>
        <v/>
      </c>
      <c r="J715" s="115"/>
      <c r="K715" s="57">
        <f t="shared" si="111"/>
        <v>0</v>
      </c>
      <c r="L715" s="115"/>
      <c r="M715" s="56">
        <f t="shared" si="116"/>
        <v>0</v>
      </c>
      <c r="N715" s="56">
        <f t="shared" si="112"/>
        <v>0</v>
      </c>
      <c r="O715" s="56" t="str">
        <f>IFERROR(IF($P715="","",IF($P715=LEFT('Master Info'!$Q$2,2),"SCGST","IGST")),"")</f>
        <v/>
      </c>
      <c r="P715" s="56" t="str">
        <f>IFERROR(LEFT(VLOOKUP($F715,'Master Info'!$A$14:$U$113,21,FALSE),2),"")</f>
        <v/>
      </c>
      <c r="Q715" s="73" t="str">
        <f t="shared" si="113"/>
        <v/>
      </c>
      <c r="R715" s="56">
        <f t="shared" si="117"/>
        <v>0</v>
      </c>
      <c r="S715" s="56">
        <f t="shared" si="117"/>
        <v>0</v>
      </c>
      <c r="T715" s="56">
        <f t="shared" si="118"/>
        <v>0</v>
      </c>
      <c r="U715" s="57">
        <f t="shared" si="119"/>
        <v>0</v>
      </c>
      <c r="V715" s="55" t="str">
        <f>IFERROR(VLOOKUP($F715,'Master Info'!$A$14:$W$113,17,FALSE),"")</f>
        <v/>
      </c>
      <c r="W715" s="54"/>
    </row>
    <row r="716" spans="1:23" x14ac:dyDescent="0.25">
      <c r="A716" s="54">
        <f t="shared" si="110"/>
        <v>715</v>
      </c>
      <c r="B716" s="54" t="str">
        <f t="shared" si="114"/>
        <v>-</v>
      </c>
      <c r="C716" s="94"/>
      <c r="D716" s="94"/>
      <c r="E716" s="76"/>
      <c r="F716" s="113"/>
      <c r="G716" s="114"/>
      <c r="H716" s="55">
        <f>IFERROR(VLOOKUP($G716,'Product Master'!$B$1:$G$26,5,FALSE),0)</f>
        <v>0</v>
      </c>
      <c r="I716" s="73" t="str">
        <f t="shared" si="115"/>
        <v/>
      </c>
      <c r="J716" s="115"/>
      <c r="K716" s="57">
        <f t="shared" si="111"/>
        <v>0</v>
      </c>
      <c r="L716" s="115"/>
      <c r="M716" s="56">
        <f t="shared" si="116"/>
        <v>0</v>
      </c>
      <c r="N716" s="56">
        <f t="shared" si="112"/>
        <v>0</v>
      </c>
      <c r="O716" s="56" t="str">
        <f>IFERROR(IF($P716="","",IF($P716=LEFT('Master Info'!$Q$2,2),"SCGST","IGST")),"")</f>
        <v/>
      </c>
      <c r="P716" s="56" t="str">
        <f>IFERROR(LEFT(VLOOKUP($F716,'Master Info'!$A$14:$U$113,21,FALSE),2),"")</f>
        <v/>
      </c>
      <c r="Q716" s="73" t="str">
        <f t="shared" si="113"/>
        <v/>
      </c>
      <c r="R716" s="56">
        <f t="shared" si="117"/>
        <v>0</v>
      </c>
      <c r="S716" s="56">
        <f t="shared" si="117"/>
        <v>0</v>
      </c>
      <c r="T716" s="56">
        <f t="shared" si="118"/>
        <v>0</v>
      </c>
      <c r="U716" s="57">
        <f t="shared" si="119"/>
        <v>0</v>
      </c>
      <c r="V716" s="55" t="str">
        <f>IFERROR(VLOOKUP($F716,'Master Info'!$A$14:$W$113,17,FALSE),"")</f>
        <v/>
      </c>
      <c r="W716" s="54"/>
    </row>
    <row r="717" spans="1:23" x14ac:dyDescent="0.25">
      <c r="A717" s="54">
        <f t="shared" si="110"/>
        <v>716</v>
      </c>
      <c r="B717" s="54" t="str">
        <f t="shared" si="114"/>
        <v>-</v>
      </c>
      <c r="C717" s="94"/>
      <c r="D717" s="94"/>
      <c r="E717" s="76"/>
      <c r="F717" s="113"/>
      <c r="G717" s="114"/>
      <c r="H717" s="55">
        <f>IFERROR(VLOOKUP($G717,'Product Master'!$B$1:$G$26,5,FALSE),0)</f>
        <v>0</v>
      </c>
      <c r="I717" s="73" t="str">
        <f t="shared" si="115"/>
        <v/>
      </c>
      <c r="J717" s="115"/>
      <c r="K717" s="57">
        <f t="shared" si="111"/>
        <v>0</v>
      </c>
      <c r="L717" s="115"/>
      <c r="M717" s="56">
        <f t="shared" si="116"/>
        <v>0</v>
      </c>
      <c r="N717" s="56">
        <f t="shared" si="112"/>
        <v>0</v>
      </c>
      <c r="O717" s="56" t="str">
        <f>IFERROR(IF($P717="","",IF($P717=LEFT('Master Info'!$Q$2,2),"SCGST","IGST")),"")</f>
        <v/>
      </c>
      <c r="P717" s="56" t="str">
        <f>IFERROR(LEFT(VLOOKUP($F717,'Master Info'!$A$14:$U$113,21,FALSE),2),"")</f>
        <v/>
      </c>
      <c r="Q717" s="73" t="str">
        <f t="shared" si="113"/>
        <v/>
      </c>
      <c r="R717" s="56">
        <f t="shared" si="117"/>
        <v>0</v>
      </c>
      <c r="S717" s="56">
        <f t="shared" si="117"/>
        <v>0</v>
      </c>
      <c r="T717" s="56">
        <f t="shared" si="118"/>
        <v>0</v>
      </c>
      <c r="U717" s="57">
        <f t="shared" si="119"/>
        <v>0</v>
      </c>
      <c r="V717" s="55" t="str">
        <f>IFERROR(VLOOKUP($F717,'Master Info'!$A$14:$W$113,17,FALSE),"")</f>
        <v/>
      </c>
      <c r="W717" s="54"/>
    </row>
    <row r="718" spans="1:23" x14ac:dyDescent="0.25">
      <c r="A718" s="54">
        <f t="shared" si="110"/>
        <v>717</v>
      </c>
      <c r="B718" s="54" t="str">
        <f t="shared" si="114"/>
        <v>-</v>
      </c>
      <c r="C718" s="94"/>
      <c r="D718" s="94"/>
      <c r="E718" s="76"/>
      <c r="F718" s="113"/>
      <c r="G718" s="114"/>
      <c r="H718" s="55">
        <f>IFERROR(VLOOKUP($G718,'Product Master'!$B$1:$G$26,5,FALSE),0)</f>
        <v>0</v>
      </c>
      <c r="I718" s="73" t="str">
        <f t="shared" si="115"/>
        <v/>
      </c>
      <c r="J718" s="115"/>
      <c r="K718" s="57">
        <f t="shared" si="111"/>
        <v>0</v>
      </c>
      <c r="L718" s="115"/>
      <c r="M718" s="56">
        <f t="shared" si="116"/>
        <v>0</v>
      </c>
      <c r="N718" s="56">
        <f t="shared" si="112"/>
        <v>0</v>
      </c>
      <c r="O718" s="56" t="str">
        <f>IFERROR(IF($P718="","",IF($P718=LEFT('Master Info'!$Q$2,2),"SCGST","IGST")),"")</f>
        <v/>
      </c>
      <c r="P718" s="56" t="str">
        <f>IFERROR(LEFT(VLOOKUP($F718,'Master Info'!$A$14:$U$113,21,FALSE),2),"")</f>
        <v/>
      </c>
      <c r="Q718" s="73" t="str">
        <f t="shared" si="113"/>
        <v/>
      </c>
      <c r="R718" s="56">
        <f t="shared" si="117"/>
        <v>0</v>
      </c>
      <c r="S718" s="56">
        <f t="shared" si="117"/>
        <v>0</v>
      </c>
      <c r="T718" s="56">
        <f t="shared" si="118"/>
        <v>0</v>
      </c>
      <c r="U718" s="57">
        <f t="shared" si="119"/>
        <v>0</v>
      </c>
      <c r="V718" s="55" t="str">
        <f>IFERROR(VLOOKUP($F718,'Master Info'!$A$14:$W$113,17,FALSE),"")</f>
        <v/>
      </c>
      <c r="W718" s="54"/>
    </row>
    <row r="719" spans="1:23" x14ac:dyDescent="0.25">
      <c r="A719" s="54">
        <f t="shared" si="110"/>
        <v>718</v>
      </c>
      <c r="B719" s="54" t="str">
        <f t="shared" si="114"/>
        <v>-</v>
      </c>
      <c r="C719" s="94"/>
      <c r="D719" s="94"/>
      <c r="E719" s="76"/>
      <c r="F719" s="113"/>
      <c r="G719" s="114"/>
      <c r="H719" s="55">
        <f>IFERROR(VLOOKUP($G719,'Product Master'!$B$1:$G$26,5,FALSE),0)</f>
        <v>0</v>
      </c>
      <c r="I719" s="73" t="str">
        <f t="shared" si="115"/>
        <v/>
      </c>
      <c r="J719" s="115"/>
      <c r="K719" s="57">
        <f t="shared" si="111"/>
        <v>0</v>
      </c>
      <c r="L719" s="115"/>
      <c r="M719" s="56">
        <f t="shared" si="116"/>
        <v>0</v>
      </c>
      <c r="N719" s="56">
        <f t="shared" si="112"/>
        <v>0</v>
      </c>
      <c r="O719" s="56" t="str">
        <f>IFERROR(IF($P719="","",IF($P719=LEFT('Master Info'!$Q$2,2),"SCGST","IGST")),"")</f>
        <v/>
      </c>
      <c r="P719" s="56" t="str">
        <f>IFERROR(LEFT(VLOOKUP($F719,'Master Info'!$A$14:$U$113,21,FALSE),2),"")</f>
        <v/>
      </c>
      <c r="Q719" s="73" t="str">
        <f t="shared" si="113"/>
        <v/>
      </c>
      <c r="R719" s="56">
        <f t="shared" si="117"/>
        <v>0</v>
      </c>
      <c r="S719" s="56">
        <f t="shared" si="117"/>
        <v>0</v>
      </c>
      <c r="T719" s="56">
        <f t="shared" si="118"/>
        <v>0</v>
      </c>
      <c r="U719" s="57">
        <f t="shared" si="119"/>
        <v>0</v>
      </c>
      <c r="V719" s="55" t="str">
        <f>IFERROR(VLOOKUP($F719,'Master Info'!$A$14:$W$113,17,FALSE),"")</f>
        <v/>
      </c>
      <c r="W719" s="54"/>
    </row>
    <row r="720" spans="1:23" x14ac:dyDescent="0.25">
      <c r="A720" s="54">
        <f t="shared" si="110"/>
        <v>719</v>
      </c>
      <c r="B720" s="54" t="str">
        <f t="shared" si="114"/>
        <v>-</v>
      </c>
      <c r="C720" s="94"/>
      <c r="D720" s="94"/>
      <c r="E720" s="76"/>
      <c r="F720" s="113"/>
      <c r="G720" s="114"/>
      <c r="H720" s="55">
        <f>IFERROR(VLOOKUP($G720,'Product Master'!$B$1:$G$26,5,FALSE),0)</f>
        <v>0</v>
      </c>
      <c r="I720" s="73" t="str">
        <f t="shared" si="115"/>
        <v/>
      </c>
      <c r="J720" s="115"/>
      <c r="K720" s="57">
        <f t="shared" si="111"/>
        <v>0</v>
      </c>
      <c r="L720" s="115"/>
      <c r="M720" s="56">
        <f t="shared" si="116"/>
        <v>0</v>
      </c>
      <c r="N720" s="56">
        <f t="shared" si="112"/>
        <v>0</v>
      </c>
      <c r="O720" s="56" t="str">
        <f>IFERROR(IF($P720="","",IF($P720=LEFT('Master Info'!$Q$2,2),"SCGST","IGST")),"")</f>
        <v/>
      </c>
      <c r="P720" s="56" t="str">
        <f>IFERROR(LEFT(VLOOKUP($F720,'Master Info'!$A$14:$U$113,21,FALSE),2),"")</f>
        <v/>
      </c>
      <c r="Q720" s="73" t="str">
        <f t="shared" si="113"/>
        <v/>
      </c>
      <c r="R720" s="56">
        <f t="shared" si="117"/>
        <v>0</v>
      </c>
      <c r="S720" s="56">
        <f t="shared" si="117"/>
        <v>0</v>
      </c>
      <c r="T720" s="56">
        <f t="shared" si="118"/>
        <v>0</v>
      </c>
      <c r="U720" s="57">
        <f t="shared" si="119"/>
        <v>0</v>
      </c>
      <c r="V720" s="55" t="str">
        <f>IFERROR(VLOOKUP($F720,'Master Info'!$A$14:$W$113,17,FALSE),"")</f>
        <v/>
      </c>
      <c r="W720" s="54"/>
    </row>
    <row r="721" spans="1:23" x14ac:dyDescent="0.25">
      <c r="A721" s="54">
        <f t="shared" si="110"/>
        <v>720</v>
      </c>
      <c r="B721" s="54" t="str">
        <f t="shared" si="114"/>
        <v>-</v>
      </c>
      <c r="C721" s="94"/>
      <c r="D721" s="94"/>
      <c r="E721" s="76"/>
      <c r="F721" s="113"/>
      <c r="G721" s="114"/>
      <c r="H721" s="55">
        <f>IFERROR(VLOOKUP($G721,'Product Master'!$B$1:$G$26,5,FALSE),0)</f>
        <v>0</v>
      </c>
      <c r="I721" s="73" t="str">
        <f t="shared" si="115"/>
        <v/>
      </c>
      <c r="J721" s="115"/>
      <c r="K721" s="57">
        <f t="shared" si="111"/>
        <v>0</v>
      </c>
      <c r="L721" s="115"/>
      <c r="M721" s="56">
        <f t="shared" si="116"/>
        <v>0</v>
      </c>
      <c r="N721" s="56">
        <f t="shared" si="112"/>
        <v>0</v>
      </c>
      <c r="O721" s="56" t="str">
        <f>IFERROR(IF($P721="","",IF($P721=LEFT('Master Info'!$Q$2,2),"SCGST","IGST")),"")</f>
        <v/>
      </c>
      <c r="P721" s="56" t="str">
        <f>IFERROR(LEFT(VLOOKUP($F721,'Master Info'!$A$14:$U$113,21,FALSE),2),"")</f>
        <v/>
      </c>
      <c r="Q721" s="73" t="str">
        <f t="shared" si="113"/>
        <v/>
      </c>
      <c r="R721" s="56">
        <f t="shared" si="117"/>
        <v>0</v>
      </c>
      <c r="S721" s="56">
        <f t="shared" si="117"/>
        <v>0</v>
      </c>
      <c r="T721" s="56">
        <f t="shared" si="118"/>
        <v>0</v>
      </c>
      <c r="U721" s="57">
        <f t="shared" si="119"/>
        <v>0</v>
      </c>
      <c r="V721" s="55" t="str">
        <f>IFERROR(VLOOKUP($F721,'Master Info'!$A$14:$W$113,17,FALSE),"")</f>
        <v/>
      </c>
      <c r="W721" s="54"/>
    </row>
    <row r="722" spans="1:23" x14ac:dyDescent="0.25">
      <c r="A722" s="54">
        <f t="shared" si="110"/>
        <v>721</v>
      </c>
      <c r="B722" s="54" t="str">
        <f t="shared" si="114"/>
        <v>-</v>
      </c>
      <c r="C722" s="94"/>
      <c r="D722" s="94"/>
      <c r="E722" s="76"/>
      <c r="F722" s="113"/>
      <c r="G722" s="114"/>
      <c r="H722" s="55">
        <f>IFERROR(VLOOKUP($G722,'Product Master'!$B$1:$G$26,5,FALSE),0)</f>
        <v>0</v>
      </c>
      <c r="I722" s="73" t="str">
        <f t="shared" si="115"/>
        <v/>
      </c>
      <c r="J722" s="115"/>
      <c r="K722" s="57">
        <f t="shared" si="111"/>
        <v>0</v>
      </c>
      <c r="L722" s="115"/>
      <c r="M722" s="56">
        <f t="shared" si="116"/>
        <v>0</v>
      </c>
      <c r="N722" s="56">
        <f t="shared" si="112"/>
        <v>0</v>
      </c>
      <c r="O722" s="56" t="str">
        <f>IFERROR(IF($P722="","",IF($P722=LEFT('Master Info'!$Q$2,2),"SCGST","IGST")),"")</f>
        <v/>
      </c>
      <c r="P722" s="56" t="str">
        <f>IFERROR(LEFT(VLOOKUP($F722,'Master Info'!$A$14:$U$113,21,FALSE),2),"")</f>
        <v/>
      </c>
      <c r="Q722" s="73" t="str">
        <f t="shared" si="113"/>
        <v/>
      </c>
      <c r="R722" s="56">
        <f t="shared" si="117"/>
        <v>0</v>
      </c>
      <c r="S722" s="56">
        <f t="shared" si="117"/>
        <v>0</v>
      </c>
      <c r="T722" s="56">
        <f t="shared" si="118"/>
        <v>0</v>
      </c>
      <c r="U722" s="57">
        <f t="shared" si="119"/>
        <v>0</v>
      </c>
      <c r="V722" s="55" t="str">
        <f>IFERROR(VLOOKUP($F722,'Master Info'!$A$14:$W$113,17,FALSE),"")</f>
        <v/>
      </c>
      <c r="W722" s="54"/>
    </row>
    <row r="723" spans="1:23" x14ac:dyDescent="0.25">
      <c r="A723" s="54">
        <f t="shared" si="110"/>
        <v>722</v>
      </c>
      <c r="B723" s="54" t="str">
        <f t="shared" si="114"/>
        <v>-</v>
      </c>
      <c r="C723" s="94"/>
      <c r="D723" s="94"/>
      <c r="E723" s="76"/>
      <c r="F723" s="113"/>
      <c r="G723" s="114"/>
      <c r="H723" s="55">
        <f>IFERROR(VLOOKUP($G723,'Product Master'!$B$1:$G$26,5,FALSE),0)</f>
        <v>0</v>
      </c>
      <c r="I723" s="73" t="str">
        <f t="shared" si="115"/>
        <v/>
      </c>
      <c r="J723" s="115"/>
      <c r="K723" s="57">
        <f t="shared" si="111"/>
        <v>0</v>
      </c>
      <c r="L723" s="115"/>
      <c r="M723" s="56">
        <f t="shared" si="116"/>
        <v>0</v>
      </c>
      <c r="N723" s="56">
        <f t="shared" si="112"/>
        <v>0</v>
      </c>
      <c r="O723" s="56" t="str">
        <f>IFERROR(IF($P723="","",IF($P723=LEFT('Master Info'!$Q$2,2),"SCGST","IGST")),"")</f>
        <v/>
      </c>
      <c r="P723" s="56" t="str">
        <f>IFERROR(LEFT(VLOOKUP($F723,'Master Info'!$A$14:$U$113,21,FALSE),2),"")</f>
        <v/>
      </c>
      <c r="Q723" s="73" t="str">
        <f t="shared" si="113"/>
        <v/>
      </c>
      <c r="R723" s="56">
        <f t="shared" si="117"/>
        <v>0</v>
      </c>
      <c r="S723" s="56">
        <f t="shared" si="117"/>
        <v>0</v>
      </c>
      <c r="T723" s="56">
        <f t="shared" si="118"/>
        <v>0</v>
      </c>
      <c r="U723" s="57">
        <f t="shared" si="119"/>
        <v>0</v>
      </c>
      <c r="V723" s="55" t="str">
        <f>IFERROR(VLOOKUP($F723,'Master Info'!$A$14:$W$113,17,FALSE),"")</f>
        <v/>
      </c>
      <c r="W723" s="54"/>
    </row>
    <row r="724" spans="1:23" x14ac:dyDescent="0.25">
      <c r="A724" s="54">
        <f t="shared" si="110"/>
        <v>723</v>
      </c>
      <c r="B724" s="54" t="str">
        <f t="shared" si="114"/>
        <v>-</v>
      </c>
      <c r="C724" s="94"/>
      <c r="D724" s="94"/>
      <c r="E724" s="76"/>
      <c r="F724" s="113"/>
      <c r="G724" s="114"/>
      <c r="H724" s="55">
        <f>IFERROR(VLOOKUP($G724,'Product Master'!$B$1:$G$26,5,FALSE),0)</f>
        <v>0</v>
      </c>
      <c r="I724" s="73" t="str">
        <f t="shared" si="115"/>
        <v/>
      </c>
      <c r="J724" s="115"/>
      <c r="K724" s="57">
        <f t="shared" si="111"/>
        <v>0</v>
      </c>
      <c r="L724" s="115"/>
      <c r="M724" s="56">
        <f t="shared" si="116"/>
        <v>0</v>
      </c>
      <c r="N724" s="56">
        <f t="shared" si="112"/>
        <v>0</v>
      </c>
      <c r="O724" s="56" t="str">
        <f>IFERROR(IF($P724="","",IF($P724=LEFT('Master Info'!$Q$2,2),"SCGST","IGST")),"")</f>
        <v/>
      </c>
      <c r="P724" s="56" t="str">
        <f>IFERROR(LEFT(VLOOKUP($F724,'Master Info'!$A$14:$U$113,21,FALSE),2),"")</f>
        <v/>
      </c>
      <c r="Q724" s="73" t="str">
        <f t="shared" si="113"/>
        <v/>
      </c>
      <c r="R724" s="56">
        <f t="shared" si="117"/>
        <v>0</v>
      </c>
      <c r="S724" s="56">
        <f t="shared" si="117"/>
        <v>0</v>
      </c>
      <c r="T724" s="56">
        <f t="shared" si="118"/>
        <v>0</v>
      </c>
      <c r="U724" s="57">
        <f t="shared" si="119"/>
        <v>0</v>
      </c>
      <c r="V724" s="55" t="str">
        <f>IFERROR(VLOOKUP($F724,'Master Info'!$A$14:$W$113,17,FALSE),"")</f>
        <v/>
      </c>
      <c r="W724" s="54"/>
    </row>
    <row r="725" spans="1:23" x14ac:dyDescent="0.25">
      <c r="A725" s="54">
        <f t="shared" si="110"/>
        <v>724</v>
      </c>
      <c r="B725" s="54" t="str">
        <f t="shared" si="114"/>
        <v>-</v>
      </c>
      <c r="C725" s="94"/>
      <c r="D725" s="94"/>
      <c r="E725" s="76"/>
      <c r="F725" s="113"/>
      <c r="G725" s="114"/>
      <c r="H725" s="55">
        <f>IFERROR(VLOOKUP($G725,'Product Master'!$B$1:$G$26,5,FALSE),0)</f>
        <v>0</v>
      </c>
      <c r="I725" s="73" t="str">
        <f t="shared" si="115"/>
        <v/>
      </c>
      <c r="J725" s="115"/>
      <c r="K725" s="57">
        <f t="shared" si="111"/>
        <v>0</v>
      </c>
      <c r="L725" s="115"/>
      <c r="M725" s="56">
        <f t="shared" si="116"/>
        <v>0</v>
      </c>
      <c r="N725" s="56">
        <f t="shared" si="112"/>
        <v>0</v>
      </c>
      <c r="O725" s="56" t="str">
        <f>IFERROR(IF($P725="","",IF($P725=LEFT('Master Info'!$Q$2,2),"SCGST","IGST")),"")</f>
        <v/>
      </c>
      <c r="P725" s="56" t="str">
        <f>IFERROR(LEFT(VLOOKUP($F725,'Master Info'!$A$14:$U$113,21,FALSE),2),"")</f>
        <v/>
      </c>
      <c r="Q725" s="73" t="str">
        <f t="shared" si="113"/>
        <v/>
      </c>
      <c r="R725" s="56">
        <f t="shared" si="117"/>
        <v>0</v>
      </c>
      <c r="S725" s="56">
        <f t="shared" si="117"/>
        <v>0</v>
      </c>
      <c r="T725" s="56">
        <f t="shared" si="118"/>
        <v>0</v>
      </c>
      <c r="U725" s="57">
        <f t="shared" si="119"/>
        <v>0</v>
      </c>
      <c r="V725" s="55" t="str">
        <f>IFERROR(VLOOKUP($F725,'Master Info'!$A$14:$W$113,17,FALSE),"")</f>
        <v/>
      </c>
      <c r="W725" s="54"/>
    </row>
    <row r="726" spans="1:23" x14ac:dyDescent="0.25">
      <c r="A726" s="54">
        <f t="shared" si="110"/>
        <v>725</v>
      </c>
      <c r="B726" s="54" t="str">
        <f t="shared" si="114"/>
        <v>-</v>
      </c>
      <c r="C726" s="94"/>
      <c r="D726" s="94"/>
      <c r="E726" s="76"/>
      <c r="F726" s="113"/>
      <c r="G726" s="114"/>
      <c r="H726" s="55">
        <f>IFERROR(VLOOKUP($G726,'Product Master'!$B$1:$G$26,5,FALSE),0)</f>
        <v>0</v>
      </c>
      <c r="I726" s="73" t="str">
        <f t="shared" si="115"/>
        <v/>
      </c>
      <c r="J726" s="115"/>
      <c r="K726" s="57">
        <f t="shared" si="111"/>
        <v>0</v>
      </c>
      <c r="L726" s="115"/>
      <c r="M726" s="56">
        <f t="shared" si="116"/>
        <v>0</v>
      </c>
      <c r="N726" s="56">
        <f t="shared" si="112"/>
        <v>0</v>
      </c>
      <c r="O726" s="56" t="str">
        <f>IFERROR(IF($P726="","",IF($P726=LEFT('Master Info'!$Q$2,2),"SCGST","IGST")),"")</f>
        <v/>
      </c>
      <c r="P726" s="56" t="str">
        <f>IFERROR(LEFT(VLOOKUP($F726,'Master Info'!$A$14:$U$113,21,FALSE),2),"")</f>
        <v/>
      </c>
      <c r="Q726" s="73" t="str">
        <f t="shared" si="113"/>
        <v/>
      </c>
      <c r="R726" s="56">
        <f t="shared" si="117"/>
        <v>0</v>
      </c>
      <c r="S726" s="56">
        <f t="shared" si="117"/>
        <v>0</v>
      </c>
      <c r="T726" s="56">
        <f t="shared" si="118"/>
        <v>0</v>
      </c>
      <c r="U726" s="57">
        <f t="shared" si="119"/>
        <v>0</v>
      </c>
      <c r="V726" s="55" t="str">
        <f>IFERROR(VLOOKUP($F726,'Master Info'!$A$14:$W$113,17,FALSE),"")</f>
        <v/>
      </c>
      <c r="W726" s="54"/>
    </row>
    <row r="727" spans="1:23" x14ac:dyDescent="0.25">
      <c r="A727" s="54">
        <f t="shared" si="110"/>
        <v>726</v>
      </c>
      <c r="B727" s="54" t="str">
        <f t="shared" si="114"/>
        <v>-</v>
      </c>
      <c r="C727" s="94"/>
      <c r="D727" s="94"/>
      <c r="E727" s="76"/>
      <c r="F727" s="113"/>
      <c r="G727" s="114"/>
      <c r="H727" s="55">
        <f>IFERROR(VLOOKUP($G727,'Product Master'!$B$1:$G$26,5,FALSE),0)</f>
        <v>0</v>
      </c>
      <c r="I727" s="73" t="str">
        <f t="shared" si="115"/>
        <v/>
      </c>
      <c r="J727" s="115"/>
      <c r="K727" s="57">
        <f t="shared" si="111"/>
        <v>0</v>
      </c>
      <c r="L727" s="115"/>
      <c r="M727" s="56">
        <f t="shared" si="116"/>
        <v>0</v>
      </c>
      <c r="N727" s="56">
        <f t="shared" si="112"/>
        <v>0</v>
      </c>
      <c r="O727" s="56" t="str">
        <f>IFERROR(IF($P727="","",IF($P727=LEFT('Master Info'!$Q$2,2),"SCGST","IGST")),"")</f>
        <v/>
      </c>
      <c r="P727" s="56" t="str">
        <f>IFERROR(LEFT(VLOOKUP($F727,'Master Info'!$A$14:$U$113,21,FALSE),2),"")</f>
        <v/>
      </c>
      <c r="Q727" s="73" t="str">
        <f t="shared" si="113"/>
        <v/>
      </c>
      <c r="R727" s="56">
        <f t="shared" si="117"/>
        <v>0</v>
      </c>
      <c r="S727" s="56">
        <f t="shared" si="117"/>
        <v>0</v>
      </c>
      <c r="T727" s="56">
        <f t="shared" si="118"/>
        <v>0</v>
      </c>
      <c r="U727" s="57">
        <f t="shared" si="119"/>
        <v>0</v>
      </c>
      <c r="V727" s="55" t="str">
        <f>IFERROR(VLOOKUP($F727,'Master Info'!$A$14:$W$113,17,FALSE),"")</f>
        <v/>
      </c>
      <c r="W727" s="54"/>
    </row>
    <row r="728" spans="1:23" x14ac:dyDescent="0.25">
      <c r="A728" s="54">
        <f t="shared" ref="A728:A791" si="120">A727+1</f>
        <v>727</v>
      </c>
      <c r="B728" s="54" t="str">
        <f t="shared" si="114"/>
        <v>-</v>
      </c>
      <c r="C728" s="94"/>
      <c r="D728" s="94"/>
      <c r="E728" s="76"/>
      <c r="F728" s="113"/>
      <c r="G728" s="114"/>
      <c r="H728" s="55">
        <f>IFERROR(VLOOKUP($G728,'Product Master'!$B$1:$G$26,5,FALSE),0)</f>
        <v>0</v>
      </c>
      <c r="I728" s="73" t="str">
        <f t="shared" si="115"/>
        <v/>
      </c>
      <c r="J728" s="115"/>
      <c r="K728" s="57">
        <f t="shared" si="111"/>
        <v>0</v>
      </c>
      <c r="L728" s="115"/>
      <c r="M728" s="56">
        <f t="shared" si="116"/>
        <v>0</v>
      </c>
      <c r="N728" s="56">
        <f t="shared" si="112"/>
        <v>0</v>
      </c>
      <c r="O728" s="56" t="str">
        <f>IFERROR(IF($P728="","",IF($P728=LEFT('Master Info'!$Q$2,2),"SCGST","IGST")),"")</f>
        <v/>
      </c>
      <c r="P728" s="56" t="str">
        <f>IFERROR(LEFT(VLOOKUP($F728,'Master Info'!$A$14:$U$113,21,FALSE),2),"")</f>
        <v/>
      </c>
      <c r="Q728" s="73" t="str">
        <f t="shared" si="113"/>
        <v/>
      </c>
      <c r="R728" s="56">
        <f t="shared" si="117"/>
        <v>0</v>
      </c>
      <c r="S728" s="56">
        <f t="shared" si="117"/>
        <v>0</v>
      </c>
      <c r="T728" s="56">
        <f t="shared" si="118"/>
        <v>0</v>
      </c>
      <c r="U728" s="57">
        <f t="shared" si="119"/>
        <v>0</v>
      </c>
      <c r="V728" s="55" t="str">
        <f>IFERROR(VLOOKUP($F728,'Master Info'!$A$14:$W$113,17,FALSE),"")</f>
        <v/>
      </c>
      <c r="W728" s="54"/>
    </row>
    <row r="729" spans="1:23" x14ac:dyDescent="0.25">
      <c r="A729" s="54">
        <f t="shared" si="120"/>
        <v>728</v>
      </c>
      <c r="B729" s="54" t="str">
        <f t="shared" si="114"/>
        <v>-</v>
      </c>
      <c r="C729" s="94"/>
      <c r="D729" s="94"/>
      <c r="E729" s="76"/>
      <c r="F729" s="113"/>
      <c r="G729" s="114"/>
      <c r="H729" s="55">
        <f>IFERROR(VLOOKUP($G729,'Product Master'!$B$1:$G$26,5,FALSE),0)</f>
        <v>0</v>
      </c>
      <c r="I729" s="73" t="str">
        <f t="shared" si="115"/>
        <v/>
      </c>
      <c r="J729" s="115"/>
      <c r="K729" s="57">
        <f t="shared" si="111"/>
        <v>0</v>
      </c>
      <c r="L729" s="115"/>
      <c r="M729" s="56">
        <f t="shared" si="116"/>
        <v>0</v>
      </c>
      <c r="N729" s="56">
        <f t="shared" si="112"/>
        <v>0</v>
      </c>
      <c r="O729" s="56" t="str">
        <f>IFERROR(IF($P729="","",IF($P729=LEFT('Master Info'!$Q$2,2),"SCGST","IGST")),"")</f>
        <v/>
      </c>
      <c r="P729" s="56" t="str">
        <f>IFERROR(LEFT(VLOOKUP($F729,'Master Info'!$A$14:$U$113,21,FALSE),2),"")</f>
        <v/>
      </c>
      <c r="Q729" s="73" t="str">
        <f t="shared" si="113"/>
        <v/>
      </c>
      <c r="R729" s="56">
        <f t="shared" si="117"/>
        <v>0</v>
      </c>
      <c r="S729" s="56">
        <f t="shared" si="117"/>
        <v>0</v>
      </c>
      <c r="T729" s="56">
        <f t="shared" si="118"/>
        <v>0</v>
      </c>
      <c r="U729" s="57">
        <f t="shared" si="119"/>
        <v>0</v>
      </c>
      <c r="V729" s="55" t="str">
        <f>IFERROR(VLOOKUP($F729,'Master Info'!$A$14:$W$113,17,FALSE),"")</f>
        <v/>
      </c>
      <c r="W729" s="54"/>
    </row>
    <row r="730" spans="1:23" x14ac:dyDescent="0.25">
      <c r="A730" s="54">
        <f t="shared" si="120"/>
        <v>729</v>
      </c>
      <c r="B730" s="54" t="str">
        <f t="shared" si="114"/>
        <v>-</v>
      </c>
      <c r="C730" s="94"/>
      <c r="D730" s="94"/>
      <c r="E730" s="76"/>
      <c r="F730" s="113"/>
      <c r="G730" s="114"/>
      <c r="H730" s="55">
        <f>IFERROR(VLOOKUP($G730,'Product Master'!$B$1:$G$26,5,FALSE),0)</f>
        <v>0</v>
      </c>
      <c r="I730" s="73" t="str">
        <f t="shared" si="115"/>
        <v/>
      </c>
      <c r="J730" s="115"/>
      <c r="K730" s="57">
        <f t="shared" si="111"/>
        <v>0</v>
      </c>
      <c r="L730" s="115"/>
      <c r="M730" s="56">
        <f t="shared" si="116"/>
        <v>0</v>
      </c>
      <c r="N730" s="56">
        <f t="shared" si="112"/>
        <v>0</v>
      </c>
      <c r="O730" s="56" t="str">
        <f>IFERROR(IF($P730="","",IF($P730=LEFT('Master Info'!$Q$2,2),"SCGST","IGST")),"")</f>
        <v/>
      </c>
      <c r="P730" s="56" t="str">
        <f>IFERROR(LEFT(VLOOKUP($F730,'Master Info'!$A$14:$U$113,21,FALSE),2),"")</f>
        <v/>
      </c>
      <c r="Q730" s="73" t="str">
        <f t="shared" si="113"/>
        <v/>
      </c>
      <c r="R730" s="56">
        <f t="shared" si="117"/>
        <v>0</v>
      </c>
      <c r="S730" s="56">
        <f t="shared" si="117"/>
        <v>0</v>
      </c>
      <c r="T730" s="56">
        <f t="shared" si="118"/>
        <v>0</v>
      </c>
      <c r="U730" s="57">
        <f t="shared" si="119"/>
        <v>0</v>
      </c>
      <c r="V730" s="55" t="str">
        <f>IFERROR(VLOOKUP($F730,'Master Info'!$A$14:$W$113,17,FALSE),"")</f>
        <v/>
      </c>
      <c r="W730" s="54"/>
    </row>
    <row r="731" spans="1:23" x14ac:dyDescent="0.25">
      <c r="A731" s="54">
        <f t="shared" si="120"/>
        <v>730</v>
      </c>
      <c r="B731" s="54" t="str">
        <f t="shared" si="114"/>
        <v>-</v>
      </c>
      <c r="C731" s="94"/>
      <c r="D731" s="94"/>
      <c r="E731" s="76"/>
      <c r="F731" s="113"/>
      <c r="G731" s="114"/>
      <c r="H731" s="55">
        <f>IFERROR(VLOOKUP($G731,'Product Master'!$B$1:$G$26,5,FALSE),0)</f>
        <v>0</v>
      </c>
      <c r="I731" s="73" t="str">
        <f t="shared" si="115"/>
        <v/>
      </c>
      <c r="J731" s="115"/>
      <c r="K731" s="57">
        <f t="shared" si="111"/>
        <v>0</v>
      </c>
      <c r="L731" s="115"/>
      <c r="M731" s="56">
        <f t="shared" si="116"/>
        <v>0</v>
      </c>
      <c r="N731" s="56">
        <f t="shared" si="112"/>
        <v>0</v>
      </c>
      <c r="O731" s="56" t="str">
        <f>IFERROR(IF($P731="","",IF($P731=LEFT('Master Info'!$Q$2,2),"SCGST","IGST")),"")</f>
        <v/>
      </c>
      <c r="P731" s="56" t="str">
        <f>IFERROR(LEFT(VLOOKUP($F731,'Master Info'!$A$14:$U$113,21,FALSE),2),"")</f>
        <v/>
      </c>
      <c r="Q731" s="73" t="str">
        <f t="shared" si="113"/>
        <v/>
      </c>
      <c r="R731" s="56">
        <f t="shared" si="117"/>
        <v>0</v>
      </c>
      <c r="S731" s="56">
        <f t="shared" si="117"/>
        <v>0</v>
      </c>
      <c r="T731" s="56">
        <f t="shared" si="118"/>
        <v>0</v>
      </c>
      <c r="U731" s="57">
        <f t="shared" si="119"/>
        <v>0</v>
      </c>
      <c r="V731" s="55" t="str">
        <f>IFERROR(VLOOKUP($F731,'Master Info'!$A$14:$W$113,17,FALSE),"")</f>
        <v/>
      </c>
      <c r="W731" s="54"/>
    </row>
    <row r="732" spans="1:23" x14ac:dyDescent="0.25">
      <c r="A732" s="54">
        <f t="shared" si="120"/>
        <v>731</v>
      </c>
      <c r="B732" s="54" t="str">
        <f t="shared" si="114"/>
        <v>-</v>
      </c>
      <c r="C732" s="94"/>
      <c r="D732" s="94"/>
      <c r="E732" s="76"/>
      <c r="F732" s="113"/>
      <c r="G732" s="114"/>
      <c r="H732" s="55">
        <f>IFERROR(VLOOKUP($G732,'Product Master'!$B$1:$G$26,5,FALSE),0)</f>
        <v>0</v>
      </c>
      <c r="I732" s="73" t="str">
        <f t="shared" si="115"/>
        <v/>
      </c>
      <c r="J732" s="115"/>
      <c r="K732" s="57">
        <f t="shared" si="111"/>
        <v>0</v>
      </c>
      <c r="L732" s="115"/>
      <c r="M732" s="56">
        <f t="shared" si="116"/>
        <v>0</v>
      </c>
      <c r="N732" s="56">
        <f t="shared" si="112"/>
        <v>0</v>
      </c>
      <c r="O732" s="56" t="str">
        <f>IFERROR(IF($P732="","",IF($P732=LEFT('Master Info'!$Q$2,2),"SCGST","IGST")),"")</f>
        <v/>
      </c>
      <c r="P732" s="56" t="str">
        <f>IFERROR(LEFT(VLOOKUP($F732,'Master Info'!$A$14:$U$113,21,FALSE),2),"")</f>
        <v/>
      </c>
      <c r="Q732" s="73" t="str">
        <f t="shared" si="113"/>
        <v/>
      </c>
      <c r="R732" s="56">
        <f t="shared" si="117"/>
        <v>0</v>
      </c>
      <c r="S732" s="56">
        <f t="shared" si="117"/>
        <v>0</v>
      </c>
      <c r="T732" s="56">
        <f t="shared" si="118"/>
        <v>0</v>
      </c>
      <c r="U732" s="57">
        <f t="shared" si="119"/>
        <v>0</v>
      </c>
      <c r="V732" s="55" t="str">
        <f>IFERROR(VLOOKUP($F732,'Master Info'!$A$14:$W$113,17,FALSE),"")</f>
        <v/>
      </c>
      <c r="W732" s="54"/>
    </row>
    <row r="733" spans="1:23" x14ac:dyDescent="0.25">
      <c r="A733" s="54">
        <f t="shared" si="120"/>
        <v>732</v>
      </c>
      <c r="B733" s="54" t="str">
        <f t="shared" si="114"/>
        <v>-</v>
      </c>
      <c r="C733" s="94"/>
      <c r="D733" s="94"/>
      <c r="E733" s="76"/>
      <c r="F733" s="113"/>
      <c r="G733" s="114"/>
      <c r="H733" s="55">
        <f>IFERROR(VLOOKUP($G733,'Product Master'!$B$1:$G$26,5,FALSE),0)</f>
        <v>0</v>
      </c>
      <c r="I733" s="73" t="str">
        <f t="shared" si="115"/>
        <v/>
      </c>
      <c r="J733" s="115"/>
      <c r="K733" s="57">
        <f t="shared" si="111"/>
        <v>0</v>
      </c>
      <c r="L733" s="115"/>
      <c r="M733" s="56">
        <f t="shared" si="116"/>
        <v>0</v>
      </c>
      <c r="N733" s="56">
        <f t="shared" si="112"/>
        <v>0</v>
      </c>
      <c r="O733" s="56" t="str">
        <f>IFERROR(IF($P733="","",IF($P733=LEFT('Master Info'!$Q$2,2),"SCGST","IGST")),"")</f>
        <v/>
      </c>
      <c r="P733" s="56" t="str">
        <f>IFERROR(LEFT(VLOOKUP($F733,'Master Info'!$A$14:$U$113,21,FALSE),2),"")</f>
        <v/>
      </c>
      <c r="Q733" s="73" t="str">
        <f t="shared" si="113"/>
        <v/>
      </c>
      <c r="R733" s="56">
        <f t="shared" si="117"/>
        <v>0</v>
      </c>
      <c r="S733" s="56">
        <f t="shared" si="117"/>
        <v>0</v>
      </c>
      <c r="T733" s="56">
        <f t="shared" si="118"/>
        <v>0</v>
      </c>
      <c r="U733" s="57">
        <f t="shared" si="119"/>
        <v>0</v>
      </c>
      <c r="V733" s="55" t="str">
        <f>IFERROR(VLOOKUP($F733,'Master Info'!$A$14:$W$113,17,FALSE),"")</f>
        <v/>
      </c>
      <c r="W733" s="54"/>
    </row>
    <row r="734" spans="1:23" x14ac:dyDescent="0.25">
      <c r="A734" s="54">
        <f t="shared" si="120"/>
        <v>733</v>
      </c>
      <c r="B734" s="54" t="str">
        <f t="shared" si="114"/>
        <v>-</v>
      </c>
      <c r="C734" s="94"/>
      <c r="D734" s="94"/>
      <c r="E734" s="76"/>
      <c r="F734" s="113"/>
      <c r="G734" s="114"/>
      <c r="H734" s="55">
        <f>IFERROR(VLOOKUP($G734,'Product Master'!$B$1:$G$26,5,FALSE),0)</f>
        <v>0</v>
      </c>
      <c r="I734" s="73" t="str">
        <f t="shared" si="115"/>
        <v/>
      </c>
      <c r="J734" s="115"/>
      <c r="K734" s="57">
        <f t="shared" si="111"/>
        <v>0</v>
      </c>
      <c r="L734" s="115"/>
      <c r="M734" s="56">
        <f t="shared" si="116"/>
        <v>0</v>
      </c>
      <c r="N734" s="56">
        <f t="shared" si="112"/>
        <v>0</v>
      </c>
      <c r="O734" s="56" t="str">
        <f>IFERROR(IF($P734="","",IF($P734=LEFT('Master Info'!$Q$2,2),"SCGST","IGST")),"")</f>
        <v/>
      </c>
      <c r="P734" s="56" t="str">
        <f>IFERROR(LEFT(VLOOKUP($F734,'Master Info'!$A$14:$U$113,21,FALSE),2),"")</f>
        <v/>
      </c>
      <c r="Q734" s="73" t="str">
        <f t="shared" si="113"/>
        <v/>
      </c>
      <c r="R734" s="56">
        <f t="shared" si="117"/>
        <v>0</v>
      </c>
      <c r="S734" s="56">
        <f t="shared" si="117"/>
        <v>0</v>
      </c>
      <c r="T734" s="56">
        <f t="shared" si="118"/>
        <v>0</v>
      </c>
      <c r="U734" s="57">
        <f t="shared" si="119"/>
        <v>0</v>
      </c>
      <c r="V734" s="55" t="str">
        <f>IFERROR(VLOOKUP($F734,'Master Info'!$A$14:$W$113,17,FALSE),"")</f>
        <v/>
      </c>
      <c r="W734" s="54"/>
    </row>
    <row r="735" spans="1:23" x14ac:dyDescent="0.25">
      <c r="A735" s="54">
        <f t="shared" si="120"/>
        <v>734</v>
      </c>
      <c r="B735" s="54" t="str">
        <f t="shared" si="114"/>
        <v>-</v>
      </c>
      <c r="C735" s="94"/>
      <c r="D735" s="94"/>
      <c r="E735" s="76"/>
      <c r="F735" s="113"/>
      <c r="G735" s="114"/>
      <c r="H735" s="55">
        <f>IFERROR(VLOOKUP($G735,'Product Master'!$B$1:$G$26,5,FALSE),0)</f>
        <v>0</v>
      </c>
      <c r="I735" s="73" t="str">
        <f t="shared" si="115"/>
        <v/>
      </c>
      <c r="J735" s="115"/>
      <c r="K735" s="57">
        <f t="shared" si="111"/>
        <v>0</v>
      </c>
      <c r="L735" s="115"/>
      <c r="M735" s="56">
        <f t="shared" si="116"/>
        <v>0</v>
      </c>
      <c r="N735" s="56">
        <f t="shared" si="112"/>
        <v>0</v>
      </c>
      <c r="O735" s="56" t="str">
        <f>IFERROR(IF($P735="","",IF($P735=LEFT('Master Info'!$Q$2,2),"SCGST","IGST")),"")</f>
        <v/>
      </c>
      <c r="P735" s="56" t="str">
        <f>IFERROR(LEFT(VLOOKUP($F735,'Master Info'!$A$14:$U$113,21,FALSE),2),"")</f>
        <v/>
      </c>
      <c r="Q735" s="73" t="str">
        <f t="shared" si="113"/>
        <v/>
      </c>
      <c r="R735" s="56">
        <f t="shared" si="117"/>
        <v>0</v>
      </c>
      <c r="S735" s="56">
        <f t="shared" si="117"/>
        <v>0</v>
      </c>
      <c r="T735" s="56">
        <f t="shared" si="118"/>
        <v>0</v>
      </c>
      <c r="U735" s="57">
        <f t="shared" si="119"/>
        <v>0</v>
      </c>
      <c r="V735" s="55" t="str">
        <f>IFERROR(VLOOKUP($F735,'Master Info'!$A$14:$W$113,17,FALSE),"")</f>
        <v/>
      </c>
      <c r="W735" s="54"/>
    </row>
    <row r="736" spans="1:23" x14ac:dyDescent="0.25">
      <c r="A736" s="54">
        <f t="shared" si="120"/>
        <v>735</v>
      </c>
      <c r="B736" s="54" t="str">
        <f t="shared" si="114"/>
        <v>-</v>
      </c>
      <c r="C736" s="94"/>
      <c r="D736" s="94"/>
      <c r="E736" s="76"/>
      <c r="F736" s="113"/>
      <c r="G736" s="114"/>
      <c r="H736" s="55">
        <f>IFERROR(VLOOKUP($G736,'Product Master'!$B$1:$G$26,5,FALSE),0)</f>
        <v>0</v>
      </c>
      <c r="I736" s="73" t="str">
        <f t="shared" si="115"/>
        <v/>
      </c>
      <c r="J736" s="115"/>
      <c r="K736" s="57">
        <f t="shared" si="111"/>
        <v>0</v>
      </c>
      <c r="L736" s="115"/>
      <c r="M736" s="56">
        <f t="shared" si="116"/>
        <v>0</v>
      </c>
      <c r="N736" s="56">
        <f t="shared" si="112"/>
        <v>0</v>
      </c>
      <c r="O736" s="56" t="str">
        <f>IFERROR(IF($P736="","",IF($P736=LEFT('Master Info'!$Q$2,2),"SCGST","IGST")),"")</f>
        <v/>
      </c>
      <c r="P736" s="56" t="str">
        <f>IFERROR(LEFT(VLOOKUP($F736,'Master Info'!$A$14:$U$113,21,FALSE),2),"")</f>
        <v/>
      </c>
      <c r="Q736" s="73" t="str">
        <f t="shared" si="113"/>
        <v/>
      </c>
      <c r="R736" s="56">
        <f t="shared" si="117"/>
        <v>0</v>
      </c>
      <c r="S736" s="56">
        <f t="shared" si="117"/>
        <v>0</v>
      </c>
      <c r="T736" s="56">
        <f t="shared" si="118"/>
        <v>0</v>
      </c>
      <c r="U736" s="57">
        <f t="shared" si="119"/>
        <v>0</v>
      </c>
      <c r="V736" s="55" t="str">
        <f>IFERROR(VLOOKUP($F736,'Master Info'!$A$14:$W$113,17,FALSE),"")</f>
        <v/>
      </c>
      <c r="W736" s="54"/>
    </row>
    <row r="737" spans="1:23" x14ac:dyDescent="0.25">
      <c r="A737" s="54">
        <f t="shared" si="120"/>
        <v>736</v>
      </c>
      <c r="B737" s="54" t="str">
        <f t="shared" si="114"/>
        <v>-</v>
      </c>
      <c r="C737" s="94"/>
      <c r="D737" s="94"/>
      <c r="E737" s="76"/>
      <c r="F737" s="113"/>
      <c r="G737" s="114"/>
      <c r="H737" s="55">
        <f>IFERROR(VLOOKUP($G737,'Product Master'!$B$1:$G$26,5,FALSE),0)</f>
        <v>0</v>
      </c>
      <c r="I737" s="73" t="str">
        <f t="shared" si="115"/>
        <v/>
      </c>
      <c r="J737" s="115"/>
      <c r="K737" s="57">
        <f t="shared" si="111"/>
        <v>0</v>
      </c>
      <c r="L737" s="115"/>
      <c r="M737" s="56">
        <f t="shared" si="116"/>
        <v>0</v>
      </c>
      <c r="N737" s="56">
        <f t="shared" si="112"/>
        <v>0</v>
      </c>
      <c r="O737" s="56" t="str">
        <f>IFERROR(IF($P737="","",IF($P737=LEFT('Master Info'!$Q$2,2),"SCGST","IGST")),"")</f>
        <v/>
      </c>
      <c r="P737" s="56" t="str">
        <f>IFERROR(LEFT(VLOOKUP($F737,'Master Info'!$A$14:$U$113,21,FALSE),2),"")</f>
        <v/>
      </c>
      <c r="Q737" s="73" t="str">
        <f t="shared" si="113"/>
        <v/>
      </c>
      <c r="R737" s="56">
        <f t="shared" si="117"/>
        <v>0</v>
      </c>
      <c r="S737" s="56">
        <f t="shared" si="117"/>
        <v>0</v>
      </c>
      <c r="T737" s="56">
        <f t="shared" si="118"/>
        <v>0</v>
      </c>
      <c r="U737" s="57">
        <f t="shared" si="119"/>
        <v>0</v>
      </c>
      <c r="V737" s="55" t="str">
        <f>IFERROR(VLOOKUP($F737,'Master Info'!$A$14:$W$113,17,FALSE),"")</f>
        <v/>
      </c>
      <c r="W737" s="54"/>
    </row>
    <row r="738" spans="1:23" x14ac:dyDescent="0.25">
      <c r="A738" s="54">
        <f t="shared" si="120"/>
        <v>737</v>
      </c>
      <c r="B738" s="54" t="str">
        <f t="shared" si="114"/>
        <v>-</v>
      </c>
      <c r="C738" s="94"/>
      <c r="D738" s="94"/>
      <c r="E738" s="76"/>
      <c r="F738" s="113"/>
      <c r="G738" s="114"/>
      <c r="H738" s="55">
        <f>IFERROR(VLOOKUP($G738,'Product Master'!$B$1:$G$26,5,FALSE),0)</f>
        <v>0</v>
      </c>
      <c r="I738" s="73" t="str">
        <f t="shared" si="115"/>
        <v/>
      </c>
      <c r="J738" s="115"/>
      <c r="K738" s="57">
        <f t="shared" si="111"/>
        <v>0</v>
      </c>
      <c r="L738" s="115"/>
      <c r="M738" s="56">
        <f t="shared" si="116"/>
        <v>0</v>
      </c>
      <c r="N738" s="56">
        <f t="shared" si="112"/>
        <v>0</v>
      </c>
      <c r="O738" s="56" t="str">
        <f>IFERROR(IF($P738="","",IF($P738=LEFT('Master Info'!$Q$2,2),"SCGST","IGST")),"")</f>
        <v/>
      </c>
      <c r="P738" s="56" t="str">
        <f>IFERROR(LEFT(VLOOKUP($F738,'Master Info'!$A$14:$U$113,21,FALSE),2),"")</f>
        <v/>
      </c>
      <c r="Q738" s="73" t="str">
        <f t="shared" si="113"/>
        <v/>
      </c>
      <c r="R738" s="56">
        <f t="shared" si="117"/>
        <v>0</v>
      </c>
      <c r="S738" s="56">
        <f t="shared" si="117"/>
        <v>0</v>
      </c>
      <c r="T738" s="56">
        <f t="shared" si="118"/>
        <v>0</v>
      </c>
      <c r="U738" s="57">
        <f t="shared" si="119"/>
        <v>0</v>
      </c>
      <c r="V738" s="55" t="str">
        <f>IFERROR(VLOOKUP($F738,'Master Info'!$A$14:$W$113,17,FALSE),"")</f>
        <v/>
      </c>
      <c r="W738" s="54"/>
    </row>
    <row r="739" spans="1:23" x14ac:dyDescent="0.25">
      <c r="A739" s="54">
        <f t="shared" si="120"/>
        <v>738</v>
      </c>
      <c r="B739" s="54" t="str">
        <f t="shared" si="114"/>
        <v>-</v>
      </c>
      <c r="C739" s="94"/>
      <c r="D739" s="94"/>
      <c r="E739" s="76"/>
      <c r="F739" s="113"/>
      <c r="G739" s="114"/>
      <c r="H739" s="55">
        <f>IFERROR(VLOOKUP($G739,'Product Master'!$B$1:$G$26,5,FALSE),0)</f>
        <v>0</v>
      </c>
      <c r="I739" s="73" t="str">
        <f t="shared" si="115"/>
        <v/>
      </c>
      <c r="J739" s="115"/>
      <c r="K739" s="57">
        <f t="shared" si="111"/>
        <v>0</v>
      </c>
      <c r="L739" s="115"/>
      <c r="M739" s="56">
        <f t="shared" si="116"/>
        <v>0</v>
      </c>
      <c r="N739" s="56">
        <f t="shared" si="112"/>
        <v>0</v>
      </c>
      <c r="O739" s="56" t="str">
        <f>IFERROR(IF($P739="","",IF($P739=LEFT('Master Info'!$Q$2,2),"SCGST","IGST")),"")</f>
        <v/>
      </c>
      <c r="P739" s="56" t="str">
        <f>IFERROR(LEFT(VLOOKUP($F739,'Master Info'!$A$14:$U$113,21,FALSE),2),"")</f>
        <v/>
      </c>
      <c r="Q739" s="73" t="str">
        <f t="shared" si="113"/>
        <v/>
      </c>
      <c r="R739" s="56">
        <f t="shared" si="117"/>
        <v>0</v>
      </c>
      <c r="S739" s="56">
        <f t="shared" si="117"/>
        <v>0</v>
      </c>
      <c r="T739" s="56">
        <f t="shared" si="118"/>
        <v>0</v>
      </c>
      <c r="U739" s="57">
        <f t="shared" si="119"/>
        <v>0</v>
      </c>
      <c r="V739" s="55" t="str">
        <f>IFERROR(VLOOKUP($F739,'Master Info'!$A$14:$W$113,17,FALSE),"")</f>
        <v/>
      </c>
      <c r="W739" s="54"/>
    </row>
    <row r="740" spans="1:23" x14ac:dyDescent="0.25">
      <c r="A740" s="54">
        <f t="shared" si="120"/>
        <v>739</v>
      </c>
      <c r="B740" s="54" t="str">
        <f t="shared" si="114"/>
        <v>-</v>
      </c>
      <c r="C740" s="94"/>
      <c r="D740" s="94"/>
      <c r="E740" s="76"/>
      <c r="F740" s="113"/>
      <c r="G740" s="114"/>
      <c r="H740" s="55">
        <f>IFERROR(VLOOKUP($G740,'Product Master'!$B$1:$G$26,5,FALSE),0)</f>
        <v>0</v>
      </c>
      <c r="I740" s="73" t="str">
        <f t="shared" si="115"/>
        <v/>
      </c>
      <c r="J740" s="115"/>
      <c r="K740" s="57">
        <f t="shared" si="111"/>
        <v>0</v>
      </c>
      <c r="L740" s="115"/>
      <c r="M740" s="56">
        <f t="shared" si="116"/>
        <v>0</v>
      </c>
      <c r="N740" s="56">
        <f t="shared" si="112"/>
        <v>0</v>
      </c>
      <c r="O740" s="56" t="str">
        <f>IFERROR(IF($P740="","",IF($P740=LEFT('Master Info'!$Q$2,2),"SCGST","IGST")),"")</f>
        <v/>
      </c>
      <c r="P740" s="56" t="str">
        <f>IFERROR(LEFT(VLOOKUP($F740,'Master Info'!$A$14:$U$113,21,FALSE),2),"")</f>
        <v/>
      </c>
      <c r="Q740" s="73" t="str">
        <f t="shared" si="113"/>
        <v/>
      </c>
      <c r="R740" s="56">
        <f t="shared" si="117"/>
        <v>0</v>
      </c>
      <c r="S740" s="56">
        <f t="shared" si="117"/>
        <v>0</v>
      </c>
      <c r="T740" s="56">
        <f t="shared" si="118"/>
        <v>0</v>
      </c>
      <c r="U740" s="57">
        <f t="shared" si="119"/>
        <v>0</v>
      </c>
      <c r="V740" s="55" t="str">
        <f>IFERROR(VLOOKUP($F740,'Master Info'!$A$14:$W$113,17,FALSE),"")</f>
        <v/>
      </c>
      <c r="W740" s="54"/>
    </row>
    <row r="741" spans="1:23" x14ac:dyDescent="0.25">
      <c r="A741" s="54">
        <f t="shared" si="120"/>
        <v>740</v>
      </c>
      <c r="B741" s="54" t="str">
        <f t="shared" si="114"/>
        <v>-</v>
      </c>
      <c r="C741" s="94"/>
      <c r="D741" s="94"/>
      <c r="E741" s="76"/>
      <c r="F741" s="113"/>
      <c r="G741" s="114"/>
      <c r="H741" s="55">
        <f>IFERROR(VLOOKUP($G741,'Product Master'!$B$1:$G$26,5,FALSE),0)</f>
        <v>0</v>
      </c>
      <c r="I741" s="73" t="str">
        <f t="shared" si="115"/>
        <v/>
      </c>
      <c r="J741" s="115"/>
      <c r="K741" s="57">
        <f t="shared" si="111"/>
        <v>0</v>
      </c>
      <c r="L741" s="115"/>
      <c r="M741" s="56">
        <f t="shared" si="116"/>
        <v>0</v>
      </c>
      <c r="N741" s="56">
        <f t="shared" si="112"/>
        <v>0</v>
      </c>
      <c r="O741" s="56" t="str">
        <f>IFERROR(IF($P741="","",IF($P741=LEFT('Master Info'!$Q$2,2),"SCGST","IGST")),"")</f>
        <v/>
      </c>
      <c r="P741" s="56" t="str">
        <f>IFERROR(LEFT(VLOOKUP($F741,'Master Info'!$A$14:$U$113,21,FALSE),2),"")</f>
        <v/>
      </c>
      <c r="Q741" s="73" t="str">
        <f t="shared" si="113"/>
        <v/>
      </c>
      <c r="R741" s="56">
        <f t="shared" si="117"/>
        <v>0</v>
      </c>
      <c r="S741" s="56">
        <f t="shared" si="117"/>
        <v>0</v>
      </c>
      <c r="T741" s="56">
        <f t="shared" si="118"/>
        <v>0</v>
      </c>
      <c r="U741" s="57">
        <f t="shared" si="119"/>
        <v>0</v>
      </c>
      <c r="V741" s="55" t="str">
        <f>IFERROR(VLOOKUP($F741,'Master Info'!$A$14:$W$113,17,FALSE),"")</f>
        <v/>
      </c>
      <c r="W741" s="54"/>
    </row>
    <row r="742" spans="1:23" x14ac:dyDescent="0.25">
      <c r="A742" s="54">
        <f t="shared" si="120"/>
        <v>741</v>
      </c>
      <c r="B742" s="54" t="str">
        <f t="shared" si="114"/>
        <v>-</v>
      </c>
      <c r="C742" s="94"/>
      <c r="D742" s="94"/>
      <c r="E742" s="76"/>
      <c r="F742" s="113"/>
      <c r="G742" s="114"/>
      <c r="H742" s="55">
        <f>IFERROR(VLOOKUP($G742,'Product Master'!$B$1:$G$26,5,FALSE),0)</f>
        <v>0</v>
      </c>
      <c r="I742" s="73" t="str">
        <f t="shared" si="115"/>
        <v/>
      </c>
      <c r="J742" s="115"/>
      <c r="K742" s="57">
        <f t="shared" si="111"/>
        <v>0</v>
      </c>
      <c r="L742" s="115"/>
      <c r="M742" s="56">
        <f t="shared" si="116"/>
        <v>0</v>
      </c>
      <c r="N742" s="56">
        <f t="shared" si="112"/>
        <v>0</v>
      </c>
      <c r="O742" s="56" t="str">
        <f>IFERROR(IF($P742="","",IF($P742=LEFT('Master Info'!$Q$2,2),"SCGST","IGST")),"")</f>
        <v/>
      </c>
      <c r="P742" s="56" t="str">
        <f>IFERROR(LEFT(VLOOKUP($F742,'Master Info'!$A$14:$U$113,21,FALSE),2),"")</f>
        <v/>
      </c>
      <c r="Q742" s="73" t="str">
        <f t="shared" si="113"/>
        <v/>
      </c>
      <c r="R742" s="56">
        <f t="shared" si="117"/>
        <v>0</v>
      </c>
      <c r="S742" s="56">
        <f t="shared" si="117"/>
        <v>0</v>
      </c>
      <c r="T742" s="56">
        <f t="shared" si="118"/>
        <v>0</v>
      </c>
      <c r="U742" s="57">
        <f t="shared" si="119"/>
        <v>0</v>
      </c>
      <c r="V742" s="55" t="str">
        <f>IFERROR(VLOOKUP($F742,'Master Info'!$A$14:$W$113,17,FALSE),"")</f>
        <v/>
      </c>
      <c r="W742" s="54"/>
    </row>
    <row r="743" spans="1:23" x14ac:dyDescent="0.25">
      <c r="A743" s="54">
        <f t="shared" si="120"/>
        <v>742</v>
      </c>
      <c r="B743" s="54" t="str">
        <f t="shared" si="114"/>
        <v>-</v>
      </c>
      <c r="C743" s="94"/>
      <c r="D743" s="94"/>
      <c r="E743" s="76"/>
      <c r="F743" s="113"/>
      <c r="G743" s="114"/>
      <c r="H743" s="55">
        <f>IFERROR(VLOOKUP($G743,'Product Master'!$B$1:$G$26,5,FALSE),0)</f>
        <v>0</v>
      </c>
      <c r="I743" s="73" t="str">
        <f t="shared" si="115"/>
        <v/>
      </c>
      <c r="J743" s="115"/>
      <c r="K743" s="57">
        <f t="shared" si="111"/>
        <v>0</v>
      </c>
      <c r="L743" s="115"/>
      <c r="M743" s="56">
        <f t="shared" si="116"/>
        <v>0</v>
      </c>
      <c r="N743" s="56">
        <f t="shared" si="112"/>
        <v>0</v>
      </c>
      <c r="O743" s="56" t="str">
        <f>IFERROR(IF($P743="","",IF($P743=LEFT('Master Info'!$Q$2,2),"SCGST","IGST")),"")</f>
        <v/>
      </c>
      <c r="P743" s="56" t="str">
        <f>IFERROR(LEFT(VLOOKUP($F743,'Master Info'!$A$14:$U$113,21,FALSE),2),"")</f>
        <v/>
      </c>
      <c r="Q743" s="73" t="str">
        <f t="shared" si="113"/>
        <v/>
      </c>
      <c r="R743" s="56">
        <f t="shared" si="117"/>
        <v>0</v>
      </c>
      <c r="S743" s="56">
        <f t="shared" si="117"/>
        <v>0</v>
      </c>
      <c r="T743" s="56">
        <f t="shared" si="118"/>
        <v>0</v>
      </c>
      <c r="U743" s="57">
        <f t="shared" si="119"/>
        <v>0</v>
      </c>
      <c r="V743" s="55" t="str">
        <f>IFERROR(VLOOKUP($F743,'Master Info'!$A$14:$W$113,17,FALSE),"")</f>
        <v/>
      </c>
      <c r="W743" s="54"/>
    </row>
    <row r="744" spans="1:23" x14ac:dyDescent="0.25">
      <c r="A744" s="54">
        <f t="shared" si="120"/>
        <v>743</v>
      </c>
      <c r="B744" s="54" t="str">
        <f t="shared" si="114"/>
        <v>-</v>
      </c>
      <c r="C744" s="94"/>
      <c r="D744" s="94"/>
      <c r="E744" s="76"/>
      <c r="F744" s="113"/>
      <c r="G744" s="114"/>
      <c r="H744" s="55">
        <f>IFERROR(VLOOKUP($G744,'Product Master'!$B$1:$G$26,5,FALSE),0)</f>
        <v>0</v>
      </c>
      <c r="I744" s="73" t="str">
        <f t="shared" si="115"/>
        <v/>
      </c>
      <c r="J744" s="115"/>
      <c r="K744" s="57">
        <f t="shared" si="111"/>
        <v>0</v>
      </c>
      <c r="L744" s="115"/>
      <c r="M744" s="56">
        <f t="shared" si="116"/>
        <v>0</v>
      </c>
      <c r="N744" s="56">
        <f t="shared" si="112"/>
        <v>0</v>
      </c>
      <c r="O744" s="56" t="str">
        <f>IFERROR(IF($P744="","",IF($P744=LEFT('Master Info'!$Q$2,2),"SCGST","IGST")),"")</f>
        <v/>
      </c>
      <c r="P744" s="56" t="str">
        <f>IFERROR(LEFT(VLOOKUP($F744,'Master Info'!$A$14:$U$113,21,FALSE),2),"")</f>
        <v/>
      </c>
      <c r="Q744" s="73" t="str">
        <f t="shared" si="113"/>
        <v/>
      </c>
      <c r="R744" s="56">
        <f t="shared" si="117"/>
        <v>0</v>
      </c>
      <c r="S744" s="56">
        <f t="shared" si="117"/>
        <v>0</v>
      </c>
      <c r="T744" s="56">
        <f t="shared" si="118"/>
        <v>0</v>
      </c>
      <c r="U744" s="57">
        <f t="shared" si="119"/>
        <v>0</v>
      </c>
      <c r="V744" s="55" t="str">
        <f>IFERROR(VLOOKUP($F744,'Master Info'!$A$14:$W$113,17,FALSE),"")</f>
        <v/>
      </c>
      <c r="W744" s="54"/>
    </row>
    <row r="745" spans="1:23" x14ac:dyDescent="0.25">
      <c r="A745" s="54">
        <f t="shared" si="120"/>
        <v>744</v>
      </c>
      <c r="B745" s="54" t="str">
        <f t="shared" si="114"/>
        <v>-</v>
      </c>
      <c r="C745" s="94"/>
      <c r="D745" s="94"/>
      <c r="E745" s="76"/>
      <c r="F745" s="113"/>
      <c r="G745" s="114"/>
      <c r="H745" s="55">
        <f>IFERROR(VLOOKUP($G745,'Product Master'!$B$1:$G$26,5,FALSE),0)</f>
        <v>0</v>
      </c>
      <c r="I745" s="73" t="str">
        <f t="shared" si="115"/>
        <v/>
      </c>
      <c r="J745" s="115"/>
      <c r="K745" s="57">
        <f t="shared" si="111"/>
        <v>0</v>
      </c>
      <c r="L745" s="115"/>
      <c r="M745" s="56">
        <f t="shared" si="116"/>
        <v>0</v>
      </c>
      <c r="N745" s="56">
        <f t="shared" si="112"/>
        <v>0</v>
      </c>
      <c r="O745" s="56" t="str">
        <f>IFERROR(IF($P745="","",IF($P745=LEFT('Master Info'!$Q$2,2),"SCGST","IGST")),"")</f>
        <v/>
      </c>
      <c r="P745" s="56" t="str">
        <f>IFERROR(LEFT(VLOOKUP($F745,'Master Info'!$A$14:$U$113,21,FALSE),2),"")</f>
        <v/>
      </c>
      <c r="Q745" s="73" t="str">
        <f t="shared" si="113"/>
        <v/>
      </c>
      <c r="R745" s="56">
        <f t="shared" si="117"/>
        <v>0</v>
      </c>
      <c r="S745" s="56">
        <f t="shared" si="117"/>
        <v>0</v>
      </c>
      <c r="T745" s="56">
        <f t="shared" si="118"/>
        <v>0</v>
      </c>
      <c r="U745" s="57">
        <f t="shared" si="119"/>
        <v>0</v>
      </c>
      <c r="V745" s="55" t="str">
        <f>IFERROR(VLOOKUP($F745,'Master Info'!$A$14:$W$113,17,FALSE),"")</f>
        <v/>
      </c>
      <c r="W745" s="54"/>
    </row>
    <row r="746" spans="1:23" x14ac:dyDescent="0.25">
      <c r="A746" s="54">
        <f t="shared" si="120"/>
        <v>745</v>
      </c>
      <c r="B746" s="54" t="str">
        <f t="shared" si="114"/>
        <v>-</v>
      </c>
      <c r="C746" s="94"/>
      <c r="D746" s="94"/>
      <c r="E746" s="76"/>
      <c r="F746" s="113"/>
      <c r="G746" s="114"/>
      <c r="H746" s="55">
        <f>IFERROR(VLOOKUP($G746,'Product Master'!$B$1:$G$26,5,FALSE),0)</f>
        <v>0</v>
      </c>
      <c r="I746" s="73" t="str">
        <f t="shared" si="115"/>
        <v/>
      </c>
      <c r="J746" s="115"/>
      <c r="K746" s="57">
        <f t="shared" si="111"/>
        <v>0</v>
      </c>
      <c r="L746" s="115"/>
      <c r="M746" s="56">
        <f t="shared" si="116"/>
        <v>0</v>
      </c>
      <c r="N746" s="56">
        <f t="shared" si="112"/>
        <v>0</v>
      </c>
      <c r="O746" s="56" t="str">
        <f>IFERROR(IF($P746="","",IF($P746=LEFT('Master Info'!$Q$2,2),"SCGST","IGST")),"")</f>
        <v/>
      </c>
      <c r="P746" s="56" t="str">
        <f>IFERROR(LEFT(VLOOKUP($F746,'Master Info'!$A$14:$U$113,21,FALSE),2),"")</f>
        <v/>
      </c>
      <c r="Q746" s="73" t="str">
        <f t="shared" si="113"/>
        <v/>
      </c>
      <c r="R746" s="56">
        <f t="shared" si="117"/>
        <v>0</v>
      </c>
      <c r="S746" s="56">
        <f t="shared" si="117"/>
        <v>0</v>
      </c>
      <c r="T746" s="56">
        <f t="shared" si="118"/>
        <v>0</v>
      </c>
      <c r="U746" s="57">
        <f t="shared" si="119"/>
        <v>0</v>
      </c>
      <c r="V746" s="55" t="str">
        <f>IFERROR(VLOOKUP($F746,'Master Info'!$A$14:$W$113,17,FALSE),"")</f>
        <v/>
      </c>
      <c r="W746" s="54"/>
    </row>
    <row r="747" spans="1:23" x14ac:dyDescent="0.25">
      <c r="A747" s="54">
        <f t="shared" si="120"/>
        <v>746</v>
      </c>
      <c r="B747" s="54" t="str">
        <f t="shared" si="114"/>
        <v>-</v>
      </c>
      <c r="C747" s="94"/>
      <c r="D747" s="94"/>
      <c r="E747" s="76"/>
      <c r="F747" s="113"/>
      <c r="G747" s="114"/>
      <c r="H747" s="55">
        <f>IFERROR(VLOOKUP($G747,'Product Master'!$B$1:$G$26,5,FALSE),0)</f>
        <v>0</v>
      </c>
      <c r="I747" s="73" t="str">
        <f t="shared" si="115"/>
        <v/>
      </c>
      <c r="J747" s="115"/>
      <c r="K747" s="57">
        <f t="shared" si="111"/>
        <v>0</v>
      </c>
      <c r="L747" s="115"/>
      <c r="M747" s="56">
        <f t="shared" si="116"/>
        <v>0</v>
      </c>
      <c r="N747" s="56">
        <f t="shared" si="112"/>
        <v>0</v>
      </c>
      <c r="O747" s="56" t="str">
        <f>IFERROR(IF($P747="","",IF($P747=LEFT('Master Info'!$Q$2,2),"SCGST","IGST")),"")</f>
        <v/>
      </c>
      <c r="P747" s="56" t="str">
        <f>IFERROR(LEFT(VLOOKUP($F747,'Master Info'!$A$14:$U$113,21,FALSE),2),"")</f>
        <v/>
      </c>
      <c r="Q747" s="73" t="str">
        <f t="shared" si="113"/>
        <v/>
      </c>
      <c r="R747" s="56">
        <f t="shared" si="117"/>
        <v>0</v>
      </c>
      <c r="S747" s="56">
        <f t="shared" si="117"/>
        <v>0</v>
      </c>
      <c r="T747" s="56">
        <f t="shared" si="118"/>
        <v>0</v>
      </c>
      <c r="U747" s="57">
        <f t="shared" si="119"/>
        <v>0</v>
      </c>
      <c r="V747" s="55" t="str">
        <f>IFERROR(VLOOKUP($F747,'Master Info'!$A$14:$W$113,17,FALSE),"")</f>
        <v/>
      </c>
      <c r="W747" s="54"/>
    </row>
    <row r="748" spans="1:23" x14ac:dyDescent="0.25">
      <c r="A748" s="54">
        <f t="shared" si="120"/>
        <v>747</v>
      </c>
      <c r="B748" s="54" t="str">
        <f t="shared" si="114"/>
        <v>-</v>
      </c>
      <c r="C748" s="94"/>
      <c r="D748" s="94"/>
      <c r="E748" s="76"/>
      <c r="F748" s="113"/>
      <c r="G748" s="114"/>
      <c r="H748" s="55">
        <f>IFERROR(VLOOKUP($G748,'Product Master'!$B$1:$G$26,5,FALSE),0)</f>
        <v>0</v>
      </c>
      <c r="I748" s="73" t="str">
        <f t="shared" si="115"/>
        <v/>
      </c>
      <c r="J748" s="115"/>
      <c r="K748" s="57">
        <f t="shared" si="111"/>
        <v>0</v>
      </c>
      <c r="L748" s="115"/>
      <c r="M748" s="56">
        <f t="shared" si="116"/>
        <v>0</v>
      </c>
      <c r="N748" s="56">
        <f t="shared" si="112"/>
        <v>0</v>
      </c>
      <c r="O748" s="56" t="str">
        <f>IFERROR(IF($P748="","",IF($P748=LEFT('Master Info'!$Q$2,2),"SCGST","IGST")),"")</f>
        <v/>
      </c>
      <c r="P748" s="56" t="str">
        <f>IFERROR(LEFT(VLOOKUP($F748,'Master Info'!$A$14:$U$113,21,FALSE),2),"")</f>
        <v/>
      </c>
      <c r="Q748" s="73" t="str">
        <f t="shared" si="113"/>
        <v/>
      </c>
      <c r="R748" s="56">
        <f t="shared" si="117"/>
        <v>0</v>
      </c>
      <c r="S748" s="56">
        <f t="shared" si="117"/>
        <v>0</v>
      </c>
      <c r="T748" s="56">
        <f t="shared" si="118"/>
        <v>0</v>
      </c>
      <c r="U748" s="57">
        <f t="shared" si="119"/>
        <v>0</v>
      </c>
      <c r="V748" s="55" t="str">
        <f>IFERROR(VLOOKUP($F748,'Master Info'!$A$14:$W$113,17,FALSE),"")</f>
        <v/>
      </c>
      <c r="W748" s="54"/>
    </row>
    <row r="749" spans="1:23" x14ac:dyDescent="0.25">
      <c r="A749" s="54">
        <f t="shared" si="120"/>
        <v>748</v>
      </c>
      <c r="B749" s="54" t="str">
        <f t="shared" si="114"/>
        <v>-</v>
      </c>
      <c r="C749" s="94"/>
      <c r="D749" s="94"/>
      <c r="E749" s="76"/>
      <c r="F749" s="113"/>
      <c r="G749" s="114"/>
      <c r="H749" s="55">
        <f>IFERROR(VLOOKUP($G749,'Product Master'!$B$1:$G$26,5,FALSE),0)</f>
        <v>0</v>
      </c>
      <c r="I749" s="73" t="str">
        <f t="shared" si="115"/>
        <v/>
      </c>
      <c r="J749" s="115"/>
      <c r="K749" s="57">
        <f t="shared" si="111"/>
        <v>0</v>
      </c>
      <c r="L749" s="115"/>
      <c r="M749" s="56">
        <f t="shared" si="116"/>
        <v>0</v>
      </c>
      <c r="N749" s="56">
        <f t="shared" si="112"/>
        <v>0</v>
      </c>
      <c r="O749" s="56" t="str">
        <f>IFERROR(IF($P749="","",IF($P749=LEFT('Master Info'!$Q$2,2),"SCGST","IGST")),"")</f>
        <v/>
      </c>
      <c r="P749" s="56" t="str">
        <f>IFERROR(LEFT(VLOOKUP($F749,'Master Info'!$A$14:$U$113,21,FALSE),2),"")</f>
        <v/>
      </c>
      <c r="Q749" s="73" t="str">
        <f t="shared" si="113"/>
        <v/>
      </c>
      <c r="R749" s="56">
        <f t="shared" si="117"/>
        <v>0</v>
      </c>
      <c r="S749" s="56">
        <f t="shared" si="117"/>
        <v>0</v>
      </c>
      <c r="T749" s="56">
        <f t="shared" si="118"/>
        <v>0</v>
      </c>
      <c r="U749" s="57">
        <f t="shared" si="119"/>
        <v>0</v>
      </c>
      <c r="V749" s="55" t="str">
        <f>IFERROR(VLOOKUP($F749,'Master Info'!$A$14:$W$113,17,FALSE),"")</f>
        <v/>
      </c>
      <c r="W749" s="54"/>
    </row>
    <row r="750" spans="1:23" x14ac:dyDescent="0.25">
      <c r="A750" s="54">
        <f t="shared" si="120"/>
        <v>749</v>
      </c>
      <c r="B750" s="54" t="str">
        <f t="shared" si="114"/>
        <v>-</v>
      </c>
      <c r="C750" s="94"/>
      <c r="D750" s="94"/>
      <c r="E750" s="76"/>
      <c r="F750" s="113"/>
      <c r="G750" s="114"/>
      <c r="H750" s="55">
        <f>IFERROR(VLOOKUP($G750,'Product Master'!$B$1:$G$26,5,FALSE),0)</f>
        <v>0</v>
      </c>
      <c r="I750" s="73" t="str">
        <f t="shared" si="115"/>
        <v/>
      </c>
      <c r="J750" s="115"/>
      <c r="K750" s="57">
        <f t="shared" si="111"/>
        <v>0</v>
      </c>
      <c r="L750" s="115"/>
      <c r="M750" s="56">
        <f t="shared" si="116"/>
        <v>0</v>
      </c>
      <c r="N750" s="56">
        <f t="shared" si="112"/>
        <v>0</v>
      </c>
      <c r="O750" s="56" t="str">
        <f>IFERROR(IF($P750="","",IF($P750=LEFT('Master Info'!$Q$2,2),"SCGST","IGST")),"")</f>
        <v/>
      </c>
      <c r="P750" s="56" t="str">
        <f>IFERROR(LEFT(VLOOKUP($F750,'Master Info'!$A$14:$U$113,21,FALSE),2),"")</f>
        <v/>
      </c>
      <c r="Q750" s="73" t="str">
        <f t="shared" si="113"/>
        <v/>
      </c>
      <c r="R750" s="56">
        <f t="shared" si="117"/>
        <v>0</v>
      </c>
      <c r="S750" s="56">
        <f t="shared" si="117"/>
        <v>0</v>
      </c>
      <c r="T750" s="56">
        <f t="shared" si="118"/>
        <v>0</v>
      </c>
      <c r="U750" s="57">
        <f t="shared" si="119"/>
        <v>0</v>
      </c>
      <c r="V750" s="55" t="str">
        <f>IFERROR(VLOOKUP($F750,'Master Info'!$A$14:$W$113,17,FALSE),"")</f>
        <v/>
      </c>
      <c r="W750" s="54"/>
    </row>
    <row r="751" spans="1:23" x14ac:dyDescent="0.25">
      <c r="A751" s="54">
        <f t="shared" si="120"/>
        <v>750</v>
      </c>
      <c r="B751" s="54" t="str">
        <f t="shared" si="114"/>
        <v>-</v>
      </c>
      <c r="C751" s="94"/>
      <c r="D751" s="94"/>
      <c r="E751" s="76"/>
      <c r="F751" s="113"/>
      <c r="G751" s="114"/>
      <c r="H751" s="55">
        <f>IFERROR(VLOOKUP($G751,'Product Master'!$B$1:$G$26,5,FALSE),0)</f>
        <v>0</v>
      </c>
      <c r="I751" s="73" t="str">
        <f t="shared" si="115"/>
        <v/>
      </c>
      <c r="J751" s="115"/>
      <c r="K751" s="57">
        <f t="shared" si="111"/>
        <v>0</v>
      </c>
      <c r="L751" s="115"/>
      <c r="M751" s="56">
        <f t="shared" si="116"/>
        <v>0</v>
      </c>
      <c r="N751" s="56">
        <f t="shared" si="112"/>
        <v>0</v>
      </c>
      <c r="O751" s="56" t="str">
        <f>IFERROR(IF($P751="","",IF($P751=LEFT('Master Info'!$Q$2,2),"SCGST","IGST")),"")</f>
        <v/>
      </c>
      <c r="P751" s="56" t="str">
        <f>IFERROR(LEFT(VLOOKUP($F751,'Master Info'!$A$14:$U$113,21,FALSE),2),"")</f>
        <v/>
      </c>
      <c r="Q751" s="73" t="str">
        <f t="shared" si="113"/>
        <v/>
      </c>
      <c r="R751" s="56">
        <f t="shared" si="117"/>
        <v>0</v>
      </c>
      <c r="S751" s="56">
        <f t="shared" si="117"/>
        <v>0</v>
      </c>
      <c r="T751" s="56">
        <f t="shared" si="118"/>
        <v>0</v>
      </c>
      <c r="U751" s="57">
        <f t="shared" si="119"/>
        <v>0</v>
      </c>
      <c r="V751" s="55" t="str">
        <f>IFERROR(VLOOKUP($F751,'Master Info'!$A$14:$W$113,17,FALSE),"")</f>
        <v/>
      </c>
      <c r="W751" s="54"/>
    </row>
    <row r="752" spans="1:23" x14ac:dyDescent="0.25">
      <c r="A752" s="54">
        <f t="shared" si="120"/>
        <v>751</v>
      </c>
      <c r="B752" s="54" t="str">
        <f t="shared" si="114"/>
        <v>-</v>
      </c>
      <c r="C752" s="94"/>
      <c r="D752" s="94"/>
      <c r="E752" s="76"/>
      <c r="F752" s="113"/>
      <c r="G752" s="114"/>
      <c r="H752" s="55">
        <f>IFERROR(VLOOKUP($G752,'Product Master'!$B$1:$G$26,5,FALSE),0)</f>
        <v>0</v>
      </c>
      <c r="I752" s="73" t="str">
        <f t="shared" si="115"/>
        <v/>
      </c>
      <c r="J752" s="115"/>
      <c r="K752" s="57">
        <f t="shared" si="111"/>
        <v>0</v>
      </c>
      <c r="L752" s="115"/>
      <c r="M752" s="56">
        <f t="shared" si="116"/>
        <v>0</v>
      </c>
      <c r="N752" s="56">
        <f t="shared" si="112"/>
        <v>0</v>
      </c>
      <c r="O752" s="56" t="str">
        <f>IFERROR(IF($P752="","",IF($P752=LEFT('Master Info'!$Q$2,2),"SCGST","IGST")),"")</f>
        <v/>
      </c>
      <c r="P752" s="56" t="str">
        <f>IFERROR(LEFT(VLOOKUP($F752,'Master Info'!$A$14:$U$113,21,FALSE),2),"")</f>
        <v/>
      </c>
      <c r="Q752" s="73" t="str">
        <f t="shared" si="113"/>
        <v/>
      </c>
      <c r="R752" s="56">
        <f t="shared" si="117"/>
        <v>0</v>
      </c>
      <c r="S752" s="56">
        <f t="shared" si="117"/>
        <v>0</v>
      </c>
      <c r="T752" s="56">
        <f t="shared" si="118"/>
        <v>0</v>
      </c>
      <c r="U752" s="57">
        <f t="shared" si="119"/>
        <v>0</v>
      </c>
      <c r="V752" s="55" t="str">
        <f>IFERROR(VLOOKUP($F752,'Master Info'!$A$14:$W$113,17,FALSE),"")</f>
        <v/>
      </c>
      <c r="W752" s="54"/>
    </row>
    <row r="753" spans="1:23" x14ac:dyDescent="0.25">
      <c r="A753" s="54">
        <f t="shared" si="120"/>
        <v>752</v>
      </c>
      <c r="B753" s="54" t="str">
        <f t="shared" si="114"/>
        <v>-</v>
      </c>
      <c r="C753" s="94"/>
      <c r="D753" s="94"/>
      <c r="E753" s="76"/>
      <c r="F753" s="113"/>
      <c r="G753" s="114"/>
      <c r="H753" s="55">
        <f>IFERROR(VLOOKUP($G753,'Product Master'!$B$1:$G$26,5,FALSE),0)</f>
        <v>0</v>
      </c>
      <c r="I753" s="73" t="str">
        <f t="shared" si="115"/>
        <v/>
      </c>
      <c r="J753" s="115"/>
      <c r="K753" s="57">
        <f t="shared" si="111"/>
        <v>0</v>
      </c>
      <c r="L753" s="115"/>
      <c r="M753" s="56">
        <f t="shared" si="116"/>
        <v>0</v>
      </c>
      <c r="N753" s="56">
        <f t="shared" si="112"/>
        <v>0</v>
      </c>
      <c r="O753" s="56" t="str">
        <f>IFERROR(IF($P753="","",IF($P753=LEFT('Master Info'!$Q$2,2),"SCGST","IGST")),"")</f>
        <v/>
      </c>
      <c r="P753" s="56" t="str">
        <f>IFERROR(LEFT(VLOOKUP($F753,'Master Info'!$A$14:$U$113,21,FALSE),2),"")</f>
        <v/>
      </c>
      <c r="Q753" s="73" t="str">
        <f t="shared" si="113"/>
        <v/>
      </c>
      <c r="R753" s="56">
        <f t="shared" si="117"/>
        <v>0</v>
      </c>
      <c r="S753" s="56">
        <f t="shared" si="117"/>
        <v>0</v>
      </c>
      <c r="T753" s="56">
        <f t="shared" si="118"/>
        <v>0</v>
      </c>
      <c r="U753" s="57">
        <f t="shared" si="119"/>
        <v>0</v>
      </c>
      <c r="V753" s="55" t="str">
        <f>IFERROR(VLOOKUP($F753,'Master Info'!$A$14:$W$113,17,FALSE),"")</f>
        <v/>
      </c>
      <c r="W753" s="54"/>
    </row>
    <row r="754" spans="1:23" x14ac:dyDescent="0.25">
      <c r="A754" s="54">
        <f t="shared" si="120"/>
        <v>753</v>
      </c>
      <c r="B754" s="54" t="str">
        <f t="shared" si="114"/>
        <v>-</v>
      </c>
      <c r="C754" s="94"/>
      <c r="D754" s="94"/>
      <c r="E754" s="76"/>
      <c r="F754" s="113"/>
      <c r="G754" s="114"/>
      <c r="H754" s="55">
        <f>IFERROR(VLOOKUP($G754,'Product Master'!$B$1:$G$26,5,FALSE),0)</f>
        <v>0</v>
      </c>
      <c r="I754" s="73" t="str">
        <f t="shared" si="115"/>
        <v/>
      </c>
      <c r="J754" s="115"/>
      <c r="K754" s="57">
        <f t="shared" si="111"/>
        <v>0</v>
      </c>
      <c r="L754" s="115"/>
      <c r="M754" s="56">
        <f t="shared" si="116"/>
        <v>0</v>
      </c>
      <c r="N754" s="56">
        <f t="shared" si="112"/>
        <v>0</v>
      </c>
      <c r="O754" s="56" t="str">
        <f>IFERROR(IF($P754="","",IF($P754=LEFT('Master Info'!$Q$2,2),"SCGST","IGST")),"")</f>
        <v/>
      </c>
      <c r="P754" s="56" t="str">
        <f>IFERROR(LEFT(VLOOKUP($F754,'Master Info'!$A$14:$U$113,21,FALSE),2),"")</f>
        <v/>
      </c>
      <c r="Q754" s="73" t="str">
        <f t="shared" si="113"/>
        <v/>
      </c>
      <c r="R754" s="56">
        <f t="shared" si="117"/>
        <v>0</v>
      </c>
      <c r="S754" s="56">
        <f t="shared" si="117"/>
        <v>0</v>
      </c>
      <c r="T754" s="56">
        <f t="shared" si="118"/>
        <v>0</v>
      </c>
      <c r="U754" s="57">
        <f t="shared" si="119"/>
        <v>0</v>
      </c>
      <c r="V754" s="55" t="str">
        <f>IFERROR(VLOOKUP($F754,'Master Info'!$A$14:$W$113,17,FALSE),"")</f>
        <v/>
      </c>
      <c r="W754" s="54"/>
    </row>
    <row r="755" spans="1:23" x14ac:dyDescent="0.25">
      <c r="A755" s="54">
        <f t="shared" si="120"/>
        <v>754</v>
      </c>
      <c r="B755" s="54" t="str">
        <f t="shared" si="114"/>
        <v>-</v>
      </c>
      <c r="C755" s="94"/>
      <c r="D755" s="94"/>
      <c r="E755" s="76"/>
      <c r="F755" s="113"/>
      <c r="G755" s="114"/>
      <c r="H755" s="55">
        <f>IFERROR(VLOOKUP($G755,'Product Master'!$B$1:$G$26,5,FALSE),0)</f>
        <v>0</v>
      </c>
      <c r="I755" s="73" t="str">
        <f t="shared" si="115"/>
        <v/>
      </c>
      <c r="J755" s="115"/>
      <c r="K755" s="57">
        <f t="shared" si="111"/>
        <v>0</v>
      </c>
      <c r="L755" s="115"/>
      <c r="M755" s="56">
        <f t="shared" si="116"/>
        <v>0</v>
      </c>
      <c r="N755" s="56">
        <f t="shared" si="112"/>
        <v>0</v>
      </c>
      <c r="O755" s="56" t="str">
        <f>IFERROR(IF($P755="","",IF($P755=LEFT('Master Info'!$Q$2,2),"SCGST","IGST")),"")</f>
        <v/>
      </c>
      <c r="P755" s="56" t="str">
        <f>IFERROR(LEFT(VLOOKUP($F755,'Master Info'!$A$14:$U$113,21,FALSE),2),"")</f>
        <v/>
      </c>
      <c r="Q755" s="73" t="str">
        <f t="shared" si="113"/>
        <v/>
      </c>
      <c r="R755" s="56">
        <f t="shared" si="117"/>
        <v>0</v>
      </c>
      <c r="S755" s="56">
        <f t="shared" si="117"/>
        <v>0</v>
      </c>
      <c r="T755" s="56">
        <f t="shared" si="118"/>
        <v>0</v>
      </c>
      <c r="U755" s="57">
        <f t="shared" si="119"/>
        <v>0</v>
      </c>
      <c r="V755" s="55" t="str">
        <f>IFERROR(VLOOKUP($F755,'Master Info'!$A$14:$W$113,17,FALSE),"")</f>
        <v/>
      </c>
      <c r="W755" s="54"/>
    </row>
    <row r="756" spans="1:23" x14ac:dyDescent="0.25">
      <c r="A756" s="54">
        <f t="shared" si="120"/>
        <v>755</v>
      </c>
      <c r="B756" s="54" t="str">
        <f t="shared" si="114"/>
        <v>-</v>
      </c>
      <c r="C756" s="94"/>
      <c r="D756" s="94"/>
      <c r="E756" s="76"/>
      <c r="F756" s="113"/>
      <c r="G756" s="114"/>
      <c r="H756" s="55">
        <f>IFERROR(VLOOKUP($G756,'Product Master'!$B$1:$G$26,5,FALSE),0)</f>
        <v>0</v>
      </c>
      <c r="I756" s="73" t="str">
        <f t="shared" si="115"/>
        <v/>
      </c>
      <c r="J756" s="115"/>
      <c r="K756" s="57">
        <f t="shared" si="111"/>
        <v>0</v>
      </c>
      <c r="L756" s="115"/>
      <c r="M756" s="56">
        <f t="shared" si="116"/>
        <v>0</v>
      </c>
      <c r="N756" s="56">
        <f t="shared" si="112"/>
        <v>0</v>
      </c>
      <c r="O756" s="56" t="str">
        <f>IFERROR(IF($P756="","",IF($P756=LEFT('Master Info'!$Q$2,2),"SCGST","IGST")),"")</f>
        <v/>
      </c>
      <c r="P756" s="56" t="str">
        <f>IFERROR(LEFT(VLOOKUP($F756,'Master Info'!$A$14:$U$113,21,FALSE),2),"")</f>
        <v/>
      </c>
      <c r="Q756" s="73" t="str">
        <f t="shared" si="113"/>
        <v/>
      </c>
      <c r="R756" s="56">
        <f t="shared" si="117"/>
        <v>0</v>
      </c>
      <c r="S756" s="56">
        <f t="shared" si="117"/>
        <v>0</v>
      </c>
      <c r="T756" s="56">
        <f t="shared" si="118"/>
        <v>0</v>
      </c>
      <c r="U756" s="57">
        <f t="shared" si="119"/>
        <v>0</v>
      </c>
      <c r="V756" s="55" t="str">
        <f>IFERROR(VLOOKUP($F756,'Master Info'!$A$14:$W$113,17,FALSE),"")</f>
        <v/>
      </c>
      <c r="W756" s="54"/>
    </row>
    <row r="757" spans="1:23" x14ac:dyDescent="0.25">
      <c r="A757" s="54">
        <f t="shared" si="120"/>
        <v>756</v>
      </c>
      <c r="B757" s="54" t="str">
        <f t="shared" si="114"/>
        <v>-</v>
      </c>
      <c r="C757" s="94"/>
      <c r="D757" s="94"/>
      <c r="E757" s="76"/>
      <c r="F757" s="113"/>
      <c r="G757" s="114"/>
      <c r="H757" s="55">
        <f>IFERROR(VLOOKUP($G757,'Product Master'!$B$1:$G$26,5,FALSE),0)</f>
        <v>0</v>
      </c>
      <c r="I757" s="73" t="str">
        <f t="shared" si="115"/>
        <v/>
      </c>
      <c r="J757" s="115"/>
      <c r="K757" s="57">
        <f t="shared" si="111"/>
        <v>0</v>
      </c>
      <c r="L757" s="115"/>
      <c r="M757" s="56">
        <f t="shared" si="116"/>
        <v>0</v>
      </c>
      <c r="N757" s="56">
        <f t="shared" si="112"/>
        <v>0</v>
      </c>
      <c r="O757" s="56" t="str">
        <f>IFERROR(IF($P757="","",IF($P757=LEFT('Master Info'!$Q$2,2),"SCGST","IGST")),"")</f>
        <v/>
      </c>
      <c r="P757" s="56" t="str">
        <f>IFERROR(LEFT(VLOOKUP($F757,'Master Info'!$A$14:$U$113,21,FALSE),2),"")</f>
        <v/>
      </c>
      <c r="Q757" s="73" t="str">
        <f t="shared" si="113"/>
        <v/>
      </c>
      <c r="R757" s="56">
        <f t="shared" si="117"/>
        <v>0</v>
      </c>
      <c r="S757" s="56">
        <f t="shared" si="117"/>
        <v>0</v>
      </c>
      <c r="T757" s="56">
        <f t="shared" si="118"/>
        <v>0</v>
      </c>
      <c r="U757" s="57">
        <f t="shared" si="119"/>
        <v>0</v>
      </c>
      <c r="V757" s="55" t="str">
        <f>IFERROR(VLOOKUP($F757,'Master Info'!$A$14:$W$113,17,FALSE),"")</f>
        <v/>
      </c>
      <c r="W757" s="54"/>
    </row>
    <row r="758" spans="1:23" x14ac:dyDescent="0.25">
      <c r="A758" s="54">
        <f t="shared" si="120"/>
        <v>757</v>
      </c>
      <c r="B758" s="54" t="str">
        <f t="shared" si="114"/>
        <v>-</v>
      </c>
      <c r="C758" s="94"/>
      <c r="D758" s="94"/>
      <c r="E758" s="76"/>
      <c r="F758" s="113"/>
      <c r="G758" s="114"/>
      <c r="H758" s="55">
        <f>IFERROR(VLOOKUP($G758,'Product Master'!$B$1:$G$26,5,FALSE),0)</f>
        <v>0</v>
      </c>
      <c r="I758" s="73" t="str">
        <f t="shared" si="115"/>
        <v/>
      </c>
      <c r="J758" s="115"/>
      <c r="K758" s="57">
        <f t="shared" ref="K758:K821" si="121">IFERROR(H758-J758,0)</f>
        <v>0</v>
      </c>
      <c r="L758" s="115"/>
      <c r="M758" s="56">
        <f t="shared" si="116"/>
        <v>0</v>
      </c>
      <c r="N758" s="56">
        <f t="shared" ref="N758:N821" si="122">IFERROR(ROUND($J758*$L758,0),0)</f>
        <v>0</v>
      </c>
      <c r="O758" s="56" t="str">
        <f>IFERROR(IF($P758="","",IF($P758=LEFT('Master Info'!$Q$2,2),"SCGST","IGST")),"")</f>
        <v/>
      </c>
      <c r="P758" s="56" t="str">
        <f>IFERROR(LEFT(VLOOKUP($F758,'Master Info'!$A$14:$U$113,21,FALSE),2),"")</f>
        <v/>
      </c>
      <c r="Q758" s="73" t="str">
        <f t="shared" si="113"/>
        <v/>
      </c>
      <c r="R758" s="56">
        <f t="shared" si="117"/>
        <v>0</v>
      </c>
      <c r="S758" s="56">
        <f t="shared" si="117"/>
        <v>0</v>
      </c>
      <c r="T758" s="56">
        <f t="shared" si="118"/>
        <v>0</v>
      </c>
      <c r="U758" s="57">
        <f t="shared" si="119"/>
        <v>0</v>
      </c>
      <c r="V758" s="55" t="str">
        <f>IFERROR(VLOOKUP($F758,'Master Info'!$A$14:$W$113,17,FALSE),"")</f>
        <v/>
      </c>
      <c r="W758" s="54"/>
    </row>
    <row r="759" spans="1:23" x14ac:dyDescent="0.25">
      <c r="A759" s="54">
        <f t="shared" si="120"/>
        <v>758</v>
      </c>
      <c r="B759" s="54" t="str">
        <f t="shared" si="114"/>
        <v>-</v>
      </c>
      <c r="C759" s="94"/>
      <c r="D759" s="94"/>
      <c r="E759" s="76"/>
      <c r="F759" s="113"/>
      <c r="G759" s="114"/>
      <c r="H759" s="55">
        <f>IFERROR(VLOOKUP($G759,'Product Master'!$B$1:$G$26,5,FALSE),0)</f>
        <v>0</v>
      </c>
      <c r="I759" s="73" t="str">
        <f t="shared" si="115"/>
        <v/>
      </c>
      <c r="J759" s="115"/>
      <c r="K759" s="57">
        <f t="shared" si="121"/>
        <v>0</v>
      </c>
      <c r="L759" s="115"/>
      <c r="M759" s="56">
        <f t="shared" si="116"/>
        <v>0</v>
      </c>
      <c r="N759" s="56">
        <f t="shared" si="122"/>
        <v>0</v>
      </c>
      <c r="O759" s="56" t="str">
        <f>IFERROR(IF($P759="","",IF($P759=LEFT('Master Info'!$Q$2,2),"SCGST","IGST")),"")</f>
        <v/>
      </c>
      <c r="P759" s="56" t="str">
        <f>IFERROR(LEFT(VLOOKUP($F759,'Master Info'!$A$14:$U$113,21,FALSE),2),"")</f>
        <v/>
      </c>
      <c r="Q759" s="73" t="str">
        <f t="shared" si="113"/>
        <v/>
      </c>
      <c r="R759" s="56">
        <f t="shared" si="117"/>
        <v>0</v>
      </c>
      <c r="S759" s="56">
        <f t="shared" si="117"/>
        <v>0</v>
      </c>
      <c r="T759" s="56">
        <f t="shared" si="118"/>
        <v>0</v>
      </c>
      <c r="U759" s="57">
        <f t="shared" si="119"/>
        <v>0</v>
      </c>
      <c r="V759" s="55" t="str">
        <f>IFERROR(VLOOKUP($F759,'Master Info'!$A$14:$W$113,17,FALSE),"")</f>
        <v/>
      </c>
      <c r="W759" s="54"/>
    </row>
    <row r="760" spans="1:23" x14ac:dyDescent="0.25">
      <c r="A760" s="54">
        <f t="shared" si="120"/>
        <v>759</v>
      </c>
      <c r="B760" s="54" t="str">
        <f t="shared" si="114"/>
        <v>-</v>
      </c>
      <c r="C760" s="94"/>
      <c r="D760" s="94"/>
      <c r="E760" s="76"/>
      <c r="F760" s="113"/>
      <c r="G760" s="114"/>
      <c r="H760" s="55">
        <f>IFERROR(VLOOKUP($G760,'Product Master'!$B$1:$G$26,5,FALSE),0)</f>
        <v>0</v>
      </c>
      <c r="I760" s="73" t="str">
        <f t="shared" si="115"/>
        <v/>
      </c>
      <c r="J760" s="115"/>
      <c r="K760" s="57">
        <f t="shared" si="121"/>
        <v>0</v>
      </c>
      <c r="L760" s="115"/>
      <c r="M760" s="56">
        <f t="shared" si="116"/>
        <v>0</v>
      </c>
      <c r="N760" s="56">
        <f t="shared" si="122"/>
        <v>0</v>
      </c>
      <c r="O760" s="56" t="str">
        <f>IFERROR(IF($P760="","",IF($P760=LEFT('Master Info'!$Q$2,2),"SCGST","IGST")),"")</f>
        <v/>
      </c>
      <c r="P760" s="56" t="str">
        <f>IFERROR(LEFT(VLOOKUP($F760,'Master Info'!$A$14:$U$113,21,FALSE),2),"")</f>
        <v/>
      </c>
      <c r="Q760" s="73" t="str">
        <f t="shared" si="113"/>
        <v/>
      </c>
      <c r="R760" s="56">
        <f t="shared" si="117"/>
        <v>0</v>
      </c>
      <c r="S760" s="56">
        <f t="shared" si="117"/>
        <v>0</v>
      </c>
      <c r="T760" s="56">
        <f t="shared" si="118"/>
        <v>0</v>
      </c>
      <c r="U760" s="57">
        <f t="shared" si="119"/>
        <v>0</v>
      </c>
      <c r="V760" s="55" t="str">
        <f>IFERROR(VLOOKUP($F760,'Master Info'!$A$14:$W$113,17,FALSE),"")</f>
        <v/>
      </c>
      <c r="W760" s="54"/>
    </row>
    <row r="761" spans="1:23" x14ac:dyDescent="0.25">
      <c r="A761" s="54">
        <f t="shared" si="120"/>
        <v>760</v>
      </c>
      <c r="B761" s="54" t="str">
        <f t="shared" si="114"/>
        <v>-</v>
      </c>
      <c r="C761" s="94"/>
      <c r="D761" s="94"/>
      <c r="E761" s="76"/>
      <c r="F761" s="113"/>
      <c r="G761" s="114"/>
      <c r="H761" s="55">
        <f>IFERROR(VLOOKUP($G761,'Product Master'!$B$1:$G$26,5,FALSE),0)</f>
        <v>0</v>
      </c>
      <c r="I761" s="73" t="str">
        <f t="shared" si="115"/>
        <v/>
      </c>
      <c r="J761" s="115"/>
      <c r="K761" s="57">
        <f t="shared" si="121"/>
        <v>0</v>
      </c>
      <c r="L761" s="115"/>
      <c r="M761" s="56">
        <f t="shared" si="116"/>
        <v>0</v>
      </c>
      <c r="N761" s="56">
        <f t="shared" si="122"/>
        <v>0</v>
      </c>
      <c r="O761" s="56" t="str">
        <f>IFERROR(IF($P761="","",IF($P761=LEFT('Master Info'!$Q$2,2),"SCGST","IGST")),"")</f>
        <v/>
      </c>
      <c r="P761" s="56" t="str">
        <f>IFERROR(LEFT(VLOOKUP($F761,'Master Info'!$A$14:$U$113,21,FALSE),2),"")</f>
        <v/>
      </c>
      <c r="Q761" s="73" t="str">
        <f t="shared" si="113"/>
        <v/>
      </c>
      <c r="R761" s="56">
        <f t="shared" si="117"/>
        <v>0</v>
      </c>
      <c r="S761" s="56">
        <f t="shared" si="117"/>
        <v>0</v>
      </c>
      <c r="T761" s="56">
        <f t="shared" si="118"/>
        <v>0</v>
      </c>
      <c r="U761" s="57">
        <f t="shared" si="119"/>
        <v>0</v>
      </c>
      <c r="V761" s="55" t="str">
        <f>IFERROR(VLOOKUP($F761,'Master Info'!$A$14:$W$113,17,FALSE),"")</f>
        <v/>
      </c>
      <c r="W761" s="54"/>
    </row>
    <row r="762" spans="1:23" x14ac:dyDescent="0.25">
      <c r="A762" s="54">
        <f t="shared" si="120"/>
        <v>761</v>
      </c>
      <c r="B762" s="54" t="str">
        <f t="shared" si="114"/>
        <v>-</v>
      </c>
      <c r="C762" s="94"/>
      <c r="D762" s="94"/>
      <c r="E762" s="76"/>
      <c r="F762" s="113"/>
      <c r="G762" s="114"/>
      <c r="H762" s="55">
        <f>IFERROR(VLOOKUP($G762,'Product Master'!$B$1:$G$26,5,FALSE),0)</f>
        <v>0</v>
      </c>
      <c r="I762" s="73" t="str">
        <f t="shared" si="115"/>
        <v/>
      </c>
      <c r="J762" s="115"/>
      <c r="K762" s="57">
        <f t="shared" si="121"/>
        <v>0</v>
      </c>
      <c r="L762" s="115"/>
      <c r="M762" s="56">
        <f t="shared" si="116"/>
        <v>0</v>
      </c>
      <c r="N762" s="56">
        <f t="shared" si="122"/>
        <v>0</v>
      </c>
      <c r="O762" s="56" t="str">
        <f>IFERROR(IF($P762="","",IF($P762=LEFT('Master Info'!$Q$2,2),"SCGST","IGST")),"")</f>
        <v/>
      </c>
      <c r="P762" s="56" t="str">
        <f>IFERROR(LEFT(VLOOKUP($F762,'Master Info'!$A$14:$U$113,21,FALSE),2),"")</f>
        <v/>
      </c>
      <c r="Q762" s="73" t="str">
        <f t="shared" si="113"/>
        <v/>
      </c>
      <c r="R762" s="56">
        <f t="shared" si="117"/>
        <v>0</v>
      </c>
      <c r="S762" s="56">
        <f t="shared" si="117"/>
        <v>0</v>
      </c>
      <c r="T762" s="56">
        <f t="shared" si="118"/>
        <v>0</v>
      </c>
      <c r="U762" s="57">
        <f t="shared" si="119"/>
        <v>0</v>
      </c>
      <c r="V762" s="55" t="str">
        <f>IFERROR(VLOOKUP($F762,'Master Info'!$A$14:$W$113,17,FALSE),"")</f>
        <v/>
      </c>
      <c r="W762" s="54"/>
    </row>
    <row r="763" spans="1:23" x14ac:dyDescent="0.25">
      <c r="A763" s="54">
        <f t="shared" si="120"/>
        <v>762</v>
      </c>
      <c r="B763" s="54" t="str">
        <f t="shared" si="114"/>
        <v>-</v>
      </c>
      <c r="C763" s="94"/>
      <c r="D763" s="94"/>
      <c r="E763" s="76"/>
      <c r="F763" s="113"/>
      <c r="G763" s="114"/>
      <c r="H763" s="55">
        <f>IFERROR(VLOOKUP($G763,'Product Master'!$B$1:$G$26,5,FALSE),0)</f>
        <v>0</v>
      </c>
      <c r="I763" s="73" t="str">
        <f t="shared" si="115"/>
        <v/>
      </c>
      <c r="J763" s="115"/>
      <c r="K763" s="57">
        <f t="shared" si="121"/>
        <v>0</v>
      </c>
      <c r="L763" s="115"/>
      <c r="M763" s="56">
        <f t="shared" si="116"/>
        <v>0</v>
      </c>
      <c r="N763" s="56">
        <f t="shared" si="122"/>
        <v>0</v>
      </c>
      <c r="O763" s="56" t="str">
        <f>IFERROR(IF($P763="","",IF($P763=LEFT('Master Info'!$Q$2,2),"SCGST","IGST")),"")</f>
        <v/>
      </c>
      <c r="P763" s="56" t="str">
        <f>IFERROR(LEFT(VLOOKUP($F763,'Master Info'!$A$14:$U$113,21,FALSE),2),"")</f>
        <v/>
      </c>
      <c r="Q763" s="73" t="str">
        <f t="shared" si="113"/>
        <v/>
      </c>
      <c r="R763" s="56">
        <f t="shared" si="117"/>
        <v>0</v>
      </c>
      <c r="S763" s="56">
        <f t="shared" si="117"/>
        <v>0</v>
      </c>
      <c r="T763" s="56">
        <f t="shared" si="118"/>
        <v>0</v>
      </c>
      <c r="U763" s="57">
        <f t="shared" si="119"/>
        <v>0</v>
      </c>
      <c r="V763" s="55" t="str">
        <f>IFERROR(VLOOKUP($F763,'Master Info'!$A$14:$W$113,17,FALSE),"")</f>
        <v/>
      </c>
      <c r="W763" s="54"/>
    </row>
    <row r="764" spans="1:23" x14ac:dyDescent="0.25">
      <c r="A764" s="54">
        <f t="shared" si="120"/>
        <v>763</v>
      </c>
      <c r="B764" s="54" t="str">
        <f t="shared" si="114"/>
        <v>-</v>
      </c>
      <c r="C764" s="94"/>
      <c r="D764" s="94"/>
      <c r="E764" s="76"/>
      <c r="F764" s="113"/>
      <c r="G764" s="114"/>
      <c r="H764" s="55">
        <f>IFERROR(VLOOKUP($G764,'Product Master'!$B$1:$G$26,5,FALSE),0)</f>
        <v>0</v>
      </c>
      <c r="I764" s="73" t="str">
        <f t="shared" si="115"/>
        <v/>
      </c>
      <c r="J764" s="115"/>
      <c r="K764" s="57">
        <f t="shared" si="121"/>
        <v>0</v>
      </c>
      <c r="L764" s="115"/>
      <c r="M764" s="56">
        <f t="shared" si="116"/>
        <v>0</v>
      </c>
      <c r="N764" s="56">
        <f t="shared" si="122"/>
        <v>0</v>
      </c>
      <c r="O764" s="56" t="str">
        <f>IFERROR(IF($P764="","",IF($P764=LEFT('Master Info'!$Q$2,2),"SCGST","IGST")),"")</f>
        <v/>
      </c>
      <c r="P764" s="56" t="str">
        <f>IFERROR(LEFT(VLOOKUP($F764,'Master Info'!$A$14:$U$113,21,FALSE),2),"")</f>
        <v/>
      </c>
      <c r="Q764" s="73" t="str">
        <f t="shared" si="113"/>
        <v/>
      </c>
      <c r="R764" s="56">
        <f t="shared" si="117"/>
        <v>0</v>
      </c>
      <c r="S764" s="56">
        <f t="shared" si="117"/>
        <v>0</v>
      </c>
      <c r="T764" s="56">
        <f t="shared" si="118"/>
        <v>0</v>
      </c>
      <c r="U764" s="57">
        <f t="shared" si="119"/>
        <v>0</v>
      </c>
      <c r="V764" s="55" t="str">
        <f>IFERROR(VLOOKUP($F764,'Master Info'!$A$14:$W$113,17,FALSE),"")</f>
        <v/>
      </c>
      <c r="W764" s="54"/>
    </row>
    <row r="765" spans="1:23" x14ac:dyDescent="0.25">
      <c r="A765" s="54">
        <f t="shared" si="120"/>
        <v>764</v>
      </c>
      <c r="B765" s="54" t="str">
        <f t="shared" si="114"/>
        <v>-</v>
      </c>
      <c r="C765" s="94"/>
      <c r="D765" s="94"/>
      <c r="E765" s="76"/>
      <c r="F765" s="113"/>
      <c r="G765" s="114"/>
      <c r="H765" s="55">
        <f>IFERROR(VLOOKUP($G765,'Product Master'!$B$1:$G$26,5,FALSE),0)</f>
        <v>0</v>
      </c>
      <c r="I765" s="73" t="str">
        <f t="shared" si="115"/>
        <v/>
      </c>
      <c r="J765" s="115"/>
      <c r="K765" s="57">
        <f t="shared" si="121"/>
        <v>0</v>
      </c>
      <c r="L765" s="115"/>
      <c r="M765" s="56">
        <f t="shared" si="116"/>
        <v>0</v>
      </c>
      <c r="N765" s="56">
        <f t="shared" si="122"/>
        <v>0</v>
      </c>
      <c r="O765" s="56" t="str">
        <f>IFERROR(IF($P765="","",IF($P765=LEFT('Master Info'!$Q$2,2),"SCGST","IGST")),"")</f>
        <v/>
      </c>
      <c r="P765" s="56" t="str">
        <f>IFERROR(LEFT(VLOOKUP($F765,'Master Info'!$A$14:$U$113,21,FALSE),2),"")</f>
        <v/>
      </c>
      <c r="Q765" s="73" t="str">
        <f t="shared" si="113"/>
        <v/>
      </c>
      <c r="R765" s="56">
        <f t="shared" si="117"/>
        <v>0</v>
      </c>
      <c r="S765" s="56">
        <f t="shared" si="117"/>
        <v>0</v>
      </c>
      <c r="T765" s="56">
        <f t="shared" si="118"/>
        <v>0</v>
      </c>
      <c r="U765" s="57">
        <f t="shared" si="119"/>
        <v>0</v>
      </c>
      <c r="V765" s="55" t="str">
        <f>IFERROR(VLOOKUP($F765,'Master Info'!$A$14:$W$113,17,FALSE),"")</f>
        <v/>
      </c>
      <c r="W765" s="54"/>
    </row>
    <row r="766" spans="1:23" x14ac:dyDescent="0.25">
      <c r="A766" s="54">
        <f t="shared" si="120"/>
        <v>765</v>
      </c>
      <c r="B766" s="54" t="str">
        <f t="shared" si="114"/>
        <v>-</v>
      </c>
      <c r="C766" s="94"/>
      <c r="D766" s="94"/>
      <c r="E766" s="76"/>
      <c r="F766" s="113"/>
      <c r="G766" s="114"/>
      <c r="H766" s="55">
        <f>IFERROR(VLOOKUP($G766,'Product Master'!$B$1:$G$26,5,FALSE),0)</f>
        <v>0</v>
      </c>
      <c r="I766" s="73" t="str">
        <f t="shared" si="115"/>
        <v/>
      </c>
      <c r="J766" s="115"/>
      <c r="K766" s="57">
        <f t="shared" si="121"/>
        <v>0</v>
      </c>
      <c r="L766" s="115"/>
      <c r="M766" s="56">
        <f t="shared" si="116"/>
        <v>0</v>
      </c>
      <c r="N766" s="56">
        <f t="shared" si="122"/>
        <v>0</v>
      </c>
      <c r="O766" s="56" t="str">
        <f>IFERROR(IF($P766="","",IF($P766=LEFT('Master Info'!$Q$2,2),"SCGST","IGST")),"")</f>
        <v/>
      </c>
      <c r="P766" s="56" t="str">
        <f>IFERROR(LEFT(VLOOKUP($F766,'Master Info'!$A$14:$U$113,21,FALSE),2),"")</f>
        <v/>
      </c>
      <c r="Q766" s="73" t="str">
        <f t="shared" si="113"/>
        <v/>
      </c>
      <c r="R766" s="56">
        <f t="shared" si="117"/>
        <v>0</v>
      </c>
      <c r="S766" s="56">
        <f t="shared" si="117"/>
        <v>0</v>
      </c>
      <c r="T766" s="56">
        <f t="shared" si="118"/>
        <v>0</v>
      </c>
      <c r="U766" s="57">
        <f t="shared" si="119"/>
        <v>0</v>
      </c>
      <c r="V766" s="55" t="str">
        <f>IFERROR(VLOOKUP($F766,'Master Info'!$A$14:$W$113,17,FALSE),"")</f>
        <v/>
      </c>
      <c r="W766" s="54"/>
    </row>
    <row r="767" spans="1:23" x14ac:dyDescent="0.25">
      <c r="A767" s="54">
        <f t="shared" si="120"/>
        <v>766</v>
      </c>
      <c r="B767" s="54" t="str">
        <f t="shared" si="114"/>
        <v>-</v>
      </c>
      <c r="C767" s="94"/>
      <c r="D767" s="94"/>
      <c r="E767" s="76"/>
      <c r="F767" s="113"/>
      <c r="G767" s="114"/>
      <c r="H767" s="55">
        <f>IFERROR(VLOOKUP($G767,'Product Master'!$B$1:$G$26,5,FALSE),0)</f>
        <v>0</v>
      </c>
      <c r="I767" s="73" t="str">
        <f t="shared" si="115"/>
        <v/>
      </c>
      <c r="J767" s="115"/>
      <c r="K767" s="57">
        <f t="shared" si="121"/>
        <v>0</v>
      </c>
      <c r="L767" s="115"/>
      <c r="M767" s="56">
        <f t="shared" si="116"/>
        <v>0</v>
      </c>
      <c r="N767" s="56">
        <f t="shared" si="122"/>
        <v>0</v>
      </c>
      <c r="O767" s="56" t="str">
        <f>IFERROR(IF($P767="","",IF($P767=LEFT('Master Info'!$Q$2,2),"SCGST","IGST")),"")</f>
        <v/>
      </c>
      <c r="P767" s="56" t="str">
        <f>IFERROR(LEFT(VLOOKUP($F767,'Master Info'!$A$14:$U$113,21,FALSE),2),"")</f>
        <v/>
      </c>
      <c r="Q767" s="73" t="str">
        <f t="shared" si="113"/>
        <v/>
      </c>
      <c r="R767" s="56">
        <f t="shared" si="117"/>
        <v>0</v>
      </c>
      <c r="S767" s="56">
        <f t="shared" si="117"/>
        <v>0</v>
      </c>
      <c r="T767" s="56">
        <f t="shared" si="118"/>
        <v>0</v>
      </c>
      <c r="U767" s="57">
        <f t="shared" si="119"/>
        <v>0</v>
      </c>
      <c r="V767" s="55" t="str">
        <f>IFERROR(VLOOKUP($F767,'Master Info'!$A$14:$W$113,17,FALSE),"")</f>
        <v/>
      </c>
      <c r="W767" s="54"/>
    </row>
    <row r="768" spans="1:23" x14ac:dyDescent="0.25">
      <c r="A768" s="54">
        <f t="shared" si="120"/>
        <v>767</v>
      </c>
      <c r="B768" s="54" t="str">
        <f t="shared" si="114"/>
        <v>-</v>
      </c>
      <c r="C768" s="94"/>
      <c r="D768" s="94"/>
      <c r="E768" s="76"/>
      <c r="F768" s="113"/>
      <c r="G768" s="114"/>
      <c r="H768" s="55">
        <f>IFERROR(VLOOKUP($G768,'Product Master'!$B$1:$G$26,5,FALSE),0)</f>
        <v>0</v>
      </c>
      <c r="I768" s="73" t="str">
        <f t="shared" si="115"/>
        <v/>
      </c>
      <c r="J768" s="115"/>
      <c r="K768" s="57">
        <f t="shared" si="121"/>
        <v>0</v>
      </c>
      <c r="L768" s="115"/>
      <c r="M768" s="56">
        <f t="shared" si="116"/>
        <v>0</v>
      </c>
      <c r="N768" s="56">
        <f t="shared" si="122"/>
        <v>0</v>
      </c>
      <c r="O768" s="56" t="str">
        <f>IFERROR(IF($P768="","",IF($P768=LEFT('Master Info'!$Q$2,2),"SCGST","IGST")),"")</f>
        <v/>
      </c>
      <c r="P768" s="56" t="str">
        <f>IFERROR(LEFT(VLOOKUP($F768,'Master Info'!$A$14:$U$113,21,FALSE),2),"")</f>
        <v/>
      </c>
      <c r="Q768" s="73" t="str">
        <f t="shared" si="113"/>
        <v/>
      </c>
      <c r="R768" s="56">
        <f t="shared" si="117"/>
        <v>0</v>
      </c>
      <c r="S768" s="56">
        <f t="shared" si="117"/>
        <v>0</v>
      </c>
      <c r="T768" s="56">
        <f t="shared" si="118"/>
        <v>0</v>
      </c>
      <c r="U768" s="57">
        <f t="shared" si="119"/>
        <v>0</v>
      </c>
      <c r="V768" s="55" t="str">
        <f>IFERROR(VLOOKUP($F768,'Master Info'!$A$14:$W$113,17,FALSE),"")</f>
        <v/>
      </c>
      <c r="W768" s="54"/>
    </row>
    <row r="769" spans="1:23" x14ac:dyDescent="0.25">
      <c r="A769" s="54">
        <f t="shared" si="120"/>
        <v>768</v>
      </c>
      <c r="B769" s="54" t="str">
        <f t="shared" si="114"/>
        <v>-</v>
      </c>
      <c r="C769" s="94"/>
      <c r="D769" s="94"/>
      <c r="E769" s="76"/>
      <c r="F769" s="113"/>
      <c r="G769" s="114"/>
      <c r="H769" s="55">
        <f>IFERROR(VLOOKUP($G769,'Product Master'!$B$1:$G$26,5,FALSE),0)</f>
        <v>0</v>
      </c>
      <c r="I769" s="73" t="str">
        <f t="shared" si="115"/>
        <v/>
      </c>
      <c r="J769" s="115"/>
      <c r="K769" s="57">
        <f t="shared" si="121"/>
        <v>0</v>
      </c>
      <c r="L769" s="115"/>
      <c r="M769" s="56">
        <f t="shared" si="116"/>
        <v>0</v>
      </c>
      <c r="N769" s="56">
        <f t="shared" si="122"/>
        <v>0</v>
      </c>
      <c r="O769" s="56" t="str">
        <f>IFERROR(IF($P769="","",IF($P769=LEFT('Master Info'!$Q$2,2),"SCGST","IGST")),"")</f>
        <v/>
      </c>
      <c r="P769" s="56" t="str">
        <f>IFERROR(LEFT(VLOOKUP($F769,'Master Info'!$A$14:$U$113,21,FALSE),2),"")</f>
        <v/>
      </c>
      <c r="Q769" s="73" t="str">
        <f t="shared" si="113"/>
        <v/>
      </c>
      <c r="R769" s="56">
        <f t="shared" si="117"/>
        <v>0</v>
      </c>
      <c r="S769" s="56">
        <f t="shared" si="117"/>
        <v>0</v>
      </c>
      <c r="T769" s="56">
        <f t="shared" si="118"/>
        <v>0</v>
      </c>
      <c r="U769" s="57">
        <f t="shared" si="119"/>
        <v>0</v>
      </c>
      <c r="V769" s="55" t="str">
        <f>IFERROR(VLOOKUP($F769,'Master Info'!$A$14:$W$113,17,FALSE),"")</f>
        <v/>
      </c>
      <c r="W769" s="54"/>
    </row>
    <row r="770" spans="1:23" x14ac:dyDescent="0.25">
      <c r="A770" s="54">
        <f t="shared" si="120"/>
        <v>769</v>
      </c>
      <c r="B770" s="54" t="str">
        <f t="shared" si="114"/>
        <v>-</v>
      </c>
      <c r="C770" s="94"/>
      <c r="D770" s="94"/>
      <c r="E770" s="76"/>
      <c r="F770" s="113"/>
      <c r="G770" s="114"/>
      <c r="H770" s="55">
        <f>IFERROR(VLOOKUP($G770,'Product Master'!$B$1:$G$26,5,FALSE),0)</f>
        <v>0</v>
      </c>
      <c r="I770" s="73" t="str">
        <f t="shared" si="115"/>
        <v/>
      </c>
      <c r="J770" s="115"/>
      <c r="K770" s="57">
        <f t="shared" si="121"/>
        <v>0</v>
      </c>
      <c r="L770" s="115"/>
      <c r="M770" s="56">
        <f t="shared" si="116"/>
        <v>0</v>
      </c>
      <c r="N770" s="56">
        <f t="shared" si="122"/>
        <v>0</v>
      </c>
      <c r="O770" s="56" t="str">
        <f>IFERROR(IF($P770="","",IF($P770=LEFT('Master Info'!$Q$2,2),"SCGST","IGST")),"")</f>
        <v/>
      </c>
      <c r="P770" s="56" t="str">
        <f>IFERROR(LEFT(VLOOKUP($F770,'Master Info'!$A$14:$U$113,21,FALSE),2),"")</f>
        <v/>
      </c>
      <c r="Q770" s="73" t="str">
        <f t="shared" ref="Q770:Q833" si="123">IFERROR(VLOOKUP($G770,Products,IF(O770="SCGST",6,8),FALSE),"")</f>
        <v/>
      </c>
      <c r="R770" s="56">
        <f t="shared" si="117"/>
        <v>0</v>
      </c>
      <c r="S770" s="56">
        <f t="shared" si="117"/>
        <v>0</v>
      </c>
      <c r="T770" s="56">
        <f t="shared" si="118"/>
        <v>0</v>
      </c>
      <c r="U770" s="57">
        <f t="shared" si="119"/>
        <v>0</v>
      </c>
      <c r="V770" s="55" t="str">
        <f>IFERROR(VLOOKUP($F770,'Master Info'!$A$14:$W$113,17,FALSE),"")</f>
        <v/>
      </c>
      <c r="W770" s="54"/>
    </row>
    <row r="771" spans="1:23" x14ac:dyDescent="0.25">
      <c r="A771" s="54">
        <f t="shared" si="120"/>
        <v>770</v>
      </c>
      <c r="B771" s="54" t="str">
        <f t="shared" ref="B771:B834" si="124">C771&amp;"-"&amp;D771</f>
        <v>-</v>
      </c>
      <c r="C771" s="94"/>
      <c r="D771" s="94"/>
      <c r="E771" s="76"/>
      <c r="F771" s="113"/>
      <c r="G771" s="114"/>
      <c r="H771" s="55">
        <f>IFERROR(VLOOKUP($G771,'Product Master'!$B$1:$G$26,5,FALSE),0)</f>
        <v>0</v>
      </c>
      <c r="I771" s="73" t="str">
        <f t="shared" ref="I771:I834" si="125">IFERROR(ROUND(J771/H771,2),"")</f>
        <v/>
      </c>
      <c r="J771" s="115"/>
      <c r="K771" s="57">
        <f t="shared" si="121"/>
        <v>0</v>
      </c>
      <c r="L771" s="115"/>
      <c r="M771" s="56">
        <f t="shared" ref="M771:M834" si="126">IFERROR(ROUND($K771*$L771,0),0)</f>
        <v>0</v>
      </c>
      <c r="N771" s="56">
        <f t="shared" si="122"/>
        <v>0</v>
      </c>
      <c r="O771" s="56" t="str">
        <f>IFERROR(IF($P771="","",IF($P771=LEFT('Master Info'!$Q$2,2),"SCGST","IGST")),"")</f>
        <v/>
      </c>
      <c r="P771" s="56" t="str">
        <f>IFERROR(LEFT(VLOOKUP($F771,'Master Info'!$A$14:$U$113,21,FALSE),2),"")</f>
        <v/>
      </c>
      <c r="Q771" s="73" t="str">
        <f t="shared" si="123"/>
        <v/>
      </c>
      <c r="R771" s="56">
        <f t="shared" ref="R771:S834" si="127">IFERROR(IF($O771="SCGST",ROUND($M771*$Q771,2),0),0)</f>
        <v>0</v>
      </c>
      <c r="S771" s="56">
        <f t="shared" si="127"/>
        <v>0</v>
      </c>
      <c r="T771" s="56">
        <f t="shared" ref="T771:T834" si="128">IFERROR(IF($O771="IGST",ROUND($M771*$Q771,2),0),0)</f>
        <v>0</v>
      </c>
      <c r="U771" s="57">
        <f t="shared" ref="U771:U834" si="129">IFERROR(IF($O771="IGST",SUM(M771,T771),SUM(M771,R771,S771)),0)</f>
        <v>0</v>
      </c>
      <c r="V771" s="55" t="str">
        <f>IFERROR(VLOOKUP($F771,'Master Info'!$A$14:$W$113,17,FALSE),"")</f>
        <v/>
      </c>
      <c r="W771" s="54"/>
    </row>
    <row r="772" spans="1:23" x14ac:dyDescent="0.25">
      <c r="A772" s="54">
        <f t="shared" si="120"/>
        <v>771</v>
      </c>
      <c r="B772" s="54" t="str">
        <f t="shared" si="124"/>
        <v>-</v>
      </c>
      <c r="C772" s="94"/>
      <c r="D772" s="94"/>
      <c r="E772" s="76"/>
      <c r="F772" s="113"/>
      <c r="G772" s="114"/>
      <c r="H772" s="55">
        <f>IFERROR(VLOOKUP($G772,'Product Master'!$B$1:$G$26,5,FALSE),0)</f>
        <v>0</v>
      </c>
      <c r="I772" s="73" t="str">
        <f t="shared" si="125"/>
        <v/>
      </c>
      <c r="J772" s="115"/>
      <c r="K772" s="57">
        <f t="shared" si="121"/>
        <v>0</v>
      </c>
      <c r="L772" s="115"/>
      <c r="M772" s="56">
        <f t="shared" si="126"/>
        <v>0</v>
      </c>
      <c r="N772" s="56">
        <f t="shared" si="122"/>
        <v>0</v>
      </c>
      <c r="O772" s="56" t="str">
        <f>IFERROR(IF($P772="","",IF($P772=LEFT('Master Info'!$Q$2,2),"SCGST","IGST")),"")</f>
        <v/>
      </c>
      <c r="P772" s="56" t="str">
        <f>IFERROR(LEFT(VLOOKUP($F772,'Master Info'!$A$14:$U$113,21,FALSE),2),"")</f>
        <v/>
      </c>
      <c r="Q772" s="73" t="str">
        <f t="shared" si="123"/>
        <v/>
      </c>
      <c r="R772" s="56">
        <f t="shared" si="127"/>
        <v>0</v>
      </c>
      <c r="S772" s="56">
        <f t="shared" si="127"/>
        <v>0</v>
      </c>
      <c r="T772" s="56">
        <f t="shared" si="128"/>
        <v>0</v>
      </c>
      <c r="U772" s="57">
        <f t="shared" si="129"/>
        <v>0</v>
      </c>
      <c r="V772" s="55" t="str">
        <f>IFERROR(VLOOKUP($F772,'Master Info'!$A$14:$W$113,17,FALSE),"")</f>
        <v/>
      </c>
      <c r="W772" s="54"/>
    </row>
    <row r="773" spans="1:23" x14ac:dyDescent="0.25">
      <c r="A773" s="54">
        <f t="shared" si="120"/>
        <v>772</v>
      </c>
      <c r="B773" s="54" t="str">
        <f t="shared" si="124"/>
        <v>-</v>
      </c>
      <c r="C773" s="94"/>
      <c r="D773" s="94"/>
      <c r="E773" s="76"/>
      <c r="F773" s="113"/>
      <c r="G773" s="114"/>
      <c r="H773" s="55">
        <f>IFERROR(VLOOKUP($G773,'Product Master'!$B$1:$G$26,5,FALSE),0)</f>
        <v>0</v>
      </c>
      <c r="I773" s="73" t="str">
        <f t="shared" si="125"/>
        <v/>
      </c>
      <c r="J773" s="115"/>
      <c r="K773" s="57">
        <f t="shared" si="121"/>
        <v>0</v>
      </c>
      <c r="L773" s="115"/>
      <c r="M773" s="56">
        <f t="shared" si="126"/>
        <v>0</v>
      </c>
      <c r="N773" s="56">
        <f t="shared" si="122"/>
        <v>0</v>
      </c>
      <c r="O773" s="56" t="str">
        <f>IFERROR(IF($P773="","",IF($P773=LEFT('Master Info'!$Q$2,2),"SCGST","IGST")),"")</f>
        <v/>
      </c>
      <c r="P773" s="56" t="str">
        <f>IFERROR(LEFT(VLOOKUP($F773,'Master Info'!$A$14:$U$113,21,FALSE),2),"")</f>
        <v/>
      </c>
      <c r="Q773" s="73" t="str">
        <f t="shared" si="123"/>
        <v/>
      </c>
      <c r="R773" s="56">
        <f t="shared" si="127"/>
        <v>0</v>
      </c>
      <c r="S773" s="56">
        <f t="shared" si="127"/>
        <v>0</v>
      </c>
      <c r="T773" s="56">
        <f t="shared" si="128"/>
        <v>0</v>
      </c>
      <c r="U773" s="57">
        <f t="shared" si="129"/>
        <v>0</v>
      </c>
      <c r="V773" s="55" t="str">
        <f>IFERROR(VLOOKUP($F773,'Master Info'!$A$14:$W$113,17,FALSE),"")</f>
        <v/>
      </c>
      <c r="W773" s="54"/>
    </row>
    <row r="774" spans="1:23" x14ac:dyDescent="0.25">
      <c r="A774" s="54">
        <f t="shared" si="120"/>
        <v>773</v>
      </c>
      <c r="B774" s="54" t="str">
        <f t="shared" si="124"/>
        <v>-</v>
      </c>
      <c r="C774" s="94"/>
      <c r="D774" s="94"/>
      <c r="E774" s="76"/>
      <c r="F774" s="113"/>
      <c r="G774" s="114"/>
      <c r="H774" s="55">
        <f>IFERROR(VLOOKUP($G774,'Product Master'!$B$1:$G$26,5,FALSE),0)</f>
        <v>0</v>
      </c>
      <c r="I774" s="73" t="str">
        <f t="shared" si="125"/>
        <v/>
      </c>
      <c r="J774" s="115"/>
      <c r="K774" s="57">
        <f t="shared" si="121"/>
        <v>0</v>
      </c>
      <c r="L774" s="115"/>
      <c r="M774" s="56">
        <f t="shared" si="126"/>
        <v>0</v>
      </c>
      <c r="N774" s="56">
        <f t="shared" si="122"/>
        <v>0</v>
      </c>
      <c r="O774" s="56" t="str">
        <f>IFERROR(IF($P774="","",IF($P774=LEFT('Master Info'!$Q$2,2),"SCGST","IGST")),"")</f>
        <v/>
      </c>
      <c r="P774" s="56" t="str">
        <f>IFERROR(LEFT(VLOOKUP($F774,'Master Info'!$A$14:$U$113,21,FALSE),2),"")</f>
        <v/>
      </c>
      <c r="Q774" s="73" t="str">
        <f t="shared" si="123"/>
        <v/>
      </c>
      <c r="R774" s="56">
        <f t="shared" si="127"/>
        <v>0</v>
      </c>
      <c r="S774" s="56">
        <f t="shared" si="127"/>
        <v>0</v>
      </c>
      <c r="T774" s="56">
        <f t="shared" si="128"/>
        <v>0</v>
      </c>
      <c r="U774" s="57">
        <f t="shared" si="129"/>
        <v>0</v>
      </c>
      <c r="V774" s="55" t="str">
        <f>IFERROR(VLOOKUP($F774,'Master Info'!$A$14:$W$113,17,FALSE),"")</f>
        <v/>
      </c>
      <c r="W774" s="54"/>
    </row>
    <row r="775" spans="1:23" x14ac:dyDescent="0.25">
      <c r="A775" s="54">
        <f t="shared" si="120"/>
        <v>774</v>
      </c>
      <c r="B775" s="54" t="str">
        <f t="shared" si="124"/>
        <v>-</v>
      </c>
      <c r="C775" s="94"/>
      <c r="D775" s="94"/>
      <c r="E775" s="76"/>
      <c r="F775" s="113"/>
      <c r="G775" s="114"/>
      <c r="H775" s="55">
        <f>IFERROR(VLOOKUP($G775,'Product Master'!$B$1:$G$26,5,FALSE),0)</f>
        <v>0</v>
      </c>
      <c r="I775" s="73" t="str">
        <f t="shared" si="125"/>
        <v/>
      </c>
      <c r="J775" s="115"/>
      <c r="K775" s="57">
        <f t="shared" si="121"/>
        <v>0</v>
      </c>
      <c r="L775" s="115"/>
      <c r="M775" s="56">
        <f t="shared" si="126"/>
        <v>0</v>
      </c>
      <c r="N775" s="56">
        <f t="shared" si="122"/>
        <v>0</v>
      </c>
      <c r="O775" s="56" t="str">
        <f>IFERROR(IF($P775="","",IF($P775=LEFT('Master Info'!$Q$2,2),"SCGST","IGST")),"")</f>
        <v/>
      </c>
      <c r="P775" s="56" t="str">
        <f>IFERROR(LEFT(VLOOKUP($F775,'Master Info'!$A$14:$U$113,21,FALSE),2),"")</f>
        <v/>
      </c>
      <c r="Q775" s="73" t="str">
        <f t="shared" si="123"/>
        <v/>
      </c>
      <c r="R775" s="56">
        <f t="shared" si="127"/>
        <v>0</v>
      </c>
      <c r="S775" s="56">
        <f t="shared" si="127"/>
        <v>0</v>
      </c>
      <c r="T775" s="56">
        <f t="shared" si="128"/>
        <v>0</v>
      </c>
      <c r="U775" s="57">
        <f t="shared" si="129"/>
        <v>0</v>
      </c>
      <c r="V775" s="55" t="str">
        <f>IFERROR(VLOOKUP($F775,'Master Info'!$A$14:$W$113,17,FALSE),"")</f>
        <v/>
      </c>
      <c r="W775" s="54"/>
    </row>
    <row r="776" spans="1:23" x14ac:dyDescent="0.25">
      <c r="A776" s="54">
        <f t="shared" si="120"/>
        <v>775</v>
      </c>
      <c r="B776" s="54" t="str">
        <f t="shared" si="124"/>
        <v>-</v>
      </c>
      <c r="C776" s="94"/>
      <c r="D776" s="94"/>
      <c r="E776" s="76"/>
      <c r="F776" s="113"/>
      <c r="G776" s="114"/>
      <c r="H776" s="55">
        <f>IFERROR(VLOOKUP($G776,'Product Master'!$B$1:$G$26,5,FALSE),0)</f>
        <v>0</v>
      </c>
      <c r="I776" s="73" t="str">
        <f t="shared" si="125"/>
        <v/>
      </c>
      <c r="J776" s="115"/>
      <c r="K776" s="57">
        <f t="shared" si="121"/>
        <v>0</v>
      </c>
      <c r="L776" s="115"/>
      <c r="M776" s="56">
        <f t="shared" si="126"/>
        <v>0</v>
      </c>
      <c r="N776" s="56">
        <f t="shared" si="122"/>
        <v>0</v>
      </c>
      <c r="O776" s="56" t="str">
        <f>IFERROR(IF($P776="","",IF($P776=LEFT('Master Info'!$Q$2,2),"SCGST","IGST")),"")</f>
        <v/>
      </c>
      <c r="P776" s="56" t="str">
        <f>IFERROR(LEFT(VLOOKUP($F776,'Master Info'!$A$14:$U$113,21,FALSE),2),"")</f>
        <v/>
      </c>
      <c r="Q776" s="73" t="str">
        <f t="shared" si="123"/>
        <v/>
      </c>
      <c r="R776" s="56">
        <f t="shared" si="127"/>
        <v>0</v>
      </c>
      <c r="S776" s="56">
        <f t="shared" si="127"/>
        <v>0</v>
      </c>
      <c r="T776" s="56">
        <f t="shared" si="128"/>
        <v>0</v>
      </c>
      <c r="U776" s="57">
        <f t="shared" si="129"/>
        <v>0</v>
      </c>
      <c r="V776" s="55" t="str">
        <f>IFERROR(VLOOKUP($F776,'Master Info'!$A$14:$W$113,17,FALSE),"")</f>
        <v/>
      </c>
      <c r="W776" s="54"/>
    </row>
    <row r="777" spans="1:23" x14ac:dyDescent="0.25">
      <c r="A777" s="54">
        <f t="shared" si="120"/>
        <v>776</v>
      </c>
      <c r="B777" s="54" t="str">
        <f t="shared" si="124"/>
        <v>-</v>
      </c>
      <c r="C777" s="94"/>
      <c r="D777" s="94"/>
      <c r="E777" s="76"/>
      <c r="F777" s="113"/>
      <c r="G777" s="114"/>
      <c r="H777" s="55">
        <f>IFERROR(VLOOKUP($G777,'Product Master'!$B$1:$G$26,5,FALSE),0)</f>
        <v>0</v>
      </c>
      <c r="I777" s="73" t="str">
        <f t="shared" si="125"/>
        <v/>
      </c>
      <c r="J777" s="115"/>
      <c r="K777" s="57">
        <f t="shared" si="121"/>
        <v>0</v>
      </c>
      <c r="L777" s="115"/>
      <c r="M777" s="56">
        <f t="shared" si="126"/>
        <v>0</v>
      </c>
      <c r="N777" s="56">
        <f t="shared" si="122"/>
        <v>0</v>
      </c>
      <c r="O777" s="56" t="str">
        <f>IFERROR(IF($P777="","",IF($P777=LEFT('Master Info'!$Q$2,2),"SCGST","IGST")),"")</f>
        <v/>
      </c>
      <c r="P777" s="56" t="str">
        <f>IFERROR(LEFT(VLOOKUP($F777,'Master Info'!$A$14:$U$113,21,FALSE),2),"")</f>
        <v/>
      </c>
      <c r="Q777" s="73" t="str">
        <f t="shared" si="123"/>
        <v/>
      </c>
      <c r="R777" s="56">
        <f t="shared" si="127"/>
        <v>0</v>
      </c>
      <c r="S777" s="56">
        <f t="shared" si="127"/>
        <v>0</v>
      </c>
      <c r="T777" s="56">
        <f t="shared" si="128"/>
        <v>0</v>
      </c>
      <c r="U777" s="57">
        <f t="shared" si="129"/>
        <v>0</v>
      </c>
      <c r="V777" s="55" t="str">
        <f>IFERROR(VLOOKUP($F777,'Master Info'!$A$14:$W$113,17,FALSE),"")</f>
        <v/>
      </c>
      <c r="W777" s="54"/>
    </row>
    <row r="778" spans="1:23" x14ac:dyDescent="0.25">
      <c r="A778" s="54">
        <f t="shared" si="120"/>
        <v>777</v>
      </c>
      <c r="B778" s="54" t="str">
        <f t="shared" si="124"/>
        <v>-</v>
      </c>
      <c r="C778" s="94"/>
      <c r="D778" s="94"/>
      <c r="E778" s="76"/>
      <c r="F778" s="113"/>
      <c r="G778" s="114"/>
      <c r="H778" s="55">
        <f>IFERROR(VLOOKUP($G778,'Product Master'!$B$1:$G$26,5,FALSE),0)</f>
        <v>0</v>
      </c>
      <c r="I778" s="73" t="str">
        <f t="shared" si="125"/>
        <v/>
      </c>
      <c r="J778" s="115"/>
      <c r="K778" s="57">
        <f t="shared" si="121"/>
        <v>0</v>
      </c>
      <c r="L778" s="115"/>
      <c r="M778" s="56">
        <f t="shared" si="126"/>
        <v>0</v>
      </c>
      <c r="N778" s="56">
        <f t="shared" si="122"/>
        <v>0</v>
      </c>
      <c r="O778" s="56" t="str">
        <f>IFERROR(IF($P778="","",IF($P778=LEFT('Master Info'!$Q$2,2),"SCGST","IGST")),"")</f>
        <v/>
      </c>
      <c r="P778" s="56" t="str">
        <f>IFERROR(LEFT(VLOOKUP($F778,'Master Info'!$A$14:$U$113,21,FALSE),2),"")</f>
        <v/>
      </c>
      <c r="Q778" s="73" t="str">
        <f t="shared" si="123"/>
        <v/>
      </c>
      <c r="R778" s="56">
        <f t="shared" si="127"/>
        <v>0</v>
      </c>
      <c r="S778" s="56">
        <f t="shared" si="127"/>
        <v>0</v>
      </c>
      <c r="T778" s="56">
        <f t="shared" si="128"/>
        <v>0</v>
      </c>
      <c r="U778" s="57">
        <f t="shared" si="129"/>
        <v>0</v>
      </c>
      <c r="V778" s="55" t="str">
        <f>IFERROR(VLOOKUP($F778,'Master Info'!$A$14:$W$113,17,FALSE),"")</f>
        <v/>
      </c>
      <c r="W778" s="54"/>
    </row>
    <row r="779" spans="1:23" x14ac:dyDescent="0.25">
      <c r="A779" s="54">
        <f t="shared" si="120"/>
        <v>778</v>
      </c>
      <c r="B779" s="54" t="str">
        <f t="shared" si="124"/>
        <v>-</v>
      </c>
      <c r="C779" s="94"/>
      <c r="D779" s="94"/>
      <c r="E779" s="76"/>
      <c r="F779" s="113"/>
      <c r="G779" s="114"/>
      <c r="H779" s="55">
        <f>IFERROR(VLOOKUP($G779,'Product Master'!$B$1:$G$26,5,FALSE),0)</f>
        <v>0</v>
      </c>
      <c r="I779" s="73" t="str">
        <f t="shared" si="125"/>
        <v/>
      </c>
      <c r="J779" s="115"/>
      <c r="K779" s="57">
        <f t="shared" si="121"/>
        <v>0</v>
      </c>
      <c r="L779" s="115"/>
      <c r="M779" s="56">
        <f t="shared" si="126"/>
        <v>0</v>
      </c>
      <c r="N779" s="56">
        <f t="shared" si="122"/>
        <v>0</v>
      </c>
      <c r="O779" s="56" t="str">
        <f>IFERROR(IF($P779="","",IF($P779=LEFT('Master Info'!$Q$2,2),"SCGST","IGST")),"")</f>
        <v/>
      </c>
      <c r="P779" s="56" t="str">
        <f>IFERROR(LEFT(VLOOKUP($F779,'Master Info'!$A$14:$U$113,21,FALSE),2),"")</f>
        <v/>
      </c>
      <c r="Q779" s="73" t="str">
        <f t="shared" si="123"/>
        <v/>
      </c>
      <c r="R779" s="56">
        <f t="shared" si="127"/>
        <v>0</v>
      </c>
      <c r="S779" s="56">
        <f t="shared" si="127"/>
        <v>0</v>
      </c>
      <c r="T779" s="56">
        <f t="shared" si="128"/>
        <v>0</v>
      </c>
      <c r="U779" s="57">
        <f t="shared" si="129"/>
        <v>0</v>
      </c>
      <c r="V779" s="55" t="str">
        <f>IFERROR(VLOOKUP($F779,'Master Info'!$A$14:$W$113,17,FALSE),"")</f>
        <v/>
      </c>
      <c r="W779" s="54"/>
    </row>
    <row r="780" spans="1:23" x14ac:dyDescent="0.25">
      <c r="A780" s="54">
        <f t="shared" si="120"/>
        <v>779</v>
      </c>
      <c r="B780" s="54" t="str">
        <f t="shared" si="124"/>
        <v>-</v>
      </c>
      <c r="C780" s="94"/>
      <c r="D780" s="94"/>
      <c r="E780" s="76"/>
      <c r="F780" s="113"/>
      <c r="G780" s="114"/>
      <c r="H780" s="55">
        <f>IFERROR(VLOOKUP($G780,'Product Master'!$B$1:$G$26,5,FALSE),0)</f>
        <v>0</v>
      </c>
      <c r="I780" s="73" t="str">
        <f t="shared" si="125"/>
        <v/>
      </c>
      <c r="J780" s="115"/>
      <c r="K780" s="57">
        <f t="shared" si="121"/>
        <v>0</v>
      </c>
      <c r="L780" s="115"/>
      <c r="M780" s="56">
        <f t="shared" si="126"/>
        <v>0</v>
      </c>
      <c r="N780" s="56">
        <f t="shared" si="122"/>
        <v>0</v>
      </c>
      <c r="O780" s="56" t="str">
        <f>IFERROR(IF($P780="","",IF($P780=LEFT('Master Info'!$Q$2,2),"SCGST","IGST")),"")</f>
        <v/>
      </c>
      <c r="P780" s="56" t="str">
        <f>IFERROR(LEFT(VLOOKUP($F780,'Master Info'!$A$14:$U$113,21,FALSE),2),"")</f>
        <v/>
      </c>
      <c r="Q780" s="73" t="str">
        <f t="shared" si="123"/>
        <v/>
      </c>
      <c r="R780" s="56">
        <f t="shared" si="127"/>
        <v>0</v>
      </c>
      <c r="S780" s="56">
        <f t="shared" si="127"/>
        <v>0</v>
      </c>
      <c r="T780" s="56">
        <f t="shared" si="128"/>
        <v>0</v>
      </c>
      <c r="U780" s="57">
        <f t="shared" si="129"/>
        <v>0</v>
      </c>
      <c r="V780" s="55" t="str">
        <f>IFERROR(VLOOKUP($F780,'Master Info'!$A$14:$W$113,17,FALSE),"")</f>
        <v/>
      </c>
      <c r="W780" s="54"/>
    </row>
    <row r="781" spans="1:23" x14ac:dyDescent="0.25">
      <c r="A781" s="54">
        <f t="shared" si="120"/>
        <v>780</v>
      </c>
      <c r="B781" s="54" t="str">
        <f t="shared" si="124"/>
        <v>-</v>
      </c>
      <c r="C781" s="94"/>
      <c r="D781" s="94"/>
      <c r="E781" s="76"/>
      <c r="F781" s="113"/>
      <c r="G781" s="114"/>
      <c r="H781" s="55">
        <f>IFERROR(VLOOKUP($G781,'Product Master'!$B$1:$G$26,5,FALSE),0)</f>
        <v>0</v>
      </c>
      <c r="I781" s="73" t="str">
        <f t="shared" si="125"/>
        <v/>
      </c>
      <c r="J781" s="115"/>
      <c r="K781" s="57">
        <f t="shared" si="121"/>
        <v>0</v>
      </c>
      <c r="L781" s="115"/>
      <c r="M781" s="56">
        <f t="shared" si="126"/>
        <v>0</v>
      </c>
      <c r="N781" s="56">
        <f t="shared" si="122"/>
        <v>0</v>
      </c>
      <c r="O781" s="56" t="str">
        <f>IFERROR(IF($P781="","",IF($P781=LEFT('Master Info'!$Q$2,2),"SCGST","IGST")),"")</f>
        <v/>
      </c>
      <c r="P781" s="56" t="str">
        <f>IFERROR(LEFT(VLOOKUP($F781,'Master Info'!$A$14:$U$113,21,FALSE),2),"")</f>
        <v/>
      </c>
      <c r="Q781" s="73" t="str">
        <f t="shared" si="123"/>
        <v/>
      </c>
      <c r="R781" s="56">
        <f t="shared" si="127"/>
        <v>0</v>
      </c>
      <c r="S781" s="56">
        <f t="shared" si="127"/>
        <v>0</v>
      </c>
      <c r="T781" s="56">
        <f t="shared" si="128"/>
        <v>0</v>
      </c>
      <c r="U781" s="57">
        <f t="shared" si="129"/>
        <v>0</v>
      </c>
      <c r="V781" s="55" t="str">
        <f>IFERROR(VLOOKUP($F781,'Master Info'!$A$14:$W$113,17,FALSE),"")</f>
        <v/>
      </c>
      <c r="W781" s="54"/>
    </row>
    <row r="782" spans="1:23" x14ac:dyDescent="0.25">
      <c r="A782" s="54">
        <f t="shared" si="120"/>
        <v>781</v>
      </c>
      <c r="B782" s="54" t="str">
        <f t="shared" si="124"/>
        <v>-</v>
      </c>
      <c r="C782" s="94"/>
      <c r="D782" s="94"/>
      <c r="E782" s="76"/>
      <c r="F782" s="113"/>
      <c r="G782" s="114"/>
      <c r="H782" s="55">
        <f>IFERROR(VLOOKUP($G782,'Product Master'!$B$1:$G$26,5,FALSE),0)</f>
        <v>0</v>
      </c>
      <c r="I782" s="73" t="str">
        <f t="shared" si="125"/>
        <v/>
      </c>
      <c r="J782" s="115"/>
      <c r="K782" s="57">
        <f t="shared" si="121"/>
        <v>0</v>
      </c>
      <c r="L782" s="115"/>
      <c r="M782" s="56">
        <f t="shared" si="126"/>
        <v>0</v>
      </c>
      <c r="N782" s="56">
        <f t="shared" si="122"/>
        <v>0</v>
      </c>
      <c r="O782" s="56" t="str">
        <f>IFERROR(IF($P782="","",IF($P782=LEFT('Master Info'!$Q$2,2),"SCGST","IGST")),"")</f>
        <v/>
      </c>
      <c r="P782" s="56" t="str">
        <f>IFERROR(LEFT(VLOOKUP($F782,'Master Info'!$A$14:$U$113,21,FALSE),2),"")</f>
        <v/>
      </c>
      <c r="Q782" s="73" t="str">
        <f t="shared" si="123"/>
        <v/>
      </c>
      <c r="R782" s="56">
        <f t="shared" si="127"/>
        <v>0</v>
      </c>
      <c r="S782" s="56">
        <f t="shared" si="127"/>
        <v>0</v>
      </c>
      <c r="T782" s="56">
        <f t="shared" si="128"/>
        <v>0</v>
      </c>
      <c r="U782" s="57">
        <f t="shared" si="129"/>
        <v>0</v>
      </c>
      <c r="V782" s="55" t="str">
        <f>IFERROR(VLOOKUP($F782,'Master Info'!$A$14:$W$113,17,FALSE),"")</f>
        <v/>
      </c>
      <c r="W782" s="54"/>
    </row>
    <row r="783" spans="1:23" x14ac:dyDescent="0.25">
      <c r="A783" s="54">
        <f t="shared" si="120"/>
        <v>782</v>
      </c>
      <c r="B783" s="54" t="str">
        <f t="shared" si="124"/>
        <v>-</v>
      </c>
      <c r="C783" s="94"/>
      <c r="D783" s="94"/>
      <c r="E783" s="76"/>
      <c r="F783" s="113"/>
      <c r="G783" s="114"/>
      <c r="H783" s="55">
        <f>IFERROR(VLOOKUP($G783,'Product Master'!$B$1:$G$26,5,FALSE),0)</f>
        <v>0</v>
      </c>
      <c r="I783" s="73" t="str">
        <f t="shared" si="125"/>
        <v/>
      </c>
      <c r="J783" s="115"/>
      <c r="K783" s="57">
        <f t="shared" si="121"/>
        <v>0</v>
      </c>
      <c r="L783" s="115"/>
      <c r="M783" s="56">
        <f t="shared" si="126"/>
        <v>0</v>
      </c>
      <c r="N783" s="56">
        <f t="shared" si="122"/>
        <v>0</v>
      </c>
      <c r="O783" s="56" t="str">
        <f>IFERROR(IF($P783="","",IF($P783=LEFT('Master Info'!$Q$2,2),"SCGST","IGST")),"")</f>
        <v/>
      </c>
      <c r="P783" s="56" t="str">
        <f>IFERROR(LEFT(VLOOKUP($F783,'Master Info'!$A$14:$U$113,21,FALSE),2),"")</f>
        <v/>
      </c>
      <c r="Q783" s="73" t="str">
        <f t="shared" si="123"/>
        <v/>
      </c>
      <c r="R783" s="56">
        <f t="shared" si="127"/>
        <v>0</v>
      </c>
      <c r="S783" s="56">
        <f t="shared" si="127"/>
        <v>0</v>
      </c>
      <c r="T783" s="56">
        <f t="shared" si="128"/>
        <v>0</v>
      </c>
      <c r="U783" s="57">
        <f t="shared" si="129"/>
        <v>0</v>
      </c>
      <c r="V783" s="55" t="str">
        <f>IFERROR(VLOOKUP($F783,'Master Info'!$A$14:$W$113,17,FALSE),"")</f>
        <v/>
      </c>
      <c r="W783" s="54"/>
    </row>
    <row r="784" spans="1:23" x14ac:dyDescent="0.25">
      <c r="A784" s="54">
        <f t="shared" si="120"/>
        <v>783</v>
      </c>
      <c r="B784" s="54" t="str">
        <f t="shared" si="124"/>
        <v>-</v>
      </c>
      <c r="C784" s="94"/>
      <c r="D784" s="94"/>
      <c r="E784" s="76"/>
      <c r="F784" s="113"/>
      <c r="G784" s="114"/>
      <c r="H784" s="55">
        <f>IFERROR(VLOOKUP($G784,'Product Master'!$B$1:$G$26,5,FALSE),0)</f>
        <v>0</v>
      </c>
      <c r="I784" s="73" t="str">
        <f t="shared" si="125"/>
        <v/>
      </c>
      <c r="J784" s="115"/>
      <c r="K784" s="57">
        <f t="shared" si="121"/>
        <v>0</v>
      </c>
      <c r="L784" s="115"/>
      <c r="M784" s="56">
        <f t="shared" si="126"/>
        <v>0</v>
      </c>
      <c r="N784" s="56">
        <f t="shared" si="122"/>
        <v>0</v>
      </c>
      <c r="O784" s="56" t="str">
        <f>IFERROR(IF($P784="","",IF($P784=LEFT('Master Info'!$Q$2,2),"SCGST","IGST")),"")</f>
        <v/>
      </c>
      <c r="P784" s="56" t="str">
        <f>IFERROR(LEFT(VLOOKUP($F784,'Master Info'!$A$14:$U$113,21,FALSE),2),"")</f>
        <v/>
      </c>
      <c r="Q784" s="73" t="str">
        <f t="shared" si="123"/>
        <v/>
      </c>
      <c r="R784" s="56">
        <f t="shared" si="127"/>
        <v>0</v>
      </c>
      <c r="S784" s="56">
        <f t="shared" si="127"/>
        <v>0</v>
      </c>
      <c r="T784" s="56">
        <f t="shared" si="128"/>
        <v>0</v>
      </c>
      <c r="U784" s="57">
        <f t="shared" si="129"/>
        <v>0</v>
      </c>
      <c r="V784" s="55" t="str">
        <f>IFERROR(VLOOKUP($F784,'Master Info'!$A$14:$W$113,17,FALSE),"")</f>
        <v/>
      </c>
      <c r="W784" s="54"/>
    </row>
    <row r="785" spans="1:23" x14ac:dyDescent="0.25">
      <c r="A785" s="54">
        <f t="shared" si="120"/>
        <v>784</v>
      </c>
      <c r="B785" s="54" t="str">
        <f t="shared" si="124"/>
        <v>-</v>
      </c>
      <c r="C785" s="94"/>
      <c r="D785" s="94"/>
      <c r="E785" s="76"/>
      <c r="F785" s="113"/>
      <c r="G785" s="114"/>
      <c r="H785" s="55">
        <f>IFERROR(VLOOKUP($G785,'Product Master'!$B$1:$G$26,5,FALSE),0)</f>
        <v>0</v>
      </c>
      <c r="I785" s="73" t="str">
        <f t="shared" si="125"/>
        <v/>
      </c>
      <c r="J785" s="115"/>
      <c r="K785" s="57">
        <f t="shared" si="121"/>
        <v>0</v>
      </c>
      <c r="L785" s="115"/>
      <c r="M785" s="56">
        <f t="shared" si="126"/>
        <v>0</v>
      </c>
      <c r="N785" s="56">
        <f t="shared" si="122"/>
        <v>0</v>
      </c>
      <c r="O785" s="56" t="str">
        <f>IFERROR(IF($P785="","",IF($P785=LEFT('Master Info'!$Q$2,2),"SCGST","IGST")),"")</f>
        <v/>
      </c>
      <c r="P785" s="56" t="str">
        <f>IFERROR(LEFT(VLOOKUP($F785,'Master Info'!$A$14:$U$113,21,FALSE),2),"")</f>
        <v/>
      </c>
      <c r="Q785" s="73" t="str">
        <f t="shared" si="123"/>
        <v/>
      </c>
      <c r="R785" s="56">
        <f t="shared" si="127"/>
        <v>0</v>
      </c>
      <c r="S785" s="56">
        <f t="shared" si="127"/>
        <v>0</v>
      </c>
      <c r="T785" s="56">
        <f t="shared" si="128"/>
        <v>0</v>
      </c>
      <c r="U785" s="57">
        <f t="shared" si="129"/>
        <v>0</v>
      </c>
      <c r="V785" s="55" t="str">
        <f>IFERROR(VLOOKUP($F785,'Master Info'!$A$14:$W$113,17,FALSE),"")</f>
        <v/>
      </c>
      <c r="W785" s="54"/>
    </row>
    <row r="786" spans="1:23" x14ac:dyDescent="0.25">
      <c r="A786" s="54">
        <f t="shared" si="120"/>
        <v>785</v>
      </c>
      <c r="B786" s="54" t="str">
        <f t="shared" si="124"/>
        <v>-</v>
      </c>
      <c r="C786" s="94"/>
      <c r="D786" s="94"/>
      <c r="E786" s="76"/>
      <c r="F786" s="113"/>
      <c r="G786" s="114"/>
      <c r="H786" s="55">
        <f>IFERROR(VLOOKUP($G786,'Product Master'!$B$1:$G$26,5,FALSE),0)</f>
        <v>0</v>
      </c>
      <c r="I786" s="73" t="str">
        <f t="shared" si="125"/>
        <v/>
      </c>
      <c r="J786" s="115"/>
      <c r="K786" s="57">
        <f t="shared" si="121"/>
        <v>0</v>
      </c>
      <c r="L786" s="115"/>
      <c r="M786" s="56">
        <f t="shared" si="126"/>
        <v>0</v>
      </c>
      <c r="N786" s="56">
        <f t="shared" si="122"/>
        <v>0</v>
      </c>
      <c r="O786" s="56" t="str">
        <f>IFERROR(IF($P786="","",IF($P786=LEFT('Master Info'!$Q$2,2),"SCGST","IGST")),"")</f>
        <v/>
      </c>
      <c r="P786" s="56" t="str">
        <f>IFERROR(LEFT(VLOOKUP($F786,'Master Info'!$A$14:$U$113,21,FALSE),2),"")</f>
        <v/>
      </c>
      <c r="Q786" s="73" t="str">
        <f t="shared" si="123"/>
        <v/>
      </c>
      <c r="R786" s="56">
        <f t="shared" si="127"/>
        <v>0</v>
      </c>
      <c r="S786" s="56">
        <f t="shared" si="127"/>
        <v>0</v>
      </c>
      <c r="T786" s="56">
        <f t="shared" si="128"/>
        <v>0</v>
      </c>
      <c r="U786" s="57">
        <f t="shared" si="129"/>
        <v>0</v>
      </c>
      <c r="V786" s="55" t="str">
        <f>IFERROR(VLOOKUP($F786,'Master Info'!$A$14:$W$113,17,FALSE),"")</f>
        <v/>
      </c>
      <c r="W786" s="54"/>
    </row>
    <row r="787" spans="1:23" x14ac:dyDescent="0.25">
      <c r="A787" s="54">
        <f t="shared" si="120"/>
        <v>786</v>
      </c>
      <c r="B787" s="54" t="str">
        <f t="shared" si="124"/>
        <v>-</v>
      </c>
      <c r="C787" s="94"/>
      <c r="D787" s="94"/>
      <c r="E787" s="76"/>
      <c r="F787" s="113"/>
      <c r="G787" s="114"/>
      <c r="H787" s="55">
        <f>IFERROR(VLOOKUP($G787,'Product Master'!$B$1:$G$26,5,FALSE),0)</f>
        <v>0</v>
      </c>
      <c r="I787" s="73" t="str">
        <f t="shared" si="125"/>
        <v/>
      </c>
      <c r="J787" s="115"/>
      <c r="K787" s="57">
        <f t="shared" si="121"/>
        <v>0</v>
      </c>
      <c r="L787" s="115"/>
      <c r="M787" s="56">
        <f t="shared" si="126"/>
        <v>0</v>
      </c>
      <c r="N787" s="56">
        <f t="shared" si="122"/>
        <v>0</v>
      </c>
      <c r="O787" s="56" t="str">
        <f>IFERROR(IF($P787="","",IF($P787=LEFT('Master Info'!$Q$2,2),"SCGST","IGST")),"")</f>
        <v/>
      </c>
      <c r="P787" s="56" t="str">
        <f>IFERROR(LEFT(VLOOKUP($F787,'Master Info'!$A$14:$U$113,21,FALSE),2),"")</f>
        <v/>
      </c>
      <c r="Q787" s="73" t="str">
        <f t="shared" si="123"/>
        <v/>
      </c>
      <c r="R787" s="56">
        <f t="shared" si="127"/>
        <v>0</v>
      </c>
      <c r="S787" s="56">
        <f t="shared" si="127"/>
        <v>0</v>
      </c>
      <c r="T787" s="56">
        <f t="shared" si="128"/>
        <v>0</v>
      </c>
      <c r="U787" s="57">
        <f t="shared" si="129"/>
        <v>0</v>
      </c>
      <c r="V787" s="55" t="str">
        <f>IFERROR(VLOOKUP($F787,'Master Info'!$A$14:$W$113,17,FALSE),"")</f>
        <v/>
      </c>
      <c r="W787" s="54"/>
    </row>
    <row r="788" spans="1:23" x14ac:dyDescent="0.25">
      <c r="A788" s="54">
        <f t="shared" si="120"/>
        <v>787</v>
      </c>
      <c r="B788" s="54" t="str">
        <f t="shared" si="124"/>
        <v>-</v>
      </c>
      <c r="C788" s="94"/>
      <c r="D788" s="94"/>
      <c r="E788" s="76"/>
      <c r="F788" s="113"/>
      <c r="G788" s="114"/>
      <c r="H788" s="55">
        <f>IFERROR(VLOOKUP($G788,'Product Master'!$B$1:$G$26,5,FALSE),0)</f>
        <v>0</v>
      </c>
      <c r="I788" s="73" t="str">
        <f t="shared" si="125"/>
        <v/>
      </c>
      <c r="J788" s="115"/>
      <c r="K788" s="57">
        <f t="shared" si="121"/>
        <v>0</v>
      </c>
      <c r="L788" s="115"/>
      <c r="M788" s="56">
        <f t="shared" si="126"/>
        <v>0</v>
      </c>
      <c r="N788" s="56">
        <f t="shared" si="122"/>
        <v>0</v>
      </c>
      <c r="O788" s="56" t="str">
        <f>IFERROR(IF($P788="","",IF($P788=LEFT('Master Info'!$Q$2,2),"SCGST","IGST")),"")</f>
        <v/>
      </c>
      <c r="P788" s="56" t="str">
        <f>IFERROR(LEFT(VLOOKUP($F788,'Master Info'!$A$14:$U$113,21,FALSE),2),"")</f>
        <v/>
      </c>
      <c r="Q788" s="73" t="str">
        <f t="shared" si="123"/>
        <v/>
      </c>
      <c r="R788" s="56">
        <f t="shared" si="127"/>
        <v>0</v>
      </c>
      <c r="S788" s="56">
        <f t="shared" si="127"/>
        <v>0</v>
      </c>
      <c r="T788" s="56">
        <f t="shared" si="128"/>
        <v>0</v>
      </c>
      <c r="U788" s="57">
        <f t="shared" si="129"/>
        <v>0</v>
      </c>
      <c r="V788" s="55" t="str">
        <f>IFERROR(VLOOKUP($F788,'Master Info'!$A$14:$W$113,17,FALSE),"")</f>
        <v/>
      </c>
      <c r="W788" s="54"/>
    </row>
    <row r="789" spans="1:23" x14ac:dyDescent="0.25">
      <c r="A789" s="54">
        <f t="shared" si="120"/>
        <v>788</v>
      </c>
      <c r="B789" s="54" t="str">
        <f t="shared" si="124"/>
        <v>-</v>
      </c>
      <c r="C789" s="94"/>
      <c r="D789" s="94"/>
      <c r="E789" s="76"/>
      <c r="F789" s="113"/>
      <c r="G789" s="114"/>
      <c r="H789" s="55">
        <f>IFERROR(VLOOKUP($G789,'Product Master'!$B$1:$G$26,5,FALSE),0)</f>
        <v>0</v>
      </c>
      <c r="I789" s="73" t="str">
        <f t="shared" si="125"/>
        <v/>
      </c>
      <c r="J789" s="115"/>
      <c r="K789" s="57">
        <f t="shared" si="121"/>
        <v>0</v>
      </c>
      <c r="L789" s="115"/>
      <c r="M789" s="56">
        <f t="shared" si="126"/>
        <v>0</v>
      </c>
      <c r="N789" s="56">
        <f t="shared" si="122"/>
        <v>0</v>
      </c>
      <c r="O789" s="56" t="str">
        <f>IFERROR(IF($P789="","",IF($P789=LEFT('Master Info'!$Q$2,2),"SCGST","IGST")),"")</f>
        <v/>
      </c>
      <c r="P789" s="56" t="str">
        <f>IFERROR(LEFT(VLOOKUP($F789,'Master Info'!$A$14:$U$113,21,FALSE),2),"")</f>
        <v/>
      </c>
      <c r="Q789" s="73" t="str">
        <f t="shared" si="123"/>
        <v/>
      </c>
      <c r="R789" s="56">
        <f t="shared" si="127"/>
        <v>0</v>
      </c>
      <c r="S789" s="56">
        <f t="shared" si="127"/>
        <v>0</v>
      </c>
      <c r="T789" s="56">
        <f t="shared" si="128"/>
        <v>0</v>
      </c>
      <c r="U789" s="57">
        <f t="shared" si="129"/>
        <v>0</v>
      </c>
      <c r="V789" s="55" t="str">
        <f>IFERROR(VLOOKUP($F789,'Master Info'!$A$14:$W$113,17,FALSE),"")</f>
        <v/>
      </c>
      <c r="W789" s="54"/>
    </row>
    <row r="790" spans="1:23" x14ac:dyDescent="0.25">
      <c r="A790" s="54">
        <f t="shared" si="120"/>
        <v>789</v>
      </c>
      <c r="B790" s="54" t="str">
        <f t="shared" si="124"/>
        <v>-</v>
      </c>
      <c r="C790" s="94"/>
      <c r="D790" s="94"/>
      <c r="E790" s="76"/>
      <c r="F790" s="113"/>
      <c r="G790" s="114"/>
      <c r="H790" s="55">
        <f>IFERROR(VLOOKUP($G790,'Product Master'!$B$1:$G$26,5,FALSE),0)</f>
        <v>0</v>
      </c>
      <c r="I790" s="73" t="str">
        <f t="shared" si="125"/>
        <v/>
      </c>
      <c r="J790" s="115"/>
      <c r="K790" s="57">
        <f t="shared" si="121"/>
        <v>0</v>
      </c>
      <c r="L790" s="115"/>
      <c r="M790" s="56">
        <f t="shared" si="126"/>
        <v>0</v>
      </c>
      <c r="N790" s="56">
        <f t="shared" si="122"/>
        <v>0</v>
      </c>
      <c r="O790" s="56" t="str">
        <f>IFERROR(IF($P790="","",IF($P790=LEFT('Master Info'!$Q$2,2),"SCGST","IGST")),"")</f>
        <v/>
      </c>
      <c r="P790" s="56" t="str">
        <f>IFERROR(LEFT(VLOOKUP($F790,'Master Info'!$A$14:$U$113,21,FALSE),2),"")</f>
        <v/>
      </c>
      <c r="Q790" s="73" t="str">
        <f t="shared" si="123"/>
        <v/>
      </c>
      <c r="R790" s="56">
        <f t="shared" si="127"/>
        <v>0</v>
      </c>
      <c r="S790" s="56">
        <f t="shared" si="127"/>
        <v>0</v>
      </c>
      <c r="T790" s="56">
        <f t="shared" si="128"/>
        <v>0</v>
      </c>
      <c r="U790" s="57">
        <f t="shared" si="129"/>
        <v>0</v>
      </c>
      <c r="V790" s="55" t="str">
        <f>IFERROR(VLOOKUP($F790,'Master Info'!$A$14:$W$113,17,FALSE),"")</f>
        <v/>
      </c>
      <c r="W790" s="54"/>
    </row>
    <row r="791" spans="1:23" x14ac:dyDescent="0.25">
      <c r="A791" s="54">
        <f t="shared" si="120"/>
        <v>790</v>
      </c>
      <c r="B791" s="54" t="str">
        <f t="shared" si="124"/>
        <v>-</v>
      </c>
      <c r="C791" s="94"/>
      <c r="D791" s="94"/>
      <c r="E791" s="76"/>
      <c r="F791" s="113"/>
      <c r="G791" s="114"/>
      <c r="H791" s="55">
        <f>IFERROR(VLOOKUP($G791,'Product Master'!$B$1:$G$26,5,FALSE),0)</f>
        <v>0</v>
      </c>
      <c r="I791" s="73" t="str">
        <f t="shared" si="125"/>
        <v/>
      </c>
      <c r="J791" s="115"/>
      <c r="K791" s="57">
        <f t="shared" si="121"/>
        <v>0</v>
      </c>
      <c r="L791" s="115"/>
      <c r="M791" s="56">
        <f t="shared" si="126"/>
        <v>0</v>
      </c>
      <c r="N791" s="56">
        <f t="shared" si="122"/>
        <v>0</v>
      </c>
      <c r="O791" s="56" t="str">
        <f>IFERROR(IF($P791="","",IF($P791=LEFT('Master Info'!$Q$2,2),"SCGST","IGST")),"")</f>
        <v/>
      </c>
      <c r="P791" s="56" t="str">
        <f>IFERROR(LEFT(VLOOKUP($F791,'Master Info'!$A$14:$U$113,21,FALSE),2),"")</f>
        <v/>
      </c>
      <c r="Q791" s="73" t="str">
        <f t="shared" si="123"/>
        <v/>
      </c>
      <c r="R791" s="56">
        <f t="shared" si="127"/>
        <v>0</v>
      </c>
      <c r="S791" s="56">
        <f t="shared" si="127"/>
        <v>0</v>
      </c>
      <c r="T791" s="56">
        <f t="shared" si="128"/>
        <v>0</v>
      </c>
      <c r="U791" s="57">
        <f t="shared" si="129"/>
        <v>0</v>
      </c>
      <c r="V791" s="55" t="str">
        <f>IFERROR(VLOOKUP($F791,'Master Info'!$A$14:$W$113,17,FALSE),"")</f>
        <v/>
      </c>
      <c r="W791" s="54"/>
    </row>
    <row r="792" spans="1:23" x14ac:dyDescent="0.25">
      <c r="A792" s="54">
        <f t="shared" ref="A792:A855" si="130">A791+1</f>
        <v>791</v>
      </c>
      <c r="B792" s="54" t="str">
        <f t="shared" si="124"/>
        <v>-</v>
      </c>
      <c r="C792" s="94"/>
      <c r="D792" s="94"/>
      <c r="E792" s="76"/>
      <c r="F792" s="113"/>
      <c r="G792" s="114"/>
      <c r="H792" s="55">
        <f>IFERROR(VLOOKUP($G792,'Product Master'!$B$1:$G$26,5,FALSE),0)</f>
        <v>0</v>
      </c>
      <c r="I792" s="73" t="str">
        <f t="shared" si="125"/>
        <v/>
      </c>
      <c r="J792" s="115"/>
      <c r="K792" s="57">
        <f t="shared" si="121"/>
        <v>0</v>
      </c>
      <c r="L792" s="115"/>
      <c r="M792" s="56">
        <f t="shared" si="126"/>
        <v>0</v>
      </c>
      <c r="N792" s="56">
        <f t="shared" si="122"/>
        <v>0</v>
      </c>
      <c r="O792" s="56" t="str">
        <f>IFERROR(IF($P792="","",IF($P792=LEFT('Master Info'!$Q$2,2),"SCGST","IGST")),"")</f>
        <v/>
      </c>
      <c r="P792" s="56" t="str">
        <f>IFERROR(LEFT(VLOOKUP($F792,'Master Info'!$A$14:$U$113,21,FALSE),2),"")</f>
        <v/>
      </c>
      <c r="Q792" s="73" t="str">
        <f t="shared" si="123"/>
        <v/>
      </c>
      <c r="R792" s="56">
        <f t="shared" si="127"/>
        <v>0</v>
      </c>
      <c r="S792" s="56">
        <f t="shared" si="127"/>
        <v>0</v>
      </c>
      <c r="T792" s="56">
        <f t="shared" si="128"/>
        <v>0</v>
      </c>
      <c r="U792" s="57">
        <f t="shared" si="129"/>
        <v>0</v>
      </c>
      <c r="V792" s="55" t="str">
        <f>IFERROR(VLOOKUP($F792,'Master Info'!$A$14:$W$113,17,FALSE),"")</f>
        <v/>
      </c>
      <c r="W792" s="54"/>
    </row>
    <row r="793" spans="1:23" x14ac:dyDescent="0.25">
      <c r="A793" s="54">
        <f t="shared" si="130"/>
        <v>792</v>
      </c>
      <c r="B793" s="54" t="str">
        <f t="shared" si="124"/>
        <v>-</v>
      </c>
      <c r="C793" s="94"/>
      <c r="D793" s="94"/>
      <c r="E793" s="76"/>
      <c r="F793" s="113"/>
      <c r="G793" s="114"/>
      <c r="H793" s="55">
        <f>IFERROR(VLOOKUP($G793,'Product Master'!$B$1:$G$26,5,FALSE),0)</f>
        <v>0</v>
      </c>
      <c r="I793" s="73" t="str">
        <f t="shared" si="125"/>
        <v/>
      </c>
      <c r="J793" s="115"/>
      <c r="K793" s="57">
        <f t="shared" si="121"/>
        <v>0</v>
      </c>
      <c r="L793" s="115"/>
      <c r="M793" s="56">
        <f t="shared" si="126"/>
        <v>0</v>
      </c>
      <c r="N793" s="56">
        <f t="shared" si="122"/>
        <v>0</v>
      </c>
      <c r="O793" s="56" t="str">
        <f>IFERROR(IF($P793="","",IF($P793=LEFT('Master Info'!$Q$2,2),"SCGST","IGST")),"")</f>
        <v/>
      </c>
      <c r="P793" s="56" t="str">
        <f>IFERROR(LEFT(VLOOKUP($F793,'Master Info'!$A$14:$U$113,21,FALSE),2),"")</f>
        <v/>
      </c>
      <c r="Q793" s="73" t="str">
        <f t="shared" si="123"/>
        <v/>
      </c>
      <c r="R793" s="56">
        <f t="shared" si="127"/>
        <v>0</v>
      </c>
      <c r="S793" s="56">
        <f t="shared" si="127"/>
        <v>0</v>
      </c>
      <c r="T793" s="56">
        <f t="shared" si="128"/>
        <v>0</v>
      </c>
      <c r="U793" s="57">
        <f t="shared" si="129"/>
        <v>0</v>
      </c>
      <c r="V793" s="55" t="str">
        <f>IFERROR(VLOOKUP($F793,'Master Info'!$A$14:$W$113,17,FALSE),"")</f>
        <v/>
      </c>
      <c r="W793" s="54"/>
    </row>
    <row r="794" spans="1:23" x14ac:dyDescent="0.25">
      <c r="A794" s="54">
        <f t="shared" si="130"/>
        <v>793</v>
      </c>
      <c r="B794" s="54" t="str">
        <f t="shared" si="124"/>
        <v>-</v>
      </c>
      <c r="C794" s="94"/>
      <c r="D794" s="94"/>
      <c r="E794" s="76"/>
      <c r="F794" s="113"/>
      <c r="G794" s="114"/>
      <c r="H794" s="55">
        <f>IFERROR(VLOOKUP($G794,'Product Master'!$B$1:$G$26,5,FALSE),0)</f>
        <v>0</v>
      </c>
      <c r="I794" s="73" t="str">
        <f t="shared" si="125"/>
        <v/>
      </c>
      <c r="J794" s="115"/>
      <c r="K794" s="57">
        <f t="shared" si="121"/>
        <v>0</v>
      </c>
      <c r="L794" s="115"/>
      <c r="M794" s="56">
        <f t="shared" si="126"/>
        <v>0</v>
      </c>
      <c r="N794" s="56">
        <f t="shared" si="122"/>
        <v>0</v>
      </c>
      <c r="O794" s="56" t="str">
        <f>IFERROR(IF($P794="","",IF($P794=LEFT('Master Info'!$Q$2,2),"SCGST","IGST")),"")</f>
        <v/>
      </c>
      <c r="P794" s="56" t="str">
        <f>IFERROR(LEFT(VLOOKUP($F794,'Master Info'!$A$14:$U$113,21,FALSE),2),"")</f>
        <v/>
      </c>
      <c r="Q794" s="73" t="str">
        <f t="shared" si="123"/>
        <v/>
      </c>
      <c r="R794" s="56">
        <f t="shared" si="127"/>
        <v>0</v>
      </c>
      <c r="S794" s="56">
        <f t="shared" si="127"/>
        <v>0</v>
      </c>
      <c r="T794" s="56">
        <f t="shared" si="128"/>
        <v>0</v>
      </c>
      <c r="U794" s="57">
        <f t="shared" si="129"/>
        <v>0</v>
      </c>
      <c r="V794" s="55" t="str">
        <f>IFERROR(VLOOKUP($F794,'Master Info'!$A$14:$W$113,17,FALSE),"")</f>
        <v/>
      </c>
      <c r="W794" s="54"/>
    </row>
    <row r="795" spans="1:23" x14ac:dyDescent="0.25">
      <c r="A795" s="54">
        <f t="shared" si="130"/>
        <v>794</v>
      </c>
      <c r="B795" s="54" t="str">
        <f t="shared" si="124"/>
        <v>-</v>
      </c>
      <c r="C795" s="94"/>
      <c r="D795" s="94"/>
      <c r="E795" s="76"/>
      <c r="F795" s="113"/>
      <c r="G795" s="114"/>
      <c r="H795" s="55">
        <f>IFERROR(VLOOKUP($G795,'Product Master'!$B$1:$G$26,5,FALSE),0)</f>
        <v>0</v>
      </c>
      <c r="I795" s="73" t="str">
        <f t="shared" si="125"/>
        <v/>
      </c>
      <c r="J795" s="115"/>
      <c r="K795" s="57">
        <f t="shared" si="121"/>
        <v>0</v>
      </c>
      <c r="L795" s="115"/>
      <c r="M795" s="56">
        <f t="shared" si="126"/>
        <v>0</v>
      </c>
      <c r="N795" s="56">
        <f t="shared" si="122"/>
        <v>0</v>
      </c>
      <c r="O795" s="56" t="str">
        <f>IFERROR(IF($P795="","",IF($P795=LEFT('Master Info'!$Q$2,2),"SCGST","IGST")),"")</f>
        <v/>
      </c>
      <c r="P795" s="56" t="str">
        <f>IFERROR(LEFT(VLOOKUP($F795,'Master Info'!$A$14:$U$113,21,FALSE),2),"")</f>
        <v/>
      </c>
      <c r="Q795" s="73" t="str">
        <f t="shared" si="123"/>
        <v/>
      </c>
      <c r="R795" s="56">
        <f t="shared" si="127"/>
        <v>0</v>
      </c>
      <c r="S795" s="56">
        <f t="shared" si="127"/>
        <v>0</v>
      </c>
      <c r="T795" s="56">
        <f t="shared" si="128"/>
        <v>0</v>
      </c>
      <c r="U795" s="57">
        <f t="shared" si="129"/>
        <v>0</v>
      </c>
      <c r="V795" s="55" t="str">
        <f>IFERROR(VLOOKUP($F795,'Master Info'!$A$14:$W$113,17,FALSE),"")</f>
        <v/>
      </c>
      <c r="W795" s="54"/>
    </row>
    <row r="796" spans="1:23" x14ac:dyDescent="0.25">
      <c r="A796" s="54">
        <f t="shared" si="130"/>
        <v>795</v>
      </c>
      <c r="B796" s="54" t="str">
        <f t="shared" si="124"/>
        <v>-</v>
      </c>
      <c r="C796" s="94"/>
      <c r="D796" s="94"/>
      <c r="E796" s="76"/>
      <c r="F796" s="113"/>
      <c r="G796" s="114"/>
      <c r="H796" s="55">
        <f>IFERROR(VLOOKUP($G796,'Product Master'!$B$1:$G$26,5,FALSE),0)</f>
        <v>0</v>
      </c>
      <c r="I796" s="73" t="str">
        <f t="shared" si="125"/>
        <v/>
      </c>
      <c r="J796" s="115"/>
      <c r="K796" s="57">
        <f t="shared" si="121"/>
        <v>0</v>
      </c>
      <c r="L796" s="115"/>
      <c r="M796" s="56">
        <f t="shared" si="126"/>
        <v>0</v>
      </c>
      <c r="N796" s="56">
        <f t="shared" si="122"/>
        <v>0</v>
      </c>
      <c r="O796" s="56" t="str">
        <f>IFERROR(IF($P796="","",IF($P796=LEFT('Master Info'!$Q$2,2),"SCGST","IGST")),"")</f>
        <v/>
      </c>
      <c r="P796" s="56" t="str">
        <f>IFERROR(LEFT(VLOOKUP($F796,'Master Info'!$A$14:$U$113,21,FALSE),2),"")</f>
        <v/>
      </c>
      <c r="Q796" s="73" t="str">
        <f t="shared" si="123"/>
        <v/>
      </c>
      <c r="R796" s="56">
        <f t="shared" si="127"/>
        <v>0</v>
      </c>
      <c r="S796" s="56">
        <f t="shared" si="127"/>
        <v>0</v>
      </c>
      <c r="T796" s="56">
        <f t="shared" si="128"/>
        <v>0</v>
      </c>
      <c r="U796" s="57">
        <f t="shared" si="129"/>
        <v>0</v>
      </c>
      <c r="V796" s="55" t="str">
        <f>IFERROR(VLOOKUP($F796,'Master Info'!$A$14:$W$113,17,FALSE),"")</f>
        <v/>
      </c>
      <c r="W796" s="54"/>
    </row>
    <row r="797" spans="1:23" x14ac:dyDescent="0.25">
      <c r="A797" s="54">
        <f t="shared" si="130"/>
        <v>796</v>
      </c>
      <c r="B797" s="54" t="str">
        <f t="shared" si="124"/>
        <v>-</v>
      </c>
      <c r="C797" s="94"/>
      <c r="D797" s="94"/>
      <c r="E797" s="76"/>
      <c r="F797" s="113"/>
      <c r="G797" s="114"/>
      <c r="H797" s="55">
        <f>IFERROR(VLOOKUP($G797,'Product Master'!$B$1:$G$26,5,FALSE),0)</f>
        <v>0</v>
      </c>
      <c r="I797" s="73" t="str">
        <f t="shared" si="125"/>
        <v/>
      </c>
      <c r="J797" s="115"/>
      <c r="K797" s="57">
        <f t="shared" si="121"/>
        <v>0</v>
      </c>
      <c r="L797" s="115"/>
      <c r="M797" s="56">
        <f t="shared" si="126"/>
        <v>0</v>
      </c>
      <c r="N797" s="56">
        <f t="shared" si="122"/>
        <v>0</v>
      </c>
      <c r="O797" s="56" t="str">
        <f>IFERROR(IF($P797="","",IF($P797=LEFT('Master Info'!$Q$2,2),"SCGST","IGST")),"")</f>
        <v/>
      </c>
      <c r="P797" s="56" t="str">
        <f>IFERROR(LEFT(VLOOKUP($F797,'Master Info'!$A$14:$U$113,21,FALSE),2),"")</f>
        <v/>
      </c>
      <c r="Q797" s="73" t="str">
        <f t="shared" si="123"/>
        <v/>
      </c>
      <c r="R797" s="56">
        <f t="shared" si="127"/>
        <v>0</v>
      </c>
      <c r="S797" s="56">
        <f t="shared" si="127"/>
        <v>0</v>
      </c>
      <c r="T797" s="56">
        <f t="shared" si="128"/>
        <v>0</v>
      </c>
      <c r="U797" s="57">
        <f t="shared" si="129"/>
        <v>0</v>
      </c>
      <c r="V797" s="55" t="str">
        <f>IFERROR(VLOOKUP($F797,'Master Info'!$A$14:$W$113,17,FALSE),"")</f>
        <v/>
      </c>
      <c r="W797" s="54"/>
    </row>
    <row r="798" spans="1:23" x14ac:dyDescent="0.25">
      <c r="A798" s="54">
        <f t="shared" si="130"/>
        <v>797</v>
      </c>
      <c r="B798" s="54" t="str">
        <f t="shared" si="124"/>
        <v>-</v>
      </c>
      <c r="C798" s="94"/>
      <c r="D798" s="94"/>
      <c r="E798" s="76"/>
      <c r="F798" s="113"/>
      <c r="G798" s="114"/>
      <c r="H798" s="55">
        <f>IFERROR(VLOOKUP($G798,'Product Master'!$B$1:$G$26,5,FALSE),0)</f>
        <v>0</v>
      </c>
      <c r="I798" s="73" t="str">
        <f t="shared" si="125"/>
        <v/>
      </c>
      <c r="J798" s="115"/>
      <c r="K798" s="57">
        <f t="shared" si="121"/>
        <v>0</v>
      </c>
      <c r="L798" s="115"/>
      <c r="M798" s="56">
        <f t="shared" si="126"/>
        <v>0</v>
      </c>
      <c r="N798" s="56">
        <f t="shared" si="122"/>
        <v>0</v>
      </c>
      <c r="O798" s="56" t="str">
        <f>IFERROR(IF($P798="","",IF($P798=LEFT('Master Info'!$Q$2,2),"SCGST","IGST")),"")</f>
        <v/>
      </c>
      <c r="P798" s="56" t="str">
        <f>IFERROR(LEFT(VLOOKUP($F798,'Master Info'!$A$14:$U$113,21,FALSE),2),"")</f>
        <v/>
      </c>
      <c r="Q798" s="73" t="str">
        <f t="shared" si="123"/>
        <v/>
      </c>
      <c r="R798" s="56">
        <f t="shared" si="127"/>
        <v>0</v>
      </c>
      <c r="S798" s="56">
        <f t="shared" si="127"/>
        <v>0</v>
      </c>
      <c r="T798" s="56">
        <f t="shared" si="128"/>
        <v>0</v>
      </c>
      <c r="U798" s="57">
        <f t="shared" si="129"/>
        <v>0</v>
      </c>
      <c r="V798" s="55" t="str">
        <f>IFERROR(VLOOKUP($F798,'Master Info'!$A$14:$W$113,17,FALSE),"")</f>
        <v/>
      </c>
      <c r="W798" s="54"/>
    </row>
    <row r="799" spans="1:23" x14ac:dyDescent="0.25">
      <c r="A799" s="54">
        <f t="shared" si="130"/>
        <v>798</v>
      </c>
      <c r="B799" s="54" t="str">
        <f t="shared" si="124"/>
        <v>-</v>
      </c>
      <c r="C799" s="94"/>
      <c r="D799" s="94"/>
      <c r="E799" s="76"/>
      <c r="F799" s="113"/>
      <c r="G799" s="114"/>
      <c r="H799" s="55">
        <f>IFERROR(VLOOKUP($G799,'Product Master'!$B$1:$G$26,5,FALSE),0)</f>
        <v>0</v>
      </c>
      <c r="I799" s="73" t="str">
        <f t="shared" si="125"/>
        <v/>
      </c>
      <c r="J799" s="115"/>
      <c r="K799" s="57">
        <f t="shared" si="121"/>
        <v>0</v>
      </c>
      <c r="L799" s="115"/>
      <c r="M799" s="56">
        <f t="shared" si="126"/>
        <v>0</v>
      </c>
      <c r="N799" s="56">
        <f t="shared" si="122"/>
        <v>0</v>
      </c>
      <c r="O799" s="56" t="str">
        <f>IFERROR(IF($P799="","",IF($P799=LEFT('Master Info'!$Q$2,2),"SCGST","IGST")),"")</f>
        <v/>
      </c>
      <c r="P799" s="56" t="str">
        <f>IFERROR(LEFT(VLOOKUP($F799,'Master Info'!$A$14:$U$113,21,FALSE),2),"")</f>
        <v/>
      </c>
      <c r="Q799" s="73" t="str">
        <f t="shared" si="123"/>
        <v/>
      </c>
      <c r="R799" s="56">
        <f t="shared" si="127"/>
        <v>0</v>
      </c>
      <c r="S799" s="56">
        <f t="shared" si="127"/>
        <v>0</v>
      </c>
      <c r="T799" s="56">
        <f t="shared" si="128"/>
        <v>0</v>
      </c>
      <c r="U799" s="57">
        <f t="shared" si="129"/>
        <v>0</v>
      </c>
      <c r="V799" s="55" t="str">
        <f>IFERROR(VLOOKUP($F799,'Master Info'!$A$14:$W$113,17,FALSE),"")</f>
        <v/>
      </c>
      <c r="W799" s="54"/>
    </row>
    <row r="800" spans="1:23" x14ac:dyDescent="0.25">
      <c r="A800" s="54">
        <f t="shared" si="130"/>
        <v>799</v>
      </c>
      <c r="B800" s="54" t="str">
        <f t="shared" si="124"/>
        <v>-</v>
      </c>
      <c r="C800" s="94"/>
      <c r="D800" s="94"/>
      <c r="E800" s="76"/>
      <c r="F800" s="113"/>
      <c r="G800" s="114"/>
      <c r="H800" s="55">
        <f>IFERROR(VLOOKUP($G800,'Product Master'!$B$1:$G$26,5,FALSE),0)</f>
        <v>0</v>
      </c>
      <c r="I800" s="73" t="str">
        <f t="shared" si="125"/>
        <v/>
      </c>
      <c r="J800" s="115"/>
      <c r="K800" s="57">
        <f t="shared" si="121"/>
        <v>0</v>
      </c>
      <c r="L800" s="115"/>
      <c r="M800" s="56">
        <f t="shared" si="126"/>
        <v>0</v>
      </c>
      <c r="N800" s="56">
        <f t="shared" si="122"/>
        <v>0</v>
      </c>
      <c r="O800" s="56" t="str">
        <f>IFERROR(IF($P800="","",IF($P800=LEFT('Master Info'!$Q$2,2),"SCGST","IGST")),"")</f>
        <v/>
      </c>
      <c r="P800" s="56" t="str">
        <f>IFERROR(LEFT(VLOOKUP($F800,'Master Info'!$A$14:$U$113,21,FALSE),2),"")</f>
        <v/>
      </c>
      <c r="Q800" s="73" t="str">
        <f t="shared" si="123"/>
        <v/>
      </c>
      <c r="R800" s="56">
        <f t="shared" si="127"/>
        <v>0</v>
      </c>
      <c r="S800" s="56">
        <f t="shared" si="127"/>
        <v>0</v>
      </c>
      <c r="T800" s="56">
        <f t="shared" si="128"/>
        <v>0</v>
      </c>
      <c r="U800" s="57">
        <f t="shared" si="129"/>
        <v>0</v>
      </c>
      <c r="V800" s="55" t="str">
        <f>IFERROR(VLOOKUP($F800,'Master Info'!$A$14:$W$113,17,FALSE),"")</f>
        <v/>
      </c>
      <c r="W800" s="54"/>
    </row>
    <row r="801" spans="1:23" x14ac:dyDescent="0.25">
      <c r="A801" s="54">
        <f t="shared" si="130"/>
        <v>800</v>
      </c>
      <c r="B801" s="54" t="str">
        <f t="shared" si="124"/>
        <v>-</v>
      </c>
      <c r="C801" s="94"/>
      <c r="D801" s="94"/>
      <c r="E801" s="76"/>
      <c r="F801" s="113"/>
      <c r="G801" s="114"/>
      <c r="H801" s="55">
        <f>IFERROR(VLOOKUP($G801,'Product Master'!$B$1:$G$26,5,FALSE),0)</f>
        <v>0</v>
      </c>
      <c r="I801" s="73" t="str">
        <f t="shared" si="125"/>
        <v/>
      </c>
      <c r="J801" s="115"/>
      <c r="K801" s="57">
        <f t="shared" si="121"/>
        <v>0</v>
      </c>
      <c r="L801" s="115"/>
      <c r="M801" s="56">
        <f t="shared" si="126"/>
        <v>0</v>
      </c>
      <c r="N801" s="56">
        <f t="shared" si="122"/>
        <v>0</v>
      </c>
      <c r="O801" s="56" t="str">
        <f>IFERROR(IF($P801="","",IF($P801=LEFT('Master Info'!$Q$2,2),"SCGST","IGST")),"")</f>
        <v/>
      </c>
      <c r="P801" s="56" t="str">
        <f>IFERROR(LEFT(VLOOKUP($F801,'Master Info'!$A$14:$U$113,21,FALSE),2),"")</f>
        <v/>
      </c>
      <c r="Q801" s="73" t="str">
        <f t="shared" si="123"/>
        <v/>
      </c>
      <c r="R801" s="56">
        <f t="shared" si="127"/>
        <v>0</v>
      </c>
      <c r="S801" s="56">
        <f t="shared" si="127"/>
        <v>0</v>
      </c>
      <c r="T801" s="56">
        <f t="shared" si="128"/>
        <v>0</v>
      </c>
      <c r="U801" s="57">
        <f t="shared" si="129"/>
        <v>0</v>
      </c>
      <c r="V801" s="55" t="str">
        <f>IFERROR(VLOOKUP($F801,'Master Info'!$A$14:$W$113,17,FALSE),"")</f>
        <v/>
      </c>
      <c r="W801" s="54"/>
    </row>
    <row r="802" spans="1:23" x14ac:dyDescent="0.25">
      <c r="A802" s="54">
        <f t="shared" si="130"/>
        <v>801</v>
      </c>
      <c r="B802" s="54" t="str">
        <f t="shared" si="124"/>
        <v>-</v>
      </c>
      <c r="C802" s="94"/>
      <c r="D802" s="94"/>
      <c r="E802" s="76"/>
      <c r="F802" s="113"/>
      <c r="G802" s="114"/>
      <c r="H802" s="55">
        <f>IFERROR(VLOOKUP($G802,'Product Master'!$B$1:$G$26,5,FALSE),0)</f>
        <v>0</v>
      </c>
      <c r="I802" s="73" t="str">
        <f t="shared" si="125"/>
        <v/>
      </c>
      <c r="J802" s="115"/>
      <c r="K802" s="57">
        <f t="shared" si="121"/>
        <v>0</v>
      </c>
      <c r="L802" s="115"/>
      <c r="M802" s="56">
        <f t="shared" si="126"/>
        <v>0</v>
      </c>
      <c r="N802" s="56">
        <f t="shared" si="122"/>
        <v>0</v>
      </c>
      <c r="O802" s="56" t="str">
        <f>IFERROR(IF($P802="","",IF($P802=LEFT('Master Info'!$Q$2,2),"SCGST","IGST")),"")</f>
        <v/>
      </c>
      <c r="P802" s="56" t="str">
        <f>IFERROR(LEFT(VLOOKUP($F802,'Master Info'!$A$14:$U$113,21,FALSE),2),"")</f>
        <v/>
      </c>
      <c r="Q802" s="73" t="str">
        <f t="shared" si="123"/>
        <v/>
      </c>
      <c r="R802" s="56">
        <f t="shared" si="127"/>
        <v>0</v>
      </c>
      <c r="S802" s="56">
        <f t="shared" si="127"/>
        <v>0</v>
      </c>
      <c r="T802" s="56">
        <f t="shared" si="128"/>
        <v>0</v>
      </c>
      <c r="U802" s="57">
        <f t="shared" si="129"/>
        <v>0</v>
      </c>
      <c r="V802" s="55" t="str">
        <f>IFERROR(VLOOKUP($F802,'Master Info'!$A$14:$W$113,17,FALSE),"")</f>
        <v/>
      </c>
      <c r="W802" s="54"/>
    </row>
    <row r="803" spans="1:23" x14ac:dyDescent="0.25">
      <c r="A803" s="54">
        <f t="shared" si="130"/>
        <v>802</v>
      </c>
      <c r="B803" s="54" t="str">
        <f t="shared" si="124"/>
        <v>-</v>
      </c>
      <c r="C803" s="94"/>
      <c r="D803" s="94"/>
      <c r="E803" s="76"/>
      <c r="F803" s="113"/>
      <c r="G803" s="114"/>
      <c r="H803" s="55">
        <f>IFERROR(VLOOKUP($G803,'Product Master'!$B$1:$G$26,5,FALSE),0)</f>
        <v>0</v>
      </c>
      <c r="I803" s="73" t="str">
        <f t="shared" si="125"/>
        <v/>
      </c>
      <c r="J803" s="115"/>
      <c r="K803" s="57">
        <f t="shared" si="121"/>
        <v>0</v>
      </c>
      <c r="L803" s="115"/>
      <c r="M803" s="56">
        <f t="shared" si="126"/>
        <v>0</v>
      </c>
      <c r="N803" s="56">
        <f t="shared" si="122"/>
        <v>0</v>
      </c>
      <c r="O803" s="56" t="str">
        <f>IFERROR(IF($P803="","",IF($P803=LEFT('Master Info'!$Q$2,2),"SCGST","IGST")),"")</f>
        <v/>
      </c>
      <c r="P803" s="56" t="str">
        <f>IFERROR(LEFT(VLOOKUP($F803,'Master Info'!$A$14:$U$113,21,FALSE),2),"")</f>
        <v/>
      </c>
      <c r="Q803" s="73" t="str">
        <f t="shared" si="123"/>
        <v/>
      </c>
      <c r="R803" s="56">
        <f t="shared" si="127"/>
        <v>0</v>
      </c>
      <c r="S803" s="56">
        <f t="shared" si="127"/>
        <v>0</v>
      </c>
      <c r="T803" s="56">
        <f t="shared" si="128"/>
        <v>0</v>
      </c>
      <c r="U803" s="57">
        <f t="shared" si="129"/>
        <v>0</v>
      </c>
      <c r="V803" s="55" t="str">
        <f>IFERROR(VLOOKUP($F803,'Master Info'!$A$14:$W$113,17,FALSE),"")</f>
        <v/>
      </c>
      <c r="W803" s="54"/>
    </row>
    <row r="804" spans="1:23" x14ac:dyDescent="0.25">
      <c r="A804" s="54">
        <f t="shared" si="130"/>
        <v>803</v>
      </c>
      <c r="B804" s="54" t="str">
        <f t="shared" si="124"/>
        <v>-</v>
      </c>
      <c r="C804" s="94"/>
      <c r="D804" s="94"/>
      <c r="E804" s="76"/>
      <c r="F804" s="113"/>
      <c r="G804" s="114"/>
      <c r="H804" s="55">
        <f>IFERROR(VLOOKUP($G804,'Product Master'!$B$1:$G$26,5,FALSE),0)</f>
        <v>0</v>
      </c>
      <c r="I804" s="73" t="str">
        <f t="shared" si="125"/>
        <v/>
      </c>
      <c r="J804" s="115"/>
      <c r="K804" s="57">
        <f t="shared" si="121"/>
        <v>0</v>
      </c>
      <c r="L804" s="115"/>
      <c r="M804" s="56">
        <f t="shared" si="126"/>
        <v>0</v>
      </c>
      <c r="N804" s="56">
        <f t="shared" si="122"/>
        <v>0</v>
      </c>
      <c r="O804" s="56" t="str">
        <f>IFERROR(IF($P804="","",IF($P804=LEFT('Master Info'!$Q$2,2),"SCGST","IGST")),"")</f>
        <v/>
      </c>
      <c r="P804" s="56" t="str">
        <f>IFERROR(LEFT(VLOOKUP($F804,'Master Info'!$A$14:$U$113,21,FALSE),2),"")</f>
        <v/>
      </c>
      <c r="Q804" s="73" t="str">
        <f t="shared" si="123"/>
        <v/>
      </c>
      <c r="R804" s="56">
        <f t="shared" si="127"/>
        <v>0</v>
      </c>
      <c r="S804" s="56">
        <f t="shared" si="127"/>
        <v>0</v>
      </c>
      <c r="T804" s="56">
        <f t="shared" si="128"/>
        <v>0</v>
      </c>
      <c r="U804" s="57">
        <f t="shared" si="129"/>
        <v>0</v>
      </c>
      <c r="V804" s="55" t="str">
        <f>IFERROR(VLOOKUP($F804,'Master Info'!$A$14:$W$113,17,FALSE),"")</f>
        <v/>
      </c>
      <c r="W804" s="54"/>
    </row>
    <row r="805" spans="1:23" x14ac:dyDescent="0.25">
      <c r="A805" s="54">
        <f t="shared" si="130"/>
        <v>804</v>
      </c>
      <c r="B805" s="54" t="str">
        <f t="shared" si="124"/>
        <v>-</v>
      </c>
      <c r="C805" s="94"/>
      <c r="D805" s="94"/>
      <c r="E805" s="76"/>
      <c r="F805" s="113"/>
      <c r="G805" s="114"/>
      <c r="H805" s="55">
        <f>IFERROR(VLOOKUP($G805,'Product Master'!$B$1:$G$26,5,FALSE),0)</f>
        <v>0</v>
      </c>
      <c r="I805" s="73" t="str">
        <f t="shared" si="125"/>
        <v/>
      </c>
      <c r="J805" s="115"/>
      <c r="K805" s="57">
        <f t="shared" si="121"/>
        <v>0</v>
      </c>
      <c r="L805" s="115"/>
      <c r="M805" s="56">
        <f t="shared" si="126"/>
        <v>0</v>
      </c>
      <c r="N805" s="56">
        <f t="shared" si="122"/>
        <v>0</v>
      </c>
      <c r="O805" s="56" t="str">
        <f>IFERROR(IF($P805="","",IF($P805=LEFT('Master Info'!$Q$2,2),"SCGST","IGST")),"")</f>
        <v/>
      </c>
      <c r="P805" s="56" t="str">
        <f>IFERROR(LEFT(VLOOKUP($F805,'Master Info'!$A$14:$U$113,21,FALSE),2),"")</f>
        <v/>
      </c>
      <c r="Q805" s="73" t="str">
        <f t="shared" si="123"/>
        <v/>
      </c>
      <c r="R805" s="56">
        <f t="shared" si="127"/>
        <v>0</v>
      </c>
      <c r="S805" s="56">
        <f t="shared" si="127"/>
        <v>0</v>
      </c>
      <c r="T805" s="56">
        <f t="shared" si="128"/>
        <v>0</v>
      </c>
      <c r="U805" s="57">
        <f t="shared" si="129"/>
        <v>0</v>
      </c>
      <c r="V805" s="55" t="str">
        <f>IFERROR(VLOOKUP($F805,'Master Info'!$A$14:$W$113,17,FALSE),"")</f>
        <v/>
      </c>
      <c r="W805" s="54"/>
    </row>
    <row r="806" spans="1:23" x14ac:dyDescent="0.25">
      <c r="A806" s="54">
        <f t="shared" si="130"/>
        <v>805</v>
      </c>
      <c r="B806" s="54" t="str">
        <f t="shared" si="124"/>
        <v>-</v>
      </c>
      <c r="C806" s="94"/>
      <c r="D806" s="94"/>
      <c r="E806" s="76"/>
      <c r="F806" s="113"/>
      <c r="G806" s="114"/>
      <c r="H806" s="55">
        <f>IFERROR(VLOOKUP($G806,'Product Master'!$B$1:$G$26,5,FALSE),0)</f>
        <v>0</v>
      </c>
      <c r="I806" s="73" t="str">
        <f t="shared" si="125"/>
        <v/>
      </c>
      <c r="J806" s="115"/>
      <c r="K806" s="57">
        <f t="shared" si="121"/>
        <v>0</v>
      </c>
      <c r="L806" s="115"/>
      <c r="M806" s="56">
        <f t="shared" si="126"/>
        <v>0</v>
      </c>
      <c r="N806" s="56">
        <f t="shared" si="122"/>
        <v>0</v>
      </c>
      <c r="O806" s="56" t="str">
        <f>IFERROR(IF($P806="","",IF($P806=LEFT('Master Info'!$Q$2,2),"SCGST","IGST")),"")</f>
        <v/>
      </c>
      <c r="P806" s="56" t="str">
        <f>IFERROR(LEFT(VLOOKUP($F806,'Master Info'!$A$14:$U$113,21,FALSE),2),"")</f>
        <v/>
      </c>
      <c r="Q806" s="73" t="str">
        <f t="shared" si="123"/>
        <v/>
      </c>
      <c r="R806" s="56">
        <f t="shared" si="127"/>
        <v>0</v>
      </c>
      <c r="S806" s="56">
        <f t="shared" si="127"/>
        <v>0</v>
      </c>
      <c r="T806" s="56">
        <f t="shared" si="128"/>
        <v>0</v>
      </c>
      <c r="U806" s="57">
        <f t="shared" si="129"/>
        <v>0</v>
      </c>
      <c r="V806" s="55" t="str">
        <f>IFERROR(VLOOKUP($F806,'Master Info'!$A$14:$W$113,17,FALSE),"")</f>
        <v/>
      </c>
      <c r="W806" s="54"/>
    </row>
    <row r="807" spans="1:23" x14ac:dyDescent="0.25">
      <c r="A807" s="54">
        <f t="shared" si="130"/>
        <v>806</v>
      </c>
      <c r="B807" s="54" t="str">
        <f t="shared" si="124"/>
        <v>-</v>
      </c>
      <c r="C807" s="94"/>
      <c r="D807" s="94"/>
      <c r="E807" s="76"/>
      <c r="F807" s="113"/>
      <c r="G807" s="114"/>
      <c r="H807" s="55">
        <f>IFERROR(VLOOKUP($G807,'Product Master'!$B$1:$G$26,5,FALSE),0)</f>
        <v>0</v>
      </c>
      <c r="I807" s="73" t="str">
        <f t="shared" si="125"/>
        <v/>
      </c>
      <c r="J807" s="115"/>
      <c r="K807" s="57">
        <f t="shared" si="121"/>
        <v>0</v>
      </c>
      <c r="L807" s="115"/>
      <c r="M807" s="56">
        <f t="shared" si="126"/>
        <v>0</v>
      </c>
      <c r="N807" s="56">
        <f t="shared" si="122"/>
        <v>0</v>
      </c>
      <c r="O807" s="56" t="str">
        <f>IFERROR(IF($P807="","",IF($P807=LEFT('Master Info'!$Q$2,2),"SCGST","IGST")),"")</f>
        <v/>
      </c>
      <c r="P807" s="56" t="str">
        <f>IFERROR(LEFT(VLOOKUP($F807,'Master Info'!$A$14:$U$113,21,FALSE),2),"")</f>
        <v/>
      </c>
      <c r="Q807" s="73" t="str">
        <f t="shared" si="123"/>
        <v/>
      </c>
      <c r="R807" s="56">
        <f t="shared" si="127"/>
        <v>0</v>
      </c>
      <c r="S807" s="56">
        <f t="shared" si="127"/>
        <v>0</v>
      </c>
      <c r="T807" s="56">
        <f t="shared" si="128"/>
        <v>0</v>
      </c>
      <c r="U807" s="57">
        <f t="shared" si="129"/>
        <v>0</v>
      </c>
      <c r="V807" s="55" t="str">
        <f>IFERROR(VLOOKUP($F807,'Master Info'!$A$14:$W$113,17,FALSE),"")</f>
        <v/>
      </c>
      <c r="W807" s="54"/>
    </row>
    <row r="808" spans="1:23" x14ac:dyDescent="0.25">
      <c r="A808" s="54">
        <f t="shared" si="130"/>
        <v>807</v>
      </c>
      <c r="B808" s="54" t="str">
        <f t="shared" si="124"/>
        <v>-</v>
      </c>
      <c r="C808" s="94"/>
      <c r="D808" s="94"/>
      <c r="E808" s="76"/>
      <c r="F808" s="113"/>
      <c r="G808" s="114"/>
      <c r="H808" s="55">
        <f>IFERROR(VLOOKUP($G808,'Product Master'!$B$1:$G$26,5,FALSE),0)</f>
        <v>0</v>
      </c>
      <c r="I808" s="73" t="str">
        <f t="shared" si="125"/>
        <v/>
      </c>
      <c r="J808" s="115"/>
      <c r="K808" s="57">
        <f t="shared" si="121"/>
        <v>0</v>
      </c>
      <c r="L808" s="115"/>
      <c r="M808" s="56">
        <f t="shared" si="126"/>
        <v>0</v>
      </c>
      <c r="N808" s="56">
        <f t="shared" si="122"/>
        <v>0</v>
      </c>
      <c r="O808" s="56" t="str">
        <f>IFERROR(IF($P808="","",IF($P808=LEFT('Master Info'!$Q$2,2),"SCGST","IGST")),"")</f>
        <v/>
      </c>
      <c r="P808" s="56" t="str">
        <f>IFERROR(LEFT(VLOOKUP($F808,'Master Info'!$A$14:$U$113,21,FALSE),2),"")</f>
        <v/>
      </c>
      <c r="Q808" s="73" t="str">
        <f t="shared" si="123"/>
        <v/>
      </c>
      <c r="R808" s="56">
        <f t="shared" si="127"/>
        <v>0</v>
      </c>
      <c r="S808" s="56">
        <f t="shared" si="127"/>
        <v>0</v>
      </c>
      <c r="T808" s="56">
        <f t="shared" si="128"/>
        <v>0</v>
      </c>
      <c r="U808" s="57">
        <f t="shared" si="129"/>
        <v>0</v>
      </c>
      <c r="V808" s="55" t="str">
        <f>IFERROR(VLOOKUP($F808,'Master Info'!$A$14:$W$113,17,FALSE),"")</f>
        <v/>
      </c>
      <c r="W808" s="54"/>
    </row>
    <row r="809" spans="1:23" x14ac:dyDescent="0.25">
      <c r="A809" s="54">
        <f t="shared" si="130"/>
        <v>808</v>
      </c>
      <c r="B809" s="54" t="str">
        <f t="shared" si="124"/>
        <v>-</v>
      </c>
      <c r="C809" s="94"/>
      <c r="D809" s="94"/>
      <c r="E809" s="76"/>
      <c r="F809" s="113"/>
      <c r="G809" s="114"/>
      <c r="H809" s="55">
        <f>IFERROR(VLOOKUP($G809,'Product Master'!$B$1:$G$26,5,FALSE),0)</f>
        <v>0</v>
      </c>
      <c r="I809" s="73" t="str">
        <f t="shared" si="125"/>
        <v/>
      </c>
      <c r="J809" s="115"/>
      <c r="K809" s="57">
        <f t="shared" si="121"/>
        <v>0</v>
      </c>
      <c r="L809" s="115"/>
      <c r="M809" s="56">
        <f t="shared" si="126"/>
        <v>0</v>
      </c>
      <c r="N809" s="56">
        <f t="shared" si="122"/>
        <v>0</v>
      </c>
      <c r="O809" s="56" t="str">
        <f>IFERROR(IF($P809="","",IF($P809=LEFT('Master Info'!$Q$2,2),"SCGST","IGST")),"")</f>
        <v/>
      </c>
      <c r="P809" s="56" t="str">
        <f>IFERROR(LEFT(VLOOKUP($F809,'Master Info'!$A$14:$U$113,21,FALSE),2),"")</f>
        <v/>
      </c>
      <c r="Q809" s="73" t="str">
        <f t="shared" si="123"/>
        <v/>
      </c>
      <c r="R809" s="56">
        <f t="shared" si="127"/>
        <v>0</v>
      </c>
      <c r="S809" s="56">
        <f t="shared" si="127"/>
        <v>0</v>
      </c>
      <c r="T809" s="56">
        <f t="shared" si="128"/>
        <v>0</v>
      </c>
      <c r="U809" s="57">
        <f t="shared" si="129"/>
        <v>0</v>
      </c>
      <c r="V809" s="55" t="str">
        <f>IFERROR(VLOOKUP($F809,'Master Info'!$A$14:$W$113,17,FALSE),"")</f>
        <v/>
      </c>
      <c r="W809" s="54"/>
    </row>
    <row r="810" spans="1:23" x14ac:dyDescent="0.25">
      <c r="A810" s="54">
        <f t="shared" si="130"/>
        <v>809</v>
      </c>
      <c r="B810" s="54" t="str">
        <f t="shared" si="124"/>
        <v>-</v>
      </c>
      <c r="C810" s="94"/>
      <c r="D810" s="94"/>
      <c r="E810" s="76"/>
      <c r="F810" s="113"/>
      <c r="G810" s="114"/>
      <c r="H810" s="55">
        <f>IFERROR(VLOOKUP($G810,'Product Master'!$B$1:$G$26,5,FALSE),0)</f>
        <v>0</v>
      </c>
      <c r="I810" s="73" t="str">
        <f t="shared" si="125"/>
        <v/>
      </c>
      <c r="J810" s="115"/>
      <c r="K810" s="57">
        <f t="shared" si="121"/>
        <v>0</v>
      </c>
      <c r="L810" s="115"/>
      <c r="M810" s="56">
        <f t="shared" si="126"/>
        <v>0</v>
      </c>
      <c r="N810" s="56">
        <f t="shared" si="122"/>
        <v>0</v>
      </c>
      <c r="O810" s="56" t="str">
        <f>IFERROR(IF($P810="","",IF($P810=LEFT('Master Info'!$Q$2,2),"SCGST","IGST")),"")</f>
        <v/>
      </c>
      <c r="P810" s="56" t="str">
        <f>IFERROR(LEFT(VLOOKUP($F810,'Master Info'!$A$14:$U$113,21,FALSE),2),"")</f>
        <v/>
      </c>
      <c r="Q810" s="73" t="str">
        <f t="shared" si="123"/>
        <v/>
      </c>
      <c r="R810" s="56">
        <f t="shared" si="127"/>
        <v>0</v>
      </c>
      <c r="S810" s="56">
        <f t="shared" si="127"/>
        <v>0</v>
      </c>
      <c r="T810" s="56">
        <f t="shared" si="128"/>
        <v>0</v>
      </c>
      <c r="U810" s="57">
        <f t="shared" si="129"/>
        <v>0</v>
      </c>
      <c r="V810" s="55" t="str">
        <f>IFERROR(VLOOKUP($F810,'Master Info'!$A$14:$W$113,17,FALSE),"")</f>
        <v/>
      </c>
      <c r="W810" s="54"/>
    </row>
    <row r="811" spans="1:23" x14ac:dyDescent="0.25">
      <c r="A811" s="54">
        <f t="shared" si="130"/>
        <v>810</v>
      </c>
      <c r="B811" s="54" t="str">
        <f t="shared" si="124"/>
        <v>-</v>
      </c>
      <c r="C811" s="94"/>
      <c r="D811" s="94"/>
      <c r="E811" s="76"/>
      <c r="F811" s="113"/>
      <c r="G811" s="114"/>
      <c r="H811" s="55">
        <f>IFERROR(VLOOKUP($G811,'Product Master'!$B$1:$G$26,5,FALSE),0)</f>
        <v>0</v>
      </c>
      <c r="I811" s="73" t="str">
        <f t="shared" si="125"/>
        <v/>
      </c>
      <c r="J811" s="115"/>
      <c r="K811" s="57">
        <f t="shared" si="121"/>
        <v>0</v>
      </c>
      <c r="L811" s="115"/>
      <c r="M811" s="56">
        <f t="shared" si="126"/>
        <v>0</v>
      </c>
      <c r="N811" s="56">
        <f t="shared" si="122"/>
        <v>0</v>
      </c>
      <c r="O811" s="56" t="str">
        <f>IFERROR(IF($P811="","",IF($P811=LEFT('Master Info'!$Q$2,2),"SCGST","IGST")),"")</f>
        <v/>
      </c>
      <c r="P811" s="56" t="str">
        <f>IFERROR(LEFT(VLOOKUP($F811,'Master Info'!$A$14:$U$113,21,FALSE),2),"")</f>
        <v/>
      </c>
      <c r="Q811" s="73" t="str">
        <f t="shared" si="123"/>
        <v/>
      </c>
      <c r="R811" s="56">
        <f t="shared" si="127"/>
        <v>0</v>
      </c>
      <c r="S811" s="56">
        <f t="shared" si="127"/>
        <v>0</v>
      </c>
      <c r="T811" s="56">
        <f t="shared" si="128"/>
        <v>0</v>
      </c>
      <c r="U811" s="57">
        <f t="shared" si="129"/>
        <v>0</v>
      </c>
      <c r="V811" s="55" t="str">
        <f>IFERROR(VLOOKUP($F811,'Master Info'!$A$14:$W$113,17,FALSE),"")</f>
        <v/>
      </c>
      <c r="W811" s="54"/>
    </row>
    <row r="812" spans="1:23" x14ac:dyDescent="0.25">
      <c r="A812" s="54">
        <f t="shared" si="130"/>
        <v>811</v>
      </c>
      <c r="B812" s="54" t="str">
        <f t="shared" si="124"/>
        <v>-</v>
      </c>
      <c r="C812" s="94"/>
      <c r="D812" s="94"/>
      <c r="E812" s="76"/>
      <c r="F812" s="113"/>
      <c r="G812" s="114"/>
      <c r="H812" s="55">
        <f>IFERROR(VLOOKUP($G812,'Product Master'!$B$1:$G$26,5,FALSE),0)</f>
        <v>0</v>
      </c>
      <c r="I812" s="73" t="str">
        <f t="shared" si="125"/>
        <v/>
      </c>
      <c r="J812" s="115"/>
      <c r="K812" s="57">
        <f t="shared" si="121"/>
        <v>0</v>
      </c>
      <c r="L812" s="115"/>
      <c r="M812" s="56">
        <f t="shared" si="126"/>
        <v>0</v>
      </c>
      <c r="N812" s="56">
        <f t="shared" si="122"/>
        <v>0</v>
      </c>
      <c r="O812" s="56" t="str">
        <f>IFERROR(IF($P812="","",IF($P812=LEFT('Master Info'!$Q$2,2),"SCGST","IGST")),"")</f>
        <v/>
      </c>
      <c r="P812" s="56" t="str">
        <f>IFERROR(LEFT(VLOOKUP($F812,'Master Info'!$A$14:$U$113,21,FALSE),2),"")</f>
        <v/>
      </c>
      <c r="Q812" s="73" t="str">
        <f t="shared" si="123"/>
        <v/>
      </c>
      <c r="R812" s="56">
        <f t="shared" si="127"/>
        <v>0</v>
      </c>
      <c r="S812" s="56">
        <f t="shared" si="127"/>
        <v>0</v>
      </c>
      <c r="T812" s="56">
        <f t="shared" si="128"/>
        <v>0</v>
      </c>
      <c r="U812" s="57">
        <f t="shared" si="129"/>
        <v>0</v>
      </c>
      <c r="V812" s="55" t="str">
        <f>IFERROR(VLOOKUP($F812,'Master Info'!$A$14:$W$113,17,FALSE),"")</f>
        <v/>
      </c>
      <c r="W812" s="54"/>
    </row>
    <row r="813" spans="1:23" x14ac:dyDescent="0.25">
      <c r="A813" s="54">
        <f t="shared" si="130"/>
        <v>812</v>
      </c>
      <c r="B813" s="54" t="str">
        <f t="shared" si="124"/>
        <v>-</v>
      </c>
      <c r="C813" s="94"/>
      <c r="D813" s="94"/>
      <c r="E813" s="76"/>
      <c r="F813" s="113"/>
      <c r="G813" s="114"/>
      <c r="H813" s="55">
        <f>IFERROR(VLOOKUP($G813,'Product Master'!$B$1:$G$26,5,FALSE),0)</f>
        <v>0</v>
      </c>
      <c r="I813" s="73" t="str">
        <f t="shared" si="125"/>
        <v/>
      </c>
      <c r="J813" s="115"/>
      <c r="K813" s="57">
        <f t="shared" si="121"/>
        <v>0</v>
      </c>
      <c r="L813" s="115"/>
      <c r="M813" s="56">
        <f t="shared" si="126"/>
        <v>0</v>
      </c>
      <c r="N813" s="56">
        <f t="shared" si="122"/>
        <v>0</v>
      </c>
      <c r="O813" s="56" t="str">
        <f>IFERROR(IF($P813="","",IF($P813=LEFT('Master Info'!$Q$2,2),"SCGST","IGST")),"")</f>
        <v/>
      </c>
      <c r="P813" s="56" t="str">
        <f>IFERROR(LEFT(VLOOKUP($F813,'Master Info'!$A$14:$U$113,21,FALSE),2),"")</f>
        <v/>
      </c>
      <c r="Q813" s="73" t="str">
        <f t="shared" si="123"/>
        <v/>
      </c>
      <c r="R813" s="56">
        <f t="shared" si="127"/>
        <v>0</v>
      </c>
      <c r="S813" s="56">
        <f t="shared" si="127"/>
        <v>0</v>
      </c>
      <c r="T813" s="56">
        <f t="shared" si="128"/>
        <v>0</v>
      </c>
      <c r="U813" s="57">
        <f t="shared" si="129"/>
        <v>0</v>
      </c>
      <c r="V813" s="55" t="str">
        <f>IFERROR(VLOOKUP($F813,'Master Info'!$A$14:$W$113,17,FALSE),"")</f>
        <v/>
      </c>
      <c r="W813" s="54"/>
    </row>
    <row r="814" spans="1:23" x14ac:dyDescent="0.25">
      <c r="A814" s="54">
        <f t="shared" si="130"/>
        <v>813</v>
      </c>
      <c r="B814" s="54" t="str">
        <f t="shared" si="124"/>
        <v>-</v>
      </c>
      <c r="C814" s="94"/>
      <c r="D814" s="94"/>
      <c r="E814" s="76"/>
      <c r="F814" s="113"/>
      <c r="G814" s="114"/>
      <c r="H814" s="55">
        <f>IFERROR(VLOOKUP($G814,'Product Master'!$B$1:$G$26,5,FALSE),0)</f>
        <v>0</v>
      </c>
      <c r="I814" s="73" t="str">
        <f t="shared" si="125"/>
        <v/>
      </c>
      <c r="J814" s="115"/>
      <c r="K814" s="57">
        <f t="shared" si="121"/>
        <v>0</v>
      </c>
      <c r="L814" s="115"/>
      <c r="M814" s="56">
        <f t="shared" si="126"/>
        <v>0</v>
      </c>
      <c r="N814" s="56">
        <f t="shared" si="122"/>
        <v>0</v>
      </c>
      <c r="O814" s="56" t="str">
        <f>IFERROR(IF($P814="","",IF($P814=LEFT('Master Info'!$Q$2,2),"SCGST","IGST")),"")</f>
        <v/>
      </c>
      <c r="P814" s="56" t="str">
        <f>IFERROR(LEFT(VLOOKUP($F814,'Master Info'!$A$14:$U$113,21,FALSE),2),"")</f>
        <v/>
      </c>
      <c r="Q814" s="73" t="str">
        <f t="shared" si="123"/>
        <v/>
      </c>
      <c r="R814" s="56">
        <f t="shared" si="127"/>
        <v>0</v>
      </c>
      <c r="S814" s="56">
        <f t="shared" si="127"/>
        <v>0</v>
      </c>
      <c r="T814" s="56">
        <f t="shared" si="128"/>
        <v>0</v>
      </c>
      <c r="U814" s="57">
        <f t="shared" si="129"/>
        <v>0</v>
      </c>
      <c r="V814" s="55" t="str">
        <f>IFERROR(VLOOKUP($F814,'Master Info'!$A$14:$W$113,17,FALSE),"")</f>
        <v/>
      </c>
      <c r="W814" s="54"/>
    </row>
    <row r="815" spans="1:23" x14ac:dyDescent="0.25">
      <c r="A815" s="54">
        <f t="shared" si="130"/>
        <v>814</v>
      </c>
      <c r="B815" s="54" t="str">
        <f t="shared" si="124"/>
        <v>-</v>
      </c>
      <c r="C815" s="94"/>
      <c r="D815" s="94"/>
      <c r="E815" s="76"/>
      <c r="F815" s="113"/>
      <c r="G815" s="114"/>
      <c r="H815" s="55">
        <f>IFERROR(VLOOKUP($G815,'Product Master'!$B$1:$G$26,5,FALSE),0)</f>
        <v>0</v>
      </c>
      <c r="I815" s="73" t="str">
        <f t="shared" si="125"/>
        <v/>
      </c>
      <c r="J815" s="115"/>
      <c r="K815" s="57">
        <f t="shared" si="121"/>
        <v>0</v>
      </c>
      <c r="L815" s="115"/>
      <c r="M815" s="56">
        <f t="shared" si="126"/>
        <v>0</v>
      </c>
      <c r="N815" s="56">
        <f t="shared" si="122"/>
        <v>0</v>
      </c>
      <c r="O815" s="56" t="str">
        <f>IFERROR(IF($P815="","",IF($P815=LEFT('Master Info'!$Q$2,2),"SCGST","IGST")),"")</f>
        <v/>
      </c>
      <c r="P815" s="56" t="str">
        <f>IFERROR(LEFT(VLOOKUP($F815,'Master Info'!$A$14:$U$113,21,FALSE),2),"")</f>
        <v/>
      </c>
      <c r="Q815" s="73" t="str">
        <f t="shared" si="123"/>
        <v/>
      </c>
      <c r="R815" s="56">
        <f t="shared" si="127"/>
        <v>0</v>
      </c>
      <c r="S815" s="56">
        <f t="shared" si="127"/>
        <v>0</v>
      </c>
      <c r="T815" s="56">
        <f t="shared" si="128"/>
        <v>0</v>
      </c>
      <c r="U815" s="57">
        <f t="shared" si="129"/>
        <v>0</v>
      </c>
      <c r="V815" s="55" t="str">
        <f>IFERROR(VLOOKUP($F815,'Master Info'!$A$14:$W$113,17,FALSE),"")</f>
        <v/>
      </c>
      <c r="W815" s="54"/>
    </row>
    <row r="816" spans="1:23" x14ac:dyDescent="0.25">
      <c r="A816" s="54">
        <f t="shared" si="130"/>
        <v>815</v>
      </c>
      <c r="B816" s="54" t="str">
        <f t="shared" si="124"/>
        <v>-</v>
      </c>
      <c r="C816" s="94"/>
      <c r="D816" s="94"/>
      <c r="E816" s="76"/>
      <c r="F816" s="113"/>
      <c r="G816" s="114"/>
      <c r="H816" s="55">
        <f>IFERROR(VLOOKUP($G816,'Product Master'!$B$1:$G$26,5,FALSE),0)</f>
        <v>0</v>
      </c>
      <c r="I816" s="73" t="str">
        <f t="shared" si="125"/>
        <v/>
      </c>
      <c r="J816" s="115"/>
      <c r="K816" s="57">
        <f t="shared" si="121"/>
        <v>0</v>
      </c>
      <c r="L816" s="115"/>
      <c r="M816" s="56">
        <f t="shared" si="126"/>
        <v>0</v>
      </c>
      <c r="N816" s="56">
        <f t="shared" si="122"/>
        <v>0</v>
      </c>
      <c r="O816" s="56" t="str">
        <f>IFERROR(IF($P816="","",IF($P816=LEFT('Master Info'!$Q$2,2),"SCGST","IGST")),"")</f>
        <v/>
      </c>
      <c r="P816" s="56" t="str">
        <f>IFERROR(LEFT(VLOOKUP($F816,'Master Info'!$A$14:$U$113,21,FALSE),2),"")</f>
        <v/>
      </c>
      <c r="Q816" s="73" t="str">
        <f t="shared" si="123"/>
        <v/>
      </c>
      <c r="R816" s="56">
        <f t="shared" si="127"/>
        <v>0</v>
      </c>
      <c r="S816" s="56">
        <f t="shared" si="127"/>
        <v>0</v>
      </c>
      <c r="T816" s="56">
        <f t="shared" si="128"/>
        <v>0</v>
      </c>
      <c r="U816" s="57">
        <f t="shared" si="129"/>
        <v>0</v>
      </c>
      <c r="V816" s="55" t="str">
        <f>IFERROR(VLOOKUP($F816,'Master Info'!$A$14:$W$113,17,FALSE),"")</f>
        <v/>
      </c>
      <c r="W816" s="54"/>
    </row>
    <row r="817" spans="1:23" x14ac:dyDescent="0.25">
      <c r="A817" s="54">
        <f t="shared" si="130"/>
        <v>816</v>
      </c>
      <c r="B817" s="54" t="str">
        <f t="shared" si="124"/>
        <v>-</v>
      </c>
      <c r="C817" s="94"/>
      <c r="D817" s="94"/>
      <c r="E817" s="76"/>
      <c r="F817" s="113"/>
      <c r="G817" s="114"/>
      <c r="H817" s="55">
        <f>IFERROR(VLOOKUP($G817,'Product Master'!$B$1:$G$26,5,FALSE),0)</f>
        <v>0</v>
      </c>
      <c r="I817" s="73" t="str">
        <f t="shared" si="125"/>
        <v/>
      </c>
      <c r="J817" s="115"/>
      <c r="K817" s="57">
        <f t="shared" si="121"/>
        <v>0</v>
      </c>
      <c r="L817" s="115"/>
      <c r="M817" s="56">
        <f t="shared" si="126"/>
        <v>0</v>
      </c>
      <c r="N817" s="56">
        <f t="shared" si="122"/>
        <v>0</v>
      </c>
      <c r="O817" s="56" t="str">
        <f>IFERROR(IF($P817="","",IF($P817=LEFT('Master Info'!$Q$2,2),"SCGST","IGST")),"")</f>
        <v/>
      </c>
      <c r="P817" s="56" t="str">
        <f>IFERROR(LEFT(VLOOKUP($F817,'Master Info'!$A$14:$U$113,21,FALSE),2),"")</f>
        <v/>
      </c>
      <c r="Q817" s="73" t="str">
        <f t="shared" si="123"/>
        <v/>
      </c>
      <c r="R817" s="56">
        <f t="shared" si="127"/>
        <v>0</v>
      </c>
      <c r="S817" s="56">
        <f t="shared" si="127"/>
        <v>0</v>
      </c>
      <c r="T817" s="56">
        <f t="shared" si="128"/>
        <v>0</v>
      </c>
      <c r="U817" s="57">
        <f t="shared" si="129"/>
        <v>0</v>
      </c>
      <c r="V817" s="55" t="str">
        <f>IFERROR(VLOOKUP($F817,'Master Info'!$A$14:$W$113,17,FALSE),"")</f>
        <v/>
      </c>
      <c r="W817" s="54"/>
    </row>
    <row r="818" spans="1:23" x14ac:dyDescent="0.25">
      <c r="A818" s="54">
        <f t="shared" si="130"/>
        <v>817</v>
      </c>
      <c r="B818" s="54" t="str">
        <f t="shared" si="124"/>
        <v>-</v>
      </c>
      <c r="C818" s="94"/>
      <c r="D818" s="94"/>
      <c r="E818" s="76"/>
      <c r="F818" s="113"/>
      <c r="G818" s="114"/>
      <c r="H818" s="55">
        <f>IFERROR(VLOOKUP($G818,'Product Master'!$B$1:$G$26,5,FALSE),0)</f>
        <v>0</v>
      </c>
      <c r="I818" s="73" t="str">
        <f t="shared" si="125"/>
        <v/>
      </c>
      <c r="J818" s="115"/>
      <c r="K818" s="57">
        <f t="shared" si="121"/>
        <v>0</v>
      </c>
      <c r="L818" s="115"/>
      <c r="M818" s="56">
        <f t="shared" si="126"/>
        <v>0</v>
      </c>
      <c r="N818" s="56">
        <f t="shared" si="122"/>
        <v>0</v>
      </c>
      <c r="O818" s="56" t="str">
        <f>IFERROR(IF($P818="","",IF($P818=LEFT('Master Info'!$Q$2,2),"SCGST","IGST")),"")</f>
        <v/>
      </c>
      <c r="P818" s="56" t="str">
        <f>IFERROR(LEFT(VLOOKUP($F818,'Master Info'!$A$14:$U$113,21,FALSE),2),"")</f>
        <v/>
      </c>
      <c r="Q818" s="73" t="str">
        <f t="shared" si="123"/>
        <v/>
      </c>
      <c r="R818" s="56">
        <f t="shared" si="127"/>
        <v>0</v>
      </c>
      <c r="S818" s="56">
        <f t="shared" si="127"/>
        <v>0</v>
      </c>
      <c r="T818" s="56">
        <f t="shared" si="128"/>
        <v>0</v>
      </c>
      <c r="U818" s="57">
        <f t="shared" si="129"/>
        <v>0</v>
      </c>
      <c r="V818" s="55" t="str">
        <f>IFERROR(VLOOKUP($F818,'Master Info'!$A$14:$W$113,17,FALSE),"")</f>
        <v/>
      </c>
      <c r="W818" s="54"/>
    </row>
    <row r="819" spans="1:23" x14ac:dyDescent="0.25">
      <c r="A819" s="54">
        <f t="shared" si="130"/>
        <v>818</v>
      </c>
      <c r="B819" s="54" t="str">
        <f t="shared" si="124"/>
        <v>-</v>
      </c>
      <c r="C819" s="94"/>
      <c r="D819" s="94"/>
      <c r="E819" s="76"/>
      <c r="F819" s="113"/>
      <c r="G819" s="114"/>
      <c r="H819" s="55">
        <f>IFERROR(VLOOKUP($G819,'Product Master'!$B$1:$G$26,5,FALSE),0)</f>
        <v>0</v>
      </c>
      <c r="I819" s="73" t="str">
        <f t="shared" si="125"/>
        <v/>
      </c>
      <c r="J819" s="115"/>
      <c r="K819" s="57">
        <f t="shared" si="121"/>
        <v>0</v>
      </c>
      <c r="L819" s="115"/>
      <c r="M819" s="56">
        <f t="shared" si="126"/>
        <v>0</v>
      </c>
      <c r="N819" s="56">
        <f t="shared" si="122"/>
        <v>0</v>
      </c>
      <c r="O819" s="56" t="str">
        <f>IFERROR(IF($P819="","",IF($P819=LEFT('Master Info'!$Q$2,2),"SCGST","IGST")),"")</f>
        <v/>
      </c>
      <c r="P819" s="56" t="str">
        <f>IFERROR(LEFT(VLOOKUP($F819,'Master Info'!$A$14:$U$113,21,FALSE),2),"")</f>
        <v/>
      </c>
      <c r="Q819" s="73" t="str">
        <f t="shared" si="123"/>
        <v/>
      </c>
      <c r="R819" s="56">
        <f t="shared" si="127"/>
        <v>0</v>
      </c>
      <c r="S819" s="56">
        <f t="shared" si="127"/>
        <v>0</v>
      </c>
      <c r="T819" s="56">
        <f t="shared" si="128"/>
        <v>0</v>
      </c>
      <c r="U819" s="57">
        <f t="shared" si="129"/>
        <v>0</v>
      </c>
      <c r="V819" s="55" t="str">
        <f>IFERROR(VLOOKUP($F819,'Master Info'!$A$14:$W$113,17,FALSE),"")</f>
        <v/>
      </c>
      <c r="W819" s="54"/>
    </row>
    <row r="820" spans="1:23" x14ac:dyDescent="0.25">
      <c r="A820" s="54">
        <f t="shared" si="130"/>
        <v>819</v>
      </c>
      <c r="B820" s="54" t="str">
        <f t="shared" si="124"/>
        <v>-</v>
      </c>
      <c r="C820" s="94"/>
      <c r="D820" s="94"/>
      <c r="E820" s="76"/>
      <c r="F820" s="113"/>
      <c r="G820" s="114"/>
      <c r="H820" s="55">
        <f>IFERROR(VLOOKUP($G820,'Product Master'!$B$1:$G$26,5,FALSE),0)</f>
        <v>0</v>
      </c>
      <c r="I820" s="73" t="str">
        <f t="shared" si="125"/>
        <v/>
      </c>
      <c r="J820" s="115"/>
      <c r="K820" s="57">
        <f t="shared" si="121"/>
        <v>0</v>
      </c>
      <c r="L820" s="115"/>
      <c r="M820" s="56">
        <f t="shared" si="126"/>
        <v>0</v>
      </c>
      <c r="N820" s="56">
        <f t="shared" si="122"/>
        <v>0</v>
      </c>
      <c r="O820" s="56" t="str">
        <f>IFERROR(IF($P820="","",IF($P820=LEFT('Master Info'!$Q$2,2),"SCGST","IGST")),"")</f>
        <v/>
      </c>
      <c r="P820" s="56" t="str">
        <f>IFERROR(LEFT(VLOOKUP($F820,'Master Info'!$A$14:$U$113,21,FALSE),2),"")</f>
        <v/>
      </c>
      <c r="Q820" s="73" t="str">
        <f t="shared" si="123"/>
        <v/>
      </c>
      <c r="R820" s="56">
        <f t="shared" si="127"/>
        <v>0</v>
      </c>
      <c r="S820" s="56">
        <f t="shared" si="127"/>
        <v>0</v>
      </c>
      <c r="T820" s="56">
        <f t="shared" si="128"/>
        <v>0</v>
      </c>
      <c r="U820" s="57">
        <f t="shared" si="129"/>
        <v>0</v>
      </c>
      <c r="V820" s="55" t="str">
        <f>IFERROR(VLOOKUP($F820,'Master Info'!$A$14:$W$113,17,FALSE),"")</f>
        <v/>
      </c>
      <c r="W820" s="54"/>
    </row>
    <row r="821" spans="1:23" x14ac:dyDescent="0.25">
      <c r="A821" s="54">
        <f t="shared" si="130"/>
        <v>820</v>
      </c>
      <c r="B821" s="54" t="str">
        <f t="shared" si="124"/>
        <v>-</v>
      </c>
      <c r="C821" s="94"/>
      <c r="D821" s="94"/>
      <c r="E821" s="76"/>
      <c r="F821" s="113"/>
      <c r="G821" s="114"/>
      <c r="H821" s="55">
        <f>IFERROR(VLOOKUP($G821,'Product Master'!$B$1:$G$26,5,FALSE),0)</f>
        <v>0</v>
      </c>
      <c r="I821" s="73" t="str">
        <f t="shared" si="125"/>
        <v/>
      </c>
      <c r="J821" s="115"/>
      <c r="K821" s="57">
        <f t="shared" si="121"/>
        <v>0</v>
      </c>
      <c r="L821" s="115"/>
      <c r="M821" s="56">
        <f t="shared" si="126"/>
        <v>0</v>
      </c>
      <c r="N821" s="56">
        <f t="shared" si="122"/>
        <v>0</v>
      </c>
      <c r="O821" s="56" t="str">
        <f>IFERROR(IF($P821="","",IF($P821=LEFT('Master Info'!$Q$2,2),"SCGST","IGST")),"")</f>
        <v/>
      </c>
      <c r="P821" s="56" t="str">
        <f>IFERROR(LEFT(VLOOKUP($F821,'Master Info'!$A$14:$U$113,21,FALSE),2),"")</f>
        <v/>
      </c>
      <c r="Q821" s="73" t="str">
        <f t="shared" si="123"/>
        <v/>
      </c>
      <c r="R821" s="56">
        <f t="shared" si="127"/>
        <v>0</v>
      </c>
      <c r="S821" s="56">
        <f t="shared" si="127"/>
        <v>0</v>
      </c>
      <c r="T821" s="56">
        <f t="shared" si="128"/>
        <v>0</v>
      </c>
      <c r="U821" s="57">
        <f t="shared" si="129"/>
        <v>0</v>
      </c>
      <c r="V821" s="55" t="str">
        <f>IFERROR(VLOOKUP($F821,'Master Info'!$A$14:$W$113,17,FALSE),"")</f>
        <v/>
      </c>
      <c r="W821" s="54"/>
    </row>
    <row r="822" spans="1:23" x14ac:dyDescent="0.25">
      <c r="A822" s="54">
        <f t="shared" si="130"/>
        <v>821</v>
      </c>
      <c r="B822" s="54" t="str">
        <f t="shared" si="124"/>
        <v>-</v>
      </c>
      <c r="C822" s="94"/>
      <c r="D822" s="94"/>
      <c r="E822" s="76"/>
      <c r="F822" s="113"/>
      <c r="G822" s="114"/>
      <c r="H822" s="55">
        <f>IFERROR(VLOOKUP($G822,'Product Master'!$B$1:$G$26,5,FALSE),0)</f>
        <v>0</v>
      </c>
      <c r="I822" s="73" t="str">
        <f t="shared" si="125"/>
        <v/>
      </c>
      <c r="J822" s="115"/>
      <c r="K822" s="57">
        <f t="shared" ref="K822:K885" si="131">IFERROR(H822-J822,0)</f>
        <v>0</v>
      </c>
      <c r="L822" s="115"/>
      <c r="M822" s="56">
        <f t="shared" si="126"/>
        <v>0</v>
      </c>
      <c r="N822" s="56">
        <f t="shared" ref="N822:N885" si="132">IFERROR(ROUND($J822*$L822,0),0)</f>
        <v>0</v>
      </c>
      <c r="O822" s="56" t="str">
        <f>IFERROR(IF($P822="","",IF($P822=LEFT('Master Info'!$Q$2,2),"SCGST","IGST")),"")</f>
        <v/>
      </c>
      <c r="P822" s="56" t="str">
        <f>IFERROR(LEFT(VLOOKUP($F822,'Master Info'!$A$14:$U$113,21,FALSE),2),"")</f>
        <v/>
      </c>
      <c r="Q822" s="73" t="str">
        <f t="shared" si="123"/>
        <v/>
      </c>
      <c r="R822" s="56">
        <f t="shared" si="127"/>
        <v>0</v>
      </c>
      <c r="S822" s="56">
        <f t="shared" si="127"/>
        <v>0</v>
      </c>
      <c r="T822" s="56">
        <f t="shared" si="128"/>
        <v>0</v>
      </c>
      <c r="U822" s="57">
        <f t="shared" si="129"/>
        <v>0</v>
      </c>
      <c r="V822" s="55" t="str">
        <f>IFERROR(VLOOKUP($F822,'Master Info'!$A$14:$W$113,17,FALSE),"")</f>
        <v/>
      </c>
      <c r="W822" s="54"/>
    </row>
    <row r="823" spans="1:23" x14ac:dyDescent="0.25">
      <c r="A823" s="54">
        <f t="shared" si="130"/>
        <v>822</v>
      </c>
      <c r="B823" s="54" t="str">
        <f t="shared" si="124"/>
        <v>-</v>
      </c>
      <c r="C823" s="94"/>
      <c r="D823" s="94"/>
      <c r="E823" s="76"/>
      <c r="F823" s="113"/>
      <c r="G823" s="114"/>
      <c r="H823" s="55">
        <f>IFERROR(VLOOKUP($G823,'Product Master'!$B$1:$G$26,5,FALSE),0)</f>
        <v>0</v>
      </c>
      <c r="I823" s="73" t="str">
        <f t="shared" si="125"/>
        <v/>
      </c>
      <c r="J823" s="115"/>
      <c r="K823" s="57">
        <f t="shared" si="131"/>
        <v>0</v>
      </c>
      <c r="L823" s="115"/>
      <c r="M823" s="56">
        <f t="shared" si="126"/>
        <v>0</v>
      </c>
      <c r="N823" s="56">
        <f t="shared" si="132"/>
        <v>0</v>
      </c>
      <c r="O823" s="56" t="str">
        <f>IFERROR(IF($P823="","",IF($P823=LEFT('Master Info'!$Q$2,2),"SCGST","IGST")),"")</f>
        <v/>
      </c>
      <c r="P823" s="56" t="str">
        <f>IFERROR(LEFT(VLOOKUP($F823,'Master Info'!$A$14:$U$113,21,FALSE),2),"")</f>
        <v/>
      </c>
      <c r="Q823" s="73" t="str">
        <f t="shared" si="123"/>
        <v/>
      </c>
      <c r="R823" s="56">
        <f t="shared" si="127"/>
        <v>0</v>
      </c>
      <c r="S823" s="56">
        <f t="shared" si="127"/>
        <v>0</v>
      </c>
      <c r="T823" s="56">
        <f t="shared" si="128"/>
        <v>0</v>
      </c>
      <c r="U823" s="57">
        <f t="shared" si="129"/>
        <v>0</v>
      </c>
      <c r="V823" s="55" t="str">
        <f>IFERROR(VLOOKUP($F823,'Master Info'!$A$14:$W$113,17,FALSE),"")</f>
        <v/>
      </c>
      <c r="W823" s="54"/>
    </row>
    <row r="824" spans="1:23" x14ac:dyDescent="0.25">
      <c r="A824" s="54">
        <f t="shared" si="130"/>
        <v>823</v>
      </c>
      <c r="B824" s="54" t="str">
        <f t="shared" si="124"/>
        <v>-</v>
      </c>
      <c r="C824" s="94"/>
      <c r="D824" s="94"/>
      <c r="E824" s="76"/>
      <c r="F824" s="113"/>
      <c r="G824" s="114"/>
      <c r="H824" s="55">
        <f>IFERROR(VLOOKUP($G824,'Product Master'!$B$1:$G$26,5,FALSE),0)</f>
        <v>0</v>
      </c>
      <c r="I824" s="73" t="str">
        <f t="shared" si="125"/>
        <v/>
      </c>
      <c r="J824" s="115"/>
      <c r="K824" s="57">
        <f t="shared" si="131"/>
        <v>0</v>
      </c>
      <c r="L824" s="115"/>
      <c r="M824" s="56">
        <f t="shared" si="126"/>
        <v>0</v>
      </c>
      <c r="N824" s="56">
        <f t="shared" si="132"/>
        <v>0</v>
      </c>
      <c r="O824" s="56" t="str">
        <f>IFERROR(IF($P824="","",IF($P824=LEFT('Master Info'!$Q$2,2),"SCGST","IGST")),"")</f>
        <v/>
      </c>
      <c r="P824" s="56" t="str">
        <f>IFERROR(LEFT(VLOOKUP($F824,'Master Info'!$A$14:$U$113,21,FALSE),2),"")</f>
        <v/>
      </c>
      <c r="Q824" s="73" t="str">
        <f t="shared" si="123"/>
        <v/>
      </c>
      <c r="R824" s="56">
        <f t="shared" si="127"/>
        <v>0</v>
      </c>
      <c r="S824" s="56">
        <f t="shared" si="127"/>
        <v>0</v>
      </c>
      <c r="T824" s="56">
        <f t="shared" si="128"/>
        <v>0</v>
      </c>
      <c r="U824" s="57">
        <f t="shared" si="129"/>
        <v>0</v>
      </c>
      <c r="V824" s="55" t="str">
        <f>IFERROR(VLOOKUP($F824,'Master Info'!$A$14:$W$113,17,FALSE),"")</f>
        <v/>
      </c>
      <c r="W824" s="54"/>
    </row>
    <row r="825" spans="1:23" x14ac:dyDescent="0.25">
      <c r="A825" s="54">
        <f t="shared" si="130"/>
        <v>824</v>
      </c>
      <c r="B825" s="54" t="str">
        <f t="shared" si="124"/>
        <v>-</v>
      </c>
      <c r="C825" s="94"/>
      <c r="D825" s="94"/>
      <c r="E825" s="76"/>
      <c r="F825" s="113"/>
      <c r="G825" s="114"/>
      <c r="H825" s="55">
        <f>IFERROR(VLOOKUP($G825,'Product Master'!$B$1:$G$26,5,FALSE),0)</f>
        <v>0</v>
      </c>
      <c r="I825" s="73" t="str">
        <f t="shared" si="125"/>
        <v/>
      </c>
      <c r="J825" s="115"/>
      <c r="K825" s="57">
        <f t="shared" si="131"/>
        <v>0</v>
      </c>
      <c r="L825" s="115"/>
      <c r="M825" s="56">
        <f t="shared" si="126"/>
        <v>0</v>
      </c>
      <c r="N825" s="56">
        <f t="shared" si="132"/>
        <v>0</v>
      </c>
      <c r="O825" s="56" t="str">
        <f>IFERROR(IF($P825="","",IF($P825=LEFT('Master Info'!$Q$2,2),"SCGST","IGST")),"")</f>
        <v/>
      </c>
      <c r="P825" s="56" t="str">
        <f>IFERROR(LEFT(VLOOKUP($F825,'Master Info'!$A$14:$U$113,21,FALSE),2),"")</f>
        <v/>
      </c>
      <c r="Q825" s="73" t="str">
        <f t="shared" si="123"/>
        <v/>
      </c>
      <c r="R825" s="56">
        <f t="shared" si="127"/>
        <v>0</v>
      </c>
      <c r="S825" s="56">
        <f t="shared" si="127"/>
        <v>0</v>
      </c>
      <c r="T825" s="56">
        <f t="shared" si="128"/>
        <v>0</v>
      </c>
      <c r="U825" s="57">
        <f t="shared" si="129"/>
        <v>0</v>
      </c>
      <c r="V825" s="55" t="str">
        <f>IFERROR(VLOOKUP($F825,'Master Info'!$A$14:$W$113,17,FALSE),"")</f>
        <v/>
      </c>
      <c r="W825" s="54"/>
    </row>
    <row r="826" spans="1:23" x14ac:dyDescent="0.25">
      <c r="A826" s="54">
        <f t="shared" si="130"/>
        <v>825</v>
      </c>
      <c r="B826" s="54" t="str">
        <f t="shared" si="124"/>
        <v>-</v>
      </c>
      <c r="C826" s="94"/>
      <c r="D826" s="94"/>
      <c r="E826" s="76"/>
      <c r="F826" s="113"/>
      <c r="G826" s="114"/>
      <c r="H826" s="55">
        <f>IFERROR(VLOOKUP($G826,'Product Master'!$B$1:$G$26,5,FALSE),0)</f>
        <v>0</v>
      </c>
      <c r="I826" s="73" t="str">
        <f t="shared" si="125"/>
        <v/>
      </c>
      <c r="J826" s="115"/>
      <c r="K826" s="57">
        <f t="shared" si="131"/>
        <v>0</v>
      </c>
      <c r="L826" s="115"/>
      <c r="M826" s="56">
        <f t="shared" si="126"/>
        <v>0</v>
      </c>
      <c r="N826" s="56">
        <f t="shared" si="132"/>
        <v>0</v>
      </c>
      <c r="O826" s="56" t="str">
        <f>IFERROR(IF($P826="","",IF($P826=LEFT('Master Info'!$Q$2,2),"SCGST","IGST")),"")</f>
        <v/>
      </c>
      <c r="P826" s="56" t="str">
        <f>IFERROR(LEFT(VLOOKUP($F826,'Master Info'!$A$14:$U$113,21,FALSE),2),"")</f>
        <v/>
      </c>
      <c r="Q826" s="73" t="str">
        <f t="shared" si="123"/>
        <v/>
      </c>
      <c r="R826" s="56">
        <f t="shared" si="127"/>
        <v>0</v>
      </c>
      <c r="S826" s="56">
        <f t="shared" si="127"/>
        <v>0</v>
      </c>
      <c r="T826" s="56">
        <f t="shared" si="128"/>
        <v>0</v>
      </c>
      <c r="U826" s="57">
        <f t="shared" si="129"/>
        <v>0</v>
      </c>
      <c r="V826" s="55" t="str">
        <f>IFERROR(VLOOKUP($F826,'Master Info'!$A$14:$W$113,17,FALSE),"")</f>
        <v/>
      </c>
      <c r="W826" s="54"/>
    </row>
    <row r="827" spans="1:23" x14ac:dyDescent="0.25">
      <c r="A827" s="54">
        <f t="shared" si="130"/>
        <v>826</v>
      </c>
      <c r="B827" s="54" t="str">
        <f t="shared" si="124"/>
        <v>-</v>
      </c>
      <c r="C827" s="94"/>
      <c r="D827" s="94"/>
      <c r="E827" s="76"/>
      <c r="F827" s="113"/>
      <c r="G827" s="114"/>
      <c r="H827" s="55">
        <f>IFERROR(VLOOKUP($G827,'Product Master'!$B$1:$G$26,5,FALSE),0)</f>
        <v>0</v>
      </c>
      <c r="I827" s="73" t="str">
        <f t="shared" si="125"/>
        <v/>
      </c>
      <c r="J827" s="115"/>
      <c r="K827" s="57">
        <f t="shared" si="131"/>
        <v>0</v>
      </c>
      <c r="L827" s="115"/>
      <c r="M827" s="56">
        <f t="shared" si="126"/>
        <v>0</v>
      </c>
      <c r="N827" s="56">
        <f t="shared" si="132"/>
        <v>0</v>
      </c>
      <c r="O827" s="56" t="str">
        <f>IFERROR(IF($P827="","",IF($P827=LEFT('Master Info'!$Q$2,2),"SCGST","IGST")),"")</f>
        <v/>
      </c>
      <c r="P827" s="56" t="str">
        <f>IFERROR(LEFT(VLOOKUP($F827,'Master Info'!$A$14:$U$113,21,FALSE),2),"")</f>
        <v/>
      </c>
      <c r="Q827" s="73" t="str">
        <f t="shared" si="123"/>
        <v/>
      </c>
      <c r="R827" s="56">
        <f t="shared" si="127"/>
        <v>0</v>
      </c>
      <c r="S827" s="56">
        <f t="shared" si="127"/>
        <v>0</v>
      </c>
      <c r="T827" s="56">
        <f t="shared" si="128"/>
        <v>0</v>
      </c>
      <c r="U827" s="57">
        <f t="shared" si="129"/>
        <v>0</v>
      </c>
      <c r="V827" s="55" t="str">
        <f>IFERROR(VLOOKUP($F827,'Master Info'!$A$14:$W$113,17,FALSE),"")</f>
        <v/>
      </c>
      <c r="W827" s="54"/>
    </row>
    <row r="828" spans="1:23" x14ac:dyDescent="0.25">
      <c r="A828" s="54">
        <f t="shared" si="130"/>
        <v>827</v>
      </c>
      <c r="B828" s="54" t="str">
        <f t="shared" si="124"/>
        <v>-</v>
      </c>
      <c r="C828" s="94"/>
      <c r="D828" s="94"/>
      <c r="E828" s="76"/>
      <c r="F828" s="113"/>
      <c r="G828" s="114"/>
      <c r="H828" s="55">
        <f>IFERROR(VLOOKUP($G828,'Product Master'!$B$1:$G$26,5,FALSE),0)</f>
        <v>0</v>
      </c>
      <c r="I828" s="73" t="str">
        <f t="shared" si="125"/>
        <v/>
      </c>
      <c r="J828" s="115"/>
      <c r="K828" s="57">
        <f t="shared" si="131"/>
        <v>0</v>
      </c>
      <c r="L828" s="115"/>
      <c r="M828" s="56">
        <f t="shared" si="126"/>
        <v>0</v>
      </c>
      <c r="N828" s="56">
        <f t="shared" si="132"/>
        <v>0</v>
      </c>
      <c r="O828" s="56" t="str">
        <f>IFERROR(IF($P828="","",IF($P828=LEFT('Master Info'!$Q$2,2),"SCGST","IGST")),"")</f>
        <v/>
      </c>
      <c r="P828" s="56" t="str">
        <f>IFERROR(LEFT(VLOOKUP($F828,'Master Info'!$A$14:$U$113,21,FALSE),2),"")</f>
        <v/>
      </c>
      <c r="Q828" s="73" t="str">
        <f t="shared" si="123"/>
        <v/>
      </c>
      <c r="R828" s="56">
        <f t="shared" si="127"/>
        <v>0</v>
      </c>
      <c r="S828" s="56">
        <f t="shared" si="127"/>
        <v>0</v>
      </c>
      <c r="T828" s="56">
        <f t="shared" si="128"/>
        <v>0</v>
      </c>
      <c r="U828" s="57">
        <f t="shared" si="129"/>
        <v>0</v>
      </c>
      <c r="V828" s="55" t="str">
        <f>IFERROR(VLOOKUP($F828,'Master Info'!$A$14:$W$113,17,FALSE),"")</f>
        <v/>
      </c>
      <c r="W828" s="54"/>
    </row>
    <row r="829" spans="1:23" x14ac:dyDescent="0.25">
      <c r="A829" s="54">
        <f t="shared" si="130"/>
        <v>828</v>
      </c>
      <c r="B829" s="54" t="str">
        <f t="shared" si="124"/>
        <v>-</v>
      </c>
      <c r="C829" s="94"/>
      <c r="D829" s="94"/>
      <c r="E829" s="76"/>
      <c r="F829" s="113"/>
      <c r="G829" s="114"/>
      <c r="H829" s="55">
        <f>IFERROR(VLOOKUP($G829,'Product Master'!$B$1:$G$26,5,FALSE),0)</f>
        <v>0</v>
      </c>
      <c r="I829" s="73" t="str">
        <f t="shared" si="125"/>
        <v/>
      </c>
      <c r="J829" s="115"/>
      <c r="K829" s="57">
        <f t="shared" si="131"/>
        <v>0</v>
      </c>
      <c r="L829" s="115"/>
      <c r="M829" s="56">
        <f t="shared" si="126"/>
        <v>0</v>
      </c>
      <c r="N829" s="56">
        <f t="shared" si="132"/>
        <v>0</v>
      </c>
      <c r="O829" s="56" t="str">
        <f>IFERROR(IF($P829="","",IF($P829=LEFT('Master Info'!$Q$2,2),"SCGST","IGST")),"")</f>
        <v/>
      </c>
      <c r="P829" s="56" t="str">
        <f>IFERROR(LEFT(VLOOKUP($F829,'Master Info'!$A$14:$U$113,21,FALSE),2),"")</f>
        <v/>
      </c>
      <c r="Q829" s="73" t="str">
        <f t="shared" si="123"/>
        <v/>
      </c>
      <c r="R829" s="56">
        <f t="shared" si="127"/>
        <v>0</v>
      </c>
      <c r="S829" s="56">
        <f t="shared" si="127"/>
        <v>0</v>
      </c>
      <c r="T829" s="56">
        <f t="shared" si="128"/>
        <v>0</v>
      </c>
      <c r="U829" s="57">
        <f t="shared" si="129"/>
        <v>0</v>
      </c>
      <c r="V829" s="55" t="str">
        <f>IFERROR(VLOOKUP($F829,'Master Info'!$A$14:$W$113,17,FALSE),"")</f>
        <v/>
      </c>
      <c r="W829" s="54"/>
    </row>
    <row r="830" spans="1:23" x14ac:dyDescent="0.25">
      <c r="A830" s="54">
        <f t="shared" si="130"/>
        <v>829</v>
      </c>
      <c r="B830" s="54" t="str">
        <f t="shared" si="124"/>
        <v>-</v>
      </c>
      <c r="C830" s="94"/>
      <c r="D830" s="94"/>
      <c r="E830" s="76"/>
      <c r="F830" s="113"/>
      <c r="G830" s="114"/>
      <c r="H830" s="55">
        <f>IFERROR(VLOOKUP($G830,'Product Master'!$B$1:$G$26,5,FALSE),0)</f>
        <v>0</v>
      </c>
      <c r="I830" s="73" t="str">
        <f t="shared" si="125"/>
        <v/>
      </c>
      <c r="J830" s="115"/>
      <c r="K830" s="57">
        <f t="shared" si="131"/>
        <v>0</v>
      </c>
      <c r="L830" s="115"/>
      <c r="M830" s="56">
        <f t="shared" si="126"/>
        <v>0</v>
      </c>
      <c r="N830" s="56">
        <f t="shared" si="132"/>
        <v>0</v>
      </c>
      <c r="O830" s="56" t="str">
        <f>IFERROR(IF($P830="","",IF($P830=LEFT('Master Info'!$Q$2,2),"SCGST","IGST")),"")</f>
        <v/>
      </c>
      <c r="P830" s="56" t="str">
        <f>IFERROR(LEFT(VLOOKUP($F830,'Master Info'!$A$14:$U$113,21,FALSE),2),"")</f>
        <v/>
      </c>
      <c r="Q830" s="73" t="str">
        <f t="shared" si="123"/>
        <v/>
      </c>
      <c r="R830" s="56">
        <f t="shared" si="127"/>
        <v>0</v>
      </c>
      <c r="S830" s="56">
        <f t="shared" si="127"/>
        <v>0</v>
      </c>
      <c r="T830" s="56">
        <f t="shared" si="128"/>
        <v>0</v>
      </c>
      <c r="U830" s="57">
        <f t="shared" si="129"/>
        <v>0</v>
      </c>
      <c r="V830" s="55" t="str">
        <f>IFERROR(VLOOKUP($F830,'Master Info'!$A$14:$W$113,17,FALSE),"")</f>
        <v/>
      </c>
      <c r="W830" s="54"/>
    </row>
    <row r="831" spans="1:23" x14ac:dyDescent="0.25">
      <c r="A831" s="54">
        <f t="shared" si="130"/>
        <v>830</v>
      </c>
      <c r="B831" s="54" t="str">
        <f t="shared" si="124"/>
        <v>-</v>
      </c>
      <c r="C831" s="94"/>
      <c r="D831" s="94"/>
      <c r="E831" s="76"/>
      <c r="F831" s="113"/>
      <c r="G831" s="114"/>
      <c r="H831" s="55">
        <f>IFERROR(VLOOKUP($G831,'Product Master'!$B$1:$G$26,5,FALSE),0)</f>
        <v>0</v>
      </c>
      <c r="I831" s="73" t="str">
        <f t="shared" si="125"/>
        <v/>
      </c>
      <c r="J831" s="115"/>
      <c r="K831" s="57">
        <f t="shared" si="131"/>
        <v>0</v>
      </c>
      <c r="L831" s="115"/>
      <c r="M831" s="56">
        <f t="shared" si="126"/>
        <v>0</v>
      </c>
      <c r="N831" s="56">
        <f t="shared" si="132"/>
        <v>0</v>
      </c>
      <c r="O831" s="56" t="str">
        <f>IFERROR(IF($P831="","",IF($P831=LEFT('Master Info'!$Q$2,2),"SCGST","IGST")),"")</f>
        <v/>
      </c>
      <c r="P831" s="56" t="str">
        <f>IFERROR(LEFT(VLOOKUP($F831,'Master Info'!$A$14:$U$113,21,FALSE),2),"")</f>
        <v/>
      </c>
      <c r="Q831" s="73" t="str">
        <f t="shared" si="123"/>
        <v/>
      </c>
      <c r="R831" s="56">
        <f t="shared" si="127"/>
        <v>0</v>
      </c>
      <c r="S831" s="56">
        <f t="shared" si="127"/>
        <v>0</v>
      </c>
      <c r="T831" s="56">
        <f t="shared" si="128"/>
        <v>0</v>
      </c>
      <c r="U831" s="57">
        <f t="shared" si="129"/>
        <v>0</v>
      </c>
      <c r="V831" s="55" t="str">
        <f>IFERROR(VLOOKUP($F831,'Master Info'!$A$14:$W$113,17,FALSE),"")</f>
        <v/>
      </c>
      <c r="W831" s="54"/>
    </row>
    <row r="832" spans="1:23" x14ac:dyDescent="0.25">
      <c r="A832" s="54">
        <f t="shared" si="130"/>
        <v>831</v>
      </c>
      <c r="B832" s="54" t="str">
        <f t="shared" si="124"/>
        <v>-</v>
      </c>
      <c r="C832" s="94"/>
      <c r="D832" s="94"/>
      <c r="E832" s="76"/>
      <c r="F832" s="113"/>
      <c r="G832" s="114"/>
      <c r="H832" s="55">
        <f>IFERROR(VLOOKUP($G832,'Product Master'!$B$1:$G$26,5,FALSE),0)</f>
        <v>0</v>
      </c>
      <c r="I832" s="73" t="str">
        <f t="shared" si="125"/>
        <v/>
      </c>
      <c r="J832" s="115"/>
      <c r="K832" s="57">
        <f t="shared" si="131"/>
        <v>0</v>
      </c>
      <c r="L832" s="115"/>
      <c r="M832" s="56">
        <f t="shared" si="126"/>
        <v>0</v>
      </c>
      <c r="N832" s="56">
        <f t="shared" si="132"/>
        <v>0</v>
      </c>
      <c r="O832" s="56" t="str">
        <f>IFERROR(IF($P832="","",IF($P832=LEFT('Master Info'!$Q$2,2),"SCGST","IGST")),"")</f>
        <v/>
      </c>
      <c r="P832" s="56" t="str">
        <f>IFERROR(LEFT(VLOOKUP($F832,'Master Info'!$A$14:$U$113,21,FALSE),2),"")</f>
        <v/>
      </c>
      <c r="Q832" s="73" t="str">
        <f t="shared" si="123"/>
        <v/>
      </c>
      <c r="R832" s="56">
        <f t="shared" si="127"/>
        <v>0</v>
      </c>
      <c r="S832" s="56">
        <f t="shared" si="127"/>
        <v>0</v>
      </c>
      <c r="T832" s="56">
        <f t="shared" si="128"/>
        <v>0</v>
      </c>
      <c r="U832" s="57">
        <f t="shared" si="129"/>
        <v>0</v>
      </c>
      <c r="V832" s="55" t="str">
        <f>IFERROR(VLOOKUP($F832,'Master Info'!$A$14:$W$113,17,FALSE),"")</f>
        <v/>
      </c>
      <c r="W832" s="54"/>
    </row>
    <row r="833" spans="1:23" x14ac:dyDescent="0.25">
      <c r="A833" s="54">
        <f t="shared" si="130"/>
        <v>832</v>
      </c>
      <c r="B833" s="54" t="str">
        <f t="shared" si="124"/>
        <v>-</v>
      </c>
      <c r="C833" s="94"/>
      <c r="D833" s="94"/>
      <c r="E833" s="76"/>
      <c r="F833" s="113"/>
      <c r="G833" s="114"/>
      <c r="H833" s="55">
        <f>IFERROR(VLOOKUP($G833,'Product Master'!$B$1:$G$26,5,FALSE),0)</f>
        <v>0</v>
      </c>
      <c r="I833" s="73" t="str">
        <f t="shared" si="125"/>
        <v/>
      </c>
      <c r="J833" s="115"/>
      <c r="K833" s="57">
        <f t="shared" si="131"/>
        <v>0</v>
      </c>
      <c r="L833" s="115"/>
      <c r="M833" s="56">
        <f t="shared" si="126"/>
        <v>0</v>
      </c>
      <c r="N833" s="56">
        <f t="shared" si="132"/>
        <v>0</v>
      </c>
      <c r="O833" s="56" t="str">
        <f>IFERROR(IF($P833="","",IF($P833=LEFT('Master Info'!$Q$2,2),"SCGST","IGST")),"")</f>
        <v/>
      </c>
      <c r="P833" s="56" t="str">
        <f>IFERROR(LEFT(VLOOKUP($F833,'Master Info'!$A$14:$U$113,21,FALSE),2),"")</f>
        <v/>
      </c>
      <c r="Q833" s="73" t="str">
        <f t="shared" si="123"/>
        <v/>
      </c>
      <c r="R833" s="56">
        <f t="shared" si="127"/>
        <v>0</v>
      </c>
      <c r="S833" s="56">
        <f t="shared" si="127"/>
        <v>0</v>
      </c>
      <c r="T833" s="56">
        <f t="shared" si="128"/>
        <v>0</v>
      </c>
      <c r="U833" s="57">
        <f t="shared" si="129"/>
        <v>0</v>
      </c>
      <c r="V833" s="55" t="str">
        <f>IFERROR(VLOOKUP($F833,'Master Info'!$A$14:$W$113,17,FALSE),"")</f>
        <v/>
      </c>
      <c r="W833" s="54"/>
    </row>
    <row r="834" spans="1:23" x14ac:dyDescent="0.25">
      <c r="A834" s="54">
        <f t="shared" si="130"/>
        <v>833</v>
      </c>
      <c r="B834" s="54" t="str">
        <f t="shared" si="124"/>
        <v>-</v>
      </c>
      <c r="C834" s="94"/>
      <c r="D834" s="94"/>
      <c r="E834" s="76"/>
      <c r="F834" s="113"/>
      <c r="G834" s="114"/>
      <c r="H834" s="55">
        <f>IFERROR(VLOOKUP($G834,'Product Master'!$B$1:$G$26,5,FALSE),0)</f>
        <v>0</v>
      </c>
      <c r="I834" s="73" t="str">
        <f t="shared" si="125"/>
        <v/>
      </c>
      <c r="J834" s="115"/>
      <c r="K834" s="57">
        <f t="shared" si="131"/>
        <v>0</v>
      </c>
      <c r="L834" s="115"/>
      <c r="M834" s="56">
        <f t="shared" si="126"/>
        <v>0</v>
      </c>
      <c r="N834" s="56">
        <f t="shared" si="132"/>
        <v>0</v>
      </c>
      <c r="O834" s="56" t="str">
        <f>IFERROR(IF($P834="","",IF($P834=LEFT('Master Info'!$Q$2,2),"SCGST","IGST")),"")</f>
        <v/>
      </c>
      <c r="P834" s="56" t="str">
        <f>IFERROR(LEFT(VLOOKUP($F834,'Master Info'!$A$14:$U$113,21,FALSE),2),"")</f>
        <v/>
      </c>
      <c r="Q834" s="73" t="str">
        <f t="shared" ref="Q834:Q897" si="133">IFERROR(VLOOKUP($G834,Products,IF(O834="SCGST",6,8),FALSE),"")</f>
        <v/>
      </c>
      <c r="R834" s="56">
        <f t="shared" si="127"/>
        <v>0</v>
      </c>
      <c r="S834" s="56">
        <f t="shared" si="127"/>
        <v>0</v>
      </c>
      <c r="T834" s="56">
        <f t="shared" si="128"/>
        <v>0</v>
      </c>
      <c r="U834" s="57">
        <f t="shared" si="129"/>
        <v>0</v>
      </c>
      <c r="V834" s="55" t="str">
        <f>IFERROR(VLOOKUP($F834,'Master Info'!$A$14:$W$113,17,FALSE),"")</f>
        <v/>
      </c>
      <c r="W834" s="54"/>
    </row>
    <row r="835" spans="1:23" x14ac:dyDescent="0.25">
      <c r="A835" s="54">
        <f t="shared" si="130"/>
        <v>834</v>
      </c>
      <c r="B835" s="54" t="str">
        <f t="shared" ref="B835:B898" si="134">C835&amp;"-"&amp;D835</f>
        <v>-</v>
      </c>
      <c r="C835" s="94"/>
      <c r="D835" s="94"/>
      <c r="E835" s="76"/>
      <c r="F835" s="113"/>
      <c r="G835" s="114"/>
      <c r="H835" s="55">
        <f>IFERROR(VLOOKUP($G835,'Product Master'!$B$1:$G$26,5,FALSE),0)</f>
        <v>0</v>
      </c>
      <c r="I835" s="73" t="str">
        <f t="shared" ref="I835:I898" si="135">IFERROR(ROUND(J835/H835,2),"")</f>
        <v/>
      </c>
      <c r="J835" s="115"/>
      <c r="K835" s="57">
        <f t="shared" si="131"/>
        <v>0</v>
      </c>
      <c r="L835" s="115"/>
      <c r="M835" s="56">
        <f t="shared" ref="M835:M898" si="136">IFERROR(ROUND($K835*$L835,0),0)</f>
        <v>0</v>
      </c>
      <c r="N835" s="56">
        <f t="shared" si="132"/>
        <v>0</v>
      </c>
      <c r="O835" s="56" t="str">
        <f>IFERROR(IF($P835="","",IF($P835=LEFT('Master Info'!$Q$2,2),"SCGST","IGST")),"")</f>
        <v/>
      </c>
      <c r="P835" s="56" t="str">
        <f>IFERROR(LEFT(VLOOKUP($F835,'Master Info'!$A$14:$U$113,21,FALSE),2),"")</f>
        <v/>
      </c>
      <c r="Q835" s="73" t="str">
        <f t="shared" si="133"/>
        <v/>
      </c>
      <c r="R835" s="56">
        <f t="shared" ref="R835:S866" si="137">IFERROR(IF($O835="SCGST",ROUND($M835*$Q835,2),0),0)</f>
        <v>0</v>
      </c>
      <c r="S835" s="56">
        <f t="shared" si="137"/>
        <v>0</v>
      </c>
      <c r="T835" s="56">
        <f t="shared" ref="T835:T898" si="138">IFERROR(IF($O835="IGST",ROUND($M835*$Q835,2),0),0)</f>
        <v>0</v>
      </c>
      <c r="U835" s="57">
        <f t="shared" ref="U835:U898" si="139">IFERROR(IF($O835="IGST",SUM(M835,T835),SUM(M835,R835,S835)),0)</f>
        <v>0</v>
      </c>
      <c r="V835" s="55" t="str">
        <f>IFERROR(VLOOKUP($F835,'Master Info'!$A$14:$W$113,17,FALSE),"")</f>
        <v/>
      </c>
      <c r="W835" s="54"/>
    </row>
    <row r="836" spans="1:23" x14ac:dyDescent="0.25">
      <c r="A836" s="54">
        <f t="shared" si="130"/>
        <v>835</v>
      </c>
      <c r="B836" s="54" t="str">
        <f t="shared" si="134"/>
        <v>-</v>
      </c>
      <c r="C836" s="94"/>
      <c r="D836" s="94"/>
      <c r="E836" s="76"/>
      <c r="F836" s="113"/>
      <c r="G836" s="114"/>
      <c r="H836" s="55">
        <f>IFERROR(VLOOKUP($G836,'Product Master'!$B$1:$G$26,5,FALSE),0)</f>
        <v>0</v>
      </c>
      <c r="I836" s="73" t="str">
        <f t="shared" si="135"/>
        <v/>
      </c>
      <c r="J836" s="115"/>
      <c r="K836" s="57">
        <f t="shared" si="131"/>
        <v>0</v>
      </c>
      <c r="L836" s="115"/>
      <c r="M836" s="56">
        <f t="shared" si="136"/>
        <v>0</v>
      </c>
      <c r="N836" s="56">
        <f t="shared" si="132"/>
        <v>0</v>
      </c>
      <c r="O836" s="56" t="str">
        <f>IFERROR(IF($P836="","",IF($P836=LEFT('Master Info'!$Q$2,2),"SCGST","IGST")),"")</f>
        <v/>
      </c>
      <c r="P836" s="56" t="str">
        <f>IFERROR(LEFT(VLOOKUP($F836,'Master Info'!$A$14:$U$113,21,FALSE),2),"")</f>
        <v/>
      </c>
      <c r="Q836" s="73" t="str">
        <f t="shared" si="133"/>
        <v/>
      </c>
      <c r="R836" s="56">
        <f t="shared" si="137"/>
        <v>0</v>
      </c>
      <c r="S836" s="56">
        <f t="shared" si="137"/>
        <v>0</v>
      </c>
      <c r="T836" s="56">
        <f t="shared" si="138"/>
        <v>0</v>
      </c>
      <c r="U836" s="57">
        <f t="shared" si="139"/>
        <v>0</v>
      </c>
      <c r="V836" s="55" t="str">
        <f>IFERROR(VLOOKUP($F836,'Master Info'!$A$14:$W$113,17,FALSE),"")</f>
        <v/>
      </c>
      <c r="W836" s="54"/>
    </row>
    <row r="837" spans="1:23" x14ac:dyDescent="0.25">
      <c r="A837" s="54">
        <f t="shared" si="130"/>
        <v>836</v>
      </c>
      <c r="B837" s="54" t="str">
        <f t="shared" si="134"/>
        <v>-</v>
      </c>
      <c r="C837" s="94"/>
      <c r="D837" s="94"/>
      <c r="E837" s="76"/>
      <c r="F837" s="113"/>
      <c r="G837" s="114"/>
      <c r="H837" s="55">
        <f>IFERROR(VLOOKUP($G837,'Product Master'!$B$1:$G$26,5,FALSE),0)</f>
        <v>0</v>
      </c>
      <c r="I837" s="73" t="str">
        <f t="shared" si="135"/>
        <v/>
      </c>
      <c r="J837" s="115"/>
      <c r="K837" s="57">
        <f t="shared" si="131"/>
        <v>0</v>
      </c>
      <c r="L837" s="115"/>
      <c r="M837" s="56">
        <f t="shared" si="136"/>
        <v>0</v>
      </c>
      <c r="N837" s="56">
        <f t="shared" si="132"/>
        <v>0</v>
      </c>
      <c r="O837" s="56" t="str">
        <f>IFERROR(IF($P837="","",IF($P837=LEFT('Master Info'!$Q$2,2),"SCGST","IGST")),"")</f>
        <v/>
      </c>
      <c r="P837" s="56" t="str">
        <f>IFERROR(LEFT(VLOOKUP($F837,'Master Info'!$A$14:$U$113,21,FALSE),2),"")</f>
        <v/>
      </c>
      <c r="Q837" s="73" t="str">
        <f t="shared" si="133"/>
        <v/>
      </c>
      <c r="R837" s="56">
        <f t="shared" si="137"/>
        <v>0</v>
      </c>
      <c r="S837" s="56">
        <f t="shared" si="137"/>
        <v>0</v>
      </c>
      <c r="T837" s="56">
        <f t="shared" si="138"/>
        <v>0</v>
      </c>
      <c r="U837" s="57">
        <f t="shared" si="139"/>
        <v>0</v>
      </c>
      <c r="V837" s="55" t="str">
        <f>IFERROR(VLOOKUP($F837,'Master Info'!$A$14:$W$113,17,FALSE),"")</f>
        <v/>
      </c>
      <c r="W837" s="54"/>
    </row>
    <row r="838" spans="1:23" x14ac:dyDescent="0.25">
      <c r="A838" s="54">
        <f t="shared" si="130"/>
        <v>837</v>
      </c>
      <c r="B838" s="54" t="str">
        <f t="shared" si="134"/>
        <v>-</v>
      </c>
      <c r="C838" s="94"/>
      <c r="D838" s="94"/>
      <c r="E838" s="76"/>
      <c r="F838" s="113"/>
      <c r="G838" s="114"/>
      <c r="H838" s="55">
        <f>IFERROR(VLOOKUP($G838,'Product Master'!$B$1:$G$26,5,FALSE),0)</f>
        <v>0</v>
      </c>
      <c r="I838" s="73" t="str">
        <f t="shared" si="135"/>
        <v/>
      </c>
      <c r="J838" s="115"/>
      <c r="K838" s="57">
        <f t="shared" si="131"/>
        <v>0</v>
      </c>
      <c r="L838" s="115"/>
      <c r="M838" s="56">
        <f t="shared" si="136"/>
        <v>0</v>
      </c>
      <c r="N838" s="56">
        <f t="shared" si="132"/>
        <v>0</v>
      </c>
      <c r="O838" s="56" t="str">
        <f>IFERROR(IF($P838="","",IF($P838=LEFT('Master Info'!$Q$2,2),"SCGST","IGST")),"")</f>
        <v/>
      </c>
      <c r="P838" s="56" t="str">
        <f>IFERROR(LEFT(VLOOKUP($F838,'Master Info'!$A$14:$U$113,21,FALSE),2),"")</f>
        <v/>
      </c>
      <c r="Q838" s="73" t="str">
        <f t="shared" si="133"/>
        <v/>
      </c>
      <c r="R838" s="56">
        <f t="shared" si="137"/>
        <v>0</v>
      </c>
      <c r="S838" s="56">
        <f t="shared" si="137"/>
        <v>0</v>
      </c>
      <c r="T838" s="56">
        <f t="shared" si="138"/>
        <v>0</v>
      </c>
      <c r="U838" s="57">
        <f t="shared" si="139"/>
        <v>0</v>
      </c>
      <c r="V838" s="55" t="str">
        <f>IFERROR(VLOOKUP($F838,'Master Info'!$A$14:$W$113,17,FALSE),"")</f>
        <v/>
      </c>
      <c r="W838" s="54"/>
    </row>
    <row r="839" spans="1:23" x14ac:dyDescent="0.25">
      <c r="A839" s="54">
        <f t="shared" si="130"/>
        <v>838</v>
      </c>
      <c r="B839" s="54" t="str">
        <f t="shared" si="134"/>
        <v>-</v>
      </c>
      <c r="C839" s="94"/>
      <c r="D839" s="94"/>
      <c r="E839" s="76"/>
      <c r="F839" s="113"/>
      <c r="G839" s="114"/>
      <c r="H839" s="55">
        <f>IFERROR(VLOOKUP($G839,'Product Master'!$B$1:$G$26,5,FALSE),0)</f>
        <v>0</v>
      </c>
      <c r="I839" s="73" t="str">
        <f t="shared" si="135"/>
        <v/>
      </c>
      <c r="J839" s="115"/>
      <c r="K839" s="57">
        <f t="shared" si="131"/>
        <v>0</v>
      </c>
      <c r="L839" s="115"/>
      <c r="M839" s="56">
        <f t="shared" si="136"/>
        <v>0</v>
      </c>
      <c r="N839" s="56">
        <f t="shared" si="132"/>
        <v>0</v>
      </c>
      <c r="O839" s="56" t="str">
        <f>IFERROR(IF($P839="","",IF($P839=LEFT('Master Info'!$Q$2,2),"SCGST","IGST")),"")</f>
        <v/>
      </c>
      <c r="P839" s="56" t="str">
        <f>IFERROR(LEFT(VLOOKUP($F839,'Master Info'!$A$14:$U$113,21,FALSE),2),"")</f>
        <v/>
      </c>
      <c r="Q839" s="73" t="str">
        <f t="shared" si="133"/>
        <v/>
      </c>
      <c r="R839" s="56">
        <f t="shared" si="137"/>
        <v>0</v>
      </c>
      <c r="S839" s="56">
        <f t="shared" si="137"/>
        <v>0</v>
      </c>
      <c r="T839" s="56">
        <f t="shared" si="138"/>
        <v>0</v>
      </c>
      <c r="U839" s="57">
        <f t="shared" si="139"/>
        <v>0</v>
      </c>
      <c r="V839" s="55" t="str">
        <f>IFERROR(VLOOKUP($F839,'Master Info'!$A$14:$W$113,17,FALSE),"")</f>
        <v/>
      </c>
      <c r="W839" s="54"/>
    </row>
    <row r="840" spans="1:23" x14ac:dyDescent="0.25">
      <c r="A840" s="54">
        <f t="shared" si="130"/>
        <v>839</v>
      </c>
      <c r="B840" s="54" t="str">
        <f t="shared" si="134"/>
        <v>-</v>
      </c>
      <c r="C840" s="94"/>
      <c r="D840" s="94"/>
      <c r="E840" s="76"/>
      <c r="F840" s="113"/>
      <c r="G840" s="114"/>
      <c r="H840" s="55">
        <f>IFERROR(VLOOKUP($G840,'Product Master'!$B$1:$G$26,5,FALSE),0)</f>
        <v>0</v>
      </c>
      <c r="I840" s="73" t="str">
        <f t="shared" si="135"/>
        <v/>
      </c>
      <c r="J840" s="115"/>
      <c r="K840" s="57">
        <f t="shared" si="131"/>
        <v>0</v>
      </c>
      <c r="L840" s="115"/>
      <c r="M840" s="56">
        <f t="shared" si="136"/>
        <v>0</v>
      </c>
      <c r="N840" s="56">
        <f t="shared" si="132"/>
        <v>0</v>
      </c>
      <c r="O840" s="56" t="str">
        <f>IFERROR(IF($P840="","",IF($P840=LEFT('Master Info'!$Q$2,2),"SCGST","IGST")),"")</f>
        <v/>
      </c>
      <c r="P840" s="56" t="str">
        <f>IFERROR(LEFT(VLOOKUP($F840,'Master Info'!$A$14:$U$113,21,FALSE),2),"")</f>
        <v/>
      </c>
      <c r="Q840" s="73" t="str">
        <f t="shared" si="133"/>
        <v/>
      </c>
      <c r="R840" s="56">
        <f t="shared" si="137"/>
        <v>0</v>
      </c>
      <c r="S840" s="56">
        <f t="shared" si="137"/>
        <v>0</v>
      </c>
      <c r="T840" s="56">
        <f t="shared" si="138"/>
        <v>0</v>
      </c>
      <c r="U840" s="57">
        <f t="shared" si="139"/>
        <v>0</v>
      </c>
      <c r="V840" s="55" t="str">
        <f>IFERROR(VLOOKUP($F840,'Master Info'!$A$14:$W$113,17,FALSE),"")</f>
        <v/>
      </c>
      <c r="W840" s="54"/>
    </row>
    <row r="841" spans="1:23" x14ac:dyDescent="0.25">
      <c r="A841" s="54">
        <f t="shared" si="130"/>
        <v>840</v>
      </c>
      <c r="B841" s="54" t="str">
        <f t="shared" si="134"/>
        <v>-</v>
      </c>
      <c r="C841" s="94"/>
      <c r="D841" s="94"/>
      <c r="E841" s="76"/>
      <c r="F841" s="113"/>
      <c r="G841" s="114"/>
      <c r="H841" s="55">
        <f>IFERROR(VLOOKUP($G841,'Product Master'!$B$1:$G$26,5,FALSE),0)</f>
        <v>0</v>
      </c>
      <c r="I841" s="73" t="str">
        <f t="shared" si="135"/>
        <v/>
      </c>
      <c r="J841" s="115"/>
      <c r="K841" s="57">
        <f t="shared" si="131"/>
        <v>0</v>
      </c>
      <c r="L841" s="115"/>
      <c r="M841" s="56">
        <f t="shared" si="136"/>
        <v>0</v>
      </c>
      <c r="N841" s="56">
        <f t="shared" si="132"/>
        <v>0</v>
      </c>
      <c r="O841" s="56" t="str">
        <f>IFERROR(IF($P841="","",IF($P841=LEFT('Master Info'!$Q$2,2),"SCGST","IGST")),"")</f>
        <v/>
      </c>
      <c r="P841" s="56" t="str">
        <f>IFERROR(LEFT(VLOOKUP($F841,'Master Info'!$A$14:$U$113,21,FALSE),2),"")</f>
        <v/>
      </c>
      <c r="Q841" s="73" t="str">
        <f t="shared" si="133"/>
        <v/>
      </c>
      <c r="R841" s="56">
        <f t="shared" si="137"/>
        <v>0</v>
      </c>
      <c r="S841" s="56">
        <f t="shared" si="137"/>
        <v>0</v>
      </c>
      <c r="T841" s="56">
        <f t="shared" si="138"/>
        <v>0</v>
      </c>
      <c r="U841" s="57">
        <f t="shared" si="139"/>
        <v>0</v>
      </c>
      <c r="V841" s="55" t="str">
        <f>IFERROR(VLOOKUP($F841,'Master Info'!$A$14:$W$113,17,FALSE),"")</f>
        <v/>
      </c>
      <c r="W841" s="54"/>
    </row>
    <row r="842" spans="1:23" x14ac:dyDescent="0.25">
      <c r="A842" s="54">
        <f t="shared" si="130"/>
        <v>841</v>
      </c>
      <c r="B842" s="54" t="str">
        <f t="shared" si="134"/>
        <v>-</v>
      </c>
      <c r="C842" s="94"/>
      <c r="D842" s="94"/>
      <c r="E842" s="76"/>
      <c r="F842" s="113"/>
      <c r="G842" s="114"/>
      <c r="H842" s="55">
        <f>IFERROR(VLOOKUP($G842,'Product Master'!$B$1:$G$26,5,FALSE),0)</f>
        <v>0</v>
      </c>
      <c r="I842" s="73" t="str">
        <f t="shared" si="135"/>
        <v/>
      </c>
      <c r="J842" s="115"/>
      <c r="K842" s="57">
        <f t="shared" si="131"/>
        <v>0</v>
      </c>
      <c r="L842" s="115"/>
      <c r="M842" s="56">
        <f t="shared" si="136"/>
        <v>0</v>
      </c>
      <c r="N842" s="56">
        <f t="shared" si="132"/>
        <v>0</v>
      </c>
      <c r="O842" s="56" t="str">
        <f>IFERROR(IF($P842="","",IF($P842=LEFT('Master Info'!$Q$2,2),"SCGST","IGST")),"")</f>
        <v/>
      </c>
      <c r="P842" s="56" t="str">
        <f>IFERROR(LEFT(VLOOKUP($F842,'Master Info'!$A$14:$U$113,21,FALSE),2),"")</f>
        <v/>
      </c>
      <c r="Q842" s="73" t="str">
        <f t="shared" si="133"/>
        <v/>
      </c>
      <c r="R842" s="56">
        <f t="shared" si="137"/>
        <v>0</v>
      </c>
      <c r="S842" s="56">
        <f t="shared" si="137"/>
        <v>0</v>
      </c>
      <c r="T842" s="56">
        <f t="shared" si="138"/>
        <v>0</v>
      </c>
      <c r="U842" s="57">
        <f t="shared" si="139"/>
        <v>0</v>
      </c>
      <c r="V842" s="55" t="str">
        <f>IFERROR(VLOOKUP($F842,'Master Info'!$A$14:$W$113,17,FALSE),"")</f>
        <v/>
      </c>
      <c r="W842" s="54"/>
    </row>
    <row r="843" spans="1:23" x14ac:dyDescent="0.25">
      <c r="A843" s="54">
        <f t="shared" si="130"/>
        <v>842</v>
      </c>
      <c r="B843" s="54" t="str">
        <f t="shared" si="134"/>
        <v>-</v>
      </c>
      <c r="C843" s="94"/>
      <c r="D843" s="94"/>
      <c r="E843" s="76"/>
      <c r="F843" s="113"/>
      <c r="G843" s="114"/>
      <c r="H843" s="55">
        <f>IFERROR(VLOOKUP($G843,'Product Master'!$B$1:$G$26,5,FALSE),0)</f>
        <v>0</v>
      </c>
      <c r="I843" s="73" t="str">
        <f t="shared" si="135"/>
        <v/>
      </c>
      <c r="J843" s="115"/>
      <c r="K843" s="57">
        <f t="shared" si="131"/>
        <v>0</v>
      </c>
      <c r="L843" s="115"/>
      <c r="M843" s="56">
        <f t="shared" si="136"/>
        <v>0</v>
      </c>
      <c r="N843" s="56">
        <f t="shared" si="132"/>
        <v>0</v>
      </c>
      <c r="O843" s="56" t="str">
        <f>IFERROR(IF($P843="","",IF($P843=LEFT('Master Info'!$Q$2,2),"SCGST","IGST")),"")</f>
        <v/>
      </c>
      <c r="P843" s="56" t="str">
        <f>IFERROR(LEFT(VLOOKUP($F843,'Master Info'!$A$14:$U$113,21,FALSE),2),"")</f>
        <v/>
      </c>
      <c r="Q843" s="73" t="str">
        <f t="shared" si="133"/>
        <v/>
      </c>
      <c r="R843" s="56">
        <f t="shared" si="137"/>
        <v>0</v>
      </c>
      <c r="S843" s="56">
        <f t="shared" si="137"/>
        <v>0</v>
      </c>
      <c r="T843" s="56">
        <f t="shared" si="138"/>
        <v>0</v>
      </c>
      <c r="U843" s="57">
        <f t="shared" si="139"/>
        <v>0</v>
      </c>
      <c r="V843" s="55" t="str">
        <f>IFERROR(VLOOKUP($F843,'Master Info'!$A$14:$W$113,17,FALSE),"")</f>
        <v/>
      </c>
      <c r="W843" s="54"/>
    </row>
    <row r="844" spans="1:23" x14ac:dyDescent="0.25">
      <c r="A844" s="54">
        <f t="shared" si="130"/>
        <v>843</v>
      </c>
      <c r="B844" s="54" t="str">
        <f t="shared" si="134"/>
        <v>-</v>
      </c>
      <c r="C844" s="94"/>
      <c r="D844" s="94"/>
      <c r="E844" s="76"/>
      <c r="F844" s="113"/>
      <c r="G844" s="114"/>
      <c r="H844" s="55">
        <f>IFERROR(VLOOKUP($G844,'Product Master'!$B$1:$G$26,5,FALSE),0)</f>
        <v>0</v>
      </c>
      <c r="I844" s="73" t="str">
        <f t="shared" si="135"/>
        <v/>
      </c>
      <c r="J844" s="115"/>
      <c r="K844" s="57">
        <f t="shared" si="131"/>
        <v>0</v>
      </c>
      <c r="L844" s="115"/>
      <c r="M844" s="56">
        <f t="shared" si="136"/>
        <v>0</v>
      </c>
      <c r="N844" s="56">
        <f t="shared" si="132"/>
        <v>0</v>
      </c>
      <c r="O844" s="56" t="str">
        <f>IFERROR(IF($P844="","",IF($P844=LEFT('Master Info'!$Q$2,2),"SCGST","IGST")),"")</f>
        <v/>
      </c>
      <c r="P844" s="56" t="str">
        <f>IFERROR(LEFT(VLOOKUP($F844,'Master Info'!$A$14:$U$113,21,FALSE),2),"")</f>
        <v/>
      </c>
      <c r="Q844" s="73" t="str">
        <f t="shared" si="133"/>
        <v/>
      </c>
      <c r="R844" s="56">
        <f t="shared" si="137"/>
        <v>0</v>
      </c>
      <c r="S844" s="56">
        <f t="shared" si="137"/>
        <v>0</v>
      </c>
      <c r="T844" s="56">
        <f t="shared" si="138"/>
        <v>0</v>
      </c>
      <c r="U844" s="57">
        <f t="shared" si="139"/>
        <v>0</v>
      </c>
      <c r="V844" s="55" t="str">
        <f>IFERROR(VLOOKUP($F844,'Master Info'!$A$14:$W$113,17,FALSE),"")</f>
        <v/>
      </c>
      <c r="W844" s="54"/>
    </row>
    <row r="845" spans="1:23" x14ac:dyDescent="0.25">
      <c r="A845" s="54">
        <f t="shared" si="130"/>
        <v>844</v>
      </c>
      <c r="B845" s="54" t="str">
        <f t="shared" si="134"/>
        <v>-</v>
      </c>
      <c r="C845" s="94"/>
      <c r="D845" s="94"/>
      <c r="E845" s="76"/>
      <c r="F845" s="113"/>
      <c r="G845" s="114"/>
      <c r="H845" s="55">
        <f>IFERROR(VLOOKUP($G845,'Product Master'!$B$1:$G$26,5,FALSE),0)</f>
        <v>0</v>
      </c>
      <c r="I845" s="73" t="str">
        <f t="shared" si="135"/>
        <v/>
      </c>
      <c r="J845" s="115"/>
      <c r="K845" s="57">
        <f t="shared" si="131"/>
        <v>0</v>
      </c>
      <c r="L845" s="115"/>
      <c r="M845" s="56">
        <f t="shared" si="136"/>
        <v>0</v>
      </c>
      <c r="N845" s="56">
        <f t="shared" si="132"/>
        <v>0</v>
      </c>
      <c r="O845" s="56" t="str">
        <f>IFERROR(IF($P845="","",IF($P845=LEFT('Master Info'!$Q$2,2),"SCGST","IGST")),"")</f>
        <v/>
      </c>
      <c r="P845" s="56" t="str">
        <f>IFERROR(LEFT(VLOOKUP($F845,'Master Info'!$A$14:$U$113,21,FALSE),2),"")</f>
        <v/>
      </c>
      <c r="Q845" s="73" t="str">
        <f t="shared" si="133"/>
        <v/>
      </c>
      <c r="R845" s="56">
        <f t="shared" si="137"/>
        <v>0</v>
      </c>
      <c r="S845" s="56">
        <f t="shared" si="137"/>
        <v>0</v>
      </c>
      <c r="T845" s="56">
        <f t="shared" si="138"/>
        <v>0</v>
      </c>
      <c r="U845" s="57">
        <f t="shared" si="139"/>
        <v>0</v>
      </c>
      <c r="V845" s="55" t="str">
        <f>IFERROR(VLOOKUP($F845,'Master Info'!$A$14:$W$113,17,FALSE),"")</f>
        <v/>
      </c>
      <c r="W845" s="54"/>
    </row>
    <row r="846" spans="1:23" x14ac:dyDescent="0.25">
      <c r="A846" s="54">
        <f t="shared" si="130"/>
        <v>845</v>
      </c>
      <c r="B846" s="54" t="str">
        <f t="shared" si="134"/>
        <v>-</v>
      </c>
      <c r="C846" s="94"/>
      <c r="D846" s="94"/>
      <c r="E846" s="76"/>
      <c r="F846" s="113"/>
      <c r="G846" s="114"/>
      <c r="H846" s="55">
        <f>IFERROR(VLOOKUP($G846,'Product Master'!$B$1:$G$26,5,FALSE),0)</f>
        <v>0</v>
      </c>
      <c r="I846" s="73" t="str">
        <f t="shared" si="135"/>
        <v/>
      </c>
      <c r="J846" s="115"/>
      <c r="K846" s="57">
        <f t="shared" si="131"/>
        <v>0</v>
      </c>
      <c r="L846" s="115"/>
      <c r="M846" s="56">
        <f t="shared" si="136"/>
        <v>0</v>
      </c>
      <c r="N846" s="56">
        <f t="shared" si="132"/>
        <v>0</v>
      </c>
      <c r="O846" s="56" t="str">
        <f>IFERROR(IF($P846="","",IF($P846=LEFT('Master Info'!$Q$2,2),"SCGST","IGST")),"")</f>
        <v/>
      </c>
      <c r="P846" s="56" t="str">
        <f>IFERROR(LEFT(VLOOKUP($F846,'Master Info'!$A$14:$U$113,21,FALSE),2),"")</f>
        <v/>
      </c>
      <c r="Q846" s="73" t="str">
        <f t="shared" si="133"/>
        <v/>
      </c>
      <c r="R846" s="56">
        <f t="shared" si="137"/>
        <v>0</v>
      </c>
      <c r="S846" s="56">
        <f t="shared" si="137"/>
        <v>0</v>
      </c>
      <c r="T846" s="56">
        <f t="shared" si="138"/>
        <v>0</v>
      </c>
      <c r="U846" s="57">
        <f t="shared" si="139"/>
        <v>0</v>
      </c>
      <c r="V846" s="55" t="str">
        <f>IFERROR(VLOOKUP($F846,'Master Info'!$A$14:$W$113,17,FALSE),"")</f>
        <v/>
      </c>
      <c r="W846" s="54"/>
    </row>
    <row r="847" spans="1:23" x14ac:dyDescent="0.25">
      <c r="A847" s="54">
        <f t="shared" si="130"/>
        <v>846</v>
      </c>
      <c r="B847" s="54" t="str">
        <f t="shared" si="134"/>
        <v>-</v>
      </c>
      <c r="C847" s="94"/>
      <c r="D847" s="94"/>
      <c r="E847" s="76"/>
      <c r="F847" s="113"/>
      <c r="G847" s="114"/>
      <c r="H847" s="55">
        <f>IFERROR(VLOOKUP($G847,'Product Master'!$B$1:$G$26,5,FALSE),0)</f>
        <v>0</v>
      </c>
      <c r="I847" s="73" t="str">
        <f t="shared" si="135"/>
        <v/>
      </c>
      <c r="J847" s="115"/>
      <c r="K847" s="57">
        <f t="shared" si="131"/>
        <v>0</v>
      </c>
      <c r="L847" s="115"/>
      <c r="M847" s="56">
        <f t="shared" si="136"/>
        <v>0</v>
      </c>
      <c r="N847" s="56">
        <f t="shared" si="132"/>
        <v>0</v>
      </c>
      <c r="O847" s="56" t="str">
        <f>IFERROR(IF($P847="","",IF($P847=LEFT('Master Info'!$Q$2,2),"SCGST","IGST")),"")</f>
        <v/>
      </c>
      <c r="P847" s="56" t="str">
        <f>IFERROR(LEFT(VLOOKUP($F847,'Master Info'!$A$14:$U$113,21,FALSE),2),"")</f>
        <v/>
      </c>
      <c r="Q847" s="73" t="str">
        <f t="shared" si="133"/>
        <v/>
      </c>
      <c r="R847" s="56">
        <f t="shared" si="137"/>
        <v>0</v>
      </c>
      <c r="S847" s="56">
        <f t="shared" si="137"/>
        <v>0</v>
      </c>
      <c r="T847" s="56">
        <f t="shared" si="138"/>
        <v>0</v>
      </c>
      <c r="U847" s="57">
        <f t="shared" si="139"/>
        <v>0</v>
      </c>
      <c r="V847" s="55" t="str">
        <f>IFERROR(VLOOKUP($F847,'Master Info'!$A$14:$W$113,17,FALSE),"")</f>
        <v/>
      </c>
      <c r="W847" s="54"/>
    </row>
    <row r="848" spans="1:23" x14ac:dyDescent="0.25">
      <c r="A848" s="54">
        <f t="shared" si="130"/>
        <v>847</v>
      </c>
      <c r="B848" s="54" t="str">
        <f t="shared" si="134"/>
        <v>-</v>
      </c>
      <c r="C848" s="94"/>
      <c r="D848" s="94"/>
      <c r="E848" s="76"/>
      <c r="F848" s="113"/>
      <c r="G848" s="114"/>
      <c r="H848" s="55">
        <f>IFERROR(VLOOKUP($G848,'Product Master'!$B$1:$G$26,5,FALSE),0)</f>
        <v>0</v>
      </c>
      <c r="I848" s="73" t="str">
        <f t="shared" si="135"/>
        <v/>
      </c>
      <c r="J848" s="115"/>
      <c r="K848" s="57">
        <f t="shared" si="131"/>
        <v>0</v>
      </c>
      <c r="L848" s="115"/>
      <c r="M848" s="56">
        <f t="shared" si="136"/>
        <v>0</v>
      </c>
      <c r="N848" s="56">
        <f t="shared" si="132"/>
        <v>0</v>
      </c>
      <c r="O848" s="56" t="str">
        <f>IFERROR(IF($P848="","",IF($P848=LEFT('Master Info'!$Q$2,2),"SCGST","IGST")),"")</f>
        <v/>
      </c>
      <c r="P848" s="56" t="str">
        <f>IFERROR(LEFT(VLOOKUP($F848,'Master Info'!$A$14:$U$113,21,FALSE),2),"")</f>
        <v/>
      </c>
      <c r="Q848" s="73" t="str">
        <f t="shared" si="133"/>
        <v/>
      </c>
      <c r="R848" s="56">
        <f t="shared" si="137"/>
        <v>0</v>
      </c>
      <c r="S848" s="56">
        <f t="shared" si="137"/>
        <v>0</v>
      </c>
      <c r="T848" s="56">
        <f t="shared" si="138"/>
        <v>0</v>
      </c>
      <c r="U848" s="57">
        <f t="shared" si="139"/>
        <v>0</v>
      </c>
      <c r="V848" s="55" t="str">
        <f>IFERROR(VLOOKUP($F848,'Master Info'!$A$14:$W$113,17,FALSE),"")</f>
        <v/>
      </c>
      <c r="W848" s="54"/>
    </row>
    <row r="849" spans="1:23" x14ac:dyDescent="0.25">
      <c r="A849" s="54">
        <f t="shared" si="130"/>
        <v>848</v>
      </c>
      <c r="B849" s="54" t="str">
        <f t="shared" si="134"/>
        <v>-</v>
      </c>
      <c r="C849" s="94"/>
      <c r="D849" s="94"/>
      <c r="E849" s="76"/>
      <c r="F849" s="113"/>
      <c r="G849" s="114"/>
      <c r="H849" s="55">
        <f>IFERROR(VLOOKUP($G849,'Product Master'!$B$1:$G$26,5,FALSE),0)</f>
        <v>0</v>
      </c>
      <c r="I849" s="73" t="str">
        <f t="shared" si="135"/>
        <v/>
      </c>
      <c r="J849" s="115"/>
      <c r="K849" s="57">
        <f t="shared" si="131"/>
        <v>0</v>
      </c>
      <c r="L849" s="115"/>
      <c r="M849" s="56">
        <f t="shared" si="136"/>
        <v>0</v>
      </c>
      <c r="N849" s="56">
        <f t="shared" si="132"/>
        <v>0</v>
      </c>
      <c r="O849" s="56" t="str">
        <f>IFERROR(IF($P849="","",IF($P849=LEFT('Master Info'!$Q$2,2),"SCGST","IGST")),"")</f>
        <v/>
      </c>
      <c r="P849" s="56" t="str">
        <f>IFERROR(LEFT(VLOOKUP($F849,'Master Info'!$A$14:$U$113,21,FALSE),2),"")</f>
        <v/>
      </c>
      <c r="Q849" s="73" t="str">
        <f t="shared" si="133"/>
        <v/>
      </c>
      <c r="R849" s="56">
        <f t="shared" si="137"/>
        <v>0</v>
      </c>
      <c r="S849" s="56">
        <f t="shared" si="137"/>
        <v>0</v>
      </c>
      <c r="T849" s="56">
        <f t="shared" si="138"/>
        <v>0</v>
      </c>
      <c r="U849" s="57">
        <f t="shared" si="139"/>
        <v>0</v>
      </c>
      <c r="V849" s="55" t="str">
        <f>IFERROR(VLOOKUP($F849,'Master Info'!$A$14:$W$113,17,FALSE),"")</f>
        <v/>
      </c>
      <c r="W849" s="54"/>
    </row>
    <row r="850" spans="1:23" x14ac:dyDescent="0.25">
      <c r="A850" s="54">
        <f t="shared" si="130"/>
        <v>849</v>
      </c>
      <c r="B850" s="54" t="str">
        <f t="shared" si="134"/>
        <v>-</v>
      </c>
      <c r="C850" s="94"/>
      <c r="D850" s="94"/>
      <c r="E850" s="76"/>
      <c r="F850" s="113"/>
      <c r="G850" s="114"/>
      <c r="H850" s="55">
        <f>IFERROR(VLOOKUP($G850,'Product Master'!$B$1:$G$26,5,FALSE),0)</f>
        <v>0</v>
      </c>
      <c r="I850" s="73" t="str">
        <f t="shared" si="135"/>
        <v/>
      </c>
      <c r="J850" s="115"/>
      <c r="K850" s="57">
        <f t="shared" si="131"/>
        <v>0</v>
      </c>
      <c r="L850" s="115"/>
      <c r="M850" s="56">
        <f t="shared" si="136"/>
        <v>0</v>
      </c>
      <c r="N850" s="56">
        <f t="shared" si="132"/>
        <v>0</v>
      </c>
      <c r="O850" s="56" t="str">
        <f>IFERROR(IF($P850="","",IF($P850=LEFT('Master Info'!$Q$2,2),"SCGST","IGST")),"")</f>
        <v/>
      </c>
      <c r="P850" s="56" t="str">
        <f>IFERROR(LEFT(VLOOKUP($F850,'Master Info'!$A$14:$U$113,21,FALSE),2),"")</f>
        <v/>
      </c>
      <c r="Q850" s="73" t="str">
        <f t="shared" si="133"/>
        <v/>
      </c>
      <c r="R850" s="56">
        <f t="shared" si="137"/>
        <v>0</v>
      </c>
      <c r="S850" s="56">
        <f t="shared" si="137"/>
        <v>0</v>
      </c>
      <c r="T850" s="56">
        <f t="shared" si="138"/>
        <v>0</v>
      </c>
      <c r="U850" s="57">
        <f t="shared" si="139"/>
        <v>0</v>
      </c>
      <c r="V850" s="55" t="str">
        <f>IFERROR(VLOOKUP($F850,'Master Info'!$A$14:$W$113,17,FALSE),"")</f>
        <v/>
      </c>
      <c r="W850" s="54"/>
    </row>
    <row r="851" spans="1:23" x14ac:dyDescent="0.25">
      <c r="A851" s="54">
        <f t="shared" si="130"/>
        <v>850</v>
      </c>
      <c r="B851" s="54" t="str">
        <f t="shared" si="134"/>
        <v>-</v>
      </c>
      <c r="C851" s="94"/>
      <c r="D851" s="94"/>
      <c r="E851" s="76"/>
      <c r="F851" s="113"/>
      <c r="G851" s="114"/>
      <c r="H851" s="55">
        <f>IFERROR(VLOOKUP($G851,'Product Master'!$B$1:$G$26,5,FALSE),0)</f>
        <v>0</v>
      </c>
      <c r="I851" s="73" t="str">
        <f t="shared" si="135"/>
        <v/>
      </c>
      <c r="J851" s="115"/>
      <c r="K851" s="57">
        <f t="shared" si="131"/>
        <v>0</v>
      </c>
      <c r="L851" s="115"/>
      <c r="M851" s="56">
        <f t="shared" si="136"/>
        <v>0</v>
      </c>
      <c r="N851" s="56">
        <f t="shared" si="132"/>
        <v>0</v>
      </c>
      <c r="O851" s="56" t="str">
        <f>IFERROR(IF($P851="","",IF($P851=LEFT('Master Info'!$Q$2,2),"SCGST","IGST")),"")</f>
        <v/>
      </c>
      <c r="P851" s="56" t="str">
        <f>IFERROR(LEFT(VLOOKUP($F851,'Master Info'!$A$14:$U$113,21,FALSE),2),"")</f>
        <v/>
      </c>
      <c r="Q851" s="73" t="str">
        <f t="shared" si="133"/>
        <v/>
      </c>
      <c r="R851" s="56">
        <f t="shared" si="137"/>
        <v>0</v>
      </c>
      <c r="S851" s="56">
        <f t="shared" si="137"/>
        <v>0</v>
      </c>
      <c r="T851" s="56">
        <f t="shared" si="138"/>
        <v>0</v>
      </c>
      <c r="U851" s="57">
        <f t="shared" si="139"/>
        <v>0</v>
      </c>
      <c r="V851" s="55" t="str">
        <f>IFERROR(VLOOKUP($F851,'Master Info'!$A$14:$W$113,17,FALSE),"")</f>
        <v/>
      </c>
      <c r="W851" s="54"/>
    </row>
    <row r="852" spans="1:23" x14ac:dyDescent="0.25">
      <c r="A852" s="54">
        <f t="shared" si="130"/>
        <v>851</v>
      </c>
      <c r="B852" s="54" t="str">
        <f t="shared" si="134"/>
        <v>-</v>
      </c>
      <c r="C852" s="94"/>
      <c r="D852" s="94"/>
      <c r="E852" s="76"/>
      <c r="F852" s="113"/>
      <c r="G852" s="114"/>
      <c r="H852" s="55">
        <f>IFERROR(VLOOKUP($G852,'Product Master'!$B$1:$G$26,5,FALSE),0)</f>
        <v>0</v>
      </c>
      <c r="I852" s="73" t="str">
        <f t="shared" si="135"/>
        <v/>
      </c>
      <c r="J852" s="115"/>
      <c r="K852" s="57">
        <f t="shared" si="131"/>
        <v>0</v>
      </c>
      <c r="L852" s="115"/>
      <c r="M852" s="56">
        <f t="shared" si="136"/>
        <v>0</v>
      </c>
      <c r="N852" s="56">
        <f t="shared" si="132"/>
        <v>0</v>
      </c>
      <c r="O852" s="56" t="str">
        <f>IFERROR(IF($P852="","",IF($P852=LEFT('Master Info'!$Q$2,2),"SCGST","IGST")),"")</f>
        <v/>
      </c>
      <c r="P852" s="56" t="str">
        <f>IFERROR(LEFT(VLOOKUP($F852,'Master Info'!$A$14:$U$113,21,FALSE),2),"")</f>
        <v/>
      </c>
      <c r="Q852" s="73" t="str">
        <f t="shared" si="133"/>
        <v/>
      </c>
      <c r="R852" s="56">
        <f t="shared" si="137"/>
        <v>0</v>
      </c>
      <c r="S852" s="56">
        <f t="shared" si="137"/>
        <v>0</v>
      </c>
      <c r="T852" s="56">
        <f t="shared" si="138"/>
        <v>0</v>
      </c>
      <c r="U852" s="57">
        <f t="shared" si="139"/>
        <v>0</v>
      </c>
      <c r="V852" s="55" t="str">
        <f>IFERROR(VLOOKUP($F852,'Master Info'!$A$14:$W$113,17,FALSE),"")</f>
        <v/>
      </c>
      <c r="W852" s="54"/>
    </row>
    <row r="853" spans="1:23" x14ac:dyDescent="0.25">
      <c r="A853" s="54">
        <f t="shared" si="130"/>
        <v>852</v>
      </c>
      <c r="B853" s="54" t="str">
        <f t="shared" si="134"/>
        <v>-</v>
      </c>
      <c r="C853" s="94"/>
      <c r="D853" s="94"/>
      <c r="E853" s="76"/>
      <c r="F853" s="113"/>
      <c r="G853" s="114"/>
      <c r="H853" s="55">
        <f>IFERROR(VLOOKUP($G853,'Product Master'!$B$1:$G$26,5,FALSE),0)</f>
        <v>0</v>
      </c>
      <c r="I853" s="73" t="str">
        <f t="shared" si="135"/>
        <v/>
      </c>
      <c r="J853" s="115"/>
      <c r="K853" s="57">
        <f t="shared" si="131"/>
        <v>0</v>
      </c>
      <c r="L853" s="115"/>
      <c r="M853" s="56">
        <f t="shared" si="136"/>
        <v>0</v>
      </c>
      <c r="N853" s="56">
        <f t="shared" si="132"/>
        <v>0</v>
      </c>
      <c r="O853" s="56" t="str">
        <f>IFERROR(IF($P853="","",IF($P853=LEFT('Master Info'!$Q$2,2),"SCGST","IGST")),"")</f>
        <v/>
      </c>
      <c r="P853" s="56" t="str">
        <f>IFERROR(LEFT(VLOOKUP($F853,'Master Info'!$A$14:$U$113,21,FALSE),2),"")</f>
        <v/>
      </c>
      <c r="Q853" s="73" t="str">
        <f t="shared" si="133"/>
        <v/>
      </c>
      <c r="R853" s="56">
        <f t="shared" si="137"/>
        <v>0</v>
      </c>
      <c r="S853" s="56">
        <f t="shared" si="137"/>
        <v>0</v>
      </c>
      <c r="T853" s="56">
        <f t="shared" si="138"/>
        <v>0</v>
      </c>
      <c r="U853" s="57">
        <f t="shared" si="139"/>
        <v>0</v>
      </c>
      <c r="V853" s="55" t="str">
        <f>IFERROR(VLOOKUP($F853,'Master Info'!$A$14:$W$113,17,FALSE),"")</f>
        <v/>
      </c>
      <c r="W853" s="54"/>
    </row>
    <row r="854" spans="1:23" x14ac:dyDescent="0.25">
      <c r="A854" s="54">
        <f t="shared" si="130"/>
        <v>853</v>
      </c>
      <c r="B854" s="54" t="str">
        <f t="shared" si="134"/>
        <v>-</v>
      </c>
      <c r="C854" s="94"/>
      <c r="D854" s="94"/>
      <c r="E854" s="76"/>
      <c r="F854" s="113"/>
      <c r="G854" s="114"/>
      <c r="H854" s="55">
        <f>IFERROR(VLOOKUP($G854,'Product Master'!$B$1:$G$26,5,FALSE),0)</f>
        <v>0</v>
      </c>
      <c r="I854" s="73" t="str">
        <f t="shared" si="135"/>
        <v/>
      </c>
      <c r="J854" s="115"/>
      <c r="K854" s="57">
        <f t="shared" si="131"/>
        <v>0</v>
      </c>
      <c r="L854" s="115"/>
      <c r="M854" s="56">
        <f t="shared" si="136"/>
        <v>0</v>
      </c>
      <c r="N854" s="56">
        <f t="shared" si="132"/>
        <v>0</v>
      </c>
      <c r="O854" s="56" t="str">
        <f>IFERROR(IF($P854="","",IF($P854=LEFT('Master Info'!$Q$2,2),"SCGST","IGST")),"")</f>
        <v/>
      </c>
      <c r="P854" s="56" t="str">
        <f>IFERROR(LEFT(VLOOKUP($F854,'Master Info'!$A$14:$U$113,21,FALSE),2),"")</f>
        <v/>
      </c>
      <c r="Q854" s="73" t="str">
        <f t="shared" si="133"/>
        <v/>
      </c>
      <c r="R854" s="56">
        <f t="shared" si="137"/>
        <v>0</v>
      </c>
      <c r="S854" s="56">
        <f t="shared" si="137"/>
        <v>0</v>
      </c>
      <c r="T854" s="56">
        <f t="shared" si="138"/>
        <v>0</v>
      </c>
      <c r="U854" s="57">
        <f t="shared" si="139"/>
        <v>0</v>
      </c>
      <c r="V854" s="55" t="str">
        <f>IFERROR(VLOOKUP($F854,'Master Info'!$A$14:$W$113,17,FALSE),"")</f>
        <v/>
      </c>
      <c r="W854" s="54"/>
    </row>
    <row r="855" spans="1:23" x14ac:dyDescent="0.25">
      <c r="A855" s="54">
        <f t="shared" si="130"/>
        <v>854</v>
      </c>
      <c r="B855" s="54" t="str">
        <f t="shared" si="134"/>
        <v>-</v>
      </c>
      <c r="C855" s="94"/>
      <c r="D855" s="94"/>
      <c r="E855" s="76"/>
      <c r="F855" s="113"/>
      <c r="G855" s="114"/>
      <c r="H855" s="55">
        <f>IFERROR(VLOOKUP($G855,'Product Master'!$B$1:$G$26,5,FALSE),0)</f>
        <v>0</v>
      </c>
      <c r="I855" s="73" t="str">
        <f t="shared" si="135"/>
        <v/>
      </c>
      <c r="J855" s="115"/>
      <c r="K855" s="57">
        <f t="shared" si="131"/>
        <v>0</v>
      </c>
      <c r="L855" s="115"/>
      <c r="M855" s="56">
        <f t="shared" si="136"/>
        <v>0</v>
      </c>
      <c r="N855" s="56">
        <f t="shared" si="132"/>
        <v>0</v>
      </c>
      <c r="O855" s="56" t="str">
        <f>IFERROR(IF($P855="","",IF($P855=LEFT('Master Info'!$Q$2,2),"SCGST","IGST")),"")</f>
        <v/>
      </c>
      <c r="P855" s="56" t="str">
        <f>IFERROR(LEFT(VLOOKUP($F855,'Master Info'!$A$14:$U$113,21,FALSE),2),"")</f>
        <v/>
      </c>
      <c r="Q855" s="73" t="str">
        <f t="shared" si="133"/>
        <v/>
      </c>
      <c r="R855" s="56">
        <f t="shared" si="137"/>
        <v>0</v>
      </c>
      <c r="S855" s="56">
        <f t="shared" si="137"/>
        <v>0</v>
      </c>
      <c r="T855" s="56">
        <f t="shared" si="138"/>
        <v>0</v>
      </c>
      <c r="U855" s="57">
        <f t="shared" si="139"/>
        <v>0</v>
      </c>
      <c r="V855" s="55" t="str">
        <f>IFERROR(VLOOKUP($F855,'Master Info'!$A$14:$W$113,17,FALSE),"")</f>
        <v/>
      </c>
      <c r="W855" s="54"/>
    </row>
    <row r="856" spans="1:23" x14ac:dyDescent="0.25">
      <c r="A856" s="54">
        <f t="shared" ref="A856:A919" si="140">A855+1</f>
        <v>855</v>
      </c>
      <c r="B856" s="54" t="str">
        <f t="shared" si="134"/>
        <v>-</v>
      </c>
      <c r="C856" s="94"/>
      <c r="D856" s="94"/>
      <c r="E856" s="76"/>
      <c r="F856" s="113"/>
      <c r="G856" s="114"/>
      <c r="H856" s="55">
        <f>IFERROR(VLOOKUP($G856,'Product Master'!$B$1:$G$26,5,FALSE),0)</f>
        <v>0</v>
      </c>
      <c r="I856" s="73" t="str">
        <f t="shared" si="135"/>
        <v/>
      </c>
      <c r="J856" s="115"/>
      <c r="K856" s="57">
        <f t="shared" si="131"/>
        <v>0</v>
      </c>
      <c r="L856" s="115"/>
      <c r="M856" s="56">
        <f t="shared" si="136"/>
        <v>0</v>
      </c>
      <c r="N856" s="56">
        <f t="shared" si="132"/>
        <v>0</v>
      </c>
      <c r="O856" s="56" t="str">
        <f>IFERROR(IF($P856="","",IF($P856=LEFT('Master Info'!$Q$2,2),"SCGST","IGST")),"")</f>
        <v/>
      </c>
      <c r="P856" s="56" t="str">
        <f>IFERROR(LEFT(VLOOKUP($F856,'Master Info'!$A$14:$U$113,21,FALSE),2),"")</f>
        <v/>
      </c>
      <c r="Q856" s="73" t="str">
        <f t="shared" si="133"/>
        <v/>
      </c>
      <c r="R856" s="56">
        <f t="shared" si="137"/>
        <v>0</v>
      </c>
      <c r="S856" s="56">
        <f t="shared" si="137"/>
        <v>0</v>
      </c>
      <c r="T856" s="56">
        <f t="shared" si="138"/>
        <v>0</v>
      </c>
      <c r="U856" s="57">
        <f t="shared" si="139"/>
        <v>0</v>
      </c>
      <c r="V856" s="55" t="str">
        <f>IFERROR(VLOOKUP($F856,'Master Info'!$A$14:$W$113,17,FALSE),"")</f>
        <v/>
      </c>
      <c r="W856" s="54"/>
    </row>
    <row r="857" spans="1:23" x14ac:dyDescent="0.25">
      <c r="A857" s="54">
        <f t="shared" si="140"/>
        <v>856</v>
      </c>
      <c r="B857" s="54" t="str">
        <f t="shared" si="134"/>
        <v>-</v>
      </c>
      <c r="C857" s="94"/>
      <c r="D857" s="94"/>
      <c r="E857" s="76"/>
      <c r="F857" s="113"/>
      <c r="G857" s="114"/>
      <c r="H857" s="55">
        <f>IFERROR(VLOOKUP($G857,'Product Master'!$B$1:$G$26,5,FALSE),0)</f>
        <v>0</v>
      </c>
      <c r="I857" s="73" t="str">
        <f t="shared" si="135"/>
        <v/>
      </c>
      <c r="J857" s="115"/>
      <c r="K857" s="57">
        <f t="shared" si="131"/>
        <v>0</v>
      </c>
      <c r="L857" s="115"/>
      <c r="M857" s="56">
        <f t="shared" si="136"/>
        <v>0</v>
      </c>
      <c r="N857" s="56">
        <f t="shared" si="132"/>
        <v>0</v>
      </c>
      <c r="O857" s="56" t="str">
        <f>IFERROR(IF($P857="","",IF($P857=LEFT('Master Info'!$Q$2,2),"SCGST","IGST")),"")</f>
        <v/>
      </c>
      <c r="P857" s="56" t="str">
        <f>IFERROR(LEFT(VLOOKUP($F857,'Master Info'!$A$14:$U$113,21,FALSE),2),"")</f>
        <v/>
      </c>
      <c r="Q857" s="73" t="str">
        <f t="shared" si="133"/>
        <v/>
      </c>
      <c r="R857" s="56">
        <f t="shared" si="137"/>
        <v>0</v>
      </c>
      <c r="S857" s="56">
        <f t="shared" si="137"/>
        <v>0</v>
      </c>
      <c r="T857" s="56">
        <f t="shared" si="138"/>
        <v>0</v>
      </c>
      <c r="U857" s="57">
        <f t="shared" si="139"/>
        <v>0</v>
      </c>
      <c r="V857" s="55" t="str">
        <f>IFERROR(VLOOKUP($F857,'Master Info'!$A$14:$W$113,17,FALSE),"")</f>
        <v/>
      </c>
      <c r="W857" s="54"/>
    </row>
    <row r="858" spans="1:23" x14ac:dyDescent="0.25">
      <c r="A858" s="54">
        <f t="shared" si="140"/>
        <v>857</v>
      </c>
      <c r="B858" s="54" t="str">
        <f t="shared" si="134"/>
        <v>-</v>
      </c>
      <c r="C858" s="94"/>
      <c r="D858" s="94"/>
      <c r="E858" s="76"/>
      <c r="F858" s="113"/>
      <c r="G858" s="114"/>
      <c r="H858" s="55">
        <f>IFERROR(VLOOKUP($G858,'Product Master'!$B$1:$G$26,5,FALSE),0)</f>
        <v>0</v>
      </c>
      <c r="I858" s="73" t="str">
        <f t="shared" si="135"/>
        <v/>
      </c>
      <c r="J858" s="115"/>
      <c r="K858" s="57">
        <f t="shared" si="131"/>
        <v>0</v>
      </c>
      <c r="L858" s="115"/>
      <c r="M858" s="56">
        <f t="shared" si="136"/>
        <v>0</v>
      </c>
      <c r="N858" s="56">
        <f t="shared" si="132"/>
        <v>0</v>
      </c>
      <c r="O858" s="56" t="str">
        <f>IFERROR(IF($P858="","",IF($P858=LEFT('Master Info'!$Q$2,2),"SCGST","IGST")),"")</f>
        <v/>
      </c>
      <c r="P858" s="56" t="str">
        <f>IFERROR(LEFT(VLOOKUP($F858,'Master Info'!$A$14:$U$113,21,FALSE),2),"")</f>
        <v/>
      </c>
      <c r="Q858" s="73" t="str">
        <f t="shared" si="133"/>
        <v/>
      </c>
      <c r="R858" s="56">
        <f t="shared" si="137"/>
        <v>0</v>
      </c>
      <c r="S858" s="56">
        <f t="shared" si="137"/>
        <v>0</v>
      </c>
      <c r="T858" s="56">
        <f t="shared" si="138"/>
        <v>0</v>
      </c>
      <c r="U858" s="57">
        <f t="shared" si="139"/>
        <v>0</v>
      </c>
      <c r="V858" s="55" t="str">
        <f>IFERROR(VLOOKUP($F858,'Master Info'!$A$14:$W$113,17,FALSE),"")</f>
        <v/>
      </c>
      <c r="W858" s="54"/>
    </row>
    <row r="859" spans="1:23" x14ac:dyDescent="0.25">
      <c r="A859" s="54">
        <f t="shared" si="140"/>
        <v>858</v>
      </c>
      <c r="B859" s="54" t="str">
        <f t="shared" si="134"/>
        <v>-</v>
      </c>
      <c r="C859" s="94"/>
      <c r="D859" s="94"/>
      <c r="E859" s="76"/>
      <c r="F859" s="113"/>
      <c r="G859" s="114"/>
      <c r="H859" s="55">
        <f>IFERROR(VLOOKUP($G859,'Product Master'!$B$1:$G$26,5,FALSE),0)</f>
        <v>0</v>
      </c>
      <c r="I859" s="73" t="str">
        <f t="shared" si="135"/>
        <v/>
      </c>
      <c r="J859" s="115"/>
      <c r="K859" s="57">
        <f t="shared" si="131"/>
        <v>0</v>
      </c>
      <c r="L859" s="115"/>
      <c r="M859" s="56">
        <f t="shared" si="136"/>
        <v>0</v>
      </c>
      <c r="N859" s="56">
        <f t="shared" si="132"/>
        <v>0</v>
      </c>
      <c r="O859" s="56" t="str">
        <f>IFERROR(IF($P859="","",IF($P859=LEFT('Master Info'!$Q$2,2),"SCGST","IGST")),"")</f>
        <v/>
      </c>
      <c r="P859" s="56" t="str">
        <f>IFERROR(LEFT(VLOOKUP($F859,'Master Info'!$A$14:$U$113,21,FALSE),2),"")</f>
        <v/>
      </c>
      <c r="Q859" s="73" t="str">
        <f t="shared" si="133"/>
        <v/>
      </c>
      <c r="R859" s="56">
        <f t="shared" si="137"/>
        <v>0</v>
      </c>
      <c r="S859" s="56">
        <f t="shared" si="137"/>
        <v>0</v>
      </c>
      <c r="T859" s="56">
        <f t="shared" si="138"/>
        <v>0</v>
      </c>
      <c r="U859" s="57">
        <f t="shared" si="139"/>
        <v>0</v>
      </c>
      <c r="V859" s="55" t="str">
        <f>IFERROR(VLOOKUP($F859,'Master Info'!$A$14:$W$113,17,FALSE),"")</f>
        <v/>
      </c>
      <c r="W859" s="54"/>
    </row>
    <row r="860" spans="1:23" x14ac:dyDescent="0.25">
      <c r="A860" s="54">
        <f t="shared" si="140"/>
        <v>859</v>
      </c>
      <c r="B860" s="54" t="str">
        <f t="shared" si="134"/>
        <v>-</v>
      </c>
      <c r="C860" s="94"/>
      <c r="D860" s="94"/>
      <c r="E860" s="76"/>
      <c r="F860" s="113"/>
      <c r="G860" s="114"/>
      <c r="H860" s="55">
        <f>IFERROR(VLOOKUP($G860,'Product Master'!$B$1:$G$26,5,FALSE),0)</f>
        <v>0</v>
      </c>
      <c r="I860" s="73" t="str">
        <f t="shared" si="135"/>
        <v/>
      </c>
      <c r="J860" s="115"/>
      <c r="K860" s="57">
        <f t="shared" si="131"/>
        <v>0</v>
      </c>
      <c r="L860" s="115"/>
      <c r="M860" s="56">
        <f t="shared" si="136"/>
        <v>0</v>
      </c>
      <c r="N860" s="56">
        <f t="shared" si="132"/>
        <v>0</v>
      </c>
      <c r="O860" s="56" t="str">
        <f>IFERROR(IF($P860="","",IF($P860=LEFT('Master Info'!$Q$2,2),"SCGST","IGST")),"")</f>
        <v/>
      </c>
      <c r="P860" s="56" t="str">
        <f>IFERROR(LEFT(VLOOKUP($F860,'Master Info'!$A$14:$U$113,21,FALSE),2),"")</f>
        <v/>
      </c>
      <c r="Q860" s="73" t="str">
        <f t="shared" si="133"/>
        <v/>
      </c>
      <c r="R860" s="56">
        <f t="shared" si="137"/>
        <v>0</v>
      </c>
      <c r="S860" s="56">
        <f t="shared" si="137"/>
        <v>0</v>
      </c>
      <c r="T860" s="56">
        <f t="shared" si="138"/>
        <v>0</v>
      </c>
      <c r="U860" s="57">
        <f t="shared" si="139"/>
        <v>0</v>
      </c>
      <c r="V860" s="55" t="str">
        <f>IFERROR(VLOOKUP($F860,'Master Info'!$A$14:$W$113,17,FALSE),"")</f>
        <v/>
      </c>
      <c r="W860" s="54"/>
    </row>
    <row r="861" spans="1:23" x14ac:dyDescent="0.25">
      <c r="A861" s="54">
        <f t="shared" si="140"/>
        <v>860</v>
      </c>
      <c r="B861" s="54" t="str">
        <f t="shared" si="134"/>
        <v>-</v>
      </c>
      <c r="C861" s="94"/>
      <c r="D861" s="94"/>
      <c r="E861" s="76"/>
      <c r="F861" s="113"/>
      <c r="G861" s="114"/>
      <c r="H861" s="55">
        <f>IFERROR(VLOOKUP($G861,'Product Master'!$B$1:$G$26,5,FALSE),0)</f>
        <v>0</v>
      </c>
      <c r="I861" s="73" t="str">
        <f t="shared" si="135"/>
        <v/>
      </c>
      <c r="J861" s="115"/>
      <c r="K861" s="57">
        <f t="shared" si="131"/>
        <v>0</v>
      </c>
      <c r="L861" s="115"/>
      <c r="M861" s="56">
        <f t="shared" si="136"/>
        <v>0</v>
      </c>
      <c r="N861" s="56">
        <f t="shared" si="132"/>
        <v>0</v>
      </c>
      <c r="O861" s="56" t="str">
        <f>IFERROR(IF($P861="","",IF($P861=LEFT('Master Info'!$Q$2,2),"SCGST","IGST")),"")</f>
        <v/>
      </c>
      <c r="P861" s="56" t="str">
        <f>IFERROR(LEFT(VLOOKUP($F861,'Master Info'!$A$14:$U$113,21,FALSE),2),"")</f>
        <v/>
      </c>
      <c r="Q861" s="73" t="str">
        <f t="shared" si="133"/>
        <v/>
      </c>
      <c r="R861" s="56">
        <f t="shared" si="137"/>
        <v>0</v>
      </c>
      <c r="S861" s="56">
        <f t="shared" si="137"/>
        <v>0</v>
      </c>
      <c r="T861" s="56">
        <f t="shared" si="138"/>
        <v>0</v>
      </c>
      <c r="U861" s="57">
        <f t="shared" si="139"/>
        <v>0</v>
      </c>
      <c r="V861" s="55" t="str">
        <f>IFERROR(VLOOKUP($F861,'Master Info'!$A$14:$W$113,17,FALSE),"")</f>
        <v/>
      </c>
      <c r="W861" s="54"/>
    </row>
    <row r="862" spans="1:23" x14ac:dyDescent="0.25">
      <c r="A862" s="54">
        <f t="shared" si="140"/>
        <v>861</v>
      </c>
      <c r="B862" s="54" t="str">
        <f t="shared" si="134"/>
        <v>-</v>
      </c>
      <c r="C862" s="94"/>
      <c r="D862" s="94"/>
      <c r="E862" s="76"/>
      <c r="F862" s="113"/>
      <c r="G862" s="114"/>
      <c r="H862" s="55">
        <f>IFERROR(VLOOKUP($G862,'Product Master'!$B$1:$G$26,5,FALSE),0)</f>
        <v>0</v>
      </c>
      <c r="I862" s="73" t="str">
        <f t="shared" si="135"/>
        <v/>
      </c>
      <c r="J862" s="115"/>
      <c r="K862" s="57">
        <f t="shared" si="131"/>
        <v>0</v>
      </c>
      <c r="L862" s="115"/>
      <c r="M862" s="56">
        <f t="shared" si="136"/>
        <v>0</v>
      </c>
      <c r="N862" s="56">
        <f t="shared" si="132"/>
        <v>0</v>
      </c>
      <c r="O862" s="56" t="str">
        <f>IFERROR(IF($P862="","",IF($P862=LEFT('Master Info'!$Q$2,2),"SCGST","IGST")),"")</f>
        <v/>
      </c>
      <c r="P862" s="56" t="str">
        <f>IFERROR(LEFT(VLOOKUP($F862,'Master Info'!$A$14:$U$113,21,FALSE),2),"")</f>
        <v/>
      </c>
      <c r="Q862" s="73" t="str">
        <f t="shared" si="133"/>
        <v/>
      </c>
      <c r="R862" s="56">
        <f t="shared" si="137"/>
        <v>0</v>
      </c>
      <c r="S862" s="56">
        <f t="shared" si="137"/>
        <v>0</v>
      </c>
      <c r="T862" s="56">
        <f t="shared" si="138"/>
        <v>0</v>
      </c>
      <c r="U862" s="57">
        <f t="shared" si="139"/>
        <v>0</v>
      </c>
      <c r="V862" s="55" t="str">
        <f>IFERROR(VLOOKUP($F862,'Master Info'!$A$14:$W$113,17,FALSE),"")</f>
        <v/>
      </c>
      <c r="W862" s="54"/>
    </row>
    <row r="863" spans="1:23" x14ac:dyDescent="0.25">
      <c r="A863" s="54">
        <f t="shared" si="140"/>
        <v>862</v>
      </c>
      <c r="B863" s="54" t="str">
        <f t="shared" si="134"/>
        <v>-</v>
      </c>
      <c r="C863" s="94"/>
      <c r="D863" s="94"/>
      <c r="E863" s="76"/>
      <c r="F863" s="113"/>
      <c r="G863" s="114"/>
      <c r="H863" s="55">
        <f>IFERROR(VLOOKUP($G863,'Product Master'!$B$1:$G$26,5,FALSE),0)</f>
        <v>0</v>
      </c>
      <c r="I863" s="73" t="str">
        <f t="shared" si="135"/>
        <v/>
      </c>
      <c r="J863" s="115"/>
      <c r="K863" s="57">
        <f t="shared" si="131"/>
        <v>0</v>
      </c>
      <c r="L863" s="115"/>
      <c r="M863" s="56">
        <f t="shared" si="136"/>
        <v>0</v>
      </c>
      <c r="N863" s="56">
        <f t="shared" si="132"/>
        <v>0</v>
      </c>
      <c r="O863" s="56" t="str">
        <f>IFERROR(IF($P863="","",IF($P863=LEFT('Master Info'!$Q$2,2),"SCGST","IGST")),"")</f>
        <v/>
      </c>
      <c r="P863" s="56" t="str">
        <f>IFERROR(LEFT(VLOOKUP($F863,'Master Info'!$A$14:$U$113,21,FALSE),2),"")</f>
        <v/>
      </c>
      <c r="Q863" s="73" t="str">
        <f t="shared" si="133"/>
        <v/>
      </c>
      <c r="R863" s="56">
        <f t="shared" si="137"/>
        <v>0</v>
      </c>
      <c r="S863" s="56">
        <f t="shared" si="137"/>
        <v>0</v>
      </c>
      <c r="T863" s="56">
        <f t="shared" si="138"/>
        <v>0</v>
      </c>
      <c r="U863" s="57">
        <f t="shared" si="139"/>
        <v>0</v>
      </c>
      <c r="V863" s="55" t="str">
        <f>IFERROR(VLOOKUP($F863,'Master Info'!$A$14:$W$113,17,FALSE),"")</f>
        <v/>
      </c>
      <c r="W863" s="54"/>
    </row>
    <row r="864" spans="1:23" x14ac:dyDescent="0.25">
      <c r="A864" s="54">
        <f t="shared" si="140"/>
        <v>863</v>
      </c>
      <c r="B864" s="54" t="str">
        <f t="shared" si="134"/>
        <v>-</v>
      </c>
      <c r="C864" s="94"/>
      <c r="D864" s="94"/>
      <c r="E864" s="76"/>
      <c r="F864" s="113"/>
      <c r="G864" s="114"/>
      <c r="H864" s="55">
        <f>IFERROR(VLOOKUP($G864,'Product Master'!$B$1:$G$26,5,FALSE),0)</f>
        <v>0</v>
      </c>
      <c r="I864" s="73" t="str">
        <f t="shared" si="135"/>
        <v/>
      </c>
      <c r="J864" s="115"/>
      <c r="K864" s="57">
        <f t="shared" si="131"/>
        <v>0</v>
      </c>
      <c r="L864" s="115"/>
      <c r="M864" s="56">
        <f t="shared" si="136"/>
        <v>0</v>
      </c>
      <c r="N864" s="56">
        <f t="shared" si="132"/>
        <v>0</v>
      </c>
      <c r="O864" s="56" t="str">
        <f>IFERROR(IF($P864="","",IF($P864=LEFT('Master Info'!$Q$2,2),"SCGST","IGST")),"")</f>
        <v/>
      </c>
      <c r="P864" s="56" t="str">
        <f>IFERROR(LEFT(VLOOKUP($F864,'Master Info'!$A$14:$U$113,21,FALSE),2),"")</f>
        <v/>
      </c>
      <c r="Q864" s="73" t="str">
        <f t="shared" si="133"/>
        <v/>
      </c>
      <c r="R864" s="56">
        <f t="shared" si="137"/>
        <v>0</v>
      </c>
      <c r="S864" s="56">
        <f t="shared" si="137"/>
        <v>0</v>
      </c>
      <c r="T864" s="56">
        <f t="shared" si="138"/>
        <v>0</v>
      </c>
      <c r="U864" s="57">
        <f t="shared" si="139"/>
        <v>0</v>
      </c>
      <c r="V864" s="55" t="str">
        <f>IFERROR(VLOOKUP($F864,'Master Info'!$A$14:$W$113,17,FALSE),"")</f>
        <v/>
      </c>
      <c r="W864" s="54"/>
    </row>
    <row r="865" spans="1:23" x14ac:dyDescent="0.25">
      <c r="A865" s="54">
        <f t="shared" si="140"/>
        <v>864</v>
      </c>
      <c r="B865" s="54" t="str">
        <f t="shared" si="134"/>
        <v>-</v>
      </c>
      <c r="C865" s="94"/>
      <c r="D865" s="94"/>
      <c r="E865" s="76"/>
      <c r="F865" s="113"/>
      <c r="G865" s="114"/>
      <c r="H865" s="55">
        <f>IFERROR(VLOOKUP($G865,'Product Master'!$B$1:$G$26,5,FALSE),0)</f>
        <v>0</v>
      </c>
      <c r="I865" s="73" t="str">
        <f t="shared" si="135"/>
        <v/>
      </c>
      <c r="J865" s="115"/>
      <c r="K865" s="57">
        <f t="shared" si="131"/>
        <v>0</v>
      </c>
      <c r="L865" s="115"/>
      <c r="M865" s="56">
        <f t="shared" si="136"/>
        <v>0</v>
      </c>
      <c r="N865" s="56">
        <f t="shared" si="132"/>
        <v>0</v>
      </c>
      <c r="O865" s="56" t="str">
        <f>IFERROR(IF($P865="","",IF($P865=LEFT('Master Info'!$Q$2,2),"SCGST","IGST")),"")</f>
        <v/>
      </c>
      <c r="P865" s="56" t="str">
        <f>IFERROR(LEFT(VLOOKUP($F865,'Master Info'!$A$14:$U$113,21,FALSE),2),"")</f>
        <v/>
      </c>
      <c r="Q865" s="73" t="str">
        <f t="shared" si="133"/>
        <v/>
      </c>
      <c r="R865" s="56">
        <f t="shared" si="137"/>
        <v>0</v>
      </c>
      <c r="S865" s="56">
        <f t="shared" si="137"/>
        <v>0</v>
      </c>
      <c r="T865" s="56">
        <f t="shared" si="138"/>
        <v>0</v>
      </c>
      <c r="U865" s="57">
        <f t="shared" si="139"/>
        <v>0</v>
      </c>
      <c r="V865" s="55" t="str">
        <f>IFERROR(VLOOKUP($F865,'Master Info'!$A$14:$W$113,17,FALSE),"")</f>
        <v/>
      </c>
      <c r="W865" s="54"/>
    </row>
    <row r="866" spans="1:23" x14ac:dyDescent="0.25">
      <c r="A866" s="54">
        <f t="shared" si="140"/>
        <v>865</v>
      </c>
      <c r="B866" s="54" t="str">
        <f t="shared" si="134"/>
        <v>-</v>
      </c>
      <c r="C866" s="94"/>
      <c r="D866" s="94"/>
      <c r="E866" s="76"/>
      <c r="F866" s="113"/>
      <c r="G866" s="114"/>
      <c r="H866" s="55">
        <f>IFERROR(VLOOKUP($G866,'Product Master'!$B$1:$G$26,5,FALSE),0)</f>
        <v>0</v>
      </c>
      <c r="I866" s="73" t="str">
        <f t="shared" si="135"/>
        <v/>
      </c>
      <c r="J866" s="115"/>
      <c r="K866" s="57">
        <f t="shared" si="131"/>
        <v>0</v>
      </c>
      <c r="L866" s="115"/>
      <c r="M866" s="56">
        <f t="shared" si="136"/>
        <v>0</v>
      </c>
      <c r="N866" s="56">
        <f t="shared" si="132"/>
        <v>0</v>
      </c>
      <c r="O866" s="56" t="str">
        <f>IFERROR(IF($P866="","",IF($P866=LEFT('Master Info'!$Q$2,2),"SCGST","IGST")),"")</f>
        <v/>
      </c>
      <c r="P866" s="56" t="str">
        <f>IFERROR(LEFT(VLOOKUP($F866,'Master Info'!$A$14:$U$113,21,FALSE),2),"")</f>
        <v/>
      </c>
      <c r="Q866" s="73" t="str">
        <f t="shared" si="133"/>
        <v/>
      </c>
      <c r="R866" s="56">
        <f t="shared" si="137"/>
        <v>0</v>
      </c>
      <c r="S866" s="56">
        <f t="shared" si="137"/>
        <v>0</v>
      </c>
      <c r="T866" s="56">
        <f t="shared" si="138"/>
        <v>0</v>
      </c>
      <c r="U866" s="57">
        <f t="shared" si="139"/>
        <v>0</v>
      </c>
      <c r="V866" s="55" t="str">
        <f>IFERROR(VLOOKUP($F866,'Master Info'!$A$14:$W$113,17,FALSE),"")</f>
        <v/>
      </c>
      <c r="W866" s="54"/>
    </row>
    <row r="867" spans="1:23" x14ac:dyDescent="0.25">
      <c r="A867" s="54">
        <f t="shared" si="140"/>
        <v>866</v>
      </c>
      <c r="B867" s="54" t="str">
        <f t="shared" si="134"/>
        <v>-</v>
      </c>
      <c r="C867" s="94"/>
      <c r="D867" s="94"/>
      <c r="E867" s="76"/>
      <c r="F867" s="113"/>
      <c r="G867" s="114"/>
      <c r="H867" s="55">
        <f>IFERROR(VLOOKUP($G867,'Product Master'!$B$1:$G$26,5,FALSE),0)</f>
        <v>0</v>
      </c>
      <c r="I867" s="73" t="str">
        <f t="shared" si="135"/>
        <v/>
      </c>
      <c r="J867" s="115"/>
      <c r="K867" s="57">
        <f t="shared" si="131"/>
        <v>0</v>
      </c>
      <c r="L867" s="115"/>
      <c r="M867" s="56">
        <f t="shared" si="136"/>
        <v>0</v>
      </c>
      <c r="N867" s="56">
        <f t="shared" si="132"/>
        <v>0</v>
      </c>
      <c r="O867" s="56" t="str">
        <f>IFERROR(IF($P867="","",IF($P867=LEFT('Master Info'!$Q$2,2),"SCGST","IGST")),"")</f>
        <v/>
      </c>
      <c r="P867" s="56" t="str">
        <f>IFERROR(LEFT(VLOOKUP($F867,'Master Info'!$A$14:$U$113,21,FALSE),2),"")</f>
        <v/>
      </c>
      <c r="Q867" s="73" t="str">
        <f t="shared" si="133"/>
        <v/>
      </c>
      <c r="R867" s="56">
        <f t="shared" ref="R867:S898" si="141">IFERROR(IF($O867="SCGST",ROUND($M867*$Q867,2),0),0)</f>
        <v>0</v>
      </c>
      <c r="S867" s="56">
        <f t="shared" si="141"/>
        <v>0</v>
      </c>
      <c r="T867" s="56">
        <f t="shared" si="138"/>
        <v>0</v>
      </c>
      <c r="U867" s="57">
        <f t="shared" si="139"/>
        <v>0</v>
      </c>
      <c r="V867" s="55" t="str">
        <f>IFERROR(VLOOKUP($F867,'Master Info'!$A$14:$W$113,17,FALSE),"")</f>
        <v/>
      </c>
      <c r="W867" s="54"/>
    </row>
    <row r="868" spans="1:23" x14ac:dyDescent="0.25">
      <c r="A868" s="54">
        <f t="shared" si="140"/>
        <v>867</v>
      </c>
      <c r="B868" s="54" t="str">
        <f t="shared" si="134"/>
        <v>-</v>
      </c>
      <c r="C868" s="94"/>
      <c r="D868" s="94"/>
      <c r="E868" s="76"/>
      <c r="F868" s="113"/>
      <c r="G868" s="114"/>
      <c r="H868" s="55">
        <f>IFERROR(VLOOKUP($G868,'Product Master'!$B$1:$G$26,5,FALSE),0)</f>
        <v>0</v>
      </c>
      <c r="I868" s="73" t="str">
        <f t="shared" si="135"/>
        <v/>
      </c>
      <c r="J868" s="115"/>
      <c r="K868" s="57">
        <f t="shared" si="131"/>
        <v>0</v>
      </c>
      <c r="L868" s="115"/>
      <c r="M868" s="56">
        <f t="shared" si="136"/>
        <v>0</v>
      </c>
      <c r="N868" s="56">
        <f t="shared" si="132"/>
        <v>0</v>
      </c>
      <c r="O868" s="56" t="str">
        <f>IFERROR(IF($P868="","",IF($P868=LEFT('Master Info'!$Q$2,2),"SCGST","IGST")),"")</f>
        <v/>
      </c>
      <c r="P868" s="56" t="str">
        <f>IFERROR(LEFT(VLOOKUP($F868,'Master Info'!$A$14:$U$113,21,FALSE),2),"")</f>
        <v/>
      </c>
      <c r="Q868" s="73" t="str">
        <f t="shared" si="133"/>
        <v/>
      </c>
      <c r="R868" s="56">
        <f t="shared" si="141"/>
        <v>0</v>
      </c>
      <c r="S868" s="56">
        <f t="shared" si="141"/>
        <v>0</v>
      </c>
      <c r="T868" s="56">
        <f t="shared" si="138"/>
        <v>0</v>
      </c>
      <c r="U868" s="57">
        <f t="shared" si="139"/>
        <v>0</v>
      </c>
      <c r="V868" s="55" t="str">
        <f>IFERROR(VLOOKUP($F868,'Master Info'!$A$14:$W$113,17,FALSE),"")</f>
        <v/>
      </c>
      <c r="W868" s="54"/>
    </row>
    <row r="869" spans="1:23" x14ac:dyDescent="0.25">
      <c r="A869" s="54">
        <f t="shared" si="140"/>
        <v>868</v>
      </c>
      <c r="B869" s="54" t="str">
        <f t="shared" si="134"/>
        <v>-</v>
      </c>
      <c r="C869" s="94"/>
      <c r="D869" s="94"/>
      <c r="E869" s="76"/>
      <c r="F869" s="113"/>
      <c r="G869" s="114"/>
      <c r="H869" s="55">
        <f>IFERROR(VLOOKUP($G869,'Product Master'!$B$1:$G$26,5,FALSE),0)</f>
        <v>0</v>
      </c>
      <c r="I869" s="73" t="str">
        <f t="shared" si="135"/>
        <v/>
      </c>
      <c r="J869" s="115"/>
      <c r="K869" s="57">
        <f t="shared" si="131"/>
        <v>0</v>
      </c>
      <c r="L869" s="115"/>
      <c r="M869" s="56">
        <f t="shared" si="136"/>
        <v>0</v>
      </c>
      <c r="N869" s="56">
        <f t="shared" si="132"/>
        <v>0</v>
      </c>
      <c r="O869" s="56" t="str">
        <f>IFERROR(IF($P869="","",IF($P869=LEFT('Master Info'!$Q$2,2),"SCGST","IGST")),"")</f>
        <v/>
      </c>
      <c r="P869" s="56" t="str">
        <f>IFERROR(LEFT(VLOOKUP($F869,'Master Info'!$A$14:$U$113,21,FALSE),2),"")</f>
        <v/>
      </c>
      <c r="Q869" s="73" t="str">
        <f t="shared" si="133"/>
        <v/>
      </c>
      <c r="R869" s="56">
        <f t="shared" si="141"/>
        <v>0</v>
      </c>
      <c r="S869" s="56">
        <f t="shared" si="141"/>
        <v>0</v>
      </c>
      <c r="T869" s="56">
        <f t="shared" si="138"/>
        <v>0</v>
      </c>
      <c r="U869" s="57">
        <f t="shared" si="139"/>
        <v>0</v>
      </c>
      <c r="V869" s="55" t="str">
        <f>IFERROR(VLOOKUP($F869,'Master Info'!$A$14:$W$113,17,FALSE),"")</f>
        <v/>
      </c>
      <c r="W869" s="54"/>
    </row>
    <row r="870" spans="1:23" x14ac:dyDescent="0.25">
      <c r="A870" s="54">
        <f t="shared" si="140"/>
        <v>869</v>
      </c>
      <c r="B870" s="54" t="str">
        <f t="shared" si="134"/>
        <v>-</v>
      </c>
      <c r="C870" s="94"/>
      <c r="D870" s="94"/>
      <c r="E870" s="76"/>
      <c r="F870" s="113"/>
      <c r="G870" s="114"/>
      <c r="H870" s="55">
        <f>IFERROR(VLOOKUP($G870,'Product Master'!$B$1:$G$26,5,FALSE),0)</f>
        <v>0</v>
      </c>
      <c r="I870" s="73" t="str">
        <f t="shared" si="135"/>
        <v/>
      </c>
      <c r="J870" s="115"/>
      <c r="K870" s="57">
        <f t="shared" si="131"/>
        <v>0</v>
      </c>
      <c r="L870" s="115"/>
      <c r="M870" s="56">
        <f t="shared" si="136"/>
        <v>0</v>
      </c>
      <c r="N870" s="56">
        <f t="shared" si="132"/>
        <v>0</v>
      </c>
      <c r="O870" s="56" t="str">
        <f>IFERROR(IF($P870="","",IF($P870=LEFT('Master Info'!$Q$2,2),"SCGST","IGST")),"")</f>
        <v/>
      </c>
      <c r="P870" s="56" t="str">
        <f>IFERROR(LEFT(VLOOKUP($F870,'Master Info'!$A$14:$U$113,21,FALSE),2),"")</f>
        <v/>
      </c>
      <c r="Q870" s="73" t="str">
        <f t="shared" si="133"/>
        <v/>
      </c>
      <c r="R870" s="56">
        <f t="shared" si="141"/>
        <v>0</v>
      </c>
      <c r="S870" s="56">
        <f t="shared" si="141"/>
        <v>0</v>
      </c>
      <c r="T870" s="56">
        <f t="shared" si="138"/>
        <v>0</v>
      </c>
      <c r="U870" s="57">
        <f t="shared" si="139"/>
        <v>0</v>
      </c>
      <c r="V870" s="55" t="str">
        <f>IFERROR(VLOOKUP($F870,'Master Info'!$A$14:$W$113,17,FALSE),"")</f>
        <v/>
      </c>
      <c r="W870" s="54"/>
    </row>
    <row r="871" spans="1:23" x14ac:dyDescent="0.25">
      <c r="A871" s="54">
        <f t="shared" si="140"/>
        <v>870</v>
      </c>
      <c r="B871" s="54" t="str">
        <f t="shared" si="134"/>
        <v>-</v>
      </c>
      <c r="C871" s="94"/>
      <c r="D871" s="94"/>
      <c r="E871" s="76"/>
      <c r="F871" s="113"/>
      <c r="G871" s="114"/>
      <c r="H871" s="55">
        <f>IFERROR(VLOOKUP($G871,'Product Master'!$B$1:$G$26,5,FALSE),0)</f>
        <v>0</v>
      </c>
      <c r="I871" s="73" t="str">
        <f t="shared" si="135"/>
        <v/>
      </c>
      <c r="J871" s="115"/>
      <c r="K871" s="57">
        <f t="shared" si="131"/>
        <v>0</v>
      </c>
      <c r="L871" s="115"/>
      <c r="M871" s="56">
        <f t="shared" si="136"/>
        <v>0</v>
      </c>
      <c r="N871" s="56">
        <f t="shared" si="132"/>
        <v>0</v>
      </c>
      <c r="O871" s="56" t="str">
        <f>IFERROR(IF($P871="","",IF($P871=LEFT('Master Info'!$Q$2,2),"SCGST","IGST")),"")</f>
        <v/>
      </c>
      <c r="P871" s="56" t="str">
        <f>IFERROR(LEFT(VLOOKUP($F871,'Master Info'!$A$14:$U$113,21,FALSE),2),"")</f>
        <v/>
      </c>
      <c r="Q871" s="73" t="str">
        <f t="shared" si="133"/>
        <v/>
      </c>
      <c r="R871" s="56">
        <f t="shared" si="141"/>
        <v>0</v>
      </c>
      <c r="S871" s="56">
        <f t="shared" si="141"/>
        <v>0</v>
      </c>
      <c r="T871" s="56">
        <f t="shared" si="138"/>
        <v>0</v>
      </c>
      <c r="U871" s="57">
        <f t="shared" si="139"/>
        <v>0</v>
      </c>
      <c r="V871" s="55" t="str">
        <f>IFERROR(VLOOKUP($F871,'Master Info'!$A$14:$W$113,17,FALSE),"")</f>
        <v/>
      </c>
      <c r="W871" s="54"/>
    </row>
    <row r="872" spans="1:23" x14ac:dyDescent="0.25">
      <c r="A872" s="54">
        <f t="shared" si="140"/>
        <v>871</v>
      </c>
      <c r="B872" s="54" t="str">
        <f t="shared" si="134"/>
        <v>-</v>
      </c>
      <c r="C872" s="94"/>
      <c r="D872" s="94"/>
      <c r="E872" s="76"/>
      <c r="F872" s="113"/>
      <c r="G872" s="114"/>
      <c r="H872" s="55">
        <f>IFERROR(VLOOKUP($G872,'Product Master'!$B$1:$G$26,5,FALSE),0)</f>
        <v>0</v>
      </c>
      <c r="I872" s="73" t="str">
        <f t="shared" si="135"/>
        <v/>
      </c>
      <c r="J872" s="115"/>
      <c r="K872" s="57">
        <f t="shared" si="131"/>
        <v>0</v>
      </c>
      <c r="L872" s="115"/>
      <c r="M872" s="56">
        <f t="shared" si="136"/>
        <v>0</v>
      </c>
      <c r="N872" s="56">
        <f t="shared" si="132"/>
        <v>0</v>
      </c>
      <c r="O872" s="56" t="str">
        <f>IFERROR(IF($P872="","",IF($P872=LEFT('Master Info'!$Q$2,2),"SCGST","IGST")),"")</f>
        <v/>
      </c>
      <c r="P872" s="56" t="str">
        <f>IFERROR(LEFT(VLOOKUP($F872,'Master Info'!$A$14:$U$113,21,FALSE),2),"")</f>
        <v/>
      </c>
      <c r="Q872" s="73" t="str">
        <f t="shared" si="133"/>
        <v/>
      </c>
      <c r="R872" s="56">
        <f t="shared" si="141"/>
        <v>0</v>
      </c>
      <c r="S872" s="56">
        <f t="shared" si="141"/>
        <v>0</v>
      </c>
      <c r="T872" s="56">
        <f t="shared" si="138"/>
        <v>0</v>
      </c>
      <c r="U872" s="57">
        <f t="shared" si="139"/>
        <v>0</v>
      </c>
      <c r="V872" s="55" t="str">
        <f>IFERROR(VLOOKUP($F872,'Master Info'!$A$14:$W$113,17,FALSE),"")</f>
        <v/>
      </c>
      <c r="W872" s="54"/>
    </row>
    <row r="873" spans="1:23" x14ac:dyDescent="0.25">
      <c r="A873" s="54">
        <f t="shared" si="140"/>
        <v>872</v>
      </c>
      <c r="B873" s="54" t="str">
        <f t="shared" si="134"/>
        <v>-</v>
      </c>
      <c r="C873" s="94"/>
      <c r="D873" s="94"/>
      <c r="E873" s="76"/>
      <c r="F873" s="113"/>
      <c r="G873" s="114"/>
      <c r="H873" s="55">
        <f>IFERROR(VLOOKUP($G873,'Product Master'!$B$1:$G$26,5,FALSE),0)</f>
        <v>0</v>
      </c>
      <c r="I873" s="73" t="str">
        <f t="shared" si="135"/>
        <v/>
      </c>
      <c r="J873" s="115"/>
      <c r="K873" s="57">
        <f t="shared" si="131"/>
        <v>0</v>
      </c>
      <c r="L873" s="115"/>
      <c r="M873" s="56">
        <f t="shared" si="136"/>
        <v>0</v>
      </c>
      <c r="N873" s="56">
        <f t="shared" si="132"/>
        <v>0</v>
      </c>
      <c r="O873" s="56" t="str">
        <f>IFERROR(IF($P873="","",IF($P873=LEFT('Master Info'!$Q$2,2),"SCGST","IGST")),"")</f>
        <v/>
      </c>
      <c r="P873" s="56" t="str">
        <f>IFERROR(LEFT(VLOOKUP($F873,'Master Info'!$A$14:$U$113,21,FALSE),2),"")</f>
        <v/>
      </c>
      <c r="Q873" s="73" t="str">
        <f t="shared" si="133"/>
        <v/>
      </c>
      <c r="R873" s="56">
        <f t="shared" si="141"/>
        <v>0</v>
      </c>
      <c r="S873" s="56">
        <f t="shared" si="141"/>
        <v>0</v>
      </c>
      <c r="T873" s="56">
        <f t="shared" si="138"/>
        <v>0</v>
      </c>
      <c r="U873" s="57">
        <f t="shared" si="139"/>
        <v>0</v>
      </c>
      <c r="V873" s="55" t="str">
        <f>IFERROR(VLOOKUP($F873,'Master Info'!$A$14:$W$113,17,FALSE),"")</f>
        <v/>
      </c>
      <c r="W873" s="54"/>
    </row>
    <row r="874" spans="1:23" x14ac:dyDescent="0.25">
      <c r="A874" s="54">
        <f t="shared" si="140"/>
        <v>873</v>
      </c>
      <c r="B874" s="54" t="str">
        <f t="shared" si="134"/>
        <v>-</v>
      </c>
      <c r="C874" s="94"/>
      <c r="D874" s="94"/>
      <c r="E874" s="76"/>
      <c r="F874" s="113"/>
      <c r="G874" s="114"/>
      <c r="H874" s="55">
        <f>IFERROR(VLOOKUP($G874,'Product Master'!$B$1:$G$26,5,FALSE),0)</f>
        <v>0</v>
      </c>
      <c r="I874" s="73" t="str">
        <f t="shared" si="135"/>
        <v/>
      </c>
      <c r="J874" s="115"/>
      <c r="K874" s="57">
        <f t="shared" si="131"/>
        <v>0</v>
      </c>
      <c r="L874" s="115"/>
      <c r="M874" s="56">
        <f t="shared" si="136"/>
        <v>0</v>
      </c>
      <c r="N874" s="56">
        <f t="shared" si="132"/>
        <v>0</v>
      </c>
      <c r="O874" s="56" t="str">
        <f>IFERROR(IF($P874="","",IF($P874=LEFT('Master Info'!$Q$2,2),"SCGST","IGST")),"")</f>
        <v/>
      </c>
      <c r="P874" s="56" t="str">
        <f>IFERROR(LEFT(VLOOKUP($F874,'Master Info'!$A$14:$U$113,21,FALSE),2),"")</f>
        <v/>
      </c>
      <c r="Q874" s="73" t="str">
        <f t="shared" si="133"/>
        <v/>
      </c>
      <c r="R874" s="56">
        <f t="shared" si="141"/>
        <v>0</v>
      </c>
      <c r="S874" s="56">
        <f t="shared" si="141"/>
        <v>0</v>
      </c>
      <c r="T874" s="56">
        <f t="shared" si="138"/>
        <v>0</v>
      </c>
      <c r="U874" s="57">
        <f t="shared" si="139"/>
        <v>0</v>
      </c>
      <c r="V874" s="55" t="str">
        <f>IFERROR(VLOOKUP($F874,'Master Info'!$A$14:$W$113,17,FALSE),"")</f>
        <v/>
      </c>
      <c r="W874" s="54"/>
    </row>
    <row r="875" spans="1:23" x14ac:dyDescent="0.25">
      <c r="A875" s="54">
        <f t="shared" si="140"/>
        <v>874</v>
      </c>
      <c r="B875" s="54" t="str">
        <f t="shared" si="134"/>
        <v>-</v>
      </c>
      <c r="C875" s="94"/>
      <c r="D875" s="94"/>
      <c r="E875" s="76"/>
      <c r="F875" s="113"/>
      <c r="G875" s="114"/>
      <c r="H875" s="55">
        <f>IFERROR(VLOOKUP($G875,'Product Master'!$B$1:$G$26,5,FALSE),0)</f>
        <v>0</v>
      </c>
      <c r="I875" s="73" t="str">
        <f t="shared" si="135"/>
        <v/>
      </c>
      <c r="J875" s="115"/>
      <c r="K875" s="57">
        <f t="shared" si="131"/>
        <v>0</v>
      </c>
      <c r="L875" s="115"/>
      <c r="M875" s="56">
        <f t="shared" si="136"/>
        <v>0</v>
      </c>
      <c r="N875" s="56">
        <f t="shared" si="132"/>
        <v>0</v>
      </c>
      <c r="O875" s="56" t="str">
        <f>IFERROR(IF($P875="","",IF($P875=LEFT('Master Info'!$Q$2,2),"SCGST","IGST")),"")</f>
        <v/>
      </c>
      <c r="P875" s="56" t="str">
        <f>IFERROR(LEFT(VLOOKUP($F875,'Master Info'!$A$14:$U$113,21,FALSE),2),"")</f>
        <v/>
      </c>
      <c r="Q875" s="73" t="str">
        <f t="shared" si="133"/>
        <v/>
      </c>
      <c r="R875" s="56">
        <f t="shared" si="141"/>
        <v>0</v>
      </c>
      <c r="S875" s="56">
        <f t="shared" si="141"/>
        <v>0</v>
      </c>
      <c r="T875" s="56">
        <f t="shared" si="138"/>
        <v>0</v>
      </c>
      <c r="U875" s="57">
        <f t="shared" si="139"/>
        <v>0</v>
      </c>
      <c r="V875" s="55" t="str">
        <f>IFERROR(VLOOKUP($F875,'Master Info'!$A$14:$W$113,17,FALSE),"")</f>
        <v/>
      </c>
      <c r="W875" s="54"/>
    </row>
    <row r="876" spans="1:23" x14ac:dyDescent="0.25">
      <c r="A876" s="54">
        <f t="shared" si="140"/>
        <v>875</v>
      </c>
      <c r="B876" s="54" t="str">
        <f t="shared" si="134"/>
        <v>-</v>
      </c>
      <c r="C876" s="94"/>
      <c r="D876" s="94"/>
      <c r="E876" s="76"/>
      <c r="F876" s="113"/>
      <c r="G876" s="114"/>
      <c r="H876" s="55">
        <f>IFERROR(VLOOKUP($G876,'Product Master'!$B$1:$G$26,5,FALSE),0)</f>
        <v>0</v>
      </c>
      <c r="I876" s="73" t="str">
        <f t="shared" si="135"/>
        <v/>
      </c>
      <c r="J876" s="115"/>
      <c r="K876" s="57">
        <f t="shared" si="131"/>
        <v>0</v>
      </c>
      <c r="L876" s="115"/>
      <c r="M876" s="56">
        <f t="shared" si="136"/>
        <v>0</v>
      </c>
      <c r="N876" s="56">
        <f t="shared" si="132"/>
        <v>0</v>
      </c>
      <c r="O876" s="56" t="str">
        <f>IFERROR(IF($P876="","",IF($P876=LEFT('Master Info'!$Q$2,2),"SCGST","IGST")),"")</f>
        <v/>
      </c>
      <c r="P876" s="56" t="str">
        <f>IFERROR(LEFT(VLOOKUP($F876,'Master Info'!$A$14:$U$113,21,FALSE),2),"")</f>
        <v/>
      </c>
      <c r="Q876" s="73" t="str">
        <f t="shared" si="133"/>
        <v/>
      </c>
      <c r="R876" s="56">
        <f t="shared" si="141"/>
        <v>0</v>
      </c>
      <c r="S876" s="56">
        <f t="shared" si="141"/>
        <v>0</v>
      </c>
      <c r="T876" s="56">
        <f t="shared" si="138"/>
        <v>0</v>
      </c>
      <c r="U876" s="57">
        <f t="shared" si="139"/>
        <v>0</v>
      </c>
      <c r="V876" s="55" t="str">
        <f>IFERROR(VLOOKUP($F876,'Master Info'!$A$14:$W$113,17,FALSE),"")</f>
        <v/>
      </c>
      <c r="W876" s="54"/>
    </row>
    <row r="877" spans="1:23" x14ac:dyDescent="0.25">
      <c r="A877" s="54">
        <f t="shared" si="140"/>
        <v>876</v>
      </c>
      <c r="B877" s="54" t="str">
        <f t="shared" si="134"/>
        <v>-</v>
      </c>
      <c r="C877" s="94"/>
      <c r="D877" s="94"/>
      <c r="E877" s="76"/>
      <c r="F877" s="113"/>
      <c r="G877" s="114"/>
      <c r="H877" s="55">
        <f>IFERROR(VLOOKUP($G877,'Product Master'!$B$1:$G$26,5,FALSE),0)</f>
        <v>0</v>
      </c>
      <c r="I877" s="73" t="str">
        <f t="shared" si="135"/>
        <v/>
      </c>
      <c r="J877" s="115"/>
      <c r="K877" s="57">
        <f t="shared" si="131"/>
        <v>0</v>
      </c>
      <c r="L877" s="115"/>
      <c r="M877" s="56">
        <f t="shared" si="136"/>
        <v>0</v>
      </c>
      <c r="N877" s="56">
        <f t="shared" si="132"/>
        <v>0</v>
      </c>
      <c r="O877" s="56" t="str">
        <f>IFERROR(IF($P877="","",IF($P877=LEFT('Master Info'!$Q$2,2),"SCGST","IGST")),"")</f>
        <v/>
      </c>
      <c r="P877" s="56" t="str">
        <f>IFERROR(LEFT(VLOOKUP($F877,'Master Info'!$A$14:$U$113,21,FALSE),2),"")</f>
        <v/>
      </c>
      <c r="Q877" s="73" t="str">
        <f t="shared" si="133"/>
        <v/>
      </c>
      <c r="R877" s="56">
        <f t="shared" si="141"/>
        <v>0</v>
      </c>
      <c r="S877" s="56">
        <f t="shared" si="141"/>
        <v>0</v>
      </c>
      <c r="T877" s="56">
        <f t="shared" si="138"/>
        <v>0</v>
      </c>
      <c r="U877" s="57">
        <f t="shared" si="139"/>
        <v>0</v>
      </c>
      <c r="V877" s="55" t="str">
        <f>IFERROR(VLOOKUP($F877,'Master Info'!$A$14:$W$113,17,FALSE),"")</f>
        <v/>
      </c>
      <c r="W877" s="54"/>
    </row>
    <row r="878" spans="1:23" x14ac:dyDescent="0.25">
      <c r="A878" s="54">
        <f t="shared" si="140"/>
        <v>877</v>
      </c>
      <c r="B878" s="54" t="str">
        <f t="shared" si="134"/>
        <v>-</v>
      </c>
      <c r="C878" s="94"/>
      <c r="D878" s="94"/>
      <c r="E878" s="76"/>
      <c r="F878" s="113"/>
      <c r="G878" s="114"/>
      <c r="H878" s="55">
        <f>IFERROR(VLOOKUP($G878,'Product Master'!$B$1:$G$26,5,FALSE),0)</f>
        <v>0</v>
      </c>
      <c r="I878" s="73" t="str">
        <f t="shared" si="135"/>
        <v/>
      </c>
      <c r="J878" s="115"/>
      <c r="K878" s="57">
        <f t="shared" si="131"/>
        <v>0</v>
      </c>
      <c r="L878" s="115"/>
      <c r="M878" s="56">
        <f t="shared" si="136"/>
        <v>0</v>
      </c>
      <c r="N878" s="56">
        <f t="shared" si="132"/>
        <v>0</v>
      </c>
      <c r="O878" s="56" t="str">
        <f>IFERROR(IF($P878="","",IF($P878=LEFT('Master Info'!$Q$2,2),"SCGST","IGST")),"")</f>
        <v/>
      </c>
      <c r="P878" s="56" t="str">
        <f>IFERROR(LEFT(VLOOKUP($F878,'Master Info'!$A$14:$U$113,21,FALSE),2),"")</f>
        <v/>
      </c>
      <c r="Q878" s="73" t="str">
        <f t="shared" si="133"/>
        <v/>
      </c>
      <c r="R878" s="56">
        <f t="shared" si="141"/>
        <v>0</v>
      </c>
      <c r="S878" s="56">
        <f t="shared" si="141"/>
        <v>0</v>
      </c>
      <c r="T878" s="56">
        <f t="shared" si="138"/>
        <v>0</v>
      </c>
      <c r="U878" s="57">
        <f t="shared" si="139"/>
        <v>0</v>
      </c>
      <c r="V878" s="55" t="str">
        <f>IFERROR(VLOOKUP($F878,'Master Info'!$A$14:$W$113,17,FALSE),"")</f>
        <v/>
      </c>
      <c r="W878" s="54"/>
    </row>
    <row r="879" spans="1:23" x14ac:dyDescent="0.25">
      <c r="A879" s="54">
        <f t="shared" si="140"/>
        <v>878</v>
      </c>
      <c r="B879" s="54" t="str">
        <f t="shared" si="134"/>
        <v>-</v>
      </c>
      <c r="C879" s="94"/>
      <c r="D879" s="94"/>
      <c r="E879" s="76"/>
      <c r="F879" s="113"/>
      <c r="G879" s="114"/>
      <c r="H879" s="55">
        <f>IFERROR(VLOOKUP($G879,'Product Master'!$B$1:$G$26,5,FALSE),0)</f>
        <v>0</v>
      </c>
      <c r="I879" s="73" t="str">
        <f t="shared" si="135"/>
        <v/>
      </c>
      <c r="J879" s="115"/>
      <c r="K879" s="57">
        <f t="shared" si="131"/>
        <v>0</v>
      </c>
      <c r="L879" s="115"/>
      <c r="M879" s="56">
        <f t="shared" si="136"/>
        <v>0</v>
      </c>
      <c r="N879" s="56">
        <f t="shared" si="132"/>
        <v>0</v>
      </c>
      <c r="O879" s="56" t="str">
        <f>IFERROR(IF($P879="","",IF($P879=LEFT('Master Info'!$Q$2,2),"SCGST","IGST")),"")</f>
        <v/>
      </c>
      <c r="P879" s="56" t="str">
        <f>IFERROR(LEFT(VLOOKUP($F879,'Master Info'!$A$14:$U$113,21,FALSE),2),"")</f>
        <v/>
      </c>
      <c r="Q879" s="73" t="str">
        <f t="shared" si="133"/>
        <v/>
      </c>
      <c r="R879" s="56">
        <f t="shared" si="141"/>
        <v>0</v>
      </c>
      <c r="S879" s="56">
        <f t="shared" si="141"/>
        <v>0</v>
      </c>
      <c r="T879" s="56">
        <f t="shared" si="138"/>
        <v>0</v>
      </c>
      <c r="U879" s="57">
        <f t="shared" si="139"/>
        <v>0</v>
      </c>
      <c r="V879" s="55" t="str">
        <f>IFERROR(VLOOKUP($F879,'Master Info'!$A$14:$W$113,17,FALSE),"")</f>
        <v/>
      </c>
      <c r="W879" s="54"/>
    </row>
    <row r="880" spans="1:23" x14ac:dyDescent="0.25">
      <c r="A880" s="54">
        <f t="shared" si="140"/>
        <v>879</v>
      </c>
      <c r="B880" s="54" t="str">
        <f t="shared" si="134"/>
        <v>-</v>
      </c>
      <c r="C880" s="94"/>
      <c r="D880" s="94"/>
      <c r="E880" s="76"/>
      <c r="F880" s="113"/>
      <c r="G880" s="114"/>
      <c r="H880" s="55">
        <f>IFERROR(VLOOKUP($G880,'Product Master'!$B$1:$G$26,5,FALSE),0)</f>
        <v>0</v>
      </c>
      <c r="I880" s="73" t="str">
        <f t="shared" si="135"/>
        <v/>
      </c>
      <c r="J880" s="115"/>
      <c r="K880" s="57">
        <f t="shared" si="131"/>
        <v>0</v>
      </c>
      <c r="L880" s="115"/>
      <c r="M880" s="56">
        <f t="shared" si="136"/>
        <v>0</v>
      </c>
      <c r="N880" s="56">
        <f t="shared" si="132"/>
        <v>0</v>
      </c>
      <c r="O880" s="56" t="str">
        <f>IFERROR(IF($P880="","",IF($P880=LEFT('Master Info'!$Q$2,2),"SCGST","IGST")),"")</f>
        <v/>
      </c>
      <c r="P880" s="56" t="str">
        <f>IFERROR(LEFT(VLOOKUP($F880,'Master Info'!$A$14:$U$113,21,FALSE),2),"")</f>
        <v/>
      </c>
      <c r="Q880" s="73" t="str">
        <f t="shared" si="133"/>
        <v/>
      </c>
      <c r="R880" s="56">
        <f t="shared" si="141"/>
        <v>0</v>
      </c>
      <c r="S880" s="56">
        <f t="shared" si="141"/>
        <v>0</v>
      </c>
      <c r="T880" s="56">
        <f t="shared" si="138"/>
        <v>0</v>
      </c>
      <c r="U880" s="57">
        <f t="shared" si="139"/>
        <v>0</v>
      </c>
      <c r="V880" s="55" t="str">
        <f>IFERROR(VLOOKUP($F880,'Master Info'!$A$14:$W$113,17,FALSE),"")</f>
        <v/>
      </c>
      <c r="W880" s="54"/>
    </row>
    <row r="881" spans="1:23" x14ac:dyDescent="0.25">
      <c r="A881" s="54">
        <f t="shared" si="140"/>
        <v>880</v>
      </c>
      <c r="B881" s="54" t="str">
        <f t="shared" si="134"/>
        <v>-</v>
      </c>
      <c r="C881" s="94"/>
      <c r="D881" s="94"/>
      <c r="E881" s="76"/>
      <c r="F881" s="113"/>
      <c r="G881" s="114"/>
      <c r="H881" s="55">
        <f>IFERROR(VLOOKUP($G881,'Product Master'!$B$1:$G$26,5,FALSE),0)</f>
        <v>0</v>
      </c>
      <c r="I881" s="73" t="str">
        <f t="shared" si="135"/>
        <v/>
      </c>
      <c r="J881" s="115"/>
      <c r="K881" s="57">
        <f t="shared" si="131"/>
        <v>0</v>
      </c>
      <c r="L881" s="115"/>
      <c r="M881" s="56">
        <f t="shared" si="136"/>
        <v>0</v>
      </c>
      <c r="N881" s="56">
        <f t="shared" si="132"/>
        <v>0</v>
      </c>
      <c r="O881" s="56" t="str">
        <f>IFERROR(IF($P881="","",IF($P881=LEFT('Master Info'!$Q$2,2),"SCGST","IGST")),"")</f>
        <v/>
      </c>
      <c r="P881" s="56" t="str">
        <f>IFERROR(LEFT(VLOOKUP($F881,'Master Info'!$A$14:$U$113,21,FALSE),2),"")</f>
        <v/>
      </c>
      <c r="Q881" s="73" t="str">
        <f t="shared" si="133"/>
        <v/>
      </c>
      <c r="R881" s="56">
        <f t="shared" si="141"/>
        <v>0</v>
      </c>
      <c r="S881" s="56">
        <f t="shared" si="141"/>
        <v>0</v>
      </c>
      <c r="T881" s="56">
        <f t="shared" si="138"/>
        <v>0</v>
      </c>
      <c r="U881" s="57">
        <f t="shared" si="139"/>
        <v>0</v>
      </c>
      <c r="V881" s="55" t="str">
        <f>IFERROR(VLOOKUP($F881,'Master Info'!$A$14:$W$113,17,FALSE),"")</f>
        <v/>
      </c>
      <c r="W881" s="54"/>
    </row>
    <row r="882" spans="1:23" x14ac:dyDescent="0.25">
      <c r="A882" s="54">
        <f t="shared" si="140"/>
        <v>881</v>
      </c>
      <c r="B882" s="54" t="str">
        <f t="shared" si="134"/>
        <v>-</v>
      </c>
      <c r="C882" s="94"/>
      <c r="D882" s="94"/>
      <c r="E882" s="76"/>
      <c r="F882" s="113"/>
      <c r="G882" s="114"/>
      <c r="H882" s="55">
        <f>IFERROR(VLOOKUP($G882,'Product Master'!$B$1:$G$26,5,FALSE),0)</f>
        <v>0</v>
      </c>
      <c r="I882" s="73" t="str">
        <f t="shared" si="135"/>
        <v/>
      </c>
      <c r="J882" s="115"/>
      <c r="K882" s="57">
        <f t="shared" si="131"/>
        <v>0</v>
      </c>
      <c r="L882" s="115"/>
      <c r="M882" s="56">
        <f t="shared" si="136"/>
        <v>0</v>
      </c>
      <c r="N882" s="56">
        <f t="shared" si="132"/>
        <v>0</v>
      </c>
      <c r="O882" s="56" t="str">
        <f>IFERROR(IF($P882="","",IF($P882=LEFT('Master Info'!$Q$2,2),"SCGST","IGST")),"")</f>
        <v/>
      </c>
      <c r="P882" s="56" t="str">
        <f>IFERROR(LEFT(VLOOKUP($F882,'Master Info'!$A$14:$U$113,21,FALSE),2),"")</f>
        <v/>
      </c>
      <c r="Q882" s="73" t="str">
        <f t="shared" si="133"/>
        <v/>
      </c>
      <c r="R882" s="56">
        <f t="shared" si="141"/>
        <v>0</v>
      </c>
      <c r="S882" s="56">
        <f t="shared" si="141"/>
        <v>0</v>
      </c>
      <c r="T882" s="56">
        <f t="shared" si="138"/>
        <v>0</v>
      </c>
      <c r="U882" s="57">
        <f t="shared" si="139"/>
        <v>0</v>
      </c>
      <c r="V882" s="55" t="str">
        <f>IFERROR(VLOOKUP($F882,'Master Info'!$A$14:$W$113,17,FALSE),"")</f>
        <v/>
      </c>
      <c r="W882" s="54"/>
    </row>
    <row r="883" spans="1:23" x14ac:dyDescent="0.25">
      <c r="A883" s="54">
        <f t="shared" si="140"/>
        <v>882</v>
      </c>
      <c r="B883" s="54" t="str">
        <f t="shared" si="134"/>
        <v>-</v>
      </c>
      <c r="C883" s="94"/>
      <c r="D883" s="94"/>
      <c r="E883" s="76"/>
      <c r="F883" s="113"/>
      <c r="G883" s="114"/>
      <c r="H883" s="55">
        <f>IFERROR(VLOOKUP($G883,'Product Master'!$B$1:$G$26,5,FALSE),0)</f>
        <v>0</v>
      </c>
      <c r="I883" s="73" t="str">
        <f t="shared" si="135"/>
        <v/>
      </c>
      <c r="J883" s="115"/>
      <c r="K883" s="57">
        <f t="shared" si="131"/>
        <v>0</v>
      </c>
      <c r="L883" s="115"/>
      <c r="M883" s="56">
        <f t="shared" si="136"/>
        <v>0</v>
      </c>
      <c r="N883" s="56">
        <f t="shared" si="132"/>
        <v>0</v>
      </c>
      <c r="O883" s="56" t="str">
        <f>IFERROR(IF($P883="","",IF($P883=LEFT('Master Info'!$Q$2,2),"SCGST","IGST")),"")</f>
        <v/>
      </c>
      <c r="P883" s="56" t="str">
        <f>IFERROR(LEFT(VLOOKUP($F883,'Master Info'!$A$14:$U$113,21,FALSE),2),"")</f>
        <v/>
      </c>
      <c r="Q883" s="73" t="str">
        <f t="shared" si="133"/>
        <v/>
      </c>
      <c r="R883" s="56">
        <f t="shared" si="141"/>
        <v>0</v>
      </c>
      <c r="S883" s="56">
        <f t="shared" si="141"/>
        <v>0</v>
      </c>
      <c r="T883" s="56">
        <f t="shared" si="138"/>
        <v>0</v>
      </c>
      <c r="U883" s="57">
        <f t="shared" si="139"/>
        <v>0</v>
      </c>
      <c r="V883" s="55" t="str">
        <f>IFERROR(VLOOKUP($F883,'Master Info'!$A$14:$W$113,17,FALSE),"")</f>
        <v/>
      </c>
      <c r="W883" s="54"/>
    </row>
    <row r="884" spans="1:23" x14ac:dyDescent="0.25">
      <c r="A884" s="54">
        <f t="shared" si="140"/>
        <v>883</v>
      </c>
      <c r="B884" s="54" t="str">
        <f t="shared" si="134"/>
        <v>-</v>
      </c>
      <c r="C884" s="94"/>
      <c r="D884" s="94"/>
      <c r="E884" s="76"/>
      <c r="F884" s="113"/>
      <c r="G884" s="114"/>
      <c r="H884" s="55">
        <f>IFERROR(VLOOKUP($G884,'Product Master'!$B$1:$G$26,5,FALSE),0)</f>
        <v>0</v>
      </c>
      <c r="I884" s="73" t="str">
        <f t="shared" si="135"/>
        <v/>
      </c>
      <c r="J884" s="115"/>
      <c r="K884" s="57">
        <f t="shared" si="131"/>
        <v>0</v>
      </c>
      <c r="L884" s="115"/>
      <c r="M884" s="56">
        <f t="shared" si="136"/>
        <v>0</v>
      </c>
      <c r="N884" s="56">
        <f t="shared" si="132"/>
        <v>0</v>
      </c>
      <c r="O884" s="56" t="str">
        <f>IFERROR(IF($P884="","",IF($P884=LEFT('Master Info'!$Q$2,2),"SCGST","IGST")),"")</f>
        <v/>
      </c>
      <c r="P884" s="56" t="str">
        <f>IFERROR(LEFT(VLOOKUP($F884,'Master Info'!$A$14:$U$113,21,FALSE),2),"")</f>
        <v/>
      </c>
      <c r="Q884" s="73" t="str">
        <f t="shared" si="133"/>
        <v/>
      </c>
      <c r="R884" s="56">
        <f t="shared" si="141"/>
        <v>0</v>
      </c>
      <c r="S884" s="56">
        <f t="shared" si="141"/>
        <v>0</v>
      </c>
      <c r="T884" s="56">
        <f t="shared" si="138"/>
        <v>0</v>
      </c>
      <c r="U884" s="57">
        <f t="shared" si="139"/>
        <v>0</v>
      </c>
      <c r="V884" s="55" t="str">
        <f>IFERROR(VLOOKUP($F884,'Master Info'!$A$14:$W$113,17,FALSE),"")</f>
        <v/>
      </c>
      <c r="W884" s="54"/>
    </row>
    <row r="885" spans="1:23" x14ac:dyDescent="0.25">
      <c r="A885" s="54">
        <f t="shared" si="140"/>
        <v>884</v>
      </c>
      <c r="B885" s="54" t="str">
        <f t="shared" si="134"/>
        <v>-</v>
      </c>
      <c r="C885" s="94"/>
      <c r="D885" s="94"/>
      <c r="E885" s="76"/>
      <c r="F885" s="113"/>
      <c r="G885" s="114"/>
      <c r="H885" s="55">
        <f>IFERROR(VLOOKUP($G885,'Product Master'!$B$1:$G$26,5,FALSE),0)</f>
        <v>0</v>
      </c>
      <c r="I885" s="73" t="str">
        <f t="shared" si="135"/>
        <v/>
      </c>
      <c r="J885" s="115"/>
      <c r="K885" s="57">
        <f t="shared" si="131"/>
        <v>0</v>
      </c>
      <c r="L885" s="115"/>
      <c r="M885" s="56">
        <f t="shared" si="136"/>
        <v>0</v>
      </c>
      <c r="N885" s="56">
        <f t="shared" si="132"/>
        <v>0</v>
      </c>
      <c r="O885" s="56" t="str">
        <f>IFERROR(IF($P885="","",IF($P885=LEFT('Master Info'!$Q$2,2),"SCGST","IGST")),"")</f>
        <v/>
      </c>
      <c r="P885" s="56" t="str">
        <f>IFERROR(LEFT(VLOOKUP($F885,'Master Info'!$A$14:$U$113,21,FALSE),2),"")</f>
        <v/>
      </c>
      <c r="Q885" s="73" t="str">
        <f t="shared" si="133"/>
        <v/>
      </c>
      <c r="R885" s="56">
        <f t="shared" si="141"/>
        <v>0</v>
      </c>
      <c r="S885" s="56">
        <f t="shared" si="141"/>
        <v>0</v>
      </c>
      <c r="T885" s="56">
        <f t="shared" si="138"/>
        <v>0</v>
      </c>
      <c r="U885" s="57">
        <f t="shared" si="139"/>
        <v>0</v>
      </c>
      <c r="V885" s="55" t="str">
        <f>IFERROR(VLOOKUP($F885,'Master Info'!$A$14:$W$113,17,FALSE),"")</f>
        <v/>
      </c>
      <c r="W885" s="54"/>
    </row>
    <row r="886" spans="1:23" x14ac:dyDescent="0.25">
      <c r="A886" s="54">
        <f t="shared" si="140"/>
        <v>885</v>
      </c>
      <c r="B886" s="54" t="str">
        <f t="shared" si="134"/>
        <v>-</v>
      </c>
      <c r="C886" s="94"/>
      <c r="D886" s="94"/>
      <c r="E886" s="76"/>
      <c r="F886" s="113"/>
      <c r="G886" s="114"/>
      <c r="H886" s="55">
        <f>IFERROR(VLOOKUP($G886,'Product Master'!$B$1:$G$26,5,FALSE),0)</f>
        <v>0</v>
      </c>
      <c r="I886" s="73" t="str">
        <f t="shared" si="135"/>
        <v/>
      </c>
      <c r="J886" s="115"/>
      <c r="K886" s="57">
        <f t="shared" ref="K886:K949" si="142">IFERROR(H886-J886,0)</f>
        <v>0</v>
      </c>
      <c r="L886" s="115"/>
      <c r="M886" s="56">
        <f t="shared" si="136"/>
        <v>0</v>
      </c>
      <c r="N886" s="56">
        <f t="shared" ref="N886:N949" si="143">IFERROR(ROUND($J886*$L886,0),0)</f>
        <v>0</v>
      </c>
      <c r="O886" s="56" t="str">
        <f>IFERROR(IF($P886="","",IF($P886=LEFT('Master Info'!$Q$2,2),"SCGST","IGST")),"")</f>
        <v/>
      </c>
      <c r="P886" s="56" t="str">
        <f>IFERROR(LEFT(VLOOKUP($F886,'Master Info'!$A$14:$U$113,21,FALSE),2),"")</f>
        <v/>
      </c>
      <c r="Q886" s="73" t="str">
        <f t="shared" si="133"/>
        <v/>
      </c>
      <c r="R886" s="56">
        <f t="shared" si="141"/>
        <v>0</v>
      </c>
      <c r="S886" s="56">
        <f t="shared" si="141"/>
        <v>0</v>
      </c>
      <c r="T886" s="56">
        <f t="shared" si="138"/>
        <v>0</v>
      </c>
      <c r="U886" s="57">
        <f t="shared" si="139"/>
        <v>0</v>
      </c>
      <c r="V886" s="55" t="str">
        <f>IFERROR(VLOOKUP($F886,'Master Info'!$A$14:$W$113,17,FALSE),"")</f>
        <v/>
      </c>
      <c r="W886" s="54"/>
    </row>
    <row r="887" spans="1:23" x14ac:dyDescent="0.25">
      <c r="A887" s="54">
        <f t="shared" si="140"/>
        <v>886</v>
      </c>
      <c r="B887" s="54" t="str">
        <f t="shared" si="134"/>
        <v>-</v>
      </c>
      <c r="C887" s="94"/>
      <c r="D887" s="94"/>
      <c r="E887" s="76"/>
      <c r="F887" s="113"/>
      <c r="G887" s="114"/>
      <c r="H887" s="55">
        <f>IFERROR(VLOOKUP($G887,'Product Master'!$B$1:$G$26,5,FALSE),0)</f>
        <v>0</v>
      </c>
      <c r="I887" s="73" t="str">
        <f t="shared" si="135"/>
        <v/>
      </c>
      <c r="J887" s="115"/>
      <c r="K887" s="57">
        <f t="shared" si="142"/>
        <v>0</v>
      </c>
      <c r="L887" s="115"/>
      <c r="M887" s="56">
        <f t="shared" si="136"/>
        <v>0</v>
      </c>
      <c r="N887" s="56">
        <f t="shared" si="143"/>
        <v>0</v>
      </c>
      <c r="O887" s="56" t="str">
        <f>IFERROR(IF($P887="","",IF($P887=LEFT('Master Info'!$Q$2,2),"SCGST","IGST")),"")</f>
        <v/>
      </c>
      <c r="P887" s="56" t="str">
        <f>IFERROR(LEFT(VLOOKUP($F887,'Master Info'!$A$14:$U$113,21,FALSE),2),"")</f>
        <v/>
      </c>
      <c r="Q887" s="73" t="str">
        <f t="shared" si="133"/>
        <v/>
      </c>
      <c r="R887" s="56">
        <f t="shared" si="141"/>
        <v>0</v>
      </c>
      <c r="S887" s="56">
        <f t="shared" si="141"/>
        <v>0</v>
      </c>
      <c r="T887" s="56">
        <f t="shared" si="138"/>
        <v>0</v>
      </c>
      <c r="U887" s="57">
        <f t="shared" si="139"/>
        <v>0</v>
      </c>
      <c r="V887" s="55" t="str">
        <f>IFERROR(VLOOKUP($F887,'Master Info'!$A$14:$W$113,17,FALSE),"")</f>
        <v/>
      </c>
      <c r="W887" s="54"/>
    </row>
    <row r="888" spans="1:23" x14ac:dyDescent="0.25">
      <c r="A888" s="54">
        <f t="shared" si="140"/>
        <v>887</v>
      </c>
      <c r="B888" s="54" t="str">
        <f t="shared" si="134"/>
        <v>-</v>
      </c>
      <c r="C888" s="94"/>
      <c r="D888" s="94"/>
      <c r="E888" s="76"/>
      <c r="F888" s="113"/>
      <c r="G888" s="114"/>
      <c r="H888" s="55">
        <f>IFERROR(VLOOKUP($G888,'Product Master'!$B$1:$G$26,5,FALSE),0)</f>
        <v>0</v>
      </c>
      <c r="I888" s="73" t="str">
        <f t="shared" si="135"/>
        <v/>
      </c>
      <c r="J888" s="115"/>
      <c r="K888" s="57">
        <f t="shared" si="142"/>
        <v>0</v>
      </c>
      <c r="L888" s="115"/>
      <c r="M888" s="56">
        <f t="shared" si="136"/>
        <v>0</v>
      </c>
      <c r="N888" s="56">
        <f t="shared" si="143"/>
        <v>0</v>
      </c>
      <c r="O888" s="56" t="str">
        <f>IFERROR(IF($P888="","",IF($P888=LEFT('Master Info'!$Q$2,2),"SCGST","IGST")),"")</f>
        <v/>
      </c>
      <c r="P888" s="56" t="str">
        <f>IFERROR(LEFT(VLOOKUP($F888,'Master Info'!$A$14:$U$113,21,FALSE),2),"")</f>
        <v/>
      </c>
      <c r="Q888" s="73" t="str">
        <f t="shared" si="133"/>
        <v/>
      </c>
      <c r="R888" s="56">
        <f t="shared" si="141"/>
        <v>0</v>
      </c>
      <c r="S888" s="56">
        <f t="shared" si="141"/>
        <v>0</v>
      </c>
      <c r="T888" s="56">
        <f t="shared" si="138"/>
        <v>0</v>
      </c>
      <c r="U888" s="57">
        <f t="shared" si="139"/>
        <v>0</v>
      </c>
      <c r="V888" s="55" t="str">
        <f>IFERROR(VLOOKUP($F888,'Master Info'!$A$14:$W$113,17,FALSE),"")</f>
        <v/>
      </c>
      <c r="W888" s="54"/>
    </row>
    <row r="889" spans="1:23" x14ac:dyDescent="0.25">
      <c r="A889" s="54">
        <f t="shared" si="140"/>
        <v>888</v>
      </c>
      <c r="B889" s="54" t="str">
        <f t="shared" si="134"/>
        <v>-</v>
      </c>
      <c r="C889" s="94"/>
      <c r="D889" s="94"/>
      <c r="E889" s="76"/>
      <c r="F889" s="113"/>
      <c r="G889" s="114"/>
      <c r="H889" s="55">
        <f>IFERROR(VLOOKUP($G889,'Product Master'!$B$1:$G$26,5,FALSE),0)</f>
        <v>0</v>
      </c>
      <c r="I889" s="73" t="str">
        <f t="shared" si="135"/>
        <v/>
      </c>
      <c r="J889" s="115"/>
      <c r="K889" s="57">
        <f t="shared" si="142"/>
        <v>0</v>
      </c>
      <c r="L889" s="115"/>
      <c r="M889" s="56">
        <f t="shared" si="136"/>
        <v>0</v>
      </c>
      <c r="N889" s="56">
        <f t="shared" si="143"/>
        <v>0</v>
      </c>
      <c r="O889" s="56" t="str">
        <f>IFERROR(IF($P889="","",IF($P889=LEFT('Master Info'!$Q$2,2),"SCGST","IGST")),"")</f>
        <v/>
      </c>
      <c r="P889" s="56" t="str">
        <f>IFERROR(LEFT(VLOOKUP($F889,'Master Info'!$A$14:$U$113,21,FALSE),2),"")</f>
        <v/>
      </c>
      <c r="Q889" s="73" t="str">
        <f t="shared" si="133"/>
        <v/>
      </c>
      <c r="R889" s="56">
        <f t="shared" si="141"/>
        <v>0</v>
      </c>
      <c r="S889" s="56">
        <f t="shared" si="141"/>
        <v>0</v>
      </c>
      <c r="T889" s="56">
        <f t="shared" si="138"/>
        <v>0</v>
      </c>
      <c r="U889" s="57">
        <f t="shared" si="139"/>
        <v>0</v>
      </c>
      <c r="V889" s="55" t="str">
        <f>IFERROR(VLOOKUP($F889,'Master Info'!$A$14:$W$113,17,FALSE),"")</f>
        <v/>
      </c>
      <c r="W889" s="54"/>
    </row>
    <row r="890" spans="1:23" x14ac:dyDescent="0.25">
      <c r="A890" s="54">
        <f t="shared" si="140"/>
        <v>889</v>
      </c>
      <c r="B890" s="54" t="str">
        <f t="shared" si="134"/>
        <v>-</v>
      </c>
      <c r="C890" s="94"/>
      <c r="D890" s="94"/>
      <c r="E890" s="76"/>
      <c r="F890" s="113"/>
      <c r="G890" s="114"/>
      <c r="H890" s="55">
        <f>IFERROR(VLOOKUP($G890,'Product Master'!$B$1:$G$26,5,FALSE),0)</f>
        <v>0</v>
      </c>
      <c r="I890" s="73" t="str">
        <f t="shared" si="135"/>
        <v/>
      </c>
      <c r="J890" s="115"/>
      <c r="K890" s="57">
        <f t="shared" si="142"/>
        <v>0</v>
      </c>
      <c r="L890" s="115"/>
      <c r="M890" s="56">
        <f t="shared" si="136"/>
        <v>0</v>
      </c>
      <c r="N890" s="56">
        <f t="shared" si="143"/>
        <v>0</v>
      </c>
      <c r="O890" s="56" t="str">
        <f>IFERROR(IF($P890="","",IF($P890=LEFT('Master Info'!$Q$2,2),"SCGST","IGST")),"")</f>
        <v/>
      </c>
      <c r="P890" s="56" t="str">
        <f>IFERROR(LEFT(VLOOKUP($F890,'Master Info'!$A$14:$U$113,21,FALSE),2),"")</f>
        <v/>
      </c>
      <c r="Q890" s="73" t="str">
        <f t="shared" si="133"/>
        <v/>
      </c>
      <c r="R890" s="56">
        <f t="shared" si="141"/>
        <v>0</v>
      </c>
      <c r="S890" s="56">
        <f t="shared" si="141"/>
        <v>0</v>
      </c>
      <c r="T890" s="56">
        <f t="shared" si="138"/>
        <v>0</v>
      </c>
      <c r="U890" s="57">
        <f t="shared" si="139"/>
        <v>0</v>
      </c>
      <c r="V890" s="55" t="str">
        <f>IFERROR(VLOOKUP($F890,'Master Info'!$A$14:$W$113,17,FALSE),"")</f>
        <v/>
      </c>
      <c r="W890" s="54"/>
    </row>
    <row r="891" spans="1:23" x14ac:dyDescent="0.25">
      <c r="A891" s="54">
        <f t="shared" si="140"/>
        <v>890</v>
      </c>
      <c r="B891" s="54" t="str">
        <f t="shared" si="134"/>
        <v>-</v>
      </c>
      <c r="C891" s="94"/>
      <c r="D891" s="94"/>
      <c r="E891" s="76"/>
      <c r="F891" s="113"/>
      <c r="G891" s="114"/>
      <c r="H891" s="55">
        <f>IFERROR(VLOOKUP($G891,'Product Master'!$B$1:$G$26,5,FALSE),0)</f>
        <v>0</v>
      </c>
      <c r="I891" s="73" t="str">
        <f t="shared" si="135"/>
        <v/>
      </c>
      <c r="J891" s="115"/>
      <c r="K891" s="57">
        <f t="shared" si="142"/>
        <v>0</v>
      </c>
      <c r="L891" s="115"/>
      <c r="M891" s="56">
        <f t="shared" si="136"/>
        <v>0</v>
      </c>
      <c r="N891" s="56">
        <f t="shared" si="143"/>
        <v>0</v>
      </c>
      <c r="O891" s="56" t="str">
        <f>IFERROR(IF($P891="","",IF($P891=LEFT('Master Info'!$Q$2,2),"SCGST","IGST")),"")</f>
        <v/>
      </c>
      <c r="P891" s="56" t="str">
        <f>IFERROR(LEFT(VLOOKUP($F891,'Master Info'!$A$14:$U$113,21,FALSE),2),"")</f>
        <v/>
      </c>
      <c r="Q891" s="73" t="str">
        <f t="shared" si="133"/>
        <v/>
      </c>
      <c r="R891" s="56">
        <f t="shared" si="141"/>
        <v>0</v>
      </c>
      <c r="S891" s="56">
        <f t="shared" si="141"/>
        <v>0</v>
      </c>
      <c r="T891" s="56">
        <f t="shared" si="138"/>
        <v>0</v>
      </c>
      <c r="U891" s="57">
        <f t="shared" si="139"/>
        <v>0</v>
      </c>
      <c r="V891" s="55" t="str">
        <f>IFERROR(VLOOKUP($F891,'Master Info'!$A$14:$W$113,17,FALSE),"")</f>
        <v/>
      </c>
      <c r="W891" s="54"/>
    </row>
    <row r="892" spans="1:23" x14ac:dyDescent="0.25">
      <c r="A892" s="54">
        <f t="shared" si="140"/>
        <v>891</v>
      </c>
      <c r="B892" s="54" t="str">
        <f t="shared" si="134"/>
        <v>-</v>
      </c>
      <c r="C892" s="94"/>
      <c r="D892" s="94"/>
      <c r="E892" s="76"/>
      <c r="F892" s="113"/>
      <c r="G892" s="114"/>
      <c r="H892" s="55">
        <f>IFERROR(VLOOKUP($G892,'Product Master'!$B$1:$G$26,5,FALSE),0)</f>
        <v>0</v>
      </c>
      <c r="I892" s="73" t="str">
        <f t="shared" si="135"/>
        <v/>
      </c>
      <c r="J892" s="115"/>
      <c r="K892" s="57">
        <f t="shared" si="142"/>
        <v>0</v>
      </c>
      <c r="L892" s="115"/>
      <c r="M892" s="56">
        <f t="shared" si="136"/>
        <v>0</v>
      </c>
      <c r="N892" s="56">
        <f t="shared" si="143"/>
        <v>0</v>
      </c>
      <c r="O892" s="56" t="str">
        <f>IFERROR(IF($P892="","",IF($P892=LEFT('Master Info'!$Q$2,2),"SCGST","IGST")),"")</f>
        <v/>
      </c>
      <c r="P892" s="56" t="str">
        <f>IFERROR(LEFT(VLOOKUP($F892,'Master Info'!$A$14:$U$113,21,FALSE),2),"")</f>
        <v/>
      </c>
      <c r="Q892" s="73" t="str">
        <f t="shared" si="133"/>
        <v/>
      </c>
      <c r="R892" s="56">
        <f t="shared" si="141"/>
        <v>0</v>
      </c>
      <c r="S892" s="56">
        <f t="shared" si="141"/>
        <v>0</v>
      </c>
      <c r="T892" s="56">
        <f t="shared" si="138"/>
        <v>0</v>
      </c>
      <c r="U892" s="57">
        <f t="shared" si="139"/>
        <v>0</v>
      </c>
      <c r="V892" s="55" t="str">
        <f>IFERROR(VLOOKUP($F892,'Master Info'!$A$14:$W$113,17,FALSE),"")</f>
        <v/>
      </c>
      <c r="W892" s="54"/>
    </row>
    <row r="893" spans="1:23" x14ac:dyDescent="0.25">
      <c r="A893" s="54">
        <f t="shared" si="140"/>
        <v>892</v>
      </c>
      <c r="B893" s="54" t="str">
        <f t="shared" si="134"/>
        <v>-</v>
      </c>
      <c r="C893" s="94"/>
      <c r="D893" s="94"/>
      <c r="E893" s="76"/>
      <c r="F893" s="113"/>
      <c r="G893" s="114"/>
      <c r="H893" s="55">
        <f>IFERROR(VLOOKUP($G893,'Product Master'!$B$1:$G$26,5,FALSE),0)</f>
        <v>0</v>
      </c>
      <c r="I893" s="73" t="str">
        <f t="shared" si="135"/>
        <v/>
      </c>
      <c r="J893" s="115"/>
      <c r="K893" s="57">
        <f t="shared" si="142"/>
        <v>0</v>
      </c>
      <c r="L893" s="115"/>
      <c r="M893" s="56">
        <f t="shared" si="136"/>
        <v>0</v>
      </c>
      <c r="N893" s="56">
        <f t="shared" si="143"/>
        <v>0</v>
      </c>
      <c r="O893" s="56" t="str">
        <f>IFERROR(IF($P893="","",IF($P893=LEFT('Master Info'!$Q$2,2),"SCGST","IGST")),"")</f>
        <v/>
      </c>
      <c r="P893" s="56" t="str">
        <f>IFERROR(LEFT(VLOOKUP($F893,'Master Info'!$A$14:$U$113,21,FALSE),2),"")</f>
        <v/>
      </c>
      <c r="Q893" s="73" t="str">
        <f t="shared" si="133"/>
        <v/>
      </c>
      <c r="R893" s="56">
        <f t="shared" si="141"/>
        <v>0</v>
      </c>
      <c r="S893" s="56">
        <f t="shared" si="141"/>
        <v>0</v>
      </c>
      <c r="T893" s="56">
        <f t="shared" si="138"/>
        <v>0</v>
      </c>
      <c r="U893" s="57">
        <f t="shared" si="139"/>
        <v>0</v>
      </c>
      <c r="V893" s="55" t="str">
        <f>IFERROR(VLOOKUP($F893,'Master Info'!$A$14:$W$113,17,FALSE),"")</f>
        <v/>
      </c>
      <c r="W893" s="54"/>
    </row>
    <row r="894" spans="1:23" x14ac:dyDescent="0.25">
      <c r="A894" s="54">
        <f t="shared" si="140"/>
        <v>893</v>
      </c>
      <c r="B894" s="54" t="str">
        <f t="shared" si="134"/>
        <v>-</v>
      </c>
      <c r="C894" s="94"/>
      <c r="D894" s="94"/>
      <c r="E894" s="76"/>
      <c r="F894" s="113"/>
      <c r="G894" s="114"/>
      <c r="H894" s="55">
        <f>IFERROR(VLOOKUP($G894,'Product Master'!$B$1:$G$26,5,FALSE),0)</f>
        <v>0</v>
      </c>
      <c r="I894" s="73" t="str">
        <f t="shared" si="135"/>
        <v/>
      </c>
      <c r="J894" s="115"/>
      <c r="K894" s="57">
        <f t="shared" si="142"/>
        <v>0</v>
      </c>
      <c r="L894" s="115"/>
      <c r="M894" s="56">
        <f t="shared" si="136"/>
        <v>0</v>
      </c>
      <c r="N894" s="56">
        <f t="shared" si="143"/>
        <v>0</v>
      </c>
      <c r="O894" s="56" t="str">
        <f>IFERROR(IF($P894="","",IF($P894=LEFT('Master Info'!$Q$2,2),"SCGST","IGST")),"")</f>
        <v/>
      </c>
      <c r="P894" s="56" t="str">
        <f>IFERROR(LEFT(VLOOKUP($F894,'Master Info'!$A$14:$U$113,21,FALSE),2),"")</f>
        <v/>
      </c>
      <c r="Q894" s="73" t="str">
        <f t="shared" si="133"/>
        <v/>
      </c>
      <c r="R894" s="56">
        <f t="shared" si="141"/>
        <v>0</v>
      </c>
      <c r="S894" s="56">
        <f t="shared" si="141"/>
        <v>0</v>
      </c>
      <c r="T894" s="56">
        <f t="shared" si="138"/>
        <v>0</v>
      </c>
      <c r="U894" s="57">
        <f t="shared" si="139"/>
        <v>0</v>
      </c>
      <c r="V894" s="55" t="str">
        <f>IFERROR(VLOOKUP($F894,'Master Info'!$A$14:$W$113,17,FALSE),"")</f>
        <v/>
      </c>
      <c r="W894" s="54"/>
    </row>
    <row r="895" spans="1:23" x14ac:dyDescent="0.25">
      <c r="A895" s="54">
        <f t="shared" si="140"/>
        <v>894</v>
      </c>
      <c r="B895" s="54" t="str">
        <f t="shared" si="134"/>
        <v>-</v>
      </c>
      <c r="C895" s="94"/>
      <c r="D895" s="94"/>
      <c r="E895" s="76"/>
      <c r="F895" s="113"/>
      <c r="G895" s="114"/>
      <c r="H895" s="55">
        <f>IFERROR(VLOOKUP($G895,'Product Master'!$B$1:$G$26,5,FALSE),0)</f>
        <v>0</v>
      </c>
      <c r="I895" s="73" t="str">
        <f t="shared" si="135"/>
        <v/>
      </c>
      <c r="J895" s="115"/>
      <c r="K895" s="57">
        <f t="shared" si="142"/>
        <v>0</v>
      </c>
      <c r="L895" s="115"/>
      <c r="M895" s="56">
        <f t="shared" si="136"/>
        <v>0</v>
      </c>
      <c r="N895" s="56">
        <f t="shared" si="143"/>
        <v>0</v>
      </c>
      <c r="O895" s="56" t="str">
        <f>IFERROR(IF($P895="","",IF($P895=LEFT('Master Info'!$Q$2,2),"SCGST","IGST")),"")</f>
        <v/>
      </c>
      <c r="P895" s="56" t="str">
        <f>IFERROR(LEFT(VLOOKUP($F895,'Master Info'!$A$14:$U$113,21,FALSE),2),"")</f>
        <v/>
      </c>
      <c r="Q895" s="73" t="str">
        <f t="shared" si="133"/>
        <v/>
      </c>
      <c r="R895" s="56">
        <f t="shared" si="141"/>
        <v>0</v>
      </c>
      <c r="S895" s="56">
        <f t="shared" si="141"/>
        <v>0</v>
      </c>
      <c r="T895" s="56">
        <f t="shared" si="138"/>
        <v>0</v>
      </c>
      <c r="U895" s="57">
        <f t="shared" si="139"/>
        <v>0</v>
      </c>
      <c r="V895" s="55" t="str">
        <f>IFERROR(VLOOKUP($F895,'Master Info'!$A$14:$W$113,17,FALSE),"")</f>
        <v/>
      </c>
      <c r="W895" s="54"/>
    </row>
    <row r="896" spans="1:23" x14ac:dyDescent="0.25">
      <c r="A896" s="54">
        <f t="shared" si="140"/>
        <v>895</v>
      </c>
      <c r="B896" s="54" t="str">
        <f t="shared" si="134"/>
        <v>-</v>
      </c>
      <c r="C896" s="94"/>
      <c r="D896" s="94"/>
      <c r="E896" s="76"/>
      <c r="F896" s="113"/>
      <c r="G896" s="114"/>
      <c r="H896" s="55">
        <f>IFERROR(VLOOKUP($G896,'Product Master'!$B$1:$G$26,5,FALSE),0)</f>
        <v>0</v>
      </c>
      <c r="I896" s="73" t="str">
        <f t="shared" si="135"/>
        <v/>
      </c>
      <c r="J896" s="115"/>
      <c r="K896" s="57">
        <f t="shared" si="142"/>
        <v>0</v>
      </c>
      <c r="L896" s="115"/>
      <c r="M896" s="56">
        <f t="shared" si="136"/>
        <v>0</v>
      </c>
      <c r="N896" s="56">
        <f t="shared" si="143"/>
        <v>0</v>
      </c>
      <c r="O896" s="56" t="str">
        <f>IFERROR(IF($P896="","",IF($P896=LEFT('Master Info'!$Q$2,2),"SCGST","IGST")),"")</f>
        <v/>
      </c>
      <c r="P896" s="56" t="str">
        <f>IFERROR(LEFT(VLOOKUP($F896,'Master Info'!$A$14:$U$113,21,FALSE),2),"")</f>
        <v/>
      </c>
      <c r="Q896" s="73" t="str">
        <f t="shared" si="133"/>
        <v/>
      </c>
      <c r="R896" s="56">
        <f t="shared" si="141"/>
        <v>0</v>
      </c>
      <c r="S896" s="56">
        <f t="shared" si="141"/>
        <v>0</v>
      </c>
      <c r="T896" s="56">
        <f t="shared" si="138"/>
        <v>0</v>
      </c>
      <c r="U896" s="57">
        <f t="shared" si="139"/>
        <v>0</v>
      </c>
      <c r="V896" s="55" t="str">
        <f>IFERROR(VLOOKUP($F896,'Master Info'!$A$14:$W$113,17,FALSE),"")</f>
        <v/>
      </c>
      <c r="W896" s="54"/>
    </row>
    <row r="897" spans="1:23" x14ac:dyDescent="0.25">
      <c r="A897" s="54">
        <f t="shared" si="140"/>
        <v>896</v>
      </c>
      <c r="B897" s="54" t="str">
        <f t="shared" si="134"/>
        <v>-</v>
      </c>
      <c r="C897" s="94"/>
      <c r="D897" s="94"/>
      <c r="E897" s="76"/>
      <c r="F897" s="113"/>
      <c r="G897" s="114"/>
      <c r="H897" s="55">
        <f>IFERROR(VLOOKUP($G897,'Product Master'!$B$1:$G$26,5,FALSE),0)</f>
        <v>0</v>
      </c>
      <c r="I897" s="73" t="str">
        <f t="shared" si="135"/>
        <v/>
      </c>
      <c r="J897" s="115"/>
      <c r="K897" s="57">
        <f t="shared" si="142"/>
        <v>0</v>
      </c>
      <c r="L897" s="115"/>
      <c r="M897" s="56">
        <f t="shared" si="136"/>
        <v>0</v>
      </c>
      <c r="N897" s="56">
        <f t="shared" si="143"/>
        <v>0</v>
      </c>
      <c r="O897" s="56" t="str">
        <f>IFERROR(IF($P897="","",IF($P897=LEFT('Master Info'!$Q$2,2),"SCGST","IGST")),"")</f>
        <v/>
      </c>
      <c r="P897" s="56" t="str">
        <f>IFERROR(LEFT(VLOOKUP($F897,'Master Info'!$A$14:$U$113,21,FALSE),2),"")</f>
        <v/>
      </c>
      <c r="Q897" s="73" t="str">
        <f t="shared" si="133"/>
        <v/>
      </c>
      <c r="R897" s="56">
        <f t="shared" si="141"/>
        <v>0</v>
      </c>
      <c r="S897" s="56">
        <f t="shared" si="141"/>
        <v>0</v>
      </c>
      <c r="T897" s="56">
        <f t="shared" si="138"/>
        <v>0</v>
      </c>
      <c r="U897" s="57">
        <f t="shared" si="139"/>
        <v>0</v>
      </c>
      <c r="V897" s="55" t="str">
        <f>IFERROR(VLOOKUP($F897,'Master Info'!$A$14:$W$113,17,FALSE),"")</f>
        <v/>
      </c>
      <c r="W897" s="54"/>
    </row>
    <row r="898" spans="1:23" x14ac:dyDescent="0.25">
      <c r="A898" s="54">
        <f t="shared" si="140"/>
        <v>897</v>
      </c>
      <c r="B898" s="54" t="str">
        <f t="shared" si="134"/>
        <v>-</v>
      </c>
      <c r="C898" s="94"/>
      <c r="D898" s="94"/>
      <c r="E898" s="76"/>
      <c r="F898" s="113"/>
      <c r="G898" s="114"/>
      <c r="H898" s="55">
        <f>IFERROR(VLOOKUP($G898,'Product Master'!$B$1:$G$26,5,FALSE),0)</f>
        <v>0</v>
      </c>
      <c r="I898" s="73" t="str">
        <f t="shared" si="135"/>
        <v/>
      </c>
      <c r="J898" s="115"/>
      <c r="K898" s="57">
        <f t="shared" si="142"/>
        <v>0</v>
      </c>
      <c r="L898" s="115"/>
      <c r="M898" s="56">
        <f t="shared" si="136"/>
        <v>0</v>
      </c>
      <c r="N898" s="56">
        <f t="shared" si="143"/>
        <v>0</v>
      </c>
      <c r="O898" s="56" t="str">
        <f>IFERROR(IF($P898="","",IF($P898=LEFT('Master Info'!$Q$2,2),"SCGST","IGST")),"")</f>
        <v/>
      </c>
      <c r="P898" s="56" t="str">
        <f>IFERROR(LEFT(VLOOKUP($F898,'Master Info'!$A$14:$U$113,21,FALSE),2),"")</f>
        <v/>
      </c>
      <c r="Q898" s="73" t="str">
        <f t="shared" ref="Q898:Q961" si="144">IFERROR(VLOOKUP($G898,Products,IF(O898="SCGST",6,8),FALSE),"")</f>
        <v/>
      </c>
      <c r="R898" s="56">
        <f t="shared" si="141"/>
        <v>0</v>
      </c>
      <c r="S898" s="56">
        <f t="shared" si="141"/>
        <v>0</v>
      </c>
      <c r="T898" s="56">
        <f t="shared" si="138"/>
        <v>0</v>
      </c>
      <c r="U898" s="57">
        <f t="shared" si="139"/>
        <v>0</v>
      </c>
      <c r="V898" s="55" t="str">
        <f>IFERROR(VLOOKUP($F898,'Master Info'!$A$14:$W$113,17,FALSE),"")</f>
        <v/>
      </c>
      <c r="W898" s="54"/>
    </row>
    <row r="899" spans="1:23" x14ac:dyDescent="0.25">
      <c r="A899" s="54">
        <f t="shared" si="140"/>
        <v>898</v>
      </c>
      <c r="B899" s="54" t="str">
        <f t="shared" ref="B899:B962" si="145">C899&amp;"-"&amp;D899</f>
        <v>-</v>
      </c>
      <c r="C899" s="94"/>
      <c r="D899" s="94"/>
      <c r="E899" s="76"/>
      <c r="F899" s="113"/>
      <c r="G899" s="114"/>
      <c r="H899" s="55">
        <f>IFERROR(VLOOKUP($G899,'Product Master'!$B$1:$G$26,5,FALSE),0)</f>
        <v>0</v>
      </c>
      <c r="I899" s="73" t="str">
        <f t="shared" ref="I899:I962" si="146">IFERROR(ROUND(J899/H899,2),"")</f>
        <v/>
      </c>
      <c r="J899" s="115"/>
      <c r="K899" s="57">
        <f t="shared" si="142"/>
        <v>0</v>
      </c>
      <c r="L899" s="115"/>
      <c r="M899" s="56">
        <f t="shared" ref="M899:M962" si="147">IFERROR(ROUND($K899*$L899,0),0)</f>
        <v>0</v>
      </c>
      <c r="N899" s="56">
        <f t="shared" si="143"/>
        <v>0</v>
      </c>
      <c r="O899" s="56" t="str">
        <f>IFERROR(IF($P899="","",IF($P899=LEFT('Master Info'!$Q$2,2),"SCGST","IGST")),"")</f>
        <v/>
      </c>
      <c r="P899" s="56" t="str">
        <f>IFERROR(LEFT(VLOOKUP($F899,'Master Info'!$A$14:$U$113,21,FALSE),2),"")</f>
        <v/>
      </c>
      <c r="Q899" s="73" t="str">
        <f t="shared" si="144"/>
        <v/>
      </c>
      <c r="R899" s="56">
        <f t="shared" ref="R899:S930" si="148">IFERROR(IF($O899="SCGST",ROUND($M899*$Q899,2),0),0)</f>
        <v>0</v>
      </c>
      <c r="S899" s="56">
        <f t="shared" si="148"/>
        <v>0</v>
      </c>
      <c r="T899" s="56">
        <f t="shared" ref="T899:T962" si="149">IFERROR(IF($O899="IGST",ROUND($M899*$Q899,2),0),0)</f>
        <v>0</v>
      </c>
      <c r="U899" s="57">
        <f t="shared" ref="U899:U962" si="150">IFERROR(IF($O899="IGST",SUM(M899,T899),SUM(M899,R899,S899)),0)</f>
        <v>0</v>
      </c>
      <c r="V899" s="55" t="str">
        <f>IFERROR(VLOOKUP($F899,'Master Info'!$A$14:$W$113,17,FALSE),"")</f>
        <v/>
      </c>
      <c r="W899" s="54"/>
    </row>
    <row r="900" spans="1:23" x14ac:dyDescent="0.25">
      <c r="A900" s="54">
        <f t="shared" si="140"/>
        <v>899</v>
      </c>
      <c r="B900" s="54" t="str">
        <f t="shared" si="145"/>
        <v>-</v>
      </c>
      <c r="C900" s="94"/>
      <c r="D900" s="94"/>
      <c r="E900" s="76"/>
      <c r="F900" s="113"/>
      <c r="G900" s="114"/>
      <c r="H900" s="55">
        <f>IFERROR(VLOOKUP($G900,'Product Master'!$B$1:$G$26,5,FALSE),0)</f>
        <v>0</v>
      </c>
      <c r="I900" s="73" t="str">
        <f t="shared" si="146"/>
        <v/>
      </c>
      <c r="J900" s="115"/>
      <c r="K900" s="57">
        <f t="shared" si="142"/>
        <v>0</v>
      </c>
      <c r="L900" s="115"/>
      <c r="M900" s="56">
        <f t="shared" si="147"/>
        <v>0</v>
      </c>
      <c r="N900" s="56">
        <f t="shared" si="143"/>
        <v>0</v>
      </c>
      <c r="O900" s="56" t="str">
        <f>IFERROR(IF($P900="","",IF($P900=LEFT('Master Info'!$Q$2,2),"SCGST","IGST")),"")</f>
        <v/>
      </c>
      <c r="P900" s="56" t="str">
        <f>IFERROR(LEFT(VLOOKUP($F900,'Master Info'!$A$14:$U$113,21,FALSE),2),"")</f>
        <v/>
      </c>
      <c r="Q900" s="73" t="str">
        <f t="shared" si="144"/>
        <v/>
      </c>
      <c r="R900" s="56">
        <f t="shared" si="148"/>
        <v>0</v>
      </c>
      <c r="S900" s="56">
        <f t="shared" si="148"/>
        <v>0</v>
      </c>
      <c r="T900" s="56">
        <f t="shared" si="149"/>
        <v>0</v>
      </c>
      <c r="U900" s="57">
        <f t="shared" si="150"/>
        <v>0</v>
      </c>
      <c r="V900" s="55" t="str">
        <f>IFERROR(VLOOKUP($F900,'Master Info'!$A$14:$W$113,17,FALSE),"")</f>
        <v/>
      </c>
      <c r="W900" s="54"/>
    </row>
    <row r="901" spans="1:23" x14ac:dyDescent="0.25">
      <c r="A901" s="54">
        <f t="shared" si="140"/>
        <v>900</v>
      </c>
      <c r="B901" s="54" t="str">
        <f t="shared" si="145"/>
        <v>-</v>
      </c>
      <c r="C901" s="94"/>
      <c r="D901" s="94"/>
      <c r="E901" s="76"/>
      <c r="F901" s="113"/>
      <c r="G901" s="114"/>
      <c r="H901" s="55">
        <f>IFERROR(VLOOKUP($G901,'Product Master'!$B$1:$G$26,5,FALSE),0)</f>
        <v>0</v>
      </c>
      <c r="I901" s="73" t="str">
        <f t="shared" si="146"/>
        <v/>
      </c>
      <c r="J901" s="115"/>
      <c r="K901" s="57">
        <f t="shared" si="142"/>
        <v>0</v>
      </c>
      <c r="L901" s="115"/>
      <c r="M901" s="56">
        <f t="shared" si="147"/>
        <v>0</v>
      </c>
      <c r="N901" s="56">
        <f t="shared" si="143"/>
        <v>0</v>
      </c>
      <c r="O901" s="56" t="str">
        <f>IFERROR(IF($P901="","",IF($P901=LEFT('Master Info'!$Q$2,2),"SCGST","IGST")),"")</f>
        <v/>
      </c>
      <c r="P901" s="56" t="str">
        <f>IFERROR(LEFT(VLOOKUP($F901,'Master Info'!$A$14:$U$113,21,FALSE),2),"")</f>
        <v/>
      </c>
      <c r="Q901" s="73" t="str">
        <f t="shared" si="144"/>
        <v/>
      </c>
      <c r="R901" s="56">
        <f t="shared" si="148"/>
        <v>0</v>
      </c>
      <c r="S901" s="56">
        <f t="shared" si="148"/>
        <v>0</v>
      </c>
      <c r="T901" s="56">
        <f t="shared" si="149"/>
        <v>0</v>
      </c>
      <c r="U901" s="57">
        <f t="shared" si="150"/>
        <v>0</v>
      </c>
      <c r="V901" s="55" t="str">
        <f>IFERROR(VLOOKUP($F901,'Master Info'!$A$14:$W$113,17,FALSE),"")</f>
        <v/>
      </c>
      <c r="W901" s="54"/>
    </row>
    <row r="902" spans="1:23" x14ac:dyDescent="0.25">
      <c r="A902" s="54">
        <f t="shared" si="140"/>
        <v>901</v>
      </c>
      <c r="B902" s="54" t="str">
        <f t="shared" si="145"/>
        <v>-</v>
      </c>
      <c r="C902" s="94"/>
      <c r="D902" s="94"/>
      <c r="E902" s="76"/>
      <c r="F902" s="113"/>
      <c r="G902" s="114"/>
      <c r="H902" s="55">
        <f>IFERROR(VLOOKUP($G902,'Product Master'!$B$1:$G$26,5,FALSE),0)</f>
        <v>0</v>
      </c>
      <c r="I902" s="73" t="str">
        <f t="shared" si="146"/>
        <v/>
      </c>
      <c r="J902" s="115"/>
      <c r="K902" s="57">
        <f t="shared" si="142"/>
        <v>0</v>
      </c>
      <c r="L902" s="115"/>
      <c r="M902" s="56">
        <f t="shared" si="147"/>
        <v>0</v>
      </c>
      <c r="N902" s="56">
        <f t="shared" si="143"/>
        <v>0</v>
      </c>
      <c r="O902" s="56" t="str">
        <f>IFERROR(IF($P902="","",IF($P902=LEFT('Master Info'!$Q$2,2),"SCGST","IGST")),"")</f>
        <v/>
      </c>
      <c r="P902" s="56" t="str">
        <f>IFERROR(LEFT(VLOOKUP($F902,'Master Info'!$A$14:$U$113,21,FALSE),2),"")</f>
        <v/>
      </c>
      <c r="Q902" s="73" t="str">
        <f t="shared" si="144"/>
        <v/>
      </c>
      <c r="R902" s="56">
        <f t="shared" si="148"/>
        <v>0</v>
      </c>
      <c r="S902" s="56">
        <f t="shared" si="148"/>
        <v>0</v>
      </c>
      <c r="T902" s="56">
        <f t="shared" si="149"/>
        <v>0</v>
      </c>
      <c r="U902" s="57">
        <f t="shared" si="150"/>
        <v>0</v>
      </c>
      <c r="V902" s="55" t="str">
        <f>IFERROR(VLOOKUP($F902,'Master Info'!$A$14:$W$113,17,FALSE),"")</f>
        <v/>
      </c>
      <c r="W902" s="54"/>
    </row>
    <row r="903" spans="1:23" x14ac:dyDescent="0.25">
      <c r="A903" s="54">
        <f t="shared" si="140"/>
        <v>902</v>
      </c>
      <c r="B903" s="54" t="str">
        <f t="shared" si="145"/>
        <v>-</v>
      </c>
      <c r="C903" s="94"/>
      <c r="D903" s="94"/>
      <c r="E903" s="76"/>
      <c r="F903" s="113"/>
      <c r="G903" s="114"/>
      <c r="H903" s="55">
        <f>IFERROR(VLOOKUP($G903,'Product Master'!$B$1:$G$26,5,FALSE),0)</f>
        <v>0</v>
      </c>
      <c r="I903" s="73" t="str">
        <f t="shared" si="146"/>
        <v/>
      </c>
      <c r="J903" s="115"/>
      <c r="K903" s="57">
        <f t="shared" si="142"/>
        <v>0</v>
      </c>
      <c r="L903" s="115"/>
      <c r="M903" s="56">
        <f t="shared" si="147"/>
        <v>0</v>
      </c>
      <c r="N903" s="56">
        <f t="shared" si="143"/>
        <v>0</v>
      </c>
      <c r="O903" s="56" t="str">
        <f>IFERROR(IF($P903="","",IF($P903=LEFT('Master Info'!$Q$2,2),"SCGST","IGST")),"")</f>
        <v/>
      </c>
      <c r="P903" s="56" t="str">
        <f>IFERROR(LEFT(VLOOKUP($F903,'Master Info'!$A$14:$U$113,21,FALSE),2),"")</f>
        <v/>
      </c>
      <c r="Q903" s="73" t="str">
        <f t="shared" si="144"/>
        <v/>
      </c>
      <c r="R903" s="56">
        <f t="shared" si="148"/>
        <v>0</v>
      </c>
      <c r="S903" s="56">
        <f t="shared" si="148"/>
        <v>0</v>
      </c>
      <c r="T903" s="56">
        <f t="shared" si="149"/>
        <v>0</v>
      </c>
      <c r="U903" s="57">
        <f t="shared" si="150"/>
        <v>0</v>
      </c>
      <c r="V903" s="55" t="str">
        <f>IFERROR(VLOOKUP($F903,'Master Info'!$A$14:$W$113,17,FALSE),"")</f>
        <v/>
      </c>
      <c r="W903" s="54"/>
    </row>
    <row r="904" spans="1:23" x14ac:dyDescent="0.25">
      <c r="A904" s="54">
        <f t="shared" si="140"/>
        <v>903</v>
      </c>
      <c r="B904" s="54" t="str">
        <f t="shared" si="145"/>
        <v>-</v>
      </c>
      <c r="C904" s="94"/>
      <c r="D904" s="94"/>
      <c r="E904" s="76"/>
      <c r="F904" s="113"/>
      <c r="G904" s="114"/>
      <c r="H904" s="55">
        <f>IFERROR(VLOOKUP($G904,'Product Master'!$B$1:$G$26,5,FALSE),0)</f>
        <v>0</v>
      </c>
      <c r="I904" s="73" t="str">
        <f t="shared" si="146"/>
        <v/>
      </c>
      <c r="J904" s="115"/>
      <c r="K904" s="57">
        <f t="shared" si="142"/>
        <v>0</v>
      </c>
      <c r="L904" s="115"/>
      <c r="M904" s="56">
        <f t="shared" si="147"/>
        <v>0</v>
      </c>
      <c r="N904" s="56">
        <f t="shared" si="143"/>
        <v>0</v>
      </c>
      <c r="O904" s="56" t="str">
        <f>IFERROR(IF($P904="","",IF($P904=LEFT('Master Info'!$Q$2,2),"SCGST","IGST")),"")</f>
        <v/>
      </c>
      <c r="P904" s="56" t="str">
        <f>IFERROR(LEFT(VLOOKUP($F904,'Master Info'!$A$14:$U$113,21,FALSE),2),"")</f>
        <v/>
      </c>
      <c r="Q904" s="73" t="str">
        <f t="shared" si="144"/>
        <v/>
      </c>
      <c r="R904" s="56">
        <f t="shared" si="148"/>
        <v>0</v>
      </c>
      <c r="S904" s="56">
        <f t="shared" si="148"/>
        <v>0</v>
      </c>
      <c r="T904" s="56">
        <f t="shared" si="149"/>
        <v>0</v>
      </c>
      <c r="U904" s="57">
        <f t="shared" si="150"/>
        <v>0</v>
      </c>
      <c r="V904" s="55" t="str">
        <f>IFERROR(VLOOKUP($F904,'Master Info'!$A$14:$W$113,17,FALSE),"")</f>
        <v/>
      </c>
      <c r="W904" s="54"/>
    </row>
    <row r="905" spans="1:23" x14ac:dyDescent="0.25">
      <c r="A905" s="54">
        <f t="shared" si="140"/>
        <v>904</v>
      </c>
      <c r="B905" s="54" t="str">
        <f t="shared" si="145"/>
        <v>-</v>
      </c>
      <c r="C905" s="94"/>
      <c r="D905" s="94"/>
      <c r="E905" s="76"/>
      <c r="F905" s="113"/>
      <c r="G905" s="114"/>
      <c r="H905" s="55">
        <f>IFERROR(VLOOKUP($G905,'Product Master'!$B$1:$G$26,5,FALSE),0)</f>
        <v>0</v>
      </c>
      <c r="I905" s="73" t="str">
        <f t="shared" si="146"/>
        <v/>
      </c>
      <c r="J905" s="115"/>
      <c r="K905" s="57">
        <f t="shared" si="142"/>
        <v>0</v>
      </c>
      <c r="L905" s="115"/>
      <c r="M905" s="56">
        <f t="shared" si="147"/>
        <v>0</v>
      </c>
      <c r="N905" s="56">
        <f t="shared" si="143"/>
        <v>0</v>
      </c>
      <c r="O905" s="56" t="str">
        <f>IFERROR(IF($P905="","",IF($P905=LEFT('Master Info'!$Q$2,2),"SCGST","IGST")),"")</f>
        <v/>
      </c>
      <c r="P905" s="56" t="str">
        <f>IFERROR(LEFT(VLOOKUP($F905,'Master Info'!$A$14:$U$113,21,FALSE),2),"")</f>
        <v/>
      </c>
      <c r="Q905" s="73" t="str">
        <f t="shared" si="144"/>
        <v/>
      </c>
      <c r="R905" s="56">
        <f t="shared" si="148"/>
        <v>0</v>
      </c>
      <c r="S905" s="56">
        <f t="shared" si="148"/>
        <v>0</v>
      </c>
      <c r="T905" s="56">
        <f t="shared" si="149"/>
        <v>0</v>
      </c>
      <c r="U905" s="57">
        <f t="shared" si="150"/>
        <v>0</v>
      </c>
      <c r="V905" s="55" t="str">
        <f>IFERROR(VLOOKUP($F905,'Master Info'!$A$14:$W$113,17,FALSE),"")</f>
        <v/>
      </c>
      <c r="W905" s="54"/>
    </row>
    <row r="906" spans="1:23" x14ac:dyDescent="0.25">
      <c r="A906" s="54">
        <f t="shared" si="140"/>
        <v>905</v>
      </c>
      <c r="B906" s="54" t="str">
        <f t="shared" si="145"/>
        <v>-</v>
      </c>
      <c r="C906" s="94"/>
      <c r="D906" s="94"/>
      <c r="E906" s="76"/>
      <c r="F906" s="113"/>
      <c r="G906" s="114"/>
      <c r="H906" s="55">
        <f>IFERROR(VLOOKUP($G906,'Product Master'!$B$1:$G$26,5,FALSE),0)</f>
        <v>0</v>
      </c>
      <c r="I906" s="73" t="str">
        <f t="shared" si="146"/>
        <v/>
      </c>
      <c r="J906" s="115"/>
      <c r="K906" s="57">
        <f t="shared" si="142"/>
        <v>0</v>
      </c>
      <c r="L906" s="115"/>
      <c r="M906" s="56">
        <f t="shared" si="147"/>
        <v>0</v>
      </c>
      <c r="N906" s="56">
        <f t="shared" si="143"/>
        <v>0</v>
      </c>
      <c r="O906" s="56" t="str">
        <f>IFERROR(IF($P906="","",IF($P906=LEFT('Master Info'!$Q$2,2),"SCGST","IGST")),"")</f>
        <v/>
      </c>
      <c r="P906" s="56" t="str">
        <f>IFERROR(LEFT(VLOOKUP($F906,'Master Info'!$A$14:$U$113,21,FALSE),2),"")</f>
        <v/>
      </c>
      <c r="Q906" s="73" t="str">
        <f t="shared" si="144"/>
        <v/>
      </c>
      <c r="R906" s="56">
        <f t="shared" si="148"/>
        <v>0</v>
      </c>
      <c r="S906" s="56">
        <f t="shared" si="148"/>
        <v>0</v>
      </c>
      <c r="T906" s="56">
        <f t="shared" si="149"/>
        <v>0</v>
      </c>
      <c r="U906" s="57">
        <f t="shared" si="150"/>
        <v>0</v>
      </c>
      <c r="V906" s="55" t="str">
        <f>IFERROR(VLOOKUP($F906,'Master Info'!$A$14:$W$113,17,FALSE),"")</f>
        <v/>
      </c>
      <c r="W906" s="54"/>
    </row>
    <row r="907" spans="1:23" x14ac:dyDescent="0.25">
      <c r="A907" s="54">
        <f t="shared" si="140"/>
        <v>906</v>
      </c>
      <c r="B907" s="54" t="str">
        <f t="shared" si="145"/>
        <v>-</v>
      </c>
      <c r="C907" s="94"/>
      <c r="D907" s="94"/>
      <c r="E907" s="76"/>
      <c r="F907" s="113"/>
      <c r="G907" s="114"/>
      <c r="H907" s="55">
        <f>IFERROR(VLOOKUP($G907,'Product Master'!$B$1:$G$26,5,FALSE),0)</f>
        <v>0</v>
      </c>
      <c r="I907" s="73" t="str">
        <f t="shared" si="146"/>
        <v/>
      </c>
      <c r="J907" s="115"/>
      <c r="K907" s="57">
        <f t="shared" si="142"/>
        <v>0</v>
      </c>
      <c r="L907" s="115"/>
      <c r="M907" s="56">
        <f t="shared" si="147"/>
        <v>0</v>
      </c>
      <c r="N907" s="56">
        <f t="shared" si="143"/>
        <v>0</v>
      </c>
      <c r="O907" s="56" t="str">
        <f>IFERROR(IF($P907="","",IF($P907=LEFT('Master Info'!$Q$2,2),"SCGST","IGST")),"")</f>
        <v/>
      </c>
      <c r="P907" s="56" t="str">
        <f>IFERROR(LEFT(VLOOKUP($F907,'Master Info'!$A$14:$U$113,21,FALSE),2),"")</f>
        <v/>
      </c>
      <c r="Q907" s="73" t="str">
        <f t="shared" si="144"/>
        <v/>
      </c>
      <c r="R907" s="56">
        <f t="shared" si="148"/>
        <v>0</v>
      </c>
      <c r="S907" s="56">
        <f t="shared" si="148"/>
        <v>0</v>
      </c>
      <c r="T907" s="56">
        <f t="shared" si="149"/>
        <v>0</v>
      </c>
      <c r="U907" s="57">
        <f t="shared" si="150"/>
        <v>0</v>
      </c>
      <c r="V907" s="55" t="str">
        <f>IFERROR(VLOOKUP($F907,'Master Info'!$A$14:$W$113,17,FALSE),"")</f>
        <v/>
      </c>
      <c r="W907" s="54"/>
    </row>
    <row r="908" spans="1:23" x14ac:dyDescent="0.25">
      <c r="A908" s="54">
        <f t="shared" si="140"/>
        <v>907</v>
      </c>
      <c r="B908" s="54" t="str">
        <f t="shared" si="145"/>
        <v>-</v>
      </c>
      <c r="C908" s="94"/>
      <c r="D908" s="94"/>
      <c r="E908" s="76"/>
      <c r="F908" s="113"/>
      <c r="G908" s="114"/>
      <c r="H908" s="55">
        <f>IFERROR(VLOOKUP($G908,'Product Master'!$B$1:$G$26,5,FALSE),0)</f>
        <v>0</v>
      </c>
      <c r="I908" s="73" t="str">
        <f t="shared" si="146"/>
        <v/>
      </c>
      <c r="J908" s="115"/>
      <c r="K908" s="57">
        <f t="shared" si="142"/>
        <v>0</v>
      </c>
      <c r="L908" s="115"/>
      <c r="M908" s="56">
        <f t="shared" si="147"/>
        <v>0</v>
      </c>
      <c r="N908" s="56">
        <f t="shared" si="143"/>
        <v>0</v>
      </c>
      <c r="O908" s="56" t="str">
        <f>IFERROR(IF($P908="","",IF($P908=LEFT('Master Info'!$Q$2,2),"SCGST","IGST")),"")</f>
        <v/>
      </c>
      <c r="P908" s="56" t="str">
        <f>IFERROR(LEFT(VLOOKUP($F908,'Master Info'!$A$14:$U$113,21,FALSE),2),"")</f>
        <v/>
      </c>
      <c r="Q908" s="73" t="str">
        <f t="shared" si="144"/>
        <v/>
      </c>
      <c r="R908" s="56">
        <f t="shared" si="148"/>
        <v>0</v>
      </c>
      <c r="S908" s="56">
        <f t="shared" si="148"/>
        <v>0</v>
      </c>
      <c r="T908" s="56">
        <f t="shared" si="149"/>
        <v>0</v>
      </c>
      <c r="U908" s="57">
        <f t="shared" si="150"/>
        <v>0</v>
      </c>
      <c r="V908" s="55" t="str">
        <f>IFERROR(VLOOKUP($F908,'Master Info'!$A$14:$W$113,17,FALSE),"")</f>
        <v/>
      </c>
      <c r="W908" s="54"/>
    </row>
    <row r="909" spans="1:23" x14ac:dyDescent="0.25">
      <c r="A909" s="54">
        <f t="shared" si="140"/>
        <v>908</v>
      </c>
      <c r="B909" s="54" t="str">
        <f t="shared" si="145"/>
        <v>-</v>
      </c>
      <c r="C909" s="94"/>
      <c r="D909" s="94"/>
      <c r="E909" s="76"/>
      <c r="F909" s="113"/>
      <c r="G909" s="114"/>
      <c r="H909" s="55">
        <f>IFERROR(VLOOKUP($G909,'Product Master'!$B$1:$G$26,5,FALSE),0)</f>
        <v>0</v>
      </c>
      <c r="I909" s="73" t="str">
        <f t="shared" si="146"/>
        <v/>
      </c>
      <c r="J909" s="115"/>
      <c r="K909" s="57">
        <f t="shared" si="142"/>
        <v>0</v>
      </c>
      <c r="L909" s="115"/>
      <c r="M909" s="56">
        <f t="shared" si="147"/>
        <v>0</v>
      </c>
      <c r="N909" s="56">
        <f t="shared" si="143"/>
        <v>0</v>
      </c>
      <c r="O909" s="56" t="str">
        <f>IFERROR(IF($P909="","",IF($P909=LEFT('Master Info'!$Q$2,2),"SCGST","IGST")),"")</f>
        <v/>
      </c>
      <c r="P909" s="56" t="str">
        <f>IFERROR(LEFT(VLOOKUP($F909,'Master Info'!$A$14:$U$113,21,FALSE),2),"")</f>
        <v/>
      </c>
      <c r="Q909" s="73" t="str">
        <f t="shared" si="144"/>
        <v/>
      </c>
      <c r="R909" s="56">
        <f t="shared" si="148"/>
        <v>0</v>
      </c>
      <c r="S909" s="56">
        <f t="shared" si="148"/>
        <v>0</v>
      </c>
      <c r="T909" s="56">
        <f t="shared" si="149"/>
        <v>0</v>
      </c>
      <c r="U909" s="57">
        <f t="shared" si="150"/>
        <v>0</v>
      </c>
      <c r="V909" s="55" t="str">
        <f>IFERROR(VLOOKUP($F909,'Master Info'!$A$14:$W$113,17,FALSE),"")</f>
        <v/>
      </c>
      <c r="W909" s="54"/>
    </row>
    <row r="910" spans="1:23" x14ac:dyDescent="0.25">
      <c r="A910" s="54">
        <f t="shared" si="140"/>
        <v>909</v>
      </c>
      <c r="B910" s="54" t="str">
        <f t="shared" si="145"/>
        <v>-</v>
      </c>
      <c r="C910" s="94"/>
      <c r="D910" s="94"/>
      <c r="E910" s="76"/>
      <c r="F910" s="113"/>
      <c r="G910" s="114"/>
      <c r="H910" s="55">
        <f>IFERROR(VLOOKUP($G910,'Product Master'!$B$1:$G$26,5,FALSE),0)</f>
        <v>0</v>
      </c>
      <c r="I910" s="73" t="str">
        <f t="shared" si="146"/>
        <v/>
      </c>
      <c r="J910" s="115"/>
      <c r="K910" s="57">
        <f t="shared" si="142"/>
        <v>0</v>
      </c>
      <c r="L910" s="115"/>
      <c r="M910" s="56">
        <f t="shared" si="147"/>
        <v>0</v>
      </c>
      <c r="N910" s="56">
        <f t="shared" si="143"/>
        <v>0</v>
      </c>
      <c r="O910" s="56" t="str">
        <f>IFERROR(IF($P910="","",IF($P910=LEFT('Master Info'!$Q$2,2),"SCGST","IGST")),"")</f>
        <v/>
      </c>
      <c r="P910" s="56" t="str">
        <f>IFERROR(LEFT(VLOOKUP($F910,'Master Info'!$A$14:$U$113,21,FALSE),2),"")</f>
        <v/>
      </c>
      <c r="Q910" s="73" t="str">
        <f t="shared" si="144"/>
        <v/>
      </c>
      <c r="R910" s="56">
        <f t="shared" si="148"/>
        <v>0</v>
      </c>
      <c r="S910" s="56">
        <f t="shared" si="148"/>
        <v>0</v>
      </c>
      <c r="T910" s="56">
        <f t="shared" si="149"/>
        <v>0</v>
      </c>
      <c r="U910" s="57">
        <f t="shared" si="150"/>
        <v>0</v>
      </c>
      <c r="V910" s="55" t="str">
        <f>IFERROR(VLOOKUP($F910,'Master Info'!$A$14:$W$113,17,FALSE),"")</f>
        <v/>
      </c>
      <c r="W910" s="54"/>
    </row>
    <row r="911" spans="1:23" x14ac:dyDescent="0.25">
      <c r="A911" s="54">
        <f t="shared" si="140"/>
        <v>910</v>
      </c>
      <c r="B911" s="54" t="str">
        <f t="shared" si="145"/>
        <v>-</v>
      </c>
      <c r="C911" s="94"/>
      <c r="D911" s="94"/>
      <c r="E911" s="76"/>
      <c r="F911" s="113"/>
      <c r="G911" s="114"/>
      <c r="H911" s="55">
        <f>IFERROR(VLOOKUP($G911,'Product Master'!$B$1:$G$26,5,FALSE),0)</f>
        <v>0</v>
      </c>
      <c r="I911" s="73" t="str">
        <f t="shared" si="146"/>
        <v/>
      </c>
      <c r="J911" s="115"/>
      <c r="K911" s="57">
        <f t="shared" si="142"/>
        <v>0</v>
      </c>
      <c r="L911" s="115"/>
      <c r="M911" s="56">
        <f t="shared" si="147"/>
        <v>0</v>
      </c>
      <c r="N911" s="56">
        <f t="shared" si="143"/>
        <v>0</v>
      </c>
      <c r="O911" s="56" t="str">
        <f>IFERROR(IF($P911="","",IF($P911=LEFT('Master Info'!$Q$2,2),"SCGST","IGST")),"")</f>
        <v/>
      </c>
      <c r="P911" s="56" t="str">
        <f>IFERROR(LEFT(VLOOKUP($F911,'Master Info'!$A$14:$U$113,21,FALSE),2),"")</f>
        <v/>
      </c>
      <c r="Q911" s="73" t="str">
        <f t="shared" si="144"/>
        <v/>
      </c>
      <c r="R911" s="56">
        <f t="shared" si="148"/>
        <v>0</v>
      </c>
      <c r="S911" s="56">
        <f t="shared" si="148"/>
        <v>0</v>
      </c>
      <c r="T911" s="56">
        <f t="shared" si="149"/>
        <v>0</v>
      </c>
      <c r="U911" s="57">
        <f t="shared" si="150"/>
        <v>0</v>
      </c>
      <c r="V911" s="55" t="str">
        <f>IFERROR(VLOOKUP($F911,'Master Info'!$A$14:$W$113,17,FALSE),"")</f>
        <v/>
      </c>
      <c r="W911" s="54"/>
    </row>
    <row r="912" spans="1:23" x14ac:dyDescent="0.25">
      <c r="A912" s="54">
        <f t="shared" si="140"/>
        <v>911</v>
      </c>
      <c r="B912" s="54" t="str">
        <f t="shared" si="145"/>
        <v>-</v>
      </c>
      <c r="C912" s="94"/>
      <c r="D912" s="94"/>
      <c r="E912" s="76"/>
      <c r="F912" s="113"/>
      <c r="G912" s="114"/>
      <c r="H912" s="55">
        <f>IFERROR(VLOOKUP($G912,'Product Master'!$B$1:$G$26,5,FALSE),0)</f>
        <v>0</v>
      </c>
      <c r="I912" s="73" t="str">
        <f t="shared" si="146"/>
        <v/>
      </c>
      <c r="J912" s="115"/>
      <c r="K912" s="57">
        <f t="shared" si="142"/>
        <v>0</v>
      </c>
      <c r="L912" s="115"/>
      <c r="M912" s="56">
        <f t="shared" si="147"/>
        <v>0</v>
      </c>
      <c r="N912" s="56">
        <f t="shared" si="143"/>
        <v>0</v>
      </c>
      <c r="O912" s="56" t="str">
        <f>IFERROR(IF($P912="","",IF($P912=LEFT('Master Info'!$Q$2,2),"SCGST","IGST")),"")</f>
        <v/>
      </c>
      <c r="P912" s="56" t="str">
        <f>IFERROR(LEFT(VLOOKUP($F912,'Master Info'!$A$14:$U$113,21,FALSE),2),"")</f>
        <v/>
      </c>
      <c r="Q912" s="73" t="str">
        <f t="shared" si="144"/>
        <v/>
      </c>
      <c r="R912" s="56">
        <f t="shared" si="148"/>
        <v>0</v>
      </c>
      <c r="S912" s="56">
        <f t="shared" si="148"/>
        <v>0</v>
      </c>
      <c r="T912" s="56">
        <f t="shared" si="149"/>
        <v>0</v>
      </c>
      <c r="U912" s="57">
        <f t="shared" si="150"/>
        <v>0</v>
      </c>
      <c r="V912" s="55" t="str">
        <f>IFERROR(VLOOKUP($F912,'Master Info'!$A$14:$W$113,17,FALSE),"")</f>
        <v/>
      </c>
      <c r="W912" s="54"/>
    </row>
    <row r="913" spans="1:23" x14ac:dyDescent="0.25">
      <c r="A913" s="54">
        <f t="shared" si="140"/>
        <v>912</v>
      </c>
      <c r="B913" s="54" t="str">
        <f t="shared" si="145"/>
        <v>-</v>
      </c>
      <c r="C913" s="94"/>
      <c r="D913" s="94"/>
      <c r="E913" s="76"/>
      <c r="F913" s="113"/>
      <c r="G913" s="114"/>
      <c r="H913" s="55">
        <f>IFERROR(VLOOKUP($G913,'Product Master'!$B$1:$G$26,5,FALSE),0)</f>
        <v>0</v>
      </c>
      <c r="I913" s="73" t="str">
        <f t="shared" si="146"/>
        <v/>
      </c>
      <c r="J913" s="115"/>
      <c r="K913" s="57">
        <f t="shared" si="142"/>
        <v>0</v>
      </c>
      <c r="L913" s="115"/>
      <c r="M913" s="56">
        <f t="shared" si="147"/>
        <v>0</v>
      </c>
      <c r="N913" s="56">
        <f t="shared" si="143"/>
        <v>0</v>
      </c>
      <c r="O913" s="56" t="str">
        <f>IFERROR(IF($P913="","",IF($P913=LEFT('Master Info'!$Q$2,2),"SCGST","IGST")),"")</f>
        <v/>
      </c>
      <c r="P913" s="56" t="str">
        <f>IFERROR(LEFT(VLOOKUP($F913,'Master Info'!$A$14:$U$113,21,FALSE),2),"")</f>
        <v/>
      </c>
      <c r="Q913" s="73" t="str">
        <f t="shared" si="144"/>
        <v/>
      </c>
      <c r="R913" s="56">
        <f t="shared" si="148"/>
        <v>0</v>
      </c>
      <c r="S913" s="56">
        <f t="shared" si="148"/>
        <v>0</v>
      </c>
      <c r="T913" s="56">
        <f t="shared" si="149"/>
        <v>0</v>
      </c>
      <c r="U913" s="57">
        <f t="shared" si="150"/>
        <v>0</v>
      </c>
      <c r="V913" s="55" t="str">
        <f>IFERROR(VLOOKUP($F913,'Master Info'!$A$14:$W$113,17,FALSE),"")</f>
        <v/>
      </c>
      <c r="W913" s="54"/>
    </row>
    <row r="914" spans="1:23" x14ac:dyDescent="0.25">
      <c r="A914" s="54">
        <f t="shared" si="140"/>
        <v>913</v>
      </c>
      <c r="B914" s="54" t="str">
        <f t="shared" si="145"/>
        <v>-</v>
      </c>
      <c r="C914" s="94"/>
      <c r="D914" s="94"/>
      <c r="E914" s="76"/>
      <c r="F914" s="113"/>
      <c r="G914" s="114"/>
      <c r="H914" s="55">
        <f>IFERROR(VLOOKUP($G914,'Product Master'!$B$1:$G$26,5,FALSE),0)</f>
        <v>0</v>
      </c>
      <c r="I914" s="73" t="str">
        <f t="shared" si="146"/>
        <v/>
      </c>
      <c r="J914" s="115"/>
      <c r="K914" s="57">
        <f t="shared" si="142"/>
        <v>0</v>
      </c>
      <c r="L914" s="115"/>
      <c r="M914" s="56">
        <f t="shared" si="147"/>
        <v>0</v>
      </c>
      <c r="N914" s="56">
        <f t="shared" si="143"/>
        <v>0</v>
      </c>
      <c r="O914" s="56" t="str">
        <f>IFERROR(IF($P914="","",IF($P914=LEFT('Master Info'!$Q$2,2),"SCGST","IGST")),"")</f>
        <v/>
      </c>
      <c r="P914" s="56" t="str">
        <f>IFERROR(LEFT(VLOOKUP($F914,'Master Info'!$A$14:$U$113,21,FALSE),2),"")</f>
        <v/>
      </c>
      <c r="Q914" s="73" t="str">
        <f t="shared" si="144"/>
        <v/>
      </c>
      <c r="R914" s="56">
        <f t="shared" si="148"/>
        <v>0</v>
      </c>
      <c r="S914" s="56">
        <f t="shared" si="148"/>
        <v>0</v>
      </c>
      <c r="T914" s="56">
        <f t="shared" si="149"/>
        <v>0</v>
      </c>
      <c r="U914" s="57">
        <f t="shared" si="150"/>
        <v>0</v>
      </c>
      <c r="V914" s="55" t="str">
        <f>IFERROR(VLOOKUP($F914,'Master Info'!$A$14:$W$113,17,FALSE),"")</f>
        <v/>
      </c>
      <c r="W914" s="54"/>
    </row>
    <row r="915" spans="1:23" x14ac:dyDescent="0.25">
      <c r="A915" s="54">
        <f t="shared" si="140"/>
        <v>914</v>
      </c>
      <c r="B915" s="54" t="str">
        <f t="shared" si="145"/>
        <v>-</v>
      </c>
      <c r="C915" s="94"/>
      <c r="D915" s="94"/>
      <c r="E915" s="76"/>
      <c r="F915" s="113"/>
      <c r="G915" s="114"/>
      <c r="H915" s="55">
        <f>IFERROR(VLOOKUP($G915,'Product Master'!$B$1:$G$26,5,FALSE),0)</f>
        <v>0</v>
      </c>
      <c r="I915" s="73" t="str">
        <f t="shared" si="146"/>
        <v/>
      </c>
      <c r="J915" s="115"/>
      <c r="K915" s="57">
        <f t="shared" si="142"/>
        <v>0</v>
      </c>
      <c r="L915" s="115"/>
      <c r="M915" s="56">
        <f t="shared" si="147"/>
        <v>0</v>
      </c>
      <c r="N915" s="56">
        <f t="shared" si="143"/>
        <v>0</v>
      </c>
      <c r="O915" s="56" t="str">
        <f>IFERROR(IF($P915="","",IF($P915=LEFT('Master Info'!$Q$2,2),"SCGST","IGST")),"")</f>
        <v/>
      </c>
      <c r="P915" s="56" t="str">
        <f>IFERROR(LEFT(VLOOKUP($F915,'Master Info'!$A$14:$U$113,21,FALSE),2),"")</f>
        <v/>
      </c>
      <c r="Q915" s="73" t="str">
        <f t="shared" si="144"/>
        <v/>
      </c>
      <c r="R915" s="56">
        <f t="shared" si="148"/>
        <v>0</v>
      </c>
      <c r="S915" s="56">
        <f t="shared" si="148"/>
        <v>0</v>
      </c>
      <c r="T915" s="56">
        <f t="shared" si="149"/>
        <v>0</v>
      </c>
      <c r="U915" s="57">
        <f t="shared" si="150"/>
        <v>0</v>
      </c>
      <c r="V915" s="55" t="str">
        <f>IFERROR(VLOOKUP($F915,'Master Info'!$A$14:$W$113,17,FALSE),"")</f>
        <v/>
      </c>
      <c r="W915" s="54"/>
    </row>
    <row r="916" spans="1:23" x14ac:dyDescent="0.25">
      <c r="A916" s="54">
        <f t="shared" si="140"/>
        <v>915</v>
      </c>
      <c r="B916" s="54" t="str">
        <f t="shared" si="145"/>
        <v>-</v>
      </c>
      <c r="C916" s="94"/>
      <c r="D916" s="94"/>
      <c r="E916" s="76"/>
      <c r="F916" s="113"/>
      <c r="G916" s="114"/>
      <c r="H916" s="55">
        <f>IFERROR(VLOOKUP($G916,'Product Master'!$B$1:$G$26,5,FALSE),0)</f>
        <v>0</v>
      </c>
      <c r="I916" s="73" t="str">
        <f t="shared" si="146"/>
        <v/>
      </c>
      <c r="J916" s="115"/>
      <c r="K916" s="57">
        <f t="shared" si="142"/>
        <v>0</v>
      </c>
      <c r="L916" s="115"/>
      <c r="M916" s="56">
        <f t="shared" si="147"/>
        <v>0</v>
      </c>
      <c r="N916" s="56">
        <f t="shared" si="143"/>
        <v>0</v>
      </c>
      <c r="O916" s="56" t="str">
        <f>IFERROR(IF($P916="","",IF($P916=LEFT('Master Info'!$Q$2,2),"SCGST","IGST")),"")</f>
        <v/>
      </c>
      <c r="P916" s="56" t="str">
        <f>IFERROR(LEFT(VLOOKUP($F916,'Master Info'!$A$14:$U$113,21,FALSE),2),"")</f>
        <v/>
      </c>
      <c r="Q916" s="73" t="str">
        <f t="shared" si="144"/>
        <v/>
      </c>
      <c r="R916" s="56">
        <f t="shared" si="148"/>
        <v>0</v>
      </c>
      <c r="S916" s="56">
        <f t="shared" si="148"/>
        <v>0</v>
      </c>
      <c r="T916" s="56">
        <f t="shared" si="149"/>
        <v>0</v>
      </c>
      <c r="U916" s="57">
        <f t="shared" si="150"/>
        <v>0</v>
      </c>
      <c r="V916" s="55" t="str">
        <f>IFERROR(VLOOKUP($F916,'Master Info'!$A$14:$W$113,17,FALSE),"")</f>
        <v/>
      </c>
      <c r="W916" s="54"/>
    </row>
    <row r="917" spans="1:23" x14ac:dyDescent="0.25">
      <c r="A917" s="54">
        <f t="shared" si="140"/>
        <v>916</v>
      </c>
      <c r="B917" s="54" t="str">
        <f t="shared" si="145"/>
        <v>-</v>
      </c>
      <c r="C917" s="94"/>
      <c r="D917" s="94"/>
      <c r="E917" s="76"/>
      <c r="F917" s="113"/>
      <c r="G917" s="114"/>
      <c r="H917" s="55">
        <f>IFERROR(VLOOKUP($G917,'Product Master'!$B$1:$G$26,5,FALSE),0)</f>
        <v>0</v>
      </c>
      <c r="I917" s="73" t="str">
        <f t="shared" si="146"/>
        <v/>
      </c>
      <c r="J917" s="115"/>
      <c r="K917" s="57">
        <f t="shared" si="142"/>
        <v>0</v>
      </c>
      <c r="L917" s="115"/>
      <c r="M917" s="56">
        <f t="shared" si="147"/>
        <v>0</v>
      </c>
      <c r="N917" s="56">
        <f t="shared" si="143"/>
        <v>0</v>
      </c>
      <c r="O917" s="56" t="str">
        <f>IFERROR(IF($P917="","",IF($P917=LEFT('Master Info'!$Q$2,2),"SCGST","IGST")),"")</f>
        <v/>
      </c>
      <c r="P917" s="56" t="str">
        <f>IFERROR(LEFT(VLOOKUP($F917,'Master Info'!$A$14:$U$113,21,FALSE),2),"")</f>
        <v/>
      </c>
      <c r="Q917" s="73" t="str">
        <f t="shared" si="144"/>
        <v/>
      </c>
      <c r="R917" s="56">
        <f t="shared" si="148"/>
        <v>0</v>
      </c>
      <c r="S917" s="56">
        <f t="shared" si="148"/>
        <v>0</v>
      </c>
      <c r="T917" s="56">
        <f t="shared" si="149"/>
        <v>0</v>
      </c>
      <c r="U917" s="57">
        <f t="shared" si="150"/>
        <v>0</v>
      </c>
      <c r="V917" s="55" t="str">
        <f>IFERROR(VLOOKUP($F917,'Master Info'!$A$14:$W$113,17,FALSE),"")</f>
        <v/>
      </c>
      <c r="W917" s="54"/>
    </row>
    <row r="918" spans="1:23" x14ac:dyDescent="0.25">
      <c r="A918" s="54">
        <f t="shared" si="140"/>
        <v>917</v>
      </c>
      <c r="B918" s="54" t="str">
        <f t="shared" si="145"/>
        <v>-</v>
      </c>
      <c r="C918" s="94"/>
      <c r="D918" s="94"/>
      <c r="E918" s="76"/>
      <c r="F918" s="113"/>
      <c r="G918" s="114"/>
      <c r="H918" s="55">
        <f>IFERROR(VLOOKUP($G918,'Product Master'!$B$1:$G$26,5,FALSE),0)</f>
        <v>0</v>
      </c>
      <c r="I918" s="73" t="str">
        <f t="shared" si="146"/>
        <v/>
      </c>
      <c r="J918" s="115"/>
      <c r="K918" s="57">
        <f t="shared" si="142"/>
        <v>0</v>
      </c>
      <c r="L918" s="115"/>
      <c r="M918" s="56">
        <f t="shared" si="147"/>
        <v>0</v>
      </c>
      <c r="N918" s="56">
        <f t="shared" si="143"/>
        <v>0</v>
      </c>
      <c r="O918" s="56" t="str">
        <f>IFERROR(IF($P918="","",IF($P918=LEFT('Master Info'!$Q$2,2),"SCGST","IGST")),"")</f>
        <v/>
      </c>
      <c r="P918" s="56" t="str">
        <f>IFERROR(LEFT(VLOOKUP($F918,'Master Info'!$A$14:$U$113,21,FALSE),2),"")</f>
        <v/>
      </c>
      <c r="Q918" s="73" t="str">
        <f t="shared" si="144"/>
        <v/>
      </c>
      <c r="R918" s="56">
        <f t="shared" si="148"/>
        <v>0</v>
      </c>
      <c r="S918" s="56">
        <f t="shared" si="148"/>
        <v>0</v>
      </c>
      <c r="T918" s="56">
        <f t="shared" si="149"/>
        <v>0</v>
      </c>
      <c r="U918" s="57">
        <f t="shared" si="150"/>
        <v>0</v>
      </c>
      <c r="V918" s="55" t="str">
        <f>IFERROR(VLOOKUP($F918,'Master Info'!$A$14:$W$113,17,FALSE),"")</f>
        <v/>
      </c>
      <c r="W918" s="54"/>
    </row>
    <row r="919" spans="1:23" x14ac:dyDescent="0.25">
      <c r="A919" s="54">
        <f t="shared" si="140"/>
        <v>918</v>
      </c>
      <c r="B919" s="54" t="str">
        <f t="shared" si="145"/>
        <v>-</v>
      </c>
      <c r="C919" s="94"/>
      <c r="D919" s="94"/>
      <c r="E919" s="76"/>
      <c r="F919" s="113"/>
      <c r="G919" s="114"/>
      <c r="H919" s="55">
        <f>IFERROR(VLOOKUP($G919,'Product Master'!$B$1:$G$26,5,FALSE),0)</f>
        <v>0</v>
      </c>
      <c r="I919" s="73" t="str">
        <f t="shared" si="146"/>
        <v/>
      </c>
      <c r="J919" s="115"/>
      <c r="K919" s="57">
        <f t="shared" si="142"/>
        <v>0</v>
      </c>
      <c r="L919" s="115"/>
      <c r="M919" s="56">
        <f t="shared" si="147"/>
        <v>0</v>
      </c>
      <c r="N919" s="56">
        <f t="shared" si="143"/>
        <v>0</v>
      </c>
      <c r="O919" s="56" t="str">
        <f>IFERROR(IF($P919="","",IF($P919=LEFT('Master Info'!$Q$2,2),"SCGST","IGST")),"")</f>
        <v/>
      </c>
      <c r="P919" s="56" t="str">
        <f>IFERROR(LEFT(VLOOKUP($F919,'Master Info'!$A$14:$U$113,21,FALSE),2),"")</f>
        <v/>
      </c>
      <c r="Q919" s="73" t="str">
        <f t="shared" si="144"/>
        <v/>
      </c>
      <c r="R919" s="56">
        <f t="shared" si="148"/>
        <v>0</v>
      </c>
      <c r="S919" s="56">
        <f t="shared" si="148"/>
        <v>0</v>
      </c>
      <c r="T919" s="56">
        <f t="shared" si="149"/>
        <v>0</v>
      </c>
      <c r="U919" s="57">
        <f t="shared" si="150"/>
        <v>0</v>
      </c>
      <c r="V919" s="55" t="str">
        <f>IFERROR(VLOOKUP($F919,'Master Info'!$A$14:$W$113,17,FALSE),"")</f>
        <v/>
      </c>
      <c r="W919" s="54"/>
    </row>
    <row r="920" spans="1:23" x14ac:dyDescent="0.25">
      <c r="A920" s="54">
        <f t="shared" ref="A920:A983" si="151">A919+1</f>
        <v>919</v>
      </c>
      <c r="B920" s="54" t="str">
        <f t="shared" si="145"/>
        <v>-</v>
      </c>
      <c r="C920" s="94"/>
      <c r="D920" s="94"/>
      <c r="E920" s="76"/>
      <c r="F920" s="113"/>
      <c r="G920" s="114"/>
      <c r="H920" s="55">
        <f>IFERROR(VLOOKUP($G920,'Product Master'!$B$1:$G$26,5,FALSE),0)</f>
        <v>0</v>
      </c>
      <c r="I920" s="73" t="str">
        <f t="shared" si="146"/>
        <v/>
      </c>
      <c r="J920" s="115"/>
      <c r="K920" s="57">
        <f t="shared" si="142"/>
        <v>0</v>
      </c>
      <c r="L920" s="115"/>
      <c r="M920" s="56">
        <f t="shared" si="147"/>
        <v>0</v>
      </c>
      <c r="N920" s="56">
        <f t="shared" si="143"/>
        <v>0</v>
      </c>
      <c r="O920" s="56" t="str">
        <f>IFERROR(IF($P920="","",IF($P920=LEFT('Master Info'!$Q$2,2),"SCGST","IGST")),"")</f>
        <v/>
      </c>
      <c r="P920" s="56" t="str">
        <f>IFERROR(LEFT(VLOOKUP($F920,'Master Info'!$A$14:$U$113,21,FALSE),2),"")</f>
        <v/>
      </c>
      <c r="Q920" s="73" t="str">
        <f t="shared" si="144"/>
        <v/>
      </c>
      <c r="R920" s="56">
        <f t="shared" si="148"/>
        <v>0</v>
      </c>
      <c r="S920" s="56">
        <f t="shared" si="148"/>
        <v>0</v>
      </c>
      <c r="T920" s="56">
        <f t="shared" si="149"/>
        <v>0</v>
      </c>
      <c r="U920" s="57">
        <f t="shared" si="150"/>
        <v>0</v>
      </c>
      <c r="V920" s="55" t="str">
        <f>IFERROR(VLOOKUP($F920,'Master Info'!$A$14:$W$113,17,FALSE),"")</f>
        <v/>
      </c>
      <c r="W920" s="54"/>
    </row>
    <row r="921" spans="1:23" x14ac:dyDescent="0.25">
      <c r="A921" s="54">
        <f t="shared" si="151"/>
        <v>920</v>
      </c>
      <c r="B921" s="54" t="str">
        <f t="shared" si="145"/>
        <v>-</v>
      </c>
      <c r="C921" s="94"/>
      <c r="D921" s="94"/>
      <c r="E921" s="76"/>
      <c r="F921" s="113"/>
      <c r="G921" s="114"/>
      <c r="H921" s="55">
        <f>IFERROR(VLOOKUP($G921,'Product Master'!$B$1:$G$26,5,FALSE),0)</f>
        <v>0</v>
      </c>
      <c r="I921" s="73" t="str">
        <f t="shared" si="146"/>
        <v/>
      </c>
      <c r="J921" s="115"/>
      <c r="K921" s="57">
        <f t="shared" si="142"/>
        <v>0</v>
      </c>
      <c r="L921" s="115"/>
      <c r="M921" s="56">
        <f t="shared" si="147"/>
        <v>0</v>
      </c>
      <c r="N921" s="56">
        <f t="shared" si="143"/>
        <v>0</v>
      </c>
      <c r="O921" s="56" t="str">
        <f>IFERROR(IF($P921="","",IF($P921=LEFT('Master Info'!$Q$2,2),"SCGST","IGST")),"")</f>
        <v/>
      </c>
      <c r="P921" s="56" t="str">
        <f>IFERROR(LEFT(VLOOKUP($F921,'Master Info'!$A$14:$U$113,21,FALSE),2),"")</f>
        <v/>
      </c>
      <c r="Q921" s="73" t="str">
        <f t="shared" si="144"/>
        <v/>
      </c>
      <c r="R921" s="56">
        <f t="shared" si="148"/>
        <v>0</v>
      </c>
      <c r="S921" s="56">
        <f t="shared" si="148"/>
        <v>0</v>
      </c>
      <c r="T921" s="56">
        <f t="shared" si="149"/>
        <v>0</v>
      </c>
      <c r="U921" s="57">
        <f t="shared" si="150"/>
        <v>0</v>
      </c>
      <c r="V921" s="55" t="str">
        <f>IFERROR(VLOOKUP($F921,'Master Info'!$A$14:$W$113,17,FALSE),"")</f>
        <v/>
      </c>
      <c r="W921" s="54"/>
    </row>
    <row r="922" spans="1:23" x14ac:dyDescent="0.25">
      <c r="A922" s="54">
        <f t="shared" si="151"/>
        <v>921</v>
      </c>
      <c r="B922" s="54" t="str">
        <f t="shared" si="145"/>
        <v>-</v>
      </c>
      <c r="C922" s="94"/>
      <c r="D922" s="94"/>
      <c r="E922" s="76"/>
      <c r="F922" s="113"/>
      <c r="G922" s="114"/>
      <c r="H922" s="55">
        <f>IFERROR(VLOOKUP($G922,'Product Master'!$B$1:$G$26,5,FALSE),0)</f>
        <v>0</v>
      </c>
      <c r="I922" s="73" t="str">
        <f t="shared" si="146"/>
        <v/>
      </c>
      <c r="J922" s="115"/>
      <c r="K922" s="57">
        <f t="shared" si="142"/>
        <v>0</v>
      </c>
      <c r="L922" s="115"/>
      <c r="M922" s="56">
        <f t="shared" si="147"/>
        <v>0</v>
      </c>
      <c r="N922" s="56">
        <f t="shared" si="143"/>
        <v>0</v>
      </c>
      <c r="O922" s="56" t="str">
        <f>IFERROR(IF($P922="","",IF($P922=LEFT('Master Info'!$Q$2,2),"SCGST","IGST")),"")</f>
        <v/>
      </c>
      <c r="P922" s="56" t="str">
        <f>IFERROR(LEFT(VLOOKUP($F922,'Master Info'!$A$14:$U$113,21,FALSE),2),"")</f>
        <v/>
      </c>
      <c r="Q922" s="73" t="str">
        <f t="shared" si="144"/>
        <v/>
      </c>
      <c r="R922" s="56">
        <f t="shared" si="148"/>
        <v>0</v>
      </c>
      <c r="S922" s="56">
        <f t="shared" si="148"/>
        <v>0</v>
      </c>
      <c r="T922" s="56">
        <f t="shared" si="149"/>
        <v>0</v>
      </c>
      <c r="U922" s="57">
        <f t="shared" si="150"/>
        <v>0</v>
      </c>
      <c r="V922" s="55" t="str">
        <f>IFERROR(VLOOKUP($F922,'Master Info'!$A$14:$W$113,17,FALSE),"")</f>
        <v/>
      </c>
      <c r="W922" s="54"/>
    </row>
    <row r="923" spans="1:23" x14ac:dyDescent="0.25">
      <c r="A923" s="54">
        <f t="shared" si="151"/>
        <v>922</v>
      </c>
      <c r="B923" s="54" t="str">
        <f t="shared" si="145"/>
        <v>-</v>
      </c>
      <c r="C923" s="94"/>
      <c r="D923" s="94"/>
      <c r="E923" s="76"/>
      <c r="F923" s="113"/>
      <c r="G923" s="114"/>
      <c r="H923" s="55">
        <f>IFERROR(VLOOKUP($G923,'Product Master'!$B$1:$G$26,5,FALSE),0)</f>
        <v>0</v>
      </c>
      <c r="I923" s="73" t="str">
        <f t="shared" si="146"/>
        <v/>
      </c>
      <c r="J923" s="115"/>
      <c r="K923" s="57">
        <f t="shared" si="142"/>
        <v>0</v>
      </c>
      <c r="L923" s="115"/>
      <c r="M923" s="56">
        <f t="shared" si="147"/>
        <v>0</v>
      </c>
      <c r="N923" s="56">
        <f t="shared" si="143"/>
        <v>0</v>
      </c>
      <c r="O923" s="56" t="str">
        <f>IFERROR(IF($P923="","",IF($P923=LEFT('Master Info'!$Q$2,2),"SCGST","IGST")),"")</f>
        <v/>
      </c>
      <c r="P923" s="56" t="str">
        <f>IFERROR(LEFT(VLOOKUP($F923,'Master Info'!$A$14:$U$113,21,FALSE),2),"")</f>
        <v/>
      </c>
      <c r="Q923" s="73" t="str">
        <f t="shared" si="144"/>
        <v/>
      </c>
      <c r="R923" s="56">
        <f t="shared" si="148"/>
        <v>0</v>
      </c>
      <c r="S923" s="56">
        <f t="shared" si="148"/>
        <v>0</v>
      </c>
      <c r="T923" s="56">
        <f t="shared" si="149"/>
        <v>0</v>
      </c>
      <c r="U923" s="57">
        <f t="shared" si="150"/>
        <v>0</v>
      </c>
      <c r="V923" s="55" t="str">
        <f>IFERROR(VLOOKUP($F923,'Master Info'!$A$14:$W$113,17,FALSE),"")</f>
        <v/>
      </c>
      <c r="W923" s="54"/>
    </row>
    <row r="924" spans="1:23" x14ac:dyDescent="0.25">
      <c r="A924" s="54">
        <f t="shared" si="151"/>
        <v>923</v>
      </c>
      <c r="B924" s="54" t="str">
        <f t="shared" si="145"/>
        <v>-</v>
      </c>
      <c r="C924" s="94"/>
      <c r="D924" s="94"/>
      <c r="E924" s="76"/>
      <c r="F924" s="113"/>
      <c r="G924" s="114"/>
      <c r="H924" s="55">
        <f>IFERROR(VLOOKUP($G924,'Product Master'!$B$1:$G$26,5,FALSE),0)</f>
        <v>0</v>
      </c>
      <c r="I924" s="73" t="str">
        <f t="shared" si="146"/>
        <v/>
      </c>
      <c r="J924" s="115"/>
      <c r="K924" s="57">
        <f t="shared" si="142"/>
        <v>0</v>
      </c>
      <c r="L924" s="115"/>
      <c r="M924" s="56">
        <f t="shared" si="147"/>
        <v>0</v>
      </c>
      <c r="N924" s="56">
        <f t="shared" si="143"/>
        <v>0</v>
      </c>
      <c r="O924" s="56" t="str">
        <f>IFERROR(IF($P924="","",IF($P924=LEFT('Master Info'!$Q$2,2),"SCGST","IGST")),"")</f>
        <v/>
      </c>
      <c r="P924" s="56" t="str">
        <f>IFERROR(LEFT(VLOOKUP($F924,'Master Info'!$A$14:$U$113,21,FALSE),2),"")</f>
        <v/>
      </c>
      <c r="Q924" s="73" t="str">
        <f t="shared" si="144"/>
        <v/>
      </c>
      <c r="R924" s="56">
        <f t="shared" si="148"/>
        <v>0</v>
      </c>
      <c r="S924" s="56">
        <f t="shared" si="148"/>
        <v>0</v>
      </c>
      <c r="T924" s="56">
        <f t="shared" si="149"/>
        <v>0</v>
      </c>
      <c r="U924" s="57">
        <f t="shared" si="150"/>
        <v>0</v>
      </c>
      <c r="V924" s="55" t="str">
        <f>IFERROR(VLOOKUP($F924,'Master Info'!$A$14:$W$113,17,FALSE),"")</f>
        <v/>
      </c>
      <c r="W924" s="54"/>
    </row>
    <row r="925" spans="1:23" x14ac:dyDescent="0.25">
      <c r="A925" s="54">
        <f t="shared" si="151"/>
        <v>924</v>
      </c>
      <c r="B925" s="54" t="str">
        <f t="shared" si="145"/>
        <v>-</v>
      </c>
      <c r="C925" s="94"/>
      <c r="D925" s="94"/>
      <c r="E925" s="76"/>
      <c r="F925" s="113"/>
      <c r="G925" s="114"/>
      <c r="H925" s="55">
        <f>IFERROR(VLOOKUP($G925,'Product Master'!$B$1:$G$26,5,FALSE),0)</f>
        <v>0</v>
      </c>
      <c r="I925" s="73" t="str">
        <f t="shared" si="146"/>
        <v/>
      </c>
      <c r="J925" s="115"/>
      <c r="K925" s="57">
        <f t="shared" si="142"/>
        <v>0</v>
      </c>
      <c r="L925" s="115"/>
      <c r="M925" s="56">
        <f t="shared" si="147"/>
        <v>0</v>
      </c>
      <c r="N925" s="56">
        <f t="shared" si="143"/>
        <v>0</v>
      </c>
      <c r="O925" s="56" t="str">
        <f>IFERROR(IF($P925="","",IF($P925=LEFT('Master Info'!$Q$2,2),"SCGST","IGST")),"")</f>
        <v/>
      </c>
      <c r="P925" s="56" t="str">
        <f>IFERROR(LEFT(VLOOKUP($F925,'Master Info'!$A$14:$U$113,21,FALSE),2),"")</f>
        <v/>
      </c>
      <c r="Q925" s="73" t="str">
        <f t="shared" si="144"/>
        <v/>
      </c>
      <c r="R925" s="56">
        <f t="shared" si="148"/>
        <v>0</v>
      </c>
      <c r="S925" s="56">
        <f t="shared" si="148"/>
        <v>0</v>
      </c>
      <c r="T925" s="56">
        <f t="shared" si="149"/>
        <v>0</v>
      </c>
      <c r="U925" s="57">
        <f t="shared" si="150"/>
        <v>0</v>
      </c>
      <c r="V925" s="55" t="str">
        <f>IFERROR(VLOOKUP($F925,'Master Info'!$A$14:$W$113,17,FALSE),"")</f>
        <v/>
      </c>
      <c r="W925" s="54"/>
    </row>
    <row r="926" spans="1:23" x14ac:dyDescent="0.25">
      <c r="A926" s="54">
        <f t="shared" si="151"/>
        <v>925</v>
      </c>
      <c r="B926" s="54" t="str">
        <f t="shared" si="145"/>
        <v>-</v>
      </c>
      <c r="C926" s="94"/>
      <c r="D926" s="94"/>
      <c r="E926" s="76"/>
      <c r="F926" s="113"/>
      <c r="G926" s="114"/>
      <c r="H926" s="55">
        <f>IFERROR(VLOOKUP($G926,'Product Master'!$B$1:$G$26,5,FALSE),0)</f>
        <v>0</v>
      </c>
      <c r="I926" s="73" t="str">
        <f t="shared" si="146"/>
        <v/>
      </c>
      <c r="J926" s="115"/>
      <c r="K926" s="57">
        <f t="shared" si="142"/>
        <v>0</v>
      </c>
      <c r="L926" s="115"/>
      <c r="M926" s="56">
        <f t="shared" si="147"/>
        <v>0</v>
      </c>
      <c r="N926" s="56">
        <f t="shared" si="143"/>
        <v>0</v>
      </c>
      <c r="O926" s="56" t="str">
        <f>IFERROR(IF($P926="","",IF($P926=LEFT('Master Info'!$Q$2,2),"SCGST","IGST")),"")</f>
        <v/>
      </c>
      <c r="P926" s="56" t="str">
        <f>IFERROR(LEFT(VLOOKUP($F926,'Master Info'!$A$14:$U$113,21,FALSE),2),"")</f>
        <v/>
      </c>
      <c r="Q926" s="73" t="str">
        <f t="shared" si="144"/>
        <v/>
      </c>
      <c r="R926" s="56">
        <f t="shared" si="148"/>
        <v>0</v>
      </c>
      <c r="S926" s="56">
        <f t="shared" si="148"/>
        <v>0</v>
      </c>
      <c r="T926" s="56">
        <f t="shared" si="149"/>
        <v>0</v>
      </c>
      <c r="U926" s="57">
        <f t="shared" si="150"/>
        <v>0</v>
      </c>
      <c r="V926" s="55" t="str">
        <f>IFERROR(VLOOKUP($F926,'Master Info'!$A$14:$W$113,17,FALSE),"")</f>
        <v/>
      </c>
      <c r="W926" s="54"/>
    </row>
    <row r="927" spans="1:23" x14ac:dyDescent="0.25">
      <c r="A927" s="54">
        <f t="shared" si="151"/>
        <v>926</v>
      </c>
      <c r="B927" s="54" t="str">
        <f t="shared" si="145"/>
        <v>-</v>
      </c>
      <c r="C927" s="94"/>
      <c r="D927" s="94"/>
      <c r="E927" s="76"/>
      <c r="F927" s="113"/>
      <c r="G927" s="114"/>
      <c r="H927" s="55">
        <f>IFERROR(VLOOKUP($G927,'Product Master'!$B$1:$G$26,5,FALSE),0)</f>
        <v>0</v>
      </c>
      <c r="I927" s="73" t="str">
        <f t="shared" si="146"/>
        <v/>
      </c>
      <c r="J927" s="115"/>
      <c r="K927" s="57">
        <f t="shared" si="142"/>
        <v>0</v>
      </c>
      <c r="L927" s="115"/>
      <c r="M927" s="56">
        <f t="shared" si="147"/>
        <v>0</v>
      </c>
      <c r="N927" s="56">
        <f t="shared" si="143"/>
        <v>0</v>
      </c>
      <c r="O927" s="56" t="str">
        <f>IFERROR(IF($P927="","",IF($P927=LEFT('Master Info'!$Q$2,2),"SCGST","IGST")),"")</f>
        <v/>
      </c>
      <c r="P927" s="56" t="str">
        <f>IFERROR(LEFT(VLOOKUP($F927,'Master Info'!$A$14:$U$113,21,FALSE),2),"")</f>
        <v/>
      </c>
      <c r="Q927" s="73" t="str">
        <f t="shared" si="144"/>
        <v/>
      </c>
      <c r="R927" s="56">
        <f t="shared" si="148"/>
        <v>0</v>
      </c>
      <c r="S927" s="56">
        <f t="shared" si="148"/>
        <v>0</v>
      </c>
      <c r="T927" s="56">
        <f t="shared" si="149"/>
        <v>0</v>
      </c>
      <c r="U927" s="57">
        <f t="shared" si="150"/>
        <v>0</v>
      </c>
      <c r="V927" s="55" t="str">
        <f>IFERROR(VLOOKUP($F927,'Master Info'!$A$14:$W$113,17,FALSE),"")</f>
        <v/>
      </c>
      <c r="W927" s="54"/>
    </row>
    <row r="928" spans="1:23" x14ac:dyDescent="0.25">
      <c r="A928" s="54">
        <f t="shared" si="151"/>
        <v>927</v>
      </c>
      <c r="B928" s="54" t="str">
        <f t="shared" si="145"/>
        <v>-</v>
      </c>
      <c r="C928" s="94"/>
      <c r="D928" s="94"/>
      <c r="E928" s="76"/>
      <c r="F928" s="113"/>
      <c r="G928" s="114"/>
      <c r="H928" s="55">
        <f>IFERROR(VLOOKUP($G928,'Product Master'!$B$1:$G$26,5,FALSE),0)</f>
        <v>0</v>
      </c>
      <c r="I928" s="73" t="str">
        <f t="shared" si="146"/>
        <v/>
      </c>
      <c r="J928" s="115"/>
      <c r="K928" s="57">
        <f t="shared" si="142"/>
        <v>0</v>
      </c>
      <c r="L928" s="115"/>
      <c r="M928" s="56">
        <f t="shared" si="147"/>
        <v>0</v>
      </c>
      <c r="N928" s="56">
        <f t="shared" si="143"/>
        <v>0</v>
      </c>
      <c r="O928" s="56" t="str">
        <f>IFERROR(IF($P928="","",IF($P928=LEFT('Master Info'!$Q$2,2),"SCGST","IGST")),"")</f>
        <v/>
      </c>
      <c r="P928" s="56" t="str">
        <f>IFERROR(LEFT(VLOOKUP($F928,'Master Info'!$A$14:$U$113,21,FALSE),2),"")</f>
        <v/>
      </c>
      <c r="Q928" s="73" t="str">
        <f t="shared" si="144"/>
        <v/>
      </c>
      <c r="R928" s="56">
        <f t="shared" si="148"/>
        <v>0</v>
      </c>
      <c r="S928" s="56">
        <f t="shared" si="148"/>
        <v>0</v>
      </c>
      <c r="T928" s="56">
        <f t="shared" si="149"/>
        <v>0</v>
      </c>
      <c r="U928" s="57">
        <f t="shared" si="150"/>
        <v>0</v>
      </c>
      <c r="V928" s="55" t="str">
        <f>IFERROR(VLOOKUP($F928,'Master Info'!$A$14:$W$113,17,FALSE),"")</f>
        <v/>
      </c>
      <c r="W928" s="54"/>
    </row>
    <row r="929" spans="1:23" x14ac:dyDescent="0.25">
      <c r="A929" s="54">
        <f t="shared" si="151"/>
        <v>928</v>
      </c>
      <c r="B929" s="54" t="str">
        <f t="shared" si="145"/>
        <v>-</v>
      </c>
      <c r="C929" s="94"/>
      <c r="D929" s="94"/>
      <c r="E929" s="76"/>
      <c r="F929" s="113"/>
      <c r="G929" s="114"/>
      <c r="H929" s="55">
        <f>IFERROR(VLOOKUP($G929,'Product Master'!$B$1:$G$26,5,FALSE),0)</f>
        <v>0</v>
      </c>
      <c r="I929" s="73" t="str">
        <f t="shared" si="146"/>
        <v/>
      </c>
      <c r="J929" s="115"/>
      <c r="K929" s="57">
        <f t="shared" si="142"/>
        <v>0</v>
      </c>
      <c r="L929" s="115"/>
      <c r="M929" s="56">
        <f t="shared" si="147"/>
        <v>0</v>
      </c>
      <c r="N929" s="56">
        <f t="shared" si="143"/>
        <v>0</v>
      </c>
      <c r="O929" s="56" t="str">
        <f>IFERROR(IF($P929="","",IF($P929=LEFT('Master Info'!$Q$2,2),"SCGST","IGST")),"")</f>
        <v/>
      </c>
      <c r="P929" s="56" t="str">
        <f>IFERROR(LEFT(VLOOKUP($F929,'Master Info'!$A$14:$U$113,21,FALSE),2),"")</f>
        <v/>
      </c>
      <c r="Q929" s="73" t="str">
        <f t="shared" si="144"/>
        <v/>
      </c>
      <c r="R929" s="56">
        <f t="shared" si="148"/>
        <v>0</v>
      </c>
      <c r="S929" s="56">
        <f t="shared" si="148"/>
        <v>0</v>
      </c>
      <c r="T929" s="56">
        <f t="shared" si="149"/>
        <v>0</v>
      </c>
      <c r="U929" s="57">
        <f t="shared" si="150"/>
        <v>0</v>
      </c>
      <c r="V929" s="55" t="str">
        <f>IFERROR(VLOOKUP($F929,'Master Info'!$A$14:$W$113,17,FALSE),"")</f>
        <v/>
      </c>
      <c r="W929" s="54"/>
    </row>
    <row r="930" spans="1:23" x14ac:dyDescent="0.25">
      <c r="A930" s="54">
        <f t="shared" si="151"/>
        <v>929</v>
      </c>
      <c r="B930" s="54" t="str">
        <f t="shared" si="145"/>
        <v>-</v>
      </c>
      <c r="C930" s="94"/>
      <c r="D930" s="94"/>
      <c r="E930" s="76"/>
      <c r="F930" s="113"/>
      <c r="G930" s="114"/>
      <c r="H930" s="55">
        <f>IFERROR(VLOOKUP($G930,'Product Master'!$B$1:$G$26,5,FALSE),0)</f>
        <v>0</v>
      </c>
      <c r="I930" s="73" t="str">
        <f t="shared" si="146"/>
        <v/>
      </c>
      <c r="J930" s="115"/>
      <c r="K930" s="57">
        <f t="shared" si="142"/>
        <v>0</v>
      </c>
      <c r="L930" s="115"/>
      <c r="M930" s="56">
        <f t="shared" si="147"/>
        <v>0</v>
      </c>
      <c r="N930" s="56">
        <f t="shared" si="143"/>
        <v>0</v>
      </c>
      <c r="O930" s="56" t="str">
        <f>IFERROR(IF($P930="","",IF($P930=LEFT('Master Info'!$Q$2,2),"SCGST","IGST")),"")</f>
        <v/>
      </c>
      <c r="P930" s="56" t="str">
        <f>IFERROR(LEFT(VLOOKUP($F930,'Master Info'!$A$14:$U$113,21,FALSE),2),"")</f>
        <v/>
      </c>
      <c r="Q930" s="73" t="str">
        <f t="shared" si="144"/>
        <v/>
      </c>
      <c r="R930" s="56">
        <f t="shared" si="148"/>
        <v>0</v>
      </c>
      <c r="S930" s="56">
        <f t="shared" si="148"/>
        <v>0</v>
      </c>
      <c r="T930" s="56">
        <f t="shared" si="149"/>
        <v>0</v>
      </c>
      <c r="U930" s="57">
        <f t="shared" si="150"/>
        <v>0</v>
      </c>
      <c r="V930" s="55" t="str">
        <f>IFERROR(VLOOKUP($F930,'Master Info'!$A$14:$W$113,17,FALSE),"")</f>
        <v/>
      </c>
      <c r="W930" s="54"/>
    </row>
    <row r="931" spans="1:23" x14ac:dyDescent="0.25">
      <c r="A931" s="54">
        <f t="shared" si="151"/>
        <v>930</v>
      </c>
      <c r="B931" s="54" t="str">
        <f t="shared" si="145"/>
        <v>-</v>
      </c>
      <c r="C931" s="94"/>
      <c r="D931" s="94"/>
      <c r="E931" s="76"/>
      <c r="F931" s="113"/>
      <c r="G931" s="114"/>
      <c r="H931" s="55">
        <f>IFERROR(VLOOKUP($G931,'Product Master'!$B$1:$G$26,5,FALSE),0)</f>
        <v>0</v>
      </c>
      <c r="I931" s="73" t="str">
        <f t="shared" si="146"/>
        <v/>
      </c>
      <c r="J931" s="115"/>
      <c r="K931" s="57">
        <f t="shared" si="142"/>
        <v>0</v>
      </c>
      <c r="L931" s="115"/>
      <c r="M931" s="56">
        <f t="shared" si="147"/>
        <v>0</v>
      </c>
      <c r="N931" s="56">
        <f t="shared" si="143"/>
        <v>0</v>
      </c>
      <c r="O931" s="56" t="str">
        <f>IFERROR(IF($P931="","",IF($P931=LEFT('Master Info'!$Q$2,2),"SCGST","IGST")),"")</f>
        <v/>
      </c>
      <c r="P931" s="56" t="str">
        <f>IFERROR(LEFT(VLOOKUP($F931,'Master Info'!$A$14:$U$113,21,FALSE),2),"")</f>
        <v/>
      </c>
      <c r="Q931" s="73" t="str">
        <f t="shared" si="144"/>
        <v/>
      </c>
      <c r="R931" s="56">
        <f t="shared" ref="R931:S962" si="152">IFERROR(IF($O931="SCGST",ROUND($M931*$Q931,2),0),0)</f>
        <v>0</v>
      </c>
      <c r="S931" s="56">
        <f t="shared" si="152"/>
        <v>0</v>
      </c>
      <c r="T931" s="56">
        <f t="shared" si="149"/>
        <v>0</v>
      </c>
      <c r="U931" s="57">
        <f t="shared" si="150"/>
        <v>0</v>
      </c>
      <c r="V931" s="55" t="str">
        <f>IFERROR(VLOOKUP($F931,'Master Info'!$A$14:$W$113,17,FALSE),"")</f>
        <v/>
      </c>
      <c r="W931" s="54"/>
    </row>
    <row r="932" spans="1:23" x14ac:dyDescent="0.25">
      <c r="A932" s="54">
        <f t="shared" si="151"/>
        <v>931</v>
      </c>
      <c r="B932" s="54" t="str">
        <f t="shared" si="145"/>
        <v>-</v>
      </c>
      <c r="C932" s="94"/>
      <c r="D932" s="94"/>
      <c r="E932" s="76"/>
      <c r="F932" s="113"/>
      <c r="G932" s="114"/>
      <c r="H932" s="55">
        <f>IFERROR(VLOOKUP($G932,'Product Master'!$B$1:$G$26,5,FALSE),0)</f>
        <v>0</v>
      </c>
      <c r="I932" s="73" t="str">
        <f t="shared" si="146"/>
        <v/>
      </c>
      <c r="J932" s="115"/>
      <c r="K932" s="57">
        <f t="shared" si="142"/>
        <v>0</v>
      </c>
      <c r="L932" s="115"/>
      <c r="M932" s="56">
        <f t="shared" si="147"/>
        <v>0</v>
      </c>
      <c r="N932" s="56">
        <f t="shared" si="143"/>
        <v>0</v>
      </c>
      <c r="O932" s="56" t="str">
        <f>IFERROR(IF($P932="","",IF($P932=LEFT('Master Info'!$Q$2,2),"SCGST","IGST")),"")</f>
        <v/>
      </c>
      <c r="P932" s="56" t="str">
        <f>IFERROR(LEFT(VLOOKUP($F932,'Master Info'!$A$14:$U$113,21,FALSE),2),"")</f>
        <v/>
      </c>
      <c r="Q932" s="73" t="str">
        <f t="shared" si="144"/>
        <v/>
      </c>
      <c r="R932" s="56">
        <f t="shared" si="152"/>
        <v>0</v>
      </c>
      <c r="S932" s="56">
        <f t="shared" si="152"/>
        <v>0</v>
      </c>
      <c r="T932" s="56">
        <f t="shared" si="149"/>
        <v>0</v>
      </c>
      <c r="U932" s="57">
        <f t="shared" si="150"/>
        <v>0</v>
      </c>
      <c r="V932" s="55" t="str">
        <f>IFERROR(VLOOKUP($F932,'Master Info'!$A$14:$W$113,17,FALSE),"")</f>
        <v/>
      </c>
      <c r="W932" s="54"/>
    </row>
    <row r="933" spans="1:23" x14ac:dyDescent="0.25">
      <c r="A933" s="54">
        <f t="shared" si="151"/>
        <v>932</v>
      </c>
      <c r="B933" s="54" t="str">
        <f t="shared" si="145"/>
        <v>-</v>
      </c>
      <c r="C933" s="94"/>
      <c r="D933" s="94"/>
      <c r="E933" s="76"/>
      <c r="F933" s="113"/>
      <c r="G933" s="114"/>
      <c r="H933" s="55">
        <f>IFERROR(VLOOKUP($G933,'Product Master'!$B$1:$G$26,5,FALSE),0)</f>
        <v>0</v>
      </c>
      <c r="I933" s="73" t="str">
        <f t="shared" si="146"/>
        <v/>
      </c>
      <c r="J933" s="115"/>
      <c r="K933" s="57">
        <f t="shared" si="142"/>
        <v>0</v>
      </c>
      <c r="L933" s="115"/>
      <c r="M933" s="56">
        <f t="shared" si="147"/>
        <v>0</v>
      </c>
      <c r="N933" s="56">
        <f t="shared" si="143"/>
        <v>0</v>
      </c>
      <c r="O933" s="56" t="str">
        <f>IFERROR(IF($P933="","",IF($P933=LEFT('Master Info'!$Q$2,2),"SCGST","IGST")),"")</f>
        <v/>
      </c>
      <c r="P933" s="56" t="str">
        <f>IFERROR(LEFT(VLOOKUP($F933,'Master Info'!$A$14:$U$113,21,FALSE),2),"")</f>
        <v/>
      </c>
      <c r="Q933" s="73" t="str">
        <f t="shared" si="144"/>
        <v/>
      </c>
      <c r="R933" s="56">
        <f t="shared" si="152"/>
        <v>0</v>
      </c>
      <c r="S933" s="56">
        <f t="shared" si="152"/>
        <v>0</v>
      </c>
      <c r="T933" s="56">
        <f t="shared" si="149"/>
        <v>0</v>
      </c>
      <c r="U933" s="57">
        <f t="shared" si="150"/>
        <v>0</v>
      </c>
      <c r="V933" s="55" t="str">
        <f>IFERROR(VLOOKUP($F933,'Master Info'!$A$14:$W$113,17,FALSE),"")</f>
        <v/>
      </c>
      <c r="W933" s="54"/>
    </row>
    <row r="934" spans="1:23" x14ac:dyDescent="0.25">
      <c r="A934" s="54">
        <f t="shared" si="151"/>
        <v>933</v>
      </c>
      <c r="B934" s="54" t="str">
        <f t="shared" si="145"/>
        <v>-</v>
      </c>
      <c r="C934" s="94"/>
      <c r="D934" s="94"/>
      <c r="E934" s="76"/>
      <c r="F934" s="113"/>
      <c r="G934" s="114"/>
      <c r="H934" s="55">
        <f>IFERROR(VLOOKUP($G934,'Product Master'!$B$1:$G$26,5,FALSE),0)</f>
        <v>0</v>
      </c>
      <c r="I934" s="73" t="str">
        <f t="shared" si="146"/>
        <v/>
      </c>
      <c r="J934" s="115"/>
      <c r="K934" s="57">
        <f t="shared" si="142"/>
        <v>0</v>
      </c>
      <c r="L934" s="115"/>
      <c r="M934" s="56">
        <f t="shared" si="147"/>
        <v>0</v>
      </c>
      <c r="N934" s="56">
        <f t="shared" si="143"/>
        <v>0</v>
      </c>
      <c r="O934" s="56" t="str">
        <f>IFERROR(IF($P934="","",IF($P934=LEFT('Master Info'!$Q$2,2),"SCGST","IGST")),"")</f>
        <v/>
      </c>
      <c r="P934" s="56" t="str">
        <f>IFERROR(LEFT(VLOOKUP($F934,'Master Info'!$A$14:$U$113,21,FALSE),2),"")</f>
        <v/>
      </c>
      <c r="Q934" s="73" t="str">
        <f t="shared" si="144"/>
        <v/>
      </c>
      <c r="R934" s="56">
        <f t="shared" si="152"/>
        <v>0</v>
      </c>
      <c r="S934" s="56">
        <f t="shared" si="152"/>
        <v>0</v>
      </c>
      <c r="T934" s="56">
        <f t="shared" si="149"/>
        <v>0</v>
      </c>
      <c r="U934" s="57">
        <f t="shared" si="150"/>
        <v>0</v>
      </c>
      <c r="V934" s="55" t="str">
        <f>IFERROR(VLOOKUP($F934,'Master Info'!$A$14:$W$113,17,FALSE),"")</f>
        <v/>
      </c>
      <c r="W934" s="54"/>
    </row>
    <row r="935" spans="1:23" x14ac:dyDescent="0.25">
      <c r="A935" s="54">
        <f t="shared" si="151"/>
        <v>934</v>
      </c>
      <c r="B935" s="54" t="str">
        <f t="shared" si="145"/>
        <v>-</v>
      </c>
      <c r="C935" s="94"/>
      <c r="D935" s="94"/>
      <c r="E935" s="76"/>
      <c r="F935" s="113"/>
      <c r="G935" s="114"/>
      <c r="H935" s="55">
        <f>IFERROR(VLOOKUP($G935,'Product Master'!$B$1:$G$26,5,FALSE),0)</f>
        <v>0</v>
      </c>
      <c r="I935" s="73" t="str">
        <f t="shared" si="146"/>
        <v/>
      </c>
      <c r="J935" s="115"/>
      <c r="K935" s="57">
        <f t="shared" si="142"/>
        <v>0</v>
      </c>
      <c r="L935" s="115"/>
      <c r="M935" s="56">
        <f t="shared" si="147"/>
        <v>0</v>
      </c>
      <c r="N935" s="56">
        <f t="shared" si="143"/>
        <v>0</v>
      </c>
      <c r="O935" s="56" t="str">
        <f>IFERROR(IF($P935="","",IF($P935=LEFT('Master Info'!$Q$2,2),"SCGST","IGST")),"")</f>
        <v/>
      </c>
      <c r="P935" s="56" t="str">
        <f>IFERROR(LEFT(VLOOKUP($F935,'Master Info'!$A$14:$U$113,21,FALSE),2),"")</f>
        <v/>
      </c>
      <c r="Q935" s="73" t="str">
        <f t="shared" si="144"/>
        <v/>
      </c>
      <c r="R935" s="56">
        <f t="shared" si="152"/>
        <v>0</v>
      </c>
      <c r="S935" s="56">
        <f t="shared" si="152"/>
        <v>0</v>
      </c>
      <c r="T935" s="56">
        <f t="shared" si="149"/>
        <v>0</v>
      </c>
      <c r="U935" s="57">
        <f t="shared" si="150"/>
        <v>0</v>
      </c>
      <c r="V935" s="55" t="str">
        <f>IFERROR(VLOOKUP($F935,'Master Info'!$A$14:$W$113,17,FALSE),"")</f>
        <v/>
      </c>
      <c r="W935" s="54"/>
    </row>
    <row r="936" spans="1:23" x14ac:dyDescent="0.25">
      <c r="A936" s="54">
        <f t="shared" si="151"/>
        <v>935</v>
      </c>
      <c r="B936" s="54" t="str">
        <f t="shared" si="145"/>
        <v>-</v>
      </c>
      <c r="C936" s="94"/>
      <c r="D936" s="94"/>
      <c r="E936" s="76"/>
      <c r="F936" s="113"/>
      <c r="G936" s="114"/>
      <c r="H936" s="55">
        <f>IFERROR(VLOOKUP($G936,'Product Master'!$B$1:$G$26,5,FALSE),0)</f>
        <v>0</v>
      </c>
      <c r="I936" s="73" t="str">
        <f t="shared" si="146"/>
        <v/>
      </c>
      <c r="J936" s="115"/>
      <c r="K936" s="57">
        <f t="shared" si="142"/>
        <v>0</v>
      </c>
      <c r="L936" s="115"/>
      <c r="M936" s="56">
        <f t="shared" si="147"/>
        <v>0</v>
      </c>
      <c r="N936" s="56">
        <f t="shared" si="143"/>
        <v>0</v>
      </c>
      <c r="O936" s="56" t="str">
        <f>IFERROR(IF($P936="","",IF($P936=LEFT('Master Info'!$Q$2,2),"SCGST","IGST")),"")</f>
        <v/>
      </c>
      <c r="P936" s="56" t="str">
        <f>IFERROR(LEFT(VLOOKUP($F936,'Master Info'!$A$14:$U$113,21,FALSE),2),"")</f>
        <v/>
      </c>
      <c r="Q936" s="73" t="str">
        <f t="shared" si="144"/>
        <v/>
      </c>
      <c r="R936" s="56">
        <f t="shared" si="152"/>
        <v>0</v>
      </c>
      <c r="S936" s="56">
        <f t="shared" si="152"/>
        <v>0</v>
      </c>
      <c r="T936" s="56">
        <f t="shared" si="149"/>
        <v>0</v>
      </c>
      <c r="U936" s="57">
        <f t="shared" si="150"/>
        <v>0</v>
      </c>
      <c r="V936" s="55" t="str">
        <f>IFERROR(VLOOKUP($F936,'Master Info'!$A$14:$W$113,17,FALSE),"")</f>
        <v/>
      </c>
      <c r="W936" s="54"/>
    </row>
    <row r="937" spans="1:23" x14ac:dyDescent="0.25">
      <c r="A937" s="54">
        <f t="shared" si="151"/>
        <v>936</v>
      </c>
      <c r="B937" s="54" t="str">
        <f t="shared" si="145"/>
        <v>-</v>
      </c>
      <c r="C937" s="94"/>
      <c r="D937" s="94"/>
      <c r="E937" s="76"/>
      <c r="F937" s="113"/>
      <c r="G937" s="114"/>
      <c r="H937" s="55">
        <f>IFERROR(VLOOKUP($G937,'Product Master'!$B$1:$G$26,5,FALSE),0)</f>
        <v>0</v>
      </c>
      <c r="I937" s="73" t="str">
        <f t="shared" si="146"/>
        <v/>
      </c>
      <c r="J937" s="115"/>
      <c r="K937" s="57">
        <f t="shared" si="142"/>
        <v>0</v>
      </c>
      <c r="L937" s="115"/>
      <c r="M937" s="56">
        <f t="shared" si="147"/>
        <v>0</v>
      </c>
      <c r="N937" s="56">
        <f t="shared" si="143"/>
        <v>0</v>
      </c>
      <c r="O937" s="56" t="str">
        <f>IFERROR(IF($P937="","",IF($P937=LEFT('Master Info'!$Q$2,2),"SCGST","IGST")),"")</f>
        <v/>
      </c>
      <c r="P937" s="56" t="str">
        <f>IFERROR(LEFT(VLOOKUP($F937,'Master Info'!$A$14:$U$113,21,FALSE),2),"")</f>
        <v/>
      </c>
      <c r="Q937" s="73" t="str">
        <f t="shared" si="144"/>
        <v/>
      </c>
      <c r="R937" s="56">
        <f t="shared" si="152"/>
        <v>0</v>
      </c>
      <c r="S937" s="56">
        <f t="shared" si="152"/>
        <v>0</v>
      </c>
      <c r="T937" s="56">
        <f t="shared" si="149"/>
        <v>0</v>
      </c>
      <c r="U937" s="57">
        <f t="shared" si="150"/>
        <v>0</v>
      </c>
      <c r="V937" s="55" t="str">
        <f>IFERROR(VLOOKUP($F937,'Master Info'!$A$14:$W$113,17,FALSE),"")</f>
        <v/>
      </c>
      <c r="W937" s="54"/>
    </row>
    <row r="938" spans="1:23" x14ac:dyDescent="0.25">
      <c r="A938" s="54">
        <f t="shared" si="151"/>
        <v>937</v>
      </c>
      <c r="B938" s="54" t="str">
        <f t="shared" si="145"/>
        <v>-</v>
      </c>
      <c r="C938" s="94"/>
      <c r="D938" s="94"/>
      <c r="E938" s="76"/>
      <c r="F938" s="113"/>
      <c r="G938" s="114"/>
      <c r="H938" s="55">
        <f>IFERROR(VLOOKUP($G938,'Product Master'!$B$1:$G$26,5,FALSE),0)</f>
        <v>0</v>
      </c>
      <c r="I938" s="73" t="str">
        <f t="shared" si="146"/>
        <v/>
      </c>
      <c r="J938" s="115"/>
      <c r="K938" s="57">
        <f t="shared" si="142"/>
        <v>0</v>
      </c>
      <c r="L938" s="115"/>
      <c r="M938" s="56">
        <f t="shared" si="147"/>
        <v>0</v>
      </c>
      <c r="N938" s="56">
        <f t="shared" si="143"/>
        <v>0</v>
      </c>
      <c r="O938" s="56" t="str">
        <f>IFERROR(IF($P938="","",IF($P938=LEFT('Master Info'!$Q$2,2),"SCGST","IGST")),"")</f>
        <v/>
      </c>
      <c r="P938" s="56" t="str">
        <f>IFERROR(LEFT(VLOOKUP($F938,'Master Info'!$A$14:$U$113,21,FALSE),2),"")</f>
        <v/>
      </c>
      <c r="Q938" s="73" t="str">
        <f t="shared" si="144"/>
        <v/>
      </c>
      <c r="R938" s="56">
        <f t="shared" si="152"/>
        <v>0</v>
      </c>
      <c r="S938" s="56">
        <f t="shared" si="152"/>
        <v>0</v>
      </c>
      <c r="T938" s="56">
        <f t="shared" si="149"/>
        <v>0</v>
      </c>
      <c r="U938" s="57">
        <f t="shared" si="150"/>
        <v>0</v>
      </c>
      <c r="V938" s="55" t="str">
        <f>IFERROR(VLOOKUP($F938,'Master Info'!$A$14:$W$113,17,FALSE),"")</f>
        <v/>
      </c>
      <c r="W938" s="54"/>
    </row>
    <row r="939" spans="1:23" x14ac:dyDescent="0.25">
      <c r="A939" s="54">
        <f t="shared" si="151"/>
        <v>938</v>
      </c>
      <c r="B939" s="54" t="str">
        <f t="shared" si="145"/>
        <v>-</v>
      </c>
      <c r="C939" s="94"/>
      <c r="D939" s="94"/>
      <c r="E939" s="76"/>
      <c r="F939" s="113"/>
      <c r="G939" s="114"/>
      <c r="H939" s="55">
        <f>IFERROR(VLOOKUP($G939,'Product Master'!$B$1:$G$26,5,FALSE),0)</f>
        <v>0</v>
      </c>
      <c r="I939" s="73" t="str">
        <f t="shared" si="146"/>
        <v/>
      </c>
      <c r="J939" s="115"/>
      <c r="K939" s="57">
        <f t="shared" si="142"/>
        <v>0</v>
      </c>
      <c r="L939" s="115"/>
      <c r="M939" s="56">
        <f t="shared" si="147"/>
        <v>0</v>
      </c>
      <c r="N939" s="56">
        <f t="shared" si="143"/>
        <v>0</v>
      </c>
      <c r="O939" s="56" t="str">
        <f>IFERROR(IF($P939="","",IF($P939=LEFT('Master Info'!$Q$2,2),"SCGST","IGST")),"")</f>
        <v/>
      </c>
      <c r="P939" s="56" t="str">
        <f>IFERROR(LEFT(VLOOKUP($F939,'Master Info'!$A$14:$U$113,21,FALSE),2),"")</f>
        <v/>
      </c>
      <c r="Q939" s="73" t="str">
        <f t="shared" si="144"/>
        <v/>
      </c>
      <c r="R939" s="56">
        <f t="shared" si="152"/>
        <v>0</v>
      </c>
      <c r="S939" s="56">
        <f t="shared" si="152"/>
        <v>0</v>
      </c>
      <c r="T939" s="56">
        <f t="shared" si="149"/>
        <v>0</v>
      </c>
      <c r="U939" s="57">
        <f t="shared" si="150"/>
        <v>0</v>
      </c>
      <c r="V939" s="55" t="str">
        <f>IFERROR(VLOOKUP($F939,'Master Info'!$A$14:$W$113,17,FALSE),"")</f>
        <v/>
      </c>
      <c r="W939" s="54"/>
    </row>
    <row r="940" spans="1:23" x14ac:dyDescent="0.25">
      <c r="A940" s="54">
        <f t="shared" si="151"/>
        <v>939</v>
      </c>
      <c r="B940" s="54" t="str">
        <f t="shared" si="145"/>
        <v>-</v>
      </c>
      <c r="C940" s="94"/>
      <c r="D940" s="94"/>
      <c r="E940" s="76"/>
      <c r="F940" s="113"/>
      <c r="G940" s="114"/>
      <c r="H940" s="55">
        <f>IFERROR(VLOOKUP($G940,'Product Master'!$B$1:$G$26,5,FALSE),0)</f>
        <v>0</v>
      </c>
      <c r="I940" s="73" t="str">
        <f t="shared" si="146"/>
        <v/>
      </c>
      <c r="J940" s="115"/>
      <c r="K940" s="57">
        <f t="shared" si="142"/>
        <v>0</v>
      </c>
      <c r="L940" s="115"/>
      <c r="M940" s="56">
        <f t="shared" si="147"/>
        <v>0</v>
      </c>
      <c r="N940" s="56">
        <f t="shared" si="143"/>
        <v>0</v>
      </c>
      <c r="O940" s="56" t="str">
        <f>IFERROR(IF($P940="","",IF($P940=LEFT('Master Info'!$Q$2,2),"SCGST","IGST")),"")</f>
        <v/>
      </c>
      <c r="P940" s="56" t="str">
        <f>IFERROR(LEFT(VLOOKUP($F940,'Master Info'!$A$14:$U$113,21,FALSE),2),"")</f>
        <v/>
      </c>
      <c r="Q940" s="73" t="str">
        <f t="shared" si="144"/>
        <v/>
      </c>
      <c r="R940" s="56">
        <f t="shared" si="152"/>
        <v>0</v>
      </c>
      <c r="S940" s="56">
        <f t="shared" si="152"/>
        <v>0</v>
      </c>
      <c r="T940" s="56">
        <f t="shared" si="149"/>
        <v>0</v>
      </c>
      <c r="U940" s="57">
        <f t="shared" si="150"/>
        <v>0</v>
      </c>
      <c r="V940" s="55" t="str">
        <f>IFERROR(VLOOKUP($F940,'Master Info'!$A$14:$W$113,17,FALSE),"")</f>
        <v/>
      </c>
      <c r="W940" s="54"/>
    </row>
    <row r="941" spans="1:23" x14ac:dyDescent="0.25">
      <c r="A941" s="54">
        <f t="shared" si="151"/>
        <v>940</v>
      </c>
      <c r="B941" s="54" t="str">
        <f t="shared" si="145"/>
        <v>-</v>
      </c>
      <c r="C941" s="94"/>
      <c r="D941" s="94"/>
      <c r="E941" s="76"/>
      <c r="F941" s="113"/>
      <c r="G941" s="114"/>
      <c r="H941" s="55">
        <f>IFERROR(VLOOKUP($G941,'Product Master'!$B$1:$G$26,5,FALSE),0)</f>
        <v>0</v>
      </c>
      <c r="I941" s="73" t="str">
        <f t="shared" si="146"/>
        <v/>
      </c>
      <c r="J941" s="115"/>
      <c r="K941" s="57">
        <f t="shared" si="142"/>
        <v>0</v>
      </c>
      <c r="L941" s="115"/>
      <c r="M941" s="56">
        <f t="shared" si="147"/>
        <v>0</v>
      </c>
      <c r="N941" s="56">
        <f t="shared" si="143"/>
        <v>0</v>
      </c>
      <c r="O941" s="56" t="str">
        <f>IFERROR(IF($P941="","",IF($P941=LEFT('Master Info'!$Q$2,2),"SCGST","IGST")),"")</f>
        <v/>
      </c>
      <c r="P941" s="56" t="str">
        <f>IFERROR(LEFT(VLOOKUP($F941,'Master Info'!$A$14:$U$113,21,FALSE),2),"")</f>
        <v/>
      </c>
      <c r="Q941" s="73" t="str">
        <f t="shared" si="144"/>
        <v/>
      </c>
      <c r="R941" s="56">
        <f t="shared" si="152"/>
        <v>0</v>
      </c>
      <c r="S941" s="56">
        <f t="shared" si="152"/>
        <v>0</v>
      </c>
      <c r="T941" s="56">
        <f t="shared" si="149"/>
        <v>0</v>
      </c>
      <c r="U941" s="57">
        <f t="shared" si="150"/>
        <v>0</v>
      </c>
      <c r="V941" s="55" t="str">
        <f>IFERROR(VLOOKUP($F941,'Master Info'!$A$14:$W$113,17,FALSE),"")</f>
        <v/>
      </c>
      <c r="W941" s="54"/>
    </row>
    <row r="942" spans="1:23" x14ac:dyDescent="0.25">
      <c r="A942" s="54">
        <f t="shared" si="151"/>
        <v>941</v>
      </c>
      <c r="B942" s="54" t="str">
        <f t="shared" si="145"/>
        <v>-</v>
      </c>
      <c r="C942" s="94"/>
      <c r="D942" s="94"/>
      <c r="E942" s="76"/>
      <c r="F942" s="113"/>
      <c r="G942" s="114"/>
      <c r="H942" s="55">
        <f>IFERROR(VLOOKUP($G942,'Product Master'!$B$1:$G$26,5,FALSE),0)</f>
        <v>0</v>
      </c>
      <c r="I942" s="73" t="str">
        <f t="shared" si="146"/>
        <v/>
      </c>
      <c r="J942" s="115"/>
      <c r="K942" s="57">
        <f t="shared" si="142"/>
        <v>0</v>
      </c>
      <c r="L942" s="115"/>
      <c r="M942" s="56">
        <f t="shared" si="147"/>
        <v>0</v>
      </c>
      <c r="N942" s="56">
        <f t="shared" si="143"/>
        <v>0</v>
      </c>
      <c r="O942" s="56" t="str">
        <f>IFERROR(IF($P942="","",IF($P942=LEFT('Master Info'!$Q$2,2),"SCGST","IGST")),"")</f>
        <v/>
      </c>
      <c r="P942" s="56" t="str">
        <f>IFERROR(LEFT(VLOOKUP($F942,'Master Info'!$A$14:$U$113,21,FALSE),2),"")</f>
        <v/>
      </c>
      <c r="Q942" s="73" t="str">
        <f t="shared" si="144"/>
        <v/>
      </c>
      <c r="R942" s="56">
        <f t="shared" si="152"/>
        <v>0</v>
      </c>
      <c r="S942" s="56">
        <f t="shared" si="152"/>
        <v>0</v>
      </c>
      <c r="T942" s="56">
        <f t="shared" si="149"/>
        <v>0</v>
      </c>
      <c r="U942" s="57">
        <f t="shared" si="150"/>
        <v>0</v>
      </c>
      <c r="V942" s="55" t="str">
        <f>IFERROR(VLOOKUP($F942,'Master Info'!$A$14:$W$113,17,FALSE),"")</f>
        <v/>
      </c>
      <c r="W942" s="54"/>
    </row>
    <row r="943" spans="1:23" x14ac:dyDescent="0.25">
      <c r="A943" s="54">
        <f t="shared" si="151"/>
        <v>942</v>
      </c>
      <c r="B943" s="54" t="str">
        <f t="shared" si="145"/>
        <v>-</v>
      </c>
      <c r="C943" s="94"/>
      <c r="D943" s="94"/>
      <c r="E943" s="76"/>
      <c r="F943" s="113"/>
      <c r="G943" s="114"/>
      <c r="H943" s="55">
        <f>IFERROR(VLOOKUP($G943,'Product Master'!$B$1:$G$26,5,FALSE),0)</f>
        <v>0</v>
      </c>
      <c r="I943" s="73" t="str">
        <f t="shared" si="146"/>
        <v/>
      </c>
      <c r="J943" s="115"/>
      <c r="K943" s="57">
        <f t="shared" si="142"/>
        <v>0</v>
      </c>
      <c r="L943" s="115"/>
      <c r="M943" s="56">
        <f t="shared" si="147"/>
        <v>0</v>
      </c>
      <c r="N943" s="56">
        <f t="shared" si="143"/>
        <v>0</v>
      </c>
      <c r="O943" s="56" t="str">
        <f>IFERROR(IF($P943="","",IF($P943=LEFT('Master Info'!$Q$2,2),"SCGST","IGST")),"")</f>
        <v/>
      </c>
      <c r="P943" s="56" t="str">
        <f>IFERROR(LEFT(VLOOKUP($F943,'Master Info'!$A$14:$U$113,21,FALSE),2),"")</f>
        <v/>
      </c>
      <c r="Q943" s="73" t="str">
        <f t="shared" si="144"/>
        <v/>
      </c>
      <c r="R943" s="56">
        <f t="shared" si="152"/>
        <v>0</v>
      </c>
      <c r="S943" s="56">
        <f t="shared" si="152"/>
        <v>0</v>
      </c>
      <c r="T943" s="56">
        <f t="shared" si="149"/>
        <v>0</v>
      </c>
      <c r="U943" s="57">
        <f t="shared" si="150"/>
        <v>0</v>
      </c>
      <c r="V943" s="55" t="str">
        <f>IFERROR(VLOOKUP($F943,'Master Info'!$A$14:$W$113,17,FALSE),"")</f>
        <v/>
      </c>
      <c r="W943" s="54"/>
    </row>
    <row r="944" spans="1:23" x14ac:dyDescent="0.25">
      <c r="A944" s="54">
        <f t="shared" si="151"/>
        <v>943</v>
      </c>
      <c r="B944" s="54" t="str">
        <f t="shared" si="145"/>
        <v>-</v>
      </c>
      <c r="C944" s="94"/>
      <c r="D944" s="94"/>
      <c r="E944" s="76"/>
      <c r="F944" s="113"/>
      <c r="G944" s="114"/>
      <c r="H944" s="55">
        <f>IFERROR(VLOOKUP($G944,'Product Master'!$B$1:$G$26,5,FALSE),0)</f>
        <v>0</v>
      </c>
      <c r="I944" s="73" t="str">
        <f t="shared" si="146"/>
        <v/>
      </c>
      <c r="J944" s="115"/>
      <c r="K944" s="57">
        <f t="shared" si="142"/>
        <v>0</v>
      </c>
      <c r="L944" s="115"/>
      <c r="M944" s="56">
        <f t="shared" si="147"/>
        <v>0</v>
      </c>
      <c r="N944" s="56">
        <f t="shared" si="143"/>
        <v>0</v>
      </c>
      <c r="O944" s="56" t="str">
        <f>IFERROR(IF($P944="","",IF($P944=LEFT('Master Info'!$Q$2,2),"SCGST","IGST")),"")</f>
        <v/>
      </c>
      <c r="P944" s="56" t="str">
        <f>IFERROR(LEFT(VLOOKUP($F944,'Master Info'!$A$14:$U$113,21,FALSE),2),"")</f>
        <v/>
      </c>
      <c r="Q944" s="73" t="str">
        <f t="shared" si="144"/>
        <v/>
      </c>
      <c r="R944" s="56">
        <f t="shared" si="152"/>
        <v>0</v>
      </c>
      <c r="S944" s="56">
        <f t="shared" si="152"/>
        <v>0</v>
      </c>
      <c r="T944" s="56">
        <f t="shared" si="149"/>
        <v>0</v>
      </c>
      <c r="U944" s="57">
        <f t="shared" si="150"/>
        <v>0</v>
      </c>
      <c r="V944" s="55" t="str">
        <f>IFERROR(VLOOKUP($F944,'Master Info'!$A$14:$W$113,17,FALSE),"")</f>
        <v/>
      </c>
      <c r="W944" s="54"/>
    </row>
    <row r="945" spans="1:23" x14ac:dyDescent="0.25">
      <c r="A945" s="54">
        <f t="shared" si="151"/>
        <v>944</v>
      </c>
      <c r="B945" s="54" t="str">
        <f t="shared" si="145"/>
        <v>-</v>
      </c>
      <c r="C945" s="94"/>
      <c r="D945" s="94"/>
      <c r="E945" s="76"/>
      <c r="F945" s="113"/>
      <c r="G945" s="114"/>
      <c r="H945" s="55">
        <f>IFERROR(VLOOKUP($G945,'Product Master'!$B$1:$G$26,5,FALSE),0)</f>
        <v>0</v>
      </c>
      <c r="I945" s="73" t="str">
        <f t="shared" si="146"/>
        <v/>
      </c>
      <c r="J945" s="115"/>
      <c r="K945" s="57">
        <f t="shared" si="142"/>
        <v>0</v>
      </c>
      <c r="L945" s="115"/>
      <c r="M945" s="56">
        <f t="shared" si="147"/>
        <v>0</v>
      </c>
      <c r="N945" s="56">
        <f t="shared" si="143"/>
        <v>0</v>
      </c>
      <c r="O945" s="56" t="str">
        <f>IFERROR(IF($P945="","",IF($P945=LEFT('Master Info'!$Q$2,2),"SCGST","IGST")),"")</f>
        <v/>
      </c>
      <c r="P945" s="56" t="str">
        <f>IFERROR(LEFT(VLOOKUP($F945,'Master Info'!$A$14:$U$113,21,FALSE),2),"")</f>
        <v/>
      </c>
      <c r="Q945" s="73" t="str">
        <f t="shared" si="144"/>
        <v/>
      </c>
      <c r="R945" s="56">
        <f t="shared" si="152"/>
        <v>0</v>
      </c>
      <c r="S945" s="56">
        <f t="shared" si="152"/>
        <v>0</v>
      </c>
      <c r="T945" s="56">
        <f t="shared" si="149"/>
        <v>0</v>
      </c>
      <c r="U945" s="57">
        <f t="shared" si="150"/>
        <v>0</v>
      </c>
      <c r="V945" s="55" t="str">
        <f>IFERROR(VLOOKUP($F945,'Master Info'!$A$14:$W$113,17,FALSE),"")</f>
        <v/>
      </c>
      <c r="W945" s="54"/>
    </row>
    <row r="946" spans="1:23" x14ac:dyDescent="0.25">
      <c r="A946" s="54">
        <f t="shared" si="151"/>
        <v>945</v>
      </c>
      <c r="B946" s="54" t="str">
        <f t="shared" si="145"/>
        <v>-</v>
      </c>
      <c r="C946" s="94"/>
      <c r="D946" s="94"/>
      <c r="E946" s="76"/>
      <c r="F946" s="113"/>
      <c r="G946" s="114"/>
      <c r="H946" s="55">
        <f>IFERROR(VLOOKUP($G946,'Product Master'!$B$1:$G$26,5,FALSE),0)</f>
        <v>0</v>
      </c>
      <c r="I946" s="73" t="str">
        <f t="shared" si="146"/>
        <v/>
      </c>
      <c r="J946" s="115"/>
      <c r="K946" s="57">
        <f t="shared" si="142"/>
        <v>0</v>
      </c>
      <c r="L946" s="115"/>
      <c r="M946" s="56">
        <f t="shared" si="147"/>
        <v>0</v>
      </c>
      <c r="N946" s="56">
        <f t="shared" si="143"/>
        <v>0</v>
      </c>
      <c r="O946" s="56" t="str">
        <f>IFERROR(IF($P946="","",IF($P946=LEFT('Master Info'!$Q$2,2),"SCGST","IGST")),"")</f>
        <v/>
      </c>
      <c r="P946" s="56" t="str">
        <f>IFERROR(LEFT(VLOOKUP($F946,'Master Info'!$A$14:$U$113,21,FALSE),2),"")</f>
        <v/>
      </c>
      <c r="Q946" s="73" t="str">
        <f t="shared" si="144"/>
        <v/>
      </c>
      <c r="R946" s="56">
        <f t="shared" si="152"/>
        <v>0</v>
      </c>
      <c r="S946" s="56">
        <f t="shared" si="152"/>
        <v>0</v>
      </c>
      <c r="T946" s="56">
        <f t="shared" si="149"/>
        <v>0</v>
      </c>
      <c r="U946" s="57">
        <f t="shared" si="150"/>
        <v>0</v>
      </c>
      <c r="V946" s="55" t="str">
        <f>IFERROR(VLOOKUP($F946,'Master Info'!$A$14:$W$113,17,FALSE),"")</f>
        <v/>
      </c>
      <c r="W946" s="54"/>
    </row>
    <row r="947" spans="1:23" x14ac:dyDescent="0.25">
      <c r="A947" s="54">
        <f t="shared" si="151"/>
        <v>946</v>
      </c>
      <c r="B947" s="54" t="str">
        <f t="shared" si="145"/>
        <v>-</v>
      </c>
      <c r="C947" s="94"/>
      <c r="D947" s="94"/>
      <c r="E947" s="76"/>
      <c r="F947" s="113"/>
      <c r="G947" s="114"/>
      <c r="H947" s="55">
        <f>IFERROR(VLOOKUP($G947,'Product Master'!$B$1:$G$26,5,FALSE),0)</f>
        <v>0</v>
      </c>
      <c r="I947" s="73" t="str">
        <f t="shared" si="146"/>
        <v/>
      </c>
      <c r="J947" s="115"/>
      <c r="K947" s="57">
        <f t="shared" si="142"/>
        <v>0</v>
      </c>
      <c r="L947" s="115"/>
      <c r="M947" s="56">
        <f t="shared" si="147"/>
        <v>0</v>
      </c>
      <c r="N947" s="56">
        <f t="shared" si="143"/>
        <v>0</v>
      </c>
      <c r="O947" s="56" t="str">
        <f>IFERROR(IF($P947="","",IF($P947=LEFT('Master Info'!$Q$2,2),"SCGST","IGST")),"")</f>
        <v/>
      </c>
      <c r="P947" s="56" t="str">
        <f>IFERROR(LEFT(VLOOKUP($F947,'Master Info'!$A$14:$U$113,21,FALSE),2),"")</f>
        <v/>
      </c>
      <c r="Q947" s="73" t="str">
        <f t="shared" si="144"/>
        <v/>
      </c>
      <c r="R947" s="56">
        <f t="shared" si="152"/>
        <v>0</v>
      </c>
      <c r="S947" s="56">
        <f t="shared" si="152"/>
        <v>0</v>
      </c>
      <c r="T947" s="56">
        <f t="shared" si="149"/>
        <v>0</v>
      </c>
      <c r="U947" s="57">
        <f t="shared" si="150"/>
        <v>0</v>
      </c>
      <c r="V947" s="55" t="str">
        <f>IFERROR(VLOOKUP($F947,'Master Info'!$A$14:$W$113,17,FALSE),"")</f>
        <v/>
      </c>
      <c r="W947" s="54"/>
    </row>
    <row r="948" spans="1:23" x14ac:dyDescent="0.25">
      <c r="A948" s="54">
        <f t="shared" si="151"/>
        <v>947</v>
      </c>
      <c r="B948" s="54" t="str">
        <f t="shared" si="145"/>
        <v>-</v>
      </c>
      <c r="C948" s="94"/>
      <c r="D948" s="94"/>
      <c r="E948" s="76"/>
      <c r="F948" s="113"/>
      <c r="G948" s="114"/>
      <c r="H948" s="55">
        <f>IFERROR(VLOOKUP($G948,'Product Master'!$B$1:$G$26,5,FALSE),0)</f>
        <v>0</v>
      </c>
      <c r="I948" s="73" t="str">
        <f t="shared" si="146"/>
        <v/>
      </c>
      <c r="J948" s="115"/>
      <c r="K948" s="57">
        <f t="shared" si="142"/>
        <v>0</v>
      </c>
      <c r="L948" s="115"/>
      <c r="M948" s="56">
        <f t="shared" si="147"/>
        <v>0</v>
      </c>
      <c r="N948" s="56">
        <f t="shared" si="143"/>
        <v>0</v>
      </c>
      <c r="O948" s="56" t="str">
        <f>IFERROR(IF($P948="","",IF($P948=LEFT('Master Info'!$Q$2,2),"SCGST","IGST")),"")</f>
        <v/>
      </c>
      <c r="P948" s="56" t="str">
        <f>IFERROR(LEFT(VLOOKUP($F948,'Master Info'!$A$14:$U$113,21,FALSE),2),"")</f>
        <v/>
      </c>
      <c r="Q948" s="73" t="str">
        <f t="shared" si="144"/>
        <v/>
      </c>
      <c r="R948" s="56">
        <f t="shared" si="152"/>
        <v>0</v>
      </c>
      <c r="S948" s="56">
        <f t="shared" si="152"/>
        <v>0</v>
      </c>
      <c r="T948" s="56">
        <f t="shared" si="149"/>
        <v>0</v>
      </c>
      <c r="U948" s="57">
        <f t="shared" si="150"/>
        <v>0</v>
      </c>
      <c r="V948" s="55" t="str">
        <f>IFERROR(VLOOKUP($F948,'Master Info'!$A$14:$W$113,17,FALSE),"")</f>
        <v/>
      </c>
      <c r="W948" s="54"/>
    </row>
    <row r="949" spans="1:23" x14ac:dyDescent="0.25">
      <c r="A949" s="54">
        <f t="shared" si="151"/>
        <v>948</v>
      </c>
      <c r="B949" s="54" t="str">
        <f t="shared" si="145"/>
        <v>-</v>
      </c>
      <c r="C949" s="94"/>
      <c r="D949" s="94"/>
      <c r="E949" s="76"/>
      <c r="F949" s="113"/>
      <c r="G949" s="114"/>
      <c r="H949" s="55">
        <f>IFERROR(VLOOKUP($G949,'Product Master'!$B$1:$G$26,5,FALSE),0)</f>
        <v>0</v>
      </c>
      <c r="I949" s="73" t="str">
        <f t="shared" si="146"/>
        <v/>
      </c>
      <c r="J949" s="115"/>
      <c r="K949" s="57">
        <f t="shared" si="142"/>
        <v>0</v>
      </c>
      <c r="L949" s="115"/>
      <c r="M949" s="56">
        <f t="shared" si="147"/>
        <v>0</v>
      </c>
      <c r="N949" s="56">
        <f t="shared" si="143"/>
        <v>0</v>
      </c>
      <c r="O949" s="56" t="str">
        <f>IFERROR(IF($P949="","",IF($P949=LEFT('Master Info'!$Q$2,2),"SCGST","IGST")),"")</f>
        <v/>
      </c>
      <c r="P949" s="56" t="str">
        <f>IFERROR(LEFT(VLOOKUP($F949,'Master Info'!$A$14:$U$113,21,FALSE),2),"")</f>
        <v/>
      </c>
      <c r="Q949" s="73" t="str">
        <f t="shared" si="144"/>
        <v/>
      </c>
      <c r="R949" s="56">
        <f t="shared" si="152"/>
        <v>0</v>
      </c>
      <c r="S949" s="56">
        <f t="shared" si="152"/>
        <v>0</v>
      </c>
      <c r="T949" s="56">
        <f t="shared" si="149"/>
        <v>0</v>
      </c>
      <c r="U949" s="57">
        <f t="shared" si="150"/>
        <v>0</v>
      </c>
      <c r="V949" s="55" t="str">
        <f>IFERROR(VLOOKUP($F949,'Master Info'!$A$14:$W$113,17,FALSE),"")</f>
        <v/>
      </c>
      <c r="W949" s="54"/>
    </row>
    <row r="950" spans="1:23" x14ac:dyDescent="0.25">
      <c r="A950" s="54">
        <f t="shared" si="151"/>
        <v>949</v>
      </c>
      <c r="B950" s="54" t="str">
        <f t="shared" si="145"/>
        <v>-</v>
      </c>
      <c r="C950" s="94"/>
      <c r="D950" s="94"/>
      <c r="E950" s="76"/>
      <c r="F950" s="113"/>
      <c r="G950" s="114"/>
      <c r="H950" s="55">
        <f>IFERROR(VLOOKUP($G950,'Product Master'!$B$1:$G$26,5,FALSE),0)</f>
        <v>0</v>
      </c>
      <c r="I950" s="73" t="str">
        <f t="shared" si="146"/>
        <v/>
      </c>
      <c r="J950" s="115"/>
      <c r="K950" s="57">
        <f t="shared" ref="K950:K1001" si="153">IFERROR(H950-J950,0)</f>
        <v>0</v>
      </c>
      <c r="L950" s="115"/>
      <c r="M950" s="56">
        <f t="shared" si="147"/>
        <v>0</v>
      </c>
      <c r="N950" s="56">
        <f t="shared" ref="N950:N1001" si="154">IFERROR(ROUND($J950*$L950,0),0)</f>
        <v>0</v>
      </c>
      <c r="O950" s="56" t="str">
        <f>IFERROR(IF($P950="","",IF($P950=LEFT('Master Info'!$Q$2,2),"SCGST","IGST")),"")</f>
        <v/>
      </c>
      <c r="P950" s="56" t="str">
        <f>IFERROR(LEFT(VLOOKUP($F950,'Master Info'!$A$14:$U$113,21,FALSE),2),"")</f>
        <v/>
      </c>
      <c r="Q950" s="73" t="str">
        <f t="shared" si="144"/>
        <v/>
      </c>
      <c r="R950" s="56">
        <f t="shared" si="152"/>
        <v>0</v>
      </c>
      <c r="S950" s="56">
        <f t="shared" si="152"/>
        <v>0</v>
      </c>
      <c r="T950" s="56">
        <f t="shared" si="149"/>
        <v>0</v>
      </c>
      <c r="U950" s="57">
        <f t="shared" si="150"/>
        <v>0</v>
      </c>
      <c r="V950" s="55" t="str">
        <f>IFERROR(VLOOKUP($F950,'Master Info'!$A$14:$W$113,17,FALSE),"")</f>
        <v/>
      </c>
      <c r="W950" s="54"/>
    </row>
    <row r="951" spans="1:23" x14ac:dyDescent="0.25">
      <c r="A951" s="54">
        <f t="shared" si="151"/>
        <v>950</v>
      </c>
      <c r="B951" s="54" t="str">
        <f t="shared" si="145"/>
        <v>-</v>
      </c>
      <c r="C951" s="94"/>
      <c r="D951" s="94"/>
      <c r="E951" s="76"/>
      <c r="F951" s="113"/>
      <c r="G951" s="114"/>
      <c r="H951" s="55">
        <f>IFERROR(VLOOKUP($G951,'Product Master'!$B$1:$G$26,5,FALSE),0)</f>
        <v>0</v>
      </c>
      <c r="I951" s="73" t="str">
        <f t="shared" si="146"/>
        <v/>
      </c>
      <c r="J951" s="115"/>
      <c r="K951" s="57">
        <f t="shared" si="153"/>
        <v>0</v>
      </c>
      <c r="L951" s="115"/>
      <c r="M951" s="56">
        <f t="shared" si="147"/>
        <v>0</v>
      </c>
      <c r="N951" s="56">
        <f t="shared" si="154"/>
        <v>0</v>
      </c>
      <c r="O951" s="56" t="str">
        <f>IFERROR(IF($P951="","",IF($P951=LEFT('Master Info'!$Q$2,2),"SCGST","IGST")),"")</f>
        <v/>
      </c>
      <c r="P951" s="56" t="str">
        <f>IFERROR(LEFT(VLOOKUP($F951,'Master Info'!$A$14:$U$113,21,FALSE),2),"")</f>
        <v/>
      </c>
      <c r="Q951" s="73" t="str">
        <f t="shared" si="144"/>
        <v/>
      </c>
      <c r="R951" s="56">
        <f t="shared" si="152"/>
        <v>0</v>
      </c>
      <c r="S951" s="56">
        <f t="shared" si="152"/>
        <v>0</v>
      </c>
      <c r="T951" s="56">
        <f t="shared" si="149"/>
        <v>0</v>
      </c>
      <c r="U951" s="57">
        <f t="shared" si="150"/>
        <v>0</v>
      </c>
      <c r="V951" s="55" t="str">
        <f>IFERROR(VLOOKUP($F951,'Master Info'!$A$14:$W$113,17,FALSE),"")</f>
        <v/>
      </c>
      <c r="W951" s="54"/>
    </row>
    <row r="952" spans="1:23" x14ac:dyDescent="0.25">
      <c r="A952" s="54">
        <f t="shared" si="151"/>
        <v>951</v>
      </c>
      <c r="B952" s="54" t="str">
        <f t="shared" si="145"/>
        <v>-</v>
      </c>
      <c r="C952" s="94"/>
      <c r="D952" s="94"/>
      <c r="E952" s="76"/>
      <c r="F952" s="113"/>
      <c r="G952" s="114"/>
      <c r="H952" s="55">
        <f>IFERROR(VLOOKUP($G952,'Product Master'!$B$1:$G$26,5,FALSE),0)</f>
        <v>0</v>
      </c>
      <c r="I952" s="73" t="str">
        <f t="shared" si="146"/>
        <v/>
      </c>
      <c r="J952" s="115"/>
      <c r="K952" s="57">
        <f t="shared" si="153"/>
        <v>0</v>
      </c>
      <c r="L952" s="115"/>
      <c r="M952" s="56">
        <f t="shared" si="147"/>
        <v>0</v>
      </c>
      <c r="N952" s="56">
        <f t="shared" si="154"/>
        <v>0</v>
      </c>
      <c r="O952" s="56" t="str">
        <f>IFERROR(IF($P952="","",IF($P952=LEFT('Master Info'!$Q$2,2),"SCGST","IGST")),"")</f>
        <v/>
      </c>
      <c r="P952" s="56" t="str">
        <f>IFERROR(LEFT(VLOOKUP($F952,'Master Info'!$A$14:$U$113,21,FALSE),2),"")</f>
        <v/>
      </c>
      <c r="Q952" s="73" t="str">
        <f t="shared" si="144"/>
        <v/>
      </c>
      <c r="R952" s="56">
        <f t="shared" si="152"/>
        <v>0</v>
      </c>
      <c r="S952" s="56">
        <f t="shared" si="152"/>
        <v>0</v>
      </c>
      <c r="T952" s="56">
        <f t="shared" si="149"/>
        <v>0</v>
      </c>
      <c r="U952" s="57">
        <f t="shared" si="150"/>
        <v>0</v>
      </c>
      <c r="V952" s="55" t="str">
        <f>IFERROR(VLOOKUP($F952,'Master Info'!$A$14:$W$113,17,FALSE),"")</f>
        <v/>
      </c>
      <c r="W952" s="54"/>
    </row>
    <row r="953" spans="1:23" x14ac:dyDescent="0.25">
      <c r="A953" s="54">
        <f t="shared" si="151"/>
        <v>952</v>
      </c>
      <c r="B953" s="54" t="str">
        <f t="shared" si="145"/>
        <v>-</v>
      </c>
      <c r="C953" s="94"/>
      <c r="D953" s="94"/>
      <c r="E953" s="76"/>
      <c r="F953" s="113"/>
      <c r="G953" s="114"/>
      <c r="H953" s="55">
        <f>IFERROR(VLOOKUP($G953,'Product Master'!$B$1:$G$26,5,FALSE),0)</f>
        <v>0</v>
      </c>
      <c r="I953" s="73" t="str">
        <f t="shared" si="146"/>
        <v/>
      </c>
      <c r="J953" s="115"/>
      <c r="K953" s="57">
        <f t="shared" si="153"/>
        <v>0</v>
      </c>
      <c r="L953" s="115"/>
      <c r="M953" s="56">
        <f t="shared" si="147"/>
        <v>0</v>
      </c>
      <c r="N953" s="56">
        <f t="shared" si="154"/>
        <v>0</v>
      </c>
      <c r="O953" s="56" t="str">
        <f>IFERROR(IF($P953="","",IF($P953=LEFT('Master Info'!$Q$2,2),"SCGST","IGST")),"")</f>
        <v/>
      </c>
      <c r="P953" s="56" t="str">
        <f>IFERROR(LEFT(VLOOKUP($F953,'Master Info'!$A$14:$U$113,21,FALSE),2),"")</f>
        <v/>
      </c>
      <c r="Q953" s="73" t="str">
        <f t="shared" si="144"/>
        <v/>
      </c>
      <c r="R953" s="56">
        <f t="shared" si="152"/>
        <v>0</v>
      </c>
      <c r="S953" s="56">
        <f t="shared" si="152"/>
        <v>0</v>
      </c>
      <c r="T953" s="56">
        <f t="shared" si="149"/>
        <v>0</v>
      </c>
      <c r="U953" s="57">
        <f t="shared" si="150"/>
        <v>0</v>
      </c>
      <c r="V953" s="55" t="str">
        <f>IFERROR(VLOOKUP($F953,'Master Info'!$A$14:$W$113,17,FALSE),"")</f>
        <v/>
      </c>
      <c r="W953" s="54"/>
    </row>
    <row r="954" spans="1:23" x14ac:dyDescent="0.25">
      <c r="A954" s="54">
        <f t="shared" si="151"/>
        <v>953</v>
      </c>
      <c r="B954" s="54" t="str">
        <f t="shared" si="145"/>
        <v>-</v>
      </c>
      <c r="C954" s="94"/>
      <c r="D954" s="94"/>
      <c r="E954" s="76"/>
      <c r="F954" s="113"/>
      <c r="G954" s="114"/>
      <c r="H954" s="55">
        <f>IFERROR(VLOOKUP($G954,'Product Master'!$B$1:$G$26,5,FALSE),0)</f>
        <v>0</v>
      </c>
      <c r="I954" s="73" t="str">
        <f t="shared" si="146"/>
        <v/>
      </c>
      <c r="J954" s="115"/>
      <c r="K954" s="57">
        <f t="shared" si="153"/>
        <v>0</v>
      </c>
      <c r="L954" s="115"/>
      <c r="M954" s="56">
        <f t="shared" si="147"/>
        <v>0</v>
      </c>
      <c r="N954" s="56">
        <f t="shared" si="154"/>
        <v>0</v>
      </c>
      <c r="O954" s="56" t="str">
        <f>IFERROR(IF($P954="","",IF($P954=LEFT('Master Info'!$Q$2,2),"SCGST","IGST")),"")</f>
        <v/>
      </c>
      <c r="P954" s="56" t="str">
        <f>IFERROR(LEFT(VLOOKUP($F954,'Master Info'!$A$14:$U$113,21,FALSE),2),"")</f>
        <v/>
      </c>
      <c r="Q954" s="73" t="str">
        <f t="shared" si="144"/>
        <v/>
      </c>
      <c r="R954" s="56">
        <f t="shared" si="152"/>
        <v>0</v>
      </c>
      <c r="S954" s="56">
        <f t="shared" si="152"/>
        <v>0</v>
      </c>
      <c r="T954" s="56">
        <f t="shared" si="149"/>
        <v>0</v>
      </c>
      <c r="U954" s="57">
        <f t="shared" si="150"/>
        <v>0</v>
      </c>
      <c r="V954" s="55" t="str">
        <f>IFERROR(VLOOKUP($F954,'Master Info'!$A$14:$W$113,17,FALSE),"")</f>
        <v/>
      </c>
      <c r="W954" s="54"/>
    </row>
    <row r="955" spans="1:23" x14ac:dyDescent="0.25">
      <c r="A955" s="54">
        <f t="shared" si="151"/>
        <v>954</v>
      </c>
      <c r="B955" s="54" t="str">
        <f t="shared" si="145"/>
        <v>-</v>
      </c>
      <c r="C955" s="94"/>
      <c r="D955" s="94"/>
      <c r="E955" s="76"/>
      <c r="F955" s="113"/>
      <c r="G955" s="114"/>
      <c r="H955" s="55">
        <f>IFERROR(VLOOKUP($G955,'Product Master'!$B$1:$G$26,5,FALSE),0)</f>
        <v>0</v>
      </c>
      <c r="I955" s="73" t="str">
        <f t="shared" si="146"/>
        <v/>
      </c>
      <c r="J955" s="115"/>
      <c r="K955" s="57">
        <f t="shared" si="153"/>
        <v>0</v>
      </c>
      <c r="L955" s="115"/>
      <c r="M955" s="56">
        <f t="shared" si="147"/>
        <v>0</v>
      </c>
      <c r="N955" s="56">
        <f t="shared" si="154"/>
        <v>0</v>
      </c>
      <c r="O955" s="56" t="str">
        <f>IFERROR(IF($P955="","",IF($P955=LEFT('Master Info'!$Q$2,2),"SCGST","IGST")),"")</f>
        <v/>
      </c>
      <c r="P955" s="56" t="str">
        <f>IFERROR(LEFT(VLOOKUP($F955,'Master Info'!$A$14:$U$113,21,FALSE),2),"")</f>
        <v/>
      </c>
      <c r="Q955" s="73" t="str">
        <f t="shared" si="144"/>
        <v/>
      </c>
      <c r="R955" s="56">
        <f t="shared" si="152"/>
        <v>0</v>
      </c>
      <c r="S955" s="56">
        <f t="shared" si="152"/>
        <v>0</v>
      </c>
      <c r="T955" s="56">
        <f t="shared" si="149"/>
        <v>0</v>
      </c>
      <c r="U955" s="57">
        <f t="shared" si="150"/>
        <v>0</v>
      </c>
      <c r="V955" s="55" t="str">
        <f>IFERROR(VLOOKUP($F955,'Master Info'!$A$14:$W$113,17,FALSE),"")</f>
        <v/>
      </c>
      <c r="W955" s="54"/>
    </row>
    <row r="956" spans="1:23" x14ac:dyDescent="0.25">
      <c r="A956" s="54">
        <f t="shared" si="151"/>
        <v>955</v>
      </c>
      <c r="B956" s="54" t="str">
        <f t="shared" si="145"/>
        <v>-</v>
      </c>
      <c r="C956" s="94"/>
      <c r="D956" s="94"/>
      <c r="E956" s="76"/>
      <c r="F956" s="113"/>
      <c r="G956" s="114"/>
      <c r="H956" s="55">
        <f>IFERROR(VLOOKUP($G956,'Product Master'!$B$1:$G$26,5,FALSE),0)</f>
        <v>0</v>
      </c>
      <c r="I956" s="73" t="str">
        <f t="shared" si="146"/>
        <v/>
      </c>
      <c r="J956" s="115"/>
      <c r="K956" s="57">
        <f t="shared" si="153"/>
        <v>0</v>
      </c>
      <c r="L956" s="115"/>
      <c r="M956" s="56">
        <f t="shared" si="147"/>
        <v>0</v>
      </c>
      <c r="N956" s="56">
        <f t="shared" si="154"/>
        <v>0</v>
      </c>
      <c r="O956" s="56" t="str">
        <f>IFERROR(IF($P956="","",IF($P956=LEFT('Master Info'!$Q$2,2),"SCGST","IGST")),"")</f>
        <v/>
      </c>
      <c r="P956" s="56" t="str">
        <f>IFERROR(LEFT(VLOOKUP($F956,'Master Info'!$A$14:$U$113,21,FALSE),2),"")</f>
        <v/>
      </c>
      <c r="Q956" s="73" t="str">
        <f t="shared" si="144"/>
        <v/>
      </c>
      <c r="R956" s="56">
        <f t="shared" si="152"/>
        <v>0</v>
      </c>
      <c r="S956" s="56">
        <f t="shared" si="152"/>
        <v>0</v>
      </c>
      <c r="T956" s="56">
        <f t="shared" si="149"/>
        <v>0</v>
      </c>
      <c r="U956" s="57">
        <f t="shared" si="150"/>
        <v>0</v>
      </c>
      <c r="V956" s="55" t="str">
        <f>IFERROR(VLOOKUP($F956,'Master Info'!$A$14:$W$113,17,FALSE),"")</f>
        <v/>
      </c>
      <c r="W956" s="54"/>
    </row>
    <row r="957" spans="1:23" x14ac:dyDescent="0.25">
      <c r="A957" s="54">
        <f t="shared" si="151"/>
        <v>956</v>
      </c>
      <c r="B957" s="54" t="str">
        <f t="shared" si="145"/>
        <v>-</v>
      </c>
      <c r="C957" s="94"/>
      <c r="D957" s="94"/>
      <c r="E957" s="76"/>
      <c r="F957" s="113"/>
      <c r="G957" s="114"/>
      <c r="H957" s="55">
        <f>IFERROR(VLOOKUP($G957,'Product Master'!$B$1:$G$26,5,FALSE),0)</f>
        <v>0</v>
      </c>
      <c r="I957" s="73" t="str">
        <f t="shared" si="146"/>
        <v/>
      </c>
      <c r="J957" s="115"/>
      <c r="K957" s="57">
        <f t="shared" si="153"/>
        <v>0</v>
      </c>
      <c r="L957" s="115"/>
      <c r="M957" s="56">
        <f t="shared" si="147"/>
        <v>0</v>
      </c>
      <c r="N957" s="56">
        <f t="shared" si="154"/>
        <v>0</v>
      </c>
      <c r="O957" s="56" t="str">
        <f>IFERROR(IF($P957="","",IF($P957=LEFT('Master Info'!$Q$2,2),"SCGST","IGST")),"")</f>
        <v/>
      </c>
      <c r="P957" s="56" t="str">
        <f>IFERROR(LEFT(VLOOKUP($F957,'Master Info'!$A$14:$U$113,21,FALSE),2),"")</f>
        <v/>
      </c>
      <c r="Q957" s="73" t="str">
        <f t="shared" si="144"/>
        <v/>
      </c>
      <c r="R957" s="56">
        <f t="shared" si="152"/>
        <v>0</v>
      </c>
      <c r="S957" s="56">
        <f t="shared" si="152"/>
        <v>0</v>
      </c>
      <c r="T957" s="56">
        <f t="shared" si="149"/>
        <v>0</v>
      </c>
      <c r="U957" s="57">
        <f t="shared" si="150"/>
        <v>0</v>
      </c>
      <c r="V957" s="55" t="str">
        <f>IFERROR(VLOOKUP($F957,'Master Info'!$A$14:$W$113,17,FALSE),"")</f>
        <v/>
      </c>
      <c r="W957" s="54"/>
    </row>
    <row r="958" spans="1:23" x14ac:dyDescent="0.25">
      <c r="A958" s="54">
        <f t="shared" si="151"/>
        <v>957</v>
      </c>
      <c r="B958" s="54" t="str">
        <f t="shared" si="145"/>
        <v>-</v>
      </c>
      <c r="C958" s="94"/>
      <c r="D958" s="94"/>
      <c r="E958" s="76"/>
      <c r="F958" s="113"/>
      <c r="G958" s="114"/>
      <c r="H958" s="55">
        <f>IFERROR(VLOOKUP($G958,'Product Master'!$B$1:$G$26,5,FALSE),0)</f>
        <v>0</v>
      </c>
      <c r="I958" s="73" t="str">
        <f t="shared" si="146"/>
        <v/>
      </c>
      <c r="J958" s="115"/>
      <c r="K958" s="57">
        <f t="shared" si="153"/>
        <v>0</v>
      </c>
      <c r="L958" s="115"/>
      <c r="M958" s="56">
        <f t="shared" si="147"/>
        <v>0</v>
      </c>
      <c r="N958" s="56">
        <f t="shared" si="154"/>
        <v>0</v>
      </c>
      <c r="O958" s="56" t="str">
        <f>IFERROR(IF($P958="","",IF($P958=LEFT('Master Info'!$Q$2,2),"SCGST","IGST")),"")</f>
        <v/>
      </c>
      <c r="P958" s="56" t="str">
        <f>IFERROR(LEFT(VLOOKUP($F958,'Master Info'!$A$14:$U$113,21,FALSE),2),"")</f>
        <v/>
      </c>
      <c r="Q958" s="73" t="str">
        <f t="shared" si="144"/>
        <v/>
      </c>
      <c r="R958" s="56">
        <f t="shared" si="152"/>
        <v>0</v>
      </c>
      <c r="S958" s="56">
        <f t="shared" si="152"/>
        <v>0</v>
      </c>
      <c r="T958" s="56">
        <f t="shared" si="149"/>
        <v>0</v>
      </c>
      <c r="U958" s="57">
        <f t="shared" si="150"/>
        <v>0</v>
      </c>
      <c r="V958" s="55" t="str">
        <f>IFERROR(VLOOKUP($F958,'Master Info'!$A$14:$W$113,17,FALSE),"")</f>
        <v/>
      </c>
      <c r="W958" s="54"/>
    </row>
    <row r="959" spans="1:23" x14ac:dyDescent="0.25">
      <c r="A959" s="54">
        <f t="shared" si="151"/>
        <v>958</v>
      </c>
      <c r="B959" s="54" t="str">
        <f t="shared" si="145"/>
        <v>-</v>
      </c>
      <c r="C959" s="94"/>
      <c r="D959" s="94"/>
      <c r="E959" s="76"/>
      <c r="F959" s="113"/>
      <c r="G959" s="114"/>
      <c r="H959" s="55">
        <f>IFERROR(VLOOKUP($G959,'Product Master'!$B$1:$G$26,5,FALSE),0)</f>
        <v>0</v>
      </c>
      <c r="I959" s="73" t="str">
        <f t="shared" si="146"/>
        <v/>
      </c>
      <c r="J959" s="115"/>
      <c r="K959" s="57">
        <f t="shared" si="153"/>
        <v>0</v>
      </c>
      <c r="L959" s="115"/>
      <c r="M959" s="56">
        <f t="shared" si="147"/>
        <v>0</v>
      </c>
      <c r="N959" s="56">
        <f t="shared" si="154"/>
        <v>0</v>
      </c>
      <c r="O959" s="56" t="str">
        <f>IFERROR(IF($P959="","",IF($P959=LEFT('Master Info'!$Q$2,2),"SCGST","IGST")),"")</f>
        <v/>
      </c>
      <c r="P959" s="56" t="str">
        <f>IFERROR(LEFT(VLOOKUP($F959,'Master Info'!$A$14:$U$113,21,FALSE),2),"")</f>
        <v/>
      </c>
      <c r="Q959" s="73" t="str">
        <f t="shared" si="144"/>
        <v/>
      </c>
      <c r="R959" s="56">
        <f t="shared" si="152"/>
        <v>0</v>
      </c>
      <c r="S959" s="56">
        <f t="shared" si="152"/>
        <v>0</v>
      </c>
      <c r="T959" s="56">
        <f t="shared" si="149"/>
        <v>0</v>
      </c>
      <c r="U959" s="57">
        <f t="shared" si="150"/>
        <v>0</v>
      </c>
      <c r="V959" s="55" t="str">
        <f>IFERROR(VLOOKUP($F959,'Master Info'!$A$14:$W$113,17,FALSE),"")</f>
        <v/>
      </c>
      <c r="W959" s="54"/>
    </row>
    <row r="960" spans="1:23" x14ac:dyDescent="0.25">
      <c r="A960" s="54">
        <f t="shared" si="151"/>
        <v>959</v>
      </c>
      <c r="B960" s="54" t="str">
        <f t="shared" si="145"/>
        <v>-</v>
      </c>
      <c r="C960" s="94"/>
      <c r="D960" s="94"/>
      <c r="E960" s="76"/>
      <c r="F960" s="113"/>
      <c r="G960" s="114"/>
      <c r="H960" s="55">
        <f>IFERROR(VLOOKUP($G960,'Product Master'!$B$1:$G$26,5,FALSE),0)</f>
        <v>0</v>
      </c>
      <c r="I960" s="73" t="str">
        <f t="shared" si="146"/>
        <v/>
      </c>
      <c r="J960" s="115"/>
      <c r="K960" s="57">
        <f t="shared" si="153"/>
        <v>0</v>
      </c>
      <c r="L960" s="115"/>
      <c r="M960" s="56">
        <f t="shared" si="147"/>
        <v>0</v>
      </c>
      <c r="N960" s="56">
        <f t="shared" si="154"/>
        <v>0</v>
      </c>
      <c r="O960" s="56" t="str">
        <f>IFERROR(IF($P960="","",IF($P960=LEFT('Master Info'!$Q$2,2),"SCGST","IGST")),"")</f>
        <v/>
      </c>
      <c r="P960" s="56" t="str">
        <f>IFERROR(LEFT(VLOOKUP($F960,'Master Info'!$A$14:$U$113,21,FALSE),2),"")</f>
        <v/>
      </c>
      <c r="Q960" s="73" t="str">
        <f t="shared" si="144"/>
        <v/>
      </c>
      <c r="R960" s="56">
        <f t="shared" si="152"/>
        <v>0</v>
      </c>
      <c r="S960" s="56">
        <f t="shared" si="152"/>
        <v>0</v>
      </c>
      <c r="T960" s="56">
        <f t="shared" si="149"/>
        <v>0</v>
      </c>
      <c r="U960" s="57">
        <f t="shared" si="150"/>
        <v>0</v>
      </c>
      <c r="V960" s="55" t="str">
        <f>IFERROR(VLOOKUP($F960,'Master Info'!$A$14:$W$113,17,FALSE),"")</f>
        <v/>
      </c>
      <c r="W960" s="54"/>
    </row>
    <row r="961" spans="1:23" x14ac:dyDescent="0.25">
      <c r="A961" s="54">
        <f t="shared" si="151"/>
        <v>960</v>
      </c>
      <c r="B961" s="54" t="str">
        <f t="shared" si="145"/>
        <v>-</v>
      </c>
      <c r="C961" s="94"/>
      <c r="D961" s="94"/>
      <c r="E961" s="76"/>
      <c r="F961" s="113"/>
      <c r="G961" s="114"/>
      <c r="H961" s="55">
        <f>IFERROR(VLOOKUP($G961,'Product Master'!$B$1:$G$26,5,FALSE),0)</f>
        <v>0</v>
      </c>
      <c r="I961" s="73" t="str">
        <f t="shared" si="146"/>
        <v/>
      </c>
      <c r="J961" s="115"/>
      <c r="K961" s="57">
        <f t="shared" si="153"/>
        <v>0</v>
      </c>
      <c r="L961" s="115"/>
      <c r="M961" s="56">
        <f t="shared" si="147"/>
        <v>0</v>
      </c>
      <c r="N961" s="56">
        <f t="shared" si="154"/>
        <v>0</v>
      </c>
      <c r="O961" s="56" t="str">
        <f>IFERROR(IF($P961="","",IF($P961=LEFT('Master Info'!$Q$2,2),"SCGST","IGST")),"")</f>
        <v/>
      </c>
      <c r="P961" s="56" t="str">
        <f>IFERROR(LEFT(VLOOKUP($F961,'Master Info'!$A$14:$U$113,21,FALSE),2),"")</f>
        <v/>
      </c>
      <c r="Q961" s="73" t="str">
        <f t="shared" si="144"/>
        <v/>
      </c>
      <c r="R961" s="56">
        <f t="shared" si="152"/>
        <v>0</v>
      </c>
      <c r="S961" s="56">
        <f t="shared" si="152"/>
        <v>0</v>
      </c>
      <c r="T961" s="56">
        <f t="shared" si="149"/>
        <v>0</v>
      </c>
      <c r="U961" s="57">
        <f t="shared" si="150"/>
        <v>0</v>
      </c>
      <c r="V961" s="55" t="str">
        <f>IFERROR(VLOOKUP($F961,'Master Info'!$A$14:$W$113,17,FALSE),"")</f>
        <v/>
      </c>
      <c r="W961" s="54"/>
    </row>
    <row r="962" spans="1:23" x14ac:dyDescent="0.25">
      <c r="A962" s="54">
        <f t="shared" si="151"/>
        <v>961</v>
      </c>
      <c r="B962" s="54" t="str">
        <f t="shared" si="145"/>
        <v>-</v>
      </c>
      <c r="C962" s="94"/>
      <c r="D962" s="94"/>
      <c r="E962" s="76"/>
      <c r="F962" s="113"/>
      <c r="G962" s="114"/>
      <c r="H962" s="55">
        <f>IFERROR(VLOOKUP($G962,'Product Master'!$B$1:$G$26,5,FALSE),0)</f>
        <v>0</v>
      </c>
      <c r="I962" s="73" t="str">
        <f t="shared" si="146"/>
        <v/>
      </c>
      <c r="J962" s="115"/>
      <c r="K962" s="57">
        <f t="shared" si="153"/>
        <v>0</v>
      </c>
      <c r="L962" s="115"/>
      <c r="M962" s="56">
        <f t="shared" si="147"/>
        <v>0</v>
      </c>
      <c r="N962" s="56">
        <f t="shared" si="154"/>
        <v>0</v>
      </c>
      <c r="O962" s="56" t="str">
        <f>IFERROR(IF($P962="","",IF($P962=LEFT('Master Info'!$Q$2,2),"SCGST","IGST")),"")</f>
        <v/>
      </c>
      <c r="P962" s="56" t="str">
        <f>IFERROR(LEFT(VLOOKUP($F962,'Master Info'!$A$14:$U$113,21,FALSE),2),"")</f>
        <v/>
      </c>
      <c r="Q962" s="73" t="str">
        <f t="shared" ref="Q962:Q1001" si="155">IFERROR(VLOOKUP($G962,Products,IF(O962="SCGST",6,8),FALSE),"")</f>
        <v/>
      </c>
      <c r="R962" s="56">
        <f t="shared" si="152"/>
        <v>0</v>
      </c>
      <c r="S962" s="56">
        <f t="shared" si="152"/>
        <v>0</v>
      </c>
      <c r="T962" s="56">
        <f t="shared" si="149"/>
        <v>0</v>
      </c>
      <c r="U962" s="57">
        <f t="shared" si="150"/>
        <v>0</v>
      </c>
      <c r="V962" s="55" t="str">
        <f>IFERROR(VLOOKUP($F962,'Master Info'!$A$14:$W$113,17,FALSE),"")</f>
        <v/>
      </c>
      <c r="W962" s="54"/>
    </row>
    <row r="963" spans="1:23" x14ac:dyDescent="0.25">
      <c r="A963" s="54">
        <f t="shared" si="151"/>
        <v>962</v>
      </c>
      <c r="B963" s="54" t="str">
        <f t="shared" ref="B963:B1001" si="156">C963&amp;"-"&amp;D963</f>
        <v>-</v>
      </c>
      <c r="C963" s="94"/>
      <c r="D963" s="94"/>
      <c r="E963" s="76"/>
      <c r="F963" s="113"/>
      <c r="G963" s="114"/>
      <c r="H963" s="55">
        <f>IFERROR(VLOOKUP($G963,'Product Master'!$B$1:$G$26,5,FALSE),0)</f>
        <v>0</v>
      </c>
      <c r="I963" s="73" t="str">
        <f t="shared" ref="I963:I1001" si="157">IFERROR(ROUND(J963/H963,2),"")</f>
        <v/>
      </c>
      <c r="J963" s="115"/>
      <c r="K963" s="57">
        <f t="shared" si="153"/>
        <v>0</v>
      </c>
      <c r="L963" s="115"/>
      <c r="M963" s="56">
        <f t="shared" ref="M963:M1001" si="158">IFERROR(ROUND($K963*$L963,0),0)</f>
        <v>0</v>
      </c>
      <c r="N963" s="56">
        <f t="shared" si="154"/>
        <v>0</v>
      </c>
      <c r="O963" s="56" t="str">
        <f>IFERROR(IF($P963="","",IF($P963=LEFT('Master Info'!$Q$2,2),"SCGST","IGST")),"")</f>
        <v/>
      </c>
      <c r="P963" s="56" t="str">
        <f>IFERROR(LEFT(VLOOKUP($F963,'Master Info'!$A$14:$U$113,21,FALSE),2),"")</f>
        <v/>
      </c>
      <c r="Q963" s="73" t="str">
        <f t="shared" si="155"/>
        <v/>
      </c>
      <c r="R963" s="56">
        <f t="shared" ref="R963:S1001" si="159">IFERROR(IF($O963="SCGST",ROUND($M963*$Q963,2),0),0)</f>
        <v>0</v>
      </c>
      <c r="S963" s="56">
        <f t="shared" si="159"/>
        <v>0</v>
      </c>
      <c r="T963" s="56">
        <f t="shared" ref="T963:T1001" si="160">IFERROR(IF($O963="IGST",ROUND($M963*$Q963,2),0),0)</f>
        <v>0</v>
      </c>
      <c r="U963" s="57">
        <f t="shared" ref="U963:U1001" si="161">IFERROR(IF($O963="IGST",SUM(M963,T963),SUM(M963,R963,S963)),0)</f>
        <v>0</v>
      </c>
      <c r="V963" s="55" t="str">
        <f>IFERROR(VLOOKUP($F963,'Master Info'!$A$14:$W$113,17,FALSE),"")</f>
        <v/>
      </c>
      <c r="W963" s="54"/>
    </row>
    <row r="964" spans="1:23" x14ac:dyDescent="0.25">
      <c r="A964" s="54">
        <f t="shared" si="151"/>
        <v>963</v>
      </c>
      <c r="B964" s="54" t="str">
        <f t="shared" si="156"/>
        <v>-</v>
      </c>
      <c r="C964" s="94"/>
      <c r="D964" s="94"/>
      <c r="E964" s="76"/>
      <c r="F964" s="113"/>
      <c r="G964" s="114"/>
      <c r="H964" s="55">
        <f>IFERROR(VLOOKUP($G964,'Product Master'!$B$1:$G$26,5,FALSE),0)</f>
        <v>0</v>
      </c>
      <c r="I964" s="73" t="str">
        <f t="shared" si="157"/>
        <v/>
      </c>
      <c r="J964" s="115"/>
      <c r="K964" s="57">
        <f t="shared" si="153"/>
        <v>0</v>
      </c>
      <c r="L964" s="115"/>
      <c r="M964" s="56">
        <f t="shared" si="158"/>
        <v>0</v>
      </c>
      <c r="N964" s="56">
        <f t="shared" si="154"/>
        <v>0</v>
      </c>
      <c r="O964" s="56" t="str">
        <f>IFERROR(IF($P964="","",IF($P964=LEFT('Master Info'!$Q$2,2),"SCGST","IGST")),"")</f>
        <v/>
      </c>
      <c r="P964" s="56" t="str">
        <f>IFERROR(LEFT(VLOOKUP($F964,'Master Info'!$A$14:$U$113,21,FALSE),2),"")</f>
        <v/>
      </c>
      <c r="Q964" s="73" t="str">
        <f t="shared" si="155"/>
        <v/>
      </c>
      <c r="R964" s="56">
        <f t="shared" si="159"/>
        <v>0</v>
      </c>
      <c r="S964" s="56">
        <f t="shared" si="159"/>
        <v>0</v>
      </c>
      <c r="T964" s="56">
        <f t="shared" si="160"/>
        <v>0</v>
      </c>
      <c r="U964" s="57">
        <f t="shared" si="161"/>
        <v>0</v>
      </c>
      <c r="V964" s="55" t="str">
        <f>IFERROR(VLOOKUP($F964,'Master Info'!$A$14:$W$113,17,FALSE),"")</f>
        <v/>
      </c>
      <c r="W964" s="54"/>
    </row>
    <row r="965" spans="1:23" x14ac:dyDescent="0.25">
      <c r="A965" s="54">
        <f t="shared" si="151"/>
        <v>964</v>
      </c>
      <c r="B965" s="54" t="str">
        <f t="shared" si="156"/>
        <v>-</v>
      </c>
      <c r="C965" s="94"/>
      <c r="D965" s="94"/>
      <c r="E965" s="76"/>
      <c r="F965" s="113"/>
      <c r="G965" s="114"/>
      <c r="H965" s="55">
        <f>IFERROR(VLOOKUP($G965,'Product Master'!$B$1:$G$26,5,FALSE),0)</f>
        <v>0</v>
      </c>
      <c r="I965" s="73" t="str">
        <f t="shared" si="157"/>
        <v/>
      </c>
      <c r="J965" s="115"/>
      <c r="K965" s="57">
        <f t="shared" si="153"/>
        <v>0</v>
      </c>
      <c r="L965" s="115"/>
      <c r="M965" s="56">
        <f t="shared" si="158"/>
        <v>0</v>
      </c>
      <c r="N965" s="56">
        <f t="shared" si="154"/>
        <v>0</v>
      </c>
      <c r="O965" s="56" t="str">
        <f>IFERROR(IF($P965="","",IF($P965=LEFT('Master Info'!$Q$2,2),"SCGST","IGST")),"")</f>
        <v/>
      </c>
      <c r="P965" s="56" t="str">
        <f>IFERROR(LEFT(VLOOKUP($F965,'Master Info'!$A$14:$U$113,21,FALSE),2),"")</f>
        <v/>
      </c>
      <c r="Q965" s="73" t="str">
        <f t="shared" si="155"/>
        <v/>
      </c>
      <c r="R965" s="56">
        <f t="shared" si="159"/>
        <v>0</v>
      </c>
      <c r="S965" s="56">
        <f t="shared" si="159"/>
        <v>0</v>
      </c>
      <c r="T965" s="56">
        <f t="shared" si="160"/>
        <v>0</v>
      </c>
      <c r="U965" s="57">
        <f t="shared" si="161"/>
        <v>0</v>
      </c>
      <c r="V965" s="55" t="str">
        <f>IFERROR(VLOOKUP($F965,'Master Info'!$A$14:$W$113,17,FALSE),"")</f>
        <v/>
      </c>
      <c r="W965" s="54"/>
    </row>
    <row r="966" spans="1:23" x14ac:dyDescent="0.25">
      <c r="A966" s="54">
        <f t="shared" si="151"/>
        <v>965</v>
      </c>
      <c r="B966" s="54" t="str">
        <f t="shared" si="156"/>
        <v>-</v>
      </c>
      <c r="C966" s="94"/>
      <c r="D966" s="94"/>
      <c r="E966" s="76"/>
      <c r="F966" s="113"/>
      <c r="G966" s="114"/>
      <c r="H966" s="55">
        <f>IFERROR(VLOOKUP($G966,'Product Master'!$B$1:$G$26,5,FALSE),0)</f>
        <v>0</v>
      </c>
      <c r="I966" s="73" t="str">
        <f t="shared" si="157"/>
        <v/>
      </c>
      <c r="J966" s="115"/>
      <c r="K966" s="57">
        <f t="shared" si="153"/>
        <v>0</v>
      </c>
      <c r="L966" s="115"/>
      <c r="M966" s="56">
        <f t="shared" si="158"/>
        <v>0</v>
      </c>
      <c r="N966" s="56">
        <f t="shared" si="154"/>
        <v>0</v>
      </c>
      <c r="O966" s="56" t="str">
        <f>IFERROR(IF($P966="","",IF($P966=LEFT('Master Info'!$Q$2,2),"SCGST","IGST")),"")</f>
        <v/>
      </c>
      <c r="P966" s="56" t="str">
        <f>IFERROR(LEFT(VLOOKUP($F966,'Master Info'!$A$14:$U$113,21,FALSE),2),"")</f>
        <v/>
      </c>
      <c r="Q966" s="73" t="str">
        <f t="shared" si="155"/>
        <v/>
      </c>
      <c r="R966" s="56">
        <f t="shared" si="159"/>
        <v>0</v>
      </c>
      <c r="S966" s="56">
        <f t="shared" si="159"/>
        <v>0</v>
      </c>
      <c r="T966" s="56">
        <f t="shared" si="160"/>
        <v>0</v>
      </c>
      <c r="U966" s="57">
        <f t="shared" si="161"/>
        <v>0</v>
      </c>
      <c r="V966" s="55" t="str">
        <f>IFERROR(VLOOKUP($F966,'Master Info'!$A$14:$W$113,17,FALSE),"")</f>
        <v/>
      </c>
      <c r="W966" s="54"/>
    </row>
    <row r="967" spans="1:23" x14ac:dyDescent="0.25">
      <c r="A967" s="54">
        <f t="shared" si="151"/>
        <v>966</v>
      </c>
      <c r="B967" s="54" t="str">
        <f t="shared" si="156"/>
        <v>-</v>
      </c>
      <c r="C967" s="94"/>
      <c r="D967" s="94"/>
      <c r="E967" s="76"/>
      <c r="F967" s="113"/>
      <c r="G967" s="114"/>
      <c r="H967" s="55">
        <f>IFERROR(VLOOKUP($G967,'Product Master'!$B$1:$G$26,5,FALSE),0)</f>
        <v>0</v>
      </c>
      <c r="I967" s="73" t="str">
        <f t="shared" si="157"/>
        <v/>
      </c>
      <c r="J967" s="115"/>
      <c r="K967" s="57">
        <f t="shared" si="153"/>
        <v>0</v>
      </c>
      <c r="L967" s="115"/>
      <c r="M967" s="56">
        <f t="shared" si="158"/>
        <v>0</v>
      </c>
      <c r="N967" s="56">
        <f t="shared" si="154"/>
        <v>0</v>
      </c>
      <c r="O967" s="56" t="str">
        <f>IFERROR(IF($P967="","",IF($P967=LEFT('Master Info'!$Q$2,2),"SCGST","IGST")),"")</f>
        <v/>
      </c>
      <c r="P967" s="56" t="str">
        <f>IFERROR(LEFT(VLOOKUP($F967,'Master Info'!$A$14:$U$113,21,FALSE),2),"")</f>
        <v/>
      </c>
      <c r="Q967" s="73" t="str">
        <f t="shared" si="155"/>
        <v/>
      </c>
      <c r="R967" s="56">
        <f t="shared" si="159"/>
        <v>0</v>
      </c>
      <c r="S967" s="56">
        <f t="shared" si="159"/>
        <v>0</v>
      </c>
      <c r="T967" s="56">
        <f t="shared" si="160"/>
        <v>0</v>
      </c>
      <c r="U967" s="57">
        <f t="shared" si="161"/>
        <v>0</v>
      </c>
      <c r="V967" s="55" t="str">
        <f>IFERROR(VLOOKUP($F967,'Master Info'!$A$14:$W$113,17,FALSE),"")</f>
        <v/>
      </c>
      <c r="W967" s="54"/>
    </row>
    <row r="968" spans="1:23" x14ac:dyDescent="0.25">
      <c r="A968" s="54">
        <f t="shared" si="151"/>
        <v>967</v>
      </c>
      <c r="B968" s="54" t="str">
        <f t="shared" si="156"/>
        <v>-</v>
      </c>
      <c r="C968" s="94"/>
      <c r="D968" s="94"/>
      <c r="E968" s="76"/>
      <c r="F968" s="113"/>
      <c r="G968" s="114"/>
      <c r="H968" s="55">
        <f>IFERROR(VLOOKUP($G968,'Product Master'!$B$1:$G$26,5,FALSE),0)</f>
        <v>0</v>
      </c>
      <c r="I968" s="73" t="str">
        <f t="shared" si="157"/>
        <v/>
      </c>
      <c r="J968" s="115"/>
      <c r="K968" s="57">
        <f t="shared" si="153"/>
        <v>0</v>
      </c>
      <c r="L968" s="115"/>
      <c r="M968" s="56">
        <f t="shared" si="158"/>
        <v>0</v>
      </c>
      <c r="N968" s="56">
        <f t="shared" si="154"/>
        <v>0</v>
      </c>
      <c r="O968" s="56" t="str">
        <f>IFERROR(IF($P968="","",IF($P968=LEFT('Master Info'!$Q$2,2),"SCGST","IGST")),"")</f>
        <v/>
      </c>
      <c r="P968" s="56" t="str">
        <f>IFERROR(LEFT(VLOOKUP($F968,'Master Info'!$A$14:$U$113,21,FALSE),2),"")</f>
        <v/>
      </c>
      <c r="Q968" s="73" t="str">
        <f t="shared" si="155"/>
        <v/>
      </c>
      <c r="R968" s="56">
        <f t="shared" si="159"/>
        <v>0</v>
      </c>
      <c r="S968" s="56">
        <f t="shared" si="159"/>
        <v>0</v>
      </c>
      <c r="T968" s="56">
        <f t="shared" si="160"/>
        <v>0</v>
      </c>
      <c r="U968" s="57">
        <f t="shared" si="161"/>
        <v>0</v>
      </c>
      <c r="V968" s="55" t="str">
        <f>IFERROR(VLOOKUP($F968,'Master Info'!$A$14:$W$113,17,FALSE),"")</f>
        <v/>
      </c>
      <c r="W968" s="54"/>
    </row>
    <row r="969" spans="1:23" x14ac:dyDescent="0.25">
      <c r="A969" s="54">
        <f t="shared" si="151"/>
        <v>968</v>
      </c>
      <c r="B969" s="54" t="str">
        <f t="shared" si="156"/>
        <v>-</v>
      </c>
      <c r="C969" s="94"/>
      <c r="D969" s="94"/>
      <c r="E969" s="76"/>
      <c r="F969" s="113"/>
      <c r="G969" s="114"/>
      <c r="H969" s="55">
        <f>IFERROR(VLOOKUP($G969,'Product Master'!$B$1:$G$26,5,FALSE),0)</f>
        <v>0</v>
      </c>
      <c r="I969" s="73" t="str">
        <f t="shared" si="157"/>
        <v/>
      </c>
      <c r="J969" s="115"/>
      <c r="K969" s="57">
        <f t="shared" si="153"/>
        <v>0</v>
      </c>
      <c r="L969" s="115"/>
      <c r="M969" s="56">
        <f t="shared" si="158"/>
        <v>0</v>
      </c>
      <c r="N969" s="56">
        <f t="shared" si="154"/>
        <v>0</v>
      </c>
      <c r="O969" s="56" t="str">
        <f>IFERROR(IF($P969="","",IF($P969=LEFT('Master Info'!$Q$2,2),"SCGST","IGST")),"")</f>
        <v/>
      </c>
      <c r="P969" s="56" t="str">
        <f>IFERROR(LEFT(VLOOKUP($F969,'Master Info'!$A$14:$U$113,21,FALSE),2),"")</f>
        <v/>
      </c>
      <c r="Q969" s="73" t="str">
        <f t="shared" si="155"/>
        <v/>
      </c>
      <c r="R969" s="56">
        <f t="shared" si="159"/>
        <v>0</v>
      </c>
      <c r="S969" s="56">
        <f t="shared" si="159"/>
        <v>0</v>
      </c>
      <c r="T969" s="56">
        <f t="shared" si="160"/>
        <v>0</v>
      </c>
      <c r="U969" s="57">
        <f t="shared" si="161"/>
        <v>0</v>
      </c>
      <c r="V969" s="55" t="str">
        <f>IFERROR(VLOOKUP($F969,'Master Info'!$A$14:$W$113,17,FALSE),"")</f>
        <v/>
      </c>
      <c r="W969" s="54"/>
    </row>
    <row r="970" spans="1:23" x14ac:dyDescent="0.25">
      <c r="A970" s="54">
        <f t="shared" si="151"/>
        <v>969</v>
      </c>
      <c r="B970" s="54" t="str">
        <f t="shared" si="156"/>
        <v>-</v>
      </c>
      <c r="C970" s="94"/>
      <c r="D970" s="94"/>
      <c r="E970" s="76"/>
      <c r="F970" s="113"/>
      <c r="G970" s="114"/>
      <c r="H970" s="55">
        <f>IFERROR(VLOOKUP($G970,'Product Master'!$B$1:$G$26,5,FALSE),0)</f>
        <v>0</v>
      </c>
      <c r="I970" s="73" t="str">
        <f t="shared" si="157"/>
        <v/>
      </c>
      <c r="J970" s="115"/>
      <c r="K970" s="57">
        <f t="shared" si="153"/>
        <v>0</v>
      </c>
      <c r="L970" s="115"/>
      <c r="M970" s="56">
        <f t="shared" si="158"/>
        <v>0</v>
      </c>
      <c r="N970" s="56">
        <f t="shared" si="154"/>
        <v>0</v>
      </c>
      <c r="O970" s="56" t="str">
        <f>IFERROR(IF($P970="","",IF($P970=LEFT('Master Info'!$Q$2,2),"SCGST","IGST")),"")</f>
        <v/>
      </c>
      <c r="P970" s="56" t="str">
        <f>IFERROR(LEFT(VLOOKUP($F970,'Master Info'!$A$14:$U$113,21,FALSE),2),"")</f>
        <v/>
      </c>
      <c r="Q970" s="73" t="str">
        <f t="shared" si="155"/>
        <v/>
      </c>
      <c r="R970" s="56">
        <f t="shared" si="159"/>
        <v>0</v>
      </c>
      <c r="S970" s="56">
        <f t="shared" si="159"/>
        <v>0</v>
      </c>
      <c r="T970" s="56">
        <f t="shared" si="160"/>
        <v>0</v>
      </c>
      <c r="U970" s="57">
        <f t="shared" si="161"/>
        <v>0</v>
      </c>
      <c r="V970" s="55" t="str">
        <f>IFERROR(VLOOKUP($F970,'Master Info'!$A$14:$W$113,17,FALSE),"")</f>
        <v/>
      </c>
      <c r="W970" s="54"/>
    </row>
    <row r="971" spans="1:23" x14ac:dyDescent="0.25">
      <c r="A971" s="54">
        <f t="shared" si="151"/>
        <v>970</v>
      </c>
      <c r="B971" s="54" t="str">
        <f t="shared" si="156"/>
        <v>-</v>
      </c>
      <c r="C971" s="94"/>
      <c r="D971" s="94"/>
      <c r="E971" s="76"/>
      <c r="F971" s="113"/>
      <c r="G971" s="114"/>
      <c r="H971" s="55">
        <f>IFERROR(VLOOKUP($G971,'Product Master'!$B$1:$G$26,5,FALSE),0)</f>
        <v>0</v>
      </c>
      <c r="I971" s="73" t="str">
        <f t="shared" si="157"/>
        <v/>
      </c>
      <c r="J971" s="115"/>
      <c r="K971" s="57">
        <f t="shared" si="153"/>
        <v>0</v>
      </c>
      <c r="L971" s="115"/>
      <c r="M971" s="56">
        <f t="shared" si="158"/>
        <v>0</v>
      </c>
      <c r="N971" s="56">
        <f t="shared" si="154"/>
        <v>0</v>
      </c>
      <c r="O971" s="56" t="str">
        <f>IFERROR(IF($P971="","",IF($P971=LEFT('Master Info'!$Q$2,2),"SCGST","IGST")),"")</f>
        <v/>
      </c>
      <c r="P971" s="56" t="str">
        <f>IFERROR(LEFT(VLOOKUP($F971,'Master Info'!$A$14:$U$113,21,FALSE),2),"")</f>
        <v/>
      </c>
      <c r="Q971" s="73" t="str">
        <f t="shared" si="155"/>
        <v/>
      </c>
      <c r="R971" s="56">
        <f t="shared" si="159"/>
        <v>0</v>
      </c>
      <c r="S971" s="56">
        <f t="shared" si="159"/>
        <v>0</v>
      </c>
      <c r="T971" s="56">
        <f t="shared" si="160"/>
        <v>0</v>
      </c>
      <c r="U971" s="57">
        <f t="shared" si="161"/>
        <v>0</v>
      </c>
      <c r="V971" s="55" t="str">
        <f>IFERROR(VLOOKUP($F971,'Master Info'!$A$14:$W$113,17,FALSE),"")</f>
        <v/>
      </c>
      <c r="W971" s="54"/>
    </row>
    <row r="972" spans="1:23" x14ac:dyDescent="0.25">
      <c r="A972" s="54">
        <f t="shared" si="151"/>
        <v>971</v>
      </c>
      <c r="B972" s="54" t="str">
        <f t="shared" si="156"/>
        <v>-</v>
      </c>
      <c r="C972" s="94"/>
      <c r="D972" s="94"/>
      <c r="E972" s="76"/>
      <c r="F972" s="113"/>
      <c r="G972" s="114"/>
      <c r="H972" s="55">
        <f>IFERROR(VLOOKUP($G972,'Product Master'!$B$1:$G$26,5,FALSE),0)</f>
        <v>0</v>
      </c>
      <c r="I972" s="73" t="str">
        <f t="shared" si="157"/>
        <v/>
      </c>
      <c r="J972" s="115"/>
      <c r="K972" s="57">
        <f t="shared" si="153"/>
        <v>0</v>
      </c>
      <c r="L972" s="115"/>
      <c r="M972" s="56">
        <f t="shared" si="158"/>
        <v>0</v>
      </c>
      <c r="N972" s="56">
        <f t="shared" si="154"/>
        <v>0</v>
      </c>
      <c r="O972" s="56" t="str">
        <f>IFERROR(IF($P972="","",IF($P972=LEFT('Master Info'!$Q$2,2),"SCGST","IGST")),"")</f>
        <v/>
      </c>
      <c r="P972" s="56" t="str">
        <f>IFERROR(LEFT(VLOOKUP($F972,'Master Info'!$A$14:$U$113,21,FALSE),2),"")</f>
        <v/>
      </c>
      <c r="Q972" s="73" t="str">
        <f t="shared" si="155"/>
        <v/>
      </c>
      <c r="R972" s="56">
        <f t="shared" si="159"/>
        <v>0</v>
      </c>
      <c r="S972" s="56">
        <f t="shared" si="159"/>
        <v>0</v>
      </c>
      <c r="T972" s="56">
        <f t="shared" si="160"/>
        <v>0</v>
      </c>
      <c r="U972" s="57">
        <f t="shared" si="161"/>
        <v>0</v>
      </c>
      <c r="V972" s="55" t="str">
        <f>IFERROR(VLOOKUP($F972,'Master Info'!$A$14:$W$113,17,FALSE),"")</f>
        <v/>
      </c>
      <c r="W972" s="54"/>
    </row>
    <row r="973" spans="1:23" x14ac:dyDescent="0.25">
      <c r="A973" s="54">
        <f t="shared" si="151"/>
        <v>972</v>
      </c>
      <c r="B973" s="54" t="str">
        <f t="shared" si="156"/>
        <v>-</v>
      </c>
      <c r="C973" s="94"/>
      <c r="D973" s="94"/>
      <c r="E973" s="76"/>
      <c r="F973" s="113"/>
      <c r="G973" s="114"/>
      <c r="H973" s="55">
        <f>IFERROR(VLOOKUP($G973,'Product Master'!$B$1:$G$26,5,FALSE),0)</f>
        <v>0</v>
      </c>
      <c r="I973" s="73" t="str">
        <f t="shared" si="157"/>
        <v/>
      </c>
      <c r="J973" s="115"/>
      <c r="K973" s="57">
        <f t="shared" si="153"/>
        <v>0</v>
      </c>
      <c r="L973" s="115"/>
      <c r="M973" s="56">
        <f t="shared" si="158"/>
        <v>0</v>
      </c>
      <c r="N973" s="56">
        <f t="shared" si="154"/>
        <v>0</v>
      </c>
      <c r="O973" s="56" t="str">
        <f>IFERROR(IF($P973="","",IF($P973=LEFT('Master Info'!$Q$2,2),"SCGST","IGST")),"")</f>
        <v/>
      </c>
      <c r="P973" s="56" t="str">
        <f>IFERROR(LEFT(VLOOKUP($F973,'Master Info'!$A$14:$U$113,21,FALSE),2),"")</f>
        <v/>
      </c>
      <c r="Q973" s="73" t="str">
        <f t="shared" si="155"/>
        <v/>
      </c>
      <c r="R973" s="56">
        <f t="shared" si="159"/>
        <v>0</v>
      </c>
      <c r="S973" s="56">
        <f t="shared" si="159"/>
        <v>0</v>
      </c>
      <c r="T973" s="56">
        <f t="shared" si="160"/>
        <v>0</v>
      </c>
      <c r="U973" s="57">
        <f t="shared" si="161"/>
        <v>0</v>
      </c>
      <c r="V973" s="55" t="str">
        <f>IFERROR(VLOOKUP($F973,'Master Info'!$A$14:$W$113,17,FALSE),"")</f>
        <v/>
      </c>
      <c r="W973" s="54"/>
    </row>
    <row r="974" spans="1:23" x14ac:dyDescent="0.25">
      <c r="A974" s="54">
        <f t="shared" si="151"/>
        <v>973</v>
      </c>
      <c r="B974" s="54" t="str">
        <f t="shared" si="156"/>
        <v>-</v>
      </c>
      <c r="C974" s="94"/>
      <c r="D974" s="94"/>
      <c r="E974" s="76"/>
      <c r="F974" s="113"/>
      <c r="G974" s="114"/>
      <c r="H974" s="55">
        <f>IFERROR(VLOOKUP($G974,'Product Master'!$B$1:$G$26,5,FALSE),0)</f>
        <v>0</v>
      </c>
      <c r="I974" s="73" t="str">
        <f t="shared" si="157"/>
        <v/>
      </c>
      <c r="J974" s="115"/>
      <c r="K974" s="57">
        <f t="shared" si="153"/>
        <v>0</v>
      </c>
      <c r="L974" s="115"/>
      <c r="M974" s="56">
        <f t="shared" si="158"/>
        <v>0</v>
      </c>
      <c r="N974" s="56">
        <f t="shared" si="154"/>
        <v>0</v>
      </c>
      <c r="O974" s="56" t="str">
        <f>IFERROR(IF($P974="","",IF($P974=LEFT('Master Info'!$Q$2,2),"SCGST","IGST")),"")</f>
        <v/>
      </c>
      <c r="P974" s="56" t="str">
        <f>IFERROR(LEFT(VLOOKUP($F974,'Master Info'!$A$14:$U$113,21,FALSE),2),"")</f>
        <v/>
      </c>
      <c r="Q974" s="73" t="str">
        <f t="shared" si="155"/>
        <v/>
      </c>
      <c r="R974" s="56">
        <f t="shared" si="159"/>
        <v>0</v>
      </c>
      <c r="S974" s="56">
        <f t="shared" si="159"/>
        <v>0</v>
      </c>
      <c r="T974" s="56">
        <f t="shared" si="160"/>
        <v>0</v>
      </c>
      <c r="U974" s="57">
        <f t="shared" si="161"/>
        <v>0</v>
      </c>
      <c r="V974" s="55" t="str">
        <f>IFERROR(VLOOKUP($F974,'Master Info'!$A$14:$W$113,17,FALSE),"")</f>
        <v/>
      </c>
      <c r="W974" s="54"/>
    </row>
    <row r="975" spans="1:23" x14ac:dyDescent="0.25">
      <c r="A975" s="54">
        <f t="shared" si="151"/>
        <v>974</v>
      </c>
      <c r="B975" s="54" t="str">
        <f t="shared" si="156"/>
        <v>-</v>
      </c>
      <c r="C975" s="94"/>
      <c r="D975" s="94"/>
      <c r="E975" s="76"/>
      <c r="F975" s="113"/>
      <c r="G975" s="114"/>
      <c r="H975" s="55">
        <f>IFERROR(VLOOKUP($G975,'Product Master'!$B$1:$G$26,5,FALSE),0)</f>
        <v>0</v>
      </c>
      <c r="I975" s="73" t="str">
        <f t="shared" si="157"/>
        <v/>
      </c>
      <c r="J975" s="115"/>
      <c r="K975" s="57">
        <f t="shared" si="153"/>
        <v>0</v>
      </c>
      <c r="L975" s="115"/>
      <c r="M975" s="56">
        <f t="shared" si="158"/>
        <v>0</v>
      </c>
      <c r="N975" s="56">
        <f t="shared" si="154"/>
        <v>0</v>
      </c>
      <c r="O975" s="56" t="str">
        <f>IFERROR(IF($P975="","",IF($P975=LEFT('Master Info'!$Q$2,2),"SCGST","IGST")),"")</f>
        <v/>
      </c>
      <c r="P975" s="56" t="str">
        <f>IFERROR(LEFT(VLOOKUP($F975,'Master Info'!$A$14:$U$113,21,FALSE),2),"")</f>
        <v/>
      </c>
      <c r="Q975" s="73" t="str">
        <f t="shared" si="155"/>
        <v/>
      </c>
      <c r="R975" s="56">
        <f t="shared" si="159"/>
        <v>0</v>
      </c>
      <c r="S975" s="56">
        <f t="shared" si="159"/>
        <v>0</v>
      </c>
      <c r="T975" s="56">
        <f t="shared" si="160"/>
        <v>0</v>
      </c>
      <c r="U975" s="57">
        <f t="shared" si="161"/>
        <v>0</v>
      </c>
      <c r="V975" s="55" t="str">
        <f>IFERROR(VLOOKUP($F975,'Master Info'!$A$14:$W$113,17,FALSE),"")</f>
        <v/>
      </c>
      <c r="W975" s="54"/>
    </row>
    <row r="976" spans="1:23" x14ac:dyDescent="0.25">
      <c r="A976" s="54">
        <f t="shared" si="151"/>
        <v>975</v>
      </c>
      <c r="B976" s="54" t="str">
        <f t="shared" si="156"/>
        <v>-</v>
      </c>
      <c r="C976" s="94"/>
      <c r="D976" s="94"/>
      <c r="E976" s="76"/>
      <c r="F976" s="113"/>
      <c r="G976" s="114"/>
      <c r="H976" s="55">
        <f>IFERROR(VLOOKUP($G976,'Product Master'!$B$1:$G$26,5,FALSE),0)</f>
        <v>0</v>
      </c>
      <c r="I976" s="73" t="str">
        <f t="shared" si="157"/>
        <v/>
      </c>
      <c r="J976" s="115"/>
      <c r="K976" s="57">
        <f t="shared" si="153"/>
        <v>0</v>
      </c>
      <c r="L976" s="115"/>
      <c r="M976" s="56">
        <f t="shared" si="158"/>
        <v>0</v>
      </c>
      <c r="N976" s="56">
        <f t="shared" si="154"/>
        <v>0</v>
      </c>
      <c r="O976" s="56" t="str">
        <f>IFERROR(IF($P976="","",IF($P976=LEFT('Master Info'!$Q$2,2),"SCGST","IGST")),"")</f>
        <v/>
      </c>
      <c r="P976" s="56" t="str">
        <f>IFERROR(LEFT(VLOOKUP($F976,'Master Info'!$A$14:$U$113,21,FALSE),2),"")</f>
        <v/>
      </c>
      <c r="Q976" s="73" t="str">
        <f t="shared" si="155"/>
        <v/>
      </c>
      <c r="R976" s="56">
        <f t="shared" si="159"/>
        <v>0</v>
      </c>
      <c r="S976" s="56">
        <f t="shared" si="159"/>
        <v>0</v>
      </c>
      <c r="T976" s="56">
        <f t="shared" si="160"/>
        <v>0</v>
      </c>
      <c r="U976" s="57">
        <f t="shared" si="161"/>
        <v>0</v>
      </c>
      <c r="V976" s="55" t="str">
        <f>IFERROR(VLOOKUP($F976,'Master Info'!$A$14:$W$113,17,FALSE),"")</f>
        <v/>
      </c>
      <c r="W976" s="54"/>
    </row>
    <row r="977" spans="1:23" x14ac:dyDescent="0.25">
      <c r="A977" s="54">
        <f t="shared" si="151"/>
        <v>976</v>
      </c>
      <c r="B977" s="54" t="str">
        <f t="shared" si="156"/>
        <v>-</v>
      </c>
      <c r="C977" s="94"/>
      <c r="D977" s="94"/>
      <c r="E977" s="76"/>
      <c r="F977" s="113"/>
      <c r="G977" s="114"/>
      <c r="H977" s="55">
        <f>IFERROR(VLOOKUP($G977,'Product Master'!$B$1:$G$26,5,FALSE),0)</f>
        <v>0</v>
      </c>
      <c r="I977" s="73" t="str">
        <f t="shared" si="157"/>
        <v/>
      </c>
      <c r="J977" s="115"/>
      <c r="K977" s="57">
        <f t="shared" si="153"/>
        <v>0</v>
      </c>
      <c r="L977" s="115"/>
      <c r="M977" s="56">
        <f t="shared" si="158"/>
        <v>0</v>
      </c>
      <c r="N977" s="56">
        <f t="shared" si="154"/>
        <v>0</v>
      </c>
      <c r="O977" s="56" t="str">
        <f>IFERROR(IF($P977="","",IF($P977=LEFT('Master Info'!$Q$2,2),"SCGST","IGST")),"")</f>
        <v/>
      </c>
      <c r="P977" s="56" t="str">
        <f>IFERROR(LEFT(VLOOKUP($F977,'Master Info'!$A$14:$U$113,21,FALSE),2),"")</f>
        <v/>
      </c>
      <c r="Q977" s="73" t="str">
        <f t="shared" si="155"/>
        <v/>
      </c>
      <c r="R977" s="56">
        <f t="shared" si="159"/>
        <v>0</v>
      </c>
      <c r="S977" s="56">
        <f t="shared" si="159"/>
        <v>0</v>
      </c>
      <c r="T977" s="56">
        <f t="shared" si="160"/>
        <v>0</v>
      </c>
      <c r="U977" s="57">
        <f t="shared" si="161"/>
        <v>0</v>
      </c>
      <c r="V977" s="55" t="str">
        <f>IFERROR(VLOOKUP($F977,'Master Info'!$A$14:$W$113,17,FALSE),"")</f>
        <v/>
      </c>
      <c r="W977" s="54"/>
    </row>
    <row r="978" spans="1:23" x14ac:dyDescent="0.25">
      <c r="A978" s="54">
        <f t="shared" si="151"/>
        <v>977</v>
      </c>
      <c r="B978" s="54" t="str">
        <f t="shared" si="156"/>
        <v>-</v>
      </c>
      <c r="C978" s="94"/>
      <c r="D978" s="94"/>
      <c r="E978" s="76"/>
      <c r="F978" s="113"/>
      <c r="G978" s="114"/>
      <c r="H978" s="55">
        <f>IFERROR(VLOOKUP($G978,'Product Master'!$B$1:$G$26,5,FALSE),0)</f>
        <v>0</v>
      </c>
      <c r="I978" s="73" t="str">
        <f t="shared" si="157"/>
        <v/>
      </c>
      <c r="J978" s="115"/>
      <c r="K978" s="57">
        <f t="shared" si="153"/>
        <v>0</v>
      </c>
      <c r="L978" s="115"/>
      <c r="M978" s="56">
        <f t="shared" si="158"/>
        <v>0</v>
      </c>
      <c r="N978" s="56">
        <f t="shared" si="154"/>
        <v>0</v>
      </c>
      <c r="O978" s="56" t="str">
        <f>IFERROR(IF($P978="","",IF($P978=LEFT('Master Info'!$Q$2,2),"SCGST","IGST")),"")</f>
        <v/>
      </c>
      <c r="P978" s="56" t="str">
        <f>IFERROR(LEFT(VLOOKUP($F978,'Master Info'!$A$14:$U$113,21,FALSE),2),"")</f>
        <v/>
      </c>
      <c r="Q978" s="73" t="str">
        <f t="shared" si="155"/>
        <v/>
      </c>
      <c r="R978" s="56">
        <f t="shared" si="159"/>
        <v>0</v>
      </c>
      <c r="S978" s="56">
        <f t="shared" si="159"/>
        <v>0</v>
      </c>
      <c r="T978" s="56">
        <f t="shared" si="160"/>
        <v>0</v>
      </c>
      <c r="U978" s="57">
        <f t="shared" si="161"/>
        <v>0</v>
      </c>
      <c r="V978" s="55" t="str">
        <f>IFERROR(VLOOKUP($F978,'Master Info'!$A$14:$W$113,17,FALSE),"")</f>
        <v/>
      </c>
      <c r="W978" s="54"/>
    </row>
    <row r="979" spans="1:23" x14ac:dyDescent="0.25">
      <c r="A979" s="54">
        <f t="shared" si="151"/>
        <v>978</v>
      </c>
      <c r="B979" s="54" t="str">
        <f t="shared" si="156"/>
        <v>-</v>
      </c>
      <c r="C979" s="94"/>
      <c r="D979" s="94"/>
      <c r="E979" s="76"/>
      <c r="F979" s="113"/>
      <c r="G979" s="114"/>
      <c r="H979" s="55">
        <f>IFERROR(VLOOKUP($G979,'Product Master'!$B$1:$G$26,5,FALSE),0)</f>
        <v>0</v>
      </c>
      <c r="I979" s="73" t="str">
        <f t="shared" si="157"/>
        <v/>
      </c>
      <c r="J979" s="115"/>
      <c r="K979" s="57">
        <f t="shared" si="153"/>
        <v>0</v>
      </c>
      <c r="L979" s="115"/>
      <c r="M979" s="56">
        <f t="shared" si="158"/>
        <v>0</v>
      </c>
      <c r="N979" s="56">
        <f t="shared" si="154"/>
        <v>0</v>
      </c>
      <c r="O979" s="56" t="str">
        <f>IFERROR(IF($P979="","",IF($P979=LEFT('Master Info'!$Q$2,2),"SCGST","IGST")),"")</f>
        <v/>
      </c>
      <c r="P979" s="56" t="str">
        <f>IFERROR(LEFT(VLOOKUP($F979,'Master Info'!$A$14:$U$113,21,FALSE),2),"")</f>
        <v/>
      </c>
      <c r="Q979" s="73" t="str">
        <f t="shared" si="155"/>
        <v/>
      </c>
      <c r="R979" s="56">
        <f t="shared" si="159"/>
        <v>0</v>
      </c>
      <c r="S979" s="56">
        <f t="shared" si="159"/>
        <v>0</v>
      </c>
      <c r="T979" s="56">
        <f t="shared" si="160"/>
        <v>0</v>
      </c>
      <c r="U979" s="57">
        <f t="shared" si="161"/>
        <v>0</v>
      </c>
      <c r="V979" s="55" t="str">
        <f>IFERROR(VLOOKUP($F979,'Master Info'!$A$14:$W$113,17,FALSE),"")</f>
        <v/>
      </c>
      <c r="W979" s="54"/>
    </row>
    <row r="980" spans="1:23" x14ac:dyDescent="0.25">
      <c r="A980" s="54">
        <f t="shared" si="151"/>
        <v>979</v>
      </c>
      <c r="B980" s="54" t="str">
        <f t="shared" si="156"/>
        <v>-</v>
      </c>
      <c r="C980" s="94"/>
      <c r="D980" s="94"/>
      <c r="E980" s="76"/>
      <c r="F980" s="113"/>
      <c r="G980" s="114"/>
      <c r="H980" s="55">
        <f>IFERROR(VLOOKUP($G980,'Product Master'!$B$1:$G$26,5,FALSE),0)</f>
        <v>0</v>
      </c>
      <c r="I980" s="73" t="str">
        <f t="shared" si="157"/>
        <v/>
      </c>
      <c r="J980" s="115"/>
      <c r="K980" s="57">
        <f t="shared" si="153"/>
        <v>0</v>
      </c>
      <c r="L980" s="115"/>
      <c r="M980" s="56">
        <f t="shared" si="158"/>
        <v>0</v>
      </c>
      <c r="N980" s="56">
        <f t="shared" si="154"/>
        <v>0</v>
      </c>
      <c r="O980" s="56" t="str">
        <f>IFERROR(IF($P980="","",IF($P980=LEFT('Master Info'!$Q$2,2),"SCGST","IGST")),"")</f>
        <v/>
      </c>
      <c r="P980" s="56" t="str">
        <f>IFERROR(LEFT(VLOOKUP($F980,'Master Info'!$A$14:$U$113,21,FALSE),2),"")</f>
        <v/>
      </c>
      <c r="Q980" s="73" t="str">
        <f t="shared" si="155"/>
        <v/>
      </c>
      <c r="R980" s="56">
        <f t="shared" si="159"/>
        <v>0</v>
      </c>
      <c r="S980" s="56">
        <f t="shared" si="159"/>
        <v>0</v>
      </c>
      <c r="T980" s="56">
        <f t="shared" si="160"/>
        <v>0</v>
      </c>
      <c r="U980" s="57">
        <f t="shared" si="161"/>
        <v>0</v>
      </c>
      <c r="V980" s="55" t="str">
        <f>IFERROR(VLOOKUP($F980,'Master Info'!$A$14:$W$113,17,FALSE),"")</f>
        <v/>
      </c>
      <c r="W980" s="54"/>
    </row>
    <row r="981" spans="1:23" x14ac:dyDescent="0.25">
      <c r="A981" s="54">
        <f t="shared" si="151"/>
        <v>980</v>
      </c>
      <c r="B981" s="54" t="str">
        <f t="shared" si="156"/>
        <v>-</v>
      </c>
      <c r="C981" s="94"/>
      <c r="D981" s="94"/>
      <c r="E981" s="76"/>
      <c r="F981" s="113"/>
      <c r="G981" s="114"/>
      <c r="H981" s="55">
        <f>IFERROR(VLOOKUP($G981,'Product Master'!$B$1:$G$26,5,FALSE),0)</f>
        <v>0</v>
      </c>
      <c r="I981" s="73" t="str">
        <f t="shared" si="157"/>
        <v/>
      </c>
      <c r="J981" s="115"/>
      <c r="K981" s="57">
        <f t="shared" si="153"/>
        <v>0</v>
      </c>
      <c r="L981" s="115"/>
      <c r="M981" s="56">
        <f t="shared" si="158"/>
        <v>0</v>
      </c>
      <c r="N981" s="56">
        <f t="shared" si="154"/>
        <v>0</v>
      </c>
      <c r="O981" s="56" t="str">
        <f>IFERROR(IF($P981="","",IF($P981=LEFT('Master Info'!$Q$2,2),"SCGST","IGST")),"")</f>
        <v/>
      </c>
      <c r="P981" s="56" t="str">
        <f>IFERROR(LEFT(VLOOKUP($F981,'Master Info'!$A$14:$U$113,21,FALSE),2),"")</f>
        <v/>
      </c>
      <c r="Q981" s="73" t="str">
        <f t="shared" si="155"/>
        <v/>
      </c>
      <c r="R981" s="56">
        <f t="shared" si="159"/>
        <v>0</v>
      </c>
      <c r="S981" s="56">
        <f t="shared" si="159"/>
        <v>0</v>
      </c>
      <c r="T981" s="56">
        <f t="shared" si="160"/>
        <v>0</v>
      </c>
      <c r="U981" s="57">
        <f t="shared" si="161"/>
        <v>0</v>
      </c>
      <c r="V981" s="55" t="str">
        <f>IFERROR(VLOOKUP($F981,'Master Info'!$A$14:$W$113,17,FALSE),"")</f>
        <v/>
      </c>
      <c r="W981" s="54"/>
    </row>
    <row r="982" spans="1:23" x14ac:dyDescent="0.25">
      <c r="A982" s="54">
        <f t="shared" si="151"/>
        <v>981</v>
      </c>
      <c r="B982" s="54" t="str">
        <f t="shared" si="156"/>
        <v>-</v>
      </c>
      <c r="C982" s="94"/>
      <c r="D982" s="94"/>
      <c r="E982" s="76"/>
      <c r="F982" s="113"/>
      <c r="G982" s="114"/>
      <c r="H982" s="55">
        <f>IFERROR(VLOOKUP($G982,'Product Master'!$B$1:$G$26,5,FALSE),0)</f>
        <v>0</v>
      </c>
      <c r="I982" s="73" t="str">
        <f t="shared" si="157"/>
        <v/>
      </c>
      <c r="J982" s="115"/>
      <c r="K982" s="57">
        <f t="shared" si="153"/>
        <v>0</v>
      </c>
      <c r="L982" s="115"/>
      <c r="M982" s="56">
        <f t="shared" si="158"/>
        <v>0</v>
      </c>
      <c r="N982" s="56">
        <f t="shared" si="154"/>
        <v>0</v>
      </c>
      <c r="O982" s="56" t="str">
        <f>IFERROR(IF($P982="","",IF($P982=LEFT('Master Info'!$Q$2,2),"SCGST","IGST")),"")</f>
        <v/>
      </c>
      <c r="P982" s="56" t="str">
        <f>IFERROR(LEFT(VLOOKUP($F982,'Master Info'!$A$14:$U$113,21,FALSE),2),"")</f>
        <v/>
      </c>
      <c r="Q982" s="73" t="str">
        <f t="shared" si="155"/>
        <v/>
      </c>
      <c r="R982" s="56">
        <f t="shared" si="159"/>
        <v>0</v>
      </c>
      <c r="S982" s="56">
        <f t="shared" si="159"/>
        <v>0</v>
      </c>
      <c r="T982" s="56">
        <f t="shared" si="160"/>
        <v>0</v>
      </c>
      <c r="U982" s="57">
        <f t="shared" si="161"/>
        <v>0</v>
      </c>
      <c r="V982" s="55" t="str">
        <f>IFERROR(VLOOKUP($F982,'Master Info'!$A$14:$W$113,17,FALSE),"")</f>
        <v/>
      </c>
      <c r="W982" s="54"/>
    </row>
    <row r="983" spans="1:23" x14ac:dyDescent="0.25">
      <c r="A983" s="54">
        <f t="shared" si="151"/>
        <v>982</v>
      </c>
      <c r="B983" s="54" t="str">
        <f t="shared" si="156"/>
        <v>-</v>
      </c>
      <c r="C983" s="94"/>
      <c r="D983" s="94"/>
      <c r="E983" s="76"/>
      <c r="F983" s="113"/>
      <c r="G983" s="114"/>
      <c r="H983" s="55">
        <f>IFERROR(VLOOKUP($G983,'Product Master'!$B$1:$G$26,5,FALSE),0)</f>
        <v>0</v>
      </c>
      <c r="I983" s="73" t="str">
        <f t="shared" si="157"/>
        <v/>
      </c>
      <c r="J983" s="115"/>
      <c r="K983" s="57">
        <f t="shared" si="153"/>
        <v>0</v>
      </c>
      <c r="L983" s="115"/>
      <c r="M983" s="56">
        <f t="shared" si="158"/>
        <v>0</v>
      </c>
      <c r="N983" s="56">
        <f t="shared" si="154"/>
        <v>0</v>
      </c>
      <c r="O983" s="56" t="str">
        <f>IFERROR(IF($P983="","",IF($P983=LEFT('Master Info'!$Q$2,2),"SCGST","IGST")),"")</f>
        <v/>
      </c>
      <c r="P983" s="56" t="str">
        <f>IFERROR(LEFT(VLOOKUP($F983,'Master Info'!$A$14:$U$113,21,FALSE),2),"")</f>
        <v/>
      </c>
      <c r="Q983" s="73" t="str">
        <f t="shared" si="155"/>
        <v/>
      </c>
      <c r="R983" s="56">
        <f t="shared" si="159"/>
        <v>0</v>
      </c>
      <c r="S983" s="56">
        <f t="shared" si="159"/>
        <v>0</v>
      </c>
      <c r="T983" s="56">
        <f t="shared" si="160"/>
        <v>0</v>
      </c>
      <c r="U983" s="57">
        <f t="shared" si="161"/>
        <v>0</v>
      </c>
      <c r="V983" s="55" t="str">
        <f>IFERROR(VLOOKUP($F983,'Master Info'!$A$14:$W$113,17,FALSE),"")</f>
        <v/>
      </c>
      <c r="W983" s="54"/>
    </row>
    <row r="984" spans="1:23" x14ac:dyDescent="0.25">
      <c r="A984" s="54">
        <f t="shared" ref="A984:A1001" si="162">A983+1</f>
        <v>983</v>
      </c>
      <c r="B984" s="54" t="str">
        <f t="shared" si="156"/>
        <v>-</v>
      </c>
      <c r="C984" s="94"/>
      <c r="D984" s="94"/>
      <c r="E984" s="76"/>
      <c r="F984" s="113"/>
      <c r="G984" s="114"/>
      <c r="H984" s="55">
        <f>IFERROR(VLOOKUP($G984,'Product Master'!$B$1:$G$26,5,FALSE),0)</f>
        <v>0</v>
      </c>
      <c r="I984" s="73" t="str">
        <f t="shared" si="157"/>
        <v/>
      </c>
      <c r="J984" s="115"/>
      <c r="K984" s="57">
        <f t="shared" si="153"/>
        <v>0</v>
      </c>
      <c r="L984" s="115"/>
      <c r="M984" s="56">
        <f t="shared" si="158"/>
        <v>0</v>
      </c>
      <c r="N984" s="56">
        <f t="shared" si="154"/>
        <v>0</v>
      </c>
      <c r="O984" s="56" t="str">
        <f>IFERROR(IF($P984="","",IF($P984=LEFT('Master Info'!$Q$2,2),"SCGST","IGST")),"")</f>
        <v/>
      </c>
      <c r="P984" s="56" t="str">
        <f>IFERROR(LEFT(VLOOKUP($F984,'Master Info'!$A$14:$U$113,21,FALSE),2),"")</f>
        <v/>
      </c>
      <c r="Q984" s="73" t="str">
        <f t="shared" si="155"/>
        <v/>
      </c>
      <c r="R984" s="56">
        <f t="shared" si="159"/>
        <v>0</v>
      </c>
      <c r="S984" s="56">
        <f t="shared" si="159"/>
        <v>0</v>
      </c>
      <c r="T984" s="56">
        <f t="shared" si="160"/>
        <v>0</v>
      </c>
      <c r="U984" s="57">
        <f t="shared" si="161"/>
        <v>0</v>
      </c>
      <c r="V984" s="55" t="str">
        <f>IFERROR(VLOOKUP($F984,'Master Info'!$A$14:$W$113,17,FALSE),"")</f>
        <v/>
      </c>
      <c r="W984" s="54"/>
    </row>
    <row r="985" spans="1:23" x14ac:dyDescent="0.25">
      <c r="A985" s="54">
        <f t="shared" si="162"/>
        <v>984</v>
      </c>
      <c r="B985" s="54" t="str">
        <f t="shared" si="156"/>
        <v>-</v>
      </c>
      <c r="C985" s="94"/>
      <c r="D985" s="94"/>
      <c r="E985" s="76"/>
      <c r="F985" s="113"/>
      <c r="G985" s="114"/>
      <c r="H985" s="55">
        <f>IFERROR(VLOOKUP($G985,'Product Master'!$B$1:$G$26,5,FALSE),0)</f>
        <v>0</v>
      </c>
      <c r="I985" s="73" t="str">
        <f t="shared" si="157"/>
        <v/>
      </c>
      <c r="J985" s="115"/>
      <c r="K985" s="57">
        <f t="shared" si="153"/>
        <v>0</v>
      </c>
      <c r="L985" s="115"/>
      <c r="M985" s="56">
        <f t="shared" si="158"/>
        <v>0</v>
      </c>
      <c r="N985" s="56">
        <f t="shared" si="154"/>
        <v>0</v>
      </c>
      <c r="O985" s="56" t="str">
        <f>IFERROR(IF($P985="","",IF($P985=LEFT('Master Info'!$Q$2,2),"SCGST","IGST")),"")</f>
        <v/>
      </c>
      <c r="P985" s="56" t="str">
        <f>IFERROR(LEFT(VLOOKUP($F985,'Master Info'!$A$14:$U$113,21,FALSE),2),"")</f>
        <v/>
      </c>
      <c r="Q985" s="73" t="str">
        <f t="shared" si="155"/>
        <v/>
      </c>
      <c r="R985" s="56">
        <f t="shared" si="159"/>
        <v>0</v>
      </c>
      <c r="S985" s="56">
        <f t="shared" si="159"/>
        <v>0</v>
      </c>
      <c r="T985" s="56">
        <f t="shared" si="160"/>
        <v>0</v>
      </c>
      <c r="U985" s="57">
        <f t="shared" si="161"/>
        <v>0</v>
      </c>
      <c r="V985" s="55" t="str">
        <f>IFERROR(VLOOKUP($F985,'Master Info'!$A$14:$W$113,17,FALSE),"")</f>
        <v/>
      </c>
      <c r="W985" s="54"/>
    </row>
    <row r="986" spans="1:23" x14ac:dyDescent="0.25">
      <c r="A986" s="54">
        <f t="shared" si="162"/>
        <v>985</v>
      </c>
      <c r="B986" s="54" t="str">
        <f t="shared" si="156"/>
        <v>-</v>
      </c>
      <c r="C986" s="94"/>
      <c r="D986" s="94"/>
      <c r="E986" s="76"/>
      <c r="F986" s="113"/>
      <c r="G986" s="114"/>
      <c r="H986" s="55">
        <f>IFERROR(VLOOKUP($G986,'Product Master'!$B$1:$G$26,5,FALSE),0)</f>
        <v>0</v>
      </c>
      <c r="I986" s="73" t="str">
        <f t="shared" si="157"/>
        <v/>
      </c>
      <c r="J986" s="115"/>
      <c r="K986" s="57">
        <f t="shared" si="153"/>
        <v>0</v>
      </c>
      <c r="L986" s="115"/>
      <c r="M986" s="56">
        <f t="shared" si="158"/>
        <v>0</v>
      </c>
      <c r="N986" s="56">
        <f t="shared" si="154"/>
        <v>0</v>
      </c>
      <c r="O986" s="56" t="str">
        <f>IFERROR(IF($P986="","",IF($P986=LEFT('Master Info'!$Q$2,2),"SCGST","IGST")),"")</f>
        <v/>
      </c>
      <c r="P986" s="56" t="str">
        <f>IFERROR(LEFT(VLOOKUP($F986,'Master Info'!$A$14:$U$113,21,FALSE),2),"")</f>
        <v/>
      </c>
      <c r="Q986" s="73" t="str">
        <f t="shared" si="155"/>
        <v/>
      </c>
      <c r="R986" s="56">
        <f t="shared" si="159"/>
        <v>0</v>
      </c>
      <c r="S986" s="56">
        <f t="shared" si="159"/>
        <v>0</v>
      </c>
      <c r="T986" s="56">
        <f t="shared" si="160"/>
        <v>0</v>
      </c>
      <c r="U986" s="57">
        <f t="shared" si="161"/>
        <v>0</v>
      </c>
      <c r="V986" s="55" t="str">
        <f>IFERROR(VLOOKUP($F986,'Master Info'!$A$14:$W$113,17,FALSE),"")</f>
        <v/>
      </c>
      <c r="W986" s="54"/>
    </row>
    <row r="987" spans="1:23" x14ac:dyDescent="0.25">
      <c r="A987" s="54">
        <f t="shared" si="162"/>
        <v>986</v>
      </c>
      <c r="B987" s="54" t="str">
        <f t="shared" si="156"/>
        <v>-</v>
      </c>
      <c r="C987" s="94"/>
      <c r="D987" s="94"/>
      <c r="E987" s="76"/>
      <c r="F987" s="113"/>
      <c r="G987" s="114"/>
      <c r="H987" s="55">
        <f>IFERROR(VLOOKUP($G987,'Product Master'!$B$1:$G$26,5,FALSE),0)</f>
        <v>0</v>
      </c>
      <c r="I987" s="73" t="str">
        <f t="shared" si="157"/>
        <v/>
      </c>
      <c r="J987" s="115"/>
      <c r="K987" s="57">
        <f t="shared" si="153"/>
        <v>0</v>
      </c>
      <c r="L987" s="115"/>
      <c r="M987" s="56">
        <f t="shared" si="158"/>
        <v>0</v>
      </c>
      <c r="N987" s="56">
        <f t="shared" si="154"/>
        <v>0</v>
      </c>
      <c r="O987" s="56" t="str">
        <f>IFERROR(IF($P987="","",IF($P987=LEFT('Master Info'!$Q$2,2),"SCGST","IGST")),"")</f>
        <v/>
      </c>
      <c r="P987" s="56" t="str">
        <f>IFERROR(LEFT(VLOOKUP($F987,'Master Info'!$A$14:$U$113,21,FALSE),2),"")</f>
        <v/>
      </c>
      <c r="Q987" s="73" t="str">
        <f t="shared" si="155"/>
        <v/>
      </c>
      <c r="R987" s="56">
        <f t="shared" si="159"/>
        <v>0</v>
      </c>
      <c r="S987" s="56">
        <f t="shared" si="159"/>
        <v>0</v>
      </c>
      <c r="T987" s="56">
        <f t="shared" si="160"/>
        <v>0</v>
      </c>
      <c r="U987" s="57">
        <f t="shared" si="161"/>
        <v>0</v>
      </c>
      <c r="V987" s="55" t="str">
        <f>IFERROR(VLOOKUP($F987,'Master Info'!$A$14:$W$113,17,FALSE),"")</f>
        <v/>
      </c>
      <c r="W987" s="54"/>
    </row>
    <row r="988" spans="1:23" x14ac:dyDescent="0.25">
      <c r="A988" s="54">
        <f t="shared" si="162"/>
        <v>987</v>
      </c>
      <c r="B988" s="54" t="str">
        <f t="shared" si="156"/>
        <v>-</v>
      </c>
      <c r="C988" s="94"/>
      <c r="D988" s="94"/>
      <c r="E988" s="76"/>
      <c r="F988" s="113"/>
      <c r="G988" s="114"/>
      <c r="H988" s="55">
        <f>IFERROR(VLOOKUP($G988,'Product Master'!$B$1:$G$26,5,FALSE),0)</f>
        <v>0</v>
      </c>
      <c r="I988" s="73" t="str">
        <f t="shared" si="157"/>
        <v/>
      </c>
      <c r="J988" s="115"/>
      <c r="K988" s="57">
        <f t="shared" si="153"/>
        <v>0</v>
      </c>
      <c r="L988" s="115"/>
      <c r="M988" s="56">
        <f t="shared" si="158"/>
        <v>0</v>
      </c>
      <c r="N988" s="56">
        <f t="shared" si="154"/>
        <v>0</v>
      </c>
      <c r="O988" s="56" t="str">
        <f>IFERROR(IF($P988="","",IF($P988=LEFT('Master Info'!$Q$2,2),"SCGST","IGST")),"")</f>
        <v/>
      </c>
      <c r="P988" s="56" t="str">
        <f>IFERROR(LEFT(VLOOKUP($F988,'Master Info'!$A$14:$U$113,21,FALSE),2),"")</f>
        <v/>
      </c>
      <c r="Q988" s="73" t="str">
        <f t="shared" si="155"/>
        <v/>
      </c>
      <c r="R988" s="56">
        <f t="shared" si="159"/>
        <v>0</v>
      </c>
      <c r="S988" s="56">
        <f t="shared" si="159"/>
        <v>0</v>
      </c>
      <c r="T988" s="56">
        <f t="shared" si="160"/>
        <v>0</v>
      </c>
      <c r="U988" s="57">
        <f t="shared" si="161"/>
        <v>0</v>
      </c>
      <c r="V988" s="55" t="str">
        <f>IFERROR(VLOOKUP($F988,'Master Info'!$A$14:$W$113,17,FALSE),"")</f>
        <v/>
      </c>
      <c r="W988" s="54"/>
    </row>
    <row r="989" spans="1:23" x14ac:dyDescent="0.25">
      <c r="A989" s="54">
        <f t="shared" si="162"/>
        <v>988</v>
      </c>
      <c r="B989" s="54" t="str">
        <f t="shared" si="156"/>
        <v>-</v>
      </c>
      <c r="C989" s="94"/>
      <c r="D989" s="94"/>
      <c r="E989" s="76"/>
      <c r="F989" s="113"/>
      <c r="G989" s="114"/>
      <c r="H989" s="55">
        <f>IFERROR(VLOOKUP($G989,'Product Master'!$B$1:$G$26,5,FALSE),0)</f>
        <v>0</v>
      </c>
      <c r="I989" s="73" t="str">
        <f t="shared" si="157"/>
        <v/>
      </c>
      <c r="J989" s="115"/>
      <c r="K989" s="57">
        <f t="shared" si="153"/>
        <v>0</v>
      </c>
      <c r="L989" s="115"/>
      <c r="M989" s="56">
        <f t="shared" si="158"/>
        <v>0</v>
      </c>
      <c r="N989" s="56">
        <f t="shared" si="154"/>
        <v>0</v>
      </c>
      <c r="O989" s="56" t="str">
        <f>IFERROR(IF($P989="","",IF($P989=LEFT('Master Info'!$Q$2,2),"SCGST","IGST")),"")</f>
        <v/>
      </c>
      <c r="P989" s="56" t="str">
        <f>IFERROR(LEFT(VLOOKUP($F989,'Master Info'!$A$14:$U$113,21,FALSE),2),"")</f>
        <v/>
      </c>
      <c r="Q989" s="73" t="str">
        <f t="shared" si="155"/>
        <v/>
      </c>
      <c r="R989" s="56">
        <f t="shared" si="159"/>
        <v>0</v>
      </c>
      <c r="S989" s="56">
        <f t="shared" si="159"/>
        <v>0</v>
      </c>
      <c r="T989" s="56">
        <f t="shared" si="160"/>
        <v>0</v>
      </c>
      <c r="U989" s="57">
        <f t="shared" si="161"/>
        <v>0</v>
      </c>
      <c r="V989" s="55" t="str">
        <f>IFERROR(VLOOKUP($F989,'Master Info'!$A$14:$W$113,17,FALSE),"")</f>
        <v/>
      </c>
      <c r="W989" s="54"/>
    </row>
    <row r="990" spans="1:23" x14ac:dyDescent="0.25">
      <c r="A990" s="54">
        <f t="shared" si="162"/>
        <v>989</v>
      </c>
      <c r="B990" s="54" t="str">
        <f t="shared" si="156"/>
        <v>-</v>
      </c>
      <c r="C990" s="94"/>
      <c r="D990" s="94"/>
      <c r="E990" s="76"/>
      <c r="F990" s="113"/>
      <c r="G990" s="114"/>
      <c r="H990" s="55">
        <f>IFERROR(VLOOKUP($G990,'Product Master'!$B$1:$G$26,5,FALSE),0)</f>
        <v>0</v>
      </c>
      <c r="I990" s="73" t="str">
        <f t="shared" si="157"/>
        <v/>
      </c>
      <c r="J990" s="115"/>
      <c r="K990" s="57">
        <f t="shared" si="153"/>
        <v>0</v>
      </c>
      <c r="L990" s="115"/>
      <c r="M990" s="56">
        <f t="shared" si="158"/>
        <v>0</v>
      </c>
      <c r="N990" s="56">
        <f t="shared" si="154"/>
        <v>0</v>
      </c>
      <c r="O990" s="56" t="str">
        <f>IFERROR(IF($P990="","",IF($P990=LEFT('Master Info'!$Q$2,2),"SCGST","IGST")),"")</f>
        <v/>
      </c>
      <c r="P990" s="56" t="str">
        <f>IFERROR(LEFT(VLOOKUP($F990,'Master Info'!$A$14:$U$113,21,FALSE),2),"")</f>
        <v/>
      </c>
      <c r="Q990" s="73" t="str">
        <f t="shared" si="155"/>
        <v/>
      </c>
      <c r="R990" s="56">
        <f t="shared" si="159"/>
        <v>0</v>
      </c>
      <c r="S990" s="56">
        <f t="shared" si="159"/>
        <v>0</v>
      </c>
      <c r="T990" s="56">
        <f t="shared" si="160"/>
        <v>0</v>
      </c>
      <c r="U990" s="57">
        <f t="shared" si="161"/>
        <v>0</v>
      </c>
      <c r="V990" s="55" t="str">
        <f>IFERROR(VLOOKUP($F990,'Master Info'!$A$14:$W$113,17,FALSE),"")</f>
        <v/>
      </c>
      <c r="W990" s="54"/>
    </row>
    <row r="991" spans="1:23" x14ac:dyDescent="0.25">
      <c r="A991" s="54">
        <f t="shared" si="162"/>
        <v>990</v>
      </c>
      <c r="B991" s="54" t="str">
        <f t="shared" si="156"/>
        <v>-</v>
      </c>
      <c r="C991" s="94"/>
      <c r="D991" s="94"/>
      <c r="E991" s="76"/>
      <c r="F991" s="113"/>
      <c r="G991" s="114"/>
      <c r="H991" s="55">
        <f>IFERROR(VLOOKUP($G991,'Product Master'!$B$1:$G$26,5,FALSE),0)</f>
        <v>0</v>
      </c>
      <c r="I991" s="73" t="str">
        <f t="shared" si="157"/>
        <v/>
      </c>
      <c r="J991" s="115"/>
      <c r="K991" s="57">
        <f t="shared" si="153"/>
        <v>0</v>
      </c>
      <c r="L991" s="115"/>
      <c r="M991" s="56">
        <f t="shared" si="158"/>
        <v>0</v>
      </c>
      <c r="N991" s="56">
        <f t="shared" si="154"/>
        <v>0</v>
      </c>
      <c r="O991" s="56" t="str">
        <f>IFERROR(IF($P991="","",IF($P991=LEFT('Master Info'!$Q$2,2),"SCGST","IGST")),"")</f>
        <v/>
      </c>
      <c r="P991" s="56" t="str">
        <f>IFERROR(LEFT(VLOOKUP($F991,'Master Info'!$A$14:$U$113,21,FALSE),2),"")</f>
        <v/>
      </c>
      <c r="Q991" s="73" t="str">
        <f t="shared" si="155"/>
        <v/>
      </c>
      <c r="R991" s="56">
        <f t="shared" si="159"/>
        <v>0</v>
      </c>
      <c r="S991" s="56">
        <f t="shared" si="159"/>
        <v>0</v>
      </c>
      <c r="T991" s="56">
        <f t="shared" si="160"/>
        <v>0</v>
      </c>
      <c r="U991" s="57">
        <f t="shared" si="161"/>
        <v>0</v>
      </c>
      <c r="V991" s="55" t="str">
        <f>IFERROR(VLOOKUP($F991,'Master Info'!$A$14:$W$113,17,FALSE),"")</f>
        <v/>
      </c>
      <c r="W991" s="54"/>
    </row>
    <row r="992" spans="1:23" x14ac:dyDescent="0.25">
      <c r="A992" s="54">
        <f t="shared" si="162"/>
        <v>991</v>
      </c>
      <c r="B992" s="54" t="str">
        <f t="shared" si="156"/>
        <v>-</v>
      </c>
      <c r="C992" s="94"/>
      <c r="D992" s="94"/>
      <c r="E992" s="76"/>
      <c r="F992" s="113"/>
      <c r="G992" s="114"/>
      <c r="H992" s="55">
        <f>IFERROR(VLOOKUP($G992,'Product Master'!$B$1:$G$26,5,FALSE),0)</f>
        <v>0</v>
      </c>
      <c r="I992" s="73" t="str">
        <f t="shared" si="157"/>
        <v/>
      </c>
      <c r="J992" s="115"/>
      <c r="K992" s="57">
        <f t="shared" si="153"/>
        <v>0</v>
      </c>
      <c r="L992" s="115"/>
      <c r="M992" s="56">
        <f t="shared" si="158"/>
        <v>0</v>
      </c>
      <c r="N992" s="56">
        <f t="shared" si="154"/>
        <v>0</v>
      </c>
      <c r="O992" s="56" t="str">
        <f>IFERROR(IF($P992="","",IF($P992=LEFT('Master Info'!$Q$2,2),"SCGST","IGST")),"")</f>
        <v/>
      </c>
      <c r="P992" s="56" t="str">
        <f>IFERROR(LEFT(VLOOKUP($F992,'Master Info'!$A$14:$U$113,21,FALSE),2),"")</f>
        <v/>
      </c>
      <c r="Q992" s="73" t="str">
        <f t="shared" si="155"/>
        <v/>
      </c>
      <c r="R992" s="56">
        <f t="shared" si="159"/>
        <v>0</v>
      </c>
      <c r="S992" s="56">
        <f t="shared" si="159"/>
        <v>0</v>
      </c>
      <c r="T992" s="56">
        <f t="shared" si="160"/>
        <v>0</v>
      </c>
      <c r="U992" s="57">
        <f t="shared" si="161"/>
        <v>0</v>
      </c>
      <c r="V992" s="55" t="str">
        <f>IFERROR(VLOOKUP($F992,'Master Info'!$A$14:$W$113,17,FALSE),"")</f>
        <v/>
      </c>
      <c r="W992" s="54"/>
    </row>
    <row r="993" spans="1:23" x14ac:dyDescent="0.25">
      <c r="A993" s="54">
        <f t="shared" si="162"/>
        <v>992</v>
      </c>
      <c r="B993" s="54" t="str">
        <f t="shared" si="156"/>
        <v>-</v>
      </c>
      <c r="C993" s="94"/>
      <c r="D993" s="94"/>
      <c r="E993" s="76"/>
      <c r="F993" s="113"/>
      <c r="G993" s="114"/>
      <c r="H993" s="55">
        <f>IFERROR(VLOOKUP($G993,'Product Master'!$B$1:$G$26,5,FALSE),0)</f>
        <v>0</v>
      </c>
      <c r="I993" s="73" t="str">
        <f t="shared" si="157"/>
        <v/>
      </c>
      <c r="J993" s="115"/>
      <c r="K993" s="57">
        <f t="shared" si="153"/>
        <v>0</v>
      </c>
      <c r="L993" s="115"/>
      <c r="M993" s="56">
        <f t="shared" si="158"/>
        <v>0</v>
      </c>
      <c r="N993" s="56">
        <f t="shared" si="154"/>
        <v>0</v>
      </c>
      <c r="O993" s="56" t="str">
        <f>IFERROR(IF($P993="","",IF($P993=LEFT('Master Info'!$Q$2,2),"SCGST","IGST")),"")</f>
        <v/>
      </c>
      <c r="P993" s="56" t="str">
        <f>IFERROR(LEFT(VLOOKUP($F993,'Master Info'!$A$14:$U$113,21,FALSE),2),"")</f>
        <v/>
      </c>
      <c r="Q993" s="73" t="str">
        <f t="shared" si="155"/>
        <v/>
      </c>
      <c r="R993" s="56">
        <f t="shared" si="159"/>
        <v>0</v>
      </c>
      <c r="S993" s="56">
        <f t="shared" si="159"/>
        <v>0</v>
      </c>
      <c r="T993" s="56">
        <f t="shared" si="160"/>
        <v>0</v>
      </c>
      <c r="U993" s="57">
        <f t="shared" si="161"/>
        <v>0</v>
      </c>
      <c r="V993" s="55" t="str">
        <f>IFERROR(VLOOKUP($F993,'Master Info'!$A$14:$W$113,17,FALSE),"")</f>
        <v/>
      </c>
      <c r="W993" s="54"/>
    </row>
    <row r="994" spans="1:23" x14ac:dyDescent="0.25">
      <c r="A994" s="54">
        <f t="shared" si="162"/>
        <v>993</v>
      </c>
      <c r="B994" s="54" t="str">
        <f t="shared" si="156"/>
        <v>-</v>
      </c>
      <c r="C994" s="94"/>
      <c r="D994" s="94"/>
      <c r="E994" s="76"/>
      <c r="F994" s="113"/>
      <c r="G994" s="114"/>
      <c r="H994" s="55">
        <f>IFERROR(VLOOKUP($G994,'Product Master'!$B$1:$G$26,5,FALSE),0)</f>
        <v>0</v>
      </c>
      <c r="I994" s="73" t="str">
        <f t="shared" si="157"/>
        <v/>
      </c>
      <c r="J994" s="115"/>
      <c r="K994" s="57">
        <f t="shared" si="153"/>
        <v>0</v>
      </c>
      <c r="L994" s="115"/>
      <c r="M994" s="56">
        <f t="shared" si="158"/>
        <v>0</v>
      </c>
      <c r="N994" s="56">
        <f t="shared" si="154"/>
        <v>0</v>
      </c>
      <c r="O994" s="56" t="str">
        <f>IFERROR(IF($P994="","",IF($P994=LEFT('Master Info'!$Q$2,2),"SCGST","IGST")),"")</f>
        <v/>
      </c>
      <c r="P994" s="56" t="str">
        <f>IFERROR(LEFT(VLOOKUP($F994,'Master Info'!$A$14:$U$113,21,FALSE),2),"")</f>
        <v/>
      </c>
      <c r="Q994" s="73" t="str">
        <f t="shared" si="155"/>
        <v/>
      </c>
      <c r="R994" s="56">
        <f t="shared" si="159"/>
        <v>0</v>
      </c>
      <c r="S994" s="56">
        <f t="shared" si="159"/>
        <v>0</v>
      </c>
      <c r="T994" s="56">
        <f t="shared" si="160"/>
        <v>0</v>
      </c>
      <c r="U994" s="57">
        <f t="shared" si="161"/>
        <v>0</v>
      </c>
      <c r="V994" s="55" t="str">
        <f>IFERROR(VLOOKUP($F994,'Master Info'!$A$14:$W$113,17,FALSE),"")</f>
        <v/>
      </c>
      <c r="W994" s="54"/>
    </row>
    <row r="995" spans="1:23" x14ac:dyDescent="0.25">
      <c r="A995" s="54">
        <f t="shared" si="162"/>
        <v>994</v>
      </c>
      <c r="B995" s="54" t="str">
        <f t="shared" si="156"/>
        <v>-</v>
      </c>
      <c r="C995" s="94"/>
      <c r="D995" s="94"/>
      <c r="E995" s="76"/>
      <c r="F995" s="113"/>
      <c r="G995" s="114"/>
      <c r="H995" s="55">
        <f>IFERROR(VLOOKUP($G995,'Product Master'!$B$1:$G$26,5,FALSE),0)</f>
        <v>0</v>
      </c>
      <c r="I995" s="73" t="str">
        <f t="shared" si="157"/>
        <v/>
      </c>
      <c r="J995" s="115"/>
      <c r="K995" s="57">
        <f t="shared" si="153"/>
        <v>0</v>
      </c>
      <c r="L995" s="115"/>
      <c r="M995" s="56">
        <f t="shared" si="158"/>
        <v>0</v>
      </c>
      <c r="N995" s="56">
        <f t="shared" si="154"/>
        <v>0</v>
      </c>
      <c r="O995" s="56" t="str">
        <f>IFERROR(IF($P995="","",IF($P995=LEFT('Master Info'!$Q$2,2),"SCGST","IGST")),"")</f>
        <v/>
      </c>
      <c r="P995" s="56" t="str">
        <f>IFERROR(LEFT(VLOOKUP($F995,'Master Info'!$A$14:$U$113,21,FALSE),2),"")</f>
        <v/>
      </c>
      <c r="Q995" s="73" t="str">
        <f t="shared" si="155"/>
        <v/>
      </c>
      <c r="R995" s="56">
        <f t="shared" si="159"/>
        <v>0</v>
      </c>
      <c r="S995" s="56">
        <f t="shared" si="159"/>
        <v>0</v>
      </c>
      <c r="T995" s="56">
        <f t="shared" si="160"/>
        <v>0</v>
      </c>
      <c r="U995" s="57">
        <f t="shared" si="161"/>
        <v>0</v>
      </c>
      <c r="V995" s="55" t="str">
        <f>IFERROR(VLOOKUP($F995,'Master Info'!$A$14:$W$113,17,FALSE),"")</f>
        <v/>
      </c>
      <c r="W995" s="54"/>
    </row>
    <row r="996" spans="1:23" x14ac:dyDescent="0.25">
      <c r="A996" s="54">
        <f t="shared" si="162"/>
        <v>995</v>
      </c>
      <c r="B996" s="54" t="str">
        <f t="shared" si="156"/>
        <v>-</v>
      </c>
      <c r="C996" s="94"/>
      <c r="D996" s="94"/>
      <c r="E996" s="76"/>
      <c r="F996" s="113"/>
      <c r="G996" s="114"/>
      <c r="H996" s="55">
        <f>IFERROR(VLOOKUP($G996,'Product Master'!$B$1:$G$26,5,FALSE),0)</f>
        <v>0</v>
      </c>
      <c r="I996" s="73" t="str">
        <f t="shared" si="157"/>
        <v/>
      </c>
      <c r="J996" s="115"/>
      <c r="K996" s="57">
        <f t="shared" si="153"/>
        <v>0</v>
      </c>
      <c r="L996" s="115"/>
      <c r="M996" s="56">
        <f t="shared" si="158"/>
        <v>0</v>
      </c>
      <c r="N996" s="56">
        <f t="shared" si="154"/>
        <v>0</v>
      </c>
      <c r="O996" s="56" t="str">
        <f>IFERROR(IF($P996="","",IF($P996=LEFT('Master Info'!$Q$2,2),"SCGST","IGST")),"")</f>
        <v/>
      </c>
      <c r="P996" s="56" t="str">
        <f>IFERROR(LEFT(VLOOKUP($F996,'Master Info'!$A$14:$U$113,21,FALSE),2),"")</f>
        <v/>
      </c>
      <c r="Q996" s="73" t="str">
        <f t="shared" si="155"/>
        <v/>
      </c>
      <c r="R996" s="56">
        <f t="shared" si="159"/>
        <v>0</v>
      </c>
      <c r="S996" s="56">
        <f t="shared" si="159"/>
        <v>0</v>
      </c>
      <c r="T996" s="56">
        <f t="shared" si="160"/>
        <v>0</v>
      </c>
      <c r="U996" s="57">
        <f t="shared" si="161"/>
        <v>0</v>
      </c>
      <c r="V996" s="55" t="str">
        <f>IFERROR(VLOOKUP($F996,'Master Info'!$A$14:$W$113,17,FALSE),"")</f>
        <v/>
      </c>
      <c r="W996" s="54"/>
    </row>
    <row r="997" spans="1:23" x14ac:dyDescent="0.25">
      <c r="A997" s="54">
        <f t="shared" si="162"/>
        <v>996</v>
      </c>
      <c r="B997" s="54" t="str">
        <f t="shared" si="156"/>
        <v>-</v>
      </c>
      <c r="C997" s="94"/>
      <c r="D997" s="94"/>
      <c r="E997" s="76"/>
      <c r="F997" s="113"/>
      <c r="G997" s="114"/>
      <c r="H997" s="55">
        <f>IFERROR(VLOOKUP($G997,'Product Master'!$B$1:$G$26,5,FALSE),0)</f>
        <v>0</v>
      </c>
      <c r="I997" s="73" t="str">
        <f t="shared" si="157"/>
        <v/>
      </c>
      <c r="J997" s="115"/>
      <c r="K997" s="57">
        <f t="shared" si="153"/>
        <v>0</v>
      </c>
      <c r="L997" s="115"/>
      <c r="M997" s="56">
        <f t="shared" si="158"/>
        <v>0</v>
      </c>
      <c r="N997" s="56">
        <f t="shared" si="154"/>
        <v>0</v>
      </c>
      <c r="O997" s="56" t="str">
        <f>IFERROR(IF($P997="","",IF($P997=LEFT('Master Info'!$Q$2,2),"SCGST","IGST")),"")</f>
        <v/>
      </c>
      <c r="P997" s="56" t="str">
        <f>IFERROR(LEFT(VLOOKUP($F997,'Master Info'!$A$14:$U$113,21,FALSE),2),"")</f>
        <v/>
      </c>
      <c r="Q997" s="73" t="str">
        <f t="shared" si="155"/>
        <v/>
      </c>
      <c r="R997" s="56">
        <f t="shared" si="159"/>
        <v>0</v>
      </c>
      <c r="S997" s="56">
        <f t="shared" si="159"/>
        <v>0</v>
      </c>
      <c r="T997" s="56">
        <f t="shared" si="160"/>
        <v>0</v>
      </c>
      <c r="U997" s="57">
        <f t="shared" si="161"/>
        <v>0</v>
      </c>
      <c r="V997" s="55" t="str">
        <f>IFERROR(VLOOKUP($F997,'Master Info'!$A$14:$W$113,17,FALSE),"")</f>
        <v/>
      </c>
      <c r="W997" s="54"/>
    </row>
    <row r="998" spans="1:23" x14ac:dyDescent="0.25">
      <c r="A998" s="54">
        <f t="shared" si="162"/>
        <v>997</v>
      </c>
      <c r="B998" s="54" t="str">
        <f t="shared" si="156"/>
        <v>-</v>
      </c>
      <c r="C998" s="94"/>
      <c r="D998" s="94"/>
      <c r="E998" s="76"/>
      <c r="F998" s="113"/>
      <c r="G998" s="114"/>
      <c r="H998" s="55">
        <f>IFERROR(VLOOKUP($G998,'Product Master'!$B$1:$G$26,5,FALSE),0)</f>
        <v>0</v>
      </c>
      <c r="I998" s="73" t="str">
        <f t="shared" si="157"/>
        <v/>
      </c>
      <c r="J998" s="115"/>
      <c r="K998" s="57">
        <f t="shared" si="153"/>
        <v>0</v>
      </c>
      <c r="L998" s="115"/>
      <c r="M998" s="56">
        <f t="shared" si="158"/>
        <v>0</v>
      </c>
      <c r="N998" s="56">
        <f t="shared" si="154"/>
        <v>0</v>
      </c>
      <c r="O998" s="56" t="str">
        <f>IFERROR(IF($P998="","",IF($P998=LEFT('Master Info'!$Q$2,2),"SCGST","IGST")),"")</f>
        <v/>
      </c>
      <c r="P998" s="56" t="str">
        <f>IFERROR(LEFT(VLOOKUP($F998,'Master Info'!$A$14:$U$113,21,FALSE),2),"")</f>
        <v/>
      </c>
      <c r="Q998" s="73" t="str">
        <f t="shared" si="155"/>
        <v/>
      </c>
      <c r="R998" s="56">
        <f t="shared" si="159"/>
        <v>0</v>
      </c>
      <c r="S998" s="56">
        <f t="shared" si="159"/>
        <v>0</v>
      </c>
      <c r="T998" s="56">
        <f t="shared" si="160"/>
        <v>0</v>
      </c>
      <c r="U998" s="57">
        <f t="shared" si="161"/>
        <v>0</v>
      </c>
      <c r="V998" s="55" t="str">
        <f>IFERROR(VLOOKUP($F998,'Master Info'!$A$14:$W$113,17,FALSE),"")</f>
        <v/>
      </c>
      <c r="W998" s="54"/>
    </row>
    <row r="999" spans="1:23" x14ac:dyDescent="0.25">
      <c r="A999" s="54">
        <f t="shared" si="162"/>
        <v>998</v>
      </c>
      <c r="B999" s="54" t="str">
        <f t="shared" si="156"/>
        <v>-</v>
      </c>
      <c r="C999" s="94"/>
      <c r="D999" s="94"/>
      <c r="E999" s="76"/>
      <c r="F999" s="113"/>
      <c r="G999" s="114"/>
      <c r="H999" s="55">
        <f>IFERROR(VLOOKUP($G999,'Product Master'!$B$1:$G$26,5,FALSE),0)</f>
        <v>0</v>
      </c>
      <c r="I999" s="73" t="str">
        <f t="shared" si="157"/>
        <v/>
      </c>
      <c r="J999" s="115"/>
      <c r="K999" s="57">
        <f t="shared" si="153"/>
        <v>0</v>
      </c>
      <c r="L999" s="115"/>
      <c r="M999" s="56">
        <f t="shared" si="158"/>
        <v>0</v>
      </c>
      <c r="N999" s="56">
        <f t="shared" si="154"/>
        <v>0</v>
      </c>
      <c r="O999" s="56" t="str">
        <f>IFERROR(IF($P999="","",IF($P999=LEFT('Master Info'!$Q$2,2),"SCGST","IGST")),"")</f>
        <v/>
      </c>
      <c r="P999" s="56" t="str">
        <f>IFERROR(LEFT(VLOOKUP($F999,'Master Info'!$A$14:$U$113,21,FALSE),2),"")</f>
        <v/>
      </c>
      <c r="Q999" s="73" t="str">
        <f t="shared" si="155"/>
        <v/>
      </c>
      <c r="R999" s="56">
        <f t="shared" si="159"/>
        <v>0</v>
      </c>
      <c r="S999" s="56">
        <f t="shared" si="159"/>
        <v>0</v>
      </c>
      <c r="T999" s="56">
        <f t="shared" si="160"/>
        <v>0</v>
      </c>
      <c r="U999" s="57">
        <f t="shared" si="161"/>
        <v>0</v>
      </c>
      <c r="V999" s="55" t="str">
        <f>IFERROR(VLOOKUP($F999,'Master Info'!$A$14:$W$113,17,FALSE),"")</f>
        <v/>
      </c>
      <c r="W999" s="54"/>
    </row>
    <row r="1000" spans="1:23" x14ac:dyDescent="0.25">
      <c r="A1000" s="54">
        <f t="shared" si="162"/>
        <v>999</v>
      </c>
      <c r="B1000" s="54" t="str">
        <f t="shared" si="156"/>
        <v>-</v>
      </c>
      <c r="C1000" s="94"/>
      <c r="D1000" s="94"/>
      <c r="E1000" s="76"/>
      <c r="F1000" s="113"/>
      <c r="G1000" s="114"/>
      <c r="H1000" s="55">
        <f>IFERROR(VLOOKUP($G1000,'Product Master'!$B$1:$G$26,5,FALSE),0)</f>
        <v>0</v>
      </c>
      <c r="I1000" s="73" t="str">
        <f t="shared" si="157"/>
        <v/>
      </c>
      <c r="J1000" s="115"/>
      <c r="K1000" s="57">
        <f t="shared" si="153"/>
        <v>0</v>
      </c>
      <c r="L1000" s="115"/>
      <c r="M1000" s="56">
        <f t="shared" si="158"/>
        <v>0</v>
      </c>
      <c r="N1000" s="56">
        <f t="shared" si="154"/>
        <v>0</v>
      </c>
      <c r="O1000" s="56" t="str">
        <f>IFERROR(IF($P1000="","",IF($P1000=LEFT('Master Info'!$Q$2,2),"SCGST","IGST")),"")</f>
        <v/>
      </c>
      <c r="P1000" s="56" t="str">
        <f>IFERROR(LEFT(VLOOKUP($F1000,'Master Info'!$A$14:$U$113,21,FALSE),2),"")</f>
        <v/>
      </c>
      <c r="Q1000" s="73" t="str">
        <f t="shared" si="155"/>
        <v/>
      </c>
      <c r="R1000" s="56">
        <f t="shared" si="159"/>
        <v>0</v>
      </c>
      <c r="S1000" s="56">
        <f t="shared" si="159"/>
        <v>0</v>
      </c>
      <c r="T1000" s="56">
        <f t="shared" si="160"/>
        <v>0</v>
      </c>
      <c r="U1000" s="57">
        <f t="shared" si="161"/>
        <v>0</v>
      </c>
      <c r="V1000" s="55" t="str">
        <f>IFERROR(VLOOKUP($F1000,'Master Info'!$A$14:$W$113,17,FALSE),"")</f>
        <v/>
      </c>
      <c r="W1000" s="54"/>
    </row>
    <row r="1001" spans="1:23" x14ac:dyDescent="0.25">
      <c r="A1001" s="54">
        <f t="shared" si="162"/>
        <v>1000</v>
      </c>
      <c r="B1001" s="54" t="str">
        <f t="shared" si="156"/>
        <v>-</v>
      </c>
      <c r="C1001" s="94"/>
      <c r="D1001" s="94"/>
      <c r="E1001" s="76"/>
      <c r="F1001" s="113"/>
      <c r="G1001" s="114"/>
      <c r="H1001" s="55">
        <f>IFERROR(VLOOKUP($G1001,'Product Master'!$B$1:$G$26,5,FALSE),0)</f>
        <v>0</v>
      </c>
      <c r="I1001" s="73" t="str">
        <f t="shared" si="157"/>
        <v/>
      </c>
      <c r="J1001" s="115"/>
      <c r="K1001" s="57">
        <f t="shared" si="153"/>
        <v>0</v>
      </c>
      <c r="L1001" s="115"/>
      <c r="M1001" s="56">
        <f t="shared" si="158"/>
        <v>0</v>
      </c>
      <c r="N1001" s="56">
        <f t="shared" si="154"/>
        <v>0</v>
      </c>
      <c r="O1001" s="56" t="str">
        <f>IFERROR(IF($P1001="","",IF($P1001=LEFT('Master Info'!$Q$2,2),"SCGST","IGST")),"")</f>
        <v/>
      </c>
      <c r="P1001" s="56" t="str">
        <f>IFERROR(LEFT(VLOOKUP($F1001,'Master Info'!$A$14:$U$113,21,FALSE),2),"")</f>
        <v/>
      </c>
      <c r="Q1001" s="73" t="str">
        <f t="shared" si="155"/>
        <v/>
      </c>
      <c r="R1001" s="56">
        <f t="shared" si="159"/>
        <v>0</v>
      </c>
      <c r="S1001" s="56">
        <f t="shared" si="159"/>
        <v>0</v>
      </c>
      <c r="T1001" s="56">
        <f t="shared" si="160"/>
        <v>0</v>
      </c>
      <c r="U1001" s="57">
        <f t="shared" si="161"/>
        <v>0</v>
      </c>
      <c r="V1001" s="55" t="str">
        <f>IFERROR(VLOOKUP($F1001,'Master Info'!$A$14:$W$113,17,FALSE),"")</f>
        <v/>
      </c>
      <c r="W1001" s="54"/>
    </row>
    <row r="1002" spans="1:23" x14ac:dyDescent="0.25"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4"/>
      <c r="R1002" s="53"/>
      <c r="S1002" s="53"/>
      <c r="T1002" s="53"/>
      <c r="U1002" s="53"/>
      <c r="V1002" s="53"/>
    </row>
    <row r="1003" spans="1:23" hidden="1" x14ac:dyDescent="0.25">
      <c r="C1003" s="53" t="s">
        <v>1528</v>
      </c>
      <c r="D1003" s="53" t="s">
        <v>1528</v>
      </c>
      <c r="E1003" s="53" t="s">
        <v>1528</v>
      </c>
      <c r="F1003" s="53" t="s">
        <v>1528</v>
      </c>
      <c r="G1003" s="53" t="s">
        <v>1528</v>
      </c>
      <c r="H1003" s="53" t="s">
        <v>1528</v>
      </c>
      <c r="I1003" s="53" t="s">
        <v>1528</v>
      </c>
      <c r="J1003" s="53" t="s">
        <v>1528</v>
      </c>
      <c r="K1003" s="53" t="s">
        <v>1528</v>
      </c>
      <c r="L1003" s="53" t="s">
        <v>1528</v>
      </c>
      <c r="M1003" s="53" t="s">
        <v>1528</v>
      </c>
      <c r="N1003" s="53" t="s">
        <v>1528</v>
      </c>
      <c r="O1003" s="53" t="s">
        <v>1528</v>
      </c>
      <c r="P1003" s="53" t="s">
        <v>1528</v>
      </c>
      <c r="Q1003" s="53" t="s">
        <v>1528</v>
      </c>
      <c r="R1003" s="53" t="s">
        <v>1528</v>
      </c>
      <c r="S1003" s="53" t="s">
        <v>1528</v>
      </c>
      <c r="T1003" s="53" t="s">
        <v>1528</v>
      </c>
      <c r="U1003" s="53" t="s">
        <v>1528</v>
      </c>
      <c r="V1003" s="53" t="s">
        <v>1528</v>
      </c>
    </row>
    <row r="1004" spans="1:23" hidden="1" x14ac:dyDescent="0.25">
      <c r="R1004" s="111"/>
      <c r="S1004" s="111"/>
    </row>
    <row r="1005" spans="1:23" hidden="1" x14ac:dyDescent="0.25"/>
    <row r="1006" spans="1:23" hidden="1" x14ac:dyDescent="0.25"/>
    <row r="1007" spans="1:23" hidden="1" x14ac:dyDescent="0.25"/>
    <row r="1008" spans="1:23" hidden="1" x14ac:dyDescent="0.25"/>
    <row r="1009" spans="3:46" hidden="1" x14ac:dyDescent="0.25"/>
    <row r="1010" spans="3:46" hidden="1" x14ac:dyDescent="0.25"/>
    <row r="1011" spans="3:46" hidden="1" x14ac:dyDescent="0.25"/>
    <row r="1012" spans="3:46" hidden="1" x14ac:dyDescent="0.25"/>
    <row r="1013" spans="3:46" hidden="1" x14ac:dyDescent="0.25"/>
    <row r="1014" spans="3:46" hidden="1" x14ac:dyDescent="0.25"/>
    <row r="1015" spans="3:46" hidden="1" x14ac:dyDescent="0.25"/>
    <row r="1016" spans="3:46" hidden="1" x14ac:dyDescent="0.25"/>
    <row r="1017" spans="3:46" hidden="1" x14ac:dyDescent="0.25"/>
    <row r="1018" spans="3:46" hidden="1" x14ac:dyDescent="0.25">
      <c r="Q1018" s="109"/>
      <c r="AP1018" s="53" t="s">
        <v>1531</v>
      </c>
      <c r="AQ1018" s="53" t="s">
        <v>1531</v>
      </c>
      <c r="AR1018" s="53" t="s">
        <v>1531</v>
      </c>
      <c r="AS1018" s="53" t="s">
        <v>1531</v>
      </c>
      <c r="AT1018" s="53" t="s">
        <v>1531</v>
      </c>
    </row>
    <row r="1019" spans="3:46" hidden="1" x14ac:dyDescent="0.25"/>
    <row r="1020" spans="3:46" hidden="1" x14ac:dyDescent="0.25"/>
    <row r="1021" spans="3:46" hidden="1" x14ac:dyDescent="0.25">
      <c r="C1021" s="110"/>
      <c r="M1021" s="112"/>
      <c r="R1021" s="112"/>
      <c r="S1021" s="112"/>
      <c r="T1021" s="112"/>
    </row>
    <row r="1022" spans="3:46" hidden="1" x14ac:dyDescent="0.25">
      <c r="C1022" s="110"/>
    </row>
    <row r="1023" spans="3:46" hidden="1" x14ac:dyDescent="0.25">
      <c r="C1023" s="110"/>
    </row>
    <row r="1024" spans="3:46" hidden="1" x14ac:dyDescent="0.25">
      <c r="C1024" s="110"/>
    </row>
    <row r="1025" spans="3:3" hidden="1" x14ac:dyDescent="0.25">
      <c r="C1025" s="110"/>
    </row>
    <row r="1026" spans="3:3" hidden="1" x14ac:dyDescent="0.25">
      <c r="C1026" s="110"/>
    </row>
    <row r="1027" spans="3:3" hidden="1" x14ac:dyDescent="0.25">
      <c r="C1027" s="110"/>
    </row>
    <row r="1028" spans="3:3" hidden="1" x14ac:dyDescent="0.25">
      <c r="C1028" s="110"/>
    </row>
    <row r="1029" spans="3:3" hidden="1" x14ac:dyDescent="0.25">
      <c r="C1029" s="110"/>
    </row>
    <row r="1030" spans="3:3" hidden="1" x14ac:dyDescent="0.25">
      <c r="C1030" s="110"/>
    </row>
    <row r="1031" spans="3:3" hidden="1" x14ac:dyDescent="0.25">
      <c r="C1031" s="110"/>
    </row>
    <row r="1032" spans="3:3" hidden="1" x14ac:dyDescent="0.25">
      <c r="C1032" s="110"/>
    </row>
    <row r="1033" spans="3:3" hidden="1" x14ac:dyDescent="0.25">
      <c r="C1033" s="110"/>
    </row>
    <row r="1034" spans="3:3" hidden="1" x14ac:dyDescent="0.25">
      <c r="C1034" s="110"/>
    </row>
    <row r="1035" spans="3:3" hidden="1" x14ac:dyDescent="0.25">
      <c r="C1035" s="110"/>
    </row>
    <row r="1036" spans="3:3" hidden="1" x14ac:dyDescent="0.25">
      <c r="C1036" s="110"/>
    </row>
    <row r="1037" spans="3:3" hidden="1" x14ac:dyDescent="0.25">
      <c r="C1037" s="110"/>
    </row>
    <row r="1038" spans="3:3" hidden="1" x14ac:dyDescent="0.25">
      <c r="C1038" s="110"/>
    </row>
    <row r="1039" spans="3:3" hidden="1" x14ac:dyDescent="0.25">
      <c r="C1039" s="110"/>
    </row>
    <row r="1040" spans="3:3" hidden="1" x14ac:dyDescent="0.25">
      <c r="C1040" s="110"/>
    </row>
    <row r="1041" spans="3:3" hidden="1" x14ac:dyDescent="0.25">
      <c r="C1041" s="110"/>
    </row>
    <row r="1042" spans="3:3" hidden="1" x14ac:dyDescent="0.25">
      <c r="C1042" s="110"/>
    </row>
    <row r="1043" spans="3:3" hidden="1" x14ac:dyDescent="0.25">
      <c r="C1043" s="110"/>
    </row>
    <row r="1044" spans="3:3" hidden="1" x14ac:dyDescent="0.25">
      <c r="C1044" s="110"/>
    </row>
    <row r="1045" spans="3:3" hidden="1" x14ac:dyDescent="0.25">
      <c r="C1045" s="110"/>
    </row>
    <row r="1046" spans="3:3" hidden="1" x14ac:dyDescent="0.25">
      <c r="C1046" s="110"/>
    </row>
    <row r="1047" spans="3:3" hidden="1" x14ac:dyDescent="0.25">
      <c r="C1047" s="110"/>
    </row>
    <row r="1048" spans="3:3" hidden="1" x14ac:dyDescent="0.25">
      <c r="C1048" s="110"/>
    </row>
    <row r="1049" spans="3:3" hidden="1" x14ac:dyDescent="0.25">
      <c r="C1049" s="110"/>
    </row>
    <row r="1050" spans="3:3" hidden="1" x14ac:dyDescent="0.25">
      <c r="C1050" s="110"/>
    </row>
    <row r="1051" spans="3:3" hidden="1" x14ac:dyDescent="0.25">
      <c r="C1051" s="110"/>
    </row>
    <row r="1052" spans="3:3" hidden="1" x14ac:dyDescent="0.25">
      <c r="C1052" s="110"/>
    </row>
    <row r="1053" spans="3:3" hidden="1" x14ac:dyDescent="0.25">
      <c r="C1053" s="110"/>
    </row>
    <row r="1054" spans="3:3" hidden="1" x14ac:dyDescent="0.25">
      <c r="C1054" s="110"/>
    </row>
    <row r="1055" spans="3:3" hidden="1" x14ac:dyDescent="0.25">
      <c r="C1055" s="110"/>
    </row>
    <row r="1056" spans="3:3" hidden="1" x14ac:dyDescent="0.25">
      <c r="C1056" s="110"/>
    </row>
    <row r="1057" spans="3:3" hidden="1" x14ac:dyDescent="0.25">
      <c r="C1057" s="110"/>
    </row>
    <row r="1058" spans="3:3" hidden="1" x14ac:dyDescent="0.25">
      <c r="C1058" s="110"/>
    </row>
    <row r="1059" spans="3:3" hidden="1" x14ac:dyDescent="0.25">
      <c r="C1059" s="110"/>
    </row>
    <row r="1060" spans="3:3" hidden="1" x14ac:dyDescent="0.25">
      <c r="C1060" s="110"/>
    </row>
    <row r="1061" spans="3:3" hidden="1" x14ac:dyDescent="0.25">
      <c r="C1061" s="110"/>
    </row>
    <row r="1062" spans="3:3" hidden="1" x14ac:dyDescent="0.25">
      <c r="C1062" s="110"/>
    </row>
    <row r="1063" spans="3:3" hidden="1" x14ac:dyDescent="0.25">
      <c r="C1063" s="110"/>
    </row>
    <row r="1064" spans="3:3" hidden="1" x14ac:dyDescent="0.25">
      <c r="C1064" s="110"/>
    </row>
    <row r="1065" spans="3:3" hidden="1" x14ac:dyDescent="0.25">
      <c r="C1065" s="110"/>
    </row>
    <row r="1066" spans="3:3" hidden="1" x14ac:dyDescent="0.25">
      <c r="C1066" s="110"/>
    </row>
    <row r="1067" spans="3:3" hidden="1" x14ac:dyDescent="0.25">
      <c r="C1067" s="110"/>
    </row>
    <row r="1068" spans="3:3" hidden="1" x14ac:dyDescent="0.25">
      <c r="C1068" s="110"/>
    </row>
    <row r="1069" spans="3:3" hidden="1" x14ac:dyDescent="0.25">
      <c r="C1069" s="110"/>
    </row>
    <row r="1070" spans="3:3" hidden="1" x14ac:dyDescent="0.25">
      <c r="C1070" s="110"/>
    </row>
    <row r="1071" spans="3:3" hidden="1" x14ac:dyDescent="0.25">
      <c r="C1071" s="110"/>
    </row>
    <row r="1072" spans="3:3" hidden="1" x14ac:dyDescent="0.25">
      <c r="C1072" s="110"/>
    </row>
    <row r="1073" spans="3:3" hidden="1" x14ac:dyDescent="0.25">
      <c r="C1073" s="110"/>
    </row>
    <row r="1074" spans="3:3" hidden="1" x14ac:dyDescent="0.25">
      <c r="C1074" s="110"/>
    </row>
    <row r="1075" spans="3:3" hidden="1" x14ac:dyDescent="0.25">
      <c r="C1075" s="110"/>
    </row>
    <row r="1076" spans="3:3" hidden="1" x14ac:dyDescent="0.25">
      <c r="C1076" s="110"/>
    </row>
    <row r="1077" spans="3:3" hidden="1" x14ac:dyDescent="0.25">
      <c r="C1077" s="110"/>
    </row>
    <row r="1078" spans="3:3" hidden="1" x14ac:dyDescent="0.25">
      <c r="C1078" s="110"/>
    </row>
    <row r="1079" spans="3:3" hidden="1" x14ac:dyDescent="0.25">
      <c r="C1079" s="110"/>
    </row>
    <row r="1080" spans="3:3" hidden="1" x14ac:dyDescent="0.25">
      <c r="C1080" s="110"/>
    </row>
    <row r="1081" spans="3:3" hidden="1" x14ac:dyDescent="0.25">
      <c r="C1081" s="110"/>
    </row>
    <row r="1082" spans="3:3" hidden="1" x14ac:dyDescent="0.25">
      <c r="C1082" s="110"/>
    </row>
    <row r="1083" spans="3:3" hidden="1" x14ac:dyDescent="0.25">
      <c r="C1083" s="110"/>
    </row>
    <row r="1084" spans="3:3" hidden="1" x14ac:dyDescent="0.25">
      <c r="C1084" s="110"/>
    </row>
    <row r="1085" spans="3:3" hidden="1" x14ac:dyDescent="0.25">
      <c r="C1085" s="110"/>
    </row>
    <row r="1086" spans="3:3" hidden="1" x14ac:dyDescent="0.25">
      <c r="C1086" s="110"/>
    </row>
    <row r="1087" spans="3:3" hidden="1" x14ac:dyDescent="0.25">
      <c r="C1087" s="110"/>
    </row>
    <row r="1088" spans="3:3" hidden="1" x14ac:dyDescent="0.25">
      <c r="C1088" s="110"/>
    </row>
    <row r="1089" spans="3:3" hidden="1" x14ac:dyDescent="0.25">
      <c r="C1089" s="110"/>
    </row>
    <row r="1090" spans="3:3" hidden="1" x14ac:dyDescent="0.25">
      <c r="C1090" s="110"/>
    </row>
    <row r="1091" spans="3:3" hidden="1" x14ac:dyDescent="0.25">
      <c r="C1091" s="110"/>
    </row>
    <row r="1092" spans="3:3" hidden="1" x14ac:dyDescent="0.25">
      <c r="C1092" s="110"/>
    </row>
    <row r="1093" spans="3:3" hidden="1" x14ac:dyDescent="0.25">
      <c r="C1093" s="110"/>
    </row>
    <row r="1094" spans="3:3" hidden="1" x14ac:dyDescent="0.25">
      <c r="C1094" s="110"/>
    </row>
    <row r="1095" spans="3:3" hidden="1" x14ac:dyDescent="0.25">
      <c r="C1095" s="110"/>
    </row>
    <row r="1096" spans="3:3" hidden="1" x14ac:dyDescent="0.25">
      <c r="C1096" s="110"/>
    </row>
    <row r="1097" spans="3:3" hidden="1" x14ac:dyDescent="0.25">
      <c r="C1097" s="110"/>
    </row>
    <row r="1098" spans="3:3" hidden="1" x14ac:dyDescent="0.25">
      <c r="C1098" s="110"/>
    </row>
    <row r="1099" spans="3:3" hidden="1" x14ac:dyDescent="0.25">
      <c r="C1099" s="110"/>
    </row>
    <row r="1100" spans="3:3" hidden="1" x14ac:dyDescent="0.25">
      <c r="C1100" s="110"/>
    </row>
    <row r="1101" spans="3:3" hidden="1" x14ac:dyDescent="0.25">
      <c r="C1101" s="110"/>
    </row>
    <row r="1102" spans="3:3" hidden="1" x14ac:dyDescent="0.25">
      <c r="C1102" s="110"/>
    </row>
    <row r="1103" spans="3:3" hidden="1" x14ac:dyDescent="0.25">
      <c r="C1103" s="110"/>
    </row>
    <row r="1104" spans="3:3" hidden="1" x14ac:dyDescent="0.25">
      <c r="C1104" s="110"/>
    </row>
    <row r="1105" spans="3:3" hidden="1" x14ac:dyDescent="0.25">
      <c r="C1105" s="110"/>
    </row>
    <row r="1106" spans="3:3" hidden="1" x14ac:dyDescent="0.25">
      <c r="C1106" s="110"/>
    </row>
    <row r="1107" spans="3:3" hidden="1" x14ac:dyDescent="0.25">
      <c r="C1107" s="110"/>
    </row>
    <row r="1108" spans="3:3" hidden="1" x14ac:dyDescent="0.25">
      <c r="C1108" s="110"/>
    </row>
    <row r="1109" spans="3:3" hidden="1" x14ac:dyDescent="0.25">
      <c r="C1109" s="110"/>
    </row>
    <row r="1110" spans="3:3" hidden="1" x14ac:dyDescent="0.25">
      <c r="C1110" s="110"/>
    </row>
    <row r="1111" spans="3:3" hidden="1" x14ac:dyDescent="0.25">
      <c r="C1111" s="110"/>
    </row>
    <row r="1112" spans="3:3" hidden="1" x14ac:dyDescent="0.25">
      <c r="C1112" s="110"/>
    </row>
    <row r="1113" spans="3:3" hidden="1" x14ac:dyDescent="0.25">
      <c r="C1113" s="110"/>
    </row>
    <row r="1114" spans="3:3" hidden="1" x14ac:dyDescent="0.25">
      <c r="C1114" s="110"/>
    </row>
    <row r="1115" spans="3:3" hidden="1" x14ac:dyDescent="0.25">
      <c r="C1115" s="110"/>
    </row>
    <row r="1116" spans="3:3" hidden="1" x14ac:dyDescent="0.25">
      <c r="C1116" s="110"/>
    </row>
    <row r="1117" spans="3:3" hidden="1" x14ac:dyDescent="0.25">
      <c r="C1117" s="110"/>
    </row>
    <row r="1118" spans="3:3" hidden="1" x14ac:dyDescent="0.25">
      <c r="C1118" s="110"/>
    </row>
    <row r="1119" spans="3:3" hidden="1" x14ac:dyDescent="0.25">
      <c r="C1119" s="110"/>
    </row>
    <row r="1120" spans="3:3" hidden="1" x14ac:dyDescent="0.25">
      <c r="C1120" s="110"/>
    </row>
    <row r="1121" spans="3:3" hidden="1" x14ac:dyDescent="0.25">
      <c r="C1121" s="110"/>
    </row>
    <row r="1122" spans="3:3" hidden="1" x14ac:dyDescent="0.25">
      <c r="C1122" s="110"/>
    </row>
    <row r="1123" spans="3:3" hidden="1" x14ac:dyDescent="0.25">
      <c r="C1123" s="110"/>
    </row>
    <row r="1124" spans="3:3" hidden="1" x14ac:dyDescent="0.25">
      <c r="C1124" s="110"/>
    </row>
    <row r="1125" spans="3:3" hidden="1" x14ac:dyDescent="0.25">
      <c r="C1125" s="110"/>
    </row>
    <row r="1126" spans="3:3" hidden="1" x14ac:dyDescent="0.25">
      <c r="C1126" s="110"/>
    </row>
    <row r="1127" spans="3:3" hidden="1" x14ac:dyDescent="0.25">
      <c r="C1127" s="110"/>
    </row>
    <row r="1128" spans="3:3" hidden="1" x14ac:dyDescent="0.25">
      <c r="C1128" s="110"/>
    </row>
    <row r="1129" spans="3:3" hidden="1" x14ac:dyDescent="0.25">
      <c r="C1129" s="110"/>
    </row>
    <row r="1130" spans="3:3" hidden="1" x14ac:dyDescent="0.25">
      <c r="C1130" s="110"/>
    </row>
    <row r="1131" spans="3:3" hidden="1" x14ac:dyDescent="0.25">
      <c r="C1131" s="110"/>
    </row>
    <row r="1132" spans="3:3" hidden="1" x14ac:dyDescent="0.25">
      <c r="C1132" s="110"/>
    </row>
    <row r="1133" spans="3:3" hidden="1" x14ac:dyDescent="0.25">
      <c r="C1133" s="110"/>
    </row>
    <row r="1134" spans="3:3" hidden="1" x14ac:dyDescent="0.25">
      <c r="C1134" s="110"/>
    </row>
    <row r="1135" spans="3:3" hidden="1" x14ac:dyDescent="0.25">
      <c r="C1135" s="110"/>
    </row>
    <row r="1136" spans="3:3" hidden="1" x14ac:dyDescent="0.25">
      <c r="C1136" s="110"/>
    </row>
    <row r="1137" spans="3:3" hidden="1" x14ac:dyDescent="0.25">
      <c r="C1137" s="110"/>
    </row>
    <row r="1138" spans="3:3" hidden="1" x14ac:dyDescent="0.25">
      <c r="C1138" s="110"/>
    </row>
    <row r="1139" spans="3:3" hidden="1" x14ac:dyDescent="0.25">
      <c r="C1139" s="110"/>
    </row>
    <row r="1140" spans="3:3" hidden="1" x14ac:dyDescent="0.25">
      <c r="C1140" s="110"/>
    </row>
    <row r="1141" spans="3:3" hidden="1" x14ac:dyDescent="0.25">
      <c r="C1141" s="110"/>
    </row>
    <row r="1142" spans="3:3" hidden="1" x14ac:dyDescent="0.25">
      <c r="C1142" s="110"/>
    </row>
    <row r="1143" spans="3:3" hidden="1" x14ac:dyDescent="0.25">
      <c r="C1143" s="110"/>
    </row>
    <row r="1144" spans="3:3" hidden="1" x14ac:dyDescent="0.25">
      <c r="C1144" s="110"/>
    </row>
    <row r="1145" spans="3:3" hidden="1" x14ac:dyDescent="0.25">
      <c r="C1145" s="110"/>
    </row>
    <row r="1146" spans="3:3" hidden="1" x14ac:dyDescent="0.25">
      <c r="C1146" s="110"/>
    </row>
    <row r="1147" spans="3:3" hidden="1" x14ac:dyDescent="0.25">
      <c r="C1147" s="110"/>
    </row>
    <row r="1148" spans="3:3" hidden="1" x14ac:dyDescent="0.25">
      <c r="C1148" s="110"/>
    </row>
    <row r="1149" spans="3:3" hidden="1" x14ac:dyDescent="0.25">
      <c r="C1149" s="110"/>
    </row>
    <row r="1150" spans="3:3" hidden="1" x14ac:dyDescent="0.25">
      <c r="C1150" s="110"/>
    </row>
    <row r="1151" spans="3:3" hidden="1" x14ac:dyDescent="0.25">
      <c r="C1151" s="110"/>
    </row>
    <row r="1152" spans="3:3" hidden="1" x14ac:dyDescent="0.25">
      <c r="C1152" s="110"/>
    </row>
    <row r="1153" spans="3:3" hidden="1" x14ac:dyDescent="0.25">
      <c r="C1153" s="110"/>
    </row>
    <row r="1154" spans="3:3" hidden="1" x14ac:dyDescent="0.25">
      <c r="C1154" s="110"/>
    </row>
    <row r="1155" spans="3:3" hidden="1" x14ac:dyDescent="0.25">
      <c r="C1155" s="110"/>
    </row>
    <row r="1156" spans="3:3" hidden="1" x14ac:dyDescent="0.25">
      <c r="C1156" s="110"/>
    </row>
    <row r="1157" spans="3:3" hidden="1" x14ac:dyDescent="0.25">
      <c r="C1157" s="110"/>
    </row>
    <row r="1158" spans="3:3" hidden="1" x14ac:dyDescent="0.25">
      <c r="C1158" s="110"/>
    </row>
    <row r="1159" spans="3:3" hidden="1" x14ac:dyDescent="0.25">
      <c r="C1159" s="110"/>
    </row>
    <row r="1160" spans="3:3" hidden="1" x14ac:dyDescent="0.25">
      <c r="C1160" s="110"/>
    </row>
    <row r="1161" spans="3:3" hidden="1" x14ac:dyDescent="0.25">
      <c r="C1161" s="110"/>
    </row>
    <row r="1162" spans="3:3" hidden="1" x14ac:dyDescent="0.25">
      <c r="C1162" s="110"/>
    </row>
    <row r="1163" spans="3:3" hidden="1" x14ac:dyDescent="0.25">
      <c r="C1163" s="110"/>
    </row>
    <row r="1164" spans="3:3" hidden="1" x14ac:dyDescent="0.25">
      <c r="C1164" s="110"/>
    </row>
    <row r="1165" spans="3:3" hidden="1" x14ac:dyDescent="0.25">
      <c r="C1165" s="110"/>
    </row>
    <row r="1166" spans="3:3" hidden="1" x14ac:dyDescent="0.25">
      <c r="C1166" s="110"/>
    </row>
    <row r="1167" spans="3:3" hidden="1" x14ac:dyDescent="0.25">
      <c r="C1167" s="110"/>
    </row>
    <row r="1168" spans="3:3" hidden="1" x14ac:dyDescent="0.25">
      <c r="C1168" s="110"/>
    </row>
    <row r="1169" spans="3:3" hidden="1" x14ac:dyDescent="0.25">
      <c r="C1169" s="110"/>
    </row>
    <row r="1170" spans="3:3" hidden="1" x14ac:dyDescent="0.25">
      <c r="C1170" s="110"/>
    </row>
    <row r="1171" spans="3:3" hidden="1" x14ac:dyDescent="0.25">
      <c r="C1171" s="110"/>
    </row>
    <row r="1172" spans="3:3" hidden="1" x14ac:dyDescent="0.25">
      <c r="C1172" s="110"/>
    </row>
    <row r="1173" spans="3:3" hidden="1" x14ac:dyDescent="0.25">
      <c r="C1173" s="110"/>
    </row>
    <row r="1174" spans="3:3" hidden="1" x14ac:dyDescent="0.25">
      <c r="C1174" s="110"/>
    </row>
    <row r="1175" spans="3:3" hidden="1" x14ac:dyDescent="0.25">
      <c r="C1175" s="110"/>
    </row>
    <row r="1176" spans="3:3" hidden="1" x14ac:dyDescent="0.25">
      <c r="C1176" s="110"/>
    </row>
    <row r="1177" spans="3:3" hidden="1" x14ac:dyDescent="0.25">
      <c r="C1177" s="110"/>
    </row>
    <row r="1178" spans="3:3" hidden="1" x14ac:dyDescent="0.25">
      <c r="C1178" s="110"/>
    </row>
    <row r="1179" spans="3:3" hidden="1" x14ac:dyDescent="0.25">
      <c r="C1179" s="110"/>
    </row>
    <row r="1180" spans="3:3" hidden="1" x14ac:dyDescent="0.25">
      <c r="C1180" s="110"/>
    </row>
    <row r="1181" spans="3:3" hidden="1" x14ac:dyDescent="0.25">
      <c r="C1181" s="110"/>
    </row>
    <row r="1182" spans="3:3" hidden="1" x14ac:dyDescent="0.25">
      <c r="C1182" s="110"/>
    </row>
    <row r="1183" spans="3:3" hidden="1" x14ac:dyDescent="0.25">
      <c r="C1183" s="110"/>
    </row>
    <row r="1184" spans="3:3" hidden="1" x14ac:dyDescent="0.25">
      <c r="C1184" s="110"/>
    </row>
    <row r="1185" spans="3:3" hidden="1" x14ac:dyDescent="0.25">
      <c r="C1185" s="110"/>
    </row>
    <row r="1186" spans="3:3" hidden="1" x14ac:dyDescent="0.25">
      <c r="C1186" s="110"/>
    </row>
    <row r="1187" spans="3:3" hidden="1" x14ac:dyDescent="0.25">
      <c r="C1187" s="110"/>
    </row>
    <row r="1188" spans="3:3" hidden="1" x14ac:dyDescent="0.25">
      <c r="C1188" s="110"/>
    </row>
    <row r="1189" spans="3:3" hidden="1" x14ac:dyDescent="0.25">
      <c r="C1189" s="110"/>
    </row>
    <row r="1190" spans="3:3" hidden="1" x14ac:dyDescent="0.25">
      <c r="C1190" s="110"/>
    </row>
    <row r="1191" spans="3:3" hidden="1" x14ac:dyDescent="0.25">
      <c r="C1191" s="110"/>
    </row>
    <row r="1192" spans="3:3" hidden="1" x14ac:dyDescent="0.25">
      <c r="C1192" s="110"/>
    </row>
    <row r="1193" spans="3:3" hidden="1" x14ac:dyDescent="0.25">
      <c r="C1193" s="110"/>
    </row>
    <row r="1194" spans="3:3" hidden="1" x14ac:dyDescent="0.25">
      <c r="C1194" s="110"/>
    </row>
    <row r="1195" spans="3:3" hidden="1" x14ac:dyDescent="0.25">
      <c r="C1195" s="110"/>
    </row>
    <row r="1196" spans="3:3" hidden="1" x14ac:dyDescent="0.25">
      <c r="C1196" s="110"/>
    </row>
    <row r="1197" spans="3:3" hidden="1" x14ac:dyDescent="0.25">
      <c r="C1197" s="110"/>
    </row>
    <row r="1198" spans="3:3" hidden="1" x14ac:dyDescent="0.25">
      <c r="C1198" s="110"/>
    </row>
    <row r="1199" spans="3:3" hidden="1" x14ac:dyDescent="0.25">
      <c r="C1199" s="110"/>
    </row>
    <row r="1200" spans="3:3" hidden="1" x14ac:dyDescent="0.25">
      <c r="C1200" s="110"/>
    </row>
    <row r="1201" spans="3:3" hidden="1" x14ac:dyDescent="0.25">
      <c r="C1201" s="110"/>
    </row>
    <row r="1202" spans="3:3" hidden="1" x14ac:dyDescent="0.25">
      <c r="C1202" s="110"/>
    </row>
    <row r="1203" spans="3:3" hidden="1" x14ac:dyDescent="0.25">
      <c r="C1203" s="110"/>
    </row>
    <row r="1204" spans="3:3" hidden="1" x14ac:dyDescent="0.25">
      <c r="C1204" s="110"/>
    </row>
    <row r="1205" spans="3:3" hidden="1" x14ac:dyDescent="0.25">
      <c r="C1205" s="110"/>
    </row>
    <row r="1206" spans="3:3" hidden="1" x14ac:dyDescent="0.25">
      <c r="C1206" s="110"/>
    </row>
    <row r="1207" spans="3:3" hidden="1" x14ac:dyDescent="0.25">
      <c r="C1207" s="110"/>
    </row>
    <row r="1208" spans="3:3" hidden="1" x14ac:dyDescent="0.25">
      <c r="C1208" s="110"/>
    </row>
    <row r="1209" spans="3:3" hidden="1" x14ac:dyDescent="0.25">
      <c r="C1209" s="110"/>
    </row>
    <row r="1210" spans="3:3" hidden="1" x14ac:dyDescent="0.25">
      <c r="C1210" s="110"/>
    </row>
    <row r="1211" spans="3:3" hidden="1" x14ac:dyDescent="0.25">
      <c r="C1211" s="110"/>
    </row>
    <row r="1212" spans="3:3" hidden="1" x14ac:dyDescent="0.25">
      <c r="C1212" s="110"/>
    </row>
    <row r="1213" spans="3:3" hidden="1" x14ac:dyDescent="0.25">
      <c r="C1213" s="110"/>
    </row>
    <row r="1214" spans="3:3" hidden="1" x14ac:dyDescent="0.25">
      <c r="C1214" s="110"/>
    </row>
    <row r="1215" spans="3:3" hidden="1" x14ac:dyDescent="0.25">
      <c r="C1215" s="110"/>
    </row>
    <row r="1216" spans="3:3" hidden="1" x14ac:dyDescent="0.25">
      <c r="C1216" s="110"/>
    </row>
    <row r="1217" spans="3:3" hidden="1" x14ac:dyDescent="0.25">
      <c r="C1217" s="110"/>
    </row>
    <row r="1218" spans="3:3" hidden="1" x14ac:dyDescent="0.25">
      <c r="C1218" s="110"/>
    </row>
    <row r="1219" spans="3:3" hidden="1" x14ac:dyDescent="0.25">
      <c r="C1219" s="110"/>
    </row>
    <row r="1220" spans="3:3" hidden="1" x14ac:dyDescent="0.25">
      <c r="C1220" s="110"/>
    </row>
    <row r="1221" spans="3:3" hidden="1" x14ac:dyDescent="0.25">
      <c r="C1221" s="110"/>
    </row>
    <row r="1222" spans="3:3" hidden="1" x14ac:dyDescent="0.25">
      <c r="C1222" s="110"/>
    </row>
    <row r="1223" spans="3:3" hidden="1" x14ac:dyDescent="0.25">
      <c r="C1223" s="110"/>
    </row>
    <row r="1224" spans="3:3" hidden="1" x14ac:dyDescent="0.25">
      <c r="C1224" s="110"/>
    </row>
    <row r="1225" spans="3:3" hidden="1" x14ac:dyDescent="0.25">
      <c r="C1225" s="110"/>
    </row>
    <row r="1226" spans="3:3" hidden="1" x14ac:dyDescent="0.25">
      <c r="C1226" s="110"/>
    </row>
    <row r="1227" spans="3:3" hidden="1" x14ac:dyDescent="0.25">
      <c r="C1227" s="110"/>
    </row>
    <row r="1228" spans="3:3" hidden="1" x14ac:dyDescent="0.25">
      <c r="C1228" s="110"/>
    </row>
    <row r="1229" spans="3:3" hidden="1" x14ac:dyDescent="0.25">
      <c r="C1229" s="110"/>
    </row>
    <row r="1230" spans="3:3" hidden="1" x14ac:dyDescent="0.25">
      <c r="C1230" s="110"/>
    </row>
    <row r="1231" spans="3:3" hidden="1" x14ac:dyDescent="0.25">
      <c r="C1231" s="110"/>
    </row>
    <row r="1232" spans="3:3" hidden="1" x14ac:dyDescent="0.25">
      <c r="C1232" s="110"/>
    </row>
    <row r="1233" spans="3:3" hidden="1" x14ac:dyDescent="0.25">
      <c r="C1233" s="110"/>
    </row>
    <row r="1234" spans="3:3" hidden="1" x14ac:dyDescent="0.25">
      <c r="C1234" s="110"/>
    </row>
    <row r="1235" spans="3:3" hidden="1" x14ac:dyDescent="0.25">
      <c r="C1235" s="110"/>
    </row>
    <row r="1236" spans="3:3" hidden="1" x14ac:dyDescent="0.25">
      <c r="C1236" s="110"/>
    </row>
    <row r="1237" spans="3:3" hidden="1" x14ac:dyDescent="0.25">
      <c r="C1237" s="110"/>
    </row>
    <row r="1238" spans="3:3" hidden="1" x14ac:dyDescent="0.25">
      <c r="C1238" s="110"/>
    </row>
    <row r="1239" spans="3:3" hidden="1" x14ac:dyDescent="0.25">
      <c r="C1239" s="110"/>
    </row>
    <row r="1240" spans="3:3" hidden="1" x14ac:dyDescent="0.25">
      <c r="C1240" s="110"/>
    </row>
    <row r="1241" spans="3:3" hidden="1" x14ac:dyDescent="0.25">
      <c r="C1241" s="110"/>
    </row>
    <row r="1242" spans="3:3" hidden="1" x14ac:dyDescent="0.25">
      <c r="C1242" s="110"/>
    </row>
    <row r="1243" spans="3:3" hidden="1" x14ac:dyDescent="0.25">
      <c r="C1243" s="110"/>
    </row>
    <row r="1244" spans="3:3" hidden="1" x14ac:dyDescent="0.25">
      <c r="C1244" s="110"/>
    </row>
    <row r="1245" spans="3:3" hidden="1" x14ac:dyDescent="0.25">
      <c r="C1245" s="110"/>
    </row>
    <row r="1246" spans="3:3" hidden="1" x14ac:dyDescent="0.25">
      <c r="C1246" s="110"/>
    </row>
    <row r="1247" spans="3:3" hidden="1" x14ac:dyDescent="0.25">
      <c r="C1247" s="110"/>
    </row>
    <row r="1248" spans="3:3" hidden="1" x14ac:dyDescent="0.25">
      <c r="C1248" s="110"/>
    </row>
    <row r="1249" spans="3:3" hidden="1" x14ac:dyDescent="0.25">
      <c r="C1249" s="110"/>
    </row>
    <row r="1250" spans="3:3" hidden="1" x14ac:dyDescent="0.25">
      <c r="C1250" s="110"/>
    </row>
    <row r="1251" spans="3:3" hidden="1" x14ac:dyDescent="0.25">
      <c r="C1251" s="110"/>
    </row>
    <row r="1252" spans="3:3" hidden="1" x14ac:dyDescent="0.25">
      <c r="C1252" s="110"/>
    </row>
    <row r="1253" spans="3:3" hidden="1" x14ac:dyDescent="0.25">
      <c r="C1253" s="110"/>
    </row>
    <row r="1254" spans="3:3" hidden="1" x14ac:dyDescent="0.25">
      <c r="C1254" s="110"/>
    </row>
    <row r="1255" spans="3:3" hidden="1" x14ac:dyDescent="0.25">
      <c r="C1255" s="110"/>
    </row>
    <row r="1256" spans="3:3" hidden="1" x14ac:dyDescent="0.25">
      <c r="C1256" s="110"/>
    </row>
    <row r="1257" spans="3:3" hidden="1" x14ac:dyDescent="0.25">
      <c r="C1257" s="110"/>
    </row>
    <row r="1258" spans="3:3" hidden="1" x14ac:dyDescent="0.25">
      <c r="C1258" s="110"/>
    </row>
    <row r="1259" spans="3:3" hidden="1" x14ac:dyDescent="0.25">
      <c r="C1259" s="110"/>
    </row>
    <row r="1260" spans="3:3" hidden="1" x14ac:dyDescent="0.25">
      <c r="C1260" s="110"/>
    </row>
    <row r="1261" spans="3:3" hidden="1" x14ac:dyDescent="0.25">
      <c r="C1261" s="110"/>
    </row>
    <row r="1262" spans="3:3" hidden="1" x14ac:dyDescent="0.25">
      <c r="C1262" s="110"/>
    </row>
    <row r="1263" spans="3:3" hidden="1" x14ac:dyDescent="0.25">
      <c r="C1263" s="110"/>
    </row>
    <row r="1264" spans="3:3" hidden="1" x14ac:dyDescent="0.25">
      <c r="C1264" s="110"/>
    </row>
    <row r="1265" spans="3:3" hidden="1" x14ac:dyDescent="0.25">
      <c r="C1265" s="110"/>
    </row>
    <row r="1266" spans="3:3" hidden="1" x14ac:dyDescent="0.25">
      <c r="C1266" s="110"/>
    </row>
    <row r="1267" spans="3:3" hidden="1" x14ac:dyDescent="0.25">
      <c r="C1267" s="110"/>
    </row>
    <row r="1268" spans="3:3" hidden="1" x14ac:dyDescent="0.25">
      <c r="C1268" s="110"/>
    </row>
    <row r="1269" spans="3:3" hidden="1" x14ac:dyDescent="0.25">
      <c r="C1269" s="110"/>
    </row>
    <row r="1270" spans="3:3" hidden="1" x14ac:dyDescent="0.25">
      <c r="C1270" s="110"/>
    </row>
    <row r="1271" spans="3:3" hidden="1" x14ac:dyDescent="0.25">
      <c r="C1271" s="110"/>
    </row>
    <row r="1272" spans="3:3" hidden="1" x14ac:dyDescent="0.25">
      <c r="C1272" s="110"/>
    </row>
    <row r="1273" spans="3:3" hidden="1" x14ac:dyDescent="0.25">
      <c r="C1273" s="110"/>
    </row>
    <row r="1274" spans="3:3" hidden="1" x14ac:dyDescent="0.25">
      <c r="C1274" s="110"/>
    </row>
    <row r="1275" spans="3:3" hidden="1" x14ac:dyDescent="0.25">
      <c r="C1275" s="110"/>
    </row>
    <row r="1276" spans="3:3" hidden="1" x14ac:dyDescent="0.25">
      <c r="C1276" s="110"/>
    </row>
    <row r="1277" spans="3:3" hidden="1" x14ac:dyDescent="0.25">
      <c r="C1277" s="110"/>
    </row>
    <row r="1278" spans="3:3" hidden="1" x14ac:dyDescent="0.25">
      <c r="C1278" s="110"/>
    </row>
    <row r="1279" spans="3:3" hidden="1" x14ac:dyDescent="0.25">
      <c r="C1279" s="110"/>
    </row>
    <row r="1280" spans="3:3" hidden="1" x14ac:dyDescent="0.25">
      <c r="C1280" s="110"/>
    </row>
    <row r="1281" spans="3:3" hidden="1" x14ac:dyDescent="0.25">
      <c r="C1281" s="110"/>
    </row>
    <row r="1282" spans="3:3" hidden="1" x14ac:dyDescent="0.25">
      <c r="C1282" s="110"/>
    </row>
    <row r="1283" spans="3:3" hidden="1" x14ac:dyDescent="0.25">
      <c r="C1283" s="110"/>
    </row>
    <row r="1284" spans="3:3" hidden="1" x14ac:dyDescent="0.25">
      <c r="C1284" s="110"/>
    </row>
    <row r="1285" spans="3:3" hidden="1" x14ac:dyDescent="0.25">
      <c r="C1285" s="110"/>
    </row>
    <row r="1286" spans="3:3" hidden="1" x14ac:dyDescent="0.25">
      <c r="C1286" s="110"/>
    </row>
    <row r="1287" spans="3:3" hidden="1" x14ac:dyDescent="0.25">
      <c r="C1287" s="110"/>
    </row>
    <row r="1288" spans="3:3" hidden="1" x14ac:dyDescent="0.25">
      <c r="C1288" s="110"/>
    </row>
    <row r="1289" spans="3:3" hidden="1" x14ac:dyDescent="0.25">
      <c r="C1289" s="110"/>
    </row>
    <row r="1290" spans="3:3" hidden="1" x14ac:dyDescent="0.25">
      <c r="C1290" s="110"/>
    </row>
    <row r="1291" spans="3:3" hidden="1" x14ac:dyDescent="0.25">
      <c r="C1291" s="110"/>
    </row>
    <row r="1292" spans="3:3" hidden="1" x14ac:dyDescent="0.25">
      <c r="C1292" s="110"/>
    </row>
    <row r="1293" spans="3:3" hidden="1" x14ac:dyDescent="0.25">
      <c r="C1293" s="110"/>
    </row>
    <row r="1294" spans="3:3" hidden="1" x14ac:dyDescent="0.25">
      <c r="C1294" s="110"/>
    </row>
    <row r="1295" spans="3:3" hidden="1" x14ac:dyDescent="0.25">
      <c r="C1295" s="110"/>
    </row>
    <row r="1296" spans="3:3" hidden="1" x14ac:dyDescent="0.25">
      <c r="C1296" s="110"/>
    </row>
    <row r="1297" spans="3:3" hidden="1" x14ac:dyDescent="0.25">
      <c r="C1297" s="110"/>
    </row>
    <row r="1298" spans="3:3" hidden="1" x14ac:dyDescent="0.25">
      <c r="C1298" s="110"/>
    </row>
    <row r="1299" spans="3:3" hidden="1" x14ac:dyDescent="0.25">
      <c r="C1299" s="110"/>
    </row>
    <row r="1300" spans="3:3" hidden="1" x14ac:dyDescent="0.25">
      <c r="C1300" s="110"/>
    </row>
    <row r="1301" spans="3:3" hidden="1" x14ac:dyDescent="0.25">
      <c r="C1301" s="110"/>
    </row>
    <row r="1302" spans="3:3" hidden="1" x14ac:dyDescent="0.25">
      <c r="C1302" s="110"/>
    </row>
    <row r="1303" spans="3:3" hidden="1" x14ac:dyDescent="0.25">
      <c r="C1303" s="110"/>
    </row>
    <row r="1304" spans="3:3" hidden="1" x14ac:dyDescent="0.25">
      <c r="C1304" s="110"/>
    </row>
    <row r="1305" spans="3:3" hidden="1" x14ac:dyDescent="0.25">
      <c r="C1305" s="110"/>
    </row>
    <row r="1306" spans="3:3" hidden="1" x14ac:dyDescent="0.25">
      <c r="C1306" s="110"/>
    </row>
    <row r="1307" spans="3:3" hidden="1" x14ac:dyDescent="0.25">
      <c r="C1307" s="110"/>
    </row>
    <row r="1308" spans="3:3" hidden="1" x14ac:dyDescent="0.25">
      <c r="C1308" s="110"/>
    </row>
    <row r="1309" spans="3:3" hidden="1" x14ac:dyDescent="0.25">
      <c r="C1309" s="110"/>
    </row>
    <row r="1310" spans="3:3" hidden="1" x14ac:dyDescent="0.25">
      <c r="C1310" s="110"/>
    </row>
    <row r="1311" spans="3:3" hidden="1" x14ac:dyDescent="0.25">
      <c r="C1311" s="110"/>
    </row>
    <row r="1312" spans="3:3" hidden="1" x14ac:dyDescent="0.25">
      <c r="C1312" s="110"/>
    </row>
    <row r="1313" spans="3:3" hidden="1" x14ac:dyDescent="0.25">
      <c r="C1313" s="110"/>
    </row>
    <row r="1314" spans="3:3" hidden="1" x14ac:dyDescent="0.25">
      <c r="C1314" s="110"/>
    </row>
    <row r="1315" spans="3:3" hidden="1" x14ac:dyDescent="0.25">
      <c r="C1315" s="110"/>
    </row>
    <row r="1316" spans="3:3" hidden="1" x14ac:dyDescent="0.25">
      <c r="C1316" s="110"/>
    </row>
    <row r="1317" spans="3:3" hidden="1" x14ac:dyDescent="0.25">
      <c r="C1317" s="110"/>
    </row>
    <row r="1318" spans="3:3" hidden="1" x14ac:dyDescent="0.25">
      <c r="C1318" s="110"/>
    </row>
    <row r="1319" spans="3:3" hidden="1" x14ac:dyDescent="0.25">
      <c r="C1319" s="110"/>
    </row>
    <row r="1320" spans="3:3" hidden="1" x14ac:dyDescent="0.25">
      <c r="C1320" s="110"/>
    </row>
    <row r="1321" spans="3:3" hidden="1" x14ac:dyDescent="0.25">
      <c r="C1321" s="110"/>
    </row>
    <row r="1322" spans="3:3" hidden="1" x14ac:dyDescent="0.25">
      <c r="C1322" s="110"/>
    </row>
    <row r="1323" spans="3:3" hidden="1" x14ac:dyDescent="0.25">
      <c r="C1323" s="110"/>
    </row>
    <row r="1324" spans="3:3" hidden="1" x14ac:dyDescent="0.25">
      <c r="C1324" s="110"/>
    </row>
    <row r="1325" spans="3:3" hidden="1" x14ac:dyDescent="0.25">
      <c r="C1325" s="110"/>
    </row>
    <row r="1326" spans="3:3" hidden="1" x14ac:dyDescent="0.25">
      <c r="C1326" s="110"/>
    </row>
    <row r="1327" spans="3:3" hidden="1" x14ac:dyDescent="0.25">
      <c r="C1327" s="110"/>
    </row>
    <row r="1328" spans="3:3" hidden="1" x14ac:dyDescent="0.25">
      <c r="C1328" s="110"/>
    </row>
    <row r="1329" spans="3:3" hidden="1" x14ac:dyDescent="0.25">
      <c r="C1329" s="110"/>
    </row>
    <row r="1330" spans="3:3" hidden="1" x14ac:dyDescent="0.25">
      <c r="C1330" s="110"/>
    </row>
    <row r="1331" spans="3:3" hidden="1" x14ac:dyDescent="0.25">
      <c r="C1331" s="110"/>
    </row>
    <row r="1332" spans="3:3" hidden="1" x14ac:dyDescent="0.25">
      <c r="C1332" s="110"/>
    </row>
    <row r="1333" spans="3:3" hidden="1" x14ac:dyDescent="0.25">
      <c r="C1333" s="110"/>
    </row>
    <row r="1334" spans="3:3" hidden="1" x14ac:dyDescent="0.25">
      <c r="C1334" s="110"/>
    </row>
    <row r="1335" spans="3:3" hidden="1" x14ac:dyDescent="0.25">
      <c r="C1335" s="110"/>
    </row>
    <row r="1336" spans="3:3" hidden="1" x14ac:dyDescent="0.25">
      <c r="C1336" s="110"/>
    </row>
    <row r="1337" spans="3:3" hidden="1" x14ac:dyDescent="0.25">
      <c r="C1337" s="110"/>
    </row>
    <row r="1338" spans="3:3" hidden="1" x14ac:dyDescent="0.25">
      <c r="C1338" s="110"/>
    </row>
    <row r="1339" spans="3:3" hidden="1" x14ac:dyDescent="0.25">
      <c r="C1339" s="110"/>
    </row>
    <row r="1340" spans="3:3" hidden="1" x14ac:dyDescent="0.25">
      <c r="C1340" s="110"/>
    </row>
    <row r="1341" spans="3:3" hidden="1" x14ac:dyDescent="0.25">
      <c r="C1341" s="110"/>
    </row>
    <row r="1342" spans="3:3" hidden="1" x14ac:dyDescent="0.25">
      <c r="C1342" s="110"/>
    </row>
    <row r="1343" spans="3:3" hidden="1" x14ac:dyDescent="0.25">
      <c r="C1343" s="110"/>
    </row>
    <row r="1344" spans="3:3" hidden="1" x14ac:dyDescent="0.25">
      <c r="C1344" s="110"/>
    </row>
    <row r="1345" spans="3:3" hidden="1" x14ac:dyDescent="0.25">
      <c r="C1345" s="110"/>
    </row>
    <row r="1346" spans="3:3" hidden="1" x14ac:dyDescent="0.25">
      <c r="C1346" s="110"/>
    </row>
    <row r="1347" spans="3:3" hidden="1" x14ac:dyDescent="0.25">
      <c r="C1347" s="110"/>
    </row>
    <row r="1348" spans="3:3" hidden="1" x14ac:dyDescent="0.25">
      <c r="C1348" s="110"/>
    </row>
    <row r="1349" spans="3:3" hidden="1" x14ac:dyDescent="0.25">
      <c r="C1349" s="110"/>
    </row>
    <row r="1350" spans="3:3" hidden="1" x14ac:dyDescent="0.25">
      <c r="C1350" s="110"/>
    </row>
    <row r="1351" spans="3:3" hidden="1" x14ac:dyDescent="0.25">
      <c r="C1351" s="110"/>
    </row>
    <row r="1352" spans="3:3" hidden="1" x14ac:dyDescent="0.25">
      <c r="C1352" s="110"/>
    </row>
    <row r="1353" spans="3:3" hidden="1" x14ac:dyDescent="0.25">
      <c r="C1353" s="110"/>
    </row>
    <row r="1354" spans="3:3" hidden="1" x14ac:dyDescent="0.25">
      <c r="C1354" s="110"/>
    </row>
    <row r="1355" spans="3:3" hidden="1" x14ac:dyDescent="0.25">
      <c r="C1355" s="110"/>
    </row>
    <row r="1356" spans="3:3" hidden="1" x14ac:dyDescent="0.25">
      <c r="C1356" s="110"/>
    </row>
    <row r="1357" spans="3:3" hidden="1" x14ac:dyDescent="0.25">
      <c r="C1357" s="110"/>
    </row>
    <row r="1358" spans="3:3" hidden="1" x14ac:dyDescent="0.25">
      <c r="C1358" s="110"/>
    </row>
    <row r="1359" spans="3:3" hidden="1" x14ac:dyDescent="0.25">
      <c r="C1359" s="110"/>
    </row>
    <row r="1360" spans="3:3" hidden="1" x14ac:dyDescent="0.25">
      <c r="C1360" s="110"/>
    </row>
    <row r="1361" spans="3:3" hidden="1" x14ac:dyDescent="0.25">
      <c r="C1361" s="110"/>
    </row>
    <row r="1362" spans="3:3" hidden="1" x14ac:dyDescent="0.25">
      <c r="C1362" s="110"/>
    </row>
    <row r="1363" spans="3:3" hidden="1" x14ac:dyDescent="0.25">
      <c r="C1363" s="110"/>
    </row>
    <row r="1364" spans="3:3" hidden="1" x14ac:dyDescent="0.25">
      <c r="C1364" s="110"/>
    </row>
    <row r="1365" spans="3:3" hidden="1" x14ac:dyDescent="0.25">
      <c r="C1365" s="110"/>
    </row>
    <row r="1366" spans="3:3" hidden="1" x14ac:dyDescent="0.25">
      <c r="C1366" s="110"/>
    </row>
    <row r="1367" spans="3:3" hidden="1" x14ac:dyDescent="0.25">
      <c r="C1367" s="110"/>
    </row>
    <row r="1368" spans="3:3" hidden="1" x14ac:dyDescent="0.25">
      <c r="C1368" s="110"/>
    </row>
    <row r="1369" spans="3:3" hidden="1" x14ac:dyDescent="0.25">
      <c r="C1369" s="110"/>
    </row>
    <row r="1370" spans="3:3" hidden="1" x14ac:dyDescent="0.25">
      <c r="C1370" s="110"/>
    </row>
    <row r="1371" spans="3:3" hidden="1" x14ac:dyDescent="0.25">
      <c r="C1371" s="110"/>
    </row>
    <row r="1372" spans="3:3" hidden="1" x14ac:dyDescent="0.25">
      <c r="C1372" s="110"/>
    </row>
    <row r="1373" spans="3:3" hidden="1" x14ac:dyDescent="0.25">
      <c r="C1373" s="110"/>
    </row>
    <row r="1374" spans="3:3" hidden="1" x14ac:dyDescent="0.25">
      <c r="C1374" s="110"/>
    </row>
    <row r="1375" spans="3:3" hidden="1" x14ac:dyDescent="0.25">
      <c r="C1375" s="110"/>
    </row>
    <row r="1376" spans="3:3" hidden="1" x14ac:dyDescent="0.25">
      <c r="C1376" s="110"/>
    </row>
    <row r="1377" spans="3:3" hidden="1" x14ac:dyDescent="0.25">
      <c r="C1377" s="110"/>
    </row>
    <row r="1378" spans="3:3" hidden="1" x14ac:dyDescent="0.25">
      <c r="C1378" s="110"/>
    </row>
    <row r="1379" spans="3:3" hidden="1" x14ac:dyDescent="0.25">
      <c r="C1379" s="110"/>
    </row>
    <row r="1380" spans="3:3" hidden="1" x14ac:dyDescent="0.25">
      <c r="C1380" s="110"/>
    </row>
    <row r="1381" spans="3:3" hidden="1" x14ac:dyDescent="0.25">
      <c r="C1381" s="110"/>
    </row>
    <row r="1382" spans="3:3" hidden="1" x14ac:dyDescent="0.25">
      <c r="C1382" s="110"/>
    </row>
    <row r="1383" spans="3:3" hidden="1" x14ac:dyDescent="0.25">
      <c r="C1383" s="110"/>
    </row>
    <row r="1384" spans="3:3" hidden="1" x14ac:dyDescent="0.25">
      <c r="C1384" s="110"/>
    </row>
    <row r="1385" spans="3:3" hidden="1" x14ac:dyDescent="0.25">
      <c r="C1385" s="110"/>
    </row>
    <row r="1386" spans="3:3" hidden="1" x14ac:dyDescent="0.25">
      <c r="C1386" s="110"/>
    </row>
    <row r="1387" spans="3:3" hidden="1" x14ac:dyDescent="0.25">
      <c r="C1387" s="110"/>
    </row>
    <row r="1388" spans="3:3" hidden="1" x14ac:dyDescent="0.25">
      <c r="C1388" s="110"/>
    </row>
    <row r="1389" spans="3:3" hidden="1" x14ac:dyDescent="0.25">
      <c r="C1389" s="110"/>
    </row>
    <row r="1390" spans="3:3" hidden="1" x14ac:dyDescent="0.25">
      <c r="C1390" s="110"/>
    </row>
    <row r="1391" spans="3:3" hidden="1" x14ac:dyDescent="0.25">
      <c r="C1391" s="110"/>
    </row>
    <row r="1392" spans="3:3" hidden="1" x14ac:dyDescent="0.25">
      <c r="C1392" s="110"/>
    </row>
    <row r="1393" spans="3:3" hidden="1" x14ac:dyDescent="0.25">
      <c r="C1393" s="110"/>
    </row>
    <row r="1394" spans="3:3" hidden="1" x14ac:dyDescent="0.25">
      <c r="C1394" s="110"/>
    </row>
    <row r="1395" spans="3:3" hidden="1" x14ac:dyDescent="0.25">
      <c r="C1395" s="110"/>
    </row>
    <row r="1396" spans="3:3" hidden="1" x14ac:dyDescent="0.25">
      <c r="C1396" s="110"/>
    </row>
    <row r="1397" spans="3:3" hidden="1" x14ac:dyDescent="0.25">
      <c r="C1397" s="110"/>
    </row>
    <row r="1398" spans="3:3" hidden="1" x14ac:dyDescent="0.25">
      <c r="C1398" s="110"/>
    </row>
    <row r="1399" spans="3:3" hidden="1" x14ac:dyDescent="0.25">
      <c r="C1399" s="110"/>
    </row>
    <row r="1400" spans="3:3" hidden="1" x14ac:dyDescent="0.25">
      <c r="C1400" s="110"/>
    </row>
    <row r="1401" spans="3:3" hidden="1" x14ac:dyDescent="0.25">
      <c r="C1401" s="110"/>
    </row>
    <row r="1402" spans="3:3" hidden="1" x14ac:dyDescent="0.25">
      <c r="C1402" s="110"/>
    </row>
    <row r="1403" spans="3:3" hidden="1" x14ac:dyDescent="0.25">
      <c r="C1403" s="110"/>
    </row>
    <row r="1404" spans="3:3" hidden="1" x14ac:dyDescent="0.25">
      <c r="C1404" s="110"/>
    </row>
    <row r="1405" spans="3:3" hidden="1" x14ac:dyDescent="0.25">
      <c r="C1405" s="110"/>
    </row>
    <row r="1406" spans="3:3" hidden="1" x14ac:dyDescent="0.25">
      <c r="C1406" s="110"/>
    </row>
    <row r="1407" spans="3:3" hidden="1" x14ac:dyDescent="0.25">
      <c r="C1407" s="110"/>
    </row>
    <row r="1408" spans="3:3" hidden="1" x14ac:dyDescent="0.25">
      <c r="C1408" s="110"/>
    </row>
    <row r="1409" spans="3:3" hidden="1" x14ac:dyDescent="0.25">
      <c r="C1409" s="110"/>
    </row>
    <row r="1410" spans="3:3" hidden="1" x14ac:dyDescent="0.25">
      <c r="C1410" s="110"/>
    </row>
    <row r="1411" spans="3:3" hidden="1" x14ac:dyDescent="0.25">
      <c r="C1411" s="110"/>
    </row>
    <row r="1412" spans="3:3" hidden="1" x14ac:dyDescent="0.25">
      <c r="C1412" s="110"/>
    </row>
    <row r="1413" spans="3:3" hidden="1" x14ac:dyDescent="0.25">
      <c r="C1413" s="110"/>
    </row>
    <row r="1414" spans="3:3" hidden="1" x14ac:dyDescent="0.25">
      <c r="C1414" s="110"/>
    </row>
    <row r="1415" spans="3:3" hidden="1" x14ac:dyDescent="0.25">
      <c r="C1415" s="110"/>
    </row>
    <row r="1416" spans="3:3" hidden="1" x14ac:dyDescent="0.25">
      <c r="C1416" s="110"/>
    </row>
    <row r="1417" spans="3:3" hidden="1" x14ac:dyDescent="0.25">
      <c r="C1417" s="110"/>
    </row>
    <row r="1418" spans="3:3" hidden="1" x14ac:dyDescent="0.25">
      <c r="C1418" s="110"/>
    </row>
    <row r="1419" spans="3:3" hidden="1" x14ac:dyDescent="0.25">
      <c r="C1419" s="110"/>
    </row>
    <row r="1420" spans="3:3" hidden="1" x14ac:dyDescent="0.25">
      <c r="C1420" s="110"/>
    </row>
    <row r="1421" spans="3:3" hidden="1" x14ac:dyDescent="0.25">
      <c r="C1421" s="110"/>
    </row>
    <row r="1422" spans="3:3" hidden="1" x14ac:dyDescent="0.25">
      <c r="C1422" s="110"/>
    </row>
    <row r="1423" spans="3:3" hidden="1" x14ac:dyDescent="0.25">
      <c r="C1423" s="110"/>
    </row>
    <row r="1424" spans="3:3" hidden="1" x14ac:dyDescent="0.25">
      <c r="C1424" s="110"/>
    </row>
    <row r="1425" spans="3:3" hidden="1" x14ac:dyDescent="0.25">
      <c r="C1425" s="110"/>
    </row>
    <row r="1426" spans="3:3" hidden="1" x14ac:dyDescent="0.25">
      <c r="C1426" s="110"/>
    </row>
    <row r="1427" spans="3:3" hidden="1" x14ac:dyDescent="0.25">
      <c r="C1427" s="110"/>
    </row>
    <row r="1428" spans="3:3" hidden="1" x14ac:dyDescent="0.25">
      <c r="C1428" s="110"/>
    </row>
    <row r="1429" spans="3:3" hidden="1" x14ac:dyDescent="0.25">
      <c r="C1429" s="110"/>
    </row>
    <row r="1430" spans="3:3" hidden="1" x14ac:dyDescent="0.25">
      <c r="C1430" s="110"/>
    </row>
    <row r="1431" spans="3:3" hidden="1" x14ac:dyDescent="0.25">
      <c r="C1431" s="110"/>
    </row>
    <row r="1432" spans="3:3" hidden="1" x14ac:dyDescent="0.25">
      <c r="C1432" s="110"/>
    </row>
    <row r="1433" spans="3:3" hidden="1" x14ac:dyDescent="0.25">
      <c r="C1433" s="110"/>
    </row>
    <row r="1434" spans="3:3" hidden="1" x14ac:dyDescent="0.25">
      <c r="C1434" s="110"/>
    </row>
    <row r="1435" spans="3:3" hidden="1" x14ac:dyDescent="0.25">
      <c r="C1435" s="110"/>
    </row>
    <row r="1436" spans="3:3" hidden="1" x14ac:dyDescent="0.25">
      <c r="C1436" s="110"/>
    </row>
    <row r="1437" spans="3:3" hidden="1" x14ac:dyDescent="0.25">
      <c r="C1437" s="110"/>
    </row>
    <row r="1438" spans="3:3" hidden="1" x14ac:dyDescent="0.25">
      <c r="C1438" s="110"/>
    </row>
    <row r="1439" spans="3:3" hidden="1" x14ac:dyDescent="0.25">
      <c r="C1439" s="110"/>
    </row>
    <row r="1440" spans="3:3" hidden="1" x14ac:dyDescent="0.25">
      <c r="C1440" s="110"/>
    </row>
    <row r="1441" spans="3:3" hidden="1" x14ac:dyDescent="0.25">
      <c r="C1441" s="110"/>
    </row>
    <row r="1442" spans="3:3" hidden="1" x14ac:dyDescent="0.25">
      <c r="C1442" s="110"/>
    </row>
    <row r="1443" spans="3:3" hidden="1" x14ac:dyDescent="0.25">
      <c r="C1443" s="110"/>
    </row>
    <row r="1444" spans="3:3" hidden="1" x14ac:dyDescent="0.25">
      <c r="C1444" s="110"/>
    </row>
    <row r="1445" spans="3:3" hidden="1" x14ac:dyDescent="0.25">
      <c r="C1445" s="110"/>
    </row>
    <row r="1446" spans="3:3" hidden="1" x14ac:dyDescent="0.25">
      <c r="C1446" s="110"/>
    </row>
    <row r="1447" spans="3:3" hidden="1" x14ac:dyDescent="0.25">
      <c r="C1447" s="110"/>
    </row>
    <row r="1448" spans="3:3" hidden="1" x14ac:dyDescent="0.25">
      <c r="C1448" s="110"/>
    </row>
    <row r="1449" spans="3:3" hidden="1" x14ac:dyDescent="0.25">
      <c r="C1449" s="110"/>
    </row>
    <row r="1450" spans="3:3" hidden="1" x14ac:dyDescent="0.25">
      <c r="C1450" s="110"/>
    </row>
    <row r="1451" spans="3:3" hidden="1" x14ac:dyDescent="0.25">
      <c r="C1451" s="110"/>
    </row>
    <row r="1452" spans="3:3" hidden="1" x14ac:dyDescent="0.25">
      <c r="C1452" s="110"/>
    </row>
    <row r="1453" spans="3:3" hidden="1" x14ac:dyDescent="0.25">
      <c r="C1453" s="110"/>
    </row>
    <row r="1454" spans="3:3" hidden="1" x14ac:dyDescent="0.25">
      <c r="C1454" s="110"/>
    </row>
    <row r="1455" spans="3:3" hidden="1" x14ac:dyDescent="0.25">
      <c r="C1455" s="110"/>
    </row>
    <row r="1456" spans="3:3" hidden="1" x14ac:dyDescent="0.25">
      <c r="C1456" s="110"/>
    </row>
    <row r="1457" spans="3:3" hidden="1" x14ac:dyDescent="0.25">
      <c r="C1457" s="110"/>
    </row>
    <row r="1458" spans="3:3" hidden="1" x14ac:dyDescent="0.25">
      <c r="C1458" s="110"/>
    </row>
    <row r="1459" spans="3:3" hidden="1" x14ac:dyDescent="0.25">
      <c r="C1459" s="110"/>
    </row>
    <row r="1460" spans="3:3" hidden="1" x14ac:dyDescent="0.25">
      <c r="C1460" s="110"/>
    </row>
    <row r="1461" spans="3:3" hidden="1" x14ac:dyDescent="0.25">
      <c r="C1461" s="110"/>
    </row>
    <row r="1462" spans="3:3" hidden="1" x14ac:dyDescent="0.25">
      <c r="C1462" s="110"/>
    </row>
    <row r="1463" spans="3:3" hidden="1" x14ac:dyDescent="0.25">
      <c r="C1463" s="110"/>
    </row>
    <row r="1464" spans="3:3" hidden="1" x14ac:dyDescent="0.25">
      <c r="C1464" s="110"/>
    </row>
    <row r="1465" spans="3:3" hidden="1" x14ac:dyDescent="0.25">
      <c r="C1465" s="110"/>
    </row>
    <row r="1466" spans="3:3" hidden="1" x14ac:dyDescent="0.25">
      <c r="C1466" s="110"/>
    </row>
    <row r="1467" spans="3:3" hidden="1" x14ac:dyDescent="0.25">
      <c r="C1467" s="110"/>
    </row>
    <row r="1468" spans="3:3" hidden="1" x14ac:dyDescent="0.25">
      <c r="C1468" s="110"/>
    </row>
    <row r="1469" spans="3:3" hidden="1" x14ac:dyDescent="0.25">
      <c r="C1469" s="110"/>
    </row>
    <row r="1470" spans="3:3" hidden="1" x14ac:dyDescent="0.25">
      <c r="C1470" s="110"/>
    </row>
    <row r="1471" spans="3:3" hidden="1" x14ac:dyDescent="0.25">
      <c r="C1471" s="110"/>
    </row>
    <row r="1472" spans="3:3" hidden="1" x14ac:dyDescent="0.25">
      <c r="C1472" s="110"/>
    </row>
    <row r="1473" spans="3:3" hidden="1" x14ac:dyDescent="0.25">
      <c r="C1473" s="110"/>
    </row>
    <row r="1474" spans="3:3" hidden="1" x14ac:dyDescent="0.25">
      <c r="C1474" s="110"/>
    </row>
    <row r="1475" spans="3:3" hidden="1" x14ac:dyDescent="0.25">
      <c r="C1475" s="110"/>
    </row>
    <row r="1476" spans="3:3" hidden="1" x14ac:dyDescent="0.25">
      <c r="C1476" s="110"/>
    </row>
    <row r="1477" spans="3:3" hidden="1" x14ac:dyDescent="0.25">
      <c r="C1477" s="110"/>
    </row>
    <row r="1478" spans="3:3" hidden="1" x14ac:dyDescent="0.25">
      <c r="C1478" s="110"/>
    </row>
    <row r="1479" spans="3:3" hidden="1" x14ac:dyDescent="0.25">
      <c r="C1479" s="110"/>
    </row>
    <row r="1480" spans="3:3" hidden="1" x14ac:dyDescent="0.25">
      <c r="C1480" s="110"/>
    </row>
    <row r="1481" spans="3:3" hidden="1" x14ac:dyDescent="0.25">
      <c r="C1481" s="110"/>
    </row>
    <row r="1482" spans="3:3" hidden="1" x14ac:dyDescent="0.25">
      <c r="C1482" s="110"/>
    </row>
    <row r="1483" spans="3:3" hidden="1" x14ac:dyDescent="0.25">
      <c r="C1483" s="110"/>
    </row>
    <row r="1484" spans="3:3" hidden="1" x14ac:dyDescent="0.25">
      <c r="C1484" s="110"/>
    </row>
    <row r="1485" spans="3:3" hidden="1" x14ac:dyDescent="0.25">
      <c r="C1485" s="110"/>
    </row>
    <row r="1486" spans="3:3" hidden="1" x14ac:dyDescent="0.25">
      <c r="C1486" s="110"/>
    </row>
    <row r="1487" spans="3:3" hidden="1" x14ac:dyDescent="0.25">
      <c r="C1487" s="110"/>
    </row>
    <row r="1488" spans="3:3" hidden="1" x14ac:dyDescent="0.25">
      <c r="C1488" s="110"/>
    </row>
    <row r="1489" spans="3:3" hidden="1" x14ac:dyDescent="0.25">
      <c r="C1489" s="110"/>
    </row>
    <row r="1490" spans="3:3" hidden="1" x14ac:dyDescent="0.25">
      <c r="C1490" s="110"/>
    </row>
    <row r="1491" spans="3:3" hidden="1" x14ac:dyDescent="0.25">
      <c r="C1491" s="110"/>
    </row>
    <row r="1492" spans="3:3" hidden="1" x14ac:dyDescent="0.25">
      <c r="C1492" s="110"/>
    </row>
    <row r="1493" spans="3:3" hidden="1" x14ac:dyDescent="0.25">
      <c r="C1493" s="110"/>
    </row>
    <row r="1494" spans="3:3" hidden="1" x14ac:dyDescent="0.25">
      <c r="C1494" s="110"/>
    </row>
    <row r="1495" spans="3:3" hidden="1" x14ac:dyDescent="0.25">
      <c r="C1495" s="110"/>
    </row>
    <row r="1496" spans="3:3" hidden="1" x14ac:dyDescent="0.25">
      <c r="C1496" s="110"/>
    </row>
    <row r="1497" spans="3:3" hidden="1" x14ac:dyDescent="0.25">
      <c r="C1497" s="110"/>
    </row>
    <row r="1498" spans="3:3" hidden="1" x14ac:dyDescent="0.25">
      <c r="C1498" s="110"/>
    </row>
    <row r="1499" spans="3:3" hidden="1" x14ac:dyDescent="0.25">
      <c r="C1499" s="110"/>
    </row>
    <row r="1500" spans="3:3" hidden="1" x14ac:dyDescent="0.25">
      <c r="C1500" s="110"/>
    </row>
    <row r="1501" spans="3:3" hidden="1" x14ac:dyDescent="0.25">
      <c r="C1501" s="110"/>
    </row>
    <row r="1502" spans="3:3" hidden="1" x14ac:dyDescent="0.25">
      <c r="C1502" s="110"/>
    </row>
    <row r="1503" spans="3:3" hidden="1" x14ac:dyDescent="0.25">
      <c r="C1503" s="110"/>
    </row>
    <row r="1504" spans="3:3" hidden="1" x14ac:dyDescent="0.25">
      <c r="C1504" s="110"/>
    </row>
    <row r="1505" spans="3:3" hidden="1" x14ac:dyDescent="0.25">
      <c r="C1505" s="110"/>
    </row>
    <row r="1506" spans="3:3" hidden="1" x14ac:dyDescent="0.25">
      <c r="C1506" s="110"/>
    </row>
    <row r="1507" spans="3:3" hidden="1" x14ac:dyDescent="0.25">
      <c r="C1507" s="110"/>
    </row>
    <row r="1508" spans="3:3" hidden="1" x14ac:dyDescent="0.25">
      <c r="C1508" s="110"/>
    </row>
    <row r="1509" spans="3:3" hidden="1" x14ac:dyDescent="0.25">
      <c r="C1509" s="110"/>
    </row>
    <row r="1510" spans="3:3" hidden="1" x14ac:dyDescent="0.25">
      <c r="C1510" s="110"/>
    </row>
    <row r="1511" spans="3:3" hidden="1" x14ac:dyDescent="0.25">
      <c r="C1511" s="110"/>
    </row>
    <row r="1512" spans="3:3" hidden="1" x14ac:dyDescent="0.25">
      <c r="C1512" s="110"/>
    </row>
    <row r="1513" spans="3:3" hidden="1" x14ac:dyDescent="0.25">
      <c r="C1513" s="110"/>
    </row>
    <row r="1514" spans="3:3" hidden="1" x14ac:dyDescent="0.25">
      <c r="C1514" s="110"/>
    </row>
    <row r="1515" spans="3:3" hidden="1" x14ac:dyDescent="0.25">
      <c r="C1515" s="110"/>
    </row>
    <row r="1516" spans="3:3" hidden="1" x14ac:dyDescent="0.25">
      <c r="C1516" s="110"/>
    </row>
    <row r="1517" spans="3:3" hidden="1" x14ac:dyDescent="0.25">
      <c r="C1517" s="110"/>
    </row>
    <row r="1518" spans="3:3" hidden="1" x14ac:dyDescent="0.25">
      <c r="C1518" s="110"/>
    </row>
    <row r="1519" spans="3:3" hidden="1" x14ac:dyDescent="0.25">
      <c r="C1519" s="110"/>
    </row>
    <row r="1520" spans="3:3" hidden="1" x14ac:dyDescent="0.25">
      <c r="C1520" s="110"/>
    </row>
    <row r="1521" spans="3:3" hidden="1" x14ac:dyDescent="0.25">
      <c r="C1521" s="110"/>
    </row>
    <row r="1522" spans="3:3" hidden="1" x14ac:dyDescent="0.25">
      <c r="C1522" s="110"/>
    </row>
    <row r="1523" spans="3:3" hidden="1" x14ac:dyDescent="0.25">
      <c r="C1523" s="110"/>
    </row>
    <row r="1524" spans="3:3" hidden="1" x14ac:dyDescent="0.25">
      <c r="C1524" s="110"/>
    </row>
  </sheetData>
  <sheetProtection algorithmName="SHA-512" hashValue="cYu8UJR3Zftb+CPflsTwYNnH6sR61AKrmRmt1U6KITFAkB3bmdREFMNsbhVU6kfONd1CtiZklwfS76bQZb1VSg==" saltValue="hpOQMeHTCG+v/NCf8PBv2w==" spinCount="100000" sheet="1" objects="1" scenarios="1" autoFilter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'Master Info'!$A$12:$A$38</xm:f>
          </x14:formula1>
          <xm:sqref>F2:F1001</xm:sqref>
        </x14:dataValidation>
        <x14:dataValidation type="list" allowBlank="1" showInputMessage="1" showErrorMessage="1">
          <x14:formula1>
            <xm:f>'Product Master'!$B$2:$B$1001</xm:f>
          </x14:formula1>
          <xm:sqref>G2:G1001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24"/>
  <sheetViews>
    <sheetView topLeftCell="A96" workbookViewId="0">
      <selection activeCell="L103" sqref="L103"/>
    </sheetView>
  </sheetViews>
  <sheetFormatPr defaultColWidth="0" defaultRowHeight="15" zeroHeight="1" x14ac:dyDescent="0.25"/>
  <cols>
    <col min="1" max="1" width="1.85546875" style="7" customWidth="1"/>
    <col min="2" max="2" width="2.85546875" style="7" customWidth="1"/>
    <col min="3" max="3" width="17" style="7" bestFit="1" customWidth="1"/>
    <col min="4" max="4" width="15.140625" style="7" customWidth="1"/>
    <col min="5" max="5" width="12.85546875" style="127" customWidth="1"/>
    <col min="6" max="6" width="11.5703125" style="7" bestFit="1" customWidth="1"/>
    <col min="7" max="7" width="14.28515625" style="7" customWidth="1"/>
    <col min="8" max="8" width="15" style="7" bestFit="1" customWidth="1"/>
    <col min="9" max="9" width="12.85546875" style="7" customWidth="1"/>
    <col min="10" max="10" width="12.5703125" style="7" customWidth="1"/>
    <col min="11" max="11" width="15.42578125" style="7" customWidth="1"/>
    <col min="12" max="12" width="7" style="7" customWidth="1"/>
    <col min="13" max="13" width="19.85546875" style="7" customWidth="1"/>
    <col min="14" max="14" width="9.140625" style="7" customWidth="1"/>
    <col min="15" max="26" width="9.140625" hidden="1" customWidth="1"/>
    <col min="27" max="27" width="15.7109375" hidden="1" customWidth="1"/>
    <col min="28" max="31" width="10.42578125" hidden="1" customWidth="1"/>
    <col min="32" max="33" width="9.140625" hidden="1" customWidth="1"/>
    <col min="34" max="34" width="10.140625" hidden="1" customWidth="1"/>
    <col min="35" max="35" width="9.140625" hidden="1" customWidth="1"/>
    <col min="36" max="36" width="17.28515625" hidden="1" customWidth="1"/>
    <col min="37" max="37" width="11.42578125" hidden="1" customWidth="1"/>
    <col min="38" max="38" width="11.28515625" hidden="1" customWidth="1"/>
    <col min="39" max="39" width="13" hidden="1" customWidth="1"/>
    <col min="40" max="40" width="9.140625" hidden="1" customWidth="1"/>
    <col min="41" max="41" width="11.5703125" hidden="1" customWidth="1"/>
    <col min="42" max="42" width="12.5703125" hidden="1" customWidth="1"/>
    <col min="43" max="44" width="11.5703125" hidden="1" customWidth="1"/>
    <col min="45" max="45" width="9.140625" hidden="1" customWidth="1"/>
    <col min="46" max="46" width="12" hidden="1" customWidth="1"/>
    <col min="47" max="47" width="10.140625" hidden="1" customWidth="1"/>
    <col min="48" max="49" width="11.140625" hidden="1" customWidth="1"/>
    <col min="50" max="50" width="14.85546875" hidden="1" customWidth="1"/>
    <col min="51" max="53" width="10" hidden="1" customWidth="1"/>
    <col min="54" max="54" width="11.5703125" hidden="1" customWidth="1"/>
    <col min="55" max="16384" width="9.140625" hidden="1"/>
  </cols>
  <sheetData>
    <row r="1" spans="3:13" x14ac:dyDescent="0.25"/>
    <row r="2" spans="3:13" ht="23.25" x14ac:dyDescent="0.35">
      <c r="C2" s="238" t="s">
        <v>1507</v>
      </c>
      <c r="D2" s="239"/>
      <c r="G2" s="98" t="s">
        <v>1508</v>
      </c>
      <c r="H2" s="108" t="s">
        <v>1509</v>
      </c>
      <c r="J2" s="99" t="s">
        <v>1527</v>
      </c>
      <c r="K2" s="100">
        <f>VLOOKUP($H$2,$AA$564:$AC$572,2,FALSE)</f>
        <v>42917</v>
      </c>
      <c r="L2" s="101" t="s">
        <v>1526</v>
      </c>
      <c r="M2" s="100">
        <f>VLOOKUP($H$2,$AA$564:$AC$572,3,FALSE)</f>
        <v>42947</v>
      </c>
    </row>
    <row r="3" spans="3:13" x14ac:dyDescent="0.25"/>
    <row r="4" spans="3:13" x14ac:dyDescent="0.25"/>
    <row r="5" spans="3:13" ht="18.75" x14ac:dyDescent="0.3">
      <c r="C5" s="102" t="s">
        <v>1522</v>
      </c>
    </row>
    <row r="6" spans="3:13" ht="30" x14ac:dyDescent="0.25">
      <c r="C6" s="103" t="s">
        <v>1511</v>
      </c>
      <c r="D6" s="103" t="s">
        <v>1512</v>
      </c>
      <c r="E6" s="103" t="s">
        <v>1513</v>
      </c>
      <c r="F6" s="103" t="s">
        <v>1514</v>
      </c>
      <c r="G6" s="103" t="s">
        <v>1515</v>
      </c>
      <c r="H6" s="103" t="s">
        <v>1516</v>
      </c>
      <c r="I6" s="103" t="s">
        <v>1520</v>
      </c>
      <c r="J6" s="103" t="s">
        <v>1521</v>
      </c>
      <c r="K6" s="103" t="s">
        <v>1517</v>
      </c>
      <c r="L6" s="103" t="s">
        <v>1518</v>
      </c>
      <c r="M6" s="103" t="s">
        <v>1519</v>
      </c>
    </row>
    <row r="7" spans="3:13" x14ac:dyDescent="0.25">
      <c r="C7" s="104" t="str">
        <f t="array" ref="C7">IFERROR(INDEX($AJ$575:$AJ$1324, MATCH(0, IF($AV$575:$AV$1324=MONTH($K$2)&amp;"REGLIST", COUNTIF($D$6:$D6, $AK$575:$AK$1324), ""), 0)),"")</f>
        <v>27SDHPM3277N12</v>
      </c>
      <c r="D7" s="104" t="str">
        <f t="array" ref="D7">IFERROR(INDEX($AK$575:$AK$1324, MATCH(0, IF($AV$575:$AV$1324=MONTH($K$2)&amp;"REGLIST", COUNTIF($D$6:$D6, $AK$575:$AK$1324), ""), 0)),"")</f>
        <v>17-18/1</v>
      </c>
      <c r="E7" s="128">
        <f t="array" ref="E7">IFERROR(INDEX($AL$575:$AL$1324, MATCH(0, IF($AV$575:$AV$1324=MONTH($K$2)&amp;"REGLIST", COUNTIF($D$6:$D6, $AK$575:$AK$1324), ""), 0)),"")</f>
        <v>42917</v>
      </c>
      <c r="F7" s="105">
        <f t="array" ref="F7">IFERROR(INDEX($AM$575:$AM$1324, MATCH(0, IF($AV$575:$AV$1324=MONTH($K$2)&amp;"REGLIST", COUNTIF($D$6:$D6, $AK$575:$AK$1324), ""), 0)),"")</f>
        <v>150568</v>
      </c>
      <c r="G7" s="106">
        <f t="array" ref="G7">IFERROR(INDEX($AN$575:$AN$1324, MATCH(0, IF($AV$575:$AV$1324=MONTH($K$2)&amp;"REGLIST", COUNTIF($D$6:$D6, $AK$575:$AK$1324), ""), 0)),"")</f>
        <v>0.18</v>
      </c>
      <c r="H7" s="105">
        <f t="array" ref="H7">IFERROR(INDEX($AO$575:$AO$1324, MATCH(0, IF($AV$575:$AV$1324=MONTH($K$2)&amp;"REGLIST", COUNTIF($D$6:$D6, $AK$575:$AK$1324), ""), 0)),"")</f>
        <v>127600</v>
      </c>
      <c r="I7" s="105">
        <f t="array" ref="I7">IFERROR(INDEX($AP$575:$AP$1324, MATCH(0, IF($AV$575:$AV$1324=MONTH($K$2)&amp;"REGLIST", COUNTIF($D$6:$D6, $AK$575:$AK$1324), ""), 0)),"")</f>
        <v>22968</v>
      </c>
      <c r="J7" s="105">
        <f t="array" ref="J7">IFERROR(INDEX($AQ$575:$AQ$1324, MATCH(0, IF($AV$575:$AV$1324=MONTH($K$2)&amp;"REGLIST", COUNTIF($D$6:$D6, $AK$575:$AK$1324), ""), 0)),"")</f>
        <v>0</v>
      </c>
      <c r="K7" s="105">
        <f t="array" ref="K7">IFERROR(INDEX($AR$575:$AR$1324, MATCH(0, IF($AV$575:$AV$1324=MONTH($K$2)&amp;"REGLIST", COUNTIF($D$6:$D6, $AK$575:$AK$1324), ""), 0)),"")</f>
        <v>0</v>
      </c>
      <c r="L7" s="105"/>
      <c r="M7" s="105" t="str">
        <f t="array" ref="M7">IFERROR(INDEX($AT$575:$AT$1324, MATCH(0, IF($AV$575:$AV$1324=MONTH($K$2)&amp;"REGLIST", COUNTIF($D$6:$D6, $AK$575:$AK$1324), ""), 0)),"")</f>
        <v>Maharashtra</v>
      </c>
    </row>
    <row r="8" spans="3:13" x14ac:dyDescent="0.25">
      <c r="C8" s="104" t="str">
        <f t="array" ref="C8">IFERROR(INDEX($AJ$575:$AJ$1324, MATCH(0, IF($AV$575:$AV$1324=MONTH($K$2)&amp;"REGLIST", COUNTIF($D$6:$D7, $AK$575:$AK$1324), ""), 0)),"")</f>
        <v>24ABHPM8186N11</v>
      </c>
      <c r="D8" s="104" t="str">
        <f t="array" ref="D8">IFERROR(INDEX($AK$575:$AK$1324, MATCH(0, IF($AV$575:$AV$1324=MONTH($K$2)&amp;"REGLIST", COUNTIF($D$6:$D7, $AK$575:$AK$1324), ""), 0)),"")</f>
        <v>17-18/2</v>
      </c>
      <c r="E8" s="128">
        <f t="array" ref="E8">IFERROR(INDEX($AL$575:$AL$1324, MATCH(0, IF($AV$575:$AV$1324=MONTH($K$2)&amp;"REGLIST", COUNTIF($D$6:$D7, $AK$575:$AK$1324), ""), 0)),"")</f>
        <v>42918</v>
      </c>
      <c r="F8" s="105">
        <f t="array" ref="F8">IFERROR(INDEX($AM$575:$AM$1324, MATCH(0, IF($AV$575:$AV$1324=MONTH($K$2)&amp;"REGLIST", COUNTIF($D$6:$D7, $AK$575:$AK$1324), ""), 0)),"")</f>
        <v>84287.4</v>
      </c>
      <c r="G8" s="106">
        <f t="array" ref="G8">IFERROR(INDEX($AN$575:$AN$1324, MATCH(0, IF($AV$575:$AV$1324=MONTH($K$2)&amp;"REGLIST", COUNTIF($D$6:$D7, $AK$575:$AK$1324), ""), 0)),"")</f>
        <v>0.18</v>
      </c>
      <c r="H8" s="105">
        <f t="array" ref="H8">IFERROR(INDEX($AO$575:$AO$1324, MATCH(0, IF($AV$575:$AV$1324=MONTH($K$2)&amp;"REGLIST", COUNTIF($D$6:$D7, $AK$575:$AK$1324), ""), 0)),"")</f>
        <v>71430</v>
      </c>
      <c r="I8" s="105">
        <f t="array" ref="I8">IFERROR(INDEX($AP$575:$AP$1324, MATCH(0, IF($AV$575:$AV$1324=MONTH($K$2)&amp;"REGLIST", COUNTIF($D$6:$D7, $AK$575:$AK$1324), ""), 0)),"")</f>
        <v>12857.4</v>
      </c>
      <c r="J8" s="105">
        <f t="array" ref="J8">IFERROR(INDEX($AQ$575:$AQ$1324, MATCH(0, IF($AV$575:$AV$1324=MONTH($K$2)&amp;"REGLIST", COUNTIF($D$6:$D7, $AK$575:$AK$1324), ""), 0)),"")</f>
        <v>0</v>
      </c>
      <c r="K8" s="105">
        <f t="array" ref="K8">IFERROR(INDEX($AR$575:$AR$1324, MATCH(0, IF($AV$575:$AV$1324=MONTH($K$2)&amp;"REGLIST", COUNTIF($D$6:$D7, $AK$575:$AK$1324), ""), 0)),"")</f>
        <v>0</v>
      </c>
      <c r="L8" s="105"/>
      <c r="M8" s="105" t="str">
        <f t="array" ref="M8">IFERROR(INDEX($AT$575:$AT$1324, MATCH(0, IF($AV$575:$AV$1324=MONTH($K$2)&amp;"REGLIST", COUNTIF($D$6:$D7, $AK$575:$AK$1324), ""), 0)),"")</f>
        <v>Gujarat</v>
      </c>
    </row>
    <row r="9" spans="3:13" x14ac:dyDescent="0.25">
      <c r="C9" s="104" t="str">
        <f t="array" ref="C9">IFERROR(INDEX($AJ$575:$AJ$1324, MATCH(0, IF($AV$575:$AV$1324=MONTH($K$2)&amp;"REGLIST", COUNTIF($D$6:$D8, $AK$575:$AK$1324), ""), 0)),"")</f>
        <v>27SDHPM3277N12</v>
      </c>
      <c r="D9" s="104" t="str">
        <f t="array" ref="D9">IFERROR(INDEX($AK$575:$AK$1324, MATCH(0, IF($AV$575:$AV$1324=MONTH($K$2)&amp;"REGLIST", COUNTIF($D$6:$D8, $AK$575:$AK$1324), ""), 0)),"")</f>
        <v>17-18/5</v>
      </c>
      <c r="E9" s="128">
        <f t="array" ref="E9">IFERROR(INDEX($AL$575:$AL$1324, MATCH(0, IF($AV$575:$AV$1324=MONTH($K$2)&amp;"REGLIST", COUNTIF($D$6:$D8, $AK$575:$AK$1324), ""), 0)),"")</f>
        <v>42937</v>
      </c>
      <c r="F9" s="105">
        <f t="array" ref="F9">IFERROR(INDEX($AM$575:$AM$1324, MATCH(0, IF($AV$575:$AV$1324=MONTH($K$2)&amp;"REGLIST", COUNTIF($D$6:$D8, $AK$575:$AK$1324), ""), 0)),"")</f>
        <v>42126</v>
      </c>
      <c r="G9" s="106">
        <f t="array" ref="G9">IFERROR(INDEX($AN$575:$AN$1324, MATCH(0, IF($AV$575:$AV$1324=MONTH($K$2)&amp;"REGLIST", COUNTIF($D$6:$D8, $AK$575:$AK$1324), ""), 0)),"")</f>
        <v>0.18</v>
      </c>
      <c r="H9" s="105">
        <f t="array" ref="H9">IFERROR(INDEX($AO$575:$AO$1324, MATCH(0, IF($AV$575:$AV$1324=MONTH($K$2)&amp;"REGLIST", COUNTIF($D$6:$D8, $AK$575:$AK$1324), ""), 0)),"")</f>
        <v>35700</v>
      </c>
      <c r="I9" s="105">
        <f t="array" ref="I9">IFERROR(INDEX($AP$575:$AP$1324, MATCH(0, IF($AV$575:$AV$1324=MONTH($K$2)&amp;"REGLIST", COUNTIF($D$6:$D8, $AK$575:$AK$1324), ""), 0)),"")</f>
        <v>6426</v>
      </c>
      <c r="J9" s="105">
        <f t="array" ref="J9">IFERROR(INDEX($AQ$575:$AQ$1324, MATCH(0, IF($AV$575:$AV$1324=MONTH($K$2)&amp;"REGLIST", COUNTIF($D$6:$D8, $AK$575:$AK$1324), ""), 0)),"")</f>
        <v>0</v>
      </c>
      <c r="K9" s="105">
        <f t="array" ref="K9">IFERROR(INDEX($AR$575:$AR$1324, MATCH(0, IF($AV$575:$AV$1324=MONTH($K$2)&amp;"REGLIST", COUNTIF($D$6:$D8, $AK$575:$AK$1324), ""), 0)),"")</f>
        <v>0</v>
      </c>
      <c r="L9" s="105"/>
      <c r="M9" s="105" t="str">
        <f t="array" ref="M9">IFERROR(INDEX($AT$575:$AT$1324, MATCH(0, IF($AV$575:$AV$1324=MONTH($K$2)&amp;"REGLIST", COUNTIF($D$6:$D8, $AK$575:$AK$1324), ""), 0)),"")</f>
        <v>Maharashtra</v>
      </c>
    </row>
    <row r="10" spans="3:13" x14ac:dyDescent="0.25">
      <c r="C10" s="104" t="str">
        <f t="array" ref="C10">IFERROR(INDEX($AJ$575:$AJ$1324, MATCH(0, IF($AV$575:$AV$1324=MONTH($K$2)&amp;"REGLIST", COUNTIF($D$6:$D9, $AK$575:$AK$1324), ""), 0)),"")</f>
        <v>18ABHPM8186N11</v>
      </c>
      <c r="D10" s="104" t="str">
        <f t="array" ref="D10">IFERROR(INDEX($AK$575:$AK$1324, MATCH(0, IF($AV$575:$AV$1324=MONTH($K$2)&amp;"REGLIST", COUNTIF($D$6:$D9, $AK$575:$AK$1324), ""), 0)),"")</f>
        <v>17-18/6</v>
      </c>
      <c r="E10" s="128">
        <f t="array" ref="E10">IFERROR(INDEX($AL$575:$AL$1324, MATCH(0, IF($AV$575:$AV$1324=MONTH($K$2)&amp;"REGLIST", COUNTIF($D$6:$D9, $AK$575:$AK$1324), ""), 0)),"")</f>
        <v>42940</v>
      </c>
      <c r="F10" s="105">
        <f t="array" ref="F10">IFERROR(INDEX($AM$575:$AM$1324, MATCH(0, IF($AV$575:$AV$1324=MONTH($K$2)&amp;"REGLIST", COUNTIF($D$6:$D9, $AK$575:$AK$1324), ""), 0)),"")</f>
        <v>118000</v>
      </c>
      <c r="G10" s="106">
        <f t="array" ref="G10">IFERROR(INDEX($AN$575:$AN$1324, MATCH(0, IF($AV$575:$AV$1324=MONTH($K$2)&amp;"REGLIST", COUNTIF($D$6:$D9, $AK$575:$AK$1324), ""), 0)),"")</f>
        <v>0.18</v>
      </c>
      <c r="H10" s="105">
        <f t="array" ref="H10">IFERROR(INDEX($AO$575:$AO$1324, MATCH(0, IF($AV$575:$AV$1324=MONTH($K$2)&amp;"REGLIST", COUNTIF($D$6:$D9, $AK$575:$AK$1324), ""), 0)),"")</f>
        <v>100000</v>
      </c>
      <c r="I10" s="105">
        <f t="array" ref="I10">IFERROR(INDEX($AP$575:$AP$1324, MATCH(0, IF($AV$575:$AV$1324=MONTH($K$2)&amp;"REGLIST", COUNTIF($D$6:$D9, $AK$575:$AK$1324), ""), 0)),"")</f>
        <v>18000</v>
      </c>
      <c r="J10" s="105">
        <f t="array" ref="J10">IFERROR(INDEX($AQ$575:$AQ$1324, MATCH(0, IF($AV$575:$AV$1324=MONTH($K$2)&amp;"REGLIST", COUNTIF($D$6:$D9, $AK$575:$AK$1324), ""), 0)),"")</f>
        <v>0</v>
      </c>
      <c r="K10" s="105">
        <f t="array" ref="K10">IFERROR(INDEX($AR$575:$AR$1324, MATCH(0, IF($AV$575:$AV$1324=MONTH($K$2)&amp;"REGLIST", COUNTIF($D$6:$D9, $AK$575:$AK$1324), ""), 0)),"")</f>
        <v>0</v>
      </c>
      <c r="L10" s="105"/>
      <c r="M10" s="105" t="str">
        <f t="array" ref="M10">IFERROR(INDEX($AT$575:$AT$1324, MATCH(0, IF($AV$575:$AV$1324=MONTH($K$2)&amp;"REGLIST", COUNTIF($D$6:$D9, $AK$575:$AK$1324), ""), 0)),"")</f>
        <v>Assam</v>
      </c>
    </row>
    <row r="11" spans="3:13" x14ac:dyDescent="0.25">
      <c r="C11" s="104" t="str">
        <f t="array" ref="C11">IFERROR(INDEX($AJ$575:$AJ$1324, MATCH(0, IF($AV$575:$AV$1324=MONTH($K$2)&amp;"REGLIST", COUNTIF($D$6:$D10, $AK$575:$AK$1324), ""), 0)),"")</f>
        <v>24ABHPM8186N11</v>
      </c>
      <c r="D11" s="104" t="str">
        <f t="array" ref="D11">IFERROR(INDEX($AK$575:$AK$1324, MATCH(0, IF($AV$575:$AV$1324=MONTH($K$2)&amp;"REGLIST", COUNTIF($D$6:$D10, $AK$575:$AK$1324), ""), 0)),"")</f>
        <v>17-18/7</v>
      </c>
      <c r="E11" s="128">
        <f t="array" ref="E11">IFERROR(INDEX($AL$575:$AL$1324, MATCH(0, IF($AV$575:$AV$1324=MONTH($K$2)&amp;"REGLIST", COUNTIF($D$6:$D10, $AK$575:$AK$1324), ""), 0)),"")</f>
        <v>42943</v>
      </c>
      <c r="F11" s="105">
        <f t="array" ref="F11">IFERROR(INDEX($AM$575:$AM$1324, MATCH(0, IF($AV$575:$AV$1324=MONTH($K$2)&amp;"REGLIST", COUNTIF($D$6:$D10, $AK$575:$AK$1324), ""), 0)),"")</f>
        <v>89208</v>
      </c>
      <c r="G11" s="106">
        <f t="array" ref="G11">IFERROR(INDEX($AN$575:$AN$1324, MATCH(0, IF($AV$575:$AV$1324=MONTH($K$2)&amp;"REGLIST", COUNTIF($D$6:$D10, $AK$575:$AK$1324), ""), 0)),"")</f>
        <v>0.18</v>
      </c>
      <c r="H11" s="105">
        <f t="array" ref="H11">IFERROR(INDEX($AO$575:$AO$1324, MATCH(0, IF($AV$575:$AV$1324=MONTH($K$2)&amp;"REGLIST", COUNTIF($D$6:$D10, $AK$575:$AK$1324), ""), 0)),"")</f>
        <v>75600</v>
      </c>
      <c r="I11" s="105">
        <f t="array" ref="I11">IFERROR(INDEX($AP$575:$AP$1324, MATCH(0, IF($AV$575:$AV$1324=MONTH($K$2)&amp;"REGLIST", COUNTIF($D$6:$D10, $AK$575:$AK$1324), ""), 0)),"")</f>
        <v>13608</v>
      </c>
      <c r="J11" s="105">
        <f t="array" ref="J11">IFERROR(INDEX($AQ$575:$AQ$1324, MATCH(0, IF($AV$575:$AV$1324=MONTH($K$2)&amp;"REGLIST", COUNTIF($D$6:$D10, $AK$575:$AK$1324), ""), 0)),"")</f>
        <v>0</v>
      </c>
      <c r="K11" s="105">
        <f t="array" ref="K11">IFERROR(INDEX($AR$575:$AR$1324, MATCH(0, IF($AV$575:$AV$1324=MONTH($K$2)&amp;"REGLIST", COUNTIF($D$6:$D10, $AK$575:$AK$1324), ""), 0)),"")</f>
        <v>0</v>
      </c>
      <c r="L11" s="105"/>
      <c r="M11" s="105" t="str">
        <f t="array" ref="M11">IFERROR(INDEX($AT$575:$AT$1324, MATCH(0, IF($AV$575:$AV$1324=MONTH($K$2)&amp;"REGLIST", COUNTIF($D$6:$D10, $AK$575:$AK$1324), ""), 0)),"")</f>
        <v>Gujarat</v>
      </c>
    </row>
    <row r="12" spans="3:13" x14ac:dyDescent="0.25">
      <c r="C12" s="104" t="str">
        <f t="array" ref="C12">IFERROR(INDEX($AJ$575:$AJ$1324, MATCH(0, IF($AV$575:$AV$1324=MONTH($K$2)&amp;"REGLIST", COUNTIF($D$6:$D11, $AK$575:$AK$1324), ""), 0)),"")</f>
        <v>24ABHPM8186N11</v>
      </c>
      <c r="D12" s="104" t="str">
        <f t="array" ref="D12">IFERROR(INDEX($AK$575:$AK$1324, MATCH(0, IF($AV$575:$AV$1324=MONTH($K$2)&amp;"REGLIST", COUNTIF($D$6:$D11, $AK$575:$AK$1324), ""), 0)),"")</f>
        <v>17-18/8</v>
      </c>
      <c r="E12" s="128">
        <f t="array" ref="E12">IFERROR(INDEX($AL$575:$AL$1324, MATCH(0, IF($AV$575:$AV$1324=MONTH($K$2)&amp;"REGLIST", COUNTIF($D$6:$D11, $AK$575:$AK$1324), ""), 0)),"")</f>
        <v>42944</v>
      </c>
      <c r="F12" s="105">
        <f t="array" ref="F12">IFERROR(INDEX($AM$575:$AM$1324, MATCH(0, IF($AV$575:$AV$1324=MONTH($K$2)&amp;"REGLIST", COUNTIF($D$6:$D11, $AK$575:$AK$1324), ""), 0)),"")</f>
        <v>52864</v>
      </c>
      <c r="G12" s="106">
        <f t="array" ref="G12">IFERROR(INDEX($AN$575:$AN$1324, MATCH(0, IF($AV$575:$AV$1324=MONTH($K$2)&amp;"REGLIST", COUNTIF($D$6:$D11, $AK$575:$AK$1324), ""), 0)),"")</f>
        <v>0.18</v>
      </c>
      <c r="H12" s="105">
        <f t="array" ref="H12">IFERROR(INDEX($AO$575:$AO$1324, MATCH(0, IF($AV$575:$AV$1324=MONTH($K$2)&amp;"REGLIST", COUNTIF($D$6:$D11, $AK$575:$AK$1324), ""), 0)),"")</f>
        <v>44800</v>
      </c>
      <c r="I12" s="105">
        <f t="array" ref="I12">IFERROR(INDEX($AP$575:$AP$1324, MATCH(0, IF($AV$575:$AV$1324=MONTH($K$2)&amp;"REGLIST", COUNTIF($D$6:$D11, $AK$575:$AK$1324), ""), 0)),"")</f>
        <v>8064</v>
      </c>
      <c r="J12" s="105">
        <f t="array" ref="J12">IFERROR(INDEX($AQ$575:$AQ$1324, MATCH(0, IF($AV$575:$AV$1324=MONTH($K$2)&amp;"REGLIST", COUNTIF($D$6:$D11, $AK$575:$AK$1324), ""), 0)),"")</f>
        <v>0</v>
      </c>
      <c r="K12" s="105">
        <f t="array" ref="K12">IFERROR(INDEX($AR$575:$AR$1324, MATCH(0, IF($AV$575:$AV$1324=MONTH($K$2)&amp;"REGLIST", COUNTIF($D$6:$D11, $AK$575:$AK$1324), ""), 0)),"")</f>
        <v>0</v>
      </c>
      <c r="L12" s="105"/>
      <c r="M12" s="105" t="str">
        <f t="array" ref="M12">IFERROR(INDEX($AT$575:$AT$1324, MATCH(0, IF($AV$575:$AV$1324=MONTH($K$2)&amp;"REGLIST", COUNTIF($D$6:$D11, $AK$575:$AK$1324), ""), 0)),"")</f>
        <v>Gujarat</v>
      </c>
    </row>
    <row r="13" spans="3:13" x14ac:dyDescent="0.25">
      <c r="C13" s="104" t="str">
        <f t="array" ref="C13">IFERROR(INDEX($AJ$575:$AJ$1324, MATCH(0, IF($AV$575:$AV$1324=MONTH($K$2)&amp;"REGLIST", COUNTIF($D$6:$D12, $AK$575:$AK$1324), ""), 0)),"")</f>
        <v>18ABHPM8186N11</v>
      </c>
      <c r="D13" s="104" t="str">
        <f t="array" ref="D13">IFERROR(INDEX($AK$575:$AK$1324, MATCH(0, IF($AV$575:$AV$1324=MONTH($K$2)&amp;"REGLIST", COUNTIF($D$6:$D12, $AK$575:$AK$1324), ""), 0)),"")</f>
        <v>17-18/10</v>
      </c>
      <c r="E13" s="128">
        <f t="array" ref="E13">IFERROR(INDEX($AL$575:$AL$1324, MATCH(0, IF($AV$575:$AV$1324=MONTH($K$2)&amp;"REGLIST", COUNTIF($D$6:$D12, $AK$575:$AK$1324), ""), 0)),"")</f>
        <v>42931</v>
      </c>
      <c r="F13" s="105">
        <f t="array" ref="F13">IFERROR(INDEX($AM$575:$AM$1324, MATCH(0, IF($AV$575:$AV$1324=MONTH($K$2)&amp;"REGLIST", COUNTIF($D$6:$D12, $AK$575:$AK$1324), ""), 0)),"")</f>
        <v>70210</v>
      </c>
      <c r="G13" s="106">
        <f t="array" ref="G13">IFERROR(INDEX($AN$575:$AN$1324, MATCH(0, IF($AV$575:$AV$1324=MONTH($K$2)&amp;"REGLIST", COUNTIF($D$6:$D12, $AK$575:$AK$1324), ""), 0)),"")</f>
        <v>0.18</v>
      </c>
      <c r="H13" s="105">
        <f t="array" ref="H13">IFERROR(INDEX($AO$575:$AO$1324, MATCH(0, IF($AV$575:$AV$1324=MONTH($K$2)&amp;"REGLIST", COUNTIF($D$6:$D12, $AK$575:$AK$1324), ""), 0)),"")</f>
        <v>59500</v>
      </c>
      <c r="I13" s="105">
        <f t="array" ref="I13">IFERROR(INDEX($AP$575:$AP$1324, MATCH(0, IF($AV$575:$AV$1324=MONTH($K$2)&amp;"REGLIST", COUNTIF($D$6:$D12, $AK$575:$AK$1324), ""), 0)),"")</f>
        <v>10710</v>
      </c>
      <c r="J13" s="105">
        <f t="array" ref="J13">IFERROR(INDEX($AQ$575:$AQ$1324, MATCH(0, IF($AV$575:$AV$1324=MONTH($K$2)&amp;"REGLIST", COUNTIF($D$6:$D12, $AK$575:$AK$1324), ""), 0)),"")</f>
        <v>0</v>
      </c>
      <c r="K13" s="105">
        <f t="array" ref="K13">IFERROR(INDEX($AR$575:$AR$1324, MATCH(0, IF($AV$575:$AV$1324=MONTH($K$2)&amp;"REGLIST", COUNTIF($D$6:$D12, $AK$575:$AK$1324), ""), 0)),"")</f>
        <v>0</v>
      </c>
      <c r="L13" s="105"/>
      <c r="M13" s="105" t="str">
        <f t="array" ref="M13">IFERROR(INDEX($AT$575:$AT$1324, MATCH(0, IF($AV$575:$AV$1324=MONTH($K$2)&amp;"REGLIST", COUNTIF($D$6:$D12, $AK$575:$AK$1324), ""), 0)),"")</f>
        <v>Assam</v>
      </c>
    </row>
    <row r="14" spans="3:13" x14ac:dyDescent="0.25">
      <c r="C14" s="104" t="str">
        <f t="array" ref="C14">IFERROR(INDEX($AJ$575:$AJ$1324, MATCH(0, IF($AV$575:$AV$1324=MONTH($K$2)&amp;"REGLIST", COUNTIF($D$6:$D13, $AK$575:$AK$1324), ""), 0)),"")</f>
        <v>24ABHPM8186N11</v>
      </c>
      <c r="D14" s="104" t="str">
        <f t="array" ref="D14">IFERROR(INDEX($AK$575:$AK$1324, MATCH(0, IF($AV$575:$AV$1324=MONTH($K$2)&amp;"REGLIST", COUNTIF($D$6:$D13, $AK$575:$AK$1324), ""), 0)),"")</f>
        <v>17-18/13</v>
      </c>
      <c r="E14" s="128">
        <f t="array" ref="E14">IFERROR(INDEX($AL$575:$AL$1324, MATCH(0, IF($AV$575:$AV$1324=MONTH($K$2)&amp;"REGLIST", COUNTIF($D$6:$D13, $AK$575:$AK$1324), ""), 0)),"")</f>
        <v>42931</v>
      </c>
      <c r="F14" s="105">
        <f t="array" ref="F14">IFERROR(INDEX($AM$575:$AM$1324, MATCH(0, IF($AV$575:$AV$1324=MONTH($K$2)&amp;"REGLIST", COUNTIF($D$6:$D13, $AK$575:$AK$1324), ""), 0)),"")</f>
        <v>38940</v>
      </c>
      <c r="G14" s="106">
        <f t="array" ref="G14">IFERROR(INDEX($AN$575:$AN$1324, MATCH(0, IF($AV$575:$AV$1324=MONTH($K$2)&amp;"REGLIST", COUNTIF($D$6:$D13, $AK$575:$AK$1324), ""), 0)),"")</f>
        <v>0.18</v>
      </c>
      <c r="H14" s="105">
        <f t="array" ref="H14">IFERROR(INDEX($AO$575:$AO$1324, MATCH(0, IF($AV$575:$AV$1324=MONTH($K$2)&amp;"REGLIST", COUNTIF($D$6:$D13, $AK$575:$AK$1324), ""), 0)),"")</f>
        <v>33000</v>
      </c>
      <c r="I14" s="105">
        <f t="array" ref="I14">IFERROR(INDEX($AP$575:$AP$1324, MATCH(0, IF($AV$575:$AV$1324=MONTH($K$2)&amp;"REGLIST", COUNTIF($D$6:$D13, $AK$575:$AK$1324), ""), 0)),"")</f>
        <v>5940</v>
      </c>
      <c r="J14" s="105">
        <f t="array" ref="J14">IFERROR(INDEX($AQ$575:$AQ$1324, MATCH(0, IF($AV$575:$AV$1324=MONTH($K$2)&amp;"REGLIST", COUNTIF($D$6:$D13, $AK$575:$AK$1324), ""), 0)),"")</f>
        <v>0</v>
      </c>
      <c r="K14" s="105">
        <f t="array" ref="K14">IFERROR(INDEX($AR$575:$AR$1324, MATCH(0, IF($AV$575:$AV$1324=MONTH($K$2)&amp;"REGLIST", COUNTIF($D$6:$D13, $AK$575:$AK$1324), ""), 0)),"")</f>
        <v>0</v>
      </c>
      <c r="L14" s="105"/>
      <c r="M14" s="105" t="str">
        <f t="array" ref="M14">IFERROR(INDEX($AT$575:$AT$1324, MATCH(0, IF($AV$575:$AV$1324=MONTH($K$2)&amp;"REGLIST", COUNTIF($D$6:$D13, $AK$575:$AK$1324), ""), 0)),"")</f>
        <v>Gujarat</v>
      </c>
    </row>
    <row r="15" spans="3:13" x14ac:dyDescent="0.25">
      <c r="C15" s="104" t="str">
        <f t="array" ref="C15">IFERROR(INDEX($AJ$575:$AJ$1324, MATCH(0, IF($AV$575:$AV$1324=MONTH($K$2)&amp;"REGLIST", COUNTIF($D$6:$D14, $AK$575:$AK$1324), ""), 0)),"")</f>
        <v/>
      </c>
      <c r="D15" s="104" t="str">
        <f t="array" ref="D15">IFERROR(INDEX($AK$575:$AK$1324, MATCH(0, IF($AV$575:$AV$1324=MONTH($K$2)&amp;"REGLIST", COUNTIF($D$6:$D14, $AK$575:$AK$1324), ""), 0)),"")</f>
        <v/>
      </c>
      <c r="E15" s="128" t="str">
        <f t="array" ref="E15">IFERROR(INDEX($AL$575:$AL$1324, MATCH(0, IF($AV$575:$AV$1324=MONTH($K$2)&amp;"REGLIST", COUNTIF($D$6:$D14, $AK$575:$AK$1324), ""), 0)),"")</f>
        <v/>
      </c>
      <c r="F15" s="105" t="str">
        <f t="array" ref="F15">IFERROR(INDEX($AM$575:$AM$1324, MATCH(0, IF($AV$575:$AV$1324=MONTH($K$2)&amp;"REGLIST", COUNTIF($D$6:$D14, $AK$575:$AK$1324), ""), 0)),"")</f>
        <v/>
      </c>
      <c r="G15" s="106" t="str">
        <f t="array" ref="G15">IFERROR(INDEX($AN$575:$AN$1324, MATCH(0, IF($AV$575:$AV$1324=MONTH($K$2)&amp;"REGLIST", COUNTIF($D$6:$D14, $AK$575:$AK$1324), ""), 0)),"")</f>
        <v/>
      </c>
      <c r="H15" s="105" t="str">
        <f t="array" ref="H15">IFERROR(INDEX($AO$575:$AO$1324, MATCH(0, IF($AV$575:$AV$1324=MONTH($K$2)&amp;"REGLIST", COUNTIF($D$6:$D14, $AK$575:$AK$1324), ""), 0)),"")</f>
        <v/>
      </c>
      <c r="I15" s="105" t="str">
        <f t="array" ref="I15">IFERROR(INDEX($AP$575:$AP$1324, MATCH(0, IF($AV$575:$AV$1324=MONTH($K$2)&amp;"REGLIST", COUNTIF($D$6:$D14, $AK$575:$AK$1324), ""), 0)),"")</f>
        <v/>
      </c>
      <c r="J15" s="105" t="str">
        <f t="array" ref="J15">IFERROR(INDEX($AQ$575:$AQ$1324, MATCH(0, IF($AV$575:$AV$1324=MONTH($K$2)&amp;"REGLIST", COUNTIF($D$6:$D14, $AK$575:$AK$1324), ""), 0)),"")</f>
        <v/>
      </c>
      <c r="K15" s="105" t="str">
        <f t="array" ref="K15">IFERROR(INDEX($AR$575:$AR$1324, MATCH(0, IF($AV$575:$AV$1324=MONTH($K$2)&amp;"REGLIST", COUNTIF($D$6:$D14, $AK$575:$AK$1324), ""), 0)),"")</f>
        <v/>
      </c>
      <c r="L15" s="105"/>
      <c r="M15" s="105" t="str">
        <f t="array" ref="M15">IFERROR(INDEX($AT$575:$AT$1324, MATCH(0, IF($AV$575:$AV$1324=MONTH($K$2)&amp;"REGLIST", COUNTIF($D$6:$D14, $AK$575:$AK$1324), ""), 0)),"")</f>
        <v/>
      </c>
    </row>
    <row r="16" spans="3:13" x14ac:dyDescent="0.25">
      <c r="C16" s="104" t="str">
        <f t="array" ref="C16">IFERROR(INDEX($AJ$575:$AJ$1324, MATCH(0, IF($AV$575:$AV$1324=MONTH($K$2)&amp;"REGLIST", COUNTIF($D$6:$D15, $AK$575:$AK$1324), ""), 0)),"")</f>
        <v/>
      </c>
      <c r="D16" s="104" t="str">
        <f t="array" ref="D16">IFERROR(INDEX($AK$575:$AK$1324, MATCH(0, IF($AV$575:$AV$1324=MONTH($K$2)&amp;"REGLIST", COUNTIF($D$6:$D15, $AK$575:$AK$1324), ""), 0)),"")</f>
        <v/>
      </c>
      <c r="E16" s="128" t="str">
        <f t="array" ref="E16">IFERROR(INDEX($AL$575:$AL$1324, MATCH(0, IF($AV$575:$AV$1324=MONTH($K$2)&amp;"REGLIST", COUNTIF($D$6:$D15, $AK$575:$AK$1324), ""), 0)),"")</f>
        <v/>
      </c>
      <c r="F16" s="105" t="str">
        <f t="array" ref="F16">IFERROR(INDEX($AM$575:$AM$1324, MATCH(0, IF($AV$575:$AV$1324=MONTH($K$2)&amp;"REGLIST", COUNTIF($D$6:$D15, $AK$575:$AK$1324), ""), 0)),"")</f>
        <v/>
      </c>
      <c r="G16" s="106" t="str">
        <f t="array" ref="G16">IFERROR(INDEX($AN$575:$AN$1324, MATCH(0, IF($AV$575:$AV$1324=MONTH($K$2)&amp;"REGLIST", COUNTIF($D$6:$D15, $AK$575:$AK$1324), ""), 0)),"")</f>
        <v/>
      </c>
      <c r="H16" s="105" t="str">
        <f t="array" ref="H16">IFERROR(INDEX($AO$575:$AO$1324, MATCH(0, IF($AV$575:$AV$1324=MONTH($K$2)&amp;"REGLIST", COUNTIF($D$6:$D15, $AK$575:$AK$1324), ""), 0)),"")</f>
        <v/>
      </c>
      <c r="I16" s="105" t="str">
        <f t="array" ref="I16">IFERROR(INDEX($AP$575:$AP$1324, MATCH(0, IF($AV$575:$AV$1324=MONTH($K$2)&amp;"REGLIST", COUNTIF($D$6:$D15, $AK$575:$AK$1324), ""), 0)),"")</f>
        <v/>
      </c>
      <c r="J16" s="105" t="str">
        <f t="array" ref="J16">IFERROR(INDEX($AQ$575:$AQ$1324, MATCH(0, IF($AV$575:$AV$1324=MONTH($K$2)&amp;"REGLIST", COUNTIF($D$6:$D15, $AK$575:$AK$1324), ""), 0)),"")</f>
        <v/>
      </c>
      <c r="K16" s="105" t="str">
        <f t="array" ref="K16">IFERROR(INDEX($AR$575:$AR$1324, MATCH(0, IF($AV$575:$AV$1324=MONTH($K$2)&amp;"REGLIST", COUNTIF($D$6:$D15, $AK$575:$AK$1324), ""), 0)),"")</f>
        <v/>
      </c>
      <c r="L16" s="105"/>
      <c r="M16" s="105" t="str">
        <f t="array" ref="M16">IFERROR(INDEX($AT$575:$AT$1324, MATCH(0, IF($AV$575:$AV$1324=MONTH($K$2)&amp;"REGLIST", COUNTIF($D$6:$D15, $AK$575:$AK$1324), ""), 0)),"")</f>
        <v/>
      </c>
    </row>
    <row r="17" spans="3:13" x14ac:dyDescent="0.25">
      <c r="C17" s="104" t="str">
        <f t="array" ref="C17">IFERROR(INDEX($AJ$575:$AJ$1324, MATCH(0, IF($AV$575:$AV$1324=MONTH($K$2)&amp;"REGLIST", COUNTIF($D$6:$D16, $AK$575:$AK$1324), ""), 0)),"")</f>
        <v/>
      </c>
      <c r="D17" s="104" t="str">
        <f t="array" ref="D17">IFERROR(INDEX($AK$575:$AK$1324, MATCH(0, IF($AV$575:$AV$1324=MONTH($K$2)&amp;"REGLIST", COUNTIF($D$6:$D16, $AK$575:$AK$1324), ""), 0)),"")</f>
        <v/>
      </c>
      <c r="E17" s="128" t="str">
        <f t="array" ref="E17">IFERROR(INDEX($AL$575:$AL$1324, MATCH(0, IF($AV$575:$AV$1324=MONTH($K$2)&amp;"REGLIST", COUNTIF($D$6:$D16, $AK$575:$AK$1324), ""), 0)),"")</f>
        <v/>
      </c>
      <c r="F17" s="105" t="str">
        <f t="array" ref="F17">IFERROR(INDEX($AM$575:$AM$1324, MATCH(0, IF($AV$575:$AV$1324=MONTH($K$2)&amp;"REGLIST", COUNTIF($D$6:$D16, $AK$575:$AK$1324), ""), 0)),"")</f>
        <v/>
      </c>
      <c r="G17" s="106" t="str">
        <f t="array" ref="G17">IFERROR(INDEX($AN$575:$AN$1324, MATCH(0, IF($AV$575:$AV$1324=MONTH($K$2)&amp;"REGLIST", COUNTIF($D$6:$D16, $AK$575:$AK$1324), ""), 0)),"")</f>
        <v/>
      </c>
      <c r="H17" s="105" t="str">
        <f t="array" ref="H17">IFERROR(INDEX($AO$575:$AO$1324, MATCH(0, IF($AV$575:$AV$1324=MONTH($K$2)&amp;"REGLIST", COUNTIF($D$6:$D16, $AK$575:$AK$1324), ""), 0)),"")</f>
        <v/>
      </c>
      <c r="I17" s="105" t="str">
        <f t="array" ref="I17">IFERROR(INDEX($AP$575:$AP$1324, MATCH(0, IF($AV$575:$AV$1324=MONTH($K$2)&amp;"REGLIST", COUNTIF($D$6:$D16, $AK$575:$AK$1324), ""), 0)),"")</f>
        <v/>
      </c>
      <c r="J17" s="105" t="str">
        <f t="array" ref="J17">IFERROR(INDEX($AQ$575:$AQ$1324, MATCH(0, IF($AV$575:$AV$1324=MONTH($K$2)&amp;"REGLIST", COUNTIF($D$6:$D16, $AK$575:$AK$1324), ""), 0)),"")</f>
        <v/>
      </c>
      <c r="K17" s="105" t="str">
        <f t="array" ref="K17">IFERROR(INDEX($AR$575:$AR$1324, MATCH(0, IF($AV$575:$AV$1324=MONTH($K$2)&amp;"REGLIST", COUNTIF($D$6:$D16, $AK$575:$AK$1324), ""), 0)),"")</f>
        <v/>
      </c>
      <c r="L17" s="105"/>
      <c r="M17" s="105" t="str">
        <f t="array" ref="M17">IFERROR(INDEX($AT$575:$AT$1324, MATCH(0, IF($AV$575:$AV$1324=MONTH($K$2)&amp;"REGLIST", COUNTIF($D$6:$D16, $AK$575:$AK$1324), ""), 0)),"")</f>
        <v/>
      </c>
    </row>
    <row r="18" spans="3:13" x14ac:dyDescent="0.25">
      <c r="C18" s="104" t="str">
        <f t="array" ref="C18">IFERROR(INDEX($AJ$575:$AJ$1324, MATCH(0, IF($AV$575:$AV$1324=MONTH($K$2)&amp;"REGLIST", COUNTIF($D$6:$D17, $AK$575:$AK$1324), ""), 0)),"")</f>
        <v/>
      </c>
      <c r="D18" s="104" t="str">
        <f t="array" ref="D18">IFERROR(INDEX($AK$575:$AK$1324, MATCH(0, IF($AV$575:$AV$1324=MONTH($K$2)&amp;"REGLIST", COUNTIF($D$6:$D17, $AK$575:$AK$1324), ""), 0)),"")</f>
        <v/>
      </c>
      <c r="E18" s="128" t="str">
        <f t="array" ref="E18">IFERROR(INDEX($AL$575:$AL$1324, MATCH(0, IF($AV$575:$AV$1324=MONTH($K$2)&amp;"REGLIST", COUNTIF($D$6:$D17, $AK$575:$AK$1324), ""), 0)),"")</f>
        <v/>
      </c>
      <c r="F18" s="105" t="str">
        <f t="array" ref="F18">IFERROR(INDEX($AM$575:$AM$1324, MATCH(0, IF($AV$575:$AV$1324=MONTH($K$2)&amp;"REGLIST", COUNTIF($D$6:$D17, $AK$575:$AK$1324), ""), 0)),"")</f>
        <v/>
      </c>
      <c r="G18" s="106" t="str">
        <f t="array" ref="G18">IFERROR(INDEX($AN$575:$AN$1324, MATCH(0, IF($AV$575:$AV$1324=MONTH($K$2)&amp;"REGLIST", COUNTIF($D$6:$D17, $AK$575:$AK$1324), ""), 0)),"")</f>
        <v/>
      </c>
      <c r="H18" s="105" t="str">
        <f t="array" ref="H18">IFERROR(INDEX($AO$575:$AO$1324, MATCH(0, IF($AV$575:$AV$1324=MONTH($K$2)&amp;"REGLIST", COUNTIF($D$6:$D17, $AK$575:$AK$1324), ""), 0)),"")</f>
        <v/>
      </c>
      <c r="I18" s="105" t="str">
        <f t="array" ref="I18">IFERROR(INDEX($AP$575:$AP$1324, MATCH(0, IF($AV$575:$AV$1324=MONTH($K$2)&amp;"REGLIST", COUNTIF($D$6:$D17, $AK$575:$AK$1324), ""), 0)),"")</f>
        <v/>
      </c>
      <c r="J18" s="105" t="str">
        <f t="array" ref="J18">IFERROR(INDEX($AQ$575:$AQ$1324, MATCH(0, IF($AV$575:$AV$1324=MONTH($K$2)&amp;"REGLIST", COUNTIF($D$6:$D17, $AK$575:$AK$1324), ""), 0)),"")</f>
        <v/>
      </c>
      <c r="K18" s="105" t="str">
        <f t="array" ref="K18">IFERROR(INDEX($AR$575:$AR$1324, MATCH(0, IF($AV$575:$AV$1324=MONTH($K$2)&amp;"REGLIST", COUNTIF($D$6:$D17, $AK$575:$AK$1324), ""), 0)),"")</f>
        <v/>
      </c>
      <c r="L18" s="105"/>
      <c r="M18" s="105" t="str">
        <f t="array" ref="M18">IFERROR(INDEX($AT$575:$AT$1324, MATCH(0, IF($AV$575:$AV$1324=MONTH($K$2)&amp;"REGLIST", COUNTIF($D$6:$D17, $AK$575:$AK$1324), ""), 0)),"")</f>
        <v/>
      </c>
    </row>
    <row r="19" spans="3:13" x14ac:dyDescent="0.25">
      <c r="C19" s="104" t="str">
        <f t="array" ref="C19">IFERROR(INDEX($AJ$575:$AJ$1324, MATCH(0, IF($AV$575:$AV$1324=MONTH($K$2)&amp;"REGLIST", COUNTIF($D$6:$D18, $AK$575:$AK$1324), ""), 0)),"")</f>
        <v/>
      </c>
      <c r="D19" s="104" t="str">
        <f t="array" ref="D19">IFERROR(INDEX($AK$575:$AK$1324, MATCH(0, IF($AV$575:$AV$1324=MONTH($K$2)&amp;"REGLIST", COUNTIF($D$6:$D18, $AK$575:$AK$1324), ""), 0)),"")</f>
        <v/>
      </c>
      <c r="E19" s="128" t="str">
        <f t="array" ref="E19">IFERROR(INDEX($AL$575:$AL$1324, MATCH(0, IF($AV$575:$AV$1324=MONTH($K$2)&amp;"REGLIST", COUNTIF($D$6:$D18, $AK$575:$AK$1324), ""), 0)),"")</f>
        <v/>
      </c>
      <c r="F19" s="105" t="str">
        <f t="array" ref="F19">IFERROR(INDEX($AM$575:$AM$1324, MATCH(0, IF($AV$575:$AV$1324=MONTH($K$2)&amp;"REGLIST", COUNTIF($D$6:$D18, $AK$575:$AK$1324), ""), 0)),"")</f>
        <v/>
      </c>
      <c r="G19" s="106" t="str">
        <f t="array" ref="G19">IFERROR(INDEX($AN$575:$AN$1324, MATCH(0, IF($AV$575:$AV$1324=MONTH($K$2)&amp;"REGLIST", COUNTIF($D$6:$D18, $AK$575:$AK$1324), ""), 0)),"")</f>
        <v/>
      </c>
      <c r="H19" s="105" t="str">
        <f t="array" ref="H19">IFERROR(INDEX($AO$575:$AO$1324, MATCH(0, IF($AV$575:$AV$1324=MONTH($K$2)&amp;"REGLIST", COUNTIF($D$6:$D18, $AK$575:$AK$1324), ""), 0)),"")</f>
        <v/>
      </c>
      <c r="I19" s="105" t="str">
        <f t="array" ref="I19">IFERROR(INDEX($AP$575:$AP$1324, MATCH(0, IF($AV$575:$AV$1324=MONTH($K$2)&amp;"REGLIST", COUNTIF($D$6:$D18, $AK$575:$AK$1324), ""), 0)),"")</f>
        <v/>
      </c>
      <c r="J19" s="105" t="str">
        <f t="array" ref="J19">IFERROR(INDEX($AQ$575:$AQ$1324, MATCH(0, IF($AV$575:$AV$1324=MONTH($K$2)&amp;"REGLIST", COUNTIF($D$6:$D18, $AK$575:$AK$1324), ""), 0)),"")</f>
        <v/>
      </c>
      <c r="K19" s="105" t="str">
        <f t="array" ref="K19">IFERROR(INDEX($AR$575:$AR$1324, MATCH(0, IF($AV$575:$AV$1324=MONTH($K$2)&amp;"REGLIST", COUNTIF($D$6:$D18, $AK$575:$AK$1324), ""), 0)),"")</f>
        <v/>
      </c>
      <c r="L19" s="105"/>
      <c r="M19" s="105" t="str">
        <f t="array" ref="M19">IFERROR(INDEX($AT$575:$AT$1324, MATCH(0, IF($AV$575:$AV$1324=MONTH($K$2)&amp;"REGLIST", COUNTIF($D$6:$D18, $AK$575:$AK$1324), ""), 0)),"")</f>
        <v/>
      </c>
    </row>
    <row r="20" spans="3:13" x14ac:dyDescent="0.25">
      <c r="C20" s="104" t="str">
        <f t="array" ref="C20">IFERROR(INDEX($AJ$575:$AJ$1324, MATCH(0, IF($AV$575:$AV$1324=MONTH($K$2)&amp;"REGLIST", COUNTIF($D$6:$D19, $AK$575:$AK$1324), ""), 0)),"")</f>
        <v/>
      </c>
      <c r="D20" s="104" t="str">
        <f t="array" ref="D20">IFERROR(INDEX($AK$575:$AK$1324, MATCH(0, IF($AV$575:$AV$1324=MONTH($K$2)&amp;"REGLIST", COUNTIF($D$6:$D19, $AK$575:$AK$1324), ""), 0)),"")</f>
        <v/>
      </c>
      <c r="E20" s="128" t="str">
        <f t="array" ref="E20">IFERROR(INDEX($AL$575:$AL$1324, MATCH(0, IF($AV$575:$AV$1324=MONTH($K$2)&amp;"REGLIST", COUNTIF($D$6:$D19, $AK$575:$AK$1324), ""), 0)),"")</f>
        <v/>
      </c>
      <c r="F20" s="105" t="str">
        <f t="array" ref="F20">IFERROR(INDEX($AM$575:$AM$1324, MATCH(0, IF($AV$575:$AV$1324=MONTH($K$2)&amp;"REGLIST", COUNTIF($D$6:$D19, $AK$575:$AK$1324), ""), 0)),"")</f>
        <v/>
      </c>
      <c r="G20" s="106" t="str">
        <f t="array" ref="G20">IFERROR(INDEX($AN$575:$AN$1324, MATCH(0, IF($AV$575:$AV$1324=MONTH($K$2)&amp;"REGLIST", COUNTIF($D$6:$D19, $AK$575:$AK$1324), ""), 0)),"")</f>
        <v/>
      </c>
      <c r="H20" s="105" t="str">
        <f t="array" ref="H20">IFERROR(INDEX($AO$575:$AO$1324, MATCH(0, IF($AV$575:$AV$1324=MONTH($K$2)&amp;"REGLIST", COUNTIF($D$6:$D19, $AK$575:$AK$1324), ""), 0)),"")</f>
        <v/>
      </c>
      <c r="I20" s="105" t="str">
        <f t="array" ref="I20">IFERROR(INDEX($AP$575:$AP$1324, MATCH(0, IF($AV$575:$AV$1324=MONTH($K$2)&amp;"REGLIST", COUNTIF($D$6:$D19, $AK$575:$AK$1324), ""), 0)),"")</f>
        <v/>
      </c>
      <c r="J20" s="105" t="str">
        <f t="array" ref="J20">IFERROR(INDEX($AQ$575:$AQ$1324, MATCH(0, IF($AV$575:$AV$1324=MONTH($K$2)&amp;"REGLIST", COUNTIF($D$6:$D19, $AK$575:$AK$1324), ""), 0)),"")</f>
        <v/>
      </c>
      <c r="K20" s="105" t="str">
        <f t="array" ref="K20">IFERROR(INDEX($AR$575:$AR$1324, MATCH(0, IF($AV$575:$AV$1324=MONTH($K$2)&amp;"REGLIST", COUNTIF($D$6:$D19, $AK$575:$AK$1324), ""), 0)),"")</f>
        <v/>
      </c>
      <c r="L20" s="105"/>
      <c r="M20" s="105" t="str">
        <f t="array" ref="M20">IFERROR(INDEX($AT$575:$AT$1324, MATCH(0, IF($AV$575:$AV$1324=MONTH($K$2)&amp;"REGLIST", COUNTIF($D$6:$D19, $AK$575:$AK$1324), ""), 0)),"")</f>
        <v/>
      </c>
    </row>
    <row r="21" spans="3:13" x14ac:dyDescent="0.25">
      <c r="C21" s="104" t="str">
        <f t="array" ref="C21">IFERROR(INDEX($AJ$575:$AJ$1324, MATCH(0, IF($AV$575:$AV$1324=MONTH($K$2)&amp;"REGLIST", COUNTIF($D$6:$D20, $AK$575:$AK$1324), ""), 0)),"")</f>
        <v/>
      </c>
      <c r="D21" s="104" t="str">
        <f t="array" ref="D21">IFERROR(INDEX($AK$575:$AK$1324, MATCH(0, IF($AV$575:$AV$1324=MONTH($K$2)&amp;"REGLIST", COUNTIF($D$6:$D20, $AK$575:$AK$1324), ""), 0)),"")</f>
        <v/>
      </c>
      <c r="E21" s="128" t="str">
        <f t="array" ref="E21">IFERROR(INDEX($AL$575:$AL$1324, MATCH(0, IF($AV$575:$AV$1324=MONTH($K$2)&amp;"REGLIST", COUNTIF($D$6:$D20, $AK$575:$AK$1324), ""), 0)),"")</f>
        <v/>
      </c>
      <c r="F21" s="105" t="str">
        <f t="array" ref="F21">IFERROR(INDEX($AM$575:$AM$1324, MATCH(0, IF($AV$575:$AV$1324=MONTH($K$2)&amp;"REGLIST", COUNTIF($D$6:$D20, $AK$575:$AK$1324), ""), 0)),"")</f>
        <v/>
      </c>
      <c r="G21" s="106" t="str">
        <f t="array" ref="G21">IFERROR(INDEX($AN$575:$AN$1324, MATCH(0, IF($AV$575:$AV$1324=MONTH($K$2)&amp;"REGLIST", COUNTIF($D$6:$D20, $AK$575:$AK$1324), ""), 0)),"")</f>
        <v/>
      </c>
      <c r="H21" s="105" t="str">
        <f t="array" ref="H21">IFERROR(INDEX($AO$575:$AO$1324, MATCH(0, IF($AV$575:$AV$1324=MONTH($K$2)&amp;"REGLIST", COUNTIF($D$6:$D20, $AK$575:$AK$1324), ""), 0)),"")</f>
        <v/>
      </c>
      <c r="I21" s="105" t="str">
        <f t="array" ref="I21">IFERROR(INDEX($AP$575:$AP$1324, MATCH(0, IF($AV$575:$AV$1324=MONTH($K$2)&amp;"REGLIST", COUNTIF($D$6:$D20, $AK$575:$AK$1324), ""), 0)),"")</f>
        <v/>
      </c>
      <c r="J21" s="105" t="str">
        <f t="array" ref="J21">IFERROR(INDEX($AQ$575:$AQ$1324, MATCH(0, IF($AV$575:$AV$1324=MONTH($K$2)&amp;"REGLIST", COUNTIF($D$6:$D20, $AK$575:$AK$1324), ""), 0)),"")</f>
        <v/>
      </c>
      <c r="K21" s="105" t="str">
        <f t="array" ref="K21">IFERROR(INDEX($AR$575:$AR$1324, MATCH(0, IF($AV$575:$AV$1324=MONTH($K$2)&amp;"REGLIST", COUNTIF($D$6:$D20, $AK$575:$AK$1324), ""), 0)),"")</f>
        <v/>
      </c>
      <c r="L21" s="105"/>
      <c r="M21" s="105" t="str">
        <f t="array" ref="M21">IFERROR(INDEX($AT$575:$AT$1324, MATCH(0, IF($AV$575:$AV$1324=MONTH($K$2)&amp;"REGLIST", COUNTIF($D$6:$D20, $AK$575:$AK$1324), ""), 0)),"")</f>
        <v/>
      </c>
    </row>
    <row r="22" spans="3:13" x14ac:dyDescent="0.25">
      <c r="C22" s="104" t="str">
        <f t="array" ref="C22">IFERROR(INDEX($AJ$575:$AJ$1324, MATCH(0, IF($AV$575:$AV$1324=MONTH($K$2)&amp;"REGLIST", COUNTIF($D$6:$D21, $AK$575:$AK$1324), ""), 0)),"")</f>
        <v/>
      </c>
      <c r="D22" s="104" t="str">
        <f t="array" ref="D22">IFERROR(INDEX($AK$575:$AK$1324, MATCH(0, IF($AV$575:$AV$1324=MONTH($K$2)&amp;"REGLIST", COUNTIF($D$6:$D21, $AK$575:$AK$1324), ""), 0)),"")</f>
        <v/>
      </c>
      <c r="E22" s="128" t="str">
        <f t="array" ref="E22">IFERROR(INDEX($AL$575:$AL$1324, MATCH(0, IF($AV$575:$AV$1324=MONTH($K$2)&amp;"REGLIST", COUNTIF($D$6:$D21, $AK$575:$AK$1324), ""), 0)),"")</f>
        <v/>
      </c>
      <c r="F22" s="105" t="str">
        <f t="array" ref="F22">IFERROR(INDEX($AM$575:$AM$1324, MATCH(0, IF($AV$575:$AV$1324=MONTH($K$2)&amp;"REGLIST", COUNTIF($D$6:$D21, $AK$575:$AK$1324), ""), 0)),"")</f>
        <v/>
      </c>
      <c r="G22" s="106" t="str">
        <f t="array" ref="G22">IFERROR(INDEX($AN$575:$AN$1324, MATCH(0, IF($AV$575:$AV$1324=MONTH($K$2)&amp;"REGLIST", COUNTIF($D$6:$D21, $AK$575:$AK$1324), ""), 0)),"")</f>
        <v/>
      </c>
      <c r="H22" s="105" t="str">
        <f t="array" ref="H22">IFERROR(INDEX($AO$575:$AO$1324, MATCH(0, IF($AV$575:$AV$1324=MONTH($K$2)&amp;"REGLIST", COUNTIF($D$6:$D21, $AK$575:$AK$1324), ""), 0)),"")</f>
        <v/>
      </c>
      <c r="I22" s="105" t="str">
        <f t="array" ref="I22">IFERROR(INDEX($AP$575:$AP$1324, MATCH(0, IF($AV$575:$AV$1324=MONTH($K$2)&amp;"REGLIST", COUNTIF($D$6:$D21, $AK$575:$AK$1324), ""), 0)),"")</f>
        <v/>
      </c>
      <c r="J22" s="105" t="str">
        <f t="array" ref="J22">IFERROR(INDEX($AQ$575:$AQ$1324, MATCH(0, IF($AV$575:$AV$1324=MONTH($K$2)&amp;"REGLIST", COUNTIF($D$6:$D21, $AK$575:$AK$1324), ""), 0)),"")</f>
        <v/>
      </c>
      <c r="K22" s="105" t="str">
        <f t="array" ref="K22">IFERROR(INDEX($AR$575:$AR$1324, MATCH(0, IF($AV$575:$AV$1324=MONTH($K$2)&amp;"REGLIST", COUNTIF($D$6:$D21, $AK$575:$AK$1324), ""), 0)),"")</f>
        <v/>
      </c>
      <c r="L22" s="105"/>
      <c r="M22" s="105" t="str">
        <f t="array" ref="M22">IFERROR(INDEX($AT$575:$AT$1324, MATCH(0, IF($AV$575:$AV$1324=MONTH($K$2)&amp;"REGLIST", COUNTIF($D$6:$D21, $AK$575:$AK$1324), ""), 0)),"")</f>
        <v/>
      </c>
    </row>
    <row r="23" spans="3:13" x14ac:dyDescent="0.25">
      <c r="C23" s="104" t="str">
        <f t="array" ref="C23">IFERROR(INDEX($AJ$575:$AJ$1324, MATCH(0, IF($AV$575:$AV$1324=MONTH($K$2)&amp;"REGLIST", COUNTIF($D$6:$D22, $AK$575:$AK$1324), ""), 0)),"")</f>
        <v/>
      </c>
      <c r="D23" s="104" t="str">
        <f t="array" ref="D23">IFERROR(INDEX($AK$575:$AK$1324, MATCH(0, IF($AV$575:$AV$1324=MONTH($K$2)&amp;"REGLIST", COUNTIF($D$6:$D22, $AK$575:$AK$1324), ""), 0)),"")</f>
        <v/>
      </c>
      <c r="E23" s="128" t="str">
        <f t="array" ref="E23">IFERROR(INDEX($AL$575:$AL$1324, MATCH(0, IF($AV$575:$AV$1324=MONTH($K$2)&amp;"REGLIST", COUNTIF($D$6:$D22, $AK$575:$AK$1324), ""), 0)),"")</f>
        <v/>
      </c>
      <c r="F23" s="105" t="str">
        <f t="array" ref="F23">IFERROR(INDEX($AM$575:$AM$1324, MATCH(0, IF($AV$575:$AV$1324=MONTH($K$2)&amp;"REGLIST", COUNTIF($D$6:$D22, $AK$575:$AK$1324), ""), 0)),"")</f>
        <v/>
      </c>
      <c r="G23" s="106" t="str">
        <f t="array" ref="G23">IFERROR(INDEX($AN$575:$AN$1324, MATCH(0, IF($AV$575:$AV$1324=MONTH($K$2)&amp;"REGLIST", COUNTIF($D$6:$D22, $AK$575:$AK$1324), ""), 0)),"")</f>
        <v/>
      </c>
      <c r="H23" s="105" t="str">
        <f t="array" ref="H23">IFERROR(INDEX($AO$575:$AO$1324, MATCH(0, IF($AV$575:$AV$1324=MONTH($K$2)&amp;"REGLIST", COUNTIF($D$6:$D22, $AK$575:$AK$1324), ""), 0)),"")</f>
        <v/>
      </c>
      <c r="I23" s="105" t="str">
        <f t="array" ref="I23">IFERROR(INDEX($AP$575:$AP$1324, MATCH(0, IF($AV$575:$AV$1324=MONTH($K$2)&amp;"REGLIST", COUNTIF($D$6:$D22, $AK$575:$AK$1324), ""), 0)),"")</f>
        <v/>
      </c>
      <c r="J23" s="105" t="str">
        <f t="array" ref="J23">IFERROR(INDEX($AQ$575:$AQ$1324, MATCH(0, IF($AV$575:$AV$1324=MONTH($K$2)&amp;"REGLIST", COUNTIF($D$6:$D22, $AK$575:$AK$1324), ""), 0)),"")</f>
        <v/>
      </c>
      <c r="K23" s="105" t="str">
        <f t="array" ref="K23">IFERROR(INDEX($AR$575:$AR$1324, MATCH(0, IF($AV$575:$AV$1324=MONTH($K$2)&amp;"REGLIST", COUNTIF($D$6:$D22, $AK$575:$AK$1324), ""), 0)),"")</f>
        <v/>
      </c>
      <c r="L23" s="105"/>
      <c r="M23" s="105" t="str">
        <f t="array" ref="M23">IFERROR(INDEX($AT$575:$AT$1324, MATCH(0, IF($AV$575:$AV$1324=MONTH($K$2)&amp;"REGLIST", COUNTIF($D$6:$D22, $AK$575:$AK$1324), ""), 0)),"")</f>
        <v/>
      </c>
    </row>
    <row r="24" spans="3:13" x14ac:dyDescent="0.25">
      <c r="C24" s="104" t="str">
        <f t="array" ref="C24">IFERROR(INDEX($AJ$575:$AJ$1324, MATCH(0, IF($AV$575:$AV$1324=MONTH($K$2)&amp;"REGLIST", COUNTIF($D$6:$D23, $AK$575:$AK$1324), ""), 0)),"")</f>
        <v/>
      </c>
      <c r="D24" s="104" t="str">
        <f t="array" ref="D24">IFERROR(INDEX($AK$575:$AK$1324, MATCH(0, IF($AV$575:$AV$1324=MONTH($K$2)&amp;"REGLIST", COUNTIF($D$6:$D23, $AK$575:$AK$1324), ""), 0)),"")</f>
        <v/>
      </c>
      <c r="E24" s="128" t="str">
        <f t="array" ref="E24">IFERROR(INDEX($AL$575:$AL$1324, MATCH(0, IF($AV$575:$AV$1324=MONTH($K$2)&amp;"REGLIST", COUNTIF($D$6:$D23, $AK$575:$AK$1324), ""), 0)),"")</f>
        <v/>
      </c>
      <c r="F24" s="105" t="str">
        <f t="array" ref="F24">IFERROR(INDEX($AM$575:$AM$1324, MATCH(0, IF($AV$575:$AV$1324=MONTH($K$2)&amp;"REGLIST", COUNTIF($D$6:$D23, $AK$575:$AK$1324), ""), 0)),"")</f>
        <v/>
      </c>
      <c r="G24" s="106" t="str">
        <f t="array" ref="G24">IFERROR(INDEX($AN$575:$AN$1324, MATCH(0, IF($AV$575:$AV$1324=MONTH($K$2)&amp;"REGLIST", COUNTIF($D$6:$D23, $AK$575:$AK$1324), ""), 0)),"")</f>
        <v/>
      </c>
      <c r="H24" s="105" t="str">
        <f t="array" ref="H24">IFERROR(INDEX($AO$575:$AO$1324, MATCH(0, IF($AV$575:$AV$1324=MONTH($K$2)&amp;"REGLIST", COUNTIF($D$6:$D23, $AK$575:$AK$1324), ""), 0)),"")</f>
        <v/>
      </c>
      <c r="I24" s="105" t="str">
        <f t="array" ref="I24">IFERROR(INDEX($AP$575:$AP$1324, MATCH(0, IF($AV$575:$AV$1324=MONTH($K$2)&amp;"REGLIST", COUNTIF($D$6:$D23, $AK$575:$AK$1324), ""), 0)),"")</f>
        <v/>
      </c>
      <c r="J24" s="105" t="str">
        <f t="array" ref="J24">IFERROR(INDEX($AQ$575:$AQ$1324, MATCH(0, IF($AV$575:$AV$1324=MONTH($K$2)&amp;"REGLIST", COUNTIF($D$6:$D23, $AK$575:$AK$1324), ""), 0)),"")</f>
        <v/>
      </c>
      <c r="K24" s="105" t="str">
        <f t="array" ref="K24">IFERROR(INDEX($AR$575:$AR$1324, MATCH(0, IF($AV$575:$AV$1324=MONTH($K$2)&amp;"REGLIST", COUNTIF($D$6:$D23, $AK$575:$AK$1324), ""), 0)),"")</f>
        <v/>
      </c>
      <c r="L24" s="105"/>
      <c r="M24" s="105" t="str">
        <f t="array" ref="M24">IFERROR(INDEX($AT$575:$AT$1324, MATCH(0, IF($AV$575:$AV$1324=MONTH($K$2)&amp;"REGLIST", COUNTIF($D$6:$D23, $AK$575:$AK$1324), ""), 0)),"")</f>
        <v/>
      </c>
    </row>
    <row r="25" spans="3:13" x14ac:dyDescent="0.25">
      <c r="C25" s="104" t="str">
        <f t="array" ref="C25">IFERROR(INDEX($AJ$575:$AJ$1324, MATCH(0, IF($AV$575:$AV$1324=MONTH($K$2)&amp;"REGLIST", COUNTIF($D$6:$D24, $AK$575:$AK$1324), ""), 0)),"")</f>
        <v/>
      </c>
      <c r="D25" s="104" t="str">
        <f t="array" ref="D25">IFERROR(INDEX($AK$575:$AK$1324, MATCH(0, IF($AV$575:$AV$1324=MONTH($K$2)&amp;"REGLIST", COUNTIF($D$6:$D24, $AK$575:$AK$1324), ""), 0)),"")</f>
        <v/>
      </c>
      <c r="E25" s="128" t="str">
        <f t="array" ref="E25">IFERROR(INDEX($AL$575:$AL$1324, MATCH(0, IF($AV$575:$AV$1324=MONTH($K$2)&amp;"REGLIST", COUNTIF($D$6:$D24, $AK$575:$AK$1324), ""), 0)),"")</f>
        <v/>
      </c>
      <c r="F25" s="105" t="str">
        <f t="array" ref="F25">IFERROR(INDEX($AM$575:$AM$1324, MATCH(0, IF($AV$575:$AV$1324=MONTH($K$2)&amp;"REGLIST", COUNTIF($D$6:$D24, $AK$575:$AK$1324), ""), 0)),"")</f>
        <v/>
      </c>
      <c r="G25" s="106" t="str">
        <f t="array" ref="G25">IFERROR(INDEX($AN$575:$AN$1324, MATCH(0, IF($AV$575:$AV$1324=MONTH($K$2)&amp;"REGLIST", COUNTIF($D$6:$D24, $AK$575:$AK$1324), ""), 0)),"")</f>
        <v/>
      </c>
      <c r="H25" s="105" t="str">
        <f t="array" ref="H25">IFERROR(INDEX($AO$575:$AO$1324, MATCH(0, IF($AV$575:$AV$1324=MONTH($K$2)&amp;"REGLIST", COUNTIF($D$6:$D24, $AK$575:$AK$1324), ""), 0)),"")</f>
        <v/>
      </c>
      <c r="I25" s="105" t="str">
        <f t="array" ref="I25">IFERROR(INDEX($AP$575:$AP$1324, MATCH(0, IF($AV$575:$AV$1324=MONTH($K$2)&amp;"REGLIST", COUNTIF($D$6:$D24, $AK$575:$AK$1324), ""), 0)),"")</f>
        <v/>
      </c>
      <c r="J25" s="105" t="str">
        <f t="array" ref="J25">IFERROR(INDEX($AQ$575:$AQ$1324, MATCH(0, IF($AV$575:$AV$1324=MONTH($K$2)&amp;"REGLIST", COUNTIF($D$6:$D24, $AK$575:$AK$1324), ""), 0)),"")</f>
        <v/>
      </c>
      <c r="K25" s="105" t="str">
        <f t="array" ref="K25">IFERROR(INDEX($AR$575:$AR$1324, MATCH(0, IF($AV$575:$AV$1324=MONTH($K$2)&amp;"REGLIST", COUNTIF($D$6:$D24, $AK$575:$AK$1324), ""), 0)),"")</f>
        <v/>
      </c>
      <c r="L25" s="105"/>
      <c r="M25" s="105" t="str">
        <f t="array" ref="M25">IFERROR(INDEX($AT$575:$AT$1324, MATCH(0, IF($AV$575:$AV$1324=MONTH($K$2)&amp;"REGLIST", COUNTIF($D$6:$D24, $AK$575:$AK$1324), ""), 0)),"")</f>
        <v/>
      </c>
    </row>
    <row r="26" spans="3:13" x14ac:dyDescent="0.25">
      <c r="C26" s="104" t="str">
        <f t="array" ref="C26">IFERROR(INDEX($AJ$575:$AJ$1324, MATCH(0, IF($AV$575:$AV$1324=MONTH($K$2)&amp;"REGLIST", COUNTIF($D$6:$D25, $AK$575:$AK$1324), ""), 0)),"")</f>
        <v/>
      </c>
      <c r="D26" s="104" t="str">
        <f t="array" ref="D26">IFERROR(INDEX($AK$575:$AK$1324, MATCH(0, IF($AV$575:$AV$1324=MONTH($K$2)&amp;"REGLIST", COUNTIF($D$6:$D25, $AK$575:$AK$1324), ""), 0)),"")</f>
        <v/>
      </c>
      <c r="E26" s="128" t="str">
        <f t="array" ref="E26">IFERROR(INDEX($AL$575:$AL$1324, MATCH(0, IF($AV$575:$AV$1324=MONTH($K$2)&amp;"REGLIST", COUNTIF($D$6:$D25, $AK$575:$AK$1324), ""), 0)),"")</f>
        <v/>
      </c>
      <c r="F26" s="105" t="str">
        <f t="array" ref="F26">IFERROR(INDEX($AM$575:$AM$1324, MATCH(0, IF($AV$575:$AV$1324=MONTH($K$2)&amp;"REGLIST", COUNTIF($D$6:$D25, $AK$575:$AK$1324), ""), 0)),"")</f>
        <v/>
      </c>
      <c r="G26" s="106" t="str">
        <f t="array" ref="G26">IFERROR(INDEX($AN$575:$AN$1324, MATCH(0, IF($AV$575:$AV$1324=MONTH($K$2)&amp;"REGLIST", COUNTIF($D$6:$D25, $AK$575:$AK$1324), ""), 0)),"")</f>
        <v/>
      </c>
      <c r="H26" s="105" t="str">
        <f t="array" ref="H26">IFERROR(INDEX($AO$575:$AO$1324, MATCH(0, IF($AV$575:$AV$1324=MONTH($K$2)&amp;"REGLIST", COUNTIF($D$6:$D25, $AK$575:$AK$1324), ""), 0)),"")</f>
        <v/>
      </c>
      <c r="I26" s="105" t="str">
        <f t="array" ref="I26">IFERROR(INDEX($AP$575:$AP$1324, MATCH(0, IF($AV$575:$AV$1324=MONTH($K$2)&amp;"REGLIST", COUNTIF($D$6:$D25, $AK$575:$AK$1324), ""), 0)),"")</f>
        <v/>
      </c>
      <c r="J26" s="105" t="str">
        <f t="array" ref="J26">IFERROR(INDEX($AQ$575:$AQ$1324, MATCH(0, IF($AV$575:$AV$1324=MONTH($K$2)&amp;"REGLIST", COUNTIF($D$6:$D25, $AK$575:$AK$1324), ""), 0)),"")</f>
        <v/>
      </c>
      <c r="K26" s="105" t="str">
        <f t="array" ref="K26">IFERROR(INDEX($AR$575:$AR$1324, MATCH(0, IF($AV$575:$AV$1324=MONTH($K$2)&amp;"REGLIST", COUNTIF($D$6:$D25, $AK$575:$AK$1324), ""), 0)),"")</f>
        <v/>
      </c>
      <c r="L26" s="105"/>
      <c r="M26" s="105" t="str">
        <f t="array" ref="M26">IFERROR(INDEX($AT$575:$AT$1324, MATCH(0, IF($AV$575:$AV$1324=MONTH($K$2)&amp;"REGLIST", COUNTIF($D$6:$D25, $AK$575:$AK$1324), ""), 0)),"")</f>
        <v/>
      </c>
    </row>
    <row r="27" spans="3:13" x14ac:dyDescent="0.25">
      <c r="C27" s="104" t="str">
        <f t="array" ref="C27">IFERROR(INDEX($AJ$575:$AJ$1324, MATCH(0, IF($AV$575:$AV$1324=MONTH($K$2)&amp;"REGLIST", COUNTIF($D$6:$D26, $AK$575:$AK$1324), ""), 0)),"")</f>
        <v/>
      </c>
      <c r="D27" s="104" t="str">
        <f t="array" ref="D27">IFERROR(INDEX($AK$575:$AK$1324, MATCH(0, IF($AV$575:$AV$1324=MONTH($K$2)&amp;"REGLIST", COUNTIF($D$6:$D26, $AK$575:$AK$1324), ""), 0)),"")</f>
        <v/>
      </c>
      <c r="E27" s="128" t="str">
        <f t="array" ref="E27">IFERROR(INDEX($AL$575:$AL$1324, MATCH(0, IF($AV$575:$AV$1324=MONTH($K$2)&amp;"REGLIST", COUNTIF($D$6:$D26, $AK$575:$AK$1324), ""), 0)),"")</f>
        <v/>
      </c>
      <c r="F27" s="105" t="str">
        <f t="array" ref="F27">IFERROR(INDEX($AM$575:$AM$1324, MATCH(0, IF($AV$575:$AV$1324=MONTH($K$2)&amp;"REGLIST", COUNTIF($D$6:$D26, $AK$575:$AK$1324), ""), 0)),"")</f>
        <v/>
      </c>
      <c r="G27" s="106" t="str">
        <f t="array" ref="G27">IFERROR(INDEX($AN$575:$AN$1324, MATCH(0, IF($AV$575:$AV$1324=MONTH($K$2)&amp;"REGLIST", COUNTIF($D$6:$D26, $AK$575:$AK$1324), ""), 0)),"")</f>
        <v/>
      </c>
      <c r="H27" s="105" t="str">
        <f t="array" ref="H27">IFERROR(INDEX($AO$575:$AO$1324, MATCH(0, IF($AV$575:$AV$1324=MONTH($K$2)&amp;"REGLIST", COUNTIF($D$6:$D26, $AK$575:$AK$1324), ""), 0)),"")</f>
        <v/>
      </c>
      <c r="I27" s="105" t="str">
        <f t="array" ref="I27">IFERROR(INDEX($AP$575:$AP$1324, MATCH(0, IF($AV$575:$AV$1324=MONTH($K$2)&amp;"REGLIST", COUNTIF($D$6:$D26, $AK$575:$AK$1324), ""), 0)),"")</f>
        <v/>
      </c>
      <c r="J27" s="105" t="str">
        <f t="array" ref="J27">IFERROR(INDEX($AQ$575:$AQ$1324, MATCH(0, IF($AV$575:$AV$1324=MONTH($K$2)&amp;"REGLIST", COUNTIF($D$6:$D26, $AK$575:$AK$1324), ""), 0)),"")</f>
        <v/>
      </c>
      <c r="K27" s="105" t="str">
        <f t="array" ref="K27">IFERROR(INDEX($AR$575:$AR$1324, MATCH(0, IF($AV$575:$AV$1324=MONTH($K$2)&amp;"REGLIST", COUNTIF($D$6:$D26, $AK$575:$AK$1324), ""), 0)),"")</f>
        <v/>
      </c>
      <c r="L27" s="105"/>
      <c r="M27" s="105" t="str">
        <f t="array" ref="M27">IFERROR(INDEX($AT$575:$AT$1324, MATCH(0, IF($AV$575:$AV$1324=MONTH($K$2)&amp;"REGLIST", COUNTIF($D$6:$D26, $AK$575:$AK$1324), ""), 0)),"")</f>
        <v/>
      </c>
    </row>
    <row r="28" spans="3:13" x14ac:dyDescent="0.25">
      <c r="C28" s="104" t="str">
        <f t="array" ref="C28">IFERROR(INDEX($AJ$575:$AJ$1324, MATCH(0, IF($AV$575:$AV$1324=MONTH($K$2)&amp;"REGLIST", COUNTIF($D$6:$D27, $AK$575:$AK$1324), ""), 0)),"")</f>
        <v/>
      </c>
      <c r="D28" s="104" t="str">
        <f t="array" ref="D28">IFERROR(INDEX($AK$575:$AK$1324, MATCH(0, IF($AV$575:$AV$1324=MONTH($K$2)&amp;"REGLIST", COUNTIF($D$6:$D27, $AK$575:$AK$1324), ""), 0)),"")</f>
        <v/>
      </c>
      <c r="E28" s="128" t="str">
        <f t="array" ref="E28">IFERROR(INDEX($AL$575:$AL$1324, MATCH(0, IF($AV$575:$AV$1324=MONTH($K$2)&amp;"REGLIST", COUNTIF($D$6:$D27, $AK$575:$AK$1324), ""), 0)),"")</f>
        <v/>
      </c>
      <c r="F28" s="105" t="str">
        <f t="array" ref="F28">IFERROR(INDEX($AM$575:$AM$1324, MATCH(0, IF($AV$575:$AV$1324=MONTH($K$2)&amp;"REGLIST", COUNTIF($D$6:$D27, $AK$575:$AK$1324), ""), 0)),"")</f>
        <v/>
      </c>
      <c r="G28" s="106" t="str">
        <f t="array" ref="G28">IFERROR(INDEX($AN$575:$AN$1324, MATCH(0, IF($AV$575:$AV$1324=MONTH($K$2)&amp;"REGLIST", COUNTIF($D$6:$D27, $AK$575:$AK$1324), ""), 0)),"")</f>
        <v/>
      </c>
      <c r="H28" s="105" t="str">
        <f t="array" ref="H28">IFERROR(INDEX($AO$575:$AO$1324, MATCH(0, IF($AV$575:$AV$1324=MONTH($K$2)&amp;"REGLIST", COUNTIF($D$6:$D27, $AK$575:$AK$1324), ""), 0)),"")</f>
        <v/>
      </c>
      <c r="I28" s="105" t="str">
        <f t="array" ref="I28">IFERROR(INDEX($AP$575:$AP$1324, MATCH(0, IF($AV$575:$AV$1324=MONTH($K$2)&amp;"REGLIST", COUNTIF($D$6:$D27, $AK$575:$AK$1324), ""), 0)),"")</f>
        <v/>
      </c>
      <c r="J28" s="105" t="str">
        <f t="array" ref="J28">IFERROR(INDEX($AQ$575:$AQ$1324, MATCH(0, IF($AV$575:$AV$1324=MONTH($K$2)&amp;"REGLIST", COUNTIF($D$6:$D27, $AK$575:$AK$1324), ""), 0)),"")</f>
        <v/>
      </c>
      <c r="K28" s="105" t="str">
        <f t="array" ref="K28">IFERROR(INDEX($AR$575:$AR$1324, MATCH(0, IF($AV$575:$AV$1324=MONTH($K$2)&amp;"REGLIST", COUNTIF($D$6:$D27, $AK$575:$AK$1324), ""), 0)),"")</f>
        <v/>
      </c>
      <c r="L28" s="105"/>
      <c r="M28" s="105" t="str">
        <f t="array" ref="M28">IFERROR(INDEX($AT$575:$AT$1324, MATCH(0, IF($AV$575:$AV$1324=MONTH($K$2)&amp;"REGLIST", COUNTIF($D$6:$D27, $AK$575:$AK$1324), ""), 0)),"")</f>
        <v/>
      </c>
    </row>
    <row r="29" spans="3:13" x14ac:dyDescent="0.25">
      <c r="C29" s="104" t="str">
        <f t="array" ref="C29">IFERROR(INDEX($AJ$575:$AJ$1324, MATCH(0, IF($AV$575:$AV$1324=MONTH($K$2)&amp;"REGLIST", COUNTIF($D$6:$D28, $AK$575:$AK$1324), ""), 0)),"")</f>
        <v/>
      </c>
      <c r="D29" s="104" t="str">
        <f t="array" ref="D29">IFERROR(INDEX($AK$575:$AK$1324, MATCH(0, IF($AV$575:$AV$1324=MONTH($K$2)&amp;"REGLIST", COUNTIF($D$6:$D28, $AK$575:$AK$1324), ""), 0)),"")</f>
        <v/>
      </c>
      <c r="E29" s="128" t="str">
        <f t="array" ref="E29">IFERROR(INDEX($AL$575:$AL$1324, MATCH(0, IF($AV$575:$AV$1324=MONTH($K$2)&amp;"REGLIST", COUNTIF($D$6:$D28, $AK$575:$AK$1324), ""), 0)),"")</f>
        <v/>
      </c>
      <c r="F29" s="105" t="str">
        <f t="array" ref="F29">IFERROR(INDEX($AM$575:$AM$1324, MATCH(0, IF($AV$575:$AV$1324=MONTH($K$2)&amp;"REGLIST", COUNTIF($D$6:$D28, $AK$575:$AK$1324), ""), 0)),"")</f>
        <v/>
      </c>
      <c r="G29" s="106" t="str">
        <f t="array" ref="G29">IFERROR(INDEX($AN$575:$AN$1324, MATCH(0, IF($AV$575:$AV$1324=MONTH($K$2)&amp;"REGLIST", COUNTIF($D$6:$D28, $AK$575:$AK$1324), ""), 0)),"")</f>
        <v/>
      </c>
      <c r="H29" s="105" t="str">
        <f t="array" ref="H29">IFERROR(INDEX($AO$575:$AO$1324, MATCH(0, IF($AV$575:$AV$1324=MONTH($K$2)&amp;"REGLIST", COUNTIF($D$6:$D28, $AK$575:$AK$1324), ""), 0)),"")</f>
        <v/>
      </c>
      <c r="I29" s="105" t="str">
        <f t="array" ref="I29">IFERROR(INDEX($AP$575:$AP$1324, MATCH(0, IF($AV$575:$AV$1324=MONTH($K$2)&amp;"REGLIST", COUNTIF($D$6:$D28, $AK$575:$AK$1324), ""), 0)),"")</f>
        <v/>
      </c>
      <c r="J29" s="105" t="str">
        <f t="array" ref="J29">IFERROR(INDEX($AQ$575:$AQ$1324, MATCH(0, IF($AV$575:$AV$1324=MONTH($K$2)&amp;"REGLIST", COUNTIF($D$6:$D28, $AK$575:$AK$1324), ""), 0)),"")</f>
        <v/>
      </c>
      <c r="K29" s="105" t="str">
        <f t="array" ref="K29">IFERROR(INDEX($AR$575:$AR$1324, MATCH(0, IF($AV$575:$AV$1324=MONTH($K$2)&amp;"REGLIST", COUNTIF($D$6:$D28, $AK$575:$AK$1324), ""), 0)),"")</f>
        <v/>
      </c>
      <c r="L29" s="105"/>
      <c r="M29" s="105" t="str">
        <f t="array" ref="M29">IFERROR(INDEX($AT$575:$AT$1324, MATCH(0, IF($AV$575:$AV$1324=MONTH($K$2)&amp;"REGLIST", COUNTIF($D$6:$D28, $AK$575:$AK$1324), ""), 0)),"")</f>
        <v/>
      </c>
    </row>
    <row r="30" spans="3:13" x14ac:dyDescent="0.25">
      <c r="C30" s="104" t="str">
        <f t="array" ref="C30">IFERROR(INDEX($AJ$575:$AJ$1324, MATCH(0, IF($AV$575:$AV$1324=MONTH($K$2)&amp;"REGLIST", COUNTIF($D$6:$D29, $AK$575:$AK$1324), ""), 0)),"")</f>
        <v/>
      </c>
      <c r="D30" s="104" t="str">
        <f t="array" ref="D30">IFERROR(INDEX($AK$575:$AK$1324, MATCH(0, IF($AV$575:$AV$1324=MONTH($K$2)&amp;"REGLIST", COUNTIF($D$6:$D29, $AK$575:$AK$1324), ""), 0)),"")</f>
        <v/>
      </c>
      <c r="E30" s="128" t="str">
        <f t="array" ref="E30">IFERROR(INDEX($AL$575:$AL$1324, MATCH(0, IF($AV$575:$AV$1324=MONTH($K$2)&amp;"REGLIST", COUNTIF($D$6:$D29, $AK$575:$AK$1324), ""), 0)),"")</f>
        <v/>
      </c>
      <c r="F30" s="105" t="str">
        <f t="array" ref="F30">IFERROR(INDEX($AM$575:$AM$1324, MATCH(0, IF($AV$575:$AV$1324=MONTH($K$2)&amp;"REGLIST", COUNTIF($D$6:$D29, $AK$575:$AK$1324), ""), 0)),"")</f>
        <v/>
      </c>
      <c r="G30" s="106" t="str">
        <f t="array" ref="G30">IFERROR(INDEX($AN$575:$AN$1324, MATCH(0, IF($AV$575:$AV$1324=MONTH($K$2)&amp;"REGLIST", COUNTIF($D$6:$D29, $AK$575:$AK$1324), ""), 0)),"")</f>
        <v/>
      </c>
      <c r="H30" s="105" t="str">
        <f t="array" ref="H30">IFERROR(INDEX($AO$575:$AO$1324, MATCH(0, IF($AV$575:$AV$1324=MONTH($K$2)&amp;"REGLIST", COUNTIF($D$6:$D29, $AK$575:$AK$1324), ""), 0)),"")</f>
        <v/>
      </c>
      <c r="I30" s="105" t="str">
        <f t="array" ref="I30">IFERROR(INDEX($AP$575:$AP$1324, MATCH(0, IF($AV$575:$AV$1324=MONTH($K$2)&amp;"REGLIST", COUNTIF($D$6:$D29, $AK$575:$AK$1324), ""), 0)),"")</f>
        <v/>
      </c>
      <c r="J30" s="105" t="str">
        <f t="array" ref="J30">IFERROR(INDEX($AQ$575:$AQ$1324, MATCH(0, IF($AV$575:$AV$1324=MONTH($K$2)&amp;"REGLIST", COUNTIF($D$6:$D29, $AK$575:$AK$1324), ""), 0)),"")</f>
        <v/>
      </c>
      <c r="K30" s="105" t="str">
        <f t="array" ref="K30">IFERROR(INDEX($AR$575:$AR$1324, MATCH(0, IF($AV$575:$AV$1324=MONTH($K$2)&amp;"REGLIST", COUNTIF($D$6:$D29, $AK$575:$AK$1324), ""), 0)),"")</f>
        <v/>
      </c>
      <c r="L30" s="105"/>
      <c r="M30" s="105" t="str">
        <f t="array" ref="M30">IFERROR(INDEX($AT$575:$AT$1324, MATCH(0, IF($AV$575:$AV$1324=MONTH($K$2)&amp;"REGLIST", COUNTIF($D$6:$D29, $AK$575:$AK$1324), ""), 0)),"")</f>
        <v/>
      </c>
    </row>
    <row r="31" spans="3:13" x14ac:dyDescent="0.25">
      <c r="C31" s="104" t="str">
        <f t="array" ref="C31">IFERROR(INDEX($AJ$575:$AJ$1324, MATCH(0, IF($AV$575:$AV$1324=MONTH($K$2)&amp;"REGLIST", COUNTIF($D$6:$D30, $AK$575:$AK$1324), ""), 0)),"")</f>
        <v/>
      </c>
      <c r="D31" s="104" t="str">
        <f t="array" ref="D31">IFERROR(INDEX($AK$575:$AK$1324, MATCH(0, IF($AV$575:$AV$1324=MONTH($K$2)&amp;"REGLIST", COUNTIF($D$6:$D30, $AK$575:$AK$1324), ""), 0)),"")</f>
        <v/>
      </c>
      <c r="E31" s="128" t="str">
        <f t="array" ref="E31">IFERROR(INDEX($AL$575:$AL$1324, MATCH(0, IF($AV$575:$AV$1324=MONTH($K$2)&amp;"REGLIST", COUNTIF($D$6:$D30, $AK$575:$AK$1324), ""), 0)),"")</f>
        <v/>
      </c>
      <c r="F31" s="105" t="str">
        <f t="array" ref="F31">IFERROR(INDEX($AM$575:$AM$1324, MATCH(0, IF($AV$575:$AV$1324=MONTH($K$2)&amp;"REGLIST", COUNTIF($D$6:$D30, $AK$575:$AK$1324), ""), 0)),"")</f>
        <v/>
      </c>
      <c r="G31" s="106" t="str">
        <f t="array" ref="G31">IFERROR(INDEX($AN$575:$AN$1324, MATCH(0, IF($AV$575:$AV$1324=MONTH($K$2)&amp;"REGLIST", COUNTIF($D$6:$D30, $AK$575:$AK$1324), ""), 0)),"")</f>
        <v/>
      </c>
      <c r="H31" s="105" t="str">
        <f t="array" ref="H31">IFERROR(INDEX($AO$575:$AO$1324, MATCH(0, IF($AV$575:$AV$1324=MONTH($K$2)&amp;"REGLIST", COUNTIF($D$6:$D30, $AK$575:$AK$1324), ""), 0)),"")</f>
        <v/>
      </c>
      <c r="I31" s="105" t="str">
        <f t="array" ref="I31">IFERROR(INDEX($AP$575:$AP$1324, MATCH(0, IF($AV$575:$AV$1324=MONTH($K$2)&amp;"REGLIST", COUNTIF($D$6:$D30, $AK$575:$AK$1324), ""), 0)),"")</f>
        <v/>
      </c>
      <c r="J31" s="105" t="str">
        <f t="array" ref="J31">IFERROR(INDEX($AQ$575:$AQ$1324, MATCH(0, IF($AV$575:$AV$1324=MONTH($K$2)&amp;"REGLIST", COUNTIF($D$6:$D30, $AK$575:$AK$1324), ""), 0)),"")</f>
        <v/>
      </c>
      <c r="K31" s="105" t="str">
        <f t="array" ref="K31">IFERROR(INDEX($AR$575:$AR$1324, MATCH(0, IF($AV$575:$AV$1324=MONTH($K$2)&amp;"REGLIST", COUNTIF($D$6:$D30, $AK$575:$AK$1324), ""), 0)),"")</f>
        <v/>
      </c>
      <c r="L31" s="105"/>
      <c r="M31" s="105" t="str">
        <f t="array" ref="M31">IFERROR(INDEX($AT$575:$AT$1324, MATCH(0, IF($AV$575:$AV$1324=MONTH($K$2)&amp;"REGLIST", COUNTIF($D$6:$D30, $AK$575:$AK$1324), ""), 0)),"")</f>
        <v/>
      </c>
    </row>
    <row r="32" spans="3:13" x14ac:dyDescent="0.25">
      <c r="C32" s="104" t="str">
        <f t="array" ref="C32">IFERROR(INDEX($AJ$575:$AJ$1324, MATCH(0, IF($AV$575:$AV$1324=MONTH($K$2)&amp;"REGLIST", COUNTIF($D$6:$D31, $AK$575:$AK$1324), ""), 0)),"")</f>
        <v/>
      </c>
      <c r="D32" s="104" t="str">
        <f t="array" ref="D32">IFERROR(INDEX($AK$575:$AK$1324, MATCH(0, IF($AV$575:$AV$1324=MONTH($K$2)&amp;"REGLIST", COUNTIF($D$6:$D31, $AK$575:$AK$1324), ""), 0)),"")</f>
        <v/>
      </c>
      <c r="E32" s="128" t="str">
        <f t="array" ref="E32">IFERROR(INDEX($AL$575:$AL$1324, MATCH(0, IF($AV$575:$AV$1324=MONTH($K$2)&amp;"REGLIST", COUNTIF($D$6:$D31, $AK$575:$AK$1324), ""), 0)),"")</f>
        <v/>
      </c>
      <c r="F32" s="105" t="str">
        <f t="array" ref="F32">IFERROR(INDEX($AM$575:$AM$1324, MATCH(0, IF($AV$575:$AV$1324=MONTH($K$2)&amp;"REGLIST", COUNTIF($D$6:$D31, $AK$575:$AK$1324), ""), 0)),"")</f>
        <v/>
      </c>
      <c r="G32" s="106" t="str">
        <f t="array" ref="G32">IFERROR(INDEX($AN$575:$AN$1324, MATCH(0, IF($AV$575:$AV$1324=MONTH($K$2)&amp;"REGLIST", COUNTIF($D$6:$D31, $AK$575:$AK$1324), ""), 0)),"")</f>
        <v/>
      </c>
      <c r="H32" s="105" t="str">
        <f t="array" ref="H32">IFERROR(INDEX($AO$575:$AO$1324, MATCH(0, IF($AV$575:$AV$1324=MONTH($K$2)&amp;"REGLIST", COUNTIF($D$6:$D31, $AK$575:$AK$1324), ""), 0)),"")</f>
        <v/>
      </c>
      <c r="I32" s="105" t="str">
        <f t="array" ref="I32">IFERROR(INDEX($AP$575:$AP$1324, MATCH(0, IF($AV$575:$AV$1324=MONTH($K$2)&amp;"REGLIST", COUNTIF($D$6:$D31, $AK$575:$AK$1324), ""), 0)),"")</f>
        <v/>
      </c>
      <c r="J32" s="105" t="str">
        <f t="array" ref="J32">IFERROR(INDEX($AQ$575:$AQ$1324, MATCH(0, IF($AV$575:$AV$1324=MONTH($K$2)&amp;"REGLIST", COUNTIF($D$6:$D31, $AK$575:$AK$1324), ""), 0)),"")</f>
        <v/>
      </c>
      <c r="K32" s="105" t="str">
        <f t="array" ref="K32">IFERROR(INDEX($AR$575:$AR$1324, MATCH(0, IF($AV$575:$AV$1324=MONTH($K$2)&amp;"REGLIST", COUNTIF($D$6:$D31, $AK$575:$AK$1324), ""), 0)),"")</f>
        <v/>
      </c>
      <c r="L32" s="105"/>
      <c r="M32" s="105" t="str">
        <f t="array" ref="M32">IFERROR(INDEX($AT$575:$AT$1324, MATCH(0, IF($AV$575:$AV$1324=MONTH($K$2)&amp;"REGLIST", COUNTIF($D$6:$D31, $AK$575:$AK$1324), ""), 0)),"")</f>
        <v/>
      </c>
    </row>
    <row r="33" spans="3:13" x14ac:dyDescent="0.25">
      <c r="C33" s="104" t="str">
        <f t="array" ref="C33">IFERROR(INDEX($AJ$575:$AJ$1324, MATCH(0, IF($AV$575:$AV$1324=MONTH($K$2)&amp;"REGLIST", COUNTIF($D$6:$D32, $AK$575:$AK$1324), ""), 0)),"")</f>
        <v/>
      </c>
      <c r="D33" s="104" t="str">
        <f t="array" ref="D33">IFERROR(INDEX($AK$575:$AK$1324, MATCH(0, IF($AV$575:$AV$1324=MONTH($K$2)&amp;"REGLIST", COUNTIF($D$6:$D32, $AK$575:$AK$1324), ""), 0)),"")</f>
        <v/>
      </c>
      <c r="E33" s="128" t="str">
        <f t="array" ref="E33">IFERROR(INDEX($AL$575:$AL$1324, MATCH(0, IF($AV$575:$AV$1324=MONTH($K$2)&amp;"REGLIST", COUNTIF($D$6:$D32, $AK$575:$AK$1324), ""), 0)),"")</f>
        <v/>
      </c>
      <c r="F33" s="105" t="str">
        <f t="array" ref="F33">IFERROR(INDEX($AM$575:$AM$1324, MATCH(0, IF($AV$575:$AV$1324=MONTH($K$2)&amp;"REGLIST", COUNTIF($D$6:$D32, $AK$575:$AK$1324), ""), 0)),"")</f>
        <v/>
      </c>
      <c r="G33" s="106" t="str">
        <f t="array" ref="G33">IFERROR(INDEX($AN$575:$AN$1324, MATCH(0, IF($AV$575:$AV$1324=MONTH($K$2)&amp;"REGLIST", COUNTIF($D$6:$D32, $AK$575:$AK$1324), ""), 0)),"")</f>
        <v/>
      </c>
      <c r="H33" s="105" t="str">
        <f t="array" ref="H33">IFERROR(INDEX($AO$575:$AO$1324, MATCH(0, IF($AV$575:$AV$1324=MONTH($K$2)&amp;"REGLIST", COUNTIF($D$6:$D32, $AK$575:$AK$1324), ""), 0)),"")</f>
        <v/>
      </c>
      <c r="I33" s="105" t="str">
        <f t="array" ref="I33">IFERROR(INDEX($AP$575:$AP$1324, MATCH(0, IF($AV$575:$AV$1324=MONTH($K$2)&amp;"REGLIST", COUNTIF($D$6:$D32, $AK$575:$AK$1324), ""), 0)),"")</f>
        <v/>
      </c>
      <c r="J33" s="105" t="str">
        <f t="array" ref="J33">IFERROR(INDEX($AQ$575:$AQ$1324, MATCH(0, IF($AV$575:$AV$1324=MONTH($K$2)&amp;"REGLIST", COUNTIF($D$6:$D32, $AK$575:$AK$1324), ""), 0)),"")</f>
        <v/>
      </c>
      <c r="K33" s="105" t="str">
        <f t="array" ref="K33">IFERROR(INDEX($AR$575:$AR$1324, MATCH(0, IF($AV$575:$AV$1324=MONTH($K$2)&amp;"REGLIST", COUNTIF($D$6:$D32, $AK$575:$AK$1324), ""), 0)),"")</f>
        <v/>
      </c>
      <c r="L33" s="105"/>
      <c r="M33" s="105" t="str">
        <f t="array" ref="M33">IFERROR(INDEX($AT$575:$AT$1324, MATCH(0, IF($AV$575:$AV$1324=MONTH($K$2)&amp;"REGLIST", COUNTIF($D$6:$D32, $AK$575:$AK$1324), ""), 0)),"")</f>
        <v/>
      </c>
    </row>
    <row r="34" spans="3:13" x14ac:dyDescent="0.25">
      <c r="C34" s="104" t="str">
        <f t="array" ref="C34">IFERROR(INDEX($AJ$575:$AJ$1324, MATCH(0, IF($AV$575:$AV$1324=MONTH($K$2)&amp;"REGLIST", COUNTIF($D$6:$D33, $AK$575:$AK$1324), ""), 0)),"")</f>
        <v/>
      </c>
      <c r="D34" s="104" t="str">
        <f t="array" ref="D34">IFERROR(INDEX($AK$575:$AK$1324, MATCH(0, IF($AV$575:$AV$1324=MONTH($K$2)&amp;"REGLIST", COUNTIF($D$6:$D33, $AK$575:$AK$1324), ""), 0)),"")</f>
        <v/>
      </c>
      <c r="E34" s="128" t="str">
        <f t="array" ref="E34">IFERROR(INDEX($AL$575:$AL$1324, MATCH(0, IF($AV$575:$AV$1324=MONTH($K$2)&amp;"REGLIST", COUNTIF($D$6:$D33, $AK$575:$AK$1324), ""), 0)),"")</f>
        <v/>
      </c>
      <c r="F34" s="105" t="str">
        <f t="array" ref="F34">IFERROR(INDEX($AM$575:$AM$1324, MATCH(0, IF($AV$575:$AV$1324=MONTH($K$2)&amp;"REGLIST", COUNTIF($D$6:$D33, $AK$575:$AK$1324), ""), 0)),"")</f>
        <v/>
      </c>
      <c r="G34" s="106" t="str">
        <f t="array" ref="G34">IFERROR(INDEX($AN$575:$AN$1324, MATCH(0, IF($AV$575:$AV$1324=MONTH($K$2)&amp;"REGLIST", COUNTIF($D$6:$D33, $AK$575:$AK$1324), ""), 0)),"")</f>
        <v/>
      </c>
      <c r="H34" s="105" t="str">
        <f t="array" ref="H34">IFERROR(INDEX($AO$575:$AO$1324, MATCH(0, IF($AV$575:$AV$1324=MONTH($K$2)&amp;"REGLIST", COUNTIF($D$6:$D33, $AK$575:$AK$1324), ""), 0)),"")</f>
        <v/>
      </c>
      <c r="I34" s="105" t="str">
        <f t="array" ref="I34">IFERROR(INDEX($AP$575:$AP$1324, MATCH(0, IF($AV$575:$AV$1324=MONTH($K$2)&amp;"REGLIST", COUNTIF($D$6:$D33, $AK$575:$AK$1324), ""), 0)),"")</f>
        <v/>
      </c>
      <c r="J34" s="105" t="str">
        <f t="array" ref="J34">IFERROR(INDEX($AQ$575:$AQ$1324, MATCH(0, IF($AV$575:$AV$1324=MONTH($K$2)&amp;"REGLIST", COUNTIF($D$6:$D33, $AK$575:$AK$1324), ""), 0)),"")</f>
        <v/>
      </c>
      <c r="K34" s="105" t="str">
        <f t="array" ref="K34">IFERROR(INDEX($AR$575:$AR$1324, MATCH(0, IF($AV$575:$AV$1324=MONTH($K$2)&amp;"REGLIST", COUNTIF($D$6:$D33, $AK$575:$AK$1324), ""), 0)),"")</f>
        <v/>
      </c>
      <c r="L34" s="105"/>
      <c r="M34" s="105" t="str">
        <f t="array" ref="M34">IFERROR(INDEX($AT$575:$AT$1324, MATCH(0, IF($AV$575:$AV$1324=MONTH($K$2)&amp;"REGLIST", COUNTIF($D$6:$D33, $AK$575:$AK$1324), ""), 0)),"")</f>
        <v/>
      </c>
    </row>
    <row r="35" spans="3:13" x14ac:dyDescent="0.25">
      <c r="C35" s="104" t="str">
        <f t="array" ref="C35">IFERROR(INDEX($AJ$575:$AJ$1324, MATCH(0, IF($AV$575:$AV$1324=MONTH($K$2)&amp;"REGLIST", COUNTIF($D$6:$D34, $AK$575:$AK$1324), ""), 0)),"")</f>
        <v/>
      </c>
      <c r="D35" s="104" t="str">
        <f t="array" ref="D35">IFERROR(INDEX($AK$575:$AK$1324, MATCH(0, IF($AV$575:$AV$1324=MONTH($K$2)&amp;"REGLIST", COUNTIF($D$6:$D34, $AK$575:$AK$1324), ""), 0)),"")</f>
        <v/>
      </c>
      <c r="E35" s="128" t="str">
        <f t="array" ref="E35">IFERROR(INDEX($AL$575:$AL$1324, MATCH(0, IF($AV$575:$AV$1324=MONTH($K$2)&amp;"REGLIST", COUNTIF($D$6:$D34, $AK$575:$AK$1324), ""), 0)),"")</f>
        <v/>
      </c>
      <c r="F35" s="105" t="str">
        <f t="array" ref="F35">IFERROR(INDEX($AM$575:$AM$1324, MATCH(0, IF($AV$575:$AV$1324=MONTH($K$2)&amp;"REGLIST", COUNTIF($D$6:$D34, $AK$575:$AK$1324), ""), 0)),"")</f>
        <v/>
      </c>
      <c r="G35" s="106" t="str">
        <f t="array" ref="G35">IFERROR(INDEX($AN$575:$AN$1324, MATCH(0, IF($AV$575:$AV$1324=MONTH($K$2)&amp;"REGLIST", COUNTIF($D$6:$D34, $AK$575:$AK$1324), ""), 0)),"")</f>
        <v/>
      </c>
      <c r="H35" s="105" t="str">
        <f t="array" ref="H35">IFERROR(INDEX($AO$575:$AO$1324, MATCH(0, IF($AV$575:$AV$1324=MONTH($K$2)&amp;"REGLIST", COUNTIF($D$6:$D34, $AK$575:$AK$1324), ""), 0)),"")</f>
        <v/>
      </c>
      <c r="I35" s="105" t="str">
        <f t="array" ref="I35">IFERROR(INDEX($AP$575:$AP$1324, MATCH(0, IF($AV$575:$AV$1324=MONTH($K$2)&amp;"REGLIST", COUNTIF($D$6:$D34, $AK$575:$AK$1324), ""), 0)),"")</f>
        <v/>
      </c>
      <c r="J35" s="105" t="str">
        <f t="array" ref="J35">IFERROR(INDEX($AQ$575:$AQ$1324, MATCH(0, IF($AV$575:$AV$1324=MONTH($K$2)&amp;"REGLIST", COUNTIF($D$6:$D34, $AK$575:$AK$1324), ""), 0)),"")</f>
        <v/>
      </c>
      <c r="K35" s="105" t="str">
        <f t="array" ref="K35">IFERROR(INDEX($AR$575:$AR$1324, MATCH(0, IF($AV$575:$AV$1324=MONTH($K$2)&amp;"REGLIST", COUNTIF($D$6:$D34, $AK$575:$AK$1324), ""), 0)),"")</f>
        <v/>
      </c>
      <c r="L35" s="105"/>
      <c r="M35" s="105" t="str">
        <f t="array" ref="M35">IFERROR(INDEX($AT$575:$AT$1324, MATCH(0, IF($AV$575:$AV$1324=MONTH($K$2)&amp;"REGLIST", COUNTIF($D$6:$D34, $AK$575:$AK$1324), ""), 0)),"")</f>
        <v/>
      </c>
    </row>
    <row r="36" spans="3:13" x14ac:dyDescent="0.25">
      <c r="C36" s="104" t="str">
        <f t="array" ref="C36">IFERROR(INDEX($AJ$575:$AJ$1324, MATCH(0, IF($AV$575:$AV$1324=MONTH($K$2)&amp;"REGLIST", COUNTIF($D$6:$D35, $AK$575:$AK$1324), ""), 0)),"")</f>
        <v/>
      </c>
      <c r="D36" s="104" t="str">
        <f t="array" ref="D36">IFERROR(INDEX($AK$575:$AK$1324, MATCH(0, IF($AV$575:$AV$1324=MONTH($K$2)&amp;"REGLIST", COUNTIF($D$6:$D35, $AK$575:$AK$1324), ""), 0)),"")</f>
        <v/>
      </c>
      <c r="E36" s="128" t="str">
        <f t="array" ref="E36">IFERROR(INDEX($AL$575:$AL$1324, MATCH(0, IF($AV$575:$AV$1324=MONTH($K$2)&amp;"REGLIST", COUNTIF($D$6:$D35, $AK$575:$AK$1324), ""), 0)),"")</f>
        <v/>
      </c>
      <c r="F36" s="105" t="str">
        <f t="array" ref="F36">IFERROR(INDEX($AM$575:$AM$1324, MATCH(0, IF($AV$575:$AV$1324=MONTH($K$2)&amp;"REGLIST", COUNTIF($D$6:$D35, $AK$575:$AK$1324), ""), 0)),"")</f>
        <v/>
      </c>
      <c r="G36" s="106" t="str">
        <f t="array" ref="G36">IFERROR(INDEX($AN$575:$AN$1324, MATCH(0, IF($AV$575:$AV$1324=MONTH($K$2)&amp;"REGLIST", COUNTIF($D$6:$D35, $AK$575:$AK$1324), ""), 0)),"")</f>
        <v/>
      </c>
      <c r="H36" s="105" t="str">
        <f t="array" ref="H36">IFERROR(INDEX($AO$575:$AO$1324, MATCH(0, IF($AV$575:$AV$1324=MONTH($K$2)&amp;"REGLIST", COUNTIF($D$6:$D35, $AK$575:$AK$1324), ""), 0)),"")</f>
        <v/>
      </c>
      <c r="I36" s="105" t="str">
        <f t="array" ref="I36">IFERROR(INDEX($AP$575:$AP$1324, MATCH(0, IF($AV$575:$AV$1324=MONTH($K$2)&amp;"REGLIST", COUNTIF($D$6:$D35, $AK$575:$AK$1324), ""), 0)),"")</f>
        <v/>
      </c>
      <c r="J36" s="105" t="str">
        <f t="array" ref="J36">IFERROR(INDEX($AQ$575:$AQ$1324, MATCH(0, IF($AV$575:$AV$1324=MONTH($K$2)&amp;"REGLIST", COUNTIF($D$6:$D35, $AK$575:$AK$1324), ""), 0)),"")</f>
        <v/>
      </c>
      <c r="K36" s="105" t="str">
        <f t="array" ref="K36">IFERROR(INDEX($AR$575:$AR$1324, MATCH(0, IF($AV$575:$AV$1324=MONTH($K$2)&amp;"REGLIST", COUNTIF($D$6:$D35, $AK$575:$AK$1324), ""), 0)),"")</f>
        <v/>
      </c>
      <c r="L36" s="105"/>
      <c r="M36" s="105" t="str">
        <f t="array" ref="M36">IFERROR(INDEX($AT$575:$AT$1324, MATCH(0, IF($AV$575:$AV$1324=MONTH($K$2)&amp;"REGLIST", COUNTIF($D$6:$D35, $AK$575:$AK$1324), ""), 0)),"")</f>
        <v/>
      </c>
    </row>
    <row r="37" spans="3:13" x14ac:dyDescent="0.25">
      <c r="C37" s="104" t="str">
        <f t="array" ref="C37">IFERROR(INDEX($AJ$575:$AJ$1324, MATCH(0, IF($AV$575:$AV$1324=MONTH($K$2)&amp;"REGLIST", COUNTIF($D$6:$D36, $AK$575:$AK$1324), ""), 0)),"")</f>
        <v/>
      </c>
      <c r="D37" s="104" t="str">
        <f t="array" ref="D37">IFERROR(INDEX($AK$575:$AK$1324, MATCH(0, IF($AV$575:$AV$1324=MONTH($K$2)&amp;"REGLIST", COUNTIF($D$6:$D36, $AK$575:$AK$1324), ""), 0)),"")</f>
        <v/>
      </c>
      <c r="E37" s="128" t="str">
        <f t="array" ref="E37">IFERROR(INDEX($AL$575:$AL$1324, MATCH(0, IF($AV$575:$AV$1324=MONTH($K$2)&amp;"REGLIST", COUNTIF($D$6:$D36, $AK$575:$AK$1324), ""), 0)),"")</f>
        <v/>
      </c>
      <c r="F37" s="105" t="str">
        <f t="array" ref="F37">IFERROR(INDEX($AM$575:$AM$1324, MATCH(0, IF($AV$575:$AV$1324=MONTH($K$2)&amp;"REGLIST", COUNTIF($D$6:$D36, $AK$575:$AK$1324), ""), 0)),"")</f>
        <v/>
      </c>
      <c r="G37" s="106" t="str">
        <f t="array" ref="G37">IFERROR(INDEX($AN$575:$AN$1324, MATCH(0, IF($AV$575:$AV$1324=MONTH($K$2)&amp;"REGLIST", COUNTIF($D$6:$D36, $AK$575:$AK$1324), ""), 0)),"")</f>
        <v/>
      </c>
      <c r="H37" s="105" t="str">
        <f t="array" ref="H37">IFERROR(INDEX($AO$575:$AO$1324, MATCH(0, IF($AV$575:$AV$1324=MONTH($K$2)&amp;"REGLIST", COUNTIF($D$6:$D36, $AK$575:$AK$1324), ""), 0)),"")</f>
        <v/>
      </c>
      <c r="I37" s="105" t="str">
        <f t="array" ref="I37">IFERROR(INDEX($AP$575:$AP$1324, MATCH(0, IF($AV$575:$AV$1324=MONTH($K$2)&amp;"REGLIST", COUNTIF($D$6:$D36, $AK$575:$AK$1324), ""), 0)),"")</f>
        <v/>
      </c>
      <c r="J37" s="105" t="str">
        <f t="array" ref="J37">IFERROR(INDEX($AQ$575:$AQ$1324, MATCH(0, IF($AV$575:$AV$1324=MONTH($K$2)&amp;"REGLIST", COUNTIF($D$6:$D36, $AK$575:$AK$1324), ""), 0)),"")</f>
        <v/>
      </c>
      <c r="K37" s="105" t="str">
        <f t="array" ref="K37">IFERROR(INDEX($AR$575:$AR$1324, MATCH(0, IF($AV$575:$AV$1324=MONTH($K$2)&amp;"REGLIST", COUNTIF($D$6:$D36, $AK$575:$AK$1324), ""), 0)),"")</f>
        <v/>
      </c>
      <c r="L37" s="105"/>
      <c r="M37" s="105" t="str">
        <f t="array" ref="M37">IFERROR(INDEX($AT$575:$AT$1324, MATCH(0, IF($AV$575:$AV$1324=MONTH($K$2)&amp;"REGLIST", COUNTIF($D$6:$D36, $AK$575:$AK$1324), ""), 0)),"")</f>
        <v/>
      </c>
    </row>
    <row r="38" spans="3:13" x14ac:dyDescent="0.25">
      <c r="C38" s="104" t="str">
        <f t="array" ref="C38">IFERROR(INDEX($AJ$575:$AJ$1324, MATCH(0, IF($AV$575:$AV$1324=MONTH($K$2)&amp;"REGLIST", COUNTIF($D$6:$D37, $AK$575:$AK$1324), ""), 0)),"")</f>
        <v/>
      </c>
      <c r="D38" s="104" t="str">
        <f t="array" ref="D38">IFERROR(INDEX($AK$575:$AK$1324, MATCH(0, IF($AV$575:$AV$1324=MONTH($K$2)&amp;"REGLIST", COUNTIF($D$6:$D37, $AK$575:$AK$1324), ""), 0)),"")</f>
        <v/>
      </c>
      <c r="E38" s="128" t="str">
        <f t="array" ref="E38">IFERROR(INDEX($AL$575:$AL$1324, MATCH(0, IF($AV$575:$AV$1324=MONTH($K$2)&amp;"REGLIST", COUNTIF($D$6:$D37, $AK$575:$AK$1324), ""), 0)),"")</f>
        <v/>
      </c>
      <c r="F38" s="105" t="str">
        <f t="array" ref="F38">IFERROR(INDEX($AM$575:$AM$1324, MATCH(0, IF($AV$575:$AV$1324=MONTH($K$2)&amp;"REGLIST", COUNTIF($D$6:$D37, $AK$575:$AK$1324), ""), 0)),"")</f>
        <v/>
      </c>
      <c r="G38" s="106" t="str">
        <f t="array" ref="G38">IFERROR(INDEX($AN$575:$AN$1324, MATCH(0, IF($AV$575:$AV$1324=MONTH($K$2)&amp;"REGLIST", COUNTIF($D$6:$D37, $AK$575:$AK$1324), ""), 0)),"")</f>
        <v/>
      </c>
      <c r="H38" s="105" t="str">
        <f t="array" ref="H38">IFERROR(INDEX($AO$575:$AO$1324, MATCH(0, IF($AV$575:$AV$1324=MONTH($K$2)&amp;"REGLIST", COUNTIF($D$6:$D37, $AK$575:$AK$1324), ""), 0)),"")</f>
        <v/>
      </c>
      <c r="I38" s="105" t="str">
        <f t="array" ref="I38">IFERROR(INDEX($AP$575:$AP$1324, MATCH(0, IF($AV$575:$AV$1324=MONTH($K$2)&amp;"REGLIST", COUNTIF($D$6:$D37, $AK$575:$AK$1324), ""), 0)),"")</f>
        <v/>
      </c>
      <c r="J38" s="105" t="str">
        <f t="array" ref="J38">IFERROR(INDEX($AQ$575:$AQ$1324, MATCH(0, IF($AV$575:$AV$1324=MONTH($K$2)&amp;"REGLIST", COUNTIF($D$6:$D37, $AK$575:$AK$1324), ""), 0)),"")</f>
        <v/>
      </c>
      <c r="K38" s="105" t="str">
        <f t="array" ref="K38">IFERROR(INDEX($AR$575:$AR$1324, MATCH(0, IF($AV$575:$AV$1324=MONTH($K$2)&amp;"REGLIST", COUNTIF($D$6:$D37, $AK$575:$AK$1324), ""), 0)),"")</f>
        <v/>
      </c>
      <c r="L38" s="105"/>
      <c r="M38" s="105" t="str">
        <f t="array" ref="M38">IFERROR(INDEX($AT$575:$AT$1324, MATCH(0, IF($AV$575:$AV$1324=MONTH($K$2)&amp;"REGLIST", COUNTIF($D$6:$D37, $AK$575:$AK$1324), ""), 0)),"")</f>
        <v/>
      </c>
    </row>
    <row r="39" spans="3:13" x14ac:dyDescent="0.25">
      <c r="C39" s="104" t="str">
        <f t="array" ref="C39">IFERROR(INDEX($AJ$575:$AJ$1324, MATCH(0, IF($AV$575:$AV$1324=MONTH($K$2)&amp;"REGLIST", COUNTIF($D$6:$D38, $AK$575:$AK$1324), ""), 0)),"")</f>
        <v/>
      </c>
      <c r="D39" s="104" t="str">
        <f t="array" ref="D39">IFERROR(INDEX($AK$575:$AK$1324, MATCH(0, IF($AV$575:$AV$1324=MONTH($K$2)&amp;"REGLIST", COUNTIF($D$6:$D38, $AK$575:$AK$1324), ""), 0)),"")</f>
        <v/>
      </c>
      <c r="E39" s="128" t="str">
        <f t="array" ref="E39">IFERROR(INDEX($AL$575:$AL$1324, MATCH(0, IF($AV$575:$AV$1324=MONTH($K$2)&amp;"REGLIST", COUNTIF($D$6:$D38, $AK$575:$AK$1324), ""), 0)),"")</f>
        <v/>
      </c>
      <c r="F39" s="105" t="str">
        <f t="array" ref="F39">IFERROR(INDEX($AM$575:$AM$1324, MATCH(0, IF($AV$575:$AV$1324=MONTH($K$2)&amp;"REGLIST", COUNTIF($D$6:$D38, $AK$575:$AK$1324), ""), 0)),"")</f>
        <v/>
      </c>
      <c r="G39" s="106" t="str">
        <f t="array" ref="G39">IFERROR(INDEX($AN$575:$AN$1324, MATCH(0, IF($AV$575:$AV$1324=MONTH($K$2)&amp;"REGLIST", COUNTIF($D$6:$D38, $AK$575:$AK$1324), ""), 0)),"")</f>
        <v/>
      </c>
      <c r="H39" s="105" t="str">
        <f t="array" ref="H39">IFERROR(INDEX($AO$575:$AO$1324, MATCH(0, IF($AV$575:$AV$1324=MONTH($K$2)&amp;"REGLIST", COUNTIF($D$6:$D38, $AK$575:$AK$1324), ""), 0)),"")</f>
        <v/>
      </c>
      <c r="I39" s="105" t="str">
        <f t="array" ref="I39">IFERROR(INDEX($AP$575:$AP$1324, MATCH(0, IF($AV$575:$AV$1324=MONTH($K$2)&amp;"REGLIST", COUNTIF($D$6:$D38, $AK$575:$AK$1324), ""), 0)),"")</f>
        <v/>
      </c>
      <c r="J39" s="105" t="str">
        <f t="array" ref="J39">IFERROR(INDEX($AQ$575:$AQ$1324, MATCH(0, IF($AV$575:$AV$1324=MONTH($K$2)&amp;"REGLIST", COUNTIF($D$6:$D38, $AK$575:$AK$1324), ""), 0)),"")</f>
        <v/>
      </c>
      <c r="K39" s="105" t="str">
        <f t="array" ref="K39">IFERROR(INDEX($AR$575:$AR$1324, MATCH(0, IF($AV$575:$AV$1324=MONTH($K$2)&amp;"REGLIST", COUNTIF($D$6:$D38, $AK$575:$AK$1324), ""), 0)),"")</f>
        <v/>
      </c>
      <c r="L39" s="105"/>
      <c r="M39" s="105" t="str">
        <f t="array" ref="M39">IFERROR(INDEX($AT$575:$AT$1324, MATCH(0, IF($AV$575:$AV$1324=MONTH($K$2)&amp;"REGLIST", COUNTIF($D$6:$D38, $AK$575:$AK$1324), ""), 0)),"")</f>
        <v/>
      </c>
    </row>
    <row r="40" spans="3:13" x14ac:dyDescent="0.25">
      <c r="C40" s="104" t="str">
        <f t="array" ref="C40">IFERROR(INDEX($AJ$575:$AJ$1324, MATCH(0, IF($AV$575:$AV$1324=MONTH($K$2)&amp;"REGLIST", COUNTIF($D$6:$D39, $AK$575:$AK$1324), ""), 0)),"")</f>
        <v/>
      </c>
      <c r="D40" s="104" t="str">
        <f t="array" ref="D40">IFERROR(INDEX($AK$575:$AK$1324, MATCH(0, IF($AV$575:$AV$1324=MONTH($K$2)&amp;"REGLIST", COUNTIF($D$6:$D39, $AK$575:$AK$1324), ""), 0)),"")</f>
        <v/>
      </c>
      <c r="E40" s="128" t="str">
        <f t="array" ref="E40">IFERROR(INDEX($AL$575:$AL$1324, MATCH(0, IF($AV$575:$AV$1324=MONTH($K$2)&amp;"REGLIST", COUNTIF($D$6:$D39, $AK$575:$AK$1324), ""), 0)),"")</f>
        <v/>
      </c>
      <c r="F40" s="105" t="str">
        <f t="array" ref="F40">IFERROR(INDEX($AM$575:$AM$1324, MATCH(0, IF($AV$575:$AV$1324=MONTH($K$2)&amp;"REGLIST", COUNTIF($D$6:$D39, $AK$575:$AK$1324), ""), 0)),"")</f>
        <v/>
      </c>
      <c r="G40" s="106" t="str">
        <f t="array" ref="G40">IFERROR(INDEX($AN$575:$AN$1324, MATCH(0, IF($AV$575:$AV$1324=MONTH($K$2)&amp;"REGLIST", COUNTIF($D$6:$D39, $AK$575:$AK$1324), ""), 0)),"")</f>
        <v/>
      </c>
      <c r="H40" s="105" t="str">
        <f t="array" ref="H40">IFERROR(INDEX($AO$575:$AO$1324, MATCH(0, IF($AV$575:$AV$1324=MONTH($K$2)&amp;"REGLIST", COUNTIF($D$6:$D39, $AK$575:$AK$1324), ""), 0)),"")</f>
        <v/>
      </c>
      <c r="I40" s="105" t="str">
        <f t="array" ref="I40">IFERROR(INDEX($AP$575:$AP$1324, MATCH(0, IF($AV$575:$AV$1324=MONTH($K$2)&amp;"REGLIST", COUNTIF($D$6:$D39, $AK$575:$AK$1324), ""), 0)),"")</f>
        <v/>
      </c>
      <c r="J40" s="105" t="str">
        <f t="array" ref="J40">IFERROR(INDEX($AQ$575:$AQ$1324, MATCH(0, IF($AV$575:$AV$1324=MONTH($K$2)&amp;"REGLIST", COUNTIF($D$6:$D39, $AK$575:$AK$1324), ""), 0)),"")</f>
        <v/>
      </c>
      <c r="K40" s="105" t="str">
        <f t="array" ref="K40">IFERROR(INDEX($AR$575:$AR$1324, MATCH(0, IF($AV$575:$AV$1324=MONTH($K$2)&amp;"REGLIST", COUNTIF($D$6:$D39, $AK$575:$AK$1324), ""), 0)),"")</f>
        <v/>
      </c>
      <c r="L40" s="105"/>
      <c r="M40" s="105" t="str">
        <f t="array" ref="M40">IFERROR(INDEX($AT$575:$AT$1324, MATCH(0, IF($AV$575:$AV$1324=MONTH($K$2)&amp;"REGLIST", COUNTIF($D$6:$D39, $AK$575:$AK$1324), ""), 0)),"")</f>
        <v/>
      </c>
    </row>
    <row r="41" spans="3:13" x14ac:dyDescent="0.25">
      <c r="C41" s="104" t="str">
        <f t="array" ref="C41">IFERROR(INDEX($AJ$575:$AJ$1324, MATCH(0, IF($AV$575:$AV$1324=MONTH($K$2)&amp;"REGLIST", COUNTIF($D$6:$D40, $AK$575:$AK$1324), ""), 0)),"")</f>
        <v/>
      </c>
      <c r="D41" s="104" t="str">
        <f t="array" ref="D41">IFERROR(INDEX($AK$575:$AK$1324, MATCH(0, IF($AV$575:$AV$1324=MONTH($K$2)&amp;"REGLIST", COUNTIF($D$6:$D40, $AK$575:$AK$1324), ""), 0)),"")</f>
        <v/>
      </c>
      <c r="E41" s="128" t="str">
        <f t="array" ref="E41">IFERROR(INDEX($AL$575:$AL$1324, MATCH(0, IF($AV$575:$AV$1324=MONTH($K$2)&amp;"REGLIST", COUNTIF($D$6:$D40, $AK$575:$AK$1324), ""), 0)),"")</f>
        <v/>
      </c>
      <c r="F41" s="105" t="str">
        <f t="array" ref="F41">IFERROR(INDEX($AM$575:$AM$1324, MATCH(0, IF($AV$575:$AV$1324=MONTH($K$2)&amp;"REGLIST", COUNTIF($D$6:$D40, $AK$575:$AK$1324), ""), 0)),"")</f>
        <v/>
      </c>
      <c r="G41" s="106" t="str">
        <f t="array" ref="G41">IFERROR(INDEX($AN$575:$AN$1324, MATCH(0, IF($AV$575:$AV$1324=MONTH($K$2)&amp;"REGLIST", COUNTIF($D$6:$D40, $AK$575:$AK$1324), ""), 0)),"")</f>
        <v/>
      </c>
      <c r="H41" s="105" t="str">
        <f t="array" ref="H41">IFERROR(INDEX($AO$575:$AO$1324, MATCH(0, IF($AV$575:$AV$1324=MONTH($K$2)&amp;"REGLIST", COUNTIF($D$6:$D40, $AK$575:$AK$1324), ""), 0)),"")</f>
        <v/>
      </c>
      <c r="I41" s="105" t="str">
        <f t="array" ref="I41">IFERROR(INDEX($AP$575:$AP$1324, MATCH(0, IF($AV$575:$AV$1324=MONTH($K$2)&amp;"REGLIST", COUNTIF($D$6:$D40, $AK$575:$AK$1324), ""), 0)),"")</f>
        <v/>
      </c>
      <c r="J41" s="105" t="str">
        <f t="array" ref="J41">IFERROR(INDEX($AQ$575:$AQ$1324, MATCH(0, IF($AV$575:$AV$1324=MONTH($K$2)&amp;"REGLIST", COUNTIF($D$6:$D40, $AK$575:$AK$1324), ""), 0)),"")</f>
        <v/>
      </c>
      <c r="K41" s="105" t="str">
        <f t="array" ref="K41">IFERROR(INDEX($AR$575:$AR$1324, MATCH(0, IF($AV$575:$AV$1324=MONTH($K$2)&amp;"REGLIST", COUNTIF($D$6:$D40, $AK$575:$AK$1324), ""), 0)),"")</f>
        <v/>
      </c>
      <c r="L41" s="105"/>
      <c r="M41" s="105" t="str">
        <f t="array" ref="M41">IFERROR(INDEX($AT$575:$AT$1324, MATCH(0, IF($AV$575:$AV$1324=MONTH($K$2)&amp;"REGLIST", COUNTIF($D$6:$D40, $AK$575:$AK$1324), ""), 0)),"")</f>
        <v/>
      </c>
    </row>
    <row r="42" spans="3:13" x14ac:dyDescent="0.25">
      <c r="C42" s="104" t="str">
        <f t="array" ref="C42">IFERROR(INDEX($AJ$575:$AJ$1324, MATCH(0, IF($AV$575:$AV$1324=MONTH($K$2)&amp;"REGLIST", COUNTIF($D$6:$D41, $AK$575:$AK$1324), ""), 0)),"")</f>
        <v/>
      </c>
      <c r="D42" s="104" t="str">
        <f t="array" ref="D42">IFERROR(INDEX($AK$575:$AK$1324, MATCH(0, IF($AV$575:$AV$1324=MONTH($K$2)&amp;"REGLIST", COUNTIF($D$6:$D41, $AK$575:$AK$1324), ""), 0)),"")</f>
        <v/>
      </c>
      <c r="E42" s="128" t="str">
        <f t="array" ref="E42">IFERROR(INDEX($AL$575:$AL$1324, MATCH(0, IF($AV$575:$AV$1324=MONTH($K$2)&amp;"REGLIST", COUNTIF($D$6:$D41, $AK$575:$AK$1324), ""), 0)),"")</f>
        <v/>
      </c>
      <c r="F42" s="105" t="str">
        <f t="array" ref="F42">IFERROR(INDEX($AM$575:$AM$1324, MATCH(0, IF($AV$575:$AV$1324=MONTH($K$2)&amp;"REGLIST", COUNTIF($D$6:$D41, $AK$575:$AK$1324), ""), 0)),"")</f>
        <v/>
      </c>
      <c r="G42" s="106" t="str">
        <f t="array" ref="G42">IFERROR(INDEX($AN$575:$AN$1324, MATCH(0, IF($AV$575:$AV$1324=MONTH($K$2)&amp;"REGLIST", COUNTIF($D$6:$D41, $AK$575:$AK$1324), ""), 0)),"")</f>
        <v/>
      </c>
      <c r="H42" s="105" t="str">
        <f t="array" ref="H42">IFERROR(INDEX($AO$575:$AO$1324, MATCH(0, IF($AV$575:$AV$1324=MONTH($K$2)&amp;"REGLIST", COUNTIF($D$6:$D41, $AK$575:$AK$1324), ""), 0)),"")</f>
        <v/>
      </c>
      <c r="I42" s="105" t="str">
        <f t="array" ref="I42">IFERROR(INDEX($AP$575:$AP$1324, MATCH(0, IF($AV$575:$AV$1324=MONTH($K$2)&amp;"REGLIST", COUNTIF($D$6:$D41, $AK$575:$AK$1324), ""), 0)),"")</f>
        <v/>
      </c>
      <c r="J42" s="105" t="str">
        <f t="array" ref="J42">IFERROR(INDEX($AQ$575:$AQ$1324, MATCH(0, IF($AV$575:$AV$1324=MONTH($K$2)&amp;"REGLIST", COUNTIF($D$6:$D41, $AK$575:$AK$1324), ""), 0)),"")</f>
        <v/>
      </c>
      <c r="K42" s="105" t="str">
        <f t="array" ref="K42">IFERROR(INDEX($AR$575:$AR$1324, MATCH(0, IF($AV$575:$AV$1324=MONTH($K$2)&amp;"REGLIST", COUNTIF($D$6:$D41, $AK$575:$AK$1324), ""), 0)),"")</f>
        <v/>
      </c>
      <c r="L42" s="105"/>
      <c r="M42" s="105" t="str">
        <f t="array" ref="M42">IFERROR(INDEX($AT$575:$AT$1324, MATCH(0, IF($AV$575:$AV$1324=MONTH($K$2)&amp;"REGLIST", COUNTIF($D$6:$D41, $AK$575:$AK$1324), ""), 0)),"")</f>
        <v/>
      </c>
    </row>
    <row r="43" spans="3:13" x14ac:dyDescent="0.25">
      <c r="C43" s="104" t="str">
        <f t="array" ref="C43">IFERROR(INDEX($AJ$575:$AJ$1324, MATCH(0, IF($AV$575:$AV$1324=MONTH($K$2)&amp;"REGLIST", COUNTIF($D$6:$D42, $AK$575:$AK$1324), ""), 0)),"")</f>
        <v/>
      </c>
      <c r="D43" s="104" t="str">
        <f t="array" ref="D43">IFERROR(INDEX($AK$575:$AK$1324, MATCH(0, IF($AV$575:$AV$1324=MONTH($K$2)&amp;"REGLIST", COUNTIF($D$6:$D42, $AK$575:$AK$1324), ""), 0)),"")</f>
        <v/>
      </c>
      <c r="E43" s="128" t="str">
        <f t="array" ref="E43">IFERROR(INDEX($AL$575:$AL$1324, MATCH(0, IF($AV$575:$AV$1324=MONTH($K$2)&amp;"REGLIST", COUNTIF($D$6:$D42, $AK$575:$AK$1324), ""), 0)),"")</f>
        <v/>
      </c>
      <c r="F43" s="105" t="str">
        <f t="array" ref="F43">IFERROR(INDEX($AM$575:$AM$1324, MATCH(0, IF($AV$575:$AV$1324=MONTH($K$2)&amp;"REGLIST", COUNTIF($D$6:$D42, $AK$575:$AK$1324), ""), 0)),"")</f>
        <v/>
      </c>
      <c r="G43" s="106" t="str">
        <f t="array" ref="G43">IFERROR(INDEX($AN$575:$AN$1324, MATCH(0, IF($AV$575:$AV$1324=MONTH($K$2)&amp;"REGLIST", COUNTIF($D$6:$D42, $AK$575:$AK$1324), ""), 0)),"")</f>
        <v/>
      </c>
      <c r="H43" s="105" t="str">
        <f t="array" ref="H43">IFERROR(INDEX($AO$575:$AO$1324, MATCH(0, IF($AV$575:$AV$1324=MONTH($K$2)&amp;"REGLIST", COUNTIF($D$6:$D42, $AK$575:$AK$1324), ""), 0)),"")</f>
        <v/>
      </c>
      <c r="I43" s="105" t="str">
        <f t="array" ref="I43">IFERROR(INDEX($AP$575:$AP$1324, MATCH(0, IF($AV$575:$AV$1324=MONTH($K$2)&amp;"REGLIST", COUNTIF($D$6:$D42, $AK$575:$AK$1324), ""), 0)),"")</f>
        <v/>
      </c>
      <c r="J43" s="105" t="str">
        <f t="array" ref="J43">IFERROR(INDEX($AQ$575:$AQ$1324, MATCH(0, IF($AV$575:$AV$1324=MONTH($K$2)&amp;"REGLIST", COUNTIF($D$6:$D42, $AK$575:$AK$1324), ""), 0)),"")</f>
        <v/>
      </c>
      <c r="K43" s="105" t="str">
        <f t="array" ref="K43">IFERROR(INDEX($AR$575:$AR$1324, MATCH(0, IF($AV$575:$AV$1324=MONTH($K$2)&amp;"REGLIST", COUNTIF($D$6:$D42, $AK$575:$AK$1324), ""), 0)),"")</f>
        <v/>
      </c>
      <c r="L43" s="105"/>
      <c r="M43" s="105" t="str">
        <f t="array" ref="M43">IFERROR(INDEX($AT$575:$AT$1324, MATCH(0, IF($AV$575:$AV$1324=MONTH($K$2)&amp;"REGLIST", COUNTIF($D$6:$D42, $AK$575:$AK$1324), ""), 0)),"")</f>
        <v/>
      </c>
    </row>
    <row r="44" spans="3:13" x14ac:dyDescent="0.25">
      <c r="C44" s="104" t="str">
        <f t="array" ref="C44">IFERROR(INDEX($AJ$575:$AJ$1324, MATCH(0, IF($AV$575:$AV$1324=MONTH($K$2)&amp;"REGLIST", COUNTIF($D$6:$D43, $AK$575:$AK$1324), ""), 0)),"")</f>
        <v/>
      </c>
      <c r="D44" s="104" t="str">
        <f t="array" ref="D44">IFERROR(INDEX($AK$575:$AK$1324, MATCH(0, IF($AV$575:$AV$1324=MONTH($K$2)&amp;"REGLIST", COUNTIF($D$6:$D43, $AK$575:$AK$1324), ""), 0)),"")</f>
        <v/>
      </c>
      <c r="E44" s="128" t="str">
        <f t="array" ref="E44">IFERROR(INDEX($AL$575:$AL$1324, MATCH(0, IF($AV$575:$AV$1324=MONTH($K$2)&amp;"REGLIST", COUNTIF($D$6:$D43, $AK$575:$AK$1324), ""), 0)),"")</f>
        <v/>
      </c>
      <c r="F44" s="105" t="str">
        <f t="array" ref="F44">IFERROR(INDEX($AM$575:$AM$1324, MATCH(0, IF($AV$575:$AV$1324=MONTH($K$2)&amp;"REGLIST", COUNTIF($D$6:$D43, $AK$575:$AK$1324), ""), 0)),"")</f>
        <v/>
      </c>
      <c r="G44" s="106" t="str">
        <f t="array" ref="G44">IFERROR(INDEX($AN$575:$AN$1324, MATCH(0, IF($AV$575:$AV$1324=MONTH($K$2)&amp;"REGLIST", COUNTIF($D$6:$D43, $AK$575:$AK$1324), ""), 0)),"")</f>
        <v/>
      </c>
      <c r="H44" s="105" t="str">
        <f t="array" ref="H44">IFERROR(INDEX($AO$575:$AO$1324, MATCH(0, IF($AV$575:$AV$1324=MONTH($K$2)&amp;"REGLIST", COUNTIF($D$6:$D43, $AK$575:$AK$1324), ""), 0)),"")</f>
        <v/>
      </c>
      <c r="I44" s="105" t="str">
        <f t="array" ref="I44">IFERROR(INDEX($AP$575:$AP$1324, MATCH(0, IF($AV$575:$AV$1324=MONTH($K$2)&amp;"REGLIST", COUNTIF($D$6:$D43, $AK$575:$AK$1324), ""), 0)),"")</f>
        <v/>
      </c>
      <c r="J44" s="105" t="str">
        <f t="array" ref="J44">IFERROR(INDEX($AQ$575:$AQ$1324, MATCH(0, IF($AV$575:$AV$1324=MONTH($K$2)&amp;"REGLIST", COUNTIF($D$6:$D43, $AK$575:$AK$1324), ""), 0)),"")</f>
        <v/>
      </c>
      <c r="K44" s="105" t="str">
        <f t="array" ref="K44">IFERROR(INDEX($AR$575:$AR$1324, MATCH(0, IF($AV$575:$AV$1324=MONTH($K$2)&amp;"REGLIST", COUNTIF($D$6:$D43, $AK$575:$AK$1324), ""), 0)),"")</f>
        <v/>
      </c>
      <c r="L44" s="105"/>
      <c r="M44" s="105" t="str">
        <f t="array" ref="M44">IFERROR(INDEX($AT$575:$AT$1324, MATCH(0, IF($AV$575:$AV$1324=MONTH($K$2)&amp;"REGLIST", COUNTIF($D$6:$D43, $AK$575:$AK$1324), ""), 0)),"")</f>
        <v/>
      </c>
    </row>
    <row r="45" spans="3:13" x14ac:dyDescent="0.25">
      <c r="C45" s="104" t="str">
        <f t="array" ref="C45">IFERROR(INDEX($AJ$575:$AJ$1324, MATCH(0, IF($AV$575:$AV$1324=MONTH($K$2)&amp;"REGLIST", COUNTIF($D$6:$D44, $AK$575:$AK$1324), ""), 0)),"")</f>
        <v/>
      </c>
      <c r="D45" s="104" t="str">
        <f t="array" ref="D45">IFERROR(INDEX($AK$575:$AK$1324, MATCH(0, IF($AV$575:$AV$1324=MONTH($K$2)&amp;"REGLIST", COUNTIF($D$6:$D44, $AK$575:$AK$1324), ""), 0)),"")</f>
        <v/>
      </c>
      <c r="E45" s="128" t="str">
        <f t="array" ref="E45">IFERROR(INDEX($AL$575:$AL$1324, MATCH(0, IF($AV$575:$AV$1324=MONTH($K$2)&amp;"REGLIST", COUNTIF($D$6:$D44, $AK$575:$AK$1324), ""), 0)),"")</f>
        <v/>
      </c>
      <c r="F45" s="105" t="str">
        <f t="array" ref="F45">IFERROR(INDEX($AM$575:$AM$1324, MATCH(0, IF($AV$575:$AV$1324=MONTH($K$2)&amp;"REGLIST", COUNTIF($D$6:$D44, $AK$575:$AK$1324), ""), 0)),"")</f>
        <v/>
      </c>
      <c r="G45" s="106" t="str">
        <f t="array" ref="G45">IFERROR(INDEX($AN$575:$AN$1324, MATCH(0, IF($AV$575:$AV$1324=MONTH($K$2)&amp;"REGLIST", COUNTIF($D$6:$D44, $AK$575:$AK$1324), ""), 0)),"")</f>
        <v/>
      </c>
      <c r="H45" s="105" t="str">
        <f t="array" ref="H45">IFERROR(INDEX($AO$575:$AO$1324, MATCH(0, IF($AV$575:$AV$1324=MONTH($K$2)&amp;"REGLIST", COUNTIF($D$6:$D44, $AK$575:$AK$1324), ""), 0)),"")</f>
        <v/>
      </c>
      <c r="I45" s="105" t="str">
        <f t="array" ref="I45">IFERROR(INDEX($AP$575:$AP$1324, MATCH(0, IF($AV$575:$AV$1324=MONTH($K$2)&amp;"REGLIST", COUNTIF($D$6:$D44, $AK$575:$AK$1324), ""), 0)),"")</f>
        <v/>
      </c>
      <c r="J45" s="105" t="str">
        <f t="array" ref="J45">IFERROR(INDEX($AQ$575:$AQ$1324, MATCH(0, IF($AV$575:$AV$1324=MONTH($K$2)&amp;"REGLIST", COUNTIF($D$6:$D44, $AK$575:$AK$1324), ""), 0)),"")</f>
        <v/>
      </c>
      <c r="K45" s="105" t="str">
        <f t="array" ref="K45">IFERROR(INDEX($AR$575:$AR$1324, MATCH(0, IF($AV$575:$AV$1324=MONTH($K$2)&amp;"REGLIST", COUNTIF($D$6:$D44, $AK$575:$AK$1324), ""), 0)),"")</f>
        <v/>
      </c>
      <c r="L45" s="105"/>
      <c r="M45" s="105" t="str">
        <f t="array" ref="M45">IFERROR(INDEX($AT$575:$AT$1324, MATCH(0, IF($AV$575:$AV$1324=MONTH($K$2)&amp;"REGLIST", COUNTIF($D$6:$D44, $AK$575:$AK$1324), ""), 0)),"")</f>
        <v/>
      </c>
    </row>
    <row r="46" spans="3:13" x14ac:dyDescent="0.25">
      <c r="C46" s="104" t="str">
        <f t="array" ref="C46">IFERROR(INDEX($AJ$575:$AJ$1324, MATCH(0, IF($AV$575:$AV$1324=MONTH($K$2)&amp;"REGLIST", COUNTIF($D$6:$D45, $AK$575:$AK$1324), ""), 0)),"")</f>
        <v/>
      </c>
      <c r="D46" s="104" t="str">
        <f t="array" ref="D46">IFERROR(INDEX($AK$575:$AK$1324, MATCH(0, IF($AV$575:$AV$1324=MONTH($K$2)&amp;"REGLIST", COUNTIF($D$6:$D45, $AK$575:$AK$1324), ""), 0)),"")</f>
        <v/>
      </c>
      <c r="E46" s="128" t="str">
        <f t="array" ref="E46">IFERROR(INDEX($AL$575:$AL$1324, MATCH(0, IF($AV$575:$AV$1324=MONTH($K$2)&amp;"REGLIST", COUNTIF($D$6:$D45, $AK$575:$AK$1324), ""), 0)),"")</f>
        <v/>
      </c>
      <c r="F46" s="105" t="str">
        <f t="array" ref="F46">IFERROR(INDEX($AM$575:$AM$1324, MATCH(0, IF($AV$575:$AV$1324=MONTH($K$2)&amp;"REGLIST", COUNTIF($D$6:$D45, $AK$575:$AK$1324), ""), 0)),"")</f>
        <v/>
      </c>
      <c r="G46" s="106" t="str">
        <f t="array" ref="G46">IFERROR(INDEX($AN$575:$AN$1324, MATCH(0, IF($AV$575:$AV$1324=MONTH($K$2)&amp;"REGLIST", COUNTIF($D$6:$D45, $AK$575:$AK$1324), ""), 0)),"")</f>
        <v/>
      </c>
      <c r="H46" s="105" t="str">
        <f t="array" ref="H46">IFERROR(INDEX($AO$575:$AO$1324, MATCH(0, IF($AV$575:$AV$1324=MONTH($K$2)&amp;"REGLIST", COUNTIF($D$6:$D45, $AK$575:$AK$1324), ""), 0)),"")</f>
        <v/>
      </c>
      <c r="I46" s="105" t="str">
        <f t="array" ref="I46">IFERROR(INDEX($AP$575:$AP$1324, MATCH(0, IF($AV$575:$AV$1324=MONTH($K$2)&amp;"REGLIST", COUNTIF($D$6:$D45, $AK$575:$AK$1324), ""), 0)),"")</f>
        <v/>
      </c>
      <c r="J46" s="105" t="str">
        <f t="array" ref="J46">IFERROR(INDEX($AQ$575:$AQ$1324, MATCH(0, IF($AV$575:$AV$1324=MONTH($K$2)&amp;"REGLIST", COUNTIF($D$6:$D45, $AK$575:$AK$1324), ""), 0)),"")</f>
        <v/>
      </c>
      <c r="K46" s="105" t="str">
        <f t="array" ref="K46">IFERROR(INDEX($AR$575:$AR$1324, MATCH(0, IF($AV$575:$AV$1324=MONTH($K$2)&amp;"REGLIST", COUNTIF($D$6:$D45, $AK$575:$AK$1324), ""), 0)),"")</f>
        <v/>
      </c>
      <c r="L46" s="105"/>
      <c r="M46" s="105" t="str">
        <f t="array" ref="M46">IFERROR(INDEX($AT$575:$AT$1324, MATCH(0, IF($AV$575:$AV$1324=MONTH($K$2)&amp;"REGLIST", COUNTIF($D$6:$D45, $AK$575:$AK$1324), ""), 0)),"")</f>
        <v/>
      </c>
    </row>
    <row r="47" spans="3:13" x14ac:dyDescent="0.25">
      <c r="C47" s="104" t="str">
        <f t="array" ref="C47">IFERROR(INDEX($AJ$575:$AJ$1324, MATCH(0, IF($AV$575:$AV$1324=MONTH($K$2)&amp;"REGLIST", COUNTIF($D$6:$D46, $AK$575:$AK$1324), ""), 0)),"")</f>
        <v/>
      </c>
      <c r="D47" s="104" t="str">
        <f t="array" ref="D47">IFERROR(INDEX($AK$575:$AK$1324, MATCH(0, IF($AV$575:$AV$1324=MONTH($K$2)&amp;"REGLIST", COUNTIF($D$6:$D46, $AK$575:$AK$1324), ""), 0)),"")</f>
        <v/>
      </c>
      <c r="E47" s="128" t="str">
        <f t="array" ref="E47">IFERROR(INDEX($AL$575:$AL$1324, MATCH(0, IF($AV$575:$AV$1324=MONTH($K$2)&amp;"REGLIST", COUNTIF($D$6:$D46, $AK$575:$AK$1324), ""), 0)),"")</f>
        <v/>
      </c>
      <c r="F47" s="105" t="str">
        <f t="array" ref="F47">IFERROR(INDEX($AM$575:$AM$1324, MATCH(0, IF($AV$575:$AV$1324=MONTH($K$2)&amp;"REGLIST", COUNTIF($D$6:$D46, $AK$575:$AK$1324), ""), 0)),"")</f>
        <v/>
      </c>
      <c r="G47" s="106" t="str">
        <f t="array" ref="G47">IFERROR(INDEX($AN$575:$AN$1324, MATCH(0, IF($AV$575:$AV$1324=MONTH($K$2)&amp;"REGLIST", COUNTIF($D$6:$D46, $AK$575:$AK$1324), ""), 0)),"")</f>
        <v/>
      </c>
      <c r="H47" s="105" t="str">
        <f t="array" ref="H47">IFERROR(INDEX($AO$575:$AO$1324, MATCH(0, IF($AV$575:$AV$1324=MONTH($K$2)&amp;"REGLIST", COUNTIF($D$6:$D46, $AK$575:$AK$1324), ""), 0)),"")</f>
        <v/>
      </c>
      <c r="I47" s="105" t="str">
        <f t="array" ref="I47">IFERROR(INDEX($AP$575:$AP$1324, MATCH(0, IF($AV$575:$AV$1324=MONTH($K$2)&amp;"REGLIST", COUNTIF($D$6:$D46, $AK$575:$AK$1324), ""), 0)),"")</f>
        <v/>
      </c>
      <c r="J47" s="105" t="str">
        <f t="array" ref="J47">IFERROR(INDEX($AQ$575:$AQ$1324, MATCH(0, IF($AV$575:$AV$1324=MONTH($K$2)&amp;"REGLIST", COUNTIF($D$6:$D46, $AK$575:$AK$1324), ""), 0)),"")</f>
        <v/>
      </c>
      <c r="K47" s="105" t="str">
        <f t="array" ref="K47">IFERROR(INDEX($AR$575:$AR$1324, MATCH(0, IF($AV$575:$AV$1324=MONTH($K$2)&amp;"REGLIST", COUNTIF($D$6:$D46, $AK$575:$AK$1324), ""), 0)),"")</f>
        <v/>
      </c>
      <c r="L47" s="105"/>
      <c r="M47" s="105" t="str">
        <f t="array" ref="M47">IFERROR(INDEX($AT$575:$AT$1324, MATCH(0, IF($AV$575:$AV$1324=MONTH($K$2)&amp;"REGLIST", COUNTIF($D$6:$D46, $AK$575:$AK$1324), ""), 0)),"")</f>
        <v/>
      </c>
    </row>
    <row r="48" spans="3:13" x14ac:dyDescent="0.25">
      <c r="C48" s="104" t="str">
        <f t="array" ref="C48">IFERROR(INDEX($AJ$575:$AJ$1324, MATCH(0, IF($AV$575:$AV$1324=MONTH($K$2)&amp;"REGLIST", COUNTIF($D$6:$D47, $AK$575:$AK$1324), ""), 0)),"")</f>
        <v/>
      </c>
      <c r="D48" s="104" t="str">
        <f t="array" ref="D48">IFERROR(INDEX($AK$575:$AK$1324, MATCH(0, IF($AV$575:$AV$1324=MONTH($K$2)&amp;"REGLIST", COUNTIF($D$6:$D47, $AK$575:$AK$1324), ""), 0)),"")</f>
        <v/>
      </c>
      <c r="E48" s="128" t="str">
        <f t="array" ref="E48">IFERROR(INDEX($AL$575:$AL$1324, MATCH(0, IF($AV$575:$AV$1324=MONTH($K$2)&amp;"REGLIST", COUNTIF($D$6:$D47, $AK$575:$AK$1324), ""), 0)),"")</f>
        <v/>
      </c>
      <c r="F48" s="105" t="str">
        <f t="array" ref="F48">IFERROR(INDEX($AM$575:$AM$1324, MATCH(0, IF($AV$575:$AV$1324=MONTH($K$2)&amp;"REGLIST", COUNTIF($D$6:$D47, $AK$575:$AK$1324), ""), 0)),"")</f>
        <v/>
      </c>
      <c r="G48" s="106" t="str">
        <f t="array" ref="G48">IFERROR(INDEX($AN$575:$AN$1324, MATCH(0, IF($AV$575:$AV$1324=MONTH($K$2)&amp;"REGLIST", COUNTIF($D$6:$D47, $AK$575:$AK$1324), ""), 0)),"")</f>
        <v/>
      </c>
      <c r="H48" s="105" t="str">
        <f t="array" ref="H48">IFERROR(INDEX($AO$575:$AO$1324, MATCH(0, IF($AV$575:$AV$1324=MONTH($K$2)&amp;"REGLIST", COUNTIF($D$6:$D47, $AK$575:$AK$1324), ""), 0)),"")</f>
        <v/>
      </c>
      <c r="I48" s="105" t="str">
        <f t="array" ref="I48">IFERROR(INDEX($AP$575:$AP$1324, MATCH(0, IF($AV$575:$AV$1324=MONTH($K$2)&amp;"REGLIST", COUNTIF($D$6:$D47, $AK$575:$AK$1324), ""), 0)),"")</f>
        <v/>
      </c>
      <c r="J48" s="105" t="str">
        <f t="array" ref="J48">IFERROR(INDEX($AQ$575:$AQ$1324, MATCH(0, IF($AV$575:$AV$1324=MONTH($K$2)&amp;"REGLIST", COUNTIF($D$6:$D47, $AK$575:$AK$1324), ""), 0)),"")</f>
        <v/>
      </c>
      <c r="K48" s="105" t="str">
        <f t="array" ref="K48">IFERROR(INDEX($AR$575:$AR$1324, MATCH(0, IF($AV$575:$AV$1324=MONTH($K$2)&amp;"REGLIST", COUNTIF($D$6:$D47, $AK$575:$AK$1324), ""), 0)),"")</f>
        <v/>
      </c>
      <c r="L48" s="105"/>
      <c r="M48" s="105" t="str">
        <f t="array" ref="M48">IFERROR(INDEX($AT$575:$AT$1324, MATCH(0, IF($AV$575:$AV$1324=MONTH($K$2)&amp;"REGLIST", COUNTIF($D$6:$D47, $AK$575:$AK$1324), ""), 0)),"")</f>
        <v/>
      </c>
    </row>
    <row r="49" spans="3:13" x14ac:dyDescent="0.25">
      <c r="C49" s="104" t="str">
        <f t="array" ref="C49">IFERROR(INDEX($AJ$575:$AJ$1324, MATCH(0, IF($AV$575:$AV$1324=MONTH($K$2)&amp;"REGLIST", COUNTIF($D$6:$D48, $AK$575:$AK$1324), ""), 0)),"")</f>
        <v/>
      </c>
      <c r="D49" s="104" t="str">
        <f t="array" ref="D49">IFERROR(INDEX($AK$575:$AK$1324, MATCH(0, IF($AV$575:$AV$1324=MONTH($K$2)&amp;"REGLIST", COUNTIF($D$6:$D48, $AK$575:$AK$1324), ""), 0)),"")</f>
        <v/>
      </c>
      <c r="E49" s="128" t="str">
        <f t="array" ref="E49">IFERROR(INDEX($AL$575:$AL$1324, MATCH(0, IF($AV$575:$AV$1324=MONTH($K$2)&amp;"REGLIST", COUNTIF($D$6:$D48, $AK$575:$AK$1324), ""), 0)),"")</f>
        <v/>
      </c>
      <c r="F49" s="105" t="str">
        <f t="array" ref="F49">IFERROR(INDEX($AM$575:$AM$1324, MATCH(0, IF($AV$575:$AV$1324=MONTH($K$2)&amp;"REGLIST", COUNTIF($D$6:$D48, $AK$575:$AK$1324), ""), 0)),"")</f>
        <v/>
      </c>
      <c r="G49" s="106" t="str">
        <f t="array" ref="G49">IFERROR(INDEX($AN$575:$AN$1324, MATCH(0, IF($AV$575:$AV$1324=MONTH($K$2)&amp;"REGLIST", COUNTIF($D$6:$D48, $AK$575:$AK$1324), ""), 0)),"")</f>
        <v/>
      </c>
      <c r="H49" s="105" t="str">
        <f t="array" ref="H49">IFERROR(INDEX($AO$575:$AO$1324, MATCH(0, IF($AV$575:$AV$1324=MONTH($K$2)&amp;"REGLIST", COUNTIF($D$6:$D48, $AK$575:$AK$1324), ""), 0)),"")</f>
        <v/>
      </c>
      <c r="I49" s="105" t="str">
        <f t="array" ref="I49">IFERROR(INDEX($AP$575:$AP$1324, MATCH(0, IF($AV$575:$AV$1324=MONTH($K$2)&amp;"REGLIST", COUNTIF($D$6:$D48, $AK$575:$AK$1324), ""), 0)),"")</f>
        <v/>
      </c>
      <c r="J49" s="105" t="str">
        <f t="array" ref="J49">IFERROR(INDEX($AQ$575:$AQ$1324, MATCH(0, IF($AV$575:$AV$1324=MONTH($K$2)&amp;"REGLIST", COUNTIF($D$6:$D48, $AK$575:$AK$1324), ""), 0)),"")</f>
        <v/>
      </c>
      <c r="K49" s="105" t="str">
        <f t="array" ref="K49">IFERROR(INDEX($AR$575:$AR$1324, MATCH(0, IF($AV$575:$AV$1324=MONTH($K$2)&amp;"REGLIST", COUNTIF($D$6:$D48, $AK$575:$AK$1324), ""), 0)),"")</f>
        <v/>
      </c>
      <c r="L49" s="105"/>
      <c r="M49" s="105" t="str">
        <f t="array" ref="M49">IFERROR(INDEX($AT$575:$AT$1324, MATCH(0, IF($AV$575:$AV$1324=MONTH($K$2)&amp;"REGLIST", COUNTIF($D$6:$D48, $AK$575:$AK$1324), ""), 0)),"")</f>
        <v/>
      </c>
    </row>
    <row r="50" spans="3:13" x14ac:dyDescent="0.25">
      <c r="C50" s="104" t="str">
        <f t="array" ref="C50">IFERROR(INDEX($AJ$575:$AJ$1324, MATCH(0, IF($AV$575:$AV$1324=MONTH($K$2)&amp;"REGLIST", COUNTIF($D$6:$D49, $AK$575:$AK$1324), ""), 0)),"")</f>
        <v/>
      </c>
      <c r="D50" s="104" t="str">
        <f t="array" ref="D50">IFERROR(INDEX($AK$575:$AK$1324, MATCH(0, IF($AV$575:$AV$1324=MONTH($K$2)&amp;"REGLIST", COUNTIF($D$6:$D49, $AK$575:$AK$1324), ""), 0)),"")</f>
        <v/>
      </c>
      <c r="E50" s="128" t="str">
        <f t="array" ref="E50">IFERROR(INDEX($AL$575:$AL$1324, MATCH(0, IF($AV$575:$AV$1324=MONTH($K$2)&amp;"REGLIST", COUNTIF($D$6:$D49, $AK$575:$AK$1324), ""), 0)),"")</f>
        <v/>
      </c>
      <c r="F50" s="105" t="str">
        <f t="array" ref="F50">IFERROR(INDEX($AM$575:$AM$1324, MATCH(0, IF($AV$575:$AV$1324=MONTH($K$2)&amp;"REGLIST", COUNTIF($D$6:$D49, $AK$575:$AK$1324), ""), 0)),"")</f>
        <v/>
      </c>
      <c r="G50" s="106" t="str">
        <f t="array" ref="G50">IFERROR(INDEX($AN$575:$AN$1324, MATCH(0, IF($AV$575:$AV$1324=MONTH($K$2)&amp;"REGLIST", COUNTIF($D$6:$D49, $AK$575:$AK$1324), ""), 0)),"")</f>
        <v/>
      </c>
      <c r="H50" s="105" t="str">
        <f t="array" ref="H50">IFERROR(INDEX($AO$575:$AO$1324, MATCH(0, IF($AV$575:$AV$1324=MONTH($K$2)&amp;"REGLIST", COUNTIF($D$6:$D49, $AK$575:$AK$1324), ""), 0)),"")</f>
        <v/>
      </c>
      <c r="I50" s="105" t="str">
        <f t="array" ref="I50">IFERROR(INDEX($AP$575:$AP$1324, MATCH(0, IF($AV$575:$AV$1324=MONTH($K$2)&amp;"REGLIST", COUNTIF($D$6:$D49, $AK$575:$AK$1324), ""), 0)),"")</f>
        <v/>
      </c>
      <c r="J50" s="105" t="str">
        <f t="array" ref="J50">IFERROR(INDEX($AQ$575:$AQ$1324, MATCH(0, IF($AV$575:$AV$1324=MONTH($K$2)&amp;"REGLIST", COUNTIF($D$6:$D49, $AK$575:$AK$1324), ""), 0)),"")</f>
        <v/>
      </c>
      <c r="K50" s="105" t="str">
        <f t="array" ref="K50">IFERROR(INDEX($AR$575:$AR$1324, MATCH(0, IF($AV$575:$AV$1324=MONTH($K$2)&amp;"REGLIST", COUNTIF($D$6:$D49, $AK$575:$AK$1324), ""), 0)),"")</f>
        <v/>
      </c>
      <c r="L50" s="105"/>
      <c r="M50" s="105" t="str">
        <f t="array" ref="M50">IFERROR(INDEX($AT$575:$AT$1324, MATCH(0, IF($AV$575:$AV$1324=MONTH($K$2)&amp;"REGLIST", COUNTIF($D$6:$D49, $AK$575:$AK$1324), ""), 0)),"")</f>
        <v/>
      </c>
    </row>
    <row r="51" spans="3:13" x14ac:dyDescent="0.25">
      <c r="C51" s="104" t="str">
        <f t="array" ref="C51">IFERROR(INDEX($AJ$575:$AJ$1324, MATCH(0, IF($AV$575:$AV$1324=MONTH($K$2)&amp;"REGLIST", COUNTIF($D$6:$D50, $AK$575:$AK$1324), ""), 0)),"")</f>
        <v/>
      </c>
      <c r="D51" s="104" t="str">
        <f t="array" ref="D51">IFERROR(INDEX($AK$575:$AK$1324, MATCH(0, IF($AV$575:$AV$1324=MONTH($K$2)&amp;"REGLIST", COUNTIF($D$6:$D50, $AK$575:$AK$1324), ""), 0)),"")</f>
        <v/>
      </c>
      <c r="E51" s="128" t="str">
        <f t="array" ref="E51">IFERROR(INDEX($AL$575:$AL$1324, MATCH(0, IF($AV$575:$AV$1324=MONTH($K$2)&amp;"REGLIST", COUNTIF($D$6:$D50, $AK$575:$AK$1324), ""), 0)),"")</f>
        <v/>
      </c>
      <c r="F51" s="105" t="str">
        <f t="array" ref="F51">IFERROR(INDEX($AM$575:$AM$1324, MATCH(0, IF($AV$575:$AV$1324=MONTH($K$2)&amp;"REGLIST", COUNTIF($D$6:$D50, $AK$575:$AK$1324), ""), 0)),"")</f>
        <v/>
      </c>
      <c r="G51" s="106" t="str">
        <f t="array" ref="G51">IFERROR(INDEX($AN$575:$AN$1324, MATCH(0, IF($AV$575:$AV$1324=MONTH($K$2)&amp;"REGLIST", COUNTIF($D$6:$D50, $AK$575:$AK$1324), ""), 0)),"")</f>
        <v/>
      </c>
      <c r="H51" s="105" t="str">
        <f t="array" ref="H51">IFERROR(INDEX($AO$575:$AO$1324, MATCH(0, IF($AV$575:$AV$1324=MONTH($K$2)&amp;"REGLIST", COUNTIF($D$6:$D50, $AK$575:$AK$1324), ""), 0)),"")</f>
        <v/>
      </c>
      <c r="I51" s="105" t="str">
        <f t="array" ref="I51">IFERROR(INDEX($AP$575:$AP$1324, MATCH(0, IF($AV$575:$AV$1324=MONTH($K$2)&amp;"REGLIST", COUNTIF($D$6:$D50, $AK$575:$AK$1324), ""), 0)),"")</f>
        <v/>
      </c>
      <c r="J51" s="105" t="str">
        <f t="array" ref="J51">IFERROR(INDEX($AQ$575:$AQ$1324, MATCH(0, IF($AV$575:$AV$1324=MONTH($K$2)&amp;"REGLIST", COUNTIF($D$6:$D50, $AK$575:$AK$1324), ""), 0)),"")</f>
        <v/>
      </c>
      <c r="K51" s="105" t="str">
        <f t="array" ref="K51">IFERROR(INDEX($AR$575:$AR$1324, MATCH(0, IF($AV$575:$AV$1324=MONTH($K$2)&amp;"REGLIST", COUNTIF($D$6:$D50, $AK$575:$AK$1324), ""), 0)),"")</f>
        <v/>
      </c>
      <c r="L51" s="105"/>
      <c r="M51" s="105" t="str">
        <f t="array" ref="M51">IFERROR(INDEX($AT$575:$AT$1324, MATCH(0, IF($AV$575:$AV$1324=MONTH($K$2)&amp;"REGLIST", COUNTIF($D$6:$D50, $AK$575:$AK$1324), ""), 0)),"")</f>
        <v/>
      </c>
    </row>
    <row r="52" spans="3:13" x14ac:dyDescent="0.25">
      <c r="C52" s="104" t="str">
        <f t="array" ref="C52">IFERROR(INDEX($AJ$575:$AJ$1324, MATCH(0, IF($AV$575:$AV$1324=MONTH($K$2)&amp;"REGLIST", COUNTIF($D$6:$D51, $AK$575:$AK$1324), ""), 0)),"")</f>
        <v/>
      </c>
      <c r="D52" s="104" t="str">
        <f t="array" ref="D52">IFERROR(INDEX($AK$575:$AK$1324, MATCH(0, IF($AV$575:$AV$1324=MONTH($K$2)&amp;"REGLIST", COUNTIF($D$6:$D51, $AK$575:$AK$1324), ""), 0)),"")</f>
        <v/>
      </c>
      <c r="E52" s="128" t="str">
        <f t="array" ref="E52">IFERROR(INDEX($AL$575:$AL$1324, MATCH(0, IF($AV$575:$AV$1324=MONTH($K$2)&amp;"REGLIST", COUNTIF($D$6:$D51, $AK$575:$AK$1324), ""), 0)),"")</f>
        <v/>
      </c>
      <c r="F52" s="105" t="str">
        <f t="array" ref="F52">IFERROR(INDEX($AM$575:$AM$1324, MATCH(0, IF($AV$575:$AV$1324=MONTH($K$2)&amp;"REGLIST", COUNTIF($D$6:$D51, $AK$575:$AK$1324), ""), 0)),"")</f>
        <v/>
      </c>
      <c r="G52" s="106" t="str">
        <f t="array" ref="G52">IFERROR(INDEX($AN$575:$AN$1324, MATCH(0, IF($AV$575:$AV$1324=MONTH($K$2)&amp;"REGLIST", COUNTIF($D$6:$D51, $AK$575:$AK$1324), ""), 0)),"")</f>
        <v/>
      </c>
      <c r="H52" s="105" t="str">
        <f t="array" ref="H52">IFERROR(INDEX($AO$575:$AO$1324, MATCH(0, IF($AV$575:$AV$1324=MONTH($K$2)&amp;"REGLIST", COUNTIF($D$6:$D51, $AK$575:$AK$1324), ""), 0)),"")</f>
        <v/>
      </c>
      <c r="I52" s="105" t="str">
        <f t="array" ref="I52">IFERROR(INDEX($AP$575:$AP$1324, MATCH(0, IF($AV$575:$AV$1324=MONTH($K$2)&amp;"REGLIST", COUNTIF($D$6:$D51, $AK$575:$AK$1324), ""), 0)),"")</f>
        <v/>
      </c>
      <c r="J52" s="105" t="str">
        <f t="array" ref="J52">IFERROR(INDEX($AQ$575:$AQ$1324, MATCH(0, IF($AV$575:$AV$1324=MONTH($K$2)&amp;"REGLIST", COUNTIF($D$6:$D51, $AK$575:$AK$1324), ""), 0)),"")</f>
        <v/>
      </c>
      <c r="K52" s="105" t="str">
        <f t="array" ref="K52">IFERROR(INDEX($AR$575:$AR$1324, MATCH(0, IF($AV$575:$AV$1324=MONTH($K$2)&amp;"REGLIST", COUNTIF($D$6:$D51, $AK$575:$AK$1324), ""), 0)),"")</f>
        <v/>
      </c>
      <c r="L52" s="105"/>
      <c r="M52" s="105" t="str">
        <f t="array" ref="M52">IFERROR(INDEX($AT$575:$AT$1324, MATCH(0, IF($AV$575:$AV$1324=MONTH($K$2)&amp;"REGLIST", COUNTIF($D$6:$D51, $AK$575:$AK$1324), ""), 0)),"")</f>
        <v/>
      </c>
    </row>
    <row r="53" spans="3:13" x14ac:dyDescent="0.25">
      <c r="C53" s="104" t="str">
        <f t="array" ref="C53">IFERROR(INDEX($AJ$575:$AJ$1324, MATCH(0, IF($AV$575:$AV$1324=MONTH($K$2)&amp;"REGLIST", COUNTIF($D$6:$D52, $AK$575:$AK$1324), ""), 0)),"")</f>
        <v/>
      </c>
      <c r="D53" s="104" t="str">
        <f t="array" ref="D53">IFERROR(INDEX($AK$575:$AK$1324, MATCH(0, IF($AV$575:$AV$1324=MONTH($K$2)&amp;"REGLIST", COUNTIF($D$6:$D52, $AK$575:$AK$1324), ""), 0)),"")</f>
        <v/>
      </c>
      <c r="E53" s="128" t="str">
        <f t="array" ref="E53">IFERROR(INDEX($AL$575:$AL$1324, MATCH(0, IF($AV$575:$AV$1324=MONTH($K$2)&amp;"REGLIST", COUNTIF($D$6:$D52, $AK$575:$AK$1324), ""), 0)),"")</f>
        <v/>
      </c>
      <c r="F53" s="105" t="str">
        <f t="array" ref="F53">IFERROR(INDEX($AM$575:$AM$1324, MATCH(0, IF($AV$575:$AV$1324=MONTH($K$2)&amp;"REGLIST", COUNTIF($D$6:$D52, $AK$575:$AK$1324), ""), 0)),"")</f>
        <v/>
      </c>
      <c r="G53" s="106" t="str">
        <f t="array" ref="G53">IFERROR(INDEX($AN$575:$AN$1324, MATCH(0, IF($AV$575:$AV$1324=MONTH($K$2)&amp;"REGLIST", COUNTIF($D$6:$D52, $AK$575:$AK$1324), ""), 0)),"")</f>
        <v/>
      </c>
      <c r="H53" s="105" t="str">
        <f t="array" ref="H53">IFERROR(INDEX($AO$575:$AO$1324, MATCH(0, IF($AV$575:$AV$1324=MONTH($K$2)&amp;"REGLIST", COUNTIF($D$6:$D52, $AK$575:$AK$1324), ""), 0)),"")</f>
        <v/>
      </c>
      <c r="I53" s="105" t="str">
        <f t="array" ref="I53">IFERROR(INDEX($AP$575:$AP$1324, MATCH(0, IF($AV$575:$AV$1324=MONTH($K$2)&amp;"REGLIST", COUNTIF($D$6:$D52, $AK$575:$AK$1324), ""), 0)),"")</f>
        <v/>
      </c>
      <c r="J53" s="105" t="str">
        <f t="array" ref="J53">IFERROR(INDEX($AQ$575:$AQ$1324, MATCH(0, IF($AV$575:$AV$1324=MONTH($K$2)&amp;"REGLIST", COUNTIF($D$6:$D52, $AK$575:$AK$1324), ""), 0)),"")</f>
        <v/>
      </c>
      <c r="K53" s="105" t="str">
        <f t="array" ref="K53">IFERROR(INDEX($AR$575:$AR$1324, MATCH(0, IF($AV$575:$AV$1324=MONTH($K$2)&amp;"REGLIST", COUNTIF($D$6:$D52, $AK$575:$AK$1324), ""), 0)),"")</f>
        <v/>
      </c>
      <c r="L53" s="105"/>
      <c r="M53" s="105" t="str">
        <f t="array" ref="M53">IFERROR(INDEX($AT$575:$AT$1324, MATCH(0, IF($AV$575:$AV$1324=MONTH($K$2)&amp;"REGLIST", COUNTIF($D$6:$D52, $AK$575:$AK$1324), ""), 0)),"")</f>
        <v/>
      </c>
    </row>
    <row r="54" spans="3:13" x14ac:dyDescent="0.25">
      <c r="C54" s="104" t="str">
        <f t="array" ref="C54">IFERROR(INDEX($AJ$575:$AJ$1324, MATCH(0, IF($AV$575:$AV$1324=MONTH($K$2)&amp;"REGLIST", COUNTIF($D$6:$D53, $AK$575:$AK$1324), ""), 0)),"")</f>
        <v/>
      </c>
      <c r="D54" s="104" t="str">
        <f t="array" ref="D54">IFERROR(INDEX($AK$575:$AK$1324, MATCH(0, IF($AV$575:$AV$1324=MONTH($K$2)&amp;"REGLIST", COUNTIF($D$6:$D53, $AK$575:$AK$1324), ""), 0)),"")</f>
        <v/>
      </c>
      <c r="E54" s="128" t="str">
        <f t="array" ref="E54">IFERROR(INDEX($AL$575:$AL$1324, MATCH(0, IF($AV$575:$AV$1324=MONTH($K$2)&amp;"REGLIST", COUNTIF($D$6:$D53, $AK$575:$AK$1324), ""), 0)),"")</f>
        <v/>
      </c>
      <c r="F54" s="105" t="str">
        <f t="array" ref="F54">IFERROR(INDEX($AM$575:$AM$1324, MATCH(0, IF($AV$575:$AV$1324=MONTH($K$2)&amp;"REGLIST", COUNTIF($D$6:$D53, $AK$575:$AK$1324), ""), 0)),"")</f>
        <v/>
      </c>
      <c r="G54" s="106" t="str">
        <f t="array" ref="G54">IFERROR(INDEX($AN$575:$AN$1324, MATCH(0, IF($AV$575:$AV$1324=MONTH($K$2)&amp;"REGLIST", COUNTIF($D$6:$D53, $AK$575:$AK$1324), ""), 0)),"")</f>
        <v/>
      </c>
      <c r="H54" s="105" t="str">
        <f t="array" ref="H54">IFERROR(INDEX($AO$575:$AO$1324, MATCH(0, IF($AV$575:$AV$1324=MONTH($K$2)&amp;"REGLIST", COUNTIF($D$6:$D53, $AK$575:$AK$1324), ""), 0)),"")</f>
        <v/>
      </c>
      <c r="I54" s="105" t="str">
        <f t="array" ref="I54">IFERROR(INDEX($AP$575:$AP$1324, MATCH(0, IF($AV$575:$AV$1324=MONTH($K$2)&amp;"REGLIST", COUNTIF($D$6:$D53, $AK$575:$AK$1324), ""), 0)),"")</f>
        <v/>
      </c>
      <c r="J54" s="105" t="str">
        <f t="array" ref="J54">IFERROR(INDEX($AQ$575:$AQ$1324, MATCH(0, IF($AV$575:$AV$1324=MONTH($K$2)&amp;"REGLIST", COUNTIF($D$6:$D53, $AK$575:$AK$1324), ""), 0)),"")</f>
        <v/>
      </c>
      <c r="K54" s="105" t="str">
        <f t="array" ref="K54">IFERROR(INDEX($AR$575:$AR$1324, MATCH(0, IF($AV$575:$AV$1324=MONTH($K$2)&amp;"REGLIST", COUNTIF($D$6:$D53, $AK$575:$AK$1324), ""), 0)),"")</f>
        <v/>
      </c>
      <c r="L54" s="105"/>
      <c r="M54" s="105" t="str">
        <f t="array" ref="M54">IFERROR(INDEX($AT$575:$AT$1324, MATCH(0, IF($AV$575:$AV$1324=MONTH($K$2)&amp;"REGLIST", COUNTIF($D$6:$D53, $AK$575:$AK$1324), ""), 0)),"")</f>
        <v/>
      </c>
    </row>
    <row r="55" spans="3:13" x14ac:dyDescent="0.25">
      <c r="C55" s="104" t="str">
        <f t="array" ref="C55">IFERROR(INDEX($AJ$575:$AJ$1324, MATCH(0, IF($AV$575:$AV$1324=MONTH($K$2)&amp;"REGLIST", COUNTIF($D$6:$D54, $AK$575:$AK$1324), ""), 0)),"")</f>
        <v/>
      </c>
      <c r="D55" s="104" t="str">
        <f t="array" ref="D55">IFERROR(INDEX($AK$575:$AK$1324, MATCH(0, IF($AV$575:$AV$1324=MONTH($K$2)&amp;"REGLIST", COUNTIF($D$6:$D54, $AK$575:$AK$1324), ""), 0)),"")</f>
        <v/>
      </c>
      <c r="E55" s="128" t="str">
        <f t="array" ref="E55">IFERROR(INDEX($AL$575:$AL$1324, MATCH(0, IF($AV$575:$AV$1324=MONTH($K$2)&amp;"REGLIST", COUNTIF($D$6:$D54, $AK$575:$AK$1324), ""), 0)),"")</f>
        <v/>
      </c>
      <c r="F55" s="105" t="str">
        <f t="array" ref="F55">IFERROR(INDEX($AM$575:$AM$1324, MATCH(0, IF($AV$575:$AV$1324=MONTH($K$2)&amp;"REGLIST", COUNTIF($D$6:$D54, $AK$575:$AK$1324), ""), 0)),"")</f>
        <v/>
      </c>
      <c r="G55" s="106" t="str">
        <f t="array" ref="G55">IFERROR(INDEX($AN$575:$AN$1324, MATCH(0, IF($AV$575:$AV$1324=MONTH($K$2)&amp;"REGLIST", COUNTIF($D$6:$D54, $AK$575:$AK$1324), ""), 0)),"")</f>
        <v/>
      </c>
      <c r="H55" s="105" t="str">
        <f t="array" ref="H55">IFERROR(INDEX($AO$575:$AO$1324, MATCH(0, IF($AV$575:$AV$1324=MONTH($K$2)&amp;"REGLIST", COUNTIF($D$6:$D54, $AK$575:$AK$1324), ""), 0)),"")</f>
        <v/>
      </c>
      <c r="I55" s="105" t="str">
        <f t="array" ref="I55">IFERROR(INDEX($AP$575:$AP$1324, MATCH(0, IF($AV$575:$AV$1324=MONTH($K$2)&amp;"REGLIST", COUNTIF($D$6:$D54, $AK$575:$AK$1324), ""), 0)),"")</f>
        <v/>
      </c>
      <c r="J55" s="105" t="str">
        <f t="array" ref="J55">IFERROR(INDEX($AQ$575:$AQ$1324, MATCH(0, IF($AV$575:$AV$1324=MONTH($K$2)&amp;"REGLIST", COUNTIF($D$6:$D54, $AK$575:$AK$1324), ""), 0)),"")</f>
        <v/>
      </c>
      <c r="K55" s="105" t="str">
        <f t="array" ref="K55">IFERROR(INDEX($AR$575:$AR$1324, MATCH(0, IF($AV$575:$AV$1324=MONTH($K$2)&amp;"REGLIST", COUNTIF($D$6:$D54, $AK$575:$AK$1324), ""), 0)),"")</f>
        <v/>
      </c>
      <c r="L55" s="105"/>
      <c r="M55" s="105" t="str">
        <f t="array" ref="M55">IFERROR(INDEX($AT$575:$AT$1324, MATCH(0, IF($AV$575:$AV$1324=MONTH($K$2)&amp;"REGLIST", COUNTIF($D$6:$D54, $AK$575:$AK$1324), ""), 0)),"")</f>
        <v/>
      </c>
    </row>
    <row r="56" spans="3:13" x14ac:dyDescent="0.25">
      <c r="C56" s="104" t="str">
        <f t="array" ref="C56">IFERROR(INDEX($AJ$575:$AJ$1324, MATCH(0, IF($AV$575:$AV$1324=MONTH($K$2)&amp;"REGLIST", COUNTIF($D$6:$D55, $AK$575:$AK$1324), ""), 0)),"")</f>
        <v/>
      </c>
      <c r="D56" s="104" t="str">
        <f t="array" ref="D56">IFERROR(INDEX($AK$575:$AK$1324, MATCH(0, IF($AV$575:$AV$1324=MONTH($K$2)&amp;"REGLIST", COUNTIF($D$6:$D55, $AK$575:$AK$1324), ""), 0)),"")</f>
        <v/>
      </c>
      <c r="E56" s="128" t="str">
        <f t="array" ref="E56">IFERROR(INDEX($AL$575:$AL$1324, MATCH(0, IF($AV$575:$AV$1324=MONTH($K$2)&amp;"REGLIST", COUNTIF($D$6:$D55, $AK$575:$AK$1324), ""), 0)),"")</f>
        <v/>
      </c>
      <c r="F56" s="105" t="str">
        <f t="array" ref="F56">IFERROR(INDEX($AM$575:$AM$1324, MATCH(0, IF($AV$575:$AV$1324=MONTH($K$2)&amp;"REGLIST", COUNTIF($D$6:$D55, $AK$575:$AK$1324), ""), 0)),"")</f>
        <v/>
      </c>
      <c r="G56" s="106" t="str">
        <f t="array" ref="G56">IFERROR(INDEX($AN$575:$AN$1324, MATCH(0, IF($AV$575:$AV$1324=MONTH($K$2)&amp;"REGLIST", COUNTIF($D$6:$D55, $AK$575:$AK$1324), ""), 0)),"")</f>
        <v/>
      </c>
      <c r="H56" s="105" t="str">
        <f t="array" ref="H56">IFERROR(INDEX($AO$575:$AO$1324, MATCH(0, IF($AV$575:$AV$1324=MONTH($K$2)&amp;"REGLIST", COUNTIF($D$6:$D55, $AK$575:$AK$1324), ""), 0)),"")</f>
        <v/>
      </c>
      <c r="I56" s="105" t="str">
        <f t="array" ref="I56">IFERROR(INDEX($AP$575:$AP$1324, MATCH(0, IF($AV$575:$AV$1324=MONTH($K$2)&amp;"REGLIST", COUNTIF($D$6:$D55, $AK$575:$AK$1324), ""), 0)),"")</f>
        <v/>
      </c>
      <c r="J56" s="105" t="str">
        <f t="array" ref="J56">IFERROR(INDEX($AQ$575:$AQ$1324, MATCH(0, IF($AV$575:$AV$1324=MONTH($K$2)&amp;"REGLIST", COUNTIF($D$6:$D55, $AK$575:$AK$1324), ""), 0)),"")</f>
        <v/>
      </c>
      <c r="K56" s="105" t="str">
        <f t="array" ref="K56">IFERROR(INDEX($AR$575:$AR$1324, MATCH(0, IF($AV$575:$AV$1324=MONTH($K$2)&amp;"REGLIST", COUNTIF($D$6:$D55, $AK$575:$AK$1324), ""), 0)),"")</f>
        <v/>
      </c>
      <c r="L56" s="105"/>
      <c r="M56" s="105" t="str">
        <f t="array" ref="M56">IFERROR(INDEX($AT$575:$AT$1324, MATCH(0, IF($AV$575:$AV$1324=MONTH($K$2)&amp;"REGLIST", COUNTIF($D$6:$D55, $AK$575:$AK$1324), ""), 0)),"")</f>
        <v/>
      </c>
    </row>
    <row r="57" spans="3:13" x14ac:dyDescent="0.25">
      <c r="C57" s="104" t="str">
        <f t="array" ref="C57">IFERROR(INDEX($AJ$575:$AJ$1324, MATCH(0, IF($AV$575:$AV$1324=MONTH($K$2)&amp;"REGLIST", COUNTIF($D$6:$D56, $AK$575:$AK$1324), ""), 0)),"")</f>
        <v/>
      </c>
      <c r="D57" s="104" t="str">
        <f t="array" ref="D57">IFERROR(INDEX($AK$575:$AK$1324, MATCH(0, IF($AV$575:$AV$1324=MONTH($K$2)&amp;"REGLIST", COUNTIF($D$6:$D56, $AK$575:$AK$1324), ""), 0)),"")</f>
        <v/>
      </c>
      <c r="E57" s="128" t="str">
        <f t="array" ref="E57">IFERROR(INDEX($AL$575:$AL$1324, MATCH(0, IF($AV$575:$AV$1324=MONTH($K$2)&amp;"REGLIST", COUNTIF($D$6:$D56, $AK$575:$AK$1324), ""), 0)),"")</f>
        <v/>
      </c>
      <c r="F57" s="105" t="str">
        <f t="array" ref="F57">IFERROR(INDEX($AM$575:$AM$1324, MATCH(0, IF($AV$575:$AV$1324=MONTH($K$2)&amp;"REGLIST", COUNTIF($D$6:$D56, $AK$575:$AK$1324), ""), 0)),"")</f>
        <v/>
      </c>
      <c r="G57" s="106" t="str">
        <f t="array" ref="G57">IFERROR(INDEX($AN$575:$AN$1324, MATCH(0, IF($AV$575:$AV$1324=MONTH($K$2)&amp;"REGLIST", COUNTIF($D$6:$D56, $AK$575:$AK$1324), ""), 0)),"")</f>
        <v/>
      </c>
      <c r="H57" s="105" t="str">
        <f t="array" ref="H57">IFERROR(INDEX($AO$575:$AO$1324, MATCH(0, IF($AV$575:$AV$1324=MONTH($K$2)&amp;"REGLIST", COUNTIF($D$6:$D56, $AK$575:$AK$1324), ""), 0)),"")</f>
        <v/>
      </c>
      <c r="I57" s="105" t="str">
        <f t="array" ref="I57">IFERROR(INDEX($AP$575:$AP$1324, MATCH(0, IF($AV$575:$AV$1324=MONTH($K$2)&amp;"REGLIST", COUNTIF($D$6:$D56, $AK$575:$AK$1324), ""), 0)),"")</f>
        <v/>
      </c>
      <c r="J57" s="105" t="str">
        <f t="array" ref="J57">IFERROR(INDEX($AQ$575:$AQ$1324, MATCH(0, IF($AV$575:$AV$1324=MONTH($K$2)&amp;"REGLIST", COUNTIF($D$6:$D56, $AK$575:$AK$1324), ""), 0)),"")</f>
        <v/>
      </c>
      <c r="K57" s="105" t="str">
        <f t="array" ref="K57">IFERROR(INDEX($AR$575:$AR$1324, MATCH(0, IF($AV$575:$AV$1324=MONTH($K$2)&amp;"REGLIST", COUNTIF($D$6:$D56, $AK$575:$AK$1324), ""), 0)),"")</f>
        <v/>
      </c>
      <c r="L57" s="105"/>
      <c r="M57" s="105" t="str">
        <f t="array" ref="M57">IFERROR(INDEX($AT$575:$AT$1324, MATCH(0, IF($AV$575:$AV$1324=MONTH($K$2)&amp;"REGLIST", COUNTIF($D$6:$D56, $AK$575:$AK$1324), ""), 0)),"")</f>
        <v/>
      </c>
    </row>
    <row r="58" spans="3:13" x14ac:dyDescent="0.25">
      <c r="C58" s="104" t="str">
        <f t="array" ref="C58">IFERROR(INDEX($AJ$575:$AJ$1324, MATCH(0, IF($AV$575:$AV$1324=MONTH($K$2)&amp;"REGLIST", COUNTIF($D$6:$D57, $AK$575:$AK$1324), ""), 0)),"")</f>
        <v/>
      </c>
      <c r="D58" s="104" t="str">
        <f t="array" ref="D58">IFERROR(INDEX($AK$575:$AK$1324, MATCH(0, IF($AV$575:$AV$1324=MONTH($K$2)&amp;"REGLIST", COUNTIF($D$6:$D57, $AK$575:$AK$1324), ""), 0)),"")</f>
        <v/>
      </c>
      <c r="E58" s="128" t="str">
        <f t="array" ref="E58">IFERROR(INDEX($AL$575:$AL$1324, MATCH(0, IF($AV$575:$AV$1324=MONTH($K$2)&amp;"REGLIST", COUNTIF($D$6:$D57, $AK$575:$AK$1324), ""), 0)),"")</f>
        <v/>
      </c>
      <c r="F58" s="105" t="str">
        <f t="array" ref="F58">IFERROR(INDEX($AM$575:$AM$1324, MATCH(0, IF($AV$575:$AV$1324=MONTH($K$2)&amp;"REGLIST", COUNTIF($D$6:$D57, $AK$575:$AK$1324), ""), 0)),"")</f>
        <v/>
      </c>
      <c r="G58" s="106" t="str">
        <f t="array" ref="G58">IFERROR(INDEX($AN$575:$AN$1324, MATCH(0, IF($AV$575:$AV$1324=MONTH($K$2)&amp;"REGLIST", COUNTIF($D$6:$D57, $AK$575:$AK$1324), ""), 0)),"")</f>
        <v/>
      </c>
      <c r="H58" s="105" t="str">
        <f t="array" ref="H58">IFERROR(INDEX($AO$575:$AO$1324, MATCH(0, IF($AV$575:$AV$1324=MONTH($K$2)&amp;"REGLIST", COUNTIF($D$6:$D57, $AK$575:$AK$1324), ""), 0)),"")</f>
        <v/>
      </c>
      <c r="I58" s="105" t="str">
        <f t="array" ref="I58">IFERROR(INDEX($AP$575:$AP$1324, MATCH(0, IF($AV$575:$AV$1324=MONTH($K$2)&amp;"REGLIST", COUNTIF($D$6:$D57, $AK$575:$AK$1324), ""), 0)),"")</f>
        <v/>
      </c>
      <c r="J58" s="105" t="str">
        <f t="array" ref="J58">IFERROR(INDEX($AQ$575:$AQ$1324, MATCH(0, IF($AV$575:$AV$1324=MONTH($K$2)&amp;"REGLIST", COUNTIF($D$6:$D57, $AK$575:$AK$1324), ""), 0)),"")</f>
        <v/>
      </c>
      <c r="K58" s="105" t="str">
        <f t="array" ref="K58">IFERROR(INDEX($AR$575:$AR$1324, MATCH(0, IF($AV$575:$AV$1324=MONTH($K$2)&amp;"REGLIST", COUNTIF($D$6:$D57, $AK$575:$AK$1324), ""), 0)),"")</f>
        <v/>
      </c>
      <c r="L58" s="105"/>
      <c r="M58" s="105" t="str">
        <f t="array" ref="M58">IFERROR(INDEX($AT$575:$AT$1324, MATCH(0, IF($AV$575:$AV$1324=MONTH($K$2)&amp;"REGLIST", COUNTIF($D$6:$D57, $AK$575:$AK$1324), ""), 0)),"")</f>
        <v/>
      </c>
    </row>
    <row r="59" spans="3:13" x14ac:dyDescent="0.25">
      <c r="C59" s="104" t="str">
        <f t="array" ref="C59">IFERROR(INDEX($AJ$575:$AJ$1324, MATCH(0, IF($AV$575:$AV$1324=MONTH($K$2)&amp;"REGLIST", COUNTIF($D$6:$D58, $AK$575:$AK$1324), ""), 0)),"")</f>
        <v/>
      </c>
      <c r="D59" s="104" t="str">
        <f t="array" ref="D59">IFERROR(INDEX($AK$575:$AK$1324, MATCH(0, IF($AV$575:$AV$1324=MONTH($K$2)&amp;"REGLIST", COUNTIF($D$6:$D58, $AK$575:$AK$1324), ""), 0)),"")</f>
        <v/>
      </c>
      <c r="E59" s="128" t="str">
        <f t="array" ref="E59">IFERROR(INDEX($AL$575:$AL$1324, MATCH(0, IF($AV$575:$AV$1324=MONTH($K$2)&amp;"REGLIST", COUNTIF($D$6:$D58, $AK$575:$AK$1324), ""), 0)),"")</f>
        <v/>
      </c>
      <c r="F59" s="105" t="str">
        <f t="array" ref="F59">IFERROR(INDEX($AM$575:$AM$1324, MATCH(0, IF($AV$575:$AV$1324=MONTH($K$2)&amp;"REGLIST", COUNTIF($D$6:$D58, $AK$575:$AK$1324), ""), 0)),"")</f>
        <v/>
      </c>
      <c r="G59" s="106" t="str">
        <f t="array" ref="G59">IFERROR(INDEX($AN$575:$AN$1324, MATCH(0, IF($AV$575:$AV$1324=MONTH($K$2)&amp;"REGLIST", COUNTIF($D$6:$D58, $AK$575:$AK$1324), ""), 0)),"")</f>
        <v/>
      </c>
      <c r="H59" s="105" t="str">
        <f t="array" ref="H59">IFERROR(INDEX($AO$575:$AO$1324, MATCH(0, IF($AV$575:$AV$1324=MONTH($K$2)&amp;"REGLIST", COUNTIF($D$6:$D58, $AK$575:$AK$1324), ""), 0)),"")</f>
        <v/>
      </c>
      <c r="I59" s="105" t="str">
        <f t="array" ref="I59">IFERROR(INDEX($AP$575:$AP$1324, MATCH(0, IF($AV$575:$AV$1324=MONTH($K$2)&amp;"REGLIST", COUNTIF($D$6:$D58, $AK$575:$AK$1324), ""), 0)),"")</f>
        <v/>
      </c>
      <c r="J59" s="105" t="str">
        <f t="array" ref="J59">IFERROR(INDEX($AQ$575:$AQ$1324, MATCH(0, IF($AV$575:$AV$1324=MONTH($K$2)&amp;"REGLIST", COUNTIF($D$6:$D58, $AK$575:$AK$1324), ""), 0)),"")</f>
        <v/>
      </c>
      <c r="K59" s="105" t="str">
        <f t="array" ref="K59">IFERROR(INDEX($AR$575:$AR$1324, MATCH(0, IF($AV$575:$AV$1324=MONTH($K$2)&amp;"REGLIST", COUNTIF($D$6:$D58, $AK$575:$AK$1324), ""), 0)),"")</f>
        <v/>
      </c>
      <c r="L59" s="105"/>
      <c r="M59" s="105" t="str">
        <f t="array" ref="M59">IFERROR(INDEX($AT$575:$AT$1324, MATCH(0, IF($AV$575:$AV$1324=MONTH($K$2)&amp;"REGLIST", COUNTIF($D$6:$D58, $AK$575:$AK$1324), ""), 0)),"")</f>
        <v/>
      </c>
    </row>
    <row r="60" spans="3:13" x14ac:dyDescent="0.25">
      <c r="C60" s="104" t="str">
        <f t="array" ref="C60">IFERROR(INDEX($AJ$575:$AJ$1324, MATCH(0, IF($AV$575:$AV$1324=MONTH($K$2)&amp;"REGLIST", COUNTIF($D$6:$D59, $AK$575:$AK$1324), ""), 0)),"")</f>
        <v/>
      </c>
      <c r="D60" s="104" t="str">
        <f t="array" ref="D60">IFERROR(INDEX($AK$575:$AK$1324, MATCH(0, IF($AV$575:$AV$1324=MONTH($K$2)&amp;"REGLIST", COUNTIF($D$6:$D59, $AK$575:$AK$1324), ""), 0)),"")</f>
        <v/>
      </c>
      <c r="E60" s="128" t="str">
        <f t="array" ref="E60">IFERROR(INDEX($AL$575:$AL$1324, MATCH(0, IF($AV$575:$AV$1324=MONTH($K$2)&amp;"REGLIST", COUNTIF($D$6:$D59, $AK$575:$AK$1324), ""), 0)),"")</f>
        <v/>
      </c>
      <c r="F60" s="105" t="str">
        <f t="array" ref="F60">IFERROR(INDEX($AM$575:$AM$1324, MATCH(0, IF($AV$575:$AV$1324=MONTH($K$2)&amp;"REGLIST", COUNTIF($D$6:$D59, $AK$575:$AK$1324), ""), 0)),"")</f>
        <v/>
      </c>
      <c r="G60" s="106" t="str">
        <f t="array" ref="G60">IFERROR(INDEX($AN$575:$AN$1324, MATCH(0, IF($AV$575:$AV$1324=MONTH($K$2)&amp;"REGLIST", COUNTIF($D$6:$D59, $AK$575:$AK$1324), ""), 0)),"")</f>
        <v/>
      </c>
      <c r="H60" s="105" t="str">
        <f t="array" ref="H60">IFERROR(INDEX($AO$575:$AO$1324, MATCH(0, IF($AV$575:$AV$1324=MONTH($K$2)&amp;"REGLIST", COUNTIF($D$6:$D59, $AK$575:$AK$1324), ""), 0)),"")</f>
        <v/>
      </c>
      <c r="I60" s="105" t="str">
        <f t="array" ref="I60">IFERROR(INDEX($AP$575:$AP$1324, MATCH(0, IF($AV$575:$AV$1324=MONTH($K$2)&amp;"REGLIST", COUNTIF($D$6:$D59, $AK$575:$AK$1324), ""), 0)),"")</f>
        <v/>
      </c>
      <c r="J60" s="105" t="str">
        <f t="array" ref="J60">IFERROR(INDEX($AQ$575:$AQ$1324, MATCH(0, IF($AV$575:$AV$1324=MONTH($K$2)&amp;"REGLIST", COUNTIF($D$6:$D59, $AK$575:$AK$1324), ""), 0)),"")</f>
        <v/>
      </c>
      <c r="K60" s="105" t="str">
        <f t="array" ref="K60">IFERROR(INDEX($AR$575:$AR$1324, MATCH(0, IF($AV$575:$AV$1324=MONTH($K$2)&amp;"REGLIST", COUNTIF($D$6:$D59, $AK$575:$AK$1324), ""), 0)),"")</f>
        <v/>
      </c>
      <c r="L60" s="105"/>
      <c r="M60" s="105" t="str">
        <f t="array" ref="M60">IFERROR(INDEX($AT$575:$AT$1324, MATCH(0, IF($AV$575:$AV$1324=MONTH($K$2)&amp;"REGLIST", COUNTIF($D$6:$D59, $AK$575:$AK$1324), ""), 0)),"")</f>
        <v/>
      </c>
    </row>
    <row r="61" spans="3:13" x14ac:dyDescent="0.25">
      <c r="C61" s="104" t="str">
        <f t="array" ref="C61">IFERROR(INDEX($AJ$575:$AJ$1324, MATCH(0, IF($AV$575:$AV$1324=MONTH($K$2)&amp;"REGLIST", COUNTIF($D$6:$D60, $AK$575:$AK$1324), ""), 0)),"")</f>
        <v/>
      </c>
      <c r="D61" s="104" t="str">
        <f t="array" ref="D61">IFERROR(INDEX($AK$575:$AK$1324, MATCH(0, IF($AV$575:$AV$1324=MONTH($K$2)&amp;"REGLIST", COUNTIF($D$6:$D60, $AK$575:$AK$1324), ""), 0)),"")</f>
        <v/>
      </c>
      <c r="E61" s="128" t="str">
        <f t="array" ref="E61">IFERROR(INDEX($AL$575:$AL$1324, MATCH(0, IF($AV$575:$AV$1324=MONTH($K$2)&amp;"REGLIST", COUNTIF($D$6:$D60, $AK$575:$AK$1324), ""), 0)),"")</f>
        <v/>
      </c>
      <c r="F61" s="105" t="str">
        <f t="array" ref="F61">IFERROR(INDEX($AM$575:$AM$1324, MATCH(0, IF($AV$575:$AV$1324=MONTH($K$2)&amp;"REGLIST", COUNTIF($D$6:$D60, $AK$575:$AK$1324), ""), 0)),"")</f>
        <v/>
      </c>
      <c r="G61" s="106" t="str">
        <f t="array" ref="G61">IFERROR(INDEX($AN$575:$AN$1324, MATCH(0, IF($AV$575:$AV$1324=MONTH($K$2)&amp;"REGLIST", COUNTIF($D$6:$D60, $AK$575:$AK$1324), ""), 0)),"")</f>
        <v/>
      </c>
      <c r="H61" s="105" t="str">
        <f t="array" ref="H61">IFERROR(INDEX($AO$575:$AO$1324, MATCH(0, IF($AV$575:$AV$1324=MONTH($K$2)&amp;"REGLIST", COUNTIF($D$6:$D60, $AK$575:$AK$1324), ""), 0)),"")</f>
        <v/>
      </c>
      <c r="I61" s="105" t="str">
        <f t="array" ref="I61">IFERROR(INDEX($AP$575:$AP$1324, MATCH(0, IF($AV$575:$AV$1324=MONTH($K$2)&amp;"REGLIST", COUNTIF($D$6:$D60, $AK$575:$AK$1324), ""), 0)),"")</f>
        <v/>
      </c>
      <c r="J61" s="105" t="str">
        <f t="array" ref="J61">IFERROR(INDEX($AQ$575:$AQ$1324, MATCH(0, IF($AV$575:$AV$1324=MONTH($K$2)&amp;"REGLIST", COUNTIF($D$6:$D60, $AK$575:$AK$1324), ""), 0)),"")</f>
        <v/>
      </c>
      <c r="K61" s="105" t="str">
        <f t="array" ref="K61">IFERROR(INDEX($AR$575:$AR$1324, MATCH(0, IF($AV$575:$AV$1324=MONTH($K$2)&amp;"REGLIST", COUNTIF($D$6:$D60, $AK$575:$AK$1324), ""), 0)),"")</f>
        <v/>
      </c>
      <c r="L61" s="105"/>
      <c r="M61" s="105" t="str">
        <f t="array" ref="M61">IFERROR(INDEX($AT$575:$AT$1324, MATCH(0, IF($AV$575:$AV$1324=MONTH($K$2)&amp;"REGLIST", COUNTIF($D$6:$D60, $AK$575:$AK$1324), ""), 0)),"")</f>
        <v/>
      </c>
    </row>
    <row r="62" spans="3:13" x14ac:dyDescent="0.25">
      <c r="C62" s="104" t="str">
        <f t="array" ref="C62">IFERROR(INDEX($AJ$575:$AJ$1324, MATCH(0, IF($AV$575:$AV$1324=MONTH($K$2)&amp;"REGLIST", COUNTIF($D$6:$D61, $AK$575:$AK$1324), ""), 0)),"")</f>
        <v/>
      </c>
      <c r="D62" s="104" t="str">
        <f t="array" ref="D62">IFERROR(INDEX($AK$575:$AK$1324, MATCH(0, IF($AV$575:$AV$1324=MONTH($K$2)&amp;"REGLIST", COUNTIF($D$6:$D61, $AK$575:$AK$1324), ""), 0)),"")</f>
        <v/>
      </c>
      <c r="E62" s="128" t="str">
        <f t="array" ref="E62">IFERROR(INDEX($AL$575:$AL$1324, MATCH(0, IF($AV$575:$AV$1324=MONTH($K$2)&amp;"REGLIST", COUNTIF($D$6:$D61, $AK$575:$AK$1324), ""), 0)),"")</f>
        <v/>
      </c>
      <c r="F62" s="105" t="str">
        <f t="array" ref="F62">IFERROR(INDEX($AM$575:$AM$1324, MATCH(0, IF($AV$575:$AV$1324=MONTH($K$2)&amp;"REGLIST", COUNTIF($D$6:$D61, $AK$575:$AK$1324), ""), 0)),"")</f>
        <v/>
      </c>
      <c r="G62" s="106" t="str">
        <f t="array" ref="G62">IFERROR(INDEX($AN$575:$AN$1324, MATCH(0, IF($AV$575:$AV$1324=MONTH($K$2)&amp;"REGLIST", COUNTIF($D$6:$D61, $AK$575:$AK$1324), ""), 0)),"")</f>
        <v/>
      </c>
      <c r="H62" s="105" t="str">
        <f t="array" ref="H62">IFERROR(INDEX($AO$575:$AO$1324, MATCH(0, IF($AV$575:$AV$1324=MONTH($K$2)&amp;"REGLIST", COUNTIF($D$6:$D61, $AK$575:$AK$1324), ""), 0)),"")</f>
        <v/>
      </c>
      <c r="I62" s="105" t="str">
        <f t="array" ref="I62">IFERROR(INDEX($AP$575:$AP$1324, MATCH(0, IF($AV$575:$AV$1324=MONTH($K$2)&amp;"REGLIST", COUNTIF($D$6:$D61, $AK$575:$AK$1324), ""), 0)),"")</f>
        <v/>
      </c>
      <c r="J62" s="105" t="str">
        <f t="array" ref="J62">IFERROR(INDEX($AQ$575:$AQ$1324, MATCH(0, IF($AV$575:$AV$1324=MONTH($K$2)&amp;"REGLIST", COUNTIF($D$6:$D61, $AK$575:$AK$1324), ""), 0)),"")</f>
        <v/>
      </c>
      <c r="K62" s="105" t="str">
        <f t="array" ref="K62">IFERROR(INDEX($AR$575:$AR$1324, MATCH(0, IF($AV$575:$AV$1324=MONTH($K$2)&amp;"REGLIST", COUNTIF($D$6:$D61, $AK$575:$AK$1324), ""), 0)),"")</f>
        <v/>
      </c>
      <c r="L62" s="105"/>
      <c r="M62" s="105" t="str">
        <f t="array" ref="M62">IFERROR(INDEX($AT$575:$AT$1324, MATCH(0, IF($AV$575:$AV$1324=MONTH($K$2)&amp;"REGLIST", COUNTIF($D$6:$D61, $AK$575:$AK$1324), ""), 0)),"")</f>
        <v/>
      </c>
    </row>
    <row r="63" spans="3:13" x14ac:dyDescent="0.25"/>
    <row r="64" spans="3:13" ht="18.75" x14ac:dyDescent="0.3">
      <c r="C64" s="102" t="s">
        <v>1581</v>
      </c>
    </row>
    <row r="65" spans="3:13" ht="30" x14ac:dyDescent="0.25">
      <c r="C65" s="103" t="s">
        <v>1523</v>
      </c>
      <c r="D65" s="103" t="s">
        <v>1512</v>
      </c>
      <c r="E65" s="103" t="s">
        <v>1513</v>
      </c>
      <c r="F65" s="103" t="s">
        <v>1514</v>
      </c>
      <c r="G65" s="103" t="s">
        <v>1515</v>
      </c>
      <c r="H65" s="103" t="s">
        <v>1516</v>
      </c>
      <c r="I65" s="103" t="s">
        <v>1520</v>
      </c>
    </row>
    <row r="66" spans="3:13" x14ac:dyDescent="0.25">
      <c r="C66" s="104" t="str">
        <f t="array" ref="C66">IFERROR(INDEX($AT$575:$AT$1324, MATCH(0, IF($AV$575:$AV$1324=MONTH($K$2)&amp;"IGSLIST", COUNTIF($D$65:$D65, $AK$575:$AK$1324), ""), 0)),"")</f>
        <v>Assam</v>
      </c>
      <c r="D66" s="104" t="str">
        <f t="array" ref="D66">IFERROR(INDEX($AK$575:$AK$1324, MATCH(0, IF($AV$575:$AV$1324=MONTH($K$2)&amp;"IGSLIST", COUNTIF($D$65:$D65, $AK$575:$AK$1324), ""), 0)),"")</f>
        <v>17-18/4</v>
      </c>
      <c r="E66" s="107">
        <f t="array" ref="E66">IFERROR(INDEX($AL$575:$AL$1324, MATCH(0, IF($AV$575:$AV$1324=MONTH($K$2)&amp;"IGSLIST", COUNTIF($D$65:$D65, $AK$575:$AK$1324), ""), 0)),"")</f>
        <v>42936</v>
      </c>
      <c r="F66" s="105">
        <f t="array" ref="F66">IFERROR(INDEX($AM$575:$AM$1324, MATCH(0, IF($AV$575:$AV$1324=MONTH($K$2)&amp;"IGSLIST", COUNTIF($D$65:$D65, $AK$575:$AK$1324), ""), 0)),"")</f>
        <v>354000</v>
      </c>
      <c r="G66" s="106">
        <f t="array" ref="G66">IFERROR(INDEX($AN$575:$AN$1324, MATCH(0, IF($AV$575:$AV$1324=MONTH($K$2)&amp;"IGSLIST", COUNTIF($D$65:$D65, $AK$575:$AK$1324), ""), 0)),"")</f>
        <v>0.18</v>
      </c>
      <c r="H66" s="105">
        <f t="array" ref="H66">IFERROR(INDEX($AO$575:$AO$1324, MATCH(0, IF($AV$575:$AV$1324=MONTH($K$2)&amp;"IGSLIST", COUNTIF($D$65:$D65, $AK$575:$AK$1324), ""), 0)),"")</f>
        <v>300000</v>
      </c>
      <c r="I66" s="105">
        <f t="array" ref="I66">IFERROR(INDEX($AP$575:$AP$1324, MATCH(0, IF($AV$575:$AV$1324=MONTH($K$2)&amp;"IGSLIST", COUNTIF($D$65:$D65, $AK$575:$AK$1324), ""), 0)),"")</f>
        <v>54000</v>
      </c>
    </row>
    <row r="67" spans="3:13" x14ac:dyDescent="0.25">
      <c r="C67" s="104" t="str">
        <f t="array" ref="C67">IFERROR(INDEX($AT$575:$AT$1324, MATCH(0, IF($AV$575:$AV$1324=MONTH($K$2)&amp;"IGSLIST", COUNTIF($D$65:$D66, $AK$575:$AK$1324), ""), 0)),"")</f>
        <v/>
      </c>
      <c r="D67" s="104" t="str">
        <f t="array" ref="D67">IFERROR(INDEX($AK$575:$AK$1324, MATCH(0, IF($AV$575:$AV$1324=MONTH($K$2)&amp;"IGSLIST", COUNTIF($D$65:$D66, $AK$575:$AK$1324), ""), 0)),"")</f>
        <v/>
      </c>
      <c r="E67" s="107" t="str">
        <f t="array" ref="E67">IFERROR(INDEX($AL$575:$AL$1324, MATCH(0, IF($AV$575:$AV$1324=MONTH($K$2)&amp;"IGSLIST", COUNTIF($D$65:$D66, $AK$575:$AK$1324), ""), 0)),"")</f>
        <v/>
      </c>
      <c r="F67" s="105" t="str">
        <f t="array" ref="F67">IFERROR(INDEX($AM$575:$AM$1324, MATCH(0, IF($AV$575:$AV$1324=MONTH($K$2)&amp;"IGSLIST", COUNTIF($D$65:$D66, $AK$575:$AK$1324), ""), 0)),"")</f>
        <v/>
      </c>
      <c r="G67" s="106" t="str">
        <f t="array" ref="G67">IFERROR(INDEX($AN$575:$AN$1324, MATCH(0, IF($AV$575:$AV$1324=MONTH($K$2)&amp;"IGSLIST", COUNTIF($D$65:$D66, $AK$575:$AK$1324), ""), 0)),"")</f>
        <v/>
      </c>
      <c r="H67" s="105" t="str">
        <f t="array" ref="H67">IFERROR(INDEX($AO$575:$AO$1324, MATCH(0, IF($AV$575:$AV$1324=MONTH($K$2)&amp;"IGSLIST", COUNTIF($D$65:$D66, $AK$575:$AK$1324), ""), 0)),"")</f>
        <v/>
      </c>
      <c r="I67" s="105" t="str">
        <f t="array" ref="I67">IFERROR(INDEX($AP$575:$AP$1324, MATCH(0, IF($AV$575:$AV$1324=MONTH($K$2)&amp;"IGSLIST", COUNTIF($D$65:$D66, $AK$575:$AK$1324), ""), 0)),"")</f>
        <v/>
      </c>
      <c r="K67"/>
      <c r="L67"/>
      <c r="M67"/>
    </row>
    <row r="68" spans="3:13" x14ac:dyDescent="0.25">
      <c r="C68" s="104" t="str">
        <f t="array" ref="C68">IFERROR(INDEX($AT$575:$AT$1324, MATCH(0, IF($AV$575:$AV$1324=MONTH($K$2)&amp;"IGSLIST", COUNTIF($D$65:$D67, $AK$575:$AK$1324), ""), 0)),"")</f>
        <v/>
      </c>
      <c r="D68" s="104" t="str">
        <f t="array" ref="D68">IFERROR(INDEX($AK$575:$AK$1324, MATCH(0, IF($AV$575:$AV$1324=MONTH($K$2)&amp;"IGSLIST", COUNTIF($D$65:$D67, $AK$575:$AK$1324), ""), 0)),"")</f>
        <v/>
      </c>
      <c r="E68" s="107" t="str">
        <f t="array" ref="E68">IFERROR(INDEX($AL$575:$AL$1324, MATCH(0, IF($AV$575:$AV$1324=MONTH($K$2)&amp;"IGSLIST", COUNTIF($D$65:$D67, $AK$575:$AK$1324), ""), 0)),"")</f>
        <v/>
      </c>
      <c r="F68" s="105" t="str">
        <f t="array" ref="F68">IFERROR(INDEX($AM$575:$AM$1324, MATCH(0, IF($AV$575:$AV$1324=MONTH($K$2)&amp;"IGSLIST", COUNTIF($D$65:$D67, $AK$575:$AK$1324), ""), 0)),"")</f>
        <v/>
      </c>
      <c r="G68" s="106" t="str">
        <f t="array" ref="G68">IFERROR(INDEX($AN$575:$AN$1324, MATCH(0, IF($AV$575:$AV$1324=MONTH($K$2)&amp;"IGSLIST", COUNTIF($D$65:$D67, $AK$575:$AK$1324), ""), 0)),"")</f>
        <v/>
      </c>
      <c r="H68" s="105" t="str">
        <f t="array" ref="H68">IFERROR(INDEX($AO$575:$AO$1324, MATCH(0, IF($AV$575:$AV$1324=MONTH($K$2)&amp;"IGSLIST", COUNTIF($D$65:$D67, $AK$575:$AK$1324), ""), 0)),"")</f>
        <v/>
      </c>
      <c r="I68" s="105" t="str">
        <f t="array" ref="I68">IFERROR(INDEX($AP$575:$AP$1324, MATCH(0, IF($AV$575:$AV$1324=MONTH($K$2)&amp;"IGSLIST", COUNTIF($D$65:$D67, $AK$575:$AK$1324), ""), 0)),"")</f>
        <v/>
      </c>
      <c r="K68"/>
      <c r="L68"/>
      <c r="M68"/>
    </row>
    <row r="69" spans="3:13" x14ac:dyDescent="0.25">
      <c r="C69" s="104" t="str">
        <f t="array" ref="C69">IFERROR(INDEX($AT$575:$AT$1324, MATCH(0, IF($AV$575:$AV$1324=MONTH($K$2)&amp;"IGSLIST", COUNTIF($D$65:$D68, $AK$575:$AK$1324), ""), 0)),"")</f>
        <v/>
      </c>
      <c r="D69" s="104" t="str">
        <f t="array" ref="D69">IFERROR(INDEX($AK$575:$AK$1324, MATCH(0, IF($AV$575:$AV$1324=MONTH($K$2)&amp;"IGSLIST", COUNTIF($D$65:$D68, $AK$575:$AK$1324), ""), 0)),"")</f>
        <v/>
      </c>
      <c r="E69" s="107" t="str">
        <f t="array" ref="E69">IFERROR(INDEX($AL$575:$AL$1324, MATCH(0, IF($AV$575:$AV$1324=MONTH($K$2)&amp;"IGSLIST", COUNTIF($D$65:$D68, $AK$575:$AK$1324), ""), 0)),"")</f>
        <v/>
      </c>
      <c r="F69" s="105" t="str">
        <f t="array" ref="F69">IFERROR(INDEX($AM$575:$AM$1324, MATCH(0, IF($AV$575:$AV$1324=MONTH($K$2)&amp;"IGSLIST", COUNTIF($D$65:$D68, $AK$575:$AK$1324), ""), 0)),"")</f>
        <v/>
      </c>
      <c r="G69" s="106" t="str">
        <f t="array" ref="G69">IFERROR(INDEX($AN$575:$AN$1324, MATCH(0, IF($AV$575:$AV$1324=MONTH($K$2)&amp;"IGSLIST", COUNTIF($D$65:$D68, $AK$575:$AK$1324), ""), 0)),"")</f>
        <v/>
      </c>
      <c r="H69" s="105" t="str">
        <f t="array" ref="H69">IFERROR(INDEX($AO$575:$AO$1324, MATCH(0, IF($AV$575:$AV$1324=MONTH($K$2)&amp;"IGSLIST", COUNTIF($D$65:$D68, $AK$575:$AK$1324), ""), 0)),"")</f>
        <v/>
      </c>
      <c r="I69" s="105" t="str">
        <f t="array" ref="I69">IFERROR(INDEX($AP$575:$AP$1324, MATCH(0, IF($AV$575:$AV$1324=MONTH($K$2)&amp;"IGSLIST", COUNTIF($D$65:$D68, $AK$575:$AK$1324), ""), 0)),"")</f>
        <v/>
      </c>
      <c r="K69"/>
      <c r="L69"/>
      <c r="M69"/>
    </row>
    <row r="70" spans="3:13" x14ac:dyDescent="0.25">
      <c r="C70" s="104" t="str">
        <f t="array" ref="C70">IFERROR(INDEX($AT$575:$AT$1324, MATCH(0, IF($AV$575:$AV$1324=MONTH($K$2)&amp;"IGSLIST", COUNTIF($D$65:$D69, $AK$575:$AK$1324), ""), 0)),"")</f>
        <v/>
      </c>
      <c r="D70" s="104" t="str">
        <f t="array" ref="D70">IFERROR(INDEX($AK$575:$AK$1324, MATCH(0, IF($AV$575:$AV$1324=MONTH($K$2)&amp;"IGSLIST", COUNTIF($D$65:$D69, $AK$575:$AK$1324), ""), 0)),"")</f>
        <v/>
      </c>
      <c r="E70" s="107" t="str">
        <f t="array" ref="E70">IFERROR(INDEX($AL$575:$AL$1324, MATCH(0, IF($AV$575:$AV$1324=MONTH($K$2)&amp;"IGSLIST", COUNTIF($D$65:$D69, $AK$575:$AK$1324), ""), 0)),"")</f>
        <v/>
      </c>
      <c r="F70" s="105" t="str">
        <f t="array" ref="F70">IFERROR(INDEX($AM$575:$AM$1324, MATCH(0, IF($AV$575:$AV$1324=MONTH($K$2)&amp;"IGSLIST", COUNTIF($D$65:$D69, $AK$575:$AK$1324), ""), 0)),"")</f>
        <v/>
      </c>
      <c r="G70" s="106" t="str">
        <f t="array" ref="G70">IFERROR(INDEX($AN$575:$AN$1324, MATCH(0, IF($AV$575:$AV$1324=MONTH($K$2)&amp;"IGSLIST", COUNTIF($D$65:$D69, $AK$575:$AK$1324), ""), 0)),"")</f>
        <v/>
      </c>
      <c r="H70" s="105" t="str">
        <f t="array" ref="H70">IFERROR(INDEX($AO$575:$AO$1324, MATCH(0, IF($AV$575:$AV$1324=MONTH($K$2)&amp;"IGSLIST", COUNTIF($D$65:$D69, $AK$575:$AK$1324), ""), 0)),"")</f>
        <v/>
      </c>
      <c r="I70" s="105" t="str">
        <f t="array" ref="I70">IFERROR(INDEX($AP$575:$AP$1324, MATCH(0, IF($AV$575:$AV$1324=MONTH($K$2)&amp;"IGSLIST", COUNTIF($D$65:$D69, $AK$575:$AK$1324), ""), 0)),"")</f>
        <v/>
      </c>
      <c r="K70"/>
      <c r="L70"/>
      <c r="M70"/>
    </row>
    <row r="71" spans="3:13" x14ac:dyDescent="0.25">
      <c r="C71" s="104" t="str">
        <f t="array" ref="C71">IFERROR(INDEX($AT$575:$AT$1324, MATCH(0, IF($AV$575:$AV$1324=MONTH($K$2)&amp;"IGSLIST", COUNTIF($D$65:$D70, $AK$575:$AK$1324), ""), 0)),"")</f>
        <v/>
      </c>
      <c r="D71" s="104" t="str">
        <f t="array" ref="D71">IFERROR(INDEX($AK$575:$AK$1324, MATCH(0, IF($AV$575:$AV$1324=MONTH($K$2)&amp;"IGSLIST", COUNTIF($D$65:$D70, $AK$575:$AK$1324), ""), 0)),"")</f>
        <v/>
      </c>
      <c r="E71" s="107" t="str">
        <f t="array" ref="E71">IFERROR(INDEX($AL$575:$AL$1324, MATCH(0, IF($AV$575:$AV$1324=MONTH($K$2)&amp;"IGSLIST", COUNTIF($D$65:$D70, $AK$575:$AK$1324), ""), 0)),"")</f>
        <v/>
      </c>
      <c r="F71" s="105" t="str">
        <f t="array" ref="F71">IFERROR(INDEX($AM$575:$AM$1324, MATCH(0, IF($AV$575:$AV$1324=MONTH($K$2)&amp;"IGSLIST", COUNTIF($D$65:$D70, $AK$575:$AK$1324), ""), 0)),"")</f>
        <v/>
      </c>
      <c r="G71" s="106" t="str">
        <f t="array" ref="G71">IFERROR(INDEX($AN$575:$AN$1324, MATCH(0, IF($AV$575:$AV$1324=MONTH($K$2)&amp;"IGSLIST", COUNTIF($D$65:$D70, $AK$575:$AK$1324), ""), 0)),"")</f>
        <v/>
      </c>
      <c r="H71" s="105" t="str">
        <f t="array" ref="H71">IFERROR(INDEX($AO$575:$AO$1324, MATCH(0, IF($AV$575:$AV$1324=MONTH($K$2)&amp;"IGSLIST", COUNTIF($D$65:$D70, $AK$575:$AK$1324), ""), 0)),"")</f>
        <v/>
      </c>
      <c r="I71" s="105" t="str">
        <f t="array" ref="I71">IFERROR(INDEX($AP$575:$AP$1324, MATCH(0, IF($AV$575:$AV$1324=MONTH($K$2)&amp;"IGSLIST", COUNTIF($D$65:$D70, $AK$575:$AK$1324), ""), 0)),"")</f>
        <v/>
      </c>
      <c r="K71"/>
      <c r="L71"/>
      <c r="M71"/>
    </row>
    <row r="72" spans="3:13" x14ac:dyDescent="0.25">
      <c r="C72" s="104" t="str">
        <f t="array" ref="C72">IFERROR(INDEX($AT$575:$AT$1324, MATCH(0, IF($AV$575:$AV$1324=MONTH($K$2)&amp;"IGSLIST", COUNTIF($D$65:$D71, $AK$575:$AK$1324), ""), 0)),"")</f>
        <v/>
      </c>
      <c r="D72" s="104" t="str">
        <f t="array" ref="D72">IFERROR(INDEX($AK$575:$AK$1324, MATCH(0, IF($AV$575:$AV$1324=MONTH($K$2)&amp;"IGSLIST", COUNTIF($D$65:$D71, $AK$575:$AK$1324), ""), 0)),"")</f>
        <v/>
      </c>
      <c r="E72" s="107" t="str">
        <f t="array" ref="E72">IFERROR(INDEX($AL$575:$AL$1324, MATCH(0, IF($AV$575:$AV$1324=MONTH($K$2)&amp;"IGSLIST", COUNTIF($D$65:$D71, $AK$575:$AK$1324), ""), 0)),"")</f>
        <v/>
      </c>
      <c r="F72" s="105" t="str">
        <f t="array" ref="F72">IFERROR(INDEX($AM$575:$AM$1324, MATCH(0, IF($AV$575:$AV$1324=MONTH($K$2)&amp;"IGSLIST", COUNTIF($D$65:$D71, $AK$575:$AK$1324), ""), 0)),"")</f>
        <v/>
      </c>
      <c r="G72" s="106" t="str">
        <f t="array" ref="G72">IFERROR(INDEX($AN$575:$AN$1324, MATCH(0, IF($AV$575:$AV$1324=MONTH($K$2)&amp;"IGSLIST", COUNTIF($D$65:$D71, $AK$575:$AK$1324), ""), 0)),"")</f>
        <v/>
      </c>
      <c r="H72" s="105" t="str">
        <f t="array" ref="H72">IFERROR(INDEX($AO$575:$AO$1324, MATCH(0, IF($AV$575:$AV$1324=MONTH($K$2)&amp;"IGSLIST", COUNTIF($D$65:$D71, $AK$575:$AK$1324), ""), 0)),"")</f>
        <v/>
      </c>
      <c r="I72" s="105" t="str">
        <f t="array" ref="I72">IFERROR(INDEX($AP$575:$AP$1324, MATCH(0, IF($AV$575:$AV$1324=MONTH($K$2)&amp;"IGSLIST", COUNTIF($D$65:$D71, $AK$575:$AK$1324), ""), 0)),"")</f>
        <v/>
      </c>
    </row>
    <row r="73" spans="3:13" x14ac:dyDescent="0.25">
      <c r="C73" s="104" t="str">
        <f t="array" ref="C73">IFERROR(INDEX($AT$575:$AT$1324, MATCH(0, IF($AV$575:$AV$1324=MONTH($K$2)&amp;"IGSLIST", COUNTIF($D$65:$D72, $AK$575:$AK$1324), ""), 0)),"")</f>
        <v/>
      </c>
      <c r="D73" s="104" t="str">
        <f t="array" ref="D73">IFERROR(INDEX($AK$575:$AK$1324, MATCH(0, IF($AV$575:$AV$1324=MONTH($K$2)&amp;"IGSLIST", COUNTIF($D$65:$D72, $AK$575:$AK$1324), ""), 0)),"")</f>
        <v/>
      </c>
      <c r="E73" s="107" t="str">
        <f t="array" ref="E73">IFERROR(INDEX($AL$575:$AL$1324, MATCH(0, IF($AV$575:$AV$1324=MONTH($K$2)&amp;"IGSLIST", COUNTIF($D$65:$D72, $AK$575:$AK$1324), ""), 0)),"")</f>
        <v/>
      </c>
      <c r="F73" s="105" t="str">
        <f t="array" ref="F73">IFERROR(INDEX($AM$575:$AM$1324, MATCH(0, IF($AV$575:$AV$1324=MONTH($K$2)&amp;"IGSLIST", COUNTIF($D$65:$D72, $AK$575:$AK$1324), ""), 0)),"")</f>
        <v/>
      </c>
      <c r="G73" s="106" t="str">
        <f t="array" ref="G73">IFERROR(INDEX($AN$575:$AN$1324, MATCH(0, IF($AV$575:$AV$1324=MONTH($K$2)&amp;"IGSLIST", COUNTIF($D$65:$D72, $AK$575:$AK$1324), ""), 0)),"")</f>
        <v/>
      </c>
      <c r="H73" s="105" t="str">
        <f t="array" ref="H73">IFERROR(INDEX($AO$575:$AO$1324, MATCH(0, IF($AV$575:$AV$1324=MONTH($K$2)&amp;"IGSLIST", COUNTIF($D$65:$D72, $AK$575:$AK$1324), ""), 0)),"")</f>
        <v/>
      </c>
      <c r="I73" s="105" t="str">
        <f t="array" ref="I73">IFERROR(INDEX($AP$575:$AP$1324, MATCH(0, IF($AV$575:$AV$1324=MONTH($K$2)&amp;"IGSLIST", COUNTIF($D$65:$D72, $AK$575:$AK$1324), ""), 0)),"")</f>
        <v/>
      </c>
    </row>
    <row r="74" spans="3:13" x14ac:dyDescent="0.25">
      <c r="C74" s="104" t="str">
        <f t="array" ref="C74">IFERROR(INDEX($AT$575:$AT$1324, MATCH(0, IF($AV$575:$AV$1324=MONTH($K$2)&amp;"IGSLIST", COUNTIF($D$65:$D73, $AK$575:$AK$1324), ""), 0)),"")</f>
        <v/>
      </c>
      <c r="D74" s="104" t="str">
        <f t="array" ref="D74">IFERROR(INDEX($AK$575:$AK$1324, MATCH(0, IF($AV$575:$AV$1324=MONTH($K$2)&amp;"IGSLIST", COUNTIF($D$65:$D73, $AK$575:$AK$1324), ""), 0)),"")</f>
        <v/>
      </c>
      <c r="E74" s="107" t="str">
        <f t="array" ref="E74">IFERROR(INDEX($AL$575:$AL$1324, MATCH(0, IF($AV$575:$AV$1324=MONTH($K$2)&amp;"IGSLIST", COUNTIF($D$65:$D73, $AK$575:$AK$1324), ""), 0)),"")</f>
        <v/>
      </c>
      <c r="F74" s="105" t="str">
        <f t="array" ref="F74">IFERROR(INDEX($AM$575:$AM$1324, MATCH(0, IF($AV$575:$AV$1324=MONTH($K$2)&amp;"IGSLIST", COUNTIF($D$65:$D73, $AK$575:$AK$1324), ""), 0)),"")</f>
        <v/>
      </c>
      <c r="G74" s="106" t="str">
        <f t="array" ref="G74">IFERROR(INDEX($AN$575:$AN$1324, MATCH(0, IF($AV$575:$AV$1324=MONTH($K$2)&amp;"IGSLIST", COUNTIF($D$65:$D73, $AK$575:$AK$1324), ""), 0)),"")</f>
        <v/>
      </c>
      <c r="H74" s="105" t="str">
        <f t="array" ref="H74">IFERROR(INDEX($AO$575:$AO$1324, MATCH(0, IF($AV$575:$AV$1324=MONTH($K$2)&amp;"IGSLIST", COUNTIF($D$65:$D73, $AK$575:$AK$1324), ""), 0)),"")</f>
        <v/>
      </c>
      <c r="I74" s="105" t="str">
        <f t="array" ref="I74">IFERROR(INDEX($AP$575:$AP$1324, MATCH(0, IF($AV$575:$AV$1324=MONTH($K$2)&amp;"IGSLIST", COUNTIF($D$65:$D73, $AK$575:$AK$1324), ""), 0)),"")</f>
        <v/>
      </c>
    </row>
    <row r="75" spans="3:13" x14ac:dyDescent="0.25">
      <c r="C75" s="104" t="str">
        <f t="array" ref="C75">IFERROR(INDEX($AT$575:$AT$1324, MATCH(0, IF($AV$575:$AV$1324=MONTH($K$2)&amp;"IGSLIST", COUNTIF($D$65:$D74, $AK$575:$AK$1324), ""), 0)),"")</f>
        <v/>
      </c>
      <c r="D75" s="104" t="str">
        <f t="array" ref="D75">IFERROR(INDEX($AK$575:$AK$1324, MATCH(0, IF($AV$575:$AV$1324=MONTH($K$2)&amp;"IGSLIST", COUNTIF($D$65:$D74, $AK$575:$AK$1324), ""), 0)),"")</f>
        <v/>
      </c>
      <c r="E75" s="107" t="str">
        <f t="array" ref="E75">IFERROR(INDEX($AL$575:$AL$1324, MATCH(0, IF($AV$575:$AV$1324=MONTH($K$2)&amp;"IGSLIST", COUNTIF($D$65:$D74, $AK$575:$AK$1324), ""), 0)),"")</f>
        <v/>
      </c>
      <c r="F75" s="105" t="str">
        <f t="array" ref="F75">IFERROR(INDEX($AM$575:$AM$1324, MATCH(0, IF($AV$575:$AV$1324=MONTH($K$2)&amp;"IGSLIST", COUNTIF($D$65:$D74, $AK$575:$AK$1324), ""), 0)),"")</f>
        <v/>
      </c>
      <c r="G75" s="106" t="str">
        <f t="array" ref="G75">IFERROR(INDEX($AN$575:$AN$1324, MATCH(0, IF($AV$575:$AV$1324=MONTH($K$2)&amp;"IGSLIST", COUNTIF($D$65:$D74, $AK$575:$AK$1324), ""), 0)),"")</f>
        <v/>
      </c>
      <c r="H75" s="105" t="str">
        <f t="array" ref="H75">IFERROR(INDEX($AO$575:$AO$1324, MATCH(0, IF($AV$575:$AV$1324=MONTH($K$2)&amp;"IGSLIST", COUNTIF($D$65:$D74, $AK$575:$AK$1324), ""), 0)),"")</f>
        <v/>
      </c>
      <c r="I75" s="105" t="str">
        <f t="array" ref="I75">IFERROR(INDEX($AP$575:$AP$1324, MATCH(0, IF($AV$575:$AV$1324=MONTH($K$2)&amp;"IGSLIST", COUNTIF($D$65:$D74, $AK$575:$AK$1324), ""), 0)),"")</f>
        <v/>
      </c>
    </row>
    <row r="76" spans="3:13" x14ac:dyDescent="0.25">
      <c r="C76" s="104" t="str">
        <f t="array" ref="C76">IFERROR(INDEX($AT$575:$AT$1324, MATCH(0, IF($AV$575:$AV$1324=MONTH($K$2)&amp;"IGSLIST", COUNTIF($D$65:$D75, $AK$575:$AK$1324), ""), 0)),"")</f>
        <v/>
      </c>
      <c r="D76" s="104" t="str">
        <f t="array" ref="D76">IFERROR(INDEX($AK$575:$AK$1324, MATCH(0, IF($AV$575:$AV$1324=MONTH($K$2)&amp;"IGSLIST", COUNTIF($D$65:$D75, $AK$575:$AK$1324), ""), 0)),"")</f>
        <v/>
      </c>
      <c r="E76" s="107" t="str">
        <f t="array" ref="E76">IFERROR(INDEX($AL$575:$AL$1324, MATCH(0, IF($AV$575:$AV$1324=MONTH($K$2)&amp;"IGSLIST", COUNTIF($D$65:$D75, $AK$575:$AK$1324), ""), 0)),"")</f>
        <v/>
      </c>
      <c r="F76" s="105" t="str">
        <f t="array" ref="F76">IFERROR(INDEX($AM$575:$AM$1324, MATCH(0, IF($AV$575:$AV$1324=MONTH($K$2)&amp;"IGSLIST", COUNTIF($D$65:$D75, $AK$575:$AK$1324), ""), 0)),"")</f>
        <v/>
      </c>
      <c r="G76" s="106" t="str">
        <f t="array" ref="G76">IFERROR(INDEX($AN$575:$AN$1324, MATCH(0, IF($AV$575:$AV$1324=MONTH($K$2)&amp;"IGSLIST", COUNTIF($D$65:$D75, $AK$575:$AK$1324), ""), 0)),"")</f>
        <v/>
      </c>
      <c r="H76" s="105" t="str">
        <f t="array" ref="H76">IFERROR(INDEX($AO$575:$AO$1324, MATCH(0, IF($AV$575:$AV$1324=MONTH($K$2)&amp;"IGSLIST", COUNTIF($D$65:$D75, $AK$575:$AK$1324), ""), 0)),"")</f>
        <v/>
      </c>
      <c r="I76" s="105" t="str">
        <f t="array" ref="I76">IFERROR(INDEX($AP$575:$AP$1324, MATCH(0, IF($AV$575:$AV$1324=MONTH($K$2)&amp;"IGSLIST", COUNTIF($D$65:$D75, $AK$575:$AK$1324), ""), 0)),"")</f>
        <v/>
      </c>
    </row>
    <row r="77" spans="3:13" x14ac:dyDescent="0.25">
      <c r="C77" s="104" t="str">
        <f t="array" ref="C77">IFERROR(INDEX($AT$575:$AT$1324, MATCH(0, IF($AV$575:$AV$1324=MONTH($K$2)&amp;"IGSLIST", COUNTIF($D$65:$D76, $AK$575:$AK$1324), ""), 0)),"")</f>
        <v/>
      </c>
      <c r="D77" s="104" t="str">
        <f t="array" ref="D77">IFERROR(INDEX($AK$575:$AK$1324, MATCH(0, IF($AV$575:$AV$1324=MONTH($K$2)&amp;"IGSLIST", COUNTIF($D$65:$D76, $AK$575:$AK$1324), ""), 0)),"")</f>
        <v/>
      </c>
      <c r="E77" s="107" t="str">
        <f t="array" ref="E77">IFERROR(INDEX($AL$575:$AL$1324, MATCH(0, IF($AV$575:$AV$1324=MONTH($K$2)&amp;"IGSLIST", COUNTIF($D$65:$D76, $AK$575:$AK$1324), ""), 0)),"")</f>
        <v/>
      </c>
      <c r="F77" s="105" t="str">
        <f t="array" ref="F77">IFERROR(INDEX($AM$575:$AM$1324, MATCH(0, IF($AV$575:$AV$1324=MONTH($K$2)&amp;"IGSLIST", COUNTIF($D$65:$D76, $AK$575:$AK$1324), ""), 0)),"")</f>
        <v/>
      </c>
      <c r="G77" s="106" t="str">
        <f t="array" ref="G77">IFERROR(INDEX($AN$575:$AN$1324, MATCH(0, IF($AV$575:$AV$1324=MONTH($K$2)&amp;"IGSLIST", COUNTIF($D$65:$D76, $AK$575:$AK$1324), ""), 0)),"")</f>
        <v/>
      </c>
      <c r="H77" s="105" t="str">
        <f t="array" ref="H77">IFERROR(INDEX($AO$575:$AO$1324, MATCH(0, IF($AV$575:$AV$1324=MONTH($K$2)&amp;"IGSLIST", COUNTIF($D$65:$D76, $AK$575:$AK$1324), ""), 0)),"")</f>
        <v/>
      </c>
      <c r="I77" s="105" t="str">
        <f t="array" ref="I77">IFERROR(INDEX($AP$575:$AP$1324, MATCH(0, IF($AV$575:$AV$1324=MONTH($K$2)&amp;"IGSLIST", COUNTIF($D$65:$D76, $AK$575:$AK$1324), ""), 0)),"")</f>
        <v/>
      </c>
    </row>
    <row r="78" spans="3:13" x14ac:dyDescent="0.25">
      <c r="C78" s="104" t="str">
        <f t="array" ref="C78">IFERROR(INDEX($AT$575:$AT$1324, MATCH(0, IF($AV$575:$AV$1324=MONTH($K$2)&amp;"IGSLIST", COUNTIF($D$65:$D77, $AK$575:$AK$1324), ""), 0)),"")</f>
        <v/>
      </c>
      <c r="D78" s="104" t="str">
        <f t="array" ref="D78">IFERROR(INDEX($AK$575:$AK$1324, MATCH(0, IF($AV$575:$AV$1324=MONTH($K$2)&amp;"IGSLIST", COUNTIF($D$65:$D77, $AK$575:$AK$1324), ""), 0)),"")</f>
        <v/>
      </c>
      <c r="E78" s="107" t="str">
        <f t="array" ref="E78">IFERROR(INDEX($AL$575:$AL$1324, MATCH(0, IF($AV$575:$AV$1324=MONTH($K$2)&amp;"IGSLIST", COUNTIF($D$65:$D77, $AK$575:$AK$1324), ""), 0)),"")</f>
        <v/>
      </c>
      <c r="F78" s="105" t="str">
        <f t="array" ref="F78">IFERROR(INDEX($AM$575:$AM$1324, MATCH(0, IF($AV$575:$AV$1324=MONTH($K$2)&amp;"IGSLIST", COUNTIF($D$65:$D77, $AK$575:$AK$1324), ""), 0)),"")</f>
        <v/>
      </c>
      <c r="G78" s="106" t="str">
        <f t="array" ref="G78">IFERROR(INDEX($AN$575:$AN$1324, MATCH(0, IF($AV$575:$AV$1324=MONTH($K$2)&amp;"IGSLIST", COUNTIF($D$65:$D77, $AK$575:$AK$1324), ""), 0)),"")</f>
        <v/>
      </c>
      <c r="H78" s="105" t="str">
        <f t="array" ref="H78">IFERROR(INDEX($AO$575:$AO$1324, MATCH(0, IF($AV$575:$AV$1324=MONTH($K$2)&amp;"IGSLIST", COUNTIF($D$65:$D77, $AK$575:$AK$1324), ""), 0)),"")</f>
        <v/>
      </c>
      <c r="I78" s="105" t="str">
        <f t="array" ref="I78">IFERROR(INDEX($AP$575:$AP$1324, MATCH(0, IF($AV$575:$AV$1324=MONTH($K$2)&amp;"IGSLIST", COUNTIF($D$65:$D77, $AK$575:$AK$1324), ""), 0)),"")</f>
        <v/>
      </c>
    </row>
    <row r="79" spans="3:13" x14ac:dyDescent="0.25">
      <c r="C79" s="104" t="str">
        <f t="array" ref="C79">IFERROR(INDEX($AT$575:$AT$1324, MATCH(0, IF($AV$575:$AV$1324=MONTH($K$2)&amp;"IGSLIST", COUNTIF($D$65:$D78, $AK$575:$AK$1324), ""), 0)),"")</f>
        <v/>
      </c>
      <c r="D79" s="104" t="str">
        <f t="array" ref="D79">IFERROR(INDEX($AK$575:$AK$1324, MATCH(0, IF($AV$575:$AV$1324=MONTH($K$2)&amp;"IGSLIST", COUNTIF($D$65:$D78, $AK$575:$AK$1324), ""), 0)),"")</f>
        <v/>
      </c>
      <c r="E79" s="107" t="str">
        <f t="array" ref="E79">IFERROR(INDEX($AL$575:$AL$1324, MATCH(0, IF($AV$575:$AV$1324=MONTH($K$2)&amp;"IGSLIST", COUNTIF($D$65:$D78, $AK$575:$AK$1324), ""), 0)),"")</f>
        <v/>
      </c>
      <c r="F79" s="105" t="str">
        <f t="array" ref="F79">IFERROR(INDEX($AM$575:$AM$1324, MATCH(0, IF($AV$575:$AV$1324=MONTH($K$2)&amp;"IGSLIST", COUNTIF($D$65:$D78, $AK$575:$AK$1324), ""), 0)),"")</f>
        <v/>
      </c>
      <c r="G79" s="106" t="str">
        <f t="array" ref="G79">IFERROR(INDEX($AN$575:$AN$1324, MATCH(0, IF($AV$575:$AV$1324=MONTH($K$2)&amp;"IGSLIST", COUNTIF($D$65:$D78, $AK$575:$AK$1324), ""), 0)),"")</f>
        <v/>
      </c>
      <c r="H79" s="105" t="str">
        <f t="array" ref="H79">IFERROR(INDEX($AO$575:$AO$1324, MATCH(0, IF($AV$575:$AV$1324=MONTH($K$2)&amp;"IGSLIST", COUNTIF($D$65:$D78, $AK$575:$AK$1324), ""), 0)),"")</f>
        <v/>
      </c>
      <c r="I79" s="105" t="str">
        <f t="array" ref="I79">IFERROR(INDEX($AP$575:$AP$1324, MATCH(0, IF($AV$575:$AV$1324=MONTH($K$2)&amp;"IGSLIST", COUNTIF($D$65:$D78, $AK$575:$AK$1324), ""), 0)),"")</f>
        <v/>
      </c>
    </row>
    <row r="80" spans="3:13" x14ac:dyDescent="0.25">
      <c r="C80" s="104" t="str">
        <f t="array" ref="C80">IFERROR(INDEX($AT$575:$AT$1324, MATCH(0, IF($AV$575:$AV$1324=MONTH($K$2)&amp;"IGSLIST", COUNTIF($D$65:$D79, $AK$575:$AK$1324), ""), 0)),"")</f>
        <v/>
      </c>
      <c r="D80" s="104" t="str">
        <f t="array" ref="D80">IFERROR(INDEX($AK$575:$AK$1324, MATCH(0, IF($AV$575:$AV$1324=MONTH($K$2)&amp;"IGSLIST", COUNTIF($D$65:$D79, $AK$575:$AK$1324), ""), 0)),"")</f>
        <v/>
      </c>
      <c r="E80" s="107" t="str">
        <f t="array" ref="E80">IFERROR(INDEX($AL$575:$AL$1324, MATCH(0, IF($AV$575:$AV$1324=MONTH($K$2)&amp;"IGSLIST", COUNTIF($D$65:$D79, $AK$575:$AK$1324), ""), 0)),"")</f>
        <v/>
      </c>
      <c r="F80" s="105" t="str">
        <f t="array" ref="F80">IFERROR(INDEX($AM$575:$AM$1324, MATCH(0, IF($AV$575:$AV$1324=MONTH($K$2)&amp;"IGSLIST", COUNTIF($D$65:$D79, $AK$575:$AK$1324), ""), 0)),"")</f>
        <v/>
      </c>
      <c r="G80" s="106" t="str">
        <f t="array" ref="G80">IFERROR(INDEX($AN$575:$AN$1324, MATCH(0, IF($AV$575:$AV$1324=MONTH($K$2)&amp;"IGSLIST", COUNTIF($D$65:$D79, $AK$575:$AK$1324), ""), 0)),"")</f>
        <v/>
      </c>
      <c r="H80" s="105" t="str">
        <f t="array" ref="H80">IFERROR(INDEX($AO$575:$AO$1324, MATCH(0, IF($AV$575:$AV$1324=MONTH($K$2)&amp;"IGSLIST", COUNTIF($D$65:$D79, $AK$575:$AK$1324), ""), 0)),"")</f>
        <v/>
      </c>
      <c r="I80" s="105" t="str">
        <f t="array" ref="I80">IFERROR(INDEX($AP$575:$AP$1324, MATCH(0, IF($AV$575:$AV$1324=MONTH($K$2)&amp;"IGSLIST", COUNTIF($D$65:$D79, $AK$575:$AK$1324), ""), 0)),"")</f>
        <v/>
      </c>
    </row>
    <row r="81" spans="3:8" x14ac:dyDescent="0.25"/>
    <row r="82" spans="3:8" x14ac:dyDescent="0.25"/>
    <row r="83" spans="3:8" ht="18.75" x14ac:dyDescent="0.3">
      <c r="C83" s="102" t="s">
        <v>1524</v>
      </c>
    </row>
    <row r="84" spans="3:8" ht="30" x14ac:dyDescent="0.25">
      <c r="C84" s="103" t="s">
        <v>1525</v>
      </c>
      <c r="D84" s="103" t="s">
        <v>1516</v>
      </c>
      <c r="E84" s="103" t="s">
        <v>1520</v>
      </c>
      <c r="F84" s="103" t="s">
        <v>1521</v>
      </c>
      <c r="G84" s="103" t="s">
        <v>1517</v>
      </c>
      <c r="H84" s="103" t="s">
        <v>1518</v>
      </c>
    </row>
    <row r="85" spans="3:8" x14ac:dyDescent="0.25">
      <c r="C85" s="106">
        <f t="array" ref="C85">IFERROR(INDEX($AN$575:$AN$1324, MATCH(0, IF($AV$575:$AV$1324=MONTH($K$2)&amp;"CONSO", COUNTIF($C$84:$C84, $AN$575:$AN$1324), ""), 0)),"")</f>
        <v>0.09</v>
      </c>
      <c r="D85" s="105">
        <f ca="1">SUMIF($AW$575:$AX$1324,$C85,$AX$575:$AX$1324)</f>
        <v>270220</v>
      </c>
      <c r="E85" s="105">
        <f ca="1">SUMIF($AW$575:$AY$1324,$C85,$AY$575:$AY$1324)</f>
        <v>0</v>
      </c>
      <c r="F85" s="105">
        <f ca="1">SUMIF($AW$575:$AZ$1324,$C85,$AZ$575:$AZ$1324)</f>
        <v>24319.8</v>
      </c>
      <c r="G85" s="105">
        <f ca="1">SUMIF($AW$575:$BA$1324,$C85,$BA$575:$BA$1324)</f>
        <v>24319.8</v>
      </c>
      <c r="H85" s="105">
        <v>0</v>
      </c>
    </row>
    <row r="86" spans="3:8" x14ac:dyDescent="0.25">
      <c r="C86" s="106">
        <f t="array" ref="C86">IFERROR(INDEX($AN$575:$AN$1324, MATCH(0, IF($AV$575:$AV$1324=MONTH($K$2)&amp;"CONSO", COUNTIF($C$84:$C85, $AN$575:$AN$1324), ""), 0)),"")</f>
        <v>0.18</v>
      </c>
      <c r="D86" s="105">
        <f t="shared" ref="D86:D98" ca="1" si="0">SUMIF($AW$575:$AX$1324,$C86,$AX$575:$AX$1324)</f>
        <v>139200</v>
      </c>
      <c r="E86" s="105">
        <f t="shared" ref="E86:E98" ca="1" si="1">SUMIF($AW$575:$AY$1324,$C86,$AY$575:$AY$1324)</f>
        <v>25056</v>
      </c>
      <c r="F86" s="105">
        <f t="shared" ref="F86:F98" ca="1" si="2">SUMIF($AW$575:$AZ$1324,$C86,$AZ$575:$AZ$1324)</f>
        <v>0</v>
      </c>
      <c r="G86" s="105">
        <f t="shared" ref="G86:G98" ca="1" si="3">SUMIF($AW$575:$BA$1324,$C86,$BA$575:$BA$1324)</f>
        <v>0</v>
      </c>
      <c r="H86" s="105">
        <v>0</v>
      </c>
    </row>
    <row r="87" spans="3:8" x14ac:dyDescent="0.25">
      <c r="C87" s="106" t="str">
        <f t="array" ref="C87">IFERROR(INDEX($AN$575:$AN$1324, MATCH(0, IF($AV$575:$AV$1324=MONTH($K$2)&amp;"CONSO", COUNTIF($C$84:$C86, $AN$575:$AN$1324), ""), 0)),"")</f>
        <v/>
      </c>
      <c r="D87" s="105">
        <f t="shared" ca="1" si="0"/>
        <v>0</v>
      </c>
      <c r="E87" s="105">
        <f t="shared" ca="1" si="1"/>
        <v>0</v>
      </c>
      <c r="F87" s="105">
        <f t="shared" ca="1" si="2"/>
        <v>0</v>
      </c>
      <c r="G87" s="105">
        <f t="shared" ca="1" si="3"/>
        <v>0</v>
      </c>
      <c r="H87" s="105">
        <v>0</v>
      </c>
    </row>
    <row r="88" spans="3:8" x14ac:dyDescent="0.25">
      <c r="C88" s="106" t="str">
        <f t="array" ref="C88">IFERROR(INDEX($AN$575:$AN$1324, MATCH(0, IF($AV$575:$AV$1324=MONTH($K$2)&amp;"CONSO", COUNTIF($C$84:$C87, $AN$575:$AN$1324), ""), 0)),"")</f>
        <v/>
      </c>
      <c r="D88" s="105">
        <f t="shared" ca="1" si="0"/>
        <v>0</v>
      </c>
      <c r="E88" s="105">
        <f t="shared" ca="1" si="1"/>
        <v>0</v>
      </c>
      <c r="F88" s="105">
        <f t="shared" ca="1" si="2"/>
        <v>0</v>
      </c>
      <c r="G88" s="105">
        <f t="shared" ca="1" si="3"/>
        <v>0</v>
      </c>
      <c r="H88" s="105">
        <v>0</v>
      </c>
    </row>
    <row r="89" spans="3:8" x14ac:dyDescent="0.25">
      <c r="C89" s="106" t="str">
        <f t="array" ref="C89">IFERROR(INDEX($AN$575:$AN$1324, MATCH(0, IF($AV$575:$AV$1324=MONTH($K$2)&amp;"CONSO", COUNTIF($C$84:$C88, $AN$575:$AN$1324), ""), 0)),"")</f>
        <v/>
      </c>
      <c r="D89" s="105">
        <f t="shared" ca="1" si="0"/>
        <v>0</v>
      </c>
      <c r="E89" s="105">
        <f t="shared" ca="1" si="1"/>
        <v>0</v>
      </c>
      <c r="F89" s="105">
        <f t="shared" ca="1" si="2"/>
        <v>0</v>
      </c>
      <c r="G89" s="105">
        <f t="shared" ca="1" si="3"/>
        <v>0</v>
      </c>
      <c r="H89" s="105">
        <v>0</v>
      </c>
    </row>
    <row r="90" spans="3:8" x14ac:dyDescent="0.25">
      <c r="C90" s="106" t="str">
        <f t="array" ref="C90">IFERROR(INDEX($AN$575:$AN$1324, MATCH(0, IF($AV$575:$AV$1324=MONTH($K$2)&amp;"CONSO", COUNTIF($C$84:$C89, $AN$575:$AN$1324), ""), 0)),"")</f>
        <v/>
      </c>
      <c r="D90" s="105">
        <f t="shared" ca="1" si="0"/>
        <v>0</v>
      </c>
      <c r="E90" s="105">
        <f t="shared" ca="1" si="1"/>
        <v>0</v>
      </c>
      <c r="F90" s="105">
        <f t="shared" ca="1" si="2"/>
        <v>0</v>
      </c>
      <c r="G90" s="105">
        <f t="shared" ca="1" si="3"/>
        <v>0</v>
      </c>
      <c r="H90" s="105">
        <v>0</v>
      </c>
    </row>
    <row r="91" spans="3:8" x14ac:dyDescent="0.25">
      <c r="C91" s="106" t="str">
        <f t="array" ref="C91">IFERROR(INDEX($AN$575:$AN$1324, MATCH(0, IF($AV$575:$AV$1324=MONTH($K$2)&amp;"CONSO", COUNTIF($C$84:$C90, $AN$575:$AN$1324), ""), 0)),"")</f>
        <v/>
      </c>
      <c r="D91" s="105">
        <f t="shared" ca="1" si="0"/>
        <v>0</v>
      </c>
      <c r="E91" s="105">
        <f t="shared" ca="1" si="1"/>
        <v>0</v>
      </c>
      <c r="F91" s="105">
        <f t="shared" ca="1" si="2"/>
        <v>0</v>
      </c>
      <c r="G91" s="105">
        <f t="shared" ca="1" si="3"/>
        <v>0</v>
      </c>
      <c r="H91" s="105">
        <v>0</v>
      </c>
    </row>
    <row r="92" spans="3:8" x14ac:dyDescent="0.25">
      <c r="C92" s="106" t="str">
        <f t="array" ref="C92">IFERROR(INDEX($AN$575:$AN$1324, MATCH(0, IF($AV$575:$AV$1324=MONTH($K$2)&amp;"CONSO", COUNTIF($C$84:$C91, $AN$575:$AN$1324), ""), 0)),"")</f>
        <v/>
      </c>
      <c r="D92" s="105">
        <f t="shared" ca="1" si="0"/>
        <v>0</v>
      </c>
      <c r="E92" s="105">
        <f t="shared" ca="1" si="1"/>
        <v>0</v>
      </c>
      <c r="F92" s="105">
        <f t="shared" ca="1" si="2"/>
        <v>0</v>
      </c>
      <c r="G92" s="105">
        <f t="shared" ca="1" si="3"/>
        <v>0</v>
      </c>
      <c r="H92" s="105">
        <v>0</v>
      </c>
    </row>
    <row r="93" spans="3:8" x14ac:dyDescent="0.25">
      <c r="C93" s="106" t="str">
        <f t="array" ref="C93">IFERROR(INDEX($AN$575:$AN$1324, MATCH(0, IF($AV$575:$AV$1324=MONTH($K$2)&amp;"CONSO", COUNTIF($C$84:$C92, $AN$575:$AN$1324), ""), 0)),"")</f>
        <v/>
      </c>
      <c r="D93" s="105">
        <f t="shared" ca="1" si="0"/>
        <v>0</v>
      </c>
      <c r="E93" s="105">
        <f t="shared" ca="1" si="1"/>
        <v>0</v>
      </c>
      <c r="F93" s="105">
        <f t="shared" ca="1" si="2"/>
        <v>0</v>
      </c>
      <c r="G93" s="105">
        <f t="shared" ca="1" si="3"/>
        <v>0</v>
      </c>
      <c r="H93" s="105">
        <v>0</v>
      </c>
    </row>
    <row r="94" spans="3:8" x14ac:dyDescent="0.25">
      <c r="C94" s="106" t="str">
        <f t="array" ref="C94">IFERROR(INDEX($AN$575:$AN$1324, MATCH(0, IF($AV$575:$AV$1324=MONTH($K$2)&amp;"CONSO", COUNTIF($C$84:$C93, $AN$575:$AN$1324), ""), 0)),"")</f>
        <v/>
      </c>
      <c r="D94" s="105">
        <f t="shared" ca="1" si="0"/>
        <v>0</v>
      </c>
      <c r="E94" s="105">
        <f t="shared" ca="1" si="1"/>
        <v>0</v>
      </c>
      <c r="F94" s="105">
        <f t="shared" ca="1" si="2"/>
        <v>0</v>
      </c>
      <c r="G94" s="105">
        <f t="shared" ca="1" si="3"/>
        <v>0</v>
      </c>
      <c r="H94" s="105">
        <v>0</v>
      </c>
    </row>
    <row r="95" spans="3:8" x14ac:dyDescent="0.25">
      <c r="C95" s="106" t="str">
        <f t="array" ref="C95">IFERROR(INDEX($AN$575:$AN$1324, MATCH(0, IF($AV$575:$AV$1324=MONTH($K$2)&amp;"CONSO", COUNTIF($C$84:$C94, $AN$575:$AN$1324), ""), 0)),"")</f>
        <v/>
      </c>
      <c r="D95" s="105">
        <f t="shared" ca="1" si="0"/>
        <v>0</v>
      </c>
      <c r="E95" s="105">
        <f t="shared" ca="1" si="1"/>
        <v>0</v>
      </c>
      <c r="F95" s="105">
        <f t="shared" ca="1" si="2"/>
        <v>0</v>
      </c>
      <c r="G95" s="105">
        <f t="shared" ca="1" si="3"/>
        <v>0</v>
      </c>
      <c r="H95" s="105">
        <v>0</v>
      </c>
    </row>
    <row r="96" spans="3:8" x14ac:dyDescent="0.25">
      <c r="C96" s="106" t="str">
        <f t="array" ref="C96">IFERROR(INDEX($AN$575:$AN$1324, MATCH(0, IF($AV$575:$AV$1324=MONTH($K$2)&amp;"CONSO", COUNTIF($C$84:$C95, $AN$575:$AN$1324), ""), 0)),"")</f>
        <v/>
      </c>
      <c r="D96" s="105">
        <f t="shared" ca="1" si="0"/>
        <v>0</v>
      </c>
      <c r="E96" s="105">
        <f t="shared" ca="1" si="1"/>
        <v>0</v>
      </c>
      <c r="F96" s="105">
        <f t="shared" ca="1" si="2"/>
        <v>0</v>
      </c>
      <c r="G96" s="105">
        <f t="shared" ca="1" si="3"/>
        <v>0</v>
      </c>
      <c r="H96" s="105">
        <v>0</v>
      </c>
    </row>
    <row r="97" spans="3:8" x14ac:dyDescent="0.25">
      <c r="C97" s="106" t="str">
        <f t="array" ref="C97">IFERROR(INDEX($AN$575:$AN$1324, MATCH(0, IF($AV$575:$AV$1324=MONTH($K$2)&amp;"CONSO", COUNTIF($C$84:$C96, $AN$575:$AN$1324), ""), 0)),"")</f>
        <v/>
      </c>
      <c r="D97" s="105">
        <f t="shared" ca="1" si="0"/>
        <v>0</v>
      </c>
      <c r="E97" s="105">
        <f t="shared" ca="1" si="1"/>
        <v>0</v>
      </c>
      <c r="F97" s="105">
        <f t="shared" ca="1" si="2"/>
        <v>0</v>
      </c>
      <c r="G97" s="105">
        <f t="shared" ca="1" si="3"/>
        <v>0</v>
      </c>
      <c r="H97" s="105">
        <v>0</v>
      </c>
    </row>
    <row r="98" spans="3:8" x14ac:dyDescent="0.25">
      <c r="C98" s="106" t="str">
        <f t="array" ref="C98">IFERROR(INDEX($AN$575:$AN$1324, MATCH(0, IF($AV$575:$AV$1324=MONTH($K$2)&amp;"CONSO", COUNTIF($C$84:$C97, $AN$575:$AN$1324), ""), 0)),"")</f>
        <v/>
      </c>
      <c r="D98" s="105">
        <f t="shared" ca="1" si="0"/>
        <v>0</v>
      </c>
      <c r="E98" s="105">
        <f t="shared" ca="1" si="1"/>
        <v>0</v>
      </c>
      <c r="F98" s="105">
        <f t="shared" ca="1" si="2"/>
        <v>0</v>
      </c>
      <c r="G98" s="105">
        <f t="shared" ca="1" si="3"/>
        <v>0</v>
      </c>
      <c r="H98" s="105">
        <v>0</v>
      </c>
    </row>
    <row r="99" spans="3:8" x14ac:dyDescent="0.25"/>
    <row r="100" spans="3:8" x14ac:dyDescent="0.25"/>
    <row r="101" spans="3:8" x14ac:dyDescent="0.25">
      <c r="D101" s="125" t="s">
        <v>1550</v>
      </c>
      <c r="E101" s="125" t="s">
        <v>1578</v>
      </c>
      <c r="F101" s="125" t="s">
        <v>1579</v>
      </c>
      <c r="G101" s="125" t="s">
        <v>1580</v>
      </c>
      <c r="H101" s="125" t="s">
        <v>38</v>
      </c>
    </row>
    <row r="102" spans="3:8" x14ac:dyDescent="0.25">
      <c r="C102" s="104" t="s">
        <v>1577</v>
      </c>
      <c r="D102" s="133">
        <f ca="1">SUM(D85:D98,H66:H80,H7:H62)</f>
        <v>1257050</v>
      </c>
      <c r="E102" s="134">
        <f ca="1">SUM(E85:E98,I66:I80,I7:I62)</f>
        <v>177629.4</v>
      </c>
      <c r="F102" s="133">
        <f ca="1">SUM(F85:F98,J7:J62)</f>
        <v>24319.8</v>
      </c>
      <c r="G102" s="133">
        <f ca="1">SUM(G85:G98,K7:K62)</f>
        <v>24319.8</v>
      </c>
      <c r="H102" s="133">
        <f ca="1">SUM(D102:G102)</f>
        <v>1483319</v>
      </c>
    </row>
    <row r="103" spans="3:8" x14ac:dyDescent="0.25">
      <c r="C103" s="104" t="s">
        <v>1582</v>
      </c>
      <c r="D103" s="131">
        <f>SUM('PIVOT REPORT'!E5:E17)</f>
        <v>1257050</v>
      </c>
      <c r="E103" s="132">
        <f>SUM('PIVOT REPORT'!F5:F17)</f>
        <v>177629.4</v>
      </c>
      <c r="F103" s="131">
        <f>SUM('PIVOT REPORT'!G5:G17)</f>
        <v>24319.8</v>
      </c>
      <c r="G103" s="131">
        <f>SUM('PIVOT REPORT'!H5:H17)</f>
        <v>24319.8</v>
      </c>
      <c r="H103" s="131">
        <f>SUM('PIVOT REPORT'!I5:I17)</f>
        <v>1483319</v>
      </c>
    </row>
    <row r="104" spans="3:8" x14ac:dyDescent="0.25">
      <c r="C104" s="104" t="s">
        <v>1585</v>
      </c>
      <c r="D104" s="126">
        <f ca="1">D103-D102</f>
        <v>0</v>
      </c>
      <c r="E104" s="129">
        <f ca="1">E103-E102</f>
        <v>0</v>
      </c>
      <c r="F104" s="126">
        <f ca="1">F103-F102</f>
        <v>0</v>
      </c>
      <c r="G104" s="126">
        <f ca="1">G103-G102</f>
        <v>0</v>
      </c>
      <c r="H104" s="126">
        <f ca="1">H103-H102</f>
        <v>0</v>
      </c>
    </row>
    <row r="105" spans="3:8" x14ac:dyDescent="0.25"/>
    <row r="106" spans="3:8" x14ac:dyDescent="0.25"/>
    <row r="107" spans="3:8" hidden="1" x14ac:dyDescent="0.25"/>
    <row r="108" spans="3:8" hidden="1" x14ac:dyDescent="0.25"/>
    <row r="109" spans="3:8" hidden="1" x14ac:dyDescent="0.25"/>
    <row r="110" spans="3:8" hidden="1" x14ac:dyDescent="0.25"/>
    <row r="111" spans="3:8" hidden="1" x14ac:dyDescent="0.25"/>
    <row r="112" spans="3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spans="27:54" hidden="1" x14ac:dyDescent="0.25"/>
    <row r="562" spans="27:54" hidden="1" x14ac:dyDescent="0.25">
      <c r="AB562" s="237" t="s">
        <v>1530</v>
      </c>
      <c r="AC562" s="237"/>
      <c r="AD562" s="237" t="s">
        <v>1510</v>
      </c>
      <c r="AE562" s="237"/>
    </row>
    <row r="563" spans="27:54" hidden="1" x14ac:dyDescent="0.25">
      <c r="AA563" s="88" t="s">
        <v>1508</v>
      </c>
      <c r="AB563" s="88" t="s">
        <v>1529</v>
      </c>
      <c r="AC563" s="88" t="s">
        <v>1528</v>
      </c>
      <c r="AD563" s="89" t="s">
        <v>1529</v>
      </c>
      <c r="AE563" s="89" t="s">
        <v>1528</v>
      </c>
      <c r="AF563" s="89" t="s">
        <v>1544</v>
      </c>
      <c r="AG563" s="89" t="s">
        <v>1545</v>
      </c>
      <c r="AH563" s="89" t="s">
        <v>1546</v>
      </c>
    </row>
    <row r="564" spans="27:54" hidden="1" x14ac:dyDescent="0.25">
      <c r="AA564" s="86" t="str">
        <f>TEXT(AB564,"MMMM-YYYY")</f>
        <v>July-2017</v>
      </c>
      <c r="AB564" s="87">
        <v>42917</v>
      </c>
      <c r="AC564" s="87">
        <f>EOMONTH(AB564,0)</f>
        <v>42947</v>
      </c>
      <c r="AD564" s="91">
        <f>IFERROR(VLOOKUP(MONTH(AB564),$AG$575:$AI$1324,3,FALSE),0)</f>
        <v>1</v>
      </c>
      <c r="AE564" s="91">
        <f>IF(AD565&gt;=1,AD565-1,0)</f>
        <v>13</v>
      </c>
      <c r="AF564" s="91">
        <f>COUNTIF($AV$575:$AV$1324,MONTH($AB564)&amp;AF$563)</f>
        <v>8</v>
      </c>
      <c r="AG564" s="91">
        <f t="shared" ref="AG564:AH572" si="4">COUNTIF($AV$575:$AV$1324,MONTH($AB564)&amp;AG$563)</f>
        <v>0</v>
      </c>
      <c r="AH564" s="91">
        <f t="shared" si="4"/>
        <v>0</v>
      </c>
    </row>
    <row r="565" spans="27:54" hidden="1" x14ac:dyDescent="0.25">
      <c r="AA565" s="86" t="str">
        <f t="shared" ref="AA565:AA572" si="5">TEXT(AB565,"MMMM-YYYY")</f>
        <v>August-2017</v>
      </c>
      <c r="AB565" s="87">
        <f>AC564+1</f>
        <v>42948</v>
      </c>
      <c r="AC565" s="87">
        <f>EOMONTH(AB565,0)</f>
        <v>42978</v>
      </c>
      <c r="AD565" s="91">
        <f t="shared" ref="AD565:AD572" si="6">IFERROR(VLOOKUP(MONTH(AB565),$AG$575:$AI$1324,3,FALSE),0)</f>
        <v>14</v>
      </c>
      <c r="AE565" s="91">
        <f t="shared" ref="AE565:AE572" si="7">IF(AD566&gt;=1,AD566-1,0)</f>
        <v>0</v>
      </c>
      <c r="AF565" s="91">
        <f t="shared" ref="AF565:AF572" si="8">COUNTIF($AV$575:$AV$1324,MONTH($AB565)&amp;AF$563)</f>
        <v>0</v>
      </c>
      <c r="AG565" s="91">
        <f t="shared" si="4"/>
        <v>0</v>
      </c>
      <c r="AH565" s="91">
        <f t="shared" si="4"/>
        <v>0</v>
      </c>
    </row>
    <row r="566" spans="27:54" hidden="1" x14ac:dyDescent="0.25">
      <c r="AA566" s="86" t="str">
        <f t="shared" si="5"/>
        <v>September-2017</v>
      </c>
      <c r="AB566" s="87">
        <f t="shared" ref="AB566:AB572" si="9">AC565+1</f>
        <v>42979</v>
      </c>
      <c r="AC566" s="87">
        <f t="shared" ref="AC566:AC572" si="10">EOMONTH(AB566,0)</f>
        <v>43008</v>
      </c>
      <c r="AD566" s="91">
        <f t="shared" si="6"/>
        <v>0</v>
      </c>
      <c r="AE566" s="91">
        <f t="shared" si="7"/>
        <v>0</v>
      </c>
      <c r="AF566" s="91">
        <f t="shared" si="8"/>
        <v>0</v>
      </c>
      <c r="AG566" s="91">
        <f t="shared" si="4"/>
        <v>0</v>
      </c>
      <c r="AH566" s="91">
        <f t="shared" si="4"/>
        <v>0</v>
      </c>
    </row>
    <row r="567" spans="27:54" hidden="1" x14ac:dyDescent="0.25">
      <c r="AA567" s="86" t="str">
        <f t="shared" si="5"/>
        <v>October-2017</v>
      </c>
      <c r="AB567" s="87">
        <f t="shared" si="9"/>
        <v>43009</v>
      </c>
      <c r="AC567" s="87">
        <f t="shared" si="10"/>
        <v>43039</v>
      </c>
      <c r="AD567" s="91">
        <f t="shared" si="6"/>
        <v>0</v>
      </c>
      <c r="AE567" s="91">
        <f t="shared" si="7"/>
        <v>0</v>
      </c>
      <c r="AF567" s="91">
        <f t="shared" si="8"/>
        <v>0</v>
      </c>
      <c r="AG567" s="91">
        <f t="shared" si="4"/>
        <v>0</v>
      </c>
      <c r="AH567" s="91">
        <f t="shared" si="4"/>
        <v>0</v>
      </c>
    </row>
    <row r="568" spans="27:54" hidden="1" x14ac:dyDescent="0.25">
      <c r="AA568" s="86" t="str">
        <f t="shared" si="5"/>
        <v>November-2017</v>
      </c>
      <c r="AB568" s="87">
        <f t="shared" si="9"/>
        <v>43040</v>
      </c>
      <c r="AC568" s="87">
        <f t="shared" si="10"/>
        <v>43069</v>
      </c>
      <c r="AD568" s="91">
        <f t="shared" si="6"/>
        <v>0</v>
      </c>
      <c r="AE568" s="91">
        <f t="shared" si="7"/>
        <v>0</v>
      </c>
      <c r="AF568" s="91">
        <f t="shared" si="8"/>
        <v>0</v>
      </c>
      <c r="AG568" s="91">
        <f t="shared" si="4"/>
        <v>0</v>
      </c>
      <c r="AH568" s="91">
        <f t="shared" si="4"/>
        <v>0</v>
      </c>
    </row>
    <row r="569" spans="27:54" hidden="1" x14ac:dyDescent="0.25">
      <c r="AA569" s="86" t="str">
        <f t="shared" si="5"/>
        <v>December-2017</v>
      </c>
      <c r="AB569" s="87">
        <f t="shared" si="9"/>
        <v>43070</v>
      </c>
      <c r="AC569" s="87">
        <f t="shared" si="10"/>
        <v>43100</v>
      </c>
      <c r="AD569" s="91">
        <f t="shared" si="6"/>
        <v>0</v>
      </c>
      <c r="AE569" s="91">
        <f t="shared" si="7"/>
        <v>0</v>
      </c>
      <c r="AF569" s="91">
        <f t="shared" si="8"/>
        <v>0</v>
      </c>
      <c r="AG569" s="91">
        <f t="shared" si="4"/>
        <v>0</v>
      </c>
      <c r="AH569" s="91">
        <f t="shared" si="4"/>
        <v>0</v>
      </c>
    </row>
    <row r="570" spans="27:54" hidden="1" x14ac:dyDescent="0.25">
      <c r="AA570" s="86" t="str">
        <f t="shared" si="5"/>
        <v>January-2018</v>
      </c>
      <c r="AB570" s="87">
        <f t="shared" si="9"/>
        <v>43101</v>
      </c>
      <c r="AC570" s="87">
        <f t="shared" si="10"/>
        <v>43131</v>
      </c>
      <c r="AD570" s="91">
        <f t="shared" si="6"/>
        <v>0</v>
      </c>
      <c r="AE570" s="91">
        <f t="shared" si="7"/>
        <v>0</v>
      </c>
      <c r="AF570" s="91">
        <f t="shared" si="8"/>
        <v>0</v>
      </c>
      <c r="AG570" s="91">
        <f t="shared" si="4"/>
        <v>0</v>
      </c>
      <c r="AH570" s="91">
        <f t="shared" si="4"/>
        <v>0</v>
      </c>
      <c r="AO570" s="37"/>
      <c r="AP570" s="37"/>
      <c r="AQ570" s="37"/>
      <c r="AR570" s="37"/>
    </row>
    <row r="571" spans="27:54" hidden="1" x14ac:dyDescent="0.25">
      <c r="AA571" s="86" t="str">
        <f t="shared" si="5"/>
        <v>February-2018</v>
      </c>
      <c r="AB571" s="87">
        <f t="shared" si="9"/>
        <v>43132</v>
      </c>
      <c r="AC571" s="87">
        <f t="shared" si="10"/>
        <v>43159</v>
      </c>
      <c r="AD571" s="91">
        <f t="shared" si="6"/>
        <v>0</v>
      </c>
      <c r="AE571" s="91">
        <f t="shared" si="7"/>
        <v>0</v>
      </c>
      <c r="AF571" s="91">
        <f t="shared" si="8"/>
        <v>0</v>
      </c>
      <c r="AG571" s="91">
        <f t="shared" si="4"/>
        <v>0</v>
      </c>
      <c r="AH571" s="91">
        <f t="shared" si="4"/>
        <v>0</v>
      </c>
      <c r="AM571" s="37"/>
      <c r="AO571" s="37"/>
      <c r="AP571" s="37"/>
      <c r="AQ571" s="37"/>
      <c r="AR571" s="37"/>
    </row>
    <row r="572" spans="27:54" hidden="1" x14ac:dyDescent="0.25">
      <c r="AA572" s="86" t="str">
        <f t="shared" si="5"/>
        <v>March-2018</v>
      </c>
      <c r="AB572" s="87">
        <f t="shared" si="9"/>
        <v>43160</v>
      </c>
      <c r="AC572" s="87">
        <f t="shared" si="10"/>
        <v>43190</v>
      </c>
      <c r="AD572" s="91">
        <f t="shared" si="6"/>
        <v>0</v>
      </c>
      <c r="AE572" s="91">
        <f t="shared" si="7"/>
        <v>0</v>
      </c>
      <c r="AF572" s="91">
        <f t="shared" si="8"/>
        <v>0</v>
      </c>
      <c r="AG572" s="91">
        <f t="shared" si="4"/>
        <v>0</v>
      </c>
      <c r="AH572" s="91">
        <f t="shared" si="4"/>
        <v>0</v>
      </c>
      <c r="AM572" s="37"/>
      <c r="AO572" s="37"/>
      <c r="AP572" s="37"/>
      <c r="AQ572" s="37"/>
      <c r="AR572" s="37"/>
    </row>
    <row r="573" spans="27:54" hidden="1" x14ac:dyDescent="0.25">
      <c r="AA573" s="84"/>
      <c r="AB573" s="85"/>
      <c r="AC573" s="85"/>
    </row>
    <row r="574" spans="27:54" ht="45" hidden="1" x14ac:dyDescent="0.25">
      <c r="AG574" s="92" t="s">
        <v>1508</v>
      </c>
      <c r="AH574" s="92" t="s">
        <v>0</v>
      </c>
      <c r="AI574" s="92" t="s">
        <v>101</v>
      </c>
      <c r="AJ574" s="92" t="s">
        <v>1511</v>
      </c>
      <c r="AK574" s="92" t="s">
        <v>1512</v>
      </c>
      <c r="AL574" s="92" t="s">
        <v>1513</v>
      </c>
      <c r="AM574" s="92" t="s">
        <v>1514</v>
      </c>
      <c r="AN574" s="92" t="s">
        <v>1515</v>
      </c>
      <c r="AO574" s="92" t="s">
        <v>1516</v>
      </c>
      <c r="AP574" s="92" t="s">
        <v>1520</v>
      </c>
      <c r="AQ574" s="92" t="s">
        <v>1521</v>
      </c>
      <c r="AR574" s="92" t="s">
        <v>1517</v>
      </c>
      <c r="AS574" s="92" t="s">
        <v>1518</v>
      </c>
      <c r="AT574" s="92" t="s">
        <v>1519</v>
      </c>
      <c r="AU574" s="92" t="s">
        <v>1536</v>
      </c>
      <c r="AV574" s="92" t="s">
        <v>1547</v>
      </c>
      <c r="AW574" s="92" t="s">
        <v>1548</v>
      </c>
      <c r="AX574" s="92" t="s">
        <v>1550</v>
      </c>
      <c r="AY574" s="92" t="s">
        <v>111</v>
      </c>
      <c r="AZ574" s="92" t="s">
        <v>110</v>
      </c>
      <c r="BA574" s="92" t="s">
        <v>108</v>
      </c>
      <c r="BB574" s="92" t="s">
        <v>1549</v>
      </c>
    </row>
    <row r="575" spans="27:54" hidden="1" x14ac:dyDescent="0.25">
      <c r="AG575" s="1">
        <f>IFERROR(MONTH(AL575),"")</f>
        <v>7</v>
      </c>
      <c r="AH575" s="90">
        <v>1</v>
      </c>
      <c r="AI575" s="90">
        <v>1</v>
      </c>
      <c r="AJ575" s="1" t="str">
        <f>IFERROR(VLOOKUP(VLOOKUP($AI575,SALESTRANS,4,FALSE),'Master Info'!$A$14:$U$113,17,FALSE),"")</f>
        <v>27SDHPM3277N12</v>
      </c>
      <c r="AK575" s="1" t="str">
        <f>'Master Info'!$B$6&amp;Return!AI575</f>
        <v>17-18/1</v>
      </c>
      <c r="AL575" s="93">
        <f>IFERROR(VLOOKUP($AI575,'PIVOT REPORT'!$A$5:$K$1000,3,FALSE),"")</f>
        <v>42917</v>
      </c>
      <c r="AM575" s="91">
        <f>IFERROR(VLOOKUP($AI575,'PIVOT REPORT'!$A$5:$K$1000,9,FALSE),"")</f>
        <v>150568</v>
      </c>
      <c r="AN575" s="95">
        <f>IFERROR(VLOOKUP($AI575,'PIVOT REPORT'!$A$5:$K$1000,4,FALSE),"")</f>
        <v>0.18</v>
      </c>
      <c r="AO575" s="91">
        <f>IFERROR(VLOOKUP($AI575,'PIVOT REPORT'!$A$5:$K$1000,5,FALSE),"")</f>
        <v>127600</v>
      </c>
      <c r="AP575" s="91">
        <f>IFERROR(VLOOKUP($AI575,'PIVOT REPORT'!$A$5:$K$1000,6,FALSE),"")</f>
        <v>22968</v>
      </c>
      <c r="AQ575" s="91">
        <f>IFERROR(VLOOKUP($AI575,'PIVOT REPORT'!$A$5:$K$1000,7,FALSE),"")</f>
        <v>0</v>
      </c>
      <c r="AR575" s="91">
        <f>IFERROR(VLOOKUP($AI575,'PIVOT REPORT'!$A$5:$K$1000,8,FALSE),"")</f>
        <v>0</v>
      </c>
      <c r="AS575" s="1"/>
      <c r="AT575" s="1" t="str">
        <f t="shared" ref="AT575:AT638" si="11">IFERROR(VLOOKUP(LEFT(AJ575,2),State,2),"")</f>
        <v>Maharashtra</v>
      </c>
      <c r="AU575" s="1" t="str">
        <f t="shared" ref="AU575:AU638" si="12">IF(RIGHT(AJ575,12)&lt;&gt;"UNREGISTERED","REGLIST",IF(AND(AO575&gt;=250000,AP575&gt;0),"IGSLIST","CONSO"))</f>
        <v>REGLIST</v>
      </c>
      <c r="AV575" s="1" t="str">
        <f>AG575&amp;AU575</f>
        <v>7REGLIST</v>
      </c>
      <c r="AW575" s="97">
        <f>IF(MONTH($K$2)&amp;"CONSO"=$AV575,$AN575,0)</f>
        <v>0</v>
      </c>
      <c r="AX575" s="96">
        <f>IF(MONTH($K$2)&amp;"CONSO"=$AV575,$AO575,0)</f>
        <v>0</v>
      </c>
      <c r="AY575" s="96">
        <f>IF(MONTH($K$2)&amp;"CONSO"=$AV575,$AP575,0)</f>
        <v>0</v>
      </c>
      <c r="AZ575" s="96">
        <f>IF(MONTH($K$2)&amp;"CONSO"=$AV575,$AQ575,0)</f>
        <v>0</v>
      </c>
      <c r="BA575" s="96">
        <f>IF(MONTH($K$2)&amp;"CONSO"=$AV575,$AR575,0)</f>
        <v>0</v>
      </c>
      <c r="BB575" s="96">
        <f>IF(MONTH($K$2)&amp;"CONSO"=$AV575,$AM575,0)</f>
        <v>0</v>
      </c>
    </row>
    <row r="576" spans="27:54" hidden="1" x14ac:dyDescent="0.25">
      <c r="AG576" s="1">
        <f>IFERROR(MONTH(AL576),"")</f>
        <v>7</v>
      </c>
      <c r="AH576" s="90">
        <v>2</v>
      </c>
      <c r="AI576" s="90">
        <v>2</v>
      </c>
      <c r="AJ576" s="1" t="str">
        <f>IFERROR(VLOOKUP(VLOOKUP($AI576,SALESTRANS,4,FALSE),'Master Info'!$A$14:$U$113,17,FALSE),"")</f>
        <v>24ABHPM8186N11</v>
      </c>
      <c r="AK576" s="1" t="str">
        <f>'Master Info'!$B$6&amp;Return!AI576</f>
        <v>17-18/2</v>
      </c>
      <c r="AL576" s="93">
        <f>IFERROR(VLOOKUP($AI576,'PIVOT REPORT'!$A$5:$K$1000,3,FALSE),"")</f>
        <v>42918</v>
      </c>
      <c r="AM576" s="91">
        <f>IFERROR(VLOOKUP($AI576,'PIVOT REPORT'!$A$5:$K$1000,9,FALSE),"")</f>
        <v>84287.4</v>
      </c>
      <c r="AN576" s="95">
        <f>IFERROR(VLOOKUP($AI576,'PIVOT REPORT'!$A$5:$K$1000,4,FALSE),"")</f>
        <v>0.18</v>
      </c>
      <c r="AO576" s="91">
        <f>IFERROR(VLOOKUP($AI576,'PIVOT REPORT'!$A$5:$K$1000,5,FALSE),"")</f>
        <v>71430</v>
      </c>
      <c r="AP576" s="91">
        <f>IFERROR(VLOOKUP($AI576,'PIVOT REPORT'!$A$5:$K$1000,6,FALSE),"")</f>
        <v>12857.4</v>
      </c>
      <c r="AQ576" s="91">
        <f>IFERROR(VLOOKUP($AI576,'PIVOT REPORT'!$A$5:$K$1000,7,FALSE),"")</f>
        <v>0</v>
      </c>
      <c r="AR576" s="91">
        <f>IFERROR(VLOOKUP($AI576,'PIVOT REPORT'!$A$5:$K$1000,8,FALSE),"")</f>
        <v>0</v>
      </c>
      <c r="AS576" s="1"/>
      <c r="AT576" s="1" t="str">
        <f t="shared" si="11"/>
        <v>Gujarat</v>
      </c>
      <c r="AU576" s="1" t="str">
        <f t="shared" si="12"/>
        <v>REGLIST</v>
      </c>
      <c r="AV576" s="1" t="str">
        <f t="shared" ref="AV576:AV639" si="13">AG576&amp;AU576</f>
        <v>7REGLIST</v>
      </c>
      <c r="AW576" s="97">
        <f t="shared" ref="AW576:AW639" si="14">IF(MONTH($K$2)&amp;"CONSO"=$AV576,$AN576,0)</f>
        <v>0</v>
      </c>
      <c r="AX576" s="96">
        <f t="shared" ref="AX576:AX639" si="15">IF(MONTH($K$2)&amp;"CONSO"=$AV576,$AO576,0)</f>
        <v>0</v>
      </c>
      <c r="AY576" s="96">
        <f t="shared" ref="AY576:AY639" si="16">IF(MONTH($K$2)&amp;"CONSO"=$AV576,$AP576,0)</f>
        <v>0</v>
      </c>
      <c r="AZ576" s="96">
        <f t="shared" ref="AZ576:AZ639" si="17">IF(MONTH($K$2)&amp;"CONSO"=$AV576,$AQ576,0)</f>
        <v>0</v>
      </c>
      <c r="BA576" s="96">
        <f t="shared" ref="BA576:BA639" si="18">IF(MONTH($K$2)&amp;"CONSO"=$AV576,$AR576,0)</f>
        <v>0</v>
      </c>
      <c r="BB576" s="96">
        <f t="shared" ref="BB576:BB639" si="19">IF(MONTH($K$2)&amp;"CONSO"=$AV576,$AM576,0)</f>
        <v>0</v>
      </c>
    </row>
    <row r="577" spans="33:54" hidden="1" x14ac:dyDescent="0.25">
      <c r="AG577" s="1">
        <f>IFERROR(MONTH(AL577),"")</f>
        <v>7</v>
      </c>
      <c r="AH577" s="90">
        <v>3</v>
      </c>
      <c r="AI577" s="90">
        <v>3</v>
      </c>
      <c r="AJ577" s="1" t="str">
        <f>IFERROR(VLOOKUP(VLOOKUP($AI577,SALESTRANS,4,FALSE),'Master Info'!$A$14:$U$113,17,FALSE),"")</f>
        <v>27UNREGISTERED</v>
      </c>
      <c r="AK577" s="1" t="str">
        <f>'Master Info'!$B$6&amp;Return!AI577</f>
        <v>17-18/3</v>
      </c>
      <c r="AL577" s="93">
        <f>IFERROR(VLOOKUP($AI577,'PIVOT REPORT'!$A$5:$K$1000,3,FALSE),"")</f>
        <v>42931</v>
      </c>
      <c r="AM577" s="91">
        <f>IFERROR(VLOOKUP($AI577,'PIVOT REPORT'!$A$5:$K$1000,9,FALSE),"")</f>
        <v>282043.59999999998</v>
      </c>
      <c r="AN577" s="95">
        <f>IFERROR(VLOOKUP($AI577,'PIVOT REPORT'!$A$5:$K$1000,4,FALSE),"")</f>
        <v>0.09</v>
      </c>
      <c r="AO577" s="91">
        <f>IFERROR(VLOOKUP($AI577,'PIVOT REPORT'!$A$5:$K$1000,5,FALSE),"")</f>
        <v>239020</v>
      </c>
      <c r="AP577" s="91">
        <f>IFERROR(VLOOKUP($AI577,'PIVOT REPORT'!$A$5:$K$1000,6,FALSE),"")</f>
        <v>0</v>
      </c>
      <c r="AQ577" s="91">
        <f>IFERROR(VLOOKUP($AI577,'PIVOT REPORT'!$A$5:$K$1000,7,FALSE),"")</f>
        <v>21511.8</v>
      </c>
      <c r="AR577" s="91">
        <f>IFERROR(VLOOKUP($AI577,'PIVOT REPORT'!$A$5:$K$1000,8,FALSE),"")</f>
        <v>21511.8</v>
      </c>
      <c r="AS577" s="1"/>
      <c r="AT577" s="1" t="str">
        <f t="shared" si="11"/>
        <v>Maharashtra</v>
      </c>
      <c r="AU577" s="1" t="str">
        <f t="shared" si="12"/>
        <v>CONSO</v>
      </c>
      <c r="AV577" s="1" t="str">
        <f t="shared" si="13"/>
        <v>7CONSO</v>
      </c>
      <c r="AW577" s="97">
        <f t="shared" si="14"/>
        <v>0.09</v>
      </c>
      <c r="AX577" s="96">
        <f t="shared" si="15"/>
        <v>239020</v>
      </c>
      <c r="AY577" s="96">
        <f t="shared" si="16"/>
        <v>0</v>
      </c>
      <c r="AZ577" s="96">
        <f t="shared" si="17"/>
        <v>21511.8</v>
      </c>
      <c r="BA577" s="96">
        <f t="shared" si="18"/>
        <v>21511.8</v>
      </c>
      <c r="BB577" s="96">
        <f t="shared" si="19"/>
        <v>282043.59999999998</v>
      </c>
    </row>
    <row r="578" spans="33:54" hidden="1" x14ac:dyDescent="0.25">
      <c r="AG578" s="1">
        <f t="shared" ref="AG578:AG641" si="20">IFERROR(MONTH(AL578),"")</f>
        <v>7</v>
      </c>
      <c r="AH578" s="90">
        <v>4</v>
      </c>
      <c r="AI578" s="90">
        <v>4</v>
      </c>
      <c r="AJ578" s="1" t="str">
        <f>IFERROR(VLOOKUP(VLOOKUP($AI578,SALESTRANS,4,FALSE),'Master Info'!$A$14:$U$113,17,FALSE),"")</f>
        <v>18UNREGISTERED</v>
      </c>
      <c r="AK578" s="1" t="str">
        <f>'Master Info'!$B$6&amp;Return!AI578</f>
        <v>17-18/4</v>
      </c>
      <c r="AL578" s="93">
        <f>IFERROR(VLOOKUP($AI578,'PIVOT REPORT'!$A$5:$K$1000,3,FALSE),"")</f>
        <v>42936</v>
      </c>
      <c r="AM578" s="91">
        <f>IFERROR(VLOOKUP($AI578,'PIVOT REPORT'!$A$5:$K$1000,9,FALSE),"")</f>
        <v>354000</v>
      </c>
      <c r="AN578" s="95">
        <f>IFERROR(VLOOKUP($AI578,'PIVOT REPORT'!$A$5:$K$1000,4,FALSE),"")</f>
        <v>0.18</v>
      </c>
      <c r="AO578" s="91">
        <f>IFERROR(VLOOKUP($AI578,'PIVOT REPORT'!$A$5:$K$1000,5,FALSE),"")</f>
        <v>300000</v>
      </c>
      <c r="AP578" s="91">
        <f>IFERROR(VLOOKUP($AI578,'PIVOT REPORT'!$A$5:$K$1000,6,FALSE),"")</f>
        <v>54000</v>
      </c>
      <c r="AQ578" s="91">
        <f>IFERROR(VLOOKUP($AI578,'PIVOT REPORT'!$A$5:$K$1000,7,FALSE),"")</f>
        <v>0</v>
      </c>
      <c r="AR578" s="91">
        <f>IFERROR(VLOOKUP($AI578,'PIVOT REPORT'!$A$5:$K$1000,8,FALSE),"")</f>
        <v>0</v>
      </c>
      <c r="AS578" s="1"/>
      <c r="AT578" s="1" t="str">
        <f t="shared" si="11"/>
        <v>Assam</v>
      </c>
      <c r="AU578" s="1" t="str">
        <f t="shared" si="12"/>
        <v>IGSLIST</v>
      </c>
      <c r="AV578" s="1" t="str">
        <f t="shared" si="13"/>
        <v>7IGSLIST</v>
      </c>
      <c r="AW578" s="97">
        <f t="shared" si="14"/>
        <v>0</v>
      </c>
      <c r="AX578" s="96">
        <f t="shared" si="15"/>
        <v>0</v>
      </c>
      <c r="AY578" s="96">
        <f t="shared" si="16"/>
        <v>0</v>
      </c>
      <c r="AZ578" s="96">
        <f t="shared" si="17"/>
        <v>0</v>
      </c>
      <c r="BA578" s="96">
        <f t="shared" si="18"/>
        <v>0</v>
      </c>
      <c r="BB578" s="96">
        <f t="shared" si="19"/>
        <v>0</v>
      </c>
    </row>
    <row r="579" spans="33:54" hidden="1" x14ac:dyDescent="0.25">
      <c r="AG579" s="1">
        <f t="shared" si="20"/>
        <v>7</v>
      </c>
      <c r="AH579" s="90">
        <v>5</v>
      </c>
      <c r="AI579" s="90">
        <v>5</v>
      </c>
      <c r="AJ579" s="1" t="str">
        <f>IFERROR(VLOOKUP(VLOOKUP($AI579,SALESTRANS,4,FALSE),'Master Info'!$A$14:$U$113,17,FALSE),"")</f>
        <v>27SDHPM3277N12</v>
      </c>
      <c r="AK579" s="1" t="str">
        <f>'Master Info'!$B$6&amp;Return!AI579</f>
        <v>17-18/5</v>
      </c>
      <c r="AL579" s="93">
        <f>IFERROR(VLOOKUP($AI579,'PIVOT REPORT'!$A$5:$K$1000,3,FALSE),"")</f>
        <v>42937</v>
      </c>
      <c r="AM579" s="91">
        <f>IFERROR(VLOOKUP($AI579,'PIVOT REPORT'!$A$5:$K$1000,9,FALSE),"")</f>
        <v>42126</v>
      </c>
      <c r="AN579" s="95">
        <f>IFERROR(VLOOKUP($AI579,'PIVOT REPORT'!$A$5:$K$1000,4,FALSE),"")</f>
        <v>0.18</v>
      </c>
      <c r="AO579" s="91">
        <f>IFERROR(VLOOKUP($AI579,'PIVOT REPORT'!$A$5:$K$1000,5,FALSE),"")</f>
        <v>35700</v>
      </c>
      <c r="AP579" s="91">
        <f>IFERROR(VLOOKUP($AI579,'PIVOT REPORT'!$A$5:$K$1000,6,FALSE),"")</f>
        <v>6426</v>
      </c>
      <c r="AQ579" s="91">
        <f>IFERROR(VLOOKUP($AI579,'PIVOT REPORT'!$A$5:$K$1000,7,FALSE),"")</f>
        <v>0</v>
      </c>
      <c r="AR579" s="91">
        <f>IFERROR(VLOOKUP($AI579,'PIVOT REPORT'!$A$5:$K$1000,8,FALSE),"")</f>
        <v>0</v>
      </c>
      <c r="AS579" s="1"/>
      <c r="AT579" s="1" t="str">
        <f t="shared" si="11"/>
        <v>Maharashtra</v>
      </c>
      <c r="AU579" s="1" t="str">
        <f t="shared" si="12"/>
        <v>REGLIST</v>
      </c>
      <c r="AV579" s="1" t="str">
        <f t="shared" si="13"/>
        <v>7REGLIST</v>
      </c>
      <c r="AW579" s="97">
        <f t="shared" si="14"/>
        <v>0</v>
      </c>
      <c r="AX579" s="96">
        <f t="shared" si="15"/>
        <v>0</v>
      </c>
      <c r="AY579" s="96">
        <f t="shared" si="16"/>
        <v>0</v>
      </c>
      <c r="AZ579" s="96">
        <f t="shared" si="17"/>
        <v>0</v>
      </c>
      <c r="BA579" s="96">
        <f t="shared" si="18"/>
        <v>0</v>
      </c>
      <c r="BB579" s="96">
        <f t="shared" si="19"/>
        <v>0</v>
      </c>
    </row>
    <row r="580" spans="33:54" hidden="1" x14ac:dyDescent="0.25">
      <c r="AG580" s="1">
        <f t="shared" si="20"/>
        <v>7</v>
      </c>
      <c r="AH580" s="90">
        <v>6</v>
      </c>
      <c r="AI580" s="90">
        <v>6</v>
      </c>
      <c r="AJ580" s="1" t="str">
        <f>IFERROR(VLOOKUP(VLOOKUP($AI580,SALESTRANS,4,FALSE),'Master Info'!$A$14:$U$113,17,FALSE),"")</f>
        <v>18ABHPM8186N11</v>
      </c>
      <c r="AK580" s="1" t="str">
        <f>'Master Info'!$B$6&amp;Return!AI580</f>
        <v>17-18/6</v>
      </c>
      <c r="AL580" s="93">
        <f>IFERROR(VLOOKUP($AI580,'PIVOT REPORT'!$A$5:$K$1000,3,FALSE),"")</f>
        <v>42940</v>
      </c>
      <c r="AM580" s="91">
        <f>IFERROR(VLOOKUP($AI580,'PIVOT REPORT'!$A$5:$K$1000,9,FALSE),"")</f>
        <v>118000</v>
      </c>
      <c r="AN580" s="95">
        <f>IFERROR(VLOOKUP($AI580,'PIVOT REPORT'!$A$5:$K$1000,4,FALSE),"")</f>
        <v>0.18</v>
      </c>
      <c r="AO580" s="91">
        <f>IFERROR(VLOOKUP($AI580,'PIVOT REPORT'!$A$5:$K$1000,5,FALSE),"")</f>
        <v>100000</v>
      </c>
      <c r="AP580" s="91">
        <f>IFERROR(VLOOKUP($AI580,'PIVOT REPORT'!$A$5:$K$1000,6,FALSE),"")</f>
        <v>18000</v>
      </c>
      <c r="AQ580" s="91">
        <f>IFERROR(VLOOKUP($AI580,'PIVOT REPORT'!$A$5:$K$1000,7,FALSE),"")</f>
        <v>0</v>
      </c>
      <c r="AR580" s="91">
        <f>IFERROR(VLOOKUP($AI580,'PIVOT REPORT'!$A$5:$K$1000,8,FALSE),"")</f>
        <v>0</v>
      </c>
      <c r="AS580" s="1"/>
      <c r="AT580" s="1" t="str">
        <f t="shared" si="11"/>
        <v>Assam</v>
      </c>
      <c r="AU580" s="1" t="str">
        <f t="shared" si="12"/>
        <v>REGLIST</v>
      </c>
      <c r="AV580" s="1" t="str">
        <f t="shared" si="13"/>
        <v>7REGLIST</v>
      </c>
      <c r="AW580" s="97">
        <f t="shared" si="14"/>
        <v>0</v>
      </c>
      <c r="AX580" s="96">
        <f t="shared" si="15"/>
        <v>0</v>
      </c>
      <c r="AY580" s="96">
        <f t="shared" si="16"/>
        <v>0</v>
      </c>
      <c r="AZ580" s="96">
        <f t="shared" si="17"/>
        <v>0</v>
      </c>
      <c r="BA580" s="96">
        <f t="shared" si="18"/>
        <v>0</v>
      </c>
      <c r="BB580" s="96">
        <f t="shared" si="19"/>
        <v>0</v>
      </c>
    </row>
    <row r="581" spans="33:54" hidden="1" x14ac:dyDescent="0.25">
      <c r="AG581" s="1">
        <f t="shared" si="20"/>
        <v>7</v>
      </c>
      <c r="AH581" s="90">
        <v>7</v>
      </c>
      <c r="AI581" s="90">
        <v>7</v>
      </c>
      <c r="AJ581" s="1" t="str">
        <f>IFERROR(VLOOKUP(VLOOKUP($AI581,SALESTRANS,4,FALSE),'Master Info'!$A$14:$U$113,17,FALSE),"")</f>
        <v>24ABHPM8186N11</v>
      </c>
      <c r="AK581" s="1" t="str">
        <f>'Master Info'!$B$6&amp;Return!AI581</f>
        <v>17-18/7</v>
      </c>
      <c r="AL581" s="93">
        <f>IFERROR(VLOOKUP($AI581,'PIVOT REPORT'!$A$5:$K$1000,3,FALSE),"")</f>
        <v>42943</v>
      </c>
      <c r="AM581" s="91">
        <f>IFERROR(VLOOKUP($AI581,'PIVOT REPORT'!$A$5:$K$1000,9,FALSE),"")</f>
        <v>89208</v>
      </c>
      <c r="AN581" s="95">
        <f>IFERROR(VLOOKUP($AI581,'PIVOT REPORT'!$A$5:$K$1000,4,FALSE),"")</f>
        <v>0.18</v>
      </c>
      <c r="AO581" s="91">
        <f>IFERROR(VLOOKUP($AI581,'PIVOT REPORT'!$A$5:$K$1000,5,FALSE),"")</f>
        <v>75600</v>
      </c>
      <c r="AP581" s="91">
        <f>IFERROR(VLOOKUP($AI581,'PIVOT REPORT'!$A$5:$K$1000,6,FALSE),"")</f>
        <v>13608</v>
      </c>
      <c r="AQ581" s="91">
        <f>IFERROR(VLOOKUP($AI581,'PIVOT REPORT'!$A$5:$K$1000,7,FALSE),"")</f>
        <v>0</v>
      </c>
      <c r="AR581" s="91">
        <f>IFERROR(VLOOKUP($AI581,'PIVOT REPORT'!$A$5:$K$1000,8,FALSE),"")</f>
        <v>0</v>
      </c>
      <c r="AS581" s="1"/>
      <c r="AT581" s="1" t="str">
        <f t="shared" si="11"/>
        <v>Gujarat</v>
      </c>
      <c r="AU581" s="1" t="str">
        <f t="shared" si="12"/>
        <v>REGLIST</v>
      </c>
      <c r="AV581" s="1" t="str">
        <f t="shared" si="13"/>
        <v>7REGLIST</v>
      </c>
      <c r="AW581" s="97">
        <f t="shared" si="14"/>
        <v>0</v>
      </c>
      <c r="AX581" s="96">
        <f t="shared" si="15"/>
        <v>0</v>
      </c>
      <c r="AY581" s="96">
        <f t="shared" si="16"/>
        <v>0</v>
      </c>
      <c r="AZ581" s="96">
        <f t="shared" si="17"/>
        <v>0</v>
      </c>
      <c r="BA581" s="96">
        <f t="shared" si="18"/>
        <v>0</v>
      </c>
      <c r="BB581" s="96">
        <f t="shared" si="19"/>
        <v>0</v>
      </c>
    </row>
    <row r="582" spans="33:54" hidden="1" x14ac:dyDescent="0.25">
      <c r="AG582" s="1">
        <f t="shared" si="20"/>
        <v>7</v>
      </c>
      <c r="AH582" s="90">
        <v>8</v>
      </c>
      <c r="AI582" s="90">
        <v>8</v>
      </c>
      <c r="AJ582" s="1" t="str">
        <f>IFERROR(VLOOKUP(VLOOKUP($AI582,SALESTRANS,4,FALSE),'Master Info'!$A$14:$U$113,17,FALSE),"")</f>
        <v>24ABHPM8186N11</v>
      </c>
      <c r="AK582" s="1" t="str">
        <f>'Master Info'!$B$6&amp;Return!AI582</f>
        <v>17-18/8</v>
      </c>
      <c r="AL582" s="93">
        <f>IFERROR(VLOOKUP($AI582,'PIVOT REPORT'!$A$5:$K$1000,3,FALSE),"")</f>
        <v>42944</v>
      </c>
      <c r="AM582" s="91">
        <f>IFERROR(VLOOKUP($AI582,'PIVOT REPORT'!$A$5:$K$1000,9,FALSE),"")</f>
        <v>52864</v>
      </c>
      <c r="AN582" s="95">
        <f>IFERROR(VLOOKUP($AI582,'PIVOT REPORT'!$A$5:$K$1000,4,FALSE),"")</f>
        <v>0.18</v>
      </c>
      <c r="AO582" s="91">
        <f>IFERROR(VLOOKUP($AI582,'PIVOT REPORT'!$A$5:$K$1000,5,FALSE),"")</f>
        <v>44800</v>
      </c>
      <c r="AP582" s="91">
        <f>IFERROR(VLOOKUP($AI582,'PIVOT REPORT'!$A$5:$K$1000,6,FALSE),"")</f>
        <v>8064</v>
      </c>
      <c r="AQ582" s="91">
        <f>IFERROR(VLOOKUP($AI582,'PIVOT REPORT'!$A$5:$K$1000,7,FALSE),"")</f>
        <v>0</v>
      </c>
      <c r="AR582" s="91">
        <f>IFERROR(VLOOKUP($AI582,'PIVOT REPORT'!$A$5:$K$1000,8,FALSE),"")</f>
        <v>0</v>
      </c>
      <c r="AS582" s="1"/>
      <c r="AT582" s="1" t="str">
        <f t="shared" si="11"/>
        <v>Gujarat</v>
      </c>
      <c r="AU582" s="1" t="str">
        <f t="shared" si="12"/>
        <v>REGLIST</v>
      </c>
      <c r="AV582" s="1" t="str">
        <f t="shared" si="13"/>
        <v>7REGLIST</v>
      </c>
      <c r="AW582" s="97">
        <f t="shared" si="14"/>
        <v>0</v>
      </c>
      <c r="AX582" s="96">
        <f t="shared" si="15"/>
        <v>0</v>
      </c>
      <c r="AY582" s="96">
        <f t="shared" si="16"/>
        <v>0</v>
      </c>
      <c r="AZ582" s="96">
        <f t="shared" si="17"/>
        <v>0</v>
      </c>
      <c r="BA582" s="96">
        <f t="shared" si="18"/>
        <v>0</v>
      </c>
      <c r="BB582" s="96">
        <f t="shared" si="19"/>
        <v>0</v>
      </c>
    </row>
    <row r="583" spans="33:54" hidden="1" x14ac:dyDescent="0.25">
      <c r="AG583" s="1">
        <f t="shared" si="20"/>
        <v>7</v>
      </c>
      <c r="AH583" s="90">
        <v>9</v>
      </c>
      <c r="AI583" s="90">
        <v>9</v>
      </c>
      <c r="AJ583" s="1" t="str">
        <f>IFERROR(VLOOKUP(VLOOKUP($AI583,SALESTRANS,4,FALSE),'Master Info'!$A$14:$U$113,17,FALSE),"")</f>
        <v>18UNREGISTERED</v>
      </c>
      <c r="AK583" s="1" t="str">
        <f>'Master Info'!$B$6&amp;Return!AI583</f>
        <v>17-18/9</v>
      </c>
      <c r="AL583" s="93">
        <f>IFERROR(VLOOKUP($AI583,'PIVOT REPORT'!$A$5:$K$1000,3,FALSE),"")</f>
        <v>42931</v>
      </c>
      <c r="AM583" s="91">
        <f>IFERROR(VLOOKUP($AI583,'PIVOT REPORT'!$A$5:$K$1000,9,FALSE),"")</f>
        <v>44486</v>
      </c>
      <c r="AN583" s="95">
        <f>IFERROR(VLOOKUP($AI583,'PIVOT REPORT'!$A$5:$K$1000,4,FALSE),"")</f>
        <v>0.18</v>
      </c>
      <c r="AO583" s="91">
        <f>IFERROR(VLOOKUP($AI583,'PIVOT REPORT'!$A$5:$K$1000,5,FALSE),"")</f>
        <v>37700</v>
      </c>
      <c r="AP583" s="91">
        <f>IFERROR(VLOOKUP($AI583,'PIVOT REPORT'!$A$5:$K$1000,6,FALSE),"")</f>
        <v>6786</v>
      </c>
      <c r="AQ583" s="91">
        <f>IFERROR(VLOOKUP($AI583,'PIVOT REPORT'!$A$5:$K$1000,7,FALSE),"")</f>
        <v>0</v>
      </c>
      <c r="AR583" s="91">
        <f>IFERROR(VLOOKUP($AI583,'PIVOT REPORT'!$A$5:$K$1000,8,FALSE),"")</f>
        <v>0</v>
      </c>
      <c r="AS583" s="1"/>
      <c r="AT583" s="1" t="str">
        <f t="shared" si="11"/>
        <v>Assam</v>
      </c>
      <c r="AU583" s="1" t="str">
        <f t="shared" si="12"/>
        <v>CONSO</v>
      </c>
      <c r="AV583" s="1" t="str">
        <f t="shared" si="13"/>
        <v>7CONSO</v>
      </c>
      <c r="AW583" s="97">
        <f t="shared" si="14"/>
        <v>0.18</v>
      </c>
      <c r="AX583" s="96">
        <f t="shared" si="15"/>
        <v>37700</v>
      </c>
      <c r="AY583" s="96">
        <f t="shared" si="16"/>
        <v>6786</v>
      </c>
      <c r="AZ583" s="96">
        <f t="shared" si="17"/>
        <v>0</v>
      </c>
      <c r="BA583" s="96">
        <f t="shared" si="18"/>
        <v>0</v>
      </c>
      <c r="BB583" s="96">
        <f t="shared" si="19"/>
        <v>44486</v>
      </c>
    </row>
    <row r="584" spans="33:54" hidden="1" x14ac:dyDescent="0.25">
      <c r="AG584" s="1">
        <f t="shared" si="20"/>
        <v>7</v>
      </c>
      <c r="AH584" s="90">
        <v>10</v>
      </c>
      <c r="AI584" s="90">
        <v>10</v>
      </c>
      <c r="AJ584" s="1" t="str">
        <f>IFERROR(VLOOKUP(VLOOKUP($AI584,SALESTRANS,4,FALSE),'Master Info'!$A$14:$U$113,17,FALSE),"")</f>
        <v>18ABHPM8186N11</v>
      </c>
      <c r="AK584" s="1" t="str">
        <f>'Master Info'!$B$6&amp;Return!AI584</f>
        <v>17-18/10</v>
      </c>
      <c r="AL584" s="93">
        <f>IFERROR(VLOOKUP($AI584,'PIVOT REPORT'!$A$5:$K$1000,3,FALSE),"")</f>
        <v>42931</v>
      </c>
      <c r="AM584" s="91">
        <f>IFERROR(VLOOKUP($AI584,'PIVOT REPORT'!$A$5:$K$1000,9,FALSE),"")</f>
        <v>70210</v>
      </c>
      <c r="AN584" s="95">
        <f>IFERROR(VLOOKUP($AI584,'PIVOT REPORT'!$A$5:$K$1000,4,FALSE),"")</f>
        <v>0.18</v>
      </c>
      <c r="AO584" s="91">
        <f>IFERROR(VLOOKUP($AI584,'PIVOT REPORT'!$A$5:$K$1000,5,FALSE),"")</f>
        <v>59500</v>
      </c>
      <c r="AP584" s="91">
        <f>IFERROR(VLOOKUP($AI584,'PIVOT REPORT'!$A$5:$K$1000,6,FALSE),"")</f>
        <v>10710</v>
      </c>
      <c r="AQ584" s="91">
        <f>IFERROR(VLOOKUP($AI584,'PIVOT REPORT'!$A$5:$K$1000,7,FALSE),"")</f>
        <v>0</v>
      </c>
      <c r="AR584" s="91">
        <f>IFERROR(VLOOKUP($AI584,'PIVOT REPORT'!$A$5:$K$1000,8,FALSE),"")</f>
        <v>0</v>
      </c>
      <c r="AS584" s="1"/>
      <c r="AT584" s="1" t="str">
        <f t="shared" si="11"/>
        <v>Assam</v>
      </c>
      <c r="AU584" s="1" t="str">
        <f t="shared" si="12"/>
        <v>REGLIST</v>
      </c>
      <c r="AV584" s="1" t="str">
        <f t="shared" si="13"/>
        <v>7REGLIST</v>
      </c>
      <c r="AW584" s="97">
        <f t="shared" si="14"/>
        <v>0</v>
      </c>
      <c r="AX584" s="96">
        <f t="shared" si="15"/>
        <v>0</v>
      </c>
      <c r="AY584" s="96">
        <f t="shared" si="16"/>
        <v>0</v>
      </c>
      <c r="AZ584" s="96">
        <f t="shared" si="17"/>
        <v>0</v>
      </c>
      <c r="BA584" s="96">
        <f t="shared" si="18"/>
        <v>0</v>
      </c>
      <c r="BB584" s="96">
        <f t="shared" si="19"/>
        <v>0</v>
      </c>
    </row>
    <row r="585" spans="33:54" hidden="1" x14ac:dyDescent="0.25">
      <c r="AG585" s="1">
        <f t="shared" si="20"/>
        <v>7</v>
      </c>
      <c r="AH585" s="90">
        <v>11</v>
      </c>
      <c r="AI585" s="90">
        <v>11</v>
      </c>
      <c r="AJ585" s="1" t="str">
        <f>IFERROR(VLOOKUP(VLOOKUP($AI585,SALESTRANS,4,FALSE),'Master Info'!$A$14:$U$113,17,FALSE),"")</f>
        <v>27UNREGISTERED</v>
      </c>
      <c r="AK585" s="1" t="str">
        <f>'Master Info'!$B$6&amp;Return!AI585</f>
        <v>17-18/11</v>
      </c>
      <c r="AL585" s="93">
        <f>IFERROR(VLOOKUP($AI585,'PIVOT REPORT'!$A$5:$K$1000,3,FALSE),"")</f>
        <v>42931</v>
      </c>
      <c r="AM585" s="91">
        <f>IFERROR(VLOOKUP($AI585,'PIVOT REPORT'!$A$5:$K$1000,9,FALSE),"")</f>
        <v>36816</v>
      </c>
      <c r="AN585" s="95">
        <f>IFERROR(VLOOKUP($AI585,'PIVOT REPORT'!$A$5:$K$1000,4,FALSE),"")</f>
        <v>0.09</v>
      </c>
      <c r="AO585" s="91">
        <f>IFERROR(VLOOKUP($AI585,'PIVOT REPORT'!$A$5:$K$1000,5,FALSE),"")</f>
        <v>31200</v>
      </c>
      <c r="AP585" s="91">
        <f>IFERROR(VLOOKUP($AI585,'PIVOT REPORT'!$A$5:$K$1000,6,FALSE),"")</f>
        <v>0</v>
      </c>
      <c r="AQ585" s="91">
        <f>IFERROR(VLOOKUP($AI585,'PIVOT REPORT'!$A$5:$K$1000,7,FALSE),"")</f>
        <v>2808</v>
      </c>
      <c r="AR585" s="91">
        <f>IFERROR(VLOOKUP($AI585,'PIVOT REPORT'!$A$5:$K$1000,8,FALSE),"")</f>
        <v>2808</v>
      </c>
      <c r="AS585" s="1"/>
      <c r="AT585" s="1" t="str">
        <f t="shared" si="11"/>
        <v>Maharashtra</v>
      </c>
      <c r="AU585" s="1" t="str">
        <f t="shared" si="12"/>
        <v>CONSO</v>
      </c>
      <c r="AV585" s="1" t="str">
        <f t="shared" si="13"/>
        <v>7CONSO</v>
      </c>
      <c r="AW585" s="97">
        <f t="shared" si="14"/>
        <v>0.09</v>
      </c>
      <c r="AX585" s="96">
        <f t="shared" si="15"/>
        <v>31200</v>
      </c>
      <c r="AY585" s="96">
        <f t="shared" si="16"/>
        <v>0</v>
      </c>
      <c r="AZ585" s="96">
        <f t="shared" si="17"/>
        <v>2808</v>
      </c>
      <c r="BA585" s="96">
        <f t="shared" si="18"/>
        <v>2808</v>
      </c>
      <c r="BB585" s="96">
        <f t="shared" si="19"/>
        <v>36816</v>
      </c>
    </row>
    <row r="586" spans="33:54" hidden="1" x14ac:dyDescent="0.25">
      <c r="AG586" s="1">
        <f t="shared" si="20"/>
        <v>7</v>
      </c>
      <c r="AH586" s="90">
        <v>12</v>
      </c>
      <c r="AI586" s="90">
        <v>12</v>
      </c>
      <c r="AJ586" s="1" t="str">
        <f>IFERROR(VLOOKUP(VLOOKUP($AI586,SALESTRANS,4,FALSE),'Master Info'!$A$14:$U$113,17,FALSE),"")</f>
        <v>18UNREGISTERED</v>
      </c>
      <c r="AK586" s="1" t="str">
        <f>'Master Info'!$B$6&amp;Return!AI586</f>
        <v>17-18/12</v>
      </c>
      <c r="AL586" s="93">
        <f>IFERROR(VLOOKUP($AI586,'PIVOT REPORT'!$A$5:$K$1000,3,FALSE),"")</f>
        <v>42931</v>
      </c>
      <c r="AM586" s="91">
        <f>IFERROR(VLOOKUP($AI586,'PIVOT REPORT'!$A$5:$K$1000,9,FALSE),"")</f>
        <v>119770</v>
      </c>
      <c r="AN586" s="95">
        <f>IFERROR(VLOOKUP($AI586,'PIVOT REPORT'!$A$5:$K$1000,4,FALSE),"")</f>
        <v>0.18</v>
      </c>
      <c r="AO586" s="91">
        <f>IFERROR(VLOOKUP($AI586,'PIVOT REPORT'!$A$5:$K$1000,5,FALSE),"")</f>
        <v>101500</v>
      </c>
      <c r="AP586" s="91">
        <f>IFERROR(VLOOKUP($AI586,'PIVOT REPORT'!$A$5:$K$1000,6,FALSE),"")</f>
        <v>18270</v>
      </c>
      <c r="AQ586" s="91">
        <f>IFERROR(VLOOKUP($AI586,'PIVOT REPORT'!$A$5:$K$1000,7,FALSE),"")</f>
        <v>0</v>
      </c>
      <c r="AR586" s="91">
        <f>IFERROR(VLOOKUP($AI586,'PIVOT REPORT'!$A$5:$K$1000,8,FALSE),"")</f>
        <v>0</v>
      </c>
      <c r="AS586" s="1"/>
      <c r="AT586" s="1" t="str">
        <f t="shared" si="11"/>
        <v>Assam</v>
      </c>
      <c r="AU586" s="1" t="str">
        <f t="shared" si="12"/>
        <v>CONSO</v>
      </c>
      <c r="AV586" s="1" t="str">
        <f t="shared" si="13"/>
        <v>7CONSO</v>
      </c>
      <c r="AW586" s="97">
        <f t="shared" si="14"/>
        <v>0.18</v>
      </c>
      <c r="AX586" s="96">
        <f t="shared" si="15"/>
        <v>101500</v>
      </c>
      <c r="AY586" s="96">
        <f t="shared" si="16"/>
        <v>18270</v>
      </c>
      <c r="AZ586" s="96">
        <f t="shared" si="17"/>
        <v>0</v>
      </c>
      <c r="BA586" s="96">
        <f t="shared" si="18"/>
        <v>0</v>
      </c>
      <c r="BB586" s="96">
        <f t="shared" si="19"/>
        <v>119770</v>
      </c>
    </row>
    <row r="587" spans="33:54" hidden="1" x14ac:dyDescent="0.25">
      <c r="AG587" s="1">
        <f t="shared" si="20"/>
        <v>7</v>
      </c>
      <c r="AH587" s="90">
        <v>13</v>
      </c>
      <c r="AI587" s="90">
        <v>13</v>
      </c>
      <c r="AJ587" s="1" t="str">
        <f>IFERROR(VLOOKUP(VLOOKUP($AI587,SALESTRANS,4,FALSE),'Master Info'!$A$14:$U$113,17,FALSE),"")</f>
        <v>24ABHPM8186N11</v>
      </c>
      <c r="AK587" s="1" t="str">
        <f>'Master Info'!$B$6&amp;Return!AI587</f>
        <v>17-18/13</v>
      </c>
      <c r="AL587" s="93">
        <f>IFERROR(VLOOKUP($AI587,'PIVOT REPORT'!$A$5:$K$1000,3,FALSE),"")</f>
        <v>42931</v>
      </c>
      <c r="AM587" s="91">
        <f>IFERROR(VLOOKUP($AI587,'PIVOT REPORT'!$A$5:$K$1000,9,FALSE),"")</f>
        <v>38940</v>
      </c>
      <c r="AN587" s="95">
        <f>IFERROR(VLOOKUP($AI587,'PIVOT REPORT'!$A$5:$K$1000,4,FALSE),"")</f>
        <v>0.18</v>
      </c>
      <c r="AO587" s="91">
        <f>IFERROR(VLOOKUP($AI587,'PIVOT REPORT'!$A$5:$K$1000,5,FALSE),"")</f>
        <v>33000</v>
      </c>
      <c r="AP587" s="91">
        <f>IFERROR(VLOOKUP($AI587,'PIVOT REPORT'!$A$5:$K$1000,6,FALSE),"")</f>
        <v>5940</v>
      </c>
      <c r="AQ587" s="91">
        <f>IFERROR(VLOOKUP($AI587,'PIVOT REPORT'!$A$5:$K$1000,7,FALSE),"")</f>
        <v>0</v>
      </c>
      <c r="AR587" s="91">
        <f>IFERROR(VLOOKUP($AI587,'PIVOT REPORT'!$A$5:$K$1000,8,FALSE),"")</f>
        <v>0</v>
      </c>
      <c r="AS587" s="1"/>
      <c r="AT587" s="1" t="str">
        <f t="shared" si="11"/>
        <v>Gujarat</v>
      </c>
      <c r="AU587" s="1" t="str">
        <f t="shared" si="12"/>
        <v>REGLIST</v>
      </c>
      <c r="AV587" s="1" t="str">
        <f t="shared" si="13"/>
        <v>7REGLIST</v>
      </c>
      <c r="AW587" s="97">
        <f t="shared" si="14"/>
        <v>0</v>
      </c>
      <c r="AX587" s="96">
        <f t="shared" si="15"/>
        <v>0</v>
      </c>
      <c r="AY587" s="96">
        <f t="shared" si="16"/>
        <v>0</v>
      </c>
      <c r="AZ587" s="96">
        <f t="shared" si="17"/>
        <v>0</v>
      </c>
      <c r="BA587" s="96">
        <f t="shared" si="18"/>
        <v>0</v>
      </c>
      <c r="BB587" s="96">
        <f t="shared" si="19"/>
        <v>0</v>
      </c>
    </row>
    <row r="588" spans="33:54" hidden="1" x14ac:dyDescent="0.25">
      <c r="AG588" s="1">
        <f t="shared" si="20"/>
        <v>8</v>
      </c>
      <c r="AH588" s="90">
        <v>14</v>
      </c>
      <c r="AI588" s="90">
        <v>14</v>
      </c>
      <c r="AJ588" s="1" t="str">
        <f>IFERROR(VLOOKUP(VLOOKUP($AI588,SALESTRANS,4,FALSE),'Master Info'!$A$14:$U$113,17,FALSE),"")</f>
        <v>18UNREGISTERED</v>
      </c>
      <c r="AK588" s="1" t="str">
        <f>'Master Info'!$B$6&amp;Return!AI588</f>
        <v>17-18/14</v>
      </c>
      <c r="AL588" s="93">
        <f>IFERROR(VLOOKUP($AI588,'PIVOT REPORT'!$A$5:$K$1000,3,FALSE),"")</f>
        <v>42959</v>
      </c>
      <c r="AM588" s="91">
        <f>IFERROR(VLOOKUP($AI588,'PIVOT REPORT'!$A$5:$K$1000,9,FALSE),"")</f>
        <v>233168</v>
      </c>
      <c r="AN588" s="95">
        <f>IFERROR(VLOOKUP($AI588,'PIVOT REPORT'!$A$5:$K$1000,4,FALSE),"")</f>
        <v>0.18</v>
      </c>
      <c r="AO588" s="91">
        <f>IFERROR(VLOOKUP($AI588,'PIVOT REPORT'!$A$5:$K$1000,5,FALSE),"")</f>
        <v>197600</v>
      </c>
      <c r="AP588" s="91">
        <f>IFERROR(VLOOKUP($AI588,'PIVOT REPORT'!$A$5:$K$1000,6,FALSE),"")</f>
        <v>35568</v>
      </c>
      <c r="AQ588" s="91">
        <f>IFERROR(VLOOKUP($AI588,'PIVOT REPORT'!$A$5:$K$1000,7,FALSE),"")</f>
        <v>0</v>
      </c>
      <c r="AR588" s="91">
        <f>IFERROR(VLOOKUP($AI588,'PIVOT REPORT'!$A$5:$K$1000,8,FALSE),"")</f>
        <v>0</v>
      </c>
      <c r="AS588" s="1"/>
      <c r="AT588" s="1" t="str">
        <f t="shared" si="11"/>
        <v>Assam</v>
      </c>
      <c r="AU588" s="1" t="str">
        <f t="shared" si="12"/>
        <v>CONSO</v>
      </c>
      <c r="AV588" s="1" t="str">
        <f t="shared" si="13"/>
        <v>8CONSO</v>
      </c>
      <c r="AW588" s="97">
        <f t="shared" si="14"/>
        <v>0</v>
      </c>
      <c r="AX588" s="96">
        <f t="shared" si="15"/>
        <v>0</v>
      </c>
      <c r="AY588" s="96">
        <f t="shared" si="16"/>
        <v>0</v>
      </c>
      <c r="AZ588" s="96">
        <f t="shared" si="17"/>
        <v>0</v>
      </c>
      <c r="BA588" s="96">
        <f t="shared" si="18"/>
        <v>0</v>
      </c>
      <c r="BB588" s="96">
        <f t="shared" si="19"/>
        <v>0</v>
      </c>
    </row>
    <row r="589" spans="33:54" hidden="1" x14ac:dyDescent="0.25">
      <c r="AG589" s="1">
        <f t="shared" si="20"/>
        <v>8</v>
      </c>
      <c r="AH589" s="90">
        <v>15</v>
      </c>
      <c r="AI589" s="90">
        <v>15</v>
      </c>
      <c r="AJ589" s="1" t="str">
        <f>IFERROR(VLOOKUP(VLOOKUP($AI589,SALESTRANS,4,FALSE),'Master Info'!$A$14:$U$113,17,FALSE),"")</f>
        <v>18UNREGISTERED</v>
      </c>
      <c r="AK589" s="1" t="str">
        <f>'Master Info'!$B$6&amp;Return!AI589</f>
        <v>17-18/15</v>
      </c>
      <c r="AL589" s="93">
        <f>IFERROR(VLOOKUP($AI589,'PIVOT REPORT'!$A$5:$K$1000,3,FALSE),"")</f>
        <v>42959</v>
      </c>
      <c r="AM589" s="91">
        <f>IFERROR(VLOOKUP($AI589,'PIVOT REPORT'!$A$5:$K$1000,9,FALSE),"")</f>
        <v>167442</v>
      </c>
      <c r="AN589" s="95">
        <f>IFERROR(VLOOKUP($AI589,'PIVOT REPORT'!$A$5:$K$1000,4,FALSE),"")</f>
        <v>0.18</v>
      </c>
      <c r="AO589" s="91">
        <f>IFERROR(VLOOKUP($AI589,'PIVOT REPORT'!$A$5:$K$1000,5,FALSE),"")</f>
        <v>141900</v>
      </c>
      <c r="AP589" s="91">
        <f>IFERROR(VLOOKUP($AI589,'PIVOT REPORT'!$A$5:$K$1000,6,FALSE),"")</f>
        <v>25542</v>
      </c>
      <c r="AQ589" s="91">
        <f>IFERROR(VLOOKUP($AI589,'PIVOT REPORT'!$A$5:$K$1000,7,FALSE),"")</f>
        <v>0</v>
      </c>
      <c r="AR589" s="91">
        <f>IFERROR(VLOOKUP($AI589,'PIVOT REPORT'!$A$5:$K$1000,8,FALSE),"")</f>
        <v>0</v>
      </c>
      <c r="AS589" s="1"/>
      <c r="AT589" s="1" t="str">
        <f t="shared" si="11"/>
        <v>Assam</v>
      </c>
      <c r="AU589" s="1" t="str">
        <f t="shared" si="12"/>
        <v>CONSO</v>
      </c>
      <c r="AV589" s="1" t="str">
        <f t="shared" si="13"/>
        <v>8CONSO</v>
      </c>
      <c r="AW589" s="97">
        <f t="shared" si="14"/>
        <v>0</v>
      </c>
      <c r="AX589" s="96">
        <f t="shared" si="15"/>
        <v>0</v>
      </c>
      <c r="AY589" s="96">
        <f t="shared" si="16"/>
        <v>0</v>
      </c>
      <c r="AZ589" s="96">
        <f t="shared" si="17"/>
        <v>0</v>
      </c>
      <c r="BA589" s="96">
        <f t="shared" si="18"/>
        <v>0</v>
      </c>
      <c r="BB589" s="96">
        <f t="shared" si="19"/>
        <v>0</v>
      </c>
    </row>
    <row r="590" spans="33:54" hidden="1" x14ac:dyDescent="0.25">
      <c r="AG590" s="1">
        <f t="shared" si="20"/>
        <v>8</v>
      </c>
      <c r="AH590" s="90">
        <v>16</v>
      </c>
      <c r="AI590" s="90">
        <v>16</v>
      </c>
      <c r="AJ590" s="1" t="str">
        <f>IFERROR(VLOOKUP(VLOOKUP($AI590,SALESTRANS,4,FALSE),'Master Info'!$A$14:$U$113,17,FALSE),"")</f>
        <v>27UNREGISTERED</v>
      </c>
      <c r="AK590" s="1" t="str">
        <f>'Master Info'!$B$6&amp;Return!AI590</f>
        <v>17-18/16</v>
      </c>
      <c r="AL590" s="93">
        <f>IFERROR(VLOOKUP($AI590,'PIVOT REPORT'!$A$5:$K$1000,3,FALSE),"")</f>
        <v>42959</v>
      </c>
      <c r="AM590" s="91">
        <f>IFERROR(VLOOKUP($AI590,'PIVOT REPORT'!$A$5:$K$1000,9,FALSE),"")</f>
        <v>79650</v>
      </c>
      <c r="AN590" s="95">
        <f>IFERROR(VLOOKUP($AI590,'PIVOT REPORT'!$A$5:$K$1000,4,FALSE),"")</f>
        <v>0.09</v>
      </c>
      <c r="AO590" s="91">
        <f>IFERROR(VLOOKUP($AI590,'PIVOT REPORT'!$A$5:$K$1000,5,FALSE),"")</f>
        <v>67500</v>
      </c>
      <c r="AP590" s="91">
        <f>IFERROR(VLOOKUP($AI590,'PIVOT REPORT'!$A$5:$K$1000,6,FALSE),"")</f>
        <v>0</v>
      </c>
      <c r="AQ590" s="91">
        <f>IFERROR(VLOOKUP($AI590,'PIVOT REPORT'!$A$5:$K$1000,7,FALSE),"")</f>
        <v>6075</v>
      </c>
      <c r="AR590" s="91">
        <f>IFERROR(VLOOKUP($AI590,'PIVOT REPORT'!$A$5:$K$1000,8,FALSE),"")</f>
        <v>6075</v>
      </c>
      <c r="AS590" s="1"/>
      <c r="AT590" s="1" t="str">
        <f t="shared" si="11"/>
        <v>Maharashtra</v>
      </c>
      <c r="AU590" s="1" t="str">
        <f t="shared" si="12"/>
        <v>CONSO</v>
      </c>
      <c r="AV590" s="1" t="str">
        <f t="shared" si="13"/>
        <v>8CONSO</v>
      </c>
      <c r="AW590" s="97">
        <f t="shared" si="14"/>
        <v>0</v>
      </c>
      <c r="AX590" s="96">
        <f t="shared" si="15"/>
        <v>0</v>
      </c>
      <c r="AY590" s="96">
        <f t="shared" si="16"/>
        <v>0</v>
      </c>
      <c r="AZ590" s="96">
        <f t="shared" si="17"/>
        <v>0</v>
      </c>
      <c r="BA590" s="96">
        <f t="shared" si="18"/>
        <v>0</v>
      </c>
      <c r="BB590" s="96">
        <f t="shared" si="19"/>
        <v>0</v>
      </c>
    </row>
    <row r="591" spans="33:54" hidden="1" x14ac:dyDescent="0.25">
      <c r="AG591" s="1">
        <f t="shared" si="20"/>
        <v>8</v>
      </c>
      <c r="AH591" s="90">
        <v>17</v>
      </c>
      <c r="AI591" s="90">
        <v>17</v>
      </c>
      <c r="AJ591" s="1" t="str">
        <f>IFERROR(VLOOKUP(VLOOKUP($AI591,SALESTRANS,4,FALSE),'Master Info'!$A$14:$U$113,17,FALSE),"")</f>
        <v>18UNREGISTERED</v>
      </c>
      <c r="AK591" s="1" t="str">
        <f>'Master Info'!$B$6&amp;Return!AI591</f>
        <v>17-18/17</v>
      </c>
      <c r="AL591" s="93">
        <f>IFERROR(VLOOKUP($AI591,'PIVOT REPORT'!$A$5:$K$1000,3,FALSE),"")</f>
        <v>42959</v>
      </c>
      <c r="AM591" s="91">
        <f>IFERROR(VLOOKUP($AI591,'PIVOT REPORT'!$A$5:$K$1000,9,FALSE),"")</f>
        <v>54870</v>
      </c>
      <c r="AN591" s="95">
        <f>IFERROR(VLOOKUP($AI591,'PIVOT REPORT'!$A$5:$K$1000,4,FALSE),"")</f>
        <v>0.18</v>
      </c>
      <c r="AO591" s="91">
        <f>IFERROR(VLOOKUP($AI591,'PIVOT REPORT'!$A$5:$K$1000,5,FALSE),"")</f>
        <v>46500</v>
      </c>
      <c r="AP591" s="91">
        <f>IFERROR(VLOOKUP($AI591,'PIVOT REPORT'!$A$5:$K$1000,6,FALSE),"")</f>
        <v>8370</v>
      </c>
      <c r="AQ591" s="91">
        <f>IFERROR(VLOOKUP($AI591,'PIVOT REPORT'!$A$5:$K$1000,7,FALSE),"")</f>
        <v>0</v>
      </c>
      <c r="AR591" s="91">
        <f>IFERROR(VLOOKUP($AI591,'PIVOT REPORT'!$A$5:$K$1000,8,FALSE),"")</f>
        <v>0</v>
      </c>
      <c r="AS591" s="1"/>
      <c r="AT591" s="1" t="str">
        <f t="shared" si="11"/>
        <v>Assam</v>
      </c>
      <c r="AU591" s="1" t="str">
        <f t="shared" si="12"/>
        <v>CONSO</v>
      </c>
      <c r="AV591" s="1" t="str">
        <f t="shared" si="13"/>
        <v>8CONSO</v>
      </c>
      <c r="AW591" s="97">
        <f t="shared" si="14"/>
        <v>0</v>
      </c>
      <c r="AX591" s="96">
        <f t="shared" si="15"/>
        <v>0</v>
      </c>
      <c r="AY591" s="96">
        <f t="shared" si="16"/>
        <v>0</v>
      </c>
      <c r="AZ591" s="96">
        <f t="shared" si="17"/>
        <v>0</v>
      </c>
      <c r="BA591" s="96">
        <f t="shared" si="18"/>
        <v>0</v>
      </c>
      <c r="BB591" s="96">
        <f t="shared" si="19"/>
        <v>0</v>
      </c>
    </row>
    <row r="592" spans="33:54" hidden="1" x14ac:dyDescent="0.25">
      <c r="AG592" s="1" t="str">
        <f t="shared" si="20"/>
        <v/>
      </c>
      <c r="AH592" s="90">
        <v>18</v>
      </c>
      <c r="AI592" s="90">
        <v>18</v>
      </c>
      <c r="AJ592" s="1" t="str">
        <f>IFERROR(VLOOKUP(VLOOKUP($AI592,SALESTRANS,4,FALSE),'Master Info'!$A$14:$U$113,17,FALSE),"")</f>
        <v/>
      </c>
      <c r="AK592" s="1" t="str">
        <f>'Master Info'!$B$6&amp;Return!AI592</f>
        <v>17-18/18</v>
      </c>
      <c r="AL592" s="93" t="str">
        <f>IFERROR(VLOOKUP($AI592,'PIVOT REPORT'!$A$5:$K$1000,3,FALSE),"")</f>
        <v/>
      </c>
      <c r="AM592" s="91" t="str">
        <f>IFERROR(VLOOKUP($AI592,'PIVOT REPORT'!$A$5:$K$1000,9,FALSE),"")</f>
        <v/>
      </c>
      <c r="AN592" s="95" t="str">
        <f>IFERROR(VLOOKUP($AI592,'PIVOT REPORT'!$A$5:$K$1000,4,FALSE),"")</f>
        <v/>
      </c>
      <c r="AO592" s="91" t="str">
        <f>IFERROR(VLOOKUP($AI592,'PIVOT REPORT'!$A$5:$K$1000,5,FALSE),"")</f>
        <v/>
      </c>
      <c r="AP592" s="91" t="str">
        <f>IFERROR(VLOOKUP($AI592,'PIVOT REPORT'!$A$5:$K$1000,6,FALSE),"")</f>
        <v/>
      </c>
      <c r="AQ592" s="91" t="str">
        <f>IFERROR(VLOOKUP($AI592,'PIVOT REPORT'!$A$5:$K$1000,7,FALSE),"")</f>
        <v/>
      </c>
      <c r="AR592" s="91" t="str">
        <f>IFERROR(VLOOKUP($AI592,'PIVOT REPORT'!$A$5:$K$1000,8,FALSE),"")</f>
        <v/>
      </c>
      <c r="AS592" s="1"/>
      <c r="AT592" s="1" t="str">
        <f t="shared" si="11"/>
        <v/>
      </c>
      <c r="AU592" s="1" t="str">
        <f t="shared" si="12"/>
        <v>REGLIST</v>
      </c>
      <c r="AV592" s="1" t="str">
        <f t="shared" si="13"/>
        <v>REGLIST</v>
      </c>
      <c r="AW592" s="97">
        <f t="shared" si="14"/>
        <v>0</v>
      </c>
      <c r="AX592" s="96">
        <f t="shared" si="15"/>
        <v>0</v>
      </c>
      <c r="AY592" s="96">
        <f t="shared" si="16"/>
        <v>0</v>
      </c>
      <c r="AZ592" s="96">
        <f t="shared" si="17"/>
        <v>0</v>
      </c>
      <c r="BA592" s="96">
        <f t="shared" si="18"/>
        <v>0</v>
      </c>
      <c r="BB592" s="96">
        <f t="shared" si="19"/>
        <v>0</v>
      </c>
    </row>
    <row r="593" spans="33:54" hidden="1" x14ac:dyDescent="0.25">
      <c r="AG593" s="1" t="str">
        <f t="shared" si="20"/>
        <v/>
      </c>
      <c r="AH593" s="90">
        <v>19</v>
      </c>
      <c r="AI593" s="90">
        <v>19</v>
      </c>
      <c r="AJ593" s="1" t="str">
        <f>IFERROR(VLOOKUP(VLOOKUP($AI593,SALESTRANS,4,FALSE),'Master Info'!$A$14:$U$113,17,FALSE),"")</f>
        <v/>
      </c>
      <c r="AK593" s="1" t="str">
        <f>'Master Info'!$B$6&amp;Return!AI593</f>
        <v>17-18/19</v>
      </c>
      <c r="AL593" s="93" t="str">
        <f>IFERROR(VLOOKUP($AI593,'PIVOT REPORT'!$A$5:$K$1000,3,FALSE),"")</f>
        <v/>
      </c>
      <c r="AM593" s="91" t="str">
        <f>IFERROR(VLOOKUP($AI593,'PIVOT REPORT'!$A$5:$K$1000,9,FALSE),"")</f>
        <v/>
      </c>
      <c r="AN593" s="95" t="str">
        <f>IFERROR(VLOOKUP($AI593,'PIVOT REPORT'!$A$5:$K$1000,4,FALSE),"")</f>
        <v/>
      </c>
      <c r="AO593" s="91" t="str">
        <f>IFERROR(VLOOKUP($AI593,'PIVOT REPORT'!$A$5:$K$1000,5,FALSE),"")</f>
        <v/>
      </c>
      <c r="AP593" s="91" t="str">
        <f>IFERROR(VLOOKUP($AI593,'PIVOT REPORT'!$A$5:$K$1000,6,FALSE),"")</f>
        <v/>
      </c>
      <c r="AQ593" s="91" t="str">
        <f>IFERROR(VLOOKUP($AI593,'PIVOT REPORT'!$A$5:$K$1000,7,FALSE),"")</f>
        <v/>
      </c>
      <c r="AR593" s="91" t="str">
        <f>IFERROR(VLOOKUP($AI593,'PIVOT REPORT'!$A$5:$K$1000,8,FALSE),"")</f>
        <v/>
      </c>
      <c r="AS593" s="1"/>
      <c r="AT593" s="1" t="str">
        <f t="shared" si="11"/>
        <v/>
      </c>
      <c r="AU593" s="1" t="str">
        <f t="shared" si="12"/>
        <v>REGLIST</v>
      </c>
      <c r="AV593" s="1" t="str">
        <f t="shared" si="13"/>
        <v>REGLIST</v>
      </c>
      <c r="AW593" s="97">
        <f t="shared" si="14"/>
        <v>0</v>
      </c>
      <c r="AX593" s="96">
        <f t="shared" si="15"/>
        <v>0</v>
      </c>
      <c r="AY593" s="96">
        <f t="shared" si="16"/>
        <v>0</v>
      </c>
      <c r="AZ593" s="96">
        <f t="shared" si="17"/>
        <v>0</v>
      </c>
      <c r="BA593" s="96">
        <f t="shared" si="18"/>
        <v>0</v>
      </c>
      <c r="BB593" s="96">
        <f t="shared" si="19"/>
        <v>0</v>
      </c>
    </row>
    <row r="594" spans="33:54" hidden="1" x14ac:dyDescent="0.25">
      <c r="AG594" s="1" t="str">
        <f t="shared" si="20"/>
        <v/>
      </c>
      <c r="AH594" s="90">
        <v>20</v>
      </c>
      <c r="AI594" s="90">
        <v>20</v>
      </c>
      <c r="AJ594" s="1" t="str">
        <f>IFERROR(VLOOKUP(VLOOKUP($AI594,SALESTRANS,4,FALSE),'Master Info'!$A$14:$U$113,17,FALSE),"")</f>
        <v/>
      </c>
      <c r="AK594" s="1" t="str">
        <f>'Master Info'!$B$6&amp;Return!AI594</f>
        <v>17-18/20</v>
      </c>
      <c r="AL594" s="93" t="str">
        <f>IFERROR(VLOOKUP($AI594,'PIVOT REPORT'!$A$5:$K$1000,3,FALSE),"")</f>
        <v/>
      </c>
      <c r="AM594" s="91" t="str">
        <f>IFERROR(VLOOKUP($AI594,'PIVOT REPORT'!$A$5:$K$1000,9,FALSE),"")</f>
        <v/>
      </c>
      <c r="AN594" s="95" t="str">
        <f>IFERROR(VLOOKUP($AI594,'PIVOT REPORT'!$A$5:$K$1000,4,FALSE),"")</f>
        <v/>
      </c>
      <c r="AO594" s="91" t="str">
        <f>IFERROR(VLOOKUP($AI594,'PIVOT REPORT'!$A$5:$K$1000,5,FALSE),"")</f>
        <v/>
      </c>
      <c r="AP594" s="91" t="str">
        <f>IFERROR(VLOOKUP($AI594,'PIVOT REPORT'!$A$5:$K$1000,6,FALSE),"")</f>
        <v/>
      </c>
      <c r="AQ594" s="91" t="str">
        <f>IFERROR(VLOOKUP($AI594,'PIVOT REPORT'!$A$5:$K$1000,7,FALSE),"")</f>
        <v/>
      </c>
      <c r="AR594" s="91" t="str">
        <f>IFERROR(VLOOKUP($AI594,'PIVOT REPORT'!$A$5:$K$1000,8,FALSE),"")</f>
        <v/>
      </c>
      <c r="AS594" s="1"/>
      <c r="AT594" s="1" t="str">
        <f t="shared" si="11"/>
        <v/>
      </c>
      <c r="AU594" s="1" t="str">
        <f t="shared" si="12"/>
        <v>REGLIST</v>
      </c>
      <c r="AV594" s="1" t="str">
        <f t="shared" si="13"/>
        <v>REGLIST</v>
      </c>
      <c r="AW594" s="97">
        <f t="shared" si="14"/>
        <v>0</v>
      </c>
      <c r="AX594" s="96">
        <f t="shared" si="15"/>
        <v>0</v>
      </c>
      <c r="AY594" s="96">
        <f t="shared" si="16"/>
        <v>0</v>
      </c>
      <c r="AZ594" s="96">
        <f t="shared" si="17"/>
        <v>0</v>
      </c>
      <c r="BA594" s="96">
        <f t="shared" si="18"/>
        <v>0</v>
      </c>
      <c r="BB594" s="96">
        <f t="shared" si="19"/>
        <v>0</v>
      </c>
    </row>
    <row r="595" spans="33:54" hidden="1" x14ac:dyDescent="0.25">
      <c r="AG595" s="1" t="str">
        <f t="shared" si="20"/>
        <v/>
      </c>
      <c r="AH595" s="90">
        <v>21</v>
      </c>
      <c r="AI595" s="90">
        <v>21</v>
      </c>
      <c r="AJ595" s="1" t="str">
        <f>IFERROR(VLOOKUP(VLOOKUP($AI595,SALESTRANS,4,FALSE),'Master Info'!$A$14:$U$113,17,FALSE),"")</f>
        <v/>
      </c>
      <c r="AK595" s="1" t="str">
        <f>'Master Info'!$B$6&amp;Return!AI595</f>
        <v>17-18/21</v>
      </c>
      <c r="AL595" s="93" t="str">
        <f>IFERROR(VLOOKUP($AI595,'PIVOT REPORT'!$A$5:$K$1000,3,FALSE),"")</f>
        <v/>
      </c>
      <c r="AM595" s="91" t="str">
        <f>IFERROR(VLOOKUP($AI595,'PIVOT REPORT'!$A$5:$K$1000,9,FALSE),"")</f>
        <v/>
      </c>
      <c r="AN595" s="95" t="str">
        <f>IFERROR(VLOOKUP($AI595,'PIVOT REPORT'!$A$5:$K$1000,4,FALSE),"")</f>
        <v/>
      </c>
      <c r="AO595" s="91" t="str">
        <f>IFERROR(VLOOKUP($AI595,'PIVOT REPORT'!$A$5:$K$1000,5,FALSE),"")</f>
        <v/>
      </c>
      <c r="AP595" s="91" t="str">
        <f>IFERROR(VLOOKUP($AI595,'PIVOT REPORT'!$A$5:$K$1000,6,FALSE),"")</f>
        <v/>
      </c>
      <c r="AQ595" s="91" t="str">
        <f>IFERROR(VLOOKUP($AI595,'PIVOT REPORT'!$A$5:$K$1000,7,FALSE),"")</f>
        <v/>
      </c>
      <c r="AR595" s="91" t="str">
        <f>IFERROR(VLOOKUP($AI595,'PIVOT REPORT'!$A$5:$K$1000,8,FALSE),"")</f>
        <v/>
      </c>
      <c r="AS595" s="1"/>
      <c r="AT595" s="1" t="str">
        <f t="shared" si="11"/>
        <v/>
      </c>
      <c r="AU595" s="1" t="str">
        <f t="shared" si="12"/>
        <v>REGLIST</v>
      </c>
      <c r="AV595" s="1" t="str">
        <f t="shared" si="13"/>
        <v>REGLIST</v>
      </c>
      <c r="AW595" s="97">
        <f t="shared" si="14"/>
        <v>0</v>
      </c>
      <c r="AX595" s="96">
        <f t="shared" si="15"/>
        <v>0</v>
      </c>
      <c r="AY595" s="96">
        <f t="shared" si="16"/>
        <v>0</v>
      </c>
      <c r="AZ595" s="96">
        <f t="shared" si="17"/>
        <v>0</v>
      </c>
      <c r="BA595" s="96">
        <f t="shared" si="18"/>
        <v>0</v>
      </c>
      <c r="BB595" s="96">
        <f t="shared" si="19"/>
        <v>0</v>
      </c>
    </row>
    <row r="596" spans="33:54" hidden="1" x14ac:dyDescent="0.25">
      <c r="AG596" s="1" t="str">
        <f t="shared" si="20"/>
        <v/>
      </c>
      <c r="AH596" s="90">
        <v>22</v>
      </c>
      <c r="AI596" s="90">
        <v>22</v>
      </c>
      <c r="AJ596" s="1" t="str">
        <f>IFERROR(VLOOKUP(VLOOKUP($AI596,SALESTRANS,4,FALSE),'Master Info'!$A$14:$U$113,17,FALSE),"")</f>
        <v/>
      </c>
      <c r="AK596" s="1" t="str">
        <f>'Master Info'!$B$6&amp;Return!AI596</f>
        <v>17-18/22</v>
      </c>
      <c r="AL596" s="93" t="str">
        <f>IFERROR(VLOOKUP($AI596,'PIVOT REPORT'!$A$5:$K$1000,3,FALSE),"")</f>
        <v/>
      </c>
      <c r="AM596" s="91" t="str">
        <f>IFERROR(VLOOKUP($AI596,'PIVOT REPORT'!$A$5:$K$1000,9,FALSE),"")</f>
        <v/>
      </c>
      <c r="AN596" s="95" t="str">
        <f>IFERROR(VLOOKUP($AI596,'PIVOT REPORT'!$A$5:$K$1000,4,FALSE),"")</f>
        <v/>
      </c>
      <c r="AO596" s="91" t="str">
        <f>IFERROR(VLOOKUP($AI596,'PIVOT REPORT'!$A$5:$K$1000,5,FALSE),"")</f>
        <v/>
      </c>
      <c r="AP596" s="91" t="str">
        <f>IFERROR(VLOOKUP($AI596,'PIVOT REPORT'!$A$5:$K$1000,6,FALSE),"")</f>
        <v/>
      </c>
      <c r="AQ596" s="91" t="str">
        <f>IFERROR(VLOOKUP($AI596,'PIVOT REPORT'!$A$5:$K$1000,7,FALSE),"")</f>
        <v/>
      </c>
      <c r="AR596" s="91" t="str">
        <f>IFERROR(VLOOKUP($AI596,'PIVOT REPORT'!$A$5:$K$1000,8,FALSE),"")</f>
        <v/>
      </c>
      <c r="AS596" s="1"/>
      <c r="AT596" s="1" t="str">
        <f t="shared" si="11"/>
        <v/>
      </c>
      <c r="AU596" s="1" t="str">
        <f t="shared" si="12"/>
        <v>REGLIST</v>
      </c>
      <c r="AV596" s="1" t="str">
        <f t="shared" si="13"/>
        <v>REGLIST</v>
      </c>
      <c r="AW596" s="97">
        <f t="shared" si="14"/>
        <v>0</v>
      </c>
      <c r="AX596" s="96">
        <f t="shared" si="15"/>
        <v>0</v>
      </c>
      <c r="AY596" s="96">
        <f t="shared" si="16"/>
        <v>0</v>
      </c>
      <c r="AZ596" s="96">
        <f t="shared" si="17"/>
        <v>0</v>
      </c>
      <c r="BA596" s="96">
        <f t="shared" si="18"/>
        <v>0</v>
      </c>
      <c r="BB596" s="96">
        <f t="shared" si="19"/>
        <v>0</v>
      </c>
    </row>
    <row r="597" spans="33:54" hidden="1" x14ac:dyDescent="0.25">
      <c r="AG597" s="1" t="str">
        <f t="shared" si="20"/>
        <v/>
      </c>
      <c r="AH597" s="90">
        <v>23</v>
      </c>
      <c r="AI597" s="90">
        <v>23</v>
      </c>
      <c r="AJ597" s="1" t="str">
        <f>IFERROR(VLOOKUP(VLOOKUP($AI597,SALESTRANS,4,FALSE),'Master Info'!$A$14:$U$113,17,FALSE),"")</f>
        <v/>
      </c>
      <c r="AK597" s="1" t="str">
        <f>'Master Info'!$B$6&amp;Return!AI597</f>
        <v>17-18/23</v>
      </c>
      <c r="AL597" s="93" t="str">
        <f>IFERROR(VLOOKUP($AI597,'PIVOT REPORT'!$A$5:$K$1000,3,FALSE),"")</f>
        <v/>
      </c>
      <c r="AM597" s="91" t="str">
        <f>IFERROR(VLOOKUP($AI597,'PIVOT REPORT'!$A$5:$K$1000,9,FALSE),"")</f>
        <v/>
      </c>
      <c r="AN597" s="95" t="str">
        <f>IFERROR(VLOOKUP($AI597,'PIVOT REPORT'!$A$5:$K$1000,4,FALSE),"")</f>
        <v/>
      </c>
      <c r="AO597" s="91" t="str">
        <f>IFERROR(VLOOKUP($AI597,'PIVOT REPORT'!$A$5:$K$1000,5,FALSE),"")</f>
        <v/>
      </c>
      <c r="AP597" s="91" t="str">
        <f>IFERROR(VLOOKUP($AI597,'PIVOT REPORT'!$A$5:$K$1000,6,FALSE),"")</f>
        <v/>
      </c>
      <c r="AQ597" s="91" t="str">
        <f>IFERROR(VLOOKUP($AI597,'PIVOT REPORT'!$A$5:$K$1000,7,FALSE),"")</f>
        <v/>
      </c>
      <c r="AR597" s="91" t="str">
        <f>IFERROR(VLOOKUP($AI597,'PIVOT REPORT'!$A$5:$K$1000,8,FALSE),"")</f>
        <v/>
      </c>
      <c r="AS597" s="1"/>
      <c r="AT597" s="1" t="str">
        <f t="shared" si="11"/>
        <v/>
      </c>
      <c r="AU597" s="1" t="str">
        <f t="shared" si="12"/>
        <v>REGLIST</v>
      </c>
      <c r="AV597" s="1" t="str">
        <f t="shared" si="13"/>
        <v>REGLIST</v>
      </c>
      <c r="AW597" s="97">
        <f t="shared" si="14"/>
        <v>0</v>
      </c>
      <c r="AX597" s="96">
        <f t="shared" si="15"/>
        <v>0</v>
      </c>
      <c r="AY597" s="96">
        <f t="shared" si="16"/>
        <v>0</v>
      </c>
      <c r="AZ597" s="96">
        <f t="shared" si="17"/>
        <v>0</v>
      </c>
      <c r="BA597" s="96">
        <f t="shared" si="18"/>
        <v>0</v>
      </c>
      <c r="BB597" s="96">
        <f t="shared" si="19"/>
        <v>0</v>
      </c>
    </row>
    <row r="598" spans="33:54" hidden="1" x14ac:dyDescent="0.25">
      <c r="AG598" s="1" t="str">
        <f t="shared" si="20"/>
        <v/>
      </c>
      <c r="AH598" s="90">
        <v>24</v>
      </c>
      <c r="AI598" s="90">
        <v>24</v>
      </c>
      <c r="AJ598" s="1" t="str">
        <f>IFERROR(VLOOKUP(VLOOKUP($AI598,SALESTRANS,4,FALSE),'Master Info'!$A$14:$U$113,17,FALSE),"")</f>
        <v/>
      </c>
      <c r="AK598" s="1" t="str">
        <f>'Master Info'!$B$6&amp;Return!AI598</f>
        <v>17-18/24</v>
      </c>
      <c r="AL598" s="93" t="str">
        <f>IFERROR(VLOOKUP($AI598,'PIVOT REPORT'!$A$5:$K$1000,3,FALSE),"")</f>
        <v/>
      </c>
      <c r="AM598" s="91" t="str">
        <f>IFERROR(VLOOKUP($AI598,'PIVOT REPORT'!$A$5:$K$1000,9,FALSE),"")</f>
        <v/>
      </c>
      <c r="AN598" s="95" t="str">
        <f>IFERROR(VLOOKUP($AI598,'PIVOT REPORT'!$A$5:$K$1000,4,FALSE),"")</f>
        <v/>
      </c>
      <c r="AO598" s="91" t="str">
        <f>IFERROR(VLOOKUP($AI598,'PIVOT REPORT'!$A$5:$K$1000,5,FALSE),"")</f>
        <v/>
      </c>
      <c r="AP598" s="91" t="str">
        <f>IFERROR(VLOOKUP($AI598,'PIVOT REPORT'!$A$5:$K$1000,6,FALSE),"")</f>
        <v/>
      </c>
      <c r="AQ598" s="91" t="str">
        <f>IFERROR(VLOOKUP($AI598,'PIVOT REPORT'!$A$5:$K$1000,7,FALSE),"")</f>
        <v/>
      </c>
      <c r="AR598" s="91" t="str">
        <f>IFERROR(VLOOKUP($AI598,'PIVOT REPORT'!$A$5:$K$1000,8,FALSE),"")</f>
        <v/>
      </c>
      <c r="AS598" s="1"/>
      <c r="AT598" s="1" t="str">
        <f t="shared" si="11"/>
        <v/>
      </c>
      <c r="AU598" s="1" t="str">
        <f t="shared" si="12"/>
        <v>REGLIST</v>
      </c>
      <c r="AV598" s="1" t="str">
        <f t="shared" si="13"/>
        <v>REGLIST</v>
      </c>
      <c r="AW598" s="97">
        <f t="shared" si="14"/>
        <v>0</v>
      </c>
      <c r="AX598" s="96">
        <f t="shared" si="15"/>
        <v>0</v>
      </c>
      <c r="AY598" s="96">
        <f t="shared" si="16"/>
        <v>0</v>
      </c>
      <c r="AZ598" s="96">
        <f t="shared" si="17"/>
        <v>0</v>
      </c>
      <c r="BA598" s="96">
        <f t="shared" si="18"/>
        <v>0</v>
      </c>
      <c r="BB598" s="96">
        <f t="shared" si="19"/>
        <v>0</v>
      </c>
    </row>
    <row r="599" spans="33:54" hidden="1" x14ac:dyDescent="0.25">
      <c r="AG599" s="1" t="str">
        <f t="shared" si="20"/>
        <v/>
      </c>
      <c r="AH599" s="90">
        <v>25</v>
      </c>
      <c r="AI599" s="90">
        <v>25</v>
      </c>
      <c r="AJ599" s="1" t="str">
        <f>IFERROR(VLOOKUP(VLOOKUP($AI599,SALESTRANS,4,FALSE),'Master Info'!$A$14:$U$113,17,FALSE),"")</f>
        <v/>
      </c>
      <c r="AK599" s="1" t="str">
        <f>'Master Info'!$B$6&amp;Return!AI599</f>
        <v>17-18/25</v>
      </c>
      <c r="AL599" s="93" t="str">
        <f>IFERROR(VLOOKUP($AI599,'PIVOT REPORT'!$A$5:$K$1000,3,FALSE),"")</f>
        <v/>
      </c>
      <c r="AM599" s="91" t="str">
        <f>IFERROR(VLOOKUP($AI599,'PIVOT REPORT'!$A$5:$K$1000,9,FALSE),"")</f>
        <v/>
      </c>
      <c r="AN599" s="95" t="str">
        <f>IFERROR(VLOOKUP($AI599,'PIVOT REPORT'!$A$5:$K$1000,4,FALSE),"")</f>
        <v/>
      </c>
      <c r="AO599" s="91" t="str">
        <f>IFERROR(VLOOKUP($AI599,'PIVOT REPORT'!$A$5:$K$1000,5,FALSE),"")</f>
        <v/>
      </c>
      <c r="AP599" s="91" t="str">
        <f>IFERROR(VLOOKUP($AI599,'PIVOT REPORT'!$A$5:$K$1000,6,FALSE),"")</f>
        <v/>
      </c>
      <c r="AQ599" s="91" t="str">
        <f>IFERROR(VLOOKUP($AI599,'PIVOT REPORT'!$A$5:$K$1000,7,FALSE),"")</f>
        <v/>
      </c>
      <c r="AR599" s="91" t="str">
        <f>IFERROR(VLOOKUP($AI599,'PIVOT REPORT'!$A$5:$K$1000,8,FALSE),"")</f>
        <v/>
      </c>
      <c r="AS599" s="1"/>
      <c r="AT599" s="1" t="str">
        <f t="shared" si="11"/>
        <v/>
      </c>
      <c r="AU599" s="1" t="str">
        <f t="shared" si="12"/>
        <v>REGLIST</v>
      </c>
      <c r="AV599" s="1" t="str">
        <f t="shared" si="13"/>
        <v>REGLIST</v>
      </c>
      <c r="AW599" s="97">
        <f t="shared" si="14"/>
        <v>0</v>
      </c>
      <c r="AX599" s="96">
        <f t="shared" si="15"/>
        <v>0</v>
      </c>
      <c r="AY599" s="96">
        <f t="shared" si="16"/>
        <v>0</v>
      </c>
      <c r="AZ599" s="96">
        <f t="shared" si="17"/>
        <v>0</v>
      </c>
      <c r="BA599" s="96">
        <f t="shared" si="18"/>
        <v>0</v>
      </c>
      <c r="BB599" s="96">
        <f t="shared" si="19"/>
        <v>0</v>
      </c>
    </row>
    <row r="600" spans="33:54" hidden="1" x14ac:dyDescent="0.25">
      <c r="AG600" s="1" t="str">
        <f t="shared" si="20"/>
        <v/>
      </c>
      <c r="AH600" s="90">
        <v>26</v>
      </c>
      <c r="AI600" s="90">
        <v>26</v>
      </c>
      <c r="AJ600" s="1" t="str">
        <f>IFERROR(VLOOKUP(VLOOKUP($AI600,SALESTRANS,4,FALSE),'Master Info'!$A$14:$U$113,17,FALSE),"")</f>
        <v/>
      </c>
      <c r="AK600" s="1" t="str">
        <f>'Master Info'!$B$6&amp;Return!AI600</f>
        <v>17-18/26</v>
      </c>
      <c r="AL600" s="93" t="str">
        <f>IFERROR(VLOOKUP($AI600,'PIVOT REPORT'!$A$5:$K$1000,3,FALSE),"")</f>
        <v/>
      </c>
      <c r="AM600" s="91" t="str">
        <f>IFERROR(VLOOKUP($AI600,'PIVOT REPORT'!$A$5:$K$1000,9,FALSE),"")</f>
        <v/>
      </c>
      <c r="AN600" s="95" t="str">
        <f>IFERROR(VLOOKUP($AI600,'PIVOT REPORT'!$A$5:$K$1000,4,FALSE),"")</f>
        <v/>
      </c>
      <c r="AO600" s="91" t="str">
        <f>IFERROR(VLOOKUP($AI600,'PIVOT REPORT'!$A$5:$K$1000,5,FALSE),"")</f>
        <v/>
      </c>
      <c r="AP600" s="91" t="str">
        <f>IFERROR(VLOOKUP($AI600,'PIVOT REPORT'!$A$5:$K$1000,6,FALSE),"")</f>
        <v/>
      </c>
      <c r="AQ600" s="91" t="str">
        <f>IFERROR(VLOOKUP($AI600,'PIVOT REPORT'!$A$5:$K$1000,7,FALSE),"")</f>
        <v/>
      </c>
      <c r="AR600" s="91" t="str">
        <f>IFERROR(VLOOKUP($AI600,'PIVOT REPORT'!$A$5:$K$1000,8,FALSE),"")</f>
        <v/>
      </c>
      <c r="AS600" s="1"/>
      <c r="AT600" s="1" t="str">
        <f t="shared" si="11"/>
        <v/>
      </c>
      <c r="AU600" s="1" t="str">
        <f t="shared" si="12"/>
        <v>REGLIST</v>
      </c>
      <c r="AV600" s="1" t="str">
        <f t="shared" si="13"/>
        <v>REGLIST</v>
      </c>
      <c r="AW600" s="97">
        <f t="shared" si="14"/>
        <v>0</v>
      </c>
      <c r="AX600" s="96">
        <f t="shared" si="15"/>
        <v>0</v>
      </c>
      <c r="AY600" s="96">
        <f t="shared" si="16"/>
        <v>0</v>
      </c>
      <c r="AZ600" s="96">
        <f t="shared" si="17"/>
        <v>0</v>
      </c>
      <c r="BA600" s="96">
        <f t="shared" si="18"/>
        <v>0</v>
      </c>
      <c r="BB600" s="96">
        <f t="shared" si="19"/>
        <v>0</v>
      </c>
    </row>
    <row r="601" spans="33:54" hidden="1" x14ac:dyDescent="0.25">
      <c r="AG601" s="1" t="str">
        <f t="shared" si="20"/>
        <v/>
      </c>
      <c r="AH601" s="90">
        <v>27</v>
      </c>
      <c r="AI601" s="90">
        <v>27</v>
      </c>
      <c r="AJ601" s="1" t="str">
        <f>IFERROR(VLOOKUP(VLOOKUP($AI601,SALESTRANS,4,FALSE),'Master Info'!$A$14:$U$113,17,FALSE),"")</f>
        <v/>
      </c>
      <c r="AK601" s="1" t="str">
        <f>'Master Info'!$B$6&amp;Return!AI601</f>
        <v>17-18/27</v>
      </c>
      <c r="AL601" s="93" t="str">
        <f>IFERROR(VLOOKUP($AI601,'PIVOT REPORT'!$A$5:$K$1000,3,FALSE),"")</f>
        <v/>
      </c>
      <c r="AM601" s="91" t="str">
        <f>IFERROR(VLOOKUP($AI601,'PIVOT REPORT'!$A$5:$K$1000,9,FALSE),"")</f>
        <v/>
      </c>
      <c r="AN601" s="95" t="str">
        <f>IFERROR(VLOOKUP($AI601,'PIVOT REPORT'!$A$5:$K$1000,4,FALSE),"")</f>
        <v/>
      </c>
      <c r="AO601" s="91" t="str">
        <f>IFERROR(VLOOKUP($AI601,'PIVOT REPORT'!$A$5:$K$1000,5,FALSE),"")</f>
        <v/>
      </c>
      <c r="AP601" s="91" t="str">
        <f>IFERROR(VLOOKUP($AI601,'PIVOT REPORT'!$A$5:$K$1000,6,FALSE),"")</f>
        <v/>
      </c>
      <c r="AQ601" s="91" t="str">
        <f>IFERROR(VLOOKUP($AI601,'PIVOT REPORT'!$A$5:$K$1000,7,FALSE),"")</f>
        <v/>
      </c>
      <c r="AR601" s="91" t="str">
        <f>IFERROR(VLOOKUP($AI601,'PIVOT REPORT'!$A$5:$K$1000,8,FALSE),"")</f>
        <v/>
      </c>
      <c r="AS601" s="1"/>
      <c r="AT601" s="1" t="str">
        <f t="shared" si="11"/>
        <v/>
      </c>
      <c r="AU601" s="1" t="str">
        <f t="shared" si="12"/>
        <v>REGLIST</v>
      </c>
      <c r="AV601" s="1" t="str">
        <f t="shared" si="13"/>
        <v>REGLIST</v>
      </c>
      <c r="AW601" s="97">
        <f t="shared" si="14"/>
        <v>0</v>
      </c>
      <c r="AX601" s="96">
        <f t="shared" si="15"/>
        <v>0</v>
      </c>
      <c r="AY601" s="96">
        <f t="shared" si="16"/>
        <v>0</v>
      </c>
      <c r="AZ601" s="96">
        <f t="shared" si="17"/>
        <v>0</v>
      </c>
      <c r="BA601" s="96">
        <f t="shared" si="18"/>
        <v>0</v>
      </c>
      <c r="BB601" s="96">
        <f t="shared" si="19"/>
        <v>0</v>
      </c>
    </row>
    <row r="602" spans="33:54" hidden="1" x14ac:dyDescent="0.25">
      <c r="AG602" s="1" t="str">
        <f t="shared" si="20"/>
        <v/>
      </c>
      <c r="AH602" s="90">
        <v>28</v>
      </c>
      <c r="AI602" s="90">
        <v>28</v>
      </c>
      <c r="AJ602" s="1" t="str">
        <f>IFERROR(VLOOKUP(VLOOKUP($AI602,SALESTRANS,4,FALSE),'Master Info'!$A$14:$U$113,17,FALSE),"")</f>
        <v/>
      </c>
      <c r="AK602" s="1" t="str">
        <f>'Master Info'!$B$6&amp;Return!AI602</f>
        <v>17-18/28</v>
      </c>
      <c r="AL602" s="93" t="str">
        <f>IFERROR(VLOOKUP($AI602,'PIVOT REPORT'!$A$5:$K$1000,3,FALSE),"")</f>
        <v/>
      </c>
      <c r="AM602" s="91" t="str">
        <f>IFERROR(VLOOKUP($AI602,'PIVOT REPORT'!$A$5:$K$1000,9,FALSE),"")</f>
        <v/>
      </c>
      <c r="AN602" s="95" t="str">
        <f>IFERROR(VLOOKUP($AI602,'PIVOT REPORT'!$A$5:$K$1000,4,FALSE),"")</f>
        <v/>
      </c>
      <c r="AO602" s="91" t="str">
        <f>IFERROR(VLOOKUP($AI602,'PIVOT REPORT'!$A$5:$K$1000,5,FALSE),"")</f>
        <v/>
      </c>
      <c r="AP602" s="91" t="str">
        <f>IFERROR(VLOOKUP($AI602,'PIVOT REPORT'!$A$5:$K$1000,6,FALSE),"")</f>
        <v/>
      </c>
      <c r="AQ602" s="91" t="str">
        <f>IFERROR(VLOOKUP($AI602,'PIVOT REPORT'!$A$5:$K$1000,7,FALSE),"")</f>
        <v/>
      </c>
      <c r="AR602" s="91" t="str">
        <f>IFERROR(VLOOKUP($AI602,'PIVOT REPORT'!$A$5:$K$1000,8,FALSE),"")</f>
        <v/>
      </c>
      <c r="AS602" s="1"/>
      <c r="AT602" s="1" t="str">
        <f t="shared" si="11"/>
        <v/>
      </c>
      <c r="AU602" s="1" t="str">
        <f t="shared" si="12"/>
        <v>REGLIST</v>
      </c>
      <c r="AV602" s="1" t="str">
        <f t="shared" si="13"/>
        <v>REGLIST</v>
      </c>
      <c r="AW602" s="97">
        <f t="shared" si="14"/>
        <v>0</v>
      </c>
      <c r="AX602" s="96">
        <f t="shared" si="15"/>
        <v>0</v>
      </c>
      <c r="AY602" s="96">
        <f t="shared" si="16"/>
        <v>0</v>
      </c>
      <c r="AZ602" s="96">
        <f t="shared" si="17"/>
        <v>0</v>
      </c>
      <c r="BA602" s="96">
        <f t="shared" si="18"/>
        <v>0</v>
      </c>
      <c r="BB602" s="96">
        <f t="shared" si="19"/>
        <v>0</v>
      </c>
    </row>
    <row r="603" spans="33:54" hidden="1" x14ac:dyDescent="0.25">
      <c r="AG603" s="1" t="str">
        <f t="shared" si="20"/>
        <v/>
      </c>
      <c r="AH603" s="90">
        <v>29</v>
      </c>
      <c r="AI603" s="90">
        <v>29</v>
      </c>
      <c r="AJ603" s="1" t="str">
        <f>IFERROR(VLOOKUP(VLOOKUP($AI603,SALESTRANS,4,FALSE),'Master Info'!$A$14:$U$113,17,FALSE),"")</f>
        <v/>
      </c>
      <c r="AK603" s="1" t="str">
        <f>'Master Info'!$B$6&amp;Return!AI603</f>
        <v>17-18/29</v>
      </c>
      <c r="AL603" s="93" t="str">
        <f>IFERROR(VLOOKUP($AI603,'PIVOT REPORT'!$A$5:$K$1000,3,FALSE),"")</f>
        <v/>
      </c>
      <c r="AM603" s="91" t="str">
        <f>IFERROR(VLOOKUP($AI603,'PIVOT REPORT'!$A$5:$K$1000,9,FALSE),"")</f>
        <v/>
      </c>
      <c r="AN603" s="95" t="str">
        <f>IFERROR(VLOOKUP($AI603,'PIVOT REPORT'!$A$5:$K$1000,4,FALSE),"")</f>
        <v/>
      </c>
      <c r="AO603" s="91" t="str">
        <f>IFERROR(VLOOKUP($AI603,'PIVOT REPORT'!$A$5:$K$1000,5,FALSE),"")</f>
        <v/>
      </c>
      <c r="AP603" s="91" t="str">
        <f>IFERROR(VLOOKUP($AI603,'PIVOT REPORT'!$A$5:$K$1000,6,FALSE),"")</f>
        <v/>
      </c>
      <c r="AQ603" s="91" t="str">
        <f>IFERROR(VLOOKUP($AI603,'PIVOT REPORT'!$A$5:$K$1000,7,FALSE),"")</f>
        <v/>
      </c>
      <c r="AR603" s="91" t="str">
        <f>IFERROR(VLOOKUP($AI603,'PIVOT REPORT'!$A$5:$K$1000,8,FALSE),"")</f>
        <v/>
      </c>
      <c r="AS603" s="1"/>
      <c r="AT603" s="1" t="str">
        <f t="shared" si="11"/>
        <v/>
      </c>
      <c r="AU603" s="1" t="str">
        <f t="shared" si="12"/>
        <v>REGLIST</v>
      </c>
      <c r="AV603" s="1" t="str">
        <f t="shared" si="13"/>
        <v>REGLIST</v>
      </c>
      <c r="AW603" s="97">
        <f t="shared" si="14"/>
        <v>0</v>
      </c>
      <c r="AX603" s="96">
        <f t="shared" si="15"/>
        <v>0</v>
      </c>
      <c r="AY603" s="96">
        <f t="shared" si="16"/>
        <v>0</v>
      </c>
      <c r="AZ603" s="96">
        <f t="shared" si="17"/>
        <v>0</v>
      </c>
      <c r="BA603" s="96">
        <f t="shared" si="18"/>
        <v>0</v>
      </c>
      <c r="BB603" s="96">
        <f t="shared" si="19"/>
        <v>0</v>
      </c>
    </row>
    <row r="604" spans="33:54" hidden="1" x14ac:dyDescent="0.25">
      <c r="AG604" s="1" t="str">
        <f t="shared" si="20"/>
        <v/>
      </c>
      <c r="AH604" s="90">
        <v>30</v>
      </c>
      <c r="AI604" s="90">
        <v>30</v>
      </c>
      <c r="AJ604" s="1" t="str">
        <f>IFERROR(VLOOKUP(VLOOKUP($AI604,SALESTRANS,4,FALSE),'Master Info'!$A$14:$U$113,17,FALSE),"")</f>
        <v/>
      </c>
      <c r="AK604" s="1" t="str">
        <f>'Master Info'!$B$6&amp;Return!AI604</f>
        <v>17-18/30</v>
      </c>
      <c r="AL604" s="93" t="str">
        <f>IFERROR(VLOOKUP($AI604,'PIVOT REPORT'!$A$5:$K$1000,3,FALSE),"")</f>
        <v/>
      </c>
      <c r="AM604" s="91" t="str">
        <f>IFERROR(VLOOKUP($AI604,'PIVOT REPORT'!$A$5:$K$1000,9,FALSE),"")</f>
        <v/>
      </c>
      <c r="AN604" s="95" t="str">
        <f>IFERROR(VLOOKUP($AI604,'PIVOT REPORT'!$A$5:$K$1000,4,FALSE),"")</f>
        <v/>
      </c>
      <c r="AO604" s="91" t="str">
        <f>IFERROR(VLOOKUP($AI604,'PIVOT REPORT'!$A$5:$K$1000,5,FALSE),"")</f>
        <v/>
      </c>
      <c r="AP604" s="91" t="str">
        <f>IFERROR(VLOOKUP($AI604,'PIVOT REPORT'!$A$5:$K$1000,6,FALSE),"")</f>
        <v/>
      </c>
      <c r="AQ604" s="91" t="str">
        <f>IFERROR(VLOOKUP($AI604,'PIVOT REPORT'!$A$5:$K$1000,7,FALSE),"")</f>
        <v/>
      </c>
      <c r="AR604" s="91" t="str">
        <f>IFERROR(VLOOKUP($AI604,'PIVOT REPORT'!$A$5:$K$1000,8,FALSE),"")</f>
        <v/>
      </c>
      <c r="AS604" s="1"/>
      <c r="AT604" s="1" t="str">
        <f t="shared" si="11"/>
        <v/>
      </c>
      <c r="AU604" s="1" t="str">
        <f t="shared" si="12"/>
        <v>REGLIST</v>
      </c>
      <c r="AV604" s="1" t="str">
        <f t="shared" si="13"/>
        <v>REGLIST</v>
      </c>
      <c r="AW604" s="97">
        <f t="shared" si="14"/>
        <v>0</v>
      </c>
      <c r="AX604" s="96">
        <f t="shared" si="15"/>
        <v>0</v>
      </c>
      <c r="AY604" s="96">
        <f t="shared" si="16"/>
        <v>0</v>
      </c>
      <c r="AZ604" s="96">
        <f t="shared" si="17"/>
        <v>0</v>
      </c>
      <c r="BA604" s="96">
        <f t="shared" si="18"/>
        <v>0</v>
      </c>
      <c r="BB604" s="96">
        <f t="shared" si="19"/>
        <v>0</v>
      </c>
    </row>
    <row r="605" spans="33:54" hidden="1" x14ac:dyDescent="0.25">
      <c r="AG605" s="1" t="str">
        <f t="shared" si="20"/>
        <v/>
      </c>
      <c r="AH605" s="90">
        <v>31</v>
      </c>
      <c r="AI605" s="90">
        <v>31</v>
      </c>
      <c r="AJ605" s="1" t="str">
        <f>IFERROR(VLOOKUP(VLOOKUP($AI605,SALESTRANS,4,FALSE),'Master Info'!$A$14:$U$113,17,FALSE),"")</f>
        <v/>
      </c>
      <c r="AK605" s="1" t="str">
        <f>'Master Info'!$B$6&amp;Return!AI605</f>
        <v>17-18/31</v>
      </c>
      <c r="AL605" s="93" t="str">
        <f>IFERROR(VLOOKUP($AI605,'PIVOT REPORT'!$A$5:$K$1000,3,FALSE),"")</f>
        <v/>
      </c>
      <c r="AM605" s="91" t="str">
        <f>IFERROR(VLOOKUP($AI605,'PIVOT REPORT'!$A$5:$K$1000,9,FALSE),"")</f>
        <v/>
      </c>
      <c r="AN605" s="95" t="str">
        <f>IFERROR(VLOOKUP($AI605,'PIVOT REPORT'!$A$5:$K$1000,4,FALSE),"")</f>
        <v/>
      </c>
      <c r="AO605" s="91" t="str">
        <f>IFERROR(VLOOKUP($AI605,'PIVOT REPORT'!$A$5:$K$1000,5,FALSE),"")</f>
        <v/>
      </c>
      <c r="AP605" s="91" t="str">
        <f>IFERROR(VLOOKUP($AI605,'PIVOT REPORT'!$A$5:$K$1000,6,FALSE),"")</f>
        <v/>
      </c>
      <c r="AQ605" s="91" t="str">
        <f>IFERROR(VLOOKUP($AI605,'PIVOT REPORT'!$A$5:$K$1000,7,FALSE),"")</f>
        <v/>
      </c>
      <c r="AR605" s="91" t="str">
        <f>IFERROR(VLOOKUP($AI605,'PIVOT REPORT'!$A$5:$K$1000,8,FALSE),"")</f>
        <v/>
      </c>
      <c r="AS605" s="1"/>
      <c r="AT605" s="1" t="str">
        <f t="shared" si="11"/>
        <v/>
      </c>
      <c r="AU605" s="1" t="str">
        <f t="shared" si="12"/>
        <v>REGLIST</v>
      </c>
      <c r="AV605" s="1" t="str">
        <f t="shared" si="13"/>
        <v>REGLIST</v>
      </c>
      <c r="AW605" s="97">
        <f t="shared" si="14"/>
        <v>0</v>
      </c>
      <c r="AX605" s="96">
        <f t="shared" si="15"/>
        <v>0</v>
      </c>
      <c r="AY605" s="96">
        <f t="shared" si="16"/>
        <v>0</v>
      </c>
      <c r="AZ605" s="96">
        <f t="shared" si="17"/>
        <v>0</v>
      </c>
      <c r="BA605" s="96">
        <f t="shared" si="18"/>
        <v>0</v>
      </c>
      <c r="BB605" s="96">
        <f t="shared" si="19"/>
        <v>0</v>
      </c>
    </row>
    <row r="606" spans="33:54" hidden="1" x14ac:dyDescent="0.25">
      <c r="AG606" s="1" t="str">
        <f t="shared" si="20"/>
        <v/>
      </c>
      <c r="AH606" s="90">
        <v>32</v>
      </c>
      <c r="AI606" s="90">
        <v>32</v>
      </c>
      <c r="AJ606" s="1" t="str">
        <f>IFERROR(VLOOKUP(VLOOKUP($AI606,SALESTRANS,4,FALSE),'Master Info'!$A$14:$U$113,17,FALSE),"")</f>
        <v/>
      </c>
      <c r="AK606" s="1" t="str">
        <f>'Master Info'!$B$6&amp;Return!AI606</f>
        <v>17-18/32</v>
      </c>
      <c r="AL606" s="93" t="str">
        <f>IFERROR(VLOOKUP($AI606,'PIVOT REPORT'!$A$5:$K$1000,3,FALSE),"")</f>
        <v/>
      </c>
      <c r="AM606" s="91" t="str">
        <f>IFERROR(VLOOKUP($AI606,'PIVOT REPORT'!$A$5:$K$1000,9,FALSE),"")</f>
        <v/>
      </c>
      <c r="AN606" s="95" t="str">
        <f>IFERROR(VLOOKUP($AI606,'PIVOT REPORT'!$A$5:$K$1000,4,FALSE),"")</f>
        <v/>
      </c>
      <c r="AO606" s="91" t="str">
        <f>IFERROR(VLOOKUP($AI606,'PIVOT REPORT'!$A$5:$K$1000,5,FALSE),"")</f>
        <v/>
      </c>
      <c r="AP606" s="91" t="str">
        <f>IFERROR(VLOOKUP($AI606,'PIVOT REPORT'!$A$5:$K$1000,6,FALSE),"")</f>
        <v/>
      </c>
      <c r="AQ606" s="91" t="str">
        <f>IFERROR(VLOOKUP($AI606,'PIVOT REPORT'!$A$5:$K$1000,7,FALSE),"")</f>
        <v/>
      </c>
      <c r="AR606" s="91" t="str">
        <f>IFERROR(VLOOKUP($AI606,'PIVOT REPORT'!$A$5:$K$1000,8,FALSE),"")</f>
        <v/>
      </c>
      <c r="AS606" s="1"/>
      <c r="AT606" s="1" t="str">
        <f t="shared" si="11"/>
        <v/>
      </c>
      <c r="AU606" s="1" t="str">
        <f t="shared" si="12"/>
        <v>REGLIST</v>
      </c>
      <c r="AV606" s="1" t="str">
        <f t="shared" si="13"/>
        <v>REGLIST</v>
      </c>
      <c r="AW606" s="97">
        <f t="shared" si="14"/>
        <v>0</v>
      </c>
      <c r="AX606" s="96">
        <f t="shared" si="15"/>
        <v>0</v>
      </c>
      <c r="AY606" s="96">
        <f t="shared" si="16"/>
        <v>0</v>
      </c>
      <c r="AZ606" s="96">
        <f t="shared" si="17"/>
        <v>0</v>
      </c>
      <c r="BA606" s="96">
        <f t="shared" si="18"/>
        <v>0</v>
      </c>
      <c r="BB606" s="96">
        <f t="shared" si="19"/>
        <v>0</v>
      </c>
    </row>
    <row r="607" spans="33:54" hidden="1" x14ac:dyDescent="0.25">
      <c r="AG607" s="1" t="str">
        <f t="shared" si="20"/>
        <v/>
      </c>
      <c r="AH607" s="90">
        <v>33</v>
      </c>
      <c r="AI607" s="90">
        <v>33</v>
      </c>
      <c r="AJ607" s="1" t="str">
        <f>IFERROR(VLOOKUP(VLOOKUP($AI607,SALESTRANS,4,FALSE),'Master Info'!$A$14:$U$113,17,FALSE),"")</f>
        <v/>
      </c>
      <c r="AK607" s="1" t="str">
        <f>'Master Info'!$B$6&amp;Return!AI607</f>
        <v>17-18/33</v>
      </c>
      <c r="AL607" s="93" t="str">
        <f>IFERROR(VLOOKUP($AI607,'PIVOT REPORT'!$A$5:$K$1000,3,FALSE),"")</f>
        <v/>
      </c>
      <c r="AM607" s="91" t="str">
        <f>IFERROR(VLOOKUP($AI607,'PIVOT REPORT'!$A$5:$K$1000,9,FALSE),"")</f>
        <v/>
      </c>
      <c r="AN607" s="95" t="str">
        <f>IFERROR(VLOOKUP($AI607,'PIVOT REPORT'!$A$5:$K$1000,4,FALSE),"")</f>
        <v/>
      </c>
      <c r="AO607" s="91" t="str">
        <f>IFERROR(VLOOKUP($AI607,'PIVOT REPORT'!$A$5:$K$1000,5,FALSE),"")</f>
        <v/>
      </c>
      <c r="AP607" s="91" t="str">
        <f>IFERROR(VLOOKUP($AI607,'PIVOT REPORT'!$A$5:$K$1000,6,FALSE),"")</f>
        <v/>
      </c>
      <c r="AQ607" s="91" t="str">
        <f>IFERROR(VLOOKUP($AI607,'PIVOT REPORT'!$A$5:$K$1000,7,FALSE),"")</f>
        <v/>
      </c>
      <c r="AR607" s="91" t="str">
        <f>IFERROR(VLOOKUP($AI607,'PIVOT REPORT'!$A$5:$K$1000,8,FALSE),"")</f>
        <v/>
      </c>
      <c r="AS607" s="1"/>
      <c r="AT607" s="1" t="str">
        <f t="shared" si="11"/>
        <v/>
      </c>
      <c r="AU607" s="1" t="str">
        <f t="shared" si="12"/>
        <v>REGLIST</v>
      </c>
      <c r="AV607" s="1" t="str">
        <f t="shared" si="13"/>
        <v>REGLIST</v>
      </c>
      <c r="AW607" s="97">
        <f t="shared" si="14"/>
        <v>0</v>
      </c>
      <c r="AX607" s="96">
        <f t="shared" si="15"/>
        <v>0</v>
      </c>
      <c r="AY607" s="96">
        <f t="shared" si="16"/>
        <v>0</v>
      </c>
      <c r="AZ607" s="96">
        <f t="shared" si="17"/>
        <v>0</v>
      </c>
      <c r="BA607" s="96">
        <f t="shared" si="18"/>
        <v>0</v>
      </c>
      <c r="BB607" s="96">
        <f t="shared" si="19"/>
        <v>0</v>
      </c>
    </row>
    <row r="608" spans="33:54" hidden="1" x14ac:dyDescent="0.25">
      <c r="AG608" s="1" t="str">
        <f t="shared" si="20"/>
        <v/>
      </c>
      <c r="AH608" s="90">
        <v>34</v>
      </c>
      <c r="AI608" s="90">
        <v>34</v>
      </c>
      <c r="AJ608" s="1" t="str">
        <f>IFERROR(VLOOKUP(VLOOKUP($AI608,SALESTRANS,4,FALSE),'Master Info'!$A$14:$U$113,17,FALSE),"")</f>
        <v/>
      </c>
      <c r="AK608" s="1" t="str">
        <f>'Master Info'!$B$6&amp;Return!AI608</f>
        <v>17-18/34</v>
      </c>
      <c r="AL608" s="93" t="str">
        <f>IFERROR(VLOOKUP($AI608,'PIVOT REPORT'!$A$5:$K$1000,3,FALSE),"")</f>
        <v/>
      </c>
      <c r="AM608" s="91" t="str">
        <f>IFERROR(VLOOKUP($AI608,'PIVOT REPORT'!$A$5:$K$1000,9,FALSE),"")</f>
        <v/>
      </c>
      <c r="AN608" s="95" t="str">
        <f>IFERROR(VLOOKUP($AI608,'PIVOT REPORT'!$A$5:$K$1000,4,FALSE),"")</f>
        <v/>
      </c>
      <c r="AO608" s="91" t="str">
        <f>IFERROR(VLOOKUP($AI608,'PIVOT REPORT'!$A$5:$K$1000,5,FALSE),"")</f>
        <v/>
      </c>
      <c r="AP608" s="91" t="str">
        <f>IFERROR(VLOOKUP($AI608,'PIVOT REPORT'!$A$5:$K$1000,6,FALSE),"")</f>
        <v/>
      </c>
      <c r="AQ608" s="91" t="str">
        <f>IFERROR(VLOOKUP($AI608,'PIVOT REPORT'!$A$5:$K$1000,7,FALSE),"")</f>
        <v/>
      </c>
      <c r="AR608" s="91" t="str">
        <f>IFERROR(VLOOKUP($AI608,'PIVOT REPORT'!$A$5:$K$1000,8,FALSE),"")</f>
        <v/>
      </c>
      <c r="AS608" s="1"/>
      <c r="AT608" s="1" t="str">
        <f t="shared" si="11"/>
        <v/>
      </c>
      <c r="AU608" s="1" t="str">
        <f t="shared" si="12"/>
        <v>REGLIST</v>
      </c>
      <c r="AV608" s="1" t="str">
        <f t="shared" si="13"/>
        <v>REGLIST</v>
      </c>
      <c r="AW608" s="97">
        <f t="shared" si="14"/>
        <v>0</v>
      </c>
      <c r="AX608" s="96">
        <f t="shared" si="15"/>
        <v>0</v>
      </c>
      <c r="AY608" s="96">
        <f t="shared" si="16"/>
        <v>0</v>
      </c>
      <c r="AZ608" s="96">
        <f t="shared" si="17"/>
        <v>0</v>
      </c>
      <c r="BA608" s="96">
        <f t="shared" si="18"/>
        <v>0</v>
      </c>
      <c r="BB608" s="96">
        <f t="shared" si="19"/>
        <v>0</v>
      </c>
    </row>
    <row r="609" spans="33:54" hidden="1" x14ac:dyDescent="0.25">
      <c r="AG609" s="1" t="str">
        <f t="shared" si="20"/>
        <v/>
      </c>
      <c r="AH609" s="90">
        <v>35</v>
      </c>
      <c r="AI609" s="90">
        <v>35</v>
      </c>
      <c r="AJ609" s="1" t="str">
        <f>IFERROR(VLOOKUP(VLOOKUP($AI609,SALESTRANS,4,FALSE),'Master Info'!$A$14:$U$113,17,FALSE),"")</f>
        <v/>
      </c>
      <c r="AK609" s="1" t="str">
        <f>'Master Info'!$B$6&amp;Return!AI609</f>
        <v>17-18/35</v>
      </c>
      <c r="AL609" s="93" t="str">
        <f>IFERROR(VLOOKUP($AI609,'PIVOT REPORT'!$A$5:$K$1000,3,FALSE),"")</f>
        <v/>
      </c>
      <c r="AM609" s="91" t="str">
        <f>IFERROR(VLOOKUP($AI609,'PIVOT REPORT'!$A$5:$K$1000,9,FALSE),"")</f>
        <v/>
      </c>
      <c r="AN609" s="95" t="str">
        <f>IFERROR(VLOOKUP($AI609,'PIVOT REPORT'!$A$5:$K$1000,4,FALSE),"")</f>
        <v/>
      </c>
      <c r="AO609" s="91" t="str">
        <f>IFERROR(VLOOKUP($AI609,'PIVOT REPORT'!$A$5:$K$1000,5,FALSE),"")</f>
        <v/>
      </c>
      <c r="AP609" s="91" t="str">
        <f>IFERROR(VLOOKUP($AI609,'PIVOT REPORT'!$A$5:$K$1000,6,FALSE),"")</f>
        <v/>
      </c>
      <c r="AQ609" s="91" t="str">
        <f>IFERROR(VLOOKUP($AI609,'PIVOT REPORT'!$A$5:$K$1000,7,FALSE),"")</f>
        <v/>
      </c>
      <c r="AR609" s="91" t="str">
        <f>IFERROR(VLOOKUP($AI609,'PIVOT REPORT'!$A$5:$K$1000,8,FALSE),"")</f>
        <v/>
      </c>
      <c r="AS609" s="1"/>
      <c r="AT609" s="1" t="str">
        <f t="shared" si="11"/>
        <v/>
      </c>
      <c r="AU609" s="1" t="str">
        <f t="shared" si="12"/>
        <v>REGLIST</v>
      </c>
      <c r="AV609" s="1" t="str">
        <f t="shared" si="13"/>
        <v>REGLIST</v>
      </c>
      <c r="AW609" s="97">
        <f t="shared" si="14"/>
        <v>0</v>
      </c>
      <c r="AX609" s="96">
        <f t="shared" si="15"/>
        <v>0</v>
      </c>
      <c r="AY609" s="96">
        <f t="shared" si="16"/>
        <v>0</v>
      </c>
      <c r="AZ609" s="96">
        <f t="shared" si="17"/>
        <v>0</v>
      </c>
      <c r="BA609" s="96">
        <f t="shared" si="18"/>
        <v>0</v>
      </c>
      <c r="BB609" s="96">
        <f t="shared" si="19"/>
        <v>0</v>
      </c>
    </row>
    <row r="610" spans="33:54" hidden="1" x14ac:dyDescent="0.25">
      <c r="AG610" s="1" t="str">
        <f t="shared" si="20"/>
        <v/>
      </c>
      <c r="AH610" s="90">
        <v>36</v>
      </c>
      <c r="AI610" s="90">
        <v>36</v>
      </c>
      <c r="AJ610" s="1" t="str">
        <f>IFERROR(VLOOKUP(VLOOKUP($AI610,SALESTRANS,4,FALSE),'Master Info'!$A$14:$U$113,17,FALSE),"")</f>
        <v/>
      </c>
      <c r="AK610" s="1" t="str">
        <f>'Master Info'!$B$6&amp;Return!AI610</f>
        <v>17-18/36</v>
      </c>
      <c r="AL610" s="93" t="str">
        <f>IFERROR(VLOOKUP($AI610,'PIVOT REPORT'!$A$5:$K$1000,3,FALSE),"")</f>
        <v/>
      </c>
      <c r="AM610" s="91" t="str">
        <f>IFERROR(VLOOKUP($AI610,'PIVOT REPORT'!$A$5:$K$1000,9,FALSE),"")</f>
        <v/>
      </c>
      <c r="AN610" s="95" t="str">
        <f>IFERROR(VLOOKUP($AI610,'PIVOT REPORT'!$A$5:$K$1000,4,FALSE),"")</f>
        <v/>
      </c>
      <c r="AO610" s="91" t="str">
        <f>IFERROR(VLOOKUP($AI610,'PIVOT REPORT'!$A$5:$K$1000,5,FALSE),"")</f>
        <v/>
      </c>
      <c r="AP610" s="91" t="str">
        <f>IFERROR(VLOOKUP($AI610,'PIVOT REPORT'!$A$5:$K$1000,6,FALSE),"")</f>
        <v/>
      </c>
      <c r="AQ610" s="91" t="str">
        <f>IFERROR(VLOOKUP($AI610,'PIVOT REPORT'!$A$5:$K$1000,7,FALSE),"")</f>
        <v/>
      </c>
      <c r="AR610" s="91" t="str">
        <f>IFERROR(VLOOKUP($AI610,'PIVOT REPORT'!$A$5:$K$1000,8,FALSE),"")</f>
        <v/>
      </c>
      <c r="AS610" s="1"/>
      <c r="AT610" s="1" t="str">
        <f t="shared" si="11"/>
        <v/>
      </c>
      <c r="AU610" s="1" t="str">
        <f t="shared" si="12"/>
        <v>REGLIST</v>
      </c>
      <c r="AV610" s="1" t="str">
        <f t="shared" si="13"/>
        <v>REGLIST</v>
      </c>
      <c r="AW610" s="97">
        <f t="shared" si="14"/>
        <v>0</v>
      </c>
      <c r="AX610" s="96">
        <f t="shared" si="15"/>
        <v>0</v>
      </c>
      <c r="AY610" s="96">
        <f t="shared" si="16"/>
        <v>0</v>
      </c>
      <c r="AZ610" s="96">
        <f t="shared" si="17"/>
        <v>0</v>
      </c>
      <c r="BA610" s="96">
        <f t="shared" si="18"/>
        <v>0</v>
      </c>
      <c r="BB610" s="96">
        <f t="shared" si="19"/>
        <v>0</v>
      </c>
    </row>
    <row r="611" spans="33:54" hidden="1" x14ac:dyDescent="0.25">
      <c r="AG611" s="1" t="str">
        <f t="shared" si="20"/>
        <v/>
      </c>
      <c r="AH611" s="90">
        <v>37</v>
      </c>
      <c r="AI611" s="90">
        <v>37</v>
      </c>
      <c r="AJ611" s="1" t="str">
        <f>IFERROR(VLOOKUP(VLOOKUP($AI611,SALESTRANS,4,FALSE),'Master Info'!$A$14:$U$113,17,FALSE),"")</f>
        <v/>
      </c>
      <c r="AK611" s="1" t="str">
        <f>'Master Info'!$B$6&amp;Return!AI611</f>
        <v>17-18/37</v>
      </c>
      <c r="AL611" s="93" t="str">
        <f>IFERROR(VLOOKUP($AI611,'PIVOT REPORT'!$A$5:$K$1000,3,FALSE),"")</f>
        <v/>
      </c>
      <c r="AM611" s="91" t="str">
        <f>IFERROR(VLOOKUP($AI611,'PIVOT REPORT'!$A$5:$K$1000,9,FALSE),"")</f>
        <v/>
      </c>
      <c r="AN611" s="95" t="str">
        <f>IFERROR(VLOOKUP($AI611,'PIVOT REPORT'!$A$5:$K$1000,4,FALSE),"")</f>
        <v/>
      </c>
      <c r="AO611" s="91" t="str">
        <f>IFERROR(VLOOKUP($AI611,'PIVOT REPORT'!$A$5:$K$1000,5,FALSE),"")</f>
        <v/>
      </c>
      <c r="AP611" s="91" t="str">
        <f>IFERROR(VLOOKUP($AI611,'PIVOT REPORT'!$A$5:$K$1000,6,FALSE),"")</f>
        <v/>
      </c>
      <c r="AQ611" s="91" t="str">
        <f>IFERROR(VLOOKUP($AI611,'PIVOT REPORT'!$A$5:$K$1000,7,FALSE),"")</f>
        <v/>
      </c>
      <c r="AR611" s="91" t="str">
        <f>IFERROR(VLOOKUP($AI611,'PIVOT REPORT'!$A$5:$K$1000,8,FALSE),"")</f>
        <v/>
      </c>
      <c r="AS611" s="1"/>
      <c r="AT611" s="1" t="str">
        <f t="shared" si="11"/>
        <v/>
      </c>
      <c r="AU611" s="1" t="str">
        <f t="shared" si="12"/>
        <v>REGLIST</v>
      </c>
      <c r="AV611" s="1" t="str">
        <f t="shared" si="13"/>
        <v>REGLIST</v>
      </c>
      <c r="AW611" s="97">
        <f t="shared" si="14"/>
        <v>0</v>
      </c>
      <c r="AX611" s="96">
        <f t="shared" si="15"/>
        <v>0</v>
      </c>
      <c r="AY611" s="96">
        <f t="shared" si="16"/>
        <v>0</v>
      </c>
      <c r="AZ611" s="96">
        <f t="shared" si="17"/>
        <v>0</v>
      </c>
      <c r="BA611" s="96">
        <f t="shared" si="18"/>
        <v>0</v>
      </c>
      <c r="BB611" s="96">
        <f t="shared" si="19"/>
        <v>0</v>
      </c>
    </row>
    <row r="612" spans="33:54" hidden="1" x14ac:dyDescent="0.25">
      <c r="AG612" s="1" t="str">
        <f t="shared" si="20"/>
        <v/>
      </c>
      <c r="AH612" s="90">
        <v>38</v>
      </c>
      <c r="AI612" s="90">
        <v>38</v>
      </c>
      <c r="AJ612" s="1" t="str">
        <f>IFERROR(VLOOKUP(VLOOKUP($AI612,SALESTRANS,4,FALSE),'Master Info'!$A$14:$U$113,17,FALSE),"")</f>
        <v/>
      </c>
      <c r="AK612" s="1" t="str">
        <f>'Master Info'!$B$6&amp;Return!AI612</f>
        <v>17-18/38</v>
      </c>
      <c r="AL612" s="93" t="str">
        <f>IFERROR(VLOOKUP($AI612,'PIVOT REPORT'!$A$5:$K$1000,3,FALSE),"")</f>
        <v/>
      </c>
      <c r="AM612" s="91" t="str">
        <f>IFERROR(VLOOKUP($AI612,'PIVOT REPORT'!$A$5:$K$1000,9,FALSE),"")</f>
        <v/>
      </c>
      <c r="AN612" s="95" t="str">
        <f>IFERROR(VLOOKUP($AI612,'PIVOT REPORT'!$A$5:$K$1000,4,FALSE),"")</f>
        <v/>
      </c>
      <c r="AO612" s="91" t="str">
        <f>IFERROR(VLOOKUP($AI612,'PIVOT REPORT'!$A$5:$K$1000,5,FALSE),"")</f>
        <v/>
      </c>
      <c r="AP612" s="91" t="str">
        <f>IFERROR(VLOOKUP($AI612,'PIVOT REPORT'!$A$5:$K$1000,6,FALSE),"")</f>
        <v/>
      </c>
      <c r="AQ612" s="91" t="str">
        <f>IFERROR(VLOOKUP($AI612,'PIVOT REPORT'!$A$5:$K$1000,7,FALSE),"")</f>
        <v/>
      </c>
      <c r="AR612" s="91" t="str">
        <f>IFERROR(VLOOKUP($AI612,'PIVOT REPORT'!$A$5:$K$1000,8,FALSE),"")</f>
        <v/>
      </c>
      <c r="AS612" s="1"/>
      <c r="AT612" s="1" t="str">
        <f t="shared" si="11"/>
        <v/>
      </c>
      <c r="AU612" s="1" t="str">
        <f t="shared" si="12"/>
        <v>REGLIST</v>
      </c>
      <c r="AV612" s="1" t="str">
        <f t="shared" si="13"/>
        <v>REGLIST</v>
      </c>
      <c r="AW612" s="97">
        <f t="shared" si="14"/>
        <v>0</v>
      </c>
      <c r="AX612" s="96">
        <f t="shared" si="15"/>
        <v>0</v>
      </c>
      <c r="AY612" s="96">
        <f t="shared" si="16"/>
        <v>0</v>
      </c>
      <c r="AZ612" s="96">
        <f t="shared" si="17"/>
        <v>0</v>
      </c>
      <c r="BA612" s="96">
        <f t="shared" si="18"/>
        <v>0</v>
      </c>
      <c r="BB612" s="96">
        <f t="shared" si="19"/>
        <v>0</v>
      </c>
    </row>
    <row r="613" spans="33:54" hidden="1" x14ac:dyDescent="0.25">
      <c r="AG613" s="1" t="str">
        <f t="shared" si="20"/>
        <v/>
      </c>
      <c r="AH613" s="90">
        <v>39</v>
      </c>
      <c r="AI613" s="90">
        <v>39</v>
      </c>
      <c r="AJ613" s="1" t="str">
        <f>IFERROR(VLOOKUP(VLOOKUP($AI613,SALESTRANS,4,FALSE),'Master Info'!$A$14:$U$113,17,FALSE),"")</f>
        <v/>
      </c>
      <c r="AK613" s="1" t="str">
        <f>'Master Info'!$B$6&amp;Return!AI613</f>
        <v>17-18/39</v>
      </c>
      <c r="AL613" s="93" t="str">
        <f>IFERROR(VLOOKUP($AI613,'PIVOT REPORT'!$A$5:$K$1000,3,FALSE),"")</f>
        <v/>
      </c>
      <c r="AM613" s="91" t="str">
        <f>IFERROR(VLOOKUP($AI613,'PIVOT REPORT'!$A$5:$K$1000,9,FALSE),"")</f>
        <v/>
      </c>
      <c r="AN613" s="95" t="str">
        <f>IFERROR(VLOOKUP($AI613,'PIVOT REPORT'!$A$5:$K$1000,4,FALSE),"")</f>
        <v/>
      </c>
      <c r="AO613" s="91" t="str">
        <f>IFERROR(VLOOKUP($AI613,'PIVOT REPORT'!$A$5:$K$1000,5,FALSE),"")</f>
        <v/>
      </c>
      <c r="AP613" s="91" t="str">
        <f>IFERROR(VLOOKUP($AI613,'PIVOT REPORT'!$A$5:$K$1000,6,FALSE),"")</f>
        <v/>
      </c>
      <c r="AQ613" s="91" t="str">
        <f>IFERROR(VLOOKUP($AI613,'PIVOT REPORT'!$A$5:$K$1000,7,FALSE),"")</f>
        <v/>
      </c>
      <c r="AR613" s="91" t="str">
        <f>IFERROR(VLOOKUP($AI613,'PIVOT REPORT'!$A$5:$K$1000,8,FALSE),"")</f>
        <v/>
      </c>
      <c r="AS613" s="1"/>
      <c r="AT613" s="1" t="str">
        <f t="shared" si="11"/>
        <v/>
      </c>
      <c r="AU613" s="1" t="str">
        <f t="shared" si="12"/>
        <v>REGLIST</v>
      </c>
      <c r="AV613" s="1" t="str">
        <f t="shared" si="13"/>
        <v>REGLIST</v>
      </c>
      <c r="AW613" s="97">
        <f t="shared" si="14"/>
        <v>0</v>
      </c>
      <c r="AX613" s="96">
        <f t="shared" si="15"/>
        <v>0</v>
      </c>
      <c r="AY613" s="96">
        <f t="shared" si="16"/>
        <v>0</v>
      </c>
      <c r="AZ613" s="96">
        <f t="shared" si="17"/>
        <v>0</v>
      </c>
      <c r="BA613" s="96">
        <f t="shared" si="18"/>
        <v>0</v>
      </c>
      <c r="BB613" s="96">
        <f t="shared" si="19"/>
        <v>0</v>
      </c>
    </row>
    <row r="614" spans="33:54" hidden="1" x14ac:dyDescent="0.25">
      <c r="AG614" s="1" t="str">
        <f t="shared" si="20"/>
        <v/>
      </c>
      <c r="AH614" s="90">
        <v>40</v>
      </c>
      <c r="AI614" s="90">
        <v>40</v>
      </c>
      <c r="AJ614" s="1" t="str">
        <f>IFERROR(VLOOKUP(VLOOKUP($AI614,SALESTRANS,4,FALSE),'Master Info'!$A$14:$U$113,17,FALSE),"")</f>
        <v/>
      </c>
      <c r="AK614" s="1" t="str">
        <f>'Master Info'!$B$6&amp;Return!AI614</f>
        <v>17-18/40</v>
      </c>
      <c r="AL614" s="93" t="str">
        <f>IFERROR(VLOOKUP($AI614,'PIVOT REPORT'!$A$5:$K$1000,3,FALSE),"")</f>
        <v/>
      </c>
      <c r="AM614" s="91" t="str">
        <f>IFERROR(VLOOKUP($AI614,'PIVOT REPORT'!$A$5:$K$1000,9,FALSE),"")</f>
        <v/>
      </c>
      <c r="AN614" s="95" t="str">
        <f>IFERROR(VLOOKUP($AI614,'PIVOT REPORT'!$A$5:$K$1000,4,FALSE),"")</f>
        <v/>
      </c>
      <c r="AO614" s="91" t="str">
        <f>IFERROR(VLOOKUP($AI614,'PIVOT REPORT'!$A$5:$K$1000,5,FALSE),"")</f>
        <v/>
      </c>
      <c r="AP614" s="91" t="str">
        <f>IFERROR(VLOOKUP($AI614,'PIVOT REPORT'!$A$5:$K$1000,6,FALSE),"")</f>
        <v/>
      </c>
      <c r="AQ614" s="91" t="str">
        <f>IFERROR(VLOOKUP($AI614,'PIVOT REPORT'!$A$5:$K$1000,7,FALSE),"")</f>
        <v/>
      </c>
      <c r="AR614" s="91" t="str">
        <f>IFERROR(VLOOKUP($AI614,'PIVOT REPORT'!$A$5:$K$1000,8,FALSE),"")</f>
        <v/>
      </c>
      <c r="AS614" s="1"/>
      <c r="AT614" s="1" t="str">
        <f t="shared" si="11"/>
        <v/>
      </c>
      <c r="AU614" s="1" t="str">
        <f t="shared" si="12"/>
        <v>REGLIST</v>
      </c>
      <c r="AV614" s="1" t="str">
        <f t="shared" si="13"/>
        <v>REGLIST</v>
      </c>
      <c r="AW614" s="97">
        <f t="shared" si="14"/>
        <v>0</v>
      </c>
      <c r="AX614" s="96">
        <f t="shared" si="15"/>
        <v>0</v>
      </c>
      <c r="AY614" s="96">
        <f t="shared" si="16"/>
        <v>0</v>
      </c>
      <c r="AZ614" s="96">
        <f t="shared" si="17"/>
        <v>0</v>
      </c>
      <c r="BA614" s="96">
        <f t="shared" si="18"/>
        <v>0</v>
      </c>
      <c r="BB614" s="96">
        <f t="shared" si="19"/>
        <v>0</v>
      </c>
    </row>
    <row r="615" spans="33:54" hidden="1" x14ac:dyDescent="0.25">
      <c r="AG615" s="1" t="str">
        <f t="shared" si="20"/>
        <v/>
      </c>
      <c r="AH615" s="90">
        <v>41</v>
      </c>
      <c r="AI615" s="90">
        <v>41</v>
      </c>
      <c r="AJ615" s="1" t="str">
        <f>IFERROR(VLOOKUP(VLOOKUP($AI615,SALESTRANS,4,FALSE),'Master Info'!$A$14:$U$113,17,FALSE),"")</f>
        <v/>
      </c>
      <c r="AK615" s="1" t="str">
        <f>'Master Info'!$B$6&amp;Return!AI615</f>
        <v>17-18/41</v>
      </c>
      <c r="AL615" s="93" t="str">
        <f>IFERROR(VLOOKUP($AI615,'PIVOT REPORT'!$A$5:$K$1000,3,FALSE),"")</f>
        <v/>
      </c>
      <c r="AM615" s="91" t="str">
        <f>IFERROR(VLOOKUP($AI615,'PIVOT REPORT'!$A$5:$K$1000,9,FALSE),"")</f>
        <v/>
      </c>
      <c r="AN615" s="95" t="str">
        <f>IFERROR(VLOOKUP($AI615,'PIVOT REPORT'!$A$5:$K$1000,4,FALSE),"")</f>
        <v/>
      </c>
      <c r="AO615" s="91" t="str">
        <f>IFERROR(VLOOKUP($AI615,'PIVOT REPORT'!$A$5:$K$1000,5,FALSE),"")</f>
        <v/>
      </c>
      <c r="AP615" s="91" t="str">
        <f>IFERROR(VLOOKUP($AI615,'PIVOT REPORT'!$A$5:$K$1000,6,FALSE),"")</f>
        <v/>
      </c>
      <c r="AQ615" s="91" t="str">
        <f>IFERROR(VLOOKUP($AI615,'PIVOT REPORT'!$A$5:$K$1000,7,FALSE),"")</f>
        <v/>
      </c>
      <c r="AR615" s="91" t="str">
        <f>IFERROR(VLOOKUP($AI615,'PIVOT REPORT'!$A$5:$K$1000,8,FALSE),"")</f>
        <v/>
      </c>
      <c r="AS615" s="1"/>
      <c r="AT615" s="1" t="str">
        <f t="shared" si="11"/>
        <v/>
      </c>
      <c r="AU615" s="1" t="str">
        <f t="shared" si="12"/>
        <v>REGLIST</v>
      </c>
      <c r="AV615" s="1" t="str">
        <f t="shared" si="13"/>
        <v>REGLIST</v>
      </c>
      <c r="AW615" s="97">
        <f t="shared" si="14"/>
        <v>0</v>
      </c>
      <c r="AX615" s="96">
        <f t="shared" si="15"/>
        <v>0</v>
      </c>
      <c r="AY615" s="96">
        <f t="shared" si="16"/>
        <v>0</v>
      </c>
      <c r="AZ615" s="96">
        <f t="shared" si="17"/>
        <v>0</v>
      </c>
      <c r="BA615" s="96">
        <f t="shared" si="18"/>
        <v>0</v>
      </c>
      <c r="BB615" s="96">
        <f t="shared" si="19"/>
        <v>0</v>
      </c>
    </row>
    <row r="616" spans="33:54" hidden="1" x14ac:dyDescent="0.25">
      <c r="AG616" s="1" t="str">
        <f t="shared" si="20"/>
        <v/>
      </c>
      <c r="AH616" s="90">
        <v>42</v>
      </c>
      <c r="AI616" s="90">
        <v>42</v>
      </c>
      <c r="AJ616" s="1" t="str">
        <f>IFERROR(VLOOKUP(VLOOKUP($AI616,SALESTRANS,4,FALSE),'Master Info'!$A$14:$U$113,17,FALSE),"")</f>
        <v/>
      </c>
      <c r="AK616" s="1" t="str">
        <f>'Master Info'!$B$6&amp;Return!AI616</f>
        <v>17-18/42</v>
      </c>
      <c r="AL616" s="93" t="str">
        <f>IFERROR(VLOOKUP($AI616,'PIVOT REPORT'!$A$5:$K$1000,3,FALSE),"")</f>
        <v/>
      </c>
      <c r="AM616" s="91" t="str">
        <f>IFERROR(VLOOKUP($AI616,'PIVOT REPORT'!$A$5:$K$1000,9,FALSE),"")</f>
        <v/>
      </c>
      <c r="AN616" s="95" t="str">
        <f>IFERROR(VLOOKUP($AI616,'PIVOT REPORT'!$A$5:$K$1000,4,FALSE),"")</f>
        <v/>
      </c>
      <c r="AO616" s="91" t="str">
        <f>IFERROR(VLOOKUP($AI616,'PIVOT REPORT'!$A$5:$K$1000,5,FALSE),"")</f>
        <v/>
      </c>
      <c r="AP616" s="91" t="str">
        <f>IFERROR(VLOOKUP($AI616,'PIVOT REPORT'!$A$5:$K$1000,6,FALSE),"")</f>
        <v/>
      </c>
      <c r="AQ616" s="91" t="str">
        <f>IFERROR(VLOOKUP($AI616,'PIVOT REPORT'!$A$5:$K$1000,7,FALSE),"")</f>
        <v/>
      </c>
      <c r="AR616" s="91" t="str">
        <f>IFERROR(VLOOKUP($AI616,'PIVOT REPORT'!$A$5:$K$1000,8,FALSE),"")</f>
        <v/>
      </c>
      <c r="AS616" s="1"/>
      <c r="AT616" s="1" t="str">
        <f t="shared" si="11"/>
        <v/>
      </c>
      <c r="AU616" s="1" t="str">
        <f t="shared" si="12"/>
        <v>REGLIST</v>
      </c>
      <c r="AV616" s="1" t="str">
        <f t="shared" si="13"/>
        <v>REGLIST</v>
      </c>
      <c r="AW616" s="97">
        <f t="shared" si="14"/>
        <v>0</v>
      </c>
      <c r="AX616" s="96">
        <f t="shared" si="15"/>
        <v>0</v>
      </c>
      <c r="AY616" s="96">
        <f t="shared" si="16"/>
        <v>0</v>
      </c>
      <c r="AZ616" s="96">
        <f t="shared" si="17"/>
        <v>0</v>
      </c>
      <c r="BA616" s="96">
        <f t="shared" si="18"/>
        <v>0</v>
      </c>
      <c r="BB616" s="96">
        <f t="shared" si="19"/>
        <v>0</v>
      </c>
    </row>
    <row r="617" spans="33:54" hidden="1" x14ac:dyDescent="0.25">
      <c r="AG617" s="1" t="str">
        <f t="shared" si="20"/>
        <v/>
      </c>
      <c r="AH617" s="90">
        <v>43</v>
      </c>
      <c r="AI617" s="90">
        <v>43</v>
      </c>
      <c r="AJ617" s="1" t="str">
        <f>IFERROR(VLOOKUP(VLOOKUP($AI617,SALESTRANS,4,FALSE),'Master Info'!$A$14:$U$113,17,FALSE),"")</f>
        <v/>
      </c>
      <c r="AK617" s="1" t="str">
        <f>'Master Info'!$B$6&amp;Return!AI617</f>
        <v>17-18/43</v>
      </c>
      <c r="AL617" s="93" t="str">
        <f>IFERROR(VLOOKUP($AI617,'PIVOT REPORT'!$A$5:$K$1000,3,FALSE),"")</f>
        <v/>
      </c>
      <c r="AM617" s="91" t="str">
        <f>IFERROR(VLOOKUP($AI617,'PIVOT REPORT'!$A$5:$K$1000,9,FALSE),"")</f>
        <v/>
      </c>
      <c r="AN617" s="95" t="str">
        <f>IFERROR(VLOOKUP($AI617,'PIVOT REPORT'!$A$5:$K$1000,4,FALSE),"")</f>
        <v/>
      </c>
      <c r="AO617" s="91" t="str">
        <f>IFERROR(VLOOKUP($AI617,'PIVOT REPORT'!$A$5:$K$1000,5,FALSE),"")</f>
        <v/>
      </c>
      <c r="AP617" s="91" t="str">
        <f>IFERROR(VLOOKUP($AI617,'PIVOT REPORT'!$A$5:$K$1000,6,FALSE),"")</f>
        <v/>
      </c>
      <c r="AQ617" s="91" t="str">
        <f>IFERROR(VLOOKUP($AI617,'PIVOT REPORT'!$A$5:$K$1000,7,FALSE),"")</f>
        <v/>
      </c>
      <c r="AR617" s="91" t="str">
        <f>IFERROR(VLOOKUP($AI617,'PIVOT REPORT'!$A$5:$K$1000,8,FALSE),"")</f>
        <v/>
      </c>
      <c r="AS617" s="1"/>
      <c r="AT617" s="1" t="str">
        <f t="shared" si="11"/>
        <v/>
      </c>
      <c r="AU617" s="1" t="str">
        <f t="shared" si="12"/>
        <v>REGLIST</v>
      </c>
      <c r="AV617" s="1" t="str">
        <f t="shared" si="13"/>
        <v>REGLIST</v>
      </c>
      <c r="AW617" s="97">
        <f t="shared" si="14"/>
        <v>0</v>
      </c>
      <c r="AX617" s="96">
        <f t="shared" si="15"/>
        <v>0</v>
      </c>
      <c r="AY617" s="96">
        <f t="shared" si="16"/>
        <v>0</v>
      </c>
      <c r="AZ617" s="96">
        <f t="shared" si="17"/>
        <v>0</v>
      </c>
      <c r="BA617" s="96">
        <f t="shared" si="18"/>
        <v>0</v>
      </c>
      <c r="BB617" s="96">
        <f t="shared" si="19"/>
        <v>0</v>
      </c>
    </row>
    <row r="618" spans="33:54" hidden="1" x14ac:dyDescent="0.25">
      <c r="AG618" s="1" t="str">
        <f t="shared" si="20"/>
        <v/>
      </c>
      <c r="AH618" s="90">
        <v>44</v>
      </c>
      <c r="AI618" s="90">
        <v>44</v>
      </c>
      <c r="AJ618" s="1" t="str">
        <f>IFERROR(VLOOKUP(VLOOKUP($AI618,SALESTRANS,4,FALSE),'Master Info'!$A$14:$U$113,17,FALSE),"")</f>
        <v/>
      </c>
      <c r="AK618" s="1" t="str">
        <f>'Master Info'!$B$6&amp;Return!AI618</f>
        <v>17-18/44</v>
      </c>
      <c r="AL618" s="93" t="str">
        <f>IFERROR(VLOOKUP($AI618,'PIVOT REPORT'!$A$5:$K$1000,3,FALSE),"")</f>
        <v/>
      </c>
      <c r="AM618" s="91" t="str">
        <f>IFERROR(VLOOKUP($AI618,'PIVOT REPORT'!$A$5:$K$1000,9,FALSE),"")</f>
        <v/>
      </c>
      <c r="AN618" s="95" t="str">
        <f>IFERROR(VLOOKUP($AI618,'PIVOT REPORT'!$A$5:$K$1000,4,FALSE),"")</f>
        <v/>
      </c>
      <c r="AO618" s="91" t="str">
        <f>IFERROR(VLOOKUP($AI618,'PIVOT REPORT'!$A$5:$K$1000,5,FALSE),"")</f>
        <v/>
      </c>
      <c r="AP618" s="91" t="str">
        <f>IFERROR(VLOOKUP($AI618,'PIVOT REPORT'!$A$5:$K$1000,6,FALSE),"")</f>
        <v/>
      </c>
      <c r="AQ618" s="91" t="str">
        <f>IFERROR(VLOOKUP($AI618,'PIVOT REPORT'!$A$5:$K$1000,7,FALSE),"")</f>
        <v/>
      </c>
      <c r="AR618" s="91" t="str">
        <f>IFERROR(VLOOKUP($AI618,'PIVOT REPORT'!$A$5:$K$1000,8,FALSE),"")</f>
        <v/>
      </c>
      <c r="AS618" s="1"/>
      <c r="AT618" s="1" t="str">
        <f t="shared" si="11"/>
        <v/>
      </c>
      <c r="AU618" s="1" t="str">
        <f t="shared" si="12"/>
        <v>REGLIST</v>
      </c>
      <c r="AV618" s="1" t="str">
        <f t="shared" si="13"/>
        <v>REGLIST</v>
      </c>
      <c r="AW618" s="97">
        <f t="shared" si="14"/>
        <v>0</v>
      </c>
      <c r="AX618" s="96">
        <f t="shared" si="15"/>
        <v>0</v>
      </c>
      <c r="AY618" s="96">
        <f t="shared" si="16"/>
        <v>0</v>
      </c>
      <c r="AZ618" s="96">
        <f t="shared" si="17"/>
        <v>0</v>
      </c>
      <c r="BA618" s="96">
        <f t="shared" si="18"/>
        <v>0</v>
      </c>
      <c r="BB618" s="96">
        <f t="shared" si="19"/>
        <v>0</v>
      </c>
    </row>
    <row r="619" spans="33:54" hidden="1" x14ac:dyDescent="0.25">
      <c r="AG619" s="1" t="str">
        <f t="shared" si="20"/>
        <v/>
      </c>
      <c r="AH619" s="90">
        <v>45</v>
      </c>
      <c r="AI619" s="90">
        <v>45</v>
      </c>
      <c r="AJ619" s="1" t="str">
        <f>IFERROR(VLOOKUP(VLOOKUP($AI619,SALESTRANS,4,FALSE),'Master Info'!$A$14:$U$113,17,FALSE),"")</f>
        <v/>
      </c>
      <c r="AK619" s="1" t="str">
        <f>'Master Info'!$B$6&amp;Return!AI619</f>
        <v>17-18/45</v>
      </c>
      <c r="AL619" s="93" t="str">
        <f>IFERROR(VLOOKUP($AI619,'PIVOT REPORT'!$A$5:$K$1000,3,FALSE),"")</f>
        <v/>
      </c>
      <c r="AM619" s="91" t="str">
        <f>IFERROR(VLOOKUP($AI619,'PIVOT REPORT'!$A$5:$K$1000,9,FALSE),"")</f>
        <v/>
      </c>
      <c r="AN619" s="95" t="str">
        <f>IFERROR(VLOOKUP($AI619,'PIVOT REPORT'!$A$5:$K$1000,4,FALSE),"")</f>
        <v/>
      </c>
      <c r="AO619" s="91" t="str">
        <f>IFERROR(VLOOKUP($AI619,'PIVOT REPORT'!$A$5:$K$1000,5,FALSE),"")</f>
        <v/>
      </c>
      <c r="AP619" s="91" t="str">
        <f>IFERROR(VLOOKUP($AI619,'PIVOT REPORT'!$A$5:$K$1000,6,FALSE),"")</f>
        <v/>
      </c>
      <c r="AQ619" s="91" t="str">
        <f>IFERROR(VLOOKUP($AI619,'PIVOT REPORT'!$A$5:$K$1000,7,FALSE),"")</f>
        <v/>
      </c>
      <c r="AR619" s="91" t="str">
        <f>IFERROR(VLOOKUP($AI619,'PIVOT REPORT'!$A$5:$K$1000,8,FALSE),"")</f>
        <v/>
      </c>
      <c r="AS619" s="1"/>
      <c r="AT619" s="1" t="str">
        <f t="shared" si="11"/>
        <v/>
      </c>
      <c r="AU619" s="1" t="str">
        <f t="shared" si="12"/>
        <v>REGLIST</v>
      </c>
      <c r="AV619" s="1" t="str">
        <f t="shared" si="13"/>
        <v>REGLIST</v>
      </c>
      <c r="AW619" s="97">
        <f t="shared" si="14"/>
        <v>0</v>
      </c>
      <c r="AX619" s="96">
        <f t="shared" si="15"/>
        <v>0</v>
      </c>
      <c r="AY619" s="96">
        <f t="shared" si="16"/>
        <v>0</v>
      </c>
      <c r="AZ619" s="96">
        <f t="shared" si="17"/>
        <v>0</v>
      </c>
      <c r="BA619" s="96">
        <f t="shared" si="18"/>
        <v>0</v>
      </c>
      <c r="BB619" s="96">
        <f t="shared" si="19"/>
        <v>0</v>
      </c>
    </row>
    <row r="620" spans="33:54" hidden="1" x14ac:dyDescent="0.25">
      <c r="AG620" s="1" t="str">
        <f t="shared" si="20"/>
        <v/>
      </c>
      <c r="AH620" s="90">
        <v>46</v>
      </c>
      <c r="AI620" s="90">
        <v>46</v>
      </c>
      <c r="AJ620" s="1" t="str">
        <f>IFERROR(VLOOKUP(VLOOKUP($AI620,SALESTRANS,4,FALSE),'Master Info'!$A$14:$U$113,17,FALSE),"")</f>
        <v/>
      </c>
      <c r="AK620" s="1" t="str">
        <f>'Master Info'!$B$6&amp;Return!AI620</f>
        <v>17-18/46</v>
      </c>
      <c r="AL620" s="93" t="str">
        <f>IFERROR(VLOOKUP($AI620,'PIVOT REPORT'!$A$5:$K$1000,3,FALSE),"")</f>
        <v/>
      </c>
      <c r="AM620" s="91" t="str">
        <f>IFERROR(VLOOKUP($AI620,'PIVOT REPORT'!$A$5:$K$1000,9,FALSE),"")</f>
        <v/>
      </c>
      <c r="AN620" s="95" t="str">
        <f>IFERROR(VLOOKUP($AI620,'PIVOT REPORT'!$A$5:$K$1000,4,FALSE),"")</f>
        <v/>
      </c>
      <c r="AO620" s="91" t="str">
        <f>IFERROR(VLOOKUP($AI620,'PIVOT REPORT'!$A$5:$K$1000,5,FALSE),"")</f>
        <v/>
      </c>
      <c r="AP620" s="91" t="str">
        <f>IFERROR(VLOOKUP($AI620,'PIVOT REPORT'!$A$5:$K$1000,6,FALSE),"")</f>
        <v/>
      </c>
      <c r="AQ620" s="91" t="str">
        <f>IFERROR(VLOOKUP($AI620,'PIVOT REPORT'!$A$5:$K$1000,7,FALSE),"")</f>
        <v/>
      </c>
      <c r="AR620" s="91" t="str">
        <f>IFERROR(VLOOKUP($AI620,'PIVOT REPORT'!$A$5:$K$1000,8,FALSE),"")</f>
        <v/>
      </c>
      <c r="AS620" s="1"/>
      <c r="AT620" s="1" t="str">
        <f t="shared" si="11"/>
        <v/>
      </c>
      <c r="AU620" s="1" t="str">
        <f t="shared" si="12"/>
        <v>REGLIST</v>
      </c>
      <c r="AV620" s="1" t="str">
        <f t="shared" si="13"/>
        <v>REGLIST</v>
      </c>
      <c r="AW620" s="97">
        <f t="shared" si="14"/>
        <v>0</v>
      </c>
      <c r="AX620" s="96">
        <f t="shared" si="15"/>
        <v>0</v>
      </c>
      <c r="AY620" s="96">
        <f t="shared" si="16"/>
        <v>0</v>
      </c>
      <c r="AZ620" s="96">
        <f t="shared" si="17"/>
        <v>0</v>
      </c>
      <c r="BA620" s="96">
        <f t="shared" si="18"/>
        <v>0</v>
      </c>
      <c r="BB620" s="96">
        <f t="shared" si="19"/>
        <v>0</v>
      </c>
    </row>
    <row r="621" spans="33:54" hidden="1" x14ac:dyDescent="0.25">
      <c r="AG621" s="1" t="str">
        <f t="shared" si="20"/>
        <v/>
      </c>
      <c r="AH621" s="90">
        <v>47</v>
      </c>
      <c r="AI621" s="90">
        <v>47</v>
      </c>
      <c r="AJ621" s="1" t="str">
        <f>IFERROR(VLOOKUP(VLOOKUP($AI621,SALESTRANS,4,FALSE),'Master Info'!$A$14:$U$113,17,FALSE),"")</f>
        <v/>
      </c>
      <c r="AK621" s="1" t="str">
        <f>'Master Info'!$B$6&amp;Return!AI621</f>
        <v>17-18/47</v>
      </c>
      <c r="AL621" s="93" t="str">
        <f>IFERROR(VLOOKUP($AI621,'PIVOT REPORT'!$A$5:$K$1000,3,FALSE),"")</f>
        <v/>
      </c>
      <c r="AM621" s="91" t="str">
        <f>IFERROR(VLOOKUP($AI621,'PIVOT REPORT'!$A$5:$K$1000,9,FALSE),"")</f>
        <v/>
      </c>
      <c r="AN621" s="95" t="str">
        <f>IFERROR(VLOOKUP($AI621,'PIVOT REPORT'!$A$5:$K$1000,4,FALSE),"")</f>
        <v/>
      </c>
      <c r="AO621" s="91" t="str">
        <f>IFERROR(VLOOKUP($AI621,'PIVOT REPORT'!$A$5:$K$1000,5,FALSE),"")</f>
        <v/>
      </c>
      <c r="AP621" s="91" t="str">
        <f>IFERROR(VLOOKUP($AI621,'PIVOT REPORT'!$A$5:$K$1000,6,FALSE),"")</f>
        <v/>
      </c>
      <c r="AQ621" s="91" t="str">
        <f>IFERROR(VLOOKUP($AI621,'PIVOT REPORT'!$A$5:$K$1000,7,FALSE),"")</f>
        <v/>
      </c>
      <c r="AR621" s="91" t="str">
        <f>IFERROR(VLOOKUP($AI621,'PIVOT REPORT'!$A$5:$K$1000,8,FALSE),"")</f>
        <v/>
      </c>
      <c r="AS621" s="1"/>
      <c r="AT621" s="1" t="str">
        <f t="shared" si="11"/>
        <v/>
      </c>
      <c r="AU621" s="1" t="str">
        <f t="shared" si="12"/>
        <v>REGLIST</v>
      </c>
      <c r="AV621" s="1" t="str">
        <f t="shared" si="13"/>
        <v>REGLIST</v>
      </c>
      <c r="AW621" s="97">
        <f t="shared" si="14"/>
        <v>0</v>
      </c>
      <c r="AX621" s="96">
        <f t="shared" si="15"/>
        <v>0</v>
      </c>
      <c r="AY621" s="96">
        <f t="shared" si="16"/>
        <v>0</v>
      </c>
      <c r="AZ621" s="96">
        <f t="shared" si="17"/>
        <v>0</v>
      </c>
      <c r="BA621" s="96">
        <f t="shared" si="18"/>
        <v>0</v>
      </c>
      <c r="BB621" s="96">
        <f t="shared" si="19"/>
        <v>0</v>
      </c>
    </row>
    <row r="622" spans="33:54" hidden="1" x14ac:dyDescent="0.25">
      <c r="AG622" s="1" t="str">
        <f t="shared" si="20"/>
        <v/>
      </c>
      <c r="AH622" s="90">
        <v>48</v>
      </c>
      <c r="AI622" s="90">
        <v>48</v>
      </c>
      <c r="AJ622" s="1" t="str">
        <f>IFERROR(VLOOKUP(VLOOKUP($AI622,SALESTRANS,4,FALSE),'Master Info'!$A$14:$U$113,17,FALSE),"")</f>
        <v/>
      </c>
      <c r="AK622" s="1" t="str">
        <f>'Master Info'!$B$6&amp;Return!AI622</f>
        <v>17-18/48</v>
      </c>
      <c r="AL622" s="93" t="str">
        <f>IFERROR(VLOOKUP($AI622,'PIVOT REPORT'!$A$5:$K$1000,3,FALSE),"")</f>
        <v/>
      </c>
      <c r="AM622" s="91" t="str">
        <f>IFERROR(VLOOKUP($AI622,'PIVOT REPORT'!$A$5:$K$1000,9,FALSE),"")</f>
        <v/>
      </c>
      <c r="AN622" s="95" t="str">
        <f>IFERROR(VLOOKUP($AI622,'PIVOT REPORT'!$A$5:$K$1000,4,FALSE),"")</f>
        <v/>
      </c>
      <c r="AO622" s="91" t="str">
        <f>IFERROR(VLOOKUP($AI622,'PIVOT REPORT'!$A$5:$K$1000,5,FALSE),"")</f>
        <v/>
      </c>
      <c r="AP622" s="91" t="str">
        <f>IFERROR(VLOOKUP($AI622,'PIVOT REPORT'!$A$5:$K$1000,6,FALSE),"")</f>
        <v/>
      </c>
      <c r="AQ622" s="91" t="str">
        <f>IFERROR(VLOOKUP($AI622,'PIVOT REPORT'!$A$5:$K$1000,7,FALSE),"")</f>
        <v/>
      </c>
      <c r="AR622" s="91" t="str">
        <f>IFERROR(VLOOKUP($AI622,'PIVOT REPORT'!$A$5:$K$1000,8,FALSE),"")</f>
        <v/>
      </c>
      <c r="AS622" s="1"/>
      <c r="AT622" s="1" t="str">
        <f t="shared" si="11"/>
        <v/>
      </c>
      <c r="AU622" s="1" t="str">
        <f t="shared" si="12"/>
        <v>REGLIST</v>
      </c>
      <c r="AV622" s="1" t="str">
        <f t="shared" si="13"/>
        <v>REGLIST</v>
      </c>
      <c r="AW622" s="97">
        <f t="shared" si="14"/>
        <v>0</v>
      </c>
      <c r="AX622" s="96">
        <f t="shared" si="15"/>
        <v>0</v>
      </c>
      <c r="AY622" s="96">
        <f t="shared" si="16"/>
        <v>0</v>
      </c>
      <c r="AZ622" s="96">
        <f t="shared" si="17"/>
        <v>0</v>
      </c>
      <c r="BA622" s="96">
        <f t="shared" si="18"/>
        <v>0</v>
      </c>
      <c r="BB622" s="96">
        <f t="shared" si="19"/>
        <v>0</v>
      </c>
    </row>
    <row r="623" spans="33:54" hidden="1" x14ac:dyDescent="0.25">
      <c r="AG623" s="1" t="str">
        <f t="shared" si="20"/>
        <v/>
      </c>
      <c r="AH623" s="90">
        <v>49</v>
      </c>
      <c r="AI623" s="90">
        <v>49</v>
      </c>
      <c r="AJ623" s="1" t="str">
        <f>IFERROR(VLOOKUP(VLOOKUP($AI623,SALESTRANS,4,FALSE),'Master Info'!$A$14:$U$113,17,FALSE),"")</f>
        <v/>
      </c>
      <c r="AK623" s="1" t="str">
        <f>'Master Info'!$B$6&amp;Return!AI623</f>
        <v>17-18/49</v>
      </c>
      <c r="AL623" s="93" t="str">
        <f>IFERROR(VLOOKUP($AI623,'PIVOT REPORT'!$A$5:$K$1000,3,FALSE),"")</f>
        <v/>
      </c>
      <c r="AM623" s="91" t="str">
        <f>IFERROR(VLOOKUP($AI623,'PIVOT REPORT'!$A$5:$K$1000,9,FALSE),"")</f>
        <v/>
      </c>
      <c r="AN623" s="95" t="str">
        <f>IFERROR(VLOOKUP($AI623,'PIVOT REPORT'!$A$5:$K$1000,4,FALSE),"")</f>
        <v/>
      </c>
      <c r="AO623" s="91" t="str">
        <f>IFERROR(VLOOKUP($AI623,'PIVOT REPORT'!$A$5:$K$1000,5,FALSE),"")</f>
        <v/>
      </c>
      <c r="AP623" s="91" t="str">
        <f>IFERROR(VLOOKUP($AI623,'PIVOT REPORT'!$A$5:$K$1000,6,FALSE),"")</f>
        <v/>
      </c>
      <c r="AQ623" s="91" t="str">
        <f>IFERROR(VLOOKUP($AI623,'PIVOT REPORT'!$A$5:$K$1000,7,FALSE),"")</f>
        <v/>
      </c>
      <c r="AR623" s="91" t="str">
        <f>IFERROR(VLOOKUP($AI623,'PIVOT REPORT'!$A$5:$K$1000,8,FALSE),"")</f>
        <v/>
      </c>
      <c r="AS623" s="1"/>
      <c r="AT623" s="1" t="str">
        <f t="shared" si="11"/>
        <v/>
      </c>
      <c r="AU623" s="1" t="str">
        <f t="shared" si="12"/>
        <v>REGLIST</v>
      </c>
      <c r="AV623" s="1" t="str">
        <f t="shared" si="13"/>
        <v>REGLIST</v>
      </c>
      <c r="AW623" s="97">
        <f t="shared" si="14"/>
        <v>0</v>
      </c>
      <c r="AX623" s="96">
        <f t="shared" si="15"/>
        <v>0</v>
      </c>
      <c r="AY623" s="96">
        <f t="shared" si="16"/>
        <v>0</v>
      </c>
      <c r="AZ623" s="96">
        <f t="shared" si="17"/>
        <v>0</v>
      </c>
      <c r="BA623" s="96">
        <f t="shared" si="18"/>
        <v>0</v>
      </c>
      <c r="BB623" s="96">
        <f t="shared" si="19"/>
        <v>0</v>
      </c>
    </row>
    <row r="624" spans="33:54" hidden="1" x14ac:dyDescent="0.25">
      <c r="AG624" s="1" t="str">
        <f t="shared" si="20"/>
        <v/>
      </c>
      <c r="AH624" s="90">
        <v>50</v>
      </c>
      <c r="AI624" s="90">
        <v>50</v>
      </c>
      <c r="AJ624" s="1" t="str">
        <f>IFERROR(VLOOKUP(VLOOKUP($AI624,SALESTRANS,4,FALSE),'Master Info'!$A$14:$U$113,17,FALSE),"")</f>
        <v/>
      </c>
      <c r="AK624" s="1" t="str">
        <f>'Master Info'!$B$6&amp;Return!AI624</f>
        <v>17-18/50</v>
      </c>
      <c r="AL624" s="93" t="str">
        <f>IFERROR(VLOOKUP($AI624,'PIVOT REPORT'!$A$5:$K$1000,3,FALSE),"")</f>
        <v/>
      </c>
      <c r="AM624" s="91" t="str">
        <f>IFERROR(VLOOKUP($AI624,'PIVOT REPORT'!$A$5:$K$1000,9,FALSE),"")</f>
        <v/>
      </c>
      <c r="AN624" s="95" t="str">
        <f>IFERROR(VLOOKUP($AI624,'PIVOT REPORT'!$A$5:$K$1000,4,FALSE),"")</f>
        <v/>
      </c>
      <c r="AO624" s="91" t="str">
        <f>IFERROR(VLOOKUP($AI624,'PIVOT REPORT'!$A$5:$K$1000,5,FALSE),"")</f>
        <v/>
      </c>
      <c r="AP624" s="91" t="str">
        <f>IFERROR(VLOOKUP($AI624,'PIVOT REPORT'!$A$5:$K$1000,6,FALSE),"")</f>
        <v/>
      </c>
      <c r="AQ624" s="91" t="str">
        <f>IFERROR(VLOOKUP($AI624,'PIVOT REPORT'!$A$5:$K$1000,7,FALSE),"")</f>
        <v/>
      </c>
      <c r="AR624" s="91" t="str">
        <f>IFERROR(VLOOKUP($AI624,'PIVOT REPORT'!$A$5:$K$1000,8,FALSE),"")</f>
        <v/>
      </c>
      <c r="AS624" s="1"/>
      <c r="AT624" s="1" t="str">
        <f t="shared" si="11"/>
        <v/>
      </c>
      <c r="AU624" s="1" t="str">
        <f t="shared" si="12"/>
        <v>REGLIST</v>
      </c>
      <c r="AV624" s="1" t="str">
        <f t="shared" si="13"/>
        <v>REGLIST</v>
      </c>
      <c r="AW624" s="97">
        <f t="shared" si="14"/>
        <v>0</v>
      </c>
      <c r="AX624" s="96">
        <f t="shared" si="15"/>
        <v>0</v>
      </c>
      <c r="AY624" s="96">
        <f t="shared" si="16"/>
        <v>0</v>
      </c>
      <c r="AZ624" s="96">
        <f t="shared" si="17"/>
        <v>0</v>
      </c>
      <c r="BA624" s="96">
        <f t="shared" si="18"/>
        <v>0</v>
      </c>
      <c r="BB624" s="96">
        <f t="shared" si="19"/>
        <v>0</v>
      </c>
    </row>
    <row r="625" spans="33:54" hidden="1" x14ac:dyDescent="0.25">
      <c r="AG625" s="1" t="str">
        <f t="shared" si="20"/>
        <v/>
      </c>
      <c r="AH625" s="90">
        <v>51</v>
      </c>
      <c r="AI625" s="90">
        <v>51</v>
      </c>
      <c r="AJ625" s="1" t="str">
        <f>IFERROR(VLOOKUP(VLOOKUP($AI625,SALESTRANS,4,FALSE),'Master Info'!$A$14:$U$113,17,FALSE),"")</f>
        <v/>
      </c>
      <c r="AK625" s="1" t="str">
        <f>'Master Info'!$B$6&amp;Return!AI625</f>
        <v>17-18/51</v>
      </c>
      <c r="AL625" s="93" t="str">
        <f>IFERROR(VLOOKUP($AI625,'PIVOT REPORT'!$A$5:$K$1000,3,FALSE),"")</f>
        <v/>
      </c>
      <c r="AM625" s="91" t="str">
        <f>IFERROR(VLOOKUP($AI625,'PIVOT REPORT'!$A$5:$K$1000,9,FALSE),"")</f>
        <v/>
      </c>
      <c r="AN625" s="95" t="str">
        <f>IFERROR(VLOOKUP($AI625,'PIVOT REPORT'!$A$5:$K$1000,4,FALSE),"")</f>
        <v/>
      </c>
      <c r="AO625" s="91" t="str">
        <f>IFERROR(VLOOKUP($AI625,'PIVOT REPORT'!$A$5:$K$1000,5,FALSE),"")</f>
        <v/>
      </c>
      <c r="AP625" s="91" t="str">
        <f>IFERROR(VLOOKUP($AI625,'PIVOT REPORT'!$A$5:$K$1000,6,FALSE),"")</f>
        <v/>
      </c>
      <c r="AQ625" s="91" t="str">
        <f>IFERROR(VLOOKUP($AI625,'PIVOT REPORT'!$A$5:$K$1000,7,FALSE),"")</f>
        <v/>
      </c>
      <c r="AR625" s="91" t="str">
        <f>IFERROR(VLOOKUP($AI625,'PIVOT REPORT'!$A$5:$K$1000,8,FALSE),"")</f>
        <v/>
      </c>
      <c r="AS625" s="1"/>
      <c r="AT625" s="1" t="str">
        <f t="shared" si="11"/>
        <v/>
      </c>
      <c r="AU625" s="1" t="str">
        <f t="shared" si="12"/>
        <v>REGLIST</v>
      </c>
      <c r="AV625" s="1" t="str">
        <f t="shared" si="13"/>
        <v>REGLIST</v>
      </c>
      <c r="AW625" s="97">
        <f t="shared" si="14"/>
        <v>0</v>
      </c>
      <c r="AX625" s="96">
        <f t="shared" si="15"/>
        <v>0</v>
      </c>
      <c r="AY625" s="96">
        <f t="shared" si="16"/>
        <v>0</v>
      </c>
      <c r="AZ625" s="96">
        <f t="shared" si="17"/>
        <v>0</v>
      </c>
      <c r="BA625" s="96">
        <f t="shared" si="18"/>
        <v>0</v>
      </c>
      <c r="BB625" s="96">
        <f t="shared" si="19"/>
        <v>0</v>
      </c>
    </row>
    <row r="626" spans="33:54" hidden="1" x14ac:dyDescent="0.25">
      <c r="AG626" s="1" t="str">
        <f t="shared" si="20"/>
        <v/>
      </c>
      <c r="AH626" s="90">
        <v>52</v>
      </c>
      <c r="AI626" s="90">
        <v>52</v>
      </c>
      <c r="AJ626" s="1" t="str">
        <f>IFERROR(VLOOKUP(VLOOKUP($AI626,SALESTRANS,4,FALSE),'Master Info'!$A$14:$U$113,17,FALSE),"")</f>
        <v/>
      </c>
      <c r="AK626" s="1" t="str">
        <f>'Master Info'!$B$6&amp;Return!AI626</f>
        <v>17-18/52</v>
      </c>
      <c r="AL626" s="93" t="str">
        <f>IFERROR(VLOOKUP($AI626,'PIVOT REPORT'!$A$5:$K$1000,3,FALSE),"")</f>
        <v/>
      </c>
      <c r="AM626" s="91" t="str">
        <f>IFERROR(VLOOKUP($AI626,'PIVOT REPORT'!$A$5:$K$1000,9,FALSE),"")</f>
        <v/>
      </c>
      <c r="AN626" s="95" t="str">
        <f>IFERROR(VLOOKUP($AI626,'PIVOT REPORT'!$A$5:$K$1000,4,FALSE),"")</f>
        <v/>
      </c>
      <c r="AO626" s="91" t="str">
        <f>IFERROR(VLOOKUP($AI626,'PIVOT REPORT'!$A$5:$K$1000,5,FALSE),"")</f>
        <v/>
      </c>
      <c r="AP626" s="91" t="str">
        <f>IFERROR(VLOOKUP($AI626,'PIVOT REPORT'!$A$5:$K$1000,6,FALSE),"")</f>
        <v/>
      </c>
      <c r="AQ626" s="91" t="str">
        <f>IFERROR(VLOOKUP($AI626,'PIVOT REPORT'!$A$5:$K$1000,7,FALSE),"")</f>
        <v/>
      </c>
      <c r="AR626" s="91" t="str">
        <f>IFERROR(VLOOKUP($AI626,'PIVOT REPORT'!$A$5:$K$1000,8,FALSE),"")</f>
        <v/>
      </c>
      <c r="AS626" s="1"/>
      <c r="AT626" s="1" t="str">
        <f t="shared" si="11"/>
        <v/>
      </c>
      <c r="AU626" s="1" t="str">
        <f t="shared" si="12"/>
        <v>REGLIST</v>
      </c>
      <c r="AV626" s="1" t="str">
        <f t="shared" si="13"/>
        <v>REGLIST</v>
      </c>
      <c r="AW626" s="97">
        <f t="shared" si="14"/>
        <v>0</v>
      </c>
      <c r="AX626" s="96">
        <f t="shared" si="15"/>
        <v>0</v>
      </c>
      <c r="AY626" s="96">
        <f t="shared" si="16"/>
        <v>0</v>
      </c>
      <c r="AZ626" s="96">
        <f t="shared" si="17"/>
        <v>0</v>
      </c>
      <c r="BA626" s="96">
        <f t="shared" si="18"/>
        <v>0</v>
      </c>
      <c r="BB626" s="96">
        <f t="shared" si="19"/>
        <v>0</v>
      </c>
    </row>
    <row r="627" spans="33:54" hidden="1" x14ac:dyDescent="0.25">
      <c r="AG627" s="1" t="str">
        <f t="shared" si="20"/>
        <v/>
      </c>
      <c r="AH627" s="90">
        <v>53</v>
      </c>
      <c r="AI627" s="90">
        <v>53</v>
      </c>
      <c r="AJ627" s="1" t="str">
        <f>IFERROR(VLOOKUP(VLOOKUP($AI627,SALESTRANS,4,FALSE),'Master Info'!$A$14:$U$113,17,FALSE),"")</f>
        <v/>
      </c>
      <c r="AK627" s="1" t="str">
        <f>'Master Info'!$B$6&amp;Return!AI627</f>
        <v>17-18/53</v>
      </c>
      <c r="AL627" s="93" t="str">
        <f>IFERROR(VLOOKUP($AI627,'PIVOT REPORT'!$A$5:$K$1000,3,FALSE),"")</f>
        <v/>
      </c>
      <c r="AM627" s="91" t="str">
        <f>IFERROR(VLOOKUP($AI627,'PIVOT REPORT'!$A$5:$K$1000,9,FALSE),"")</f>
        <v/>
      </c>
      <c r="AN627" s="95" t="str">
        <f>IFERROR(VLOOKUP($AI627,'PIVOT REPORT'!$A$5:$K$1000,4,FALSE),"")</f>
        <v/>
      </c>
      <c r="AO627" s="91" t="str">
        <f>IFERROR(VLOOKUP($AI627,'PIVOT REPORT'!$A$5:$K$1000,5,FALSE),"")</f>
        <v/>
      </c>
      <c r="AP627" s="91" t="str">
        <f>IFERROR(VLOOKUP($AI627,'PIVOT REPORT'!$A$5:$K$1000,6,FALSE),"")</f>
        <v/>
      </c>
      <c r="AQ627" s="91" t="str">
        <f>IFERROR(VLOOKUP($AI627,'PIVOT REPORT'!$A$5:$K$1000,7,FALSE),"")</f>
        <v/>
      </c>
      <c r="AR627" s="91" t="str">
        <f>IFERROR(VLOOKUP($AI627,'PIVOT REPORT'!$A$5:$K$1000,8,FALSE),"")</f>
        <v/>
      </c>
      <c r="AS627" s="1"/>
      <c r="AT627" s="1" t="str">
        <f t="shared" si="11"/>
        <v/>
      </c>
      <c r="AU627" s="1" t="str">
        <f t="shared" si="12"/>
        <v>REGLIST</v>
      </c>
      <c r="AV627" s="1" t="str">
        <f t="shared" si="13"/>
        <v>REGLIST</v>
      </c>
      <c r="AW627" s="97">
        <f t="shared" si="14"/>
        <v>0</v>
      </c>
      <c r="AX627" s="96">
        <f t="shared" si="15"/>
        <v>0</v>
      </c>
      <c r="AY627" s="96">
        <f t="shared" si="16"/>
        <v>0</v>
      </c>
      <c r="AZ627" s="96">
        <f t="shared" si="17"/>
        <v>0</v>
      </c>
      <c r="BA627" s="96">
        <f t="shared" si="18"/>
        <v>0</v>
      </c>
      <c r="BB627" s="96">
        <f t="shared" si="19"/>
        <v>0</v>
      </c>
    </row>
    <row r="628" spans="33:54" hidden="1" x14ac:dyDescent="0.25">
      <c r="AG628" s="1" t="str">
        <f t="shared" si="20"/>
        <v/>
      </c>
      <c r="AH628" s="90">
        <v>54</v>
      </c>
      <c r="AI628" s="90">
        <v>54</v>
      </c>
      <c r="AJ628" s="1" t="str">
        <f>IFERROR(VLOOKUP(VLOOKUP($AI628,SALESTRANS,4,FALSE),'Master Info'!$A$14:$U$113,17,FALSE),"")</f>
        <v/>
      </c>
      <c r="AK628" s="1" t="str">
        <f>'Master Info'!$B$6&amp;Return!AI628</f>
        <v>17-18/54</v>
      </c>
      <c r="AL628" s="93" t="str">
        <f>IFERROR(VLOOKUP($AI628,'PIVOT REPORT'!$A$5:$K$1000,3,FALSE),"")</f>
        <v/>
      </c>
      <c r="AM628" s="91" t="str">
        <f>IFERROR(VLOOKUP($AI628,'PIVOT REPORT'!$A$5:$K$1000,9,FALSE),"")</f>
        <v/>
      </c>
      <c r="AN628" s="95" t="str">
        <f>IFERROR(VLOOKUP($AI628,'PIVOT REPORT'!$A$5:$K$1000,4,FALSE),"")</f>
        <v/>
      </c>
      <c r="AO628" s="91" t="str">
        <f>IFERROR(VLOOKUP($AI628,'PIVOT REPORT'!$A$5:$K$1000,5,FALSE),"")</f>
        <v/>
      </c>
      <c r="AP628" s="91" t="str">
        <f>IFERROR(VLOOKUP($AI628,'PIVOT REPORT'!$A$5:$K$1000,6,FALSE),"")</f>
        <v/>
      </c>
      <c r="AQ628" s="91" t="str">
        <f>IFERROR(VLOOKUP($AI628,'PIVOT REPORT'!$A$5:$K$1000,7,FALSE),"")</f>
        <v/>
      </c>
      <c r="AR628" s="91" t="str">
        <f>IFERROR(VLOOKUP($AI628,'PIVOT REPORT'!$A$5:$K$1000,8,FALSE),"")</f>
        <v/>
      </c>
      <c r="AS628" s="1"/>
      <c r="AT628" s="1" t="str">
        <f t="shared" si="11"/>
        <v/>
      </c>
      <c r="AU628" s="1" t="str">
        <f t="shared" si="12"/>
        <v>REGLIST</v>
      </c>
      <c r="AV628" s="1" t="str">
        <f t="shared" si="13"/>
        <v>REGLIST</v>
      </c>
      <c r="AW628" s="97">
        <f t="shared" si="14"/>
        <v>0</v>
      </c>
      <c r="AX628" s="96">
        <f t="shared" si="15"/>
        <v>0</v>
      </c>
      <c r="AY628" s="96">
        <f t="shared" si="16"/>
        <v>0</v>
      </c>
      <c r="AZ628" s="96">
        <f t="shared" si="17"/>
        <v>0</v>
      </c>
      <c r="BA628" s="96">
        <f t="shared" si="18"/>
        <v>0</v>
      </c>
      <c r="BB628" s="96">
        <f t="shared" si="19"/>
        <v>0</v>
      </c>
    </row>
    <row r="629" spans="33:54" hidden="1" x14ac:dyDescent="0.25">
      <c r="AG629" s="1" t="str">
        <f t="shared" si="20"/>
        <v/>
      </c>
      <c r="AH629" s="90">
        <v>55</v>
      </c>
      <c r="AI629" s="90">
        <v>55</v>
      </c>
      <c r="AJ629" s="1" t="str">
        <f>IFERROR(VLOOKUP(VLOOKUP($AI629,SALESTRANS,4,FALSE),'Master Info'!$A$14:$U$113,17,FALSE),"")</f>
        <v/>
      </c>
      <c r="AK629" s="1" t="str">
        <f>'Master Info'!$B$6&amp;Return!AI629</f>
        <v>17-18/55</v>
      </c>
      <c r="AL629" s="93" t="str">
        <f>IFERROR(VLOOKUP($AI629,'PIVOT REPORT'!$A$5:$K$1000,3,FALSE),"")</f>
        <v/>
      </c>
      <c r="AM629" s="91" t="str">
        <f>IFERROR(VLOOKUP($AI629,'PIVOT REPORT'!$A$5:$K$1000,9,FALSE),"")</f>
        <v/>
      </c>
      <c r="AN629" s="95" t="str">
        <f>IFERROR(VLOOKUP($AI629,'PIVOT REPORT'!$A$5:$K$1000,4,FALSE),"")</f>
        <v/>
      </c>
      <c r="AO629" s="91" t="str">
        <f>IFERROR(VLOOKUP($AI629,'PIVOT REPORT'!$A$5:$K$1000,5,FALSE),"")</f>
        <v/>
      </c>
      <c r="AP629" s="91" t="str">
        <f>IFERROR(VLOOKUP($AI629,'PIVOT REPORT'!$A$5:$K$1000,6,FALSE),"")</f>
        <v/>
      </c>
      <c r="AQ629" s="91" t="str">
        <f>IFERROR(VLOOKUP($AI629,'PIVOT REPORT'!$A$5:$K$1000,7,FALSE),"")</f>
        <v/>
      </c>
      <c r="AR629" s="91" t="str">
        <f>IFERROR(VLOOKUP($AI629,'PIVOT REPORT'!$A$5:$K$1000,8,FALSE),"")</f>
        <v/>
      </c>
      <c r="AS629" s="1"/>
      <c r="AT629" s="1" t="str">
        <f t="shared" si="11"/>
        <v/>
      </c>
      <c r="AU629" s="1" t="str">
        <f t="shared" si="12"/>
        <v>REGLIST</v>
      </c>
      <c r="AV629" s="1" t="str">
        <f t="shared" si="13"/>
        <v>REGLIST</v>
      </c>
      <c r="AW629" s="97">
        <f t="shared" si="14"/>
        <v>0</v>
      </c>
      <c r="AX629" s="96">
        <f t="shared" si="15"/>
        <v>0</v>
      </c>
      <c r="AY629" s="96">
        <f t="shared" si="16"/>
        <v>0</v>
      </c>
      <c r="AZ629" s="96">
        <f t="shared" si="17"/>
        <v>0</v>
      </c>
      <c r="BA629" s="96">
        <f t="shared" si="18"/>
        <v>0</v>
      </c>
      <c r="BB629" s="96">
        <f t="shared" si="19"/>
        <v>0</v>
      </c>
    </row>
    <row r="630" spans="33:54" hidden="1" x14ac:dyDescent="0.25">
      <c r="AG630" s="1" t="str">
        <f t="shared" si="20"/>
        <v/>
      </c>
      <c r="AH630" s="90">
        <v>56</v>
      </c>
      <c r="AI630" s="90">
        <v>56</v>
      </c>
      <c r="AJ630" s="1" t="str">
        <f>IFERROR(VLOOKUP(VLOOKUP($AI630,SALESTRANS,4,FALSE),'Master Info'!$A$14:$U$113,17,FALSE),"")</f>
        <v/>
      </c>
      <c r="AK630" s="1" t="str">
        <f>'Master Info'!$B$6&amp;Return!AI630</f>
        <v>17-18/56</v>
      </c>
      <c r="AL630" s="93" t="str">
        <f>IFERROR(VLOOKUP($AI630,'PIVOT REPORT'!$A$5:$K$1000,3,FALSE),"")</f>
        <v/>
      </c>
      <c r="AM630" s="91" t="str">
        <f>IFERROR(VLOOKUP($AI630,'PIVOT REPORT'!$A$5:$K$1000,9,FALSE),"")</f>
        <v/>
      </c>
      <c r="AN630" s="95" t="str">
        <f>IFERROR(VLOOKUP($AI630,'PIVOT REPORT'!$A$5:$K$1000,4,FALSE),"")</f>
        <v/>
      </c>
      <c r="AO630" s="91" t="str">
        <f>IFERROR(VLOOKUP($AI630,'PIVOT REPORT'!$A$5:$K$1000,5,FALSE),"")</f>
        <v/>
      </c>
      <c r="AP630" s="91" t="str">
        <f>IFERROR(VLOOKUP($AI630,'PIVOT REPORT'!$A$5:$K$1000,6,FALSE),"")</f>
        <v/>
      </c>
      <c r="AQ630" s="91" t="str">
        <f>IFERROR(VLOOKUP($AI630,'PIVOT REPORT'!$A$5:$K$1000,7,FALSE),"")</f>
        <v/>
      </c>
      <c r="AR630" s="91" t="str">
        <f>IFERROR(VLOOKUP($AI630,'PIVOT REPORT'!$A$5:$K$1000,8,FALSE),"")</f>
        <v/>
      </c>
      <c r="AS630" s="1"/>
      <c r="AT630" s="1" t="str">
        <f t="shared" si="11"/>
        <v/>
      </c>
      <c r="AU630" s="1" t="str">
        <f t="shared" si="12"/>
        <v>REGLIST</v>
      </c>
      <c r="AV630" s="1" t="str">
        <f t="shared" si="13"/>
        <v>REGLIST</v>
      </c>
      <c r="AW630" s="97">
        <f t="shared" si="14"/>
        <v>0</v>
      </c>
      <c r="AX630" s="96">
        <f t="shared" si="15"/>
        <v>0</v>
      </c>
      <c r="AY630" s="96">
        <f t="shared" si="16"/>
        <v>0</v>
      </c>
      <c r="AZ630" s="96">
        <f t="shared" si="17"/>
        <v>0</v>
      </c>
      <c r="BA630" s="96">
        <f t="shared" si="18"/>
        <v>0</v>
      </c>
      <c r="BB630" s="96">
        <f t="shared" si="19"/>
        <v>0</v>
      </c>
    </row>
    <row r="631" spans="33:54" hidden="1" x14ac:dyDescent="0.25">
      <c r="AG631" s="1" t="str">
        <f t="shared" si="20"/>
        <v/>
      </c>
      <c r="AH631" s="90">
        <v>57</v>
      </c>
      <c r="AI631" s="90">
        <v>57</v>
      </c>
      <c r="AJ631" s="1" t="str">
        <f>IFERROR(VLOOKUP(VLOOKUP($AI631,SALESTRANS,4,FALSE),'Master Info'!$A$14:$U$113,17,FALSE),"")</f>
        <v/>
      </c>
      <c r="AK631" s="1" t="str">
        <f>'Master Info'!$B$6&amp;Return!AI631</f>
        <v>17-18/57</v>
      </c>
      <c r="AL631" s="93" t="str">
        <f>IFERROR(VLOOKUP($AI631,'PIVOT REPORT'!$A$5:$K$1000,3,FALSE),"")</f>
        <v/>
      </c>
      <c r="AM631" s="91" t="str">
        <f>IFERROR(VLOOKUP($AI631,'PIVOT REPORT'!$A$5:$K$1000,9,FALSE),"")</f>
        <v/>
      </c>
      <c r="AN631" s="95" t="str">
        <f>IFERROR(VLOOKUP($AI631,'PIVOT REPORT'!$A$5:$K$1000,4,FALSE),"")</f>
        <v/>
      </c>
      <c r="AO631" s="91" t="str">
        <f>IFERROR(VLOOKUP($AI631,'PIVOT REPORT'!$A$5:$K$1000,5,FALSE),"")</f>
        <v/>
      </c>
      <c r="AP631" s="91" t="str">
        <f>IFERROR(VLOOKUP($AI631,'PIVOT REPORT'!$A$5:$K$1000,6,FALSE),"")</f>
        <v/>
      </c>
      <c r="AQ631" s="91" t="str">
        <f>IFERROR(VLOOKUP($AI631,'PIVOT REPORT'!$A$5:$K$1000,7,FALSE),"")</f>
        <v/>
      </c>
      <c r="AR631" s="91" t="str">
        <f>IFERROR(VLOOKUP($AI631,'PIVOT REPORT'!$A$5:$K$1000,8,FALSE),"")</f>
        <v/>
      </c>
      <c r="AS631" s="1"/>
      <c r="AT631" s="1" t="str">
        <f t="shared" si="11"/>
        <v/>
      </c>
      <c r="AU631" s="1" t="str">
        <f t="shared" si="12"/>
        <v>REGLIST</v>
      </c>
      <c r="AV631" s="1" t="str">
        <f t="shared" si="13"/>
        <v>REGLIST</v>
      </c>
      <c r="AW631" s="97">
        <f t="shared" si="14"/>
        <v>0</v>
      </c>
      <c r="AX631" s="96">
        <f t="shared" si="15"/>
        <v>0</v>
      </c>
      <c r="AY631" s="96">
        <f t="shared" si="16"/>
        <v>0</v>
      </c>
      <c r="AZ631" s="96">
        <f t="shared" si="17"/>
        <v>0</v>
      </c>
      <c r="BA631" s="96">
        <f t="shared" si="18"/>
        <v>0</v>
      </c>
      <c r="BB631" s="96">
        <f t="shared" si="19"/>
        <v>0</v>
      </c>
    </row>
    <row r="632" spans="33:54" hidden="1" x14ac:dyDescent="0.25">
      <c r="AG632" s="1" t="str">
        <f t="shared" si="20"/>
        <v/>
      </c>
      <c r="AH632" s="90">
        <v>58</v>
      </c>
      <c r="AI632" s="90">
        <v>58</v>
      </c>
      <c r="AJ632" s="1" t="str">
        <f>IFERROR(VLOOKUP(VLOOKUP($AI632,SALESTRANS,4,FALSE),'Master Info'!$A$14:$U$113,17,FALSE),"")</f>
        <v/>
      </c>
      <c r="AK632" s="1" t="str">
        <f>'Master Info'!$B$6&amp;Return!AI632</f>
        <v>17-18/58</v>
      </c>
      <c r="AL632" s="93" t="str">
        <f>IFERROR(VLOOKUP($AI632,'PIVOT REPORT'!$A$5:$K$1000,3,FALSE),"")</f>
        <v/>
      </c>
      <c r="AM632" s="91" t="str">
        <f>IFERROR(VLOOKUP($AI632,'PIVOT REPORT'!$A$5:$K$1000,9,FALSE),"")</f>
        <v/>
      </c>
      <c r="AN632" s="95" t="str">
        <f>IFERROR(VLOOKUP($AI632,'PIVOT REPORT'!$A$5:$K$1000,4,FALSE),"")</f>
        <v/>
      </c>
      <c r="AO632" s="91" t="str">
        <f>IFERROR(VLOOKUP($AI632,'PIVOT REPORT'!$A$5:$K$1000,5,FALSE),"")</f>
        <v/>
      </c>
      <c r="AP632" s="91" t="str">
        <f>IFERROR(VLOOKUP($AI632,'PIVOT REPORT'!$A$5:$K$1000,6,FALSE),"")</f>
        <v/>
      </c>
      <c r="AQ632" s="91" t="str">
        <f>IFERROR(VLOOKUP($AI632,'PIVOT REPORT'!$A$5:$K$1000,7,FALSE),"")</f>
        <v/>
      </c>
      <c r="AR632" s="91" t="str">
        <f>IFERROR(VLOOKUP($AI632,'PIVOT REPORT'!$A$5:$K$1000,8,FALSE),"")</f>
        <v/>
      </c>
      <c r="AS632" s="1"/>
      <c r="AT632" s="1" t="str">
        <f t="shared" si="11"/>
        <v/>
      </c>
      <c r="AU632" s="1" t="str">
        <f t="shared" si="12"/>
        <v>REGLIST</v>
      </c>
      <c r="AV632" s="1" t="str">
        <f t="shared" si="13"/>
        <v>REGLIST</v>
      </c>
      <c r="AW632" s="97">
        <f t="shared" si="14"/>
        <v>0</v>
      </c>
      <c r="AX632" s="96">
        <f t="shared" si="15"/>
        <v>0</v>
      </c>
      <c r="AY632" s="96">
        <f t="shared" si="16"/>
        <v>0</v>
      </c>
      <c r="AZ632" s="96">
        <f t="shared" si="17"/>
        <v>0</v>
      </c>
      <c r="BA632" s="96">
        <f t="shared" si="18"/>
        <v>0</v>
      </c>
      <c r="BB632" s="96">
        <f t="shared" si="19"/>
        <v>0</v>
      </c>
    </row>
    <row r="633" spans="33:54" hidden="1" x14ac:dyDescent="0.25">
      <c r="AG633" s="1" t="str">
        <f t="shared" si="20"/>
        <v/>
      </c>
      <c r="AH633" s="90">
        <v>59</v>
      </c>
      <c r="AI633" s="90">
        <v>59</v>
      </c>
      <c r="AJ633" s="1" t="str">
        <f>IFERROR(VLOOKUP(VLOOKUP($AI633,SALESTRANS,4,FALSE),'Master Info'!$A$14:$U$113,17,FALSE),"")</f>
        <v/>
      </c>
      <c r="AK633" s="1" t="str">
        <f>'Master Info'!$B$6&amp;Return!AI633</f>
        <v>17-18/59</v>
      </c>
      <c r="AL633" s="93" t="str">
        <f>IFERROR(VLOOKUP($AI633,'PIVOT REPORT'!$A$5:$K$1000,3,FALSE),"")</f>
        <v/>
      </c>
      <c r="AM633" s="91" t="str">
        <f>IFERROR(VLOOKUP($AI633,'PIVOT REPORT'!$A$5:$K$1000,9,FALSE),"")</f>
        <v/>
      </c>
      <c r="AN633" s="95" t="str">
        <f>IFERROR(VLOOKUP($AI633,'PIVOT REPORT'!$A$5:$K$1000,4,FALSE),"")</f>
        <v/>
      </c>
      <c r="AO633" s="91" t="str">
        <f>IFERROR(VLOOKUP($AI633,'PIVOT REPORT'!$A$5:$K$1000,5,FALSE),"")</f>
        <v/>
      </c>
      <c r="AP633" s="91" t="str">
        <f>IFERROR(VLOOKUP($AI633,'PIVOT REPORT'!$A$5:$K$1000,6,FALSE),"")</f>
        <v/>
      </c>
      <c r="AQ633" s="91" t="str">
        <f>IFERROR(VLOOKUP($AI633,'PIVOT REPORT'!$A$5:$K$1000,7,FALSE),"")</f>
        <v/>
      </c>
      <c r="AR633" s="91" t="str">
        <f>IFERROR(VLOOKUP($AI633,'PIVOT REPORT'!$A$5:$K$1000,8,FALSE),"")</f>
        <v/>
      </c>
      <c r="AS633" s="1"/>
      <c r="AT633" s="1" t="str">
        <f t="shared" si="11"/>
        <v/>
      </c>
      <c r="AU633" s="1" t="str">
        <f t="shared" si="12"/>
        <v>REGLIST</v>
      </c>
      <c r="AV633" s="1" t="str">
        <f t="shared" si="13"/>
        <v>REGLIST</v>
      </c>
      <c r="AW633" s="97">
        <f t="shared" si="14"/>
        <v>0</v>
      </c>
      <c r="AX633" s="96">
        <f t="shared" si="15"/>
        <v>0</v>
      </c>
      <c r="AY633" s="96">
        <f t="shared" si="16"/>
        <v>0</v>
      </c>
      <c r="AZ633" s="96">
        <f t="shared" si="17"/>
        <v>0</v>
      </c>
      <c r="BA633" s="96">
        <f t="shared" si="18"/>
        <v>0</v>
      </c>
      <c r="BB633" s="96">
        <f t="shared" si="19"/>
        <v>0</v>
      </c>
    </row>
    <row r="634" spans="33:54" hidden="1" x14ac:dyDescent="0.25">
      <c r="AG634" s="1" t="str">
        <f t="shared" si="20"/>
        <v/>
      </c>
      <c r="AH634" s="90">
        <v>60</v>
      </c>
      <c r="AI634" s="90">
        <v>60</v>
      </c>
      <c r="AJ634" s="1" t="str">
        <f>IFERROR(VLOOKUP(VLOOKUP($AI634,SALESTRANS,4,FALSE),'Master Info'!$A$14:$U$113,17,FALSE),"")</f>
        <v/>
      </c>
      <c r="AK634" s="1" t="str">
        <f>'Master Info'!$B$6&amp;Return!AI634</f>
        <v>17-18/60</v>
      </c>
      <c r="AL634" s="93" t="str">
        <f>IFERROR(VLOOKUP($AI634,'PIVOT REPORT'!$A$5:$K$1000,3,FALSE),"")</f>
        <v/>
      </c>
      <c r="AM634" s="91" t="str">
        <f>IFERROR(VLOOKUP($AI634,'PIVOT REPORT'!$A$5:$K$1000,9,FALSE),"")</f>
        <v/>
      </c>
      <c r="AN634" s="95" t="str">
        <f>IFERROR(VLOOKUP($AI634,'PIVOT REPORT'!$A$5:$K$1000,4,FALSE),"")</f>
        <v/>
      </c>
      <c r="AO634" s="91" t="str">
        <f>IFERROR(VLOOKUP($AI634,'PIVOT REPORT'!$A$5:$K$1000,5,FALSE),"")</f>
        <v/>
      </c>
      <c r="AP634" s="91" t="str">
        <f>IFERROR(VLOOKUP($AI634,'PIVOT REPORT'!$A$5:$K$1000,6,FALSE),"")</f>
        <v/>
      </c>
      <c r="AQ634" s="91" t="str">
        <f>IFERROR(VLOOKUP($AI634,'PIVOT REPORT'!$A$5:$K$1000,7,FALSE),"")</f>
        <v/>
      </c>
      <c r="AR634" s="91" t="str">
        <f>IFERROR(VLOOKUP($AI634,'PIVOT REPORT'!$A$5:$K$1000,8,FALSE),"")</f>
        <v/>
      </c>
      <c r="AS634" s="1"/>
      <c r="AT634" s="1" t="str">
        <f t="shared" si="11"/>
        <v/>
      </c>
      <c r="AU634" s="1" t="str">
        <f t="shared" si="12"/>
        <v>REGLIST</v>
      </c>
      <c r="AV634" s="1" t="str">
        <f t="shared" si="13"/>
        <v>REGLIST</v>
      </c>
      <c r="AW634" s="97">
        <f t="shared" si="14"/>
        <v>0</v>
      </c>
      <c r="AX634" s="96">
        <f t="shared" si="15"/>
        <v>0</v>
      </c>
      <c r="AY634" s="96">
        <f t="shared" si="16"/>
        <v>0</v>
      </c>
      <c r="AZ634" s="96">
        <f t="shared" si="17"/>
        <v>0</v>
      </c>
      <c r="BA634" s="96">
        <f t="shared" si="18"/>
        <v>0</v>
      </c>
      <c r="BB634" s="96">
        <f t="shared" si="19"/>
        <v>0</v>
      </c>
    </row>
    <row r="635" spans="33:54" hidden="1" x14ac:dyDescent="0.25">
      <c r="AG635" s="1" t="str">
        <f t="shared" si="20"/>
        <v/>
      </c>
      <c r="AH635" s="90">
        <v>61</v>
      </c>
      <c r="AI635" s="90">
        <v>61</v>
      </c>
      <c r="AJ635" s="1" t="str">
        <f>IFERROR(VLOOKUP(VLOOKUP($AI635,SALESTRANS,4,FALSE),'Master Info'!$A$14:$U$113,17,FALSE),"")</f>
        <v/>
      </c>
      <c r="AK635" s="1" t="str">
        <f>'Master Info'!$B$6&amp;Return!AI635</f>
        <v>17-18/61</v>
      </c>
      <c r="AL635" s="93" t="str">
        <f>IFERROR(VLOOKUP($AI635,'PIVOT REPORT'!$A$5:$K$1000,3,FALSE),"")</f>
        <v/>
      </c>
      <c r="AM635" s="91" t="str">
        <f>IFERROR(VLOOKUP($AI635,'PIVOT REPORT'!$A$5:$K$1000,9,FALSE),"")</f>
        <v/>
      </c>
      <c r="AN635" s="95" t="str">
        <f>IFERROR(VLOOKUP($AI635,'PIVOT REPORT'!$A$5:$K$1000,4,FALSE),"")</f>
        <v/>
      </c>
      <c r="AO635" s="91" t="str">
        <f>IFERROR(VLOOKUP($AI635,'PIVOT REPORT'!$A$5:$K$1000,5,FALSE),"")</f>
        <v/>
      </c>
      <c r="AP635" s="91" t="str">
        <f>IFERROR(VLOOKUP($AI635,'PIVOT REPORT'!$A$5:$K$1000,6,FALSE),"")</f>
        <v/>
      </c>
      <c r="AQ635" s="91" t="str">
        <f>IFERROR(VLOOKUP($AI635,'PIVOT REPORT'!$A$5:$K$1000,7,FALSE),"")</f>
        <v/>
      </c>
      <c r="AR635" s="91" t="str">
        <f>IFERROR(VLOOKUP($AI635,'PIVOT REPORT'!$A$5:$K$1000,8,FALSE),"")</f>
        <v/>
      </c>
      <c r="AS635" s="1"/>
      <c r="AT635" s="1" t="str">
        <f t="shared" si="11"/>
        <v/>
      </c>
      <c r="AU635" s="1" t="str">
        <f t="shared" si="12"/>
        <v>REGLIST</v>
      </c>
      <c r="AV635" s="1" t="str">
        <f t="shared" si="13"/>
        <v>REGLIST</v>
      </c>
      <c r="AW635" s="97">
        <f t="shared" si="14"/>
        <v>0</v>
      </c>
      <c r="AX635" s="96">
        <f t="shared" si="15"/>
        <v>0</v>
      </c>
      <c r="AY635" s="96">
        <f t="shared" si="16"/>
        <v>0</v>
      </c>
      <c r="AZ635" s="96">
        <f t="shared" si="17"/>
        <v>0</v>
      </c>
      <c r="BA635" s="96">
        <f t="shared" si="18"/>
        <v>0</v>
      </c>
      <c r="BB635" s="96">
        <f t="shared" si="19"/>
        <v>0</v>
      </c>
    </row>
    <row r="636" spans="33:54" hidden="1" x14ac:dyDescent="0.25">
      <c r="AG636" s="1" t="str">
        <f t="shared" si="20"/>
        <v/>
      </c>
      <c r="AH636" s="90">
        <v>62</v>
      </c>
      <c r="AI636" s="90">
        <v>62</v>
      </c>
      <c r="AJ636" s="1" t="str">
        <f>IFERROR(VLOOKUP(VLOOKUP($AI636,SALESTRANS,4,FALSE),'Master Info'!$A$14:$U$113,17,FALSE),"")</f>
        <v/>
      </c>
      <c r="AK636" s="1" t="str">
        <f>'Master Info'!$B$6&amp;Return!AI636</f>
        <v>17-18/62</v>
      </c>
      <c r="AL636" s="93" t="str">
        <f>IFERROR(VLOOKUP($AI636,'PIVOT REPORT'!$A$5:$K$1000,3,FALSE),"")</f>
        <v/>
      </c>
      <c r="AM636" s="91" t="str">
        <f>IFERROR(VLOOKUP($AI636,'PIVOT REPORT'!$A$5:$K$1000,9,FALSE),"")</f>
        <v/>
      </c>
      <c r="AN636" s="95" t="str">
        <f>IFERROR(VLOOKUP($AI636,'PIVOT REPORT'!$A$5:$K$1000,4,FALSE),"")</f>
        <v/>
      </c>
      <c r="AO636" s="91" t="str">
        <f>IFERROR(VLOOKUP($AI636,'PIVOT REPORT'!$A$5:$K$1000,5,FALSE),"")</f>
        <v/>
      </c>
      <c r="AP636" s="91" t="str">
        <f>IFERROR(VLOOKUP($AI636,'PIVOT REPORT'!$A$5:$K$1000,6,FALSE),"")</f>
        <v/>
      </c>
      <c r="AQ636" s="91" t="str">
        <f>IFERROR(VLOOKUP($AI636,'PIVOT REPORT'!$A$5:$K$1000,7,FALSE),"")</f>
        <v/>
      </c>
      <c r="AR636" s="91" t="str">
        <f>IFERROR(VLOOKUP($AI636,'PIVOT REPORT'!$A$5:$K$1000,8,FALSE),"")</f>
        <v/>
      </c>
      <c r="AS636" s="1"/>
      <c r="AT636" s="1" t="str">
        <f t="shared" si="11"/>
        <v/>
      </c>
      <c r="AU636" s="1" t="str">
        <f t="shared" si="12"/>
        <v>REGLIST</v>
      </c>
      <c r="AV636" s="1" t="str">
        <f t="shared" si="13"/>
        <v>REGLIST</v>
      </c>
      <c r="AW636" s="97">
        <f t="shared" si="14"/>
        <v>0</v>
      </c>
      <c r="AX636" s="96">
        <f t="shared" si="15"/>
        <v>0</v>
      </c>
      <c r="AY636" s="96">
        <f t="shared" si="16"/>
        <v>0</v>
      </c>
      <c r="AZ636" s="96">
        <f t="shared" si="17"/>
        <v>0</v>
      </c>
      <c r="BA636" s="96">
        <f t="shared" si="18"/>
        <v>0</v>
      </c>
      <c r="BB636" s="96">
        <f t="shared" si="19"/>
        <v>0</v>
      </c>
    </row>
    <row r="637" spans="33:54" hidden="1" x14ac:dyDescent="0.25">
      <c r="AG637" s="1" t="str">
        <f t="shared" si="20"/>
        <v/>
      </c>
      <c r="AH637" s="90">
        <v>63</v>
      </c>
      <c r="AI637" s="90">
        <v>63</v>
      </c>
      <c r="AJ637" s="1" t="str">
        <f>IFERROR(VLOOKUP(VLOOKUP($AI637,SALESTRANS,4,FALSE),'Master Info'!$A$14:$U$113,17,FALSE),"")</f>
        <v/>
      </c>
      <c r="AK637" s="1" t="str">
        <f>'Master Info'!$B$6&amp;Return!AI637</f>
        <v>17-18/63</v>
      </c>
      <c r="AL637" s="93" t="str">
        <f>IFERROR(VLOOKUP($AI637,'PIVOT REPORT'!$A$5:$K$1000,3,FALSE),"")</f>
        <v/>
      </c>
      <c r="AM637" s="91" t="str">
        <f>IFERROR(VLOOKUP($AI637,'PIVOT REPORT'!$A$5:$K$1000,9,FALSE),"")</f>
        <v/>
      </c>
      <c r="AN637" s="95" t="str">
        <f>IFERROR(VLOOKUP($AI637,'PIVOT REPORT'!$A$5:$K$1000,4,FALSE),"")</f>
        <v/>
      </c>
      <c r="AO637" s="91" t="str">
        <f>IFERROR(VLOOKUP($AI637,'PIVOT REPORT'!$A$5:$K$1000,5,FALSE),"")</f>
        <v/>
      </c>
      <c r="AP637" s="91" t="str">
        <f>IFERROR(VLOOKUP($AI637,'PIVOT REPORT'!$A$5:$K$1000,6,FALSE),"")</f>
        <v/>
      </c>
      <c r="AQ637" s="91" t="str">
        <f>IFERROR(VLOOKUP($AI637,'PIVOT REPORT'!$A$5:$K$1000,7,FALSE),"")</f>
        <v/>
      </c>
      <c r="AR637" s="91" t="str">
        <f>IFERROR(VLOOKUP($AI637,'PIVOT REPORT'!$A$5:$K$1000,8,FALSE),"")</f>
        <v/>
      </c>
      <c r="AS637" s="1"/>
      <c r="AT637" s="1" t="str">
        <f t="shared" si="11"/>
        <v/>
      </c>
      <c r="AU637" s="1" t="str">
        <f t="shared" si="12"/>
        <v>REGLIST</v>
      </c>
      <c r="AV637" s="1" t="str">
        <f t="shared" si="13"/>
        <v>REGLIST</v>
      </c>
      <c r="AW637" s="97">
        <f t="shared" si="14"/>
        <v>0</v>
      </c>
      <c r="AX637" s="96">
        <f t="shared" si="15"/>
        <v>0</v>
      </c>
      <c r="AY637" s="96">
        <f t="shared" si="16"/>
        <v>0</v>
      </c>
      <c r="AZ637" s="96">
        <f t="shared" si="17"/>
        <v>0</v>
      </c>
      <c r="BA637" s="96">
        <f t="shared" si="18"/>
        <v>0</v>
      </c>
      <c r="BB637" s="96">
        <f t="shared" si="19"/>
        <v>0</v>
      </c>
    </row>
    <row r="638" spans="33:54" hidden="1" x14ac:dyDescent="0.25">
      <c r="AG638" s="1" t="str">
        <f t="shared" si="20"/>
        <v/>
      </c>
      <c r="AH638" s="90">
        <v>64</v>
      </c>
      <c r="AI638" s="90">
        <v>64</v>
      </c>
      <c r="AJ638" s="1" t="str">
        <f>IFERROR(VLOOKUP(VLOOKUP($AI638,SALESTRANS,4,FALSE),'Master Info'!$A$14:$U$113,17,FALSE),"")</f>
        <v/>
      </c>
      <c r="AK638" s="1" t="str">
        <f>'Master Info'!$B$6&amp;Return!AI638</f>
        <v>17-18/64</v>
      </c>
      <c r="AL638" s="93" t="str">
        <f>IFERROR(VLOOKUP($AI638,'PIVOT REPORT'!$A$5:$K$1000,3,FALSE),"")</f>
        <v/>
      </c>
      <c r="AM638" s="91" t="str">
        <f>IFERROR(VLOOKUP($AI638,'PIVOT REPORT'!$A$5:$K$1000,9,FALSE),"")</f>
        <v/>
      </c>
      <c r="AN638" s="95" t="str">
        <f>IFERROR(VLOOKUP($AI638,'PIVOT REPORT'!$A$5:$K$1000,4,FALSE),"")</f>
        <v/>
      </c>
      <c r="AO638" s="91" t="str">
        <f>IFERROR(VLOOKUP($AI638,'PIVOT REPORT'!$A$5:$K$1000,5,FALSE),"")</f>
        <v/>
      </c>
      <c r="AP638" s="91" t="str">
        <f>IFERROR(VLOOKUP($AI638,'PIVOT REPORT'!$A$5:$K$1000,6,FALSE),"")</f>
        <v/>
      </c>
      <c r="AQ638" s="91" t="str">
        <f>IFERROR(VLOOKUP($AI638,'PIVOT REPORT'!$A$5:$K$1000,7,FALSE),"")</f>
        <v/>
      </c>
      <c r="AR638" s="91" t="str">
        <f>IFERROR(VLOOKUP($AI638,'PIVOT REPORT'!$A$5:$K$1000,8,FALSE),"")</f>
        <v/>
      </c>
      <c r="AS638" s="1"/>
      <c r="AT638" s="1" t="str">
        <f t="shared" si="11"/>
        <v/>
      </c>
      <c r="AU638" s="1" t="str">
        <f t="shared" si="12"/>
        <v>REGLIST</v>
      </c>
      <c r="AV638" s="1" t="str">
        <f t="shared" si="13"/>
        <v>REGLIST</v>
      </c>
      <c r="AW638" s="97">
        <f t="shared" si="14"/>
        <v>0</v>
      </c>
      <c r="AX638" s="96">
        <f t="shared" si="15"/>
        <v>0</v>
      </c>
      <c r="AY638" s="96">
        <f t="shared" si="16"/>
        <v>0</v>
      </c>
      <c r="AZ638" s="96">
        <f t="shared" si="17"/>
        <v>0</v>
      </c>
      <c r="BA638" s="96">
        <f t="shared" si="18"/>
        <v>0</v>
      </c>
      <c r="BB638" s="96">
        <f t="shared" si="19"/>
        <v>0</v>
      </c>
    </row>
    <row r="639" spans="33:54" hidden="1" x14ac:dyDescent="0.25">
      <c r="AG639" s="1" t="str">
        <f t="shared" si="20"/>
        <v/>
      </c>
      <c r="AH639" s="90">
        <v>65</v>
      </c>
      <c r="AI639" s="90">
        <v>65</v>
      </c>
      <c r="AJ639" s="1" t="str">
        <f>IFERROR(VLOOKUP(VLOOKUP($AI639,SALESTRANS,4,FALSE),'Master Info'!$A$14:$U$113,17,FALSE),"")</f>
        <v/>
      </c>
      <c r="AK639" s="1" t="str">
        <f>'Master Info'!$B$6&amp;Return!AI639</f>
        <v>17-18/65</v>
      </c>
      <c r="AL639" s="93" t="str">
        <f>IFERROR(VLOOKUP($AI639,'PIVOT REPORT'!$A$5:$K$1000,3,FALSE),"")</f>
        <v/>
      </c>
      <c r="AM639" s="91" t="str">
        <f>IFERROR(VLOOKUP($AI639,'PIVOT REPORT'!$A$5:$K$1000,9,FALSE),"")</f>
        <v/>
      </c>
      <c r="AN639" s="95" t="str">
        <f>IFERROR(VLOOKUP($AI639,'PIVOT REPORT'!$A$5:$K$1000,4,FALSE),"")</f>
        <v/>
      </c>
      <c r="AO639" s="91" t="str">
        <f>IFERROR(VLOOKUP($AI639,'PIVOT REPORT'!$A$5:$K$1000,5,FALSE),"")</f>
        <v/>
      </c>
      <c r="AP639" s="91" t="str">
        <f>IFERROR(VLOOKUP($AI639,'PIVOT REPORT'!$A$5:$K$1000,6,FALSE),"")</f>
        <v/>
      </c>
      <c r="AQ639" s="91" t="str">
        <f>IFERROR(VLOOKUP($AI639,'PIVOT REPORT'!$A$5:$K$1000,7,FALSE),"")</f>
        <v/>
      </c>
      <c r="AR639" s="91" t="str">
        <f>IFERROR(VLOOKUP($AI639,'PIVOT REPORT'!$A$5:$K$1000,8,FALSE),"")</f>
        <v/>
      </c>
      <c r="AS639" s="1"/>
      <c r="AT639" s="1" t="str">
        <f t="shared" ref="AT639:AT702" si="21">IFERROR(VLOOKUP(LEFT(AJ639,2),State,2),"")</f>
        <v/>
      </c>
      <c r="AU639" s="1" t="str">
        <f t="shared" ref="AU639:AU702" si="22">IF(RIGHT(AJ639,12)&lt;&gt;"UNREGISTERED","REGLIST",IF(AND(AO639&gt;=250000,AP639&gt;0),"IGSLIST","CONSO"))</f>
        <v>REGLIST</v>
      </c>
      <c r="AV639" s="1" t="str">
        <f t="shared" si="13"/>
        <v>REGLIST</v>
      </c>
      <c r="AW639" s="97">
        <f t="shared" si="14"/>
        <v>0</v>
      </c>
      <c r="AX639" s="96">
        <f t="shared" si="15"/>
        <v>0</v>
      </c>
      <c r="AY639" s="96">
        <f t="shared" si="16"/>
        <v>0</v>
      </c>
      <c r="AZ639" s="96">
        <f t="shared" si="17"/>
        <v>0</v>
      </c>
      <c r="BA639" s="96">
        <f t="shared" si="18"/>
        <v>0</v>
      </c>
      <c r="BB639" s="96">
        <f t="shared" si="19"/>
        <v>0</v>
      </c>
    </row>
    <row r="640" spans="33:54" hidden="1" x14ac:dyDescent="0.25">
      <c r="AG640" s="1" t="str">
        <f t="shared" si="20"/>
        <v/>
      </c>
      <c r="AH640" s="90">
        <v>66</v>
      </c>
      <c r="AI640" s="90">
        <v>66</v>
      </c>
      <c r="AJ640" s="1" t="str">
        <f>IFERROR(VLOOKUP(VLOOKUP($AI640,SALESTRANS,4,FALSE),'Master Info'!$A$14:$U$113,17,FALSE),"")</f>
        <v/>
      </c>
      <c r="AK640" s="1" t="str">
        <f>'Master Info'!$B$6&amp;Return!AI640</f>
        <v>17-18/66</v>
      </c>
      <c r="AL640" s="93" t="str">
        <f>IFERROR(VLOOKUP($AI640,'PIVOT REPORT'!$A$5:$K$1000,3,FALSE),"")</f>
        <v/>
      </c>
      <c r="AM640" s="91" t="str">
        <f>IFERROR(VLOOKUP($AI640,'PIVOT REPORT'!$A$5:$K$1000,9,FALSE),"")</f>
        <v/>
      </c>
      <c r="AN640" s="95" t="str">
        <f>IFERROR(VLOOKUP($AI640,'PIVOT REPORT'!$A$5:$K$1000,4,FALSE),"")</f>
        <v/>
      </c>
      <c r="AO640" s="91" t="str">
        <f>IFERROR(VLOOKUP($AI640,'PIVOT REPORT'!$A$5:$K$1000,5,FALSE),"")</f>
        <v/>
      </c>
      <c r="AP640" s="91" t="str">
        <f>IFERROR(VLOOKUP($AI640,'PIVOT REPORT'!$A$5:$K$1000,6,FALSE),"")</f>
        <v/>
      </c>
      <c r="AQ640" s="91" t="str">
        <f>IFERROR(VLOOKUP($AI640,'PIVOT REPORT'!$A$5:$K$1000,7,FALSE),"")</f>
        <v/>
      </c>
      <c r="AR640" s="91" t="str">
        <f>IFERROR(VLOOKUP($AI640,'PIVOT REPORT'!$A$5:$K$1000,8,FALSE),"")</f>
        <v/>
      </c>
      <c r="AS640" s="1"/>
      <c r="AT640" s="1" t="str">
        <f t="shared" si="21"/>
        <v/>
      </c>
      <c r="AU640" s="1" t="str">
        <f t="shared" si="22"/>
        <v>REGLIST</v>
      </c>
      <c r="AV640" s="1" t="str">
        <f t="shared" ref="AV640:AV703" si="23">AG640&amp;AU640</f>
        <v>REGLIST</v>
      </c>
      <c r="AW640" s="97">
        <f t="shared" ref="AW640:AW703" si="24">IF(MONTH($K$2)&amp;"CONSO"=$AV640,$AN640,0)</f>
        <v>0</v>
      </c>
      <c r="AX640" s="96">
        <f t="shared" ref="AX640:AX703" si="25">IF(MONTH($K$2)&amp;"CONSO"=$AV640,$AO640,0)</f>
        <v>0</v>
      </c>
      <c r="AY640" s="96">
        <f t="shared" ref="AY640:AY703" si="26">IF(MONTH($K$2)&amp;"CONSO"=$AV640,$AP640,0)</f>
        <v>0</v>
      </c>
      <c r="AZ640" s="96">
        <f t="shared" ref="AZ640:AZ703" si="27">IF(MONTH($K$2)&amp;"CONSO"=$AV640,$AQ640,0)</f>
        <v>0</v>
      </c>
      <c r="BA640" s="96">
        <f t="shared" ref="BA640:BA703" si="28">IF(MONTH($K$2)&amp;"CONSO"=$AV640,$AR640,0)</f>
        <v>0</v>
      </c>
      <c r="BB640" s="96">
        <f t="shared" ref="BB640:BB703" si="29">IF(MONTH($K$2)&amp;"CONSO"=$AV640,$AM640,0)</f>
        <v>0</v>
      </c>
    </row>
    <row r="641" spans="33:54" hidden="1" x14ac:dyDescent="0.25">
      <c r="AG641" s="1" t="str">
        <f t="shared" si="20"/>
        <v/>
      </c>
      <c r="AH641" s="90">
        <v>67</v>
      </c>
      <c r="AI641" s="90">
        <v>67</v>
      </c>
      <c r="AJ641" s="1" t="str">
        <f>IFERROR(VLOOKUP(VLOOKUP($AI641,SALESTRANS,4,FALSE),'Master Info'!$A$14:$U$113,17,FALSE),"")</f>
        <v/>
      </c>
      <c r="AK641" s="1" t="str">
        <f>'Master Info'!$B$6&amp;Return!AI641</f>
        <v>17-18/67</v>
      </c>
      <c r="AL641" s="93" t="str">
        <f>IFERROR(VLOOKUP($AI641,'PIVOT REPORT'!$A$5:$K$1000,3,FALSE),"")</f>
        <v/>
      </c>
      <c r="AM641" s="91" t="str">
        <f>IFERROR(VLOOKUP($AI641,'PIVOT REPORT'!$A$5:$K$1000,9,FALSE),"")</f>
        <v/>
      </c>
      <c r="AN641" s="95" t="str">
        <f>IFERROR(VLOOKUP($AI641,'PIVOT REPORT'!$A$5:$K$1000,4,FALSE),"")</f>
        <v/>
      </c>
      <c r="AO641" s="91" t="str">
        <f>IFERROR(VLOOKUP($AI641,'PIVOT REPORT'!$A$5:$K$1000,5,FALSE),"")</f>
        <v/>
      </c>
      <c r="AP641" s="91" t="str">
        <f>IFERROR(VLOOKUP($AI641,'PIVOT REPORT'!$A$5:$K$1000,6,FALSE),"")</f>
        <v/>
      </c>
      <c r="AQ641" s="91" t="str">
        <f>IFERROR(VLOOKUP($AI641,'PIVOT REPORT'!$A$5:$K$1000,7,FALSE),"")</f>
        <v/>
      </c>
      <c r="AR641" s="91" t="str">
        <f>IFERROR(VLOOKUP($AI641,'PIVOT REPORT'!$A$5:$K$1000,8,FALSE),"")</f>
        <v/>
      </c>
      <c r="AS641" s="1"/>
      <c r="AT641" s="1" t="str">
        <f t="shared" si="21"/>
        <v/>
      </c>
      <c r="AU641" s="1" t="str">
        <f t="shared" si="22"/>
        <v>REGLIST</v>
      </c>
      <c r="AV641" s="1" t="str">
        <f t="shared" si="23"/>
        <v>REGLIST</v>
      </c>
      <c r="AW641" s="97">
        <f t="shared" si="24"/>
        <v>0</v>
      </c>
      <c r="AX641" s="96">
        <f t="shared" si="25"/>
        <v>0</v>
      </c>
      <c r="AY641" s="96">
        <f t="shared" si="26"/>
        <v>0</v>
      </c>
      <c r="AZ641" s="96">
        <f t="shared" si="27"/>
        <v>0</v>
      </c>
      <c r="BA641" s="96">
        <f t="shared" si="28"/>
        <v>0</v>
      </c>
      <c r="BB641" s="96">
        <f t="shared" si="29"/>
        <v>0</v>
      </c>
    </row>
    <row r="642" spans="33:54" hidden="1" x14ac:dyDescent="0.25">
      <c r="AG642" s="1" t="str">
        <f t="shared" ref="AG642:AG705" si="30">IFERROR(MONTH(AL642),"")</f>
        <v/>
      </c>
      <c r="AH642" s="90">
        <v>68</v>
      </c>
      <c r="AI642" s="90">
        <v>68</v>
      </c>
      <c r="AJ642" s="1" t="str">
        <f>IFERROR(VLOOKUP(VLOOKUP($AI642,SALESTRANS,4,FALSE),'Master Info'!$A$14:$U$113,17,FALSE),"")</f>
        <v/>
      </c>
      <c r="AK642" s="1" t="str">
        <f>'Master Info'!$B$6&amp;Return!AI642</f>
        <v>17-18/68</v>
      </c>
      <c r="AL642" s="93" t="str">
        <f>IFERROR(VLOOKUP($AI642,'PIVOT REPORT'!$A$5:$K$1000,3,FALSE),"")</f>
        <v/>
      </c>
      <c r="AM642" s="91" t="str">
        <f>IFERROR(VLOOKUP($AI642,'PIVOT REPORT'!$A$5:$K$1000,9,FALSE),"")</f>
        <v/>
      </c>
      <c r="AN642" s="95" t="str">
        <f>IFERROR(VLOOKUP($AI642,'PIVOT REPORT'!$A$5:$K$1000,4,FALSE),"")</f>
        <v/>
      </c>
      <c r="AO642" s="91" t="str">
        <f>IFERROR(VLOOKUP($AI642,'PIVOT REPORT'!$A$5:$K$1000,5,FALSE),"")</f>
        <v/>
      </c>
      <c r="AP642" s="91" t="str">
        <f>IFERROR(VLOOKUP($AI642,'PIVOT REPORT'!$A$5:$K$1000,6,FALSE),"")</f>
        <v/>
      </c>
      <c r="AQ642" s="91" t="str">
        <f>IFERROR(VLOOKUP($AI642,'PIVOT REPORT'!$A$5:$K$1000,7,FALSE),"")</f>
        <v/>
      </c>
      <c r="AR642" s="91" t="str">
        <f>IFERROR(VLOOKUP($AI642,'PIVOT REPORT'!$A$5:$K$1000,8,FALSE),"")</f>
        <v/>
      </c>
      <c r="AS642" s="1"/>
      <c r="AT642" s="1" t="str">
        <f t="shared" si="21"/>
        <v/>
      </c>
      <c r="AU642" s="1" t="str">
        <f t="shared" si="22"/>
        <v>REGLIST</v>
      </c>
      <c r="AV642" s="1" t="str">
        <f t="shared" si="23"/>
        <v>REGLIST</v>
      </c>
      <c r="AW642" s="97">
        <f t="shared" si="24"/>
        <v>0</v>
      </c>
      <c r="AX642" s="96">
        <f t="shared" si="25"/>
        <v>0</v>
      </c>
      <c r="AY642" s="96">
        <f t="shared" si="26"/>
        <v>0</v>
      </c>
      <c r="AZ642" s="96">
        <f t="shared" si="27"/>
        <v>0</v>
      </c>
      <c r="BA642" s="96">
        <f t="shared" si="28"/>
        <v>0</v>
      </c>
      <c r="BB642" s="96">
        <f t="shared" si="29"/>
        <v>0</v>
      </c>
    </row>
    <row r="643" spans="33:54" hidden="1" x14ac:dyDescent="0.25">
      <c r="AG643" s="1" t="str">
        <f t="shared" si="30"/>
        <v/>
      </c>
      <c r="AH643" s="90">
        <v>69</v>
      </c>
      <c r="AI643" s="90">
        <v>69</v>
      </c>
      <c r="AJ643" s="1" t="str">
        <f>IFERROR(VLOOKUP(VLOOKUP($AI643,SALESTRANS,4,FALSE),'Master Info'!$A$14:$U$113,17,FALSE),"")</f>
        <v/>
      </c>
      <c r="AK643" s="1" t="str">
        <f>'Master Info'!$B$6&amp;Return!AI643</f>
        <v>17-18/69</v>
      </c>
      <c r="AL643" s="93" t="str">
        <f>IFERROR(VLOOKUP($AI643,'PIVOT REPORT'!$A$5:$K$1000,3,FALSE),"")</f>
        <v/>
      </c>
      <c r="AM643" s="91" t="str">
        <f>IFERROR(VLOOKUP($AI643,'PIVOT REPORT'!$A$5:$K$1000,9,FALSE),"")</f>
        <v/>
      </c>
      <c r="AN643" s="95" t="str">
        <f>IFERROR(VLOOKUP($AI643,'PIVOT REPORT'!$A$5:$K$1000,4,FALSE),"")</f>
        <v/>
      </c>
      <c r="AO643" s="91" t="str">
        <f>IFERROR(VLOOKUP($AI643,'PIVOT REPORT'!$A$5:$K$1000,5,FALSE),"")</f>
        <v/>
      </c>
      <c r="AP643" s="91" t="str">
        <f>IFERROR(VLOOKUP($AI643,'PIVOT REPORT'!$A$5:$K$1000,6,FALSE),"")</f>
        <v/>
      </c>
      <c r="AQ643" s="91" t="str">
        <f>IFERROR(VLOOKUP($AI643,'PIVOT REPORT'!$A$5:$K$1000,7,FALSE),"")</f>
        <v/>
      </c>
      <c r="AR643" s="91" t="str">
        <f>IFERROR(VLOOKUP($AI643,'PIVOT REPORT'!$A$5:$K$1000,8,FALSE),"")</f>
        <v/>
      </c>
      <c r="AS643" s="1"/>
      <c r="AT643" s="1" t="str">
        <f t="shared" si="21"/>
        <v/>
      </c>
      <c r="AU643" s="1" t="str">
        <f t="shared" si="22"/>
        <v>REGLIST</v>
      </c>
      <c r="AV643" s="1" t="str">
        <f t="shared" si="23"/>
        <v>REGLIST</v>
      </c>
      <c r="AW643" s="97">
        <f t="shared" si="24"/>
        <v>0</v>
      </c>
      <c r="AX643" s="96">
        <f t="shared" si="25"/>
        <v>0</v>
      </c>
      <c r="AY643" s="96">
        <f t="shared" si="26"/>
        <v>0</v>
      </c>
      <c r="AZ643" s="96">
        <f t="shared" si="27"/>
        <v>0</v>
      </c>
      <c r="BA643" s="96">
        <f t="shared" si="28"/>
        <v>0</v>
      </c>
      <c r="BB643" s="96">
        <f t="shared" si="29"/>
        <v>0</v>
      </c>
    </row>
    <row r="644" spans="33:54" hidden="1" x14ac:dyDescent="0.25">
      <c r="AG644" s="1" t="str">
        <f t="shared" si="30"/>
        <v/>
      </c>
      <c r="AH644" s="90">
        <v>70</v>
      </c>
      <c r="AI644" s="90">
        <v>70</v>
      </c>
      <c r="AJ644" s="1" t="str">
        <f>IFERROR(VLOOKUP(VLOOKUP($AI644,SALESTRANS,4,FALSE),'Master Info'!$A$14:$U$113,17,FALSE),"")</f>
        <v/>
      </c>
      <c r="AK644" s="1" t="str">
        <f>'Master Info'!$B$6&amp;Return!AI644</f>
        <v>17-18/70</v>
      </c>
      <c r="AL644" s="93" t="str">
        <f>IFERROR(VLOOKUP($AI644,'PIVOT REPORT'!$A$5:$K$1000,3,FALSE),"")</f>
        <v/>
      </c>
      <c r="AM644" s="91" t="str">
        <f>IFERROR(VLOOKUP($AI644,'PIVOT REPORT'!$A$5:$K$1000,9,FALSE),"")</f>
        <v/>
      </c>
      <c r="AN644" s="95" t="str">
        <f>IFERROR(VLOOKUP($AI644,'PIVOT REPORT'!$A$5:$K$1000,4,FALSE),"")</f>
        <v/>
      </c>
      <c r="AO644" s="91" t="str">
        <f>IFERROR(VLOOKUP($AI644,'PIVOT REPORT'!$A$5:$K$1000,5,FALSE),"")</f>
        <v/>
      </c>
      <c r="AP644" s="91" t="str">
        <f>IFERROR(VLOOKUP($AI644,'PIVOT REPORT'!$A$5:$K$1000,6,FALSE),"")</f>
        <v/>
      </c>
      <c r="AQ644" s="91" t="str">
        <f>IFERROR(VLOOKUP($AI644,'PIVOT REPORT'!$A$5:$K$1000,7,FALSE),"")</f>
        <v/>
      </c>
      <c r="AR644" s="91" t="str">
        <f>IFERROR(VLOOKUP($AI644,'PIVOT REPORT'!$A$5:$K$1000,8,FALSE),"")</f>
        <v/>
      </c>
      <c r="AS644" s="1"/>
      <c r="AT644" s="1" t="str">
        <f t="shared" si="21"/>
        <v/>
      </c>
      <c r="AU644" s="1" t="str">
        <f t="shared" si="22"/>
        <v>REGLIST</v>
      </c>
      <c r="AV644" s="1" t="str">
        <f t="shared" si="23"/>
        <v>REGLIST</v>
      </c>
      <c r="AW644" s="97">
        <f t="shared" si="24"/>
        <v>0</v>
      </c>
      <c r="AX644" s="96">
        <f t="shared" si="25"/>
        <v>0</v>
      </c>
      <c r="AY644" s="96">
        <f t="shared" si="26"/>
        <v>0</v>
      </c>
      <c r="AZ644" s="96">
        <f t="shared" si="27"/>
        <v>0</v>
      </c>
      <c r="BA644" s="96">
        <f t="shared" si="28"/>
        <v>0</v>
      </c>
      <c r="BB644" s="96">
        <f t="shared" si="29"/>
        <v>0</v>
      </c>
    </row>
    <row r="645" spans="33:54" hidden="1" x14ac:dyDescent="0.25">
      <c r="AG645" s="1" t="str">
        <f t="shared" si="30"/>
        <v/>
      </c>
      <c r="AH645" s="90">
        <v>71</v>
      </c>
      <c r="AI645" s="90">
        <v>71</v>
      </c>
      <c r="AJ645" s="1" t="str">
        <f>IFERROR(VLOOKUP(VLOOKUP($AI645,SALESTRANS,4,FALSE),'Master Info'!$A$14:$U$113,17,FALSE),"")</f>
        <v/>
      </c>
      <c r="AK645" s="1" t="str">
        <f>'Master Info'!$B$6&amp;Return!AI645</f>
        <v>17-18/71</v>
      </c>
      <c r="AL645" s="93" t="str">
        <f>IFERROR(VLOOKUP($AI645,'PIVOT REPORT'!$A$5:$K$1000,3,FALSE),"")</f>
        <v/>
      </c>
      <c r="AM645" s="91" t="str">
        <f>IFERROR(VLOOKUP($AI645,'PIVOT REPORT'!$A$5:$K$1000,9,FALSE),"")</f>
        <v/>
      </c>
      <c r="AN645" s="95" t="str">
        <f>IFERROR(VLOOKUP($AI645,'PIVOT REPORT'!$A$5:$K$1000,4,FALSE),"")</f>
        <v/>
      </c>
      <c r="AO645" s="91" t="str">
        <f>IFERROR(VLOOKUP($AI645,'PIVOT REPORT'!$A$5:$K$1000,5,FALSE),"")</f>
        <v/>
      </c>
      <c r="AP645" s="91" t="str">
        <f>IFERROR(VLOOKUP($AI645,'PIVOT REPORT'!$A$5:$K$1000,6,FALSE),"")</f>
        <v/>
      </c>
      <c r="AQ645" s="91" t="str">
        <f>IFERROR(VLOOKUP($AI645,'PIVOT REPORT'!$A$5:$K$1000,7,FALSE),"")</f>
        <v/>
      </c>
      <c r="AR645" s="91" t="str">
        <f>IFERROR(VLOOKUP($AI645,'PIVOT REPORT'!$A$5:$K$1000,8,FALSE),"")</f>
        <v/>
      </c>
      <c r="AS645" s="1"/>
      <c r="AT645" s="1" t="str">
        <f t="shared" si="21"/>
        <v/>
      </c>
      <c r="AU645" s="1" t="str">
        <f t="shared" si="22"/>
        <v>REGLIST</v>
      </c>
      <c r="AV645" s="1" t="str">
        <f t="shared" si="23"/>
        <v>REGLIST</v>
      </c>
      <c r="AW645" s="97">
        <f t="shared" si="24"/>
        <v>0</v>
      </c>
      <c r="AX645" s="96">
        <f t="shared" si="25"/>
        <v>0</v>
      </c>
      <c r="AY645" s="96">
        <f t="shared" si="26"/>
        <v>0</v>
      </c>
      <c r="AZ645" s="96">
        <f t="shared" si="27"/>
        <v>0</v>
      </c>
      <c r="BA645" s="96">
        <f t="shared" si="28"/>
        <v>0</v>
      </c>
      <c r="BB645" s="96">
        <f t="shared" si="29"/>
        <v>0</v>
      </c>
    </row>
    <row r="646" spans="33:54" hidden="1" x14ac:dyDescent="0.25">
      <c r="AG646" s="1" t="str">
        <f t="shared" si="30"/>
        <v/>
      </c>
      <c r="AH646" s="90">
        <v>72</v>
      </c>
      <c r="AI646" s="90">
        <v>72</v>
      </c>
      <c r="AJ646" s="1" t="str">
        <f>IFERROR(VLOOKUP(VLOOKUP($AI646,SALESTRANS,4,FALSE),'Master Info'!$A$14:$U$113,17,FALSE),"")</f>
        <v/>
      </c>
      <c r="AK646" s="1" t="str">
        <f>'Master Info'!$B$6&amp;Return!AI646</f>
        <v>17-18/72</v>
      </c>
      <c r="AL646" s="93" t="str">
        <f>IFERROR(VLOOKUP($AI646,'PIVOT REPORT'!$A$5:$K$1000,3,FALSE),"")</f>
        <v/>
      </c>
      <c r="AM646" s="91" t="str">
        <f>IFERROR(VLOOKUP($AI646,'PIVOT REPORT'!$A$5:$K$1000,9,FALSE),"")</f>
        <v/>
      </c>
      <c r="AN646" s="95" t="str">
        <f>IFERROR(VLOOKUP($AI646,'PIVOT REPORT'!$A$5:$K$1000,4,FALSE),"")</f>
        <v/>
      </c>
      <c r="AO646" s="91" t="str">
        <f>IFERROR(VLOOKUP($AI646,'PIVOT REPORT'!$A$5:$K$1000,5,FALSE),"")</f>
        <v/>
      </c>
      <c r="AP646" s="91" t="str">
        <f>IFERROR(VLOOKUP($AI646,'PIVOT REPORT'!$A$5:$K$1000,6,FALSE),"")</f>
        <v/>
      </c>
      <c r="AQ646" s="91" t="str">
        <f>IFERROR(VLOOKUP($AI646,'PIVOT REPORT'!$A$5:$K$1000,7,FALSE),"")</f>
        <v/>
      </c>
      <c r="AR646" s="91" t="str">
        <f>IFERROR(VLOOKUP($AI646,'PIVOT REPORT'!$A$5:$K$1000,8,FALSE),"")</f>
        <v/>
      </c>
      <c r="AS646" s="1"/>
      <c r="AT646" s="1" t="str">
        <f t="shared" si="21"/>
        <v/>
      </c>
      <c r="AU646" s="1" t="str">
        <f t="shared" si="22"/>
        <v>REGLIST</v>
      </c>
      <c r="AV646" s="1" t="str">
        <f t="shared" si="23"/>
        <v>REGLIST</v>
      </c>
      <c r="AW646" s="97">
        <f t="shared" si="24"/>
        <v>0</v>
      </c>
      <c r="AX646" s="96">
        <f t="shared" si="25"/>
        <v>0</v>
      </c>
      <c r="AY646" s="96">
        <f t="shared" si="26"/>
        <v>0</v>
      </c>
      <c r="AZ646" s="96">
        <f t="shared" si="27"/>
        <v>0</v>
      </c>
      <c r="BA646" s="96">
        <f t="shared" si="28"/>
        <v>0</v>
      </c>
      <c r="BB646" s="96">
        <f t="shared" si="29"/>
        <v>0</v>
      </c>
    </row>
    <row r="647" spans="33:54" hidden="1" x14ac:dyDescent="0.25">
      <c r="AG647" s="1" t="str">
        <f t="shared" si="30"/>
        <v/>
      </c>
      <c r="AH647" s="90">
        <v>73</v>
      </c>
      <c r="AI647" s="90">
        <v>73</v>
      </c>
      <c r="AJ647" s="1" t="str">
        <f>IFERROR(VLOOKUP(VLOOKUP($AI647,SALESTRANS,4,FALSE),'Master Info'!$A$14:$U$113,17,FALSE),"")</f>
        <v/>
      </c>
      <c r="AK647" s="1" t="str">
        <f>'Master Info'!$B$6&amp;Return!AI647</f>
        <v>17-18/73</v>
      </c>
      <c r="AL647" s="93" t="str">
        <f>IFERROR(VLOOKUP($AI647,'PIVOT REPORT'!$A$5:$K$1000,3,FALSE),"")</f>
        <v/>
      </c>
      <c r="AM647" s="91" t="str">
        <f>IFERROR(VLOOKUP($AI647,'PIVOT REPORT'!$A$5:$K$1000,9,FALSE),"")</f>
        <v/>
      </c>
      <c r="AN647" s="95" t="str">
        <f>IFERROR(VLOOKUP($AI647,'PIVOT REPORT'!$A$5:$K$1000,4,FALSE),"")</f>
        <v/>
      </c>
      <c r="AO647" s="91" t="str">
        <f>IFERROR(VLOOKUP($AI647,'PIVOT REPORT'!$A$5:$K$1000,5,FALSE),"")</f>
        <v/>
      </c>
      <c r="AP647" s="91" t="str">
        <f>IFERROR(VLOOKUP($AI647,'PIVOT REPORT'!$A$5:$K$1000,6,FALSE),"")</f>
        <v/>
      </c>
      <c r="AQ647" s="91" t="str">
        <f>IFERROR(VLOOKUP($AI647,'PIVOT REPORT'!$A$5:$K$1000,7,FALSE),"")</f>
        <v/>
      </c>
      <c r="AR647" s="91" t="str">
        <f>IFERROR(VLOOKUP($AI647,'PIVOT REPORT'!$A$5:$K$1000,8,FALSE),"")</f>
        <v/>
      </c>
      <c r="AS647" s="1"/>
      <c r="AT647" s="1" t="str">
        <f t="shared" si="21"/>
        <v/>
      </c>
      <c r="AU647" s="1" t="str">
        <f t="shared" si="22"/>
        <v>REGLIST</v>
      </c>
      <c r="AV647" s="1" t="str">
        <f t="shared" si="23"/>
        <v>REGLIST</v>
      </c>
      <c r="AW647" s="97">
        <f t="shared" si="24"/>
        <v>0</v>
      </c>
      <c r="AX647" s="96">
        <f t="shared" si="25"/>
        <v>0</v>
      </c>
      <c r="AY647" s="96">
        <f t="shared" si="26"/>
        <v>0</v>
      </c>
      <c r="AZ647" s="96">
        <f t="shared" si="27"/>
        <v>0</v>
      </c>
      <c r="BA647" s="96">
        <f t="shared" si="28"/>
        <v>0</v>
      </c>
      <c r="BB647" s="96">
        <f t="shared" si="29"/>
        <v>0</v>
      </c>
    </row>
    <row r="648" spans="33:54" hidden="1" x14ac:dyDescent="0.25">
      <c r="AG648" s="1" t="str">
        <f t="shared" si="30"/>
        <v/>
      </c>
      <c r="AH648" s="90">
        <v>74</v>
      </c>
      <c r="AI648" s="90">
        <v>74</v>
      </c>
      <c r="AJ648" s="1" t="str">
        <f>IFERROR(VLOOKUP(VLOOKUP($AI648,SALESTRANS,4,FALSE),'Master Info'!$A$14:$U$113,17,FALSE),"")</f>
        <v/>
      </c>
      <c r="AK648" s="1" t="str">
        <f>'Master Info'!$B$6&amp;Return!AI648</f>
        <v>17-18/74</v>
      </c>
      <c r="AL648" s="93" t="str">
        <f>IFERROR(VLOOKUP($AI648,'PIVOT REPORT'!$A$5:$K$1000,3,FALSE),"")</f>
        <v/>
      </c>
      <c r="AM648" s="91" t="str">
        <f>IFERROR(VLOOKUP($AI648,'PIVOT REPORT'!$A$5:$K$1000,9,FALSE),"")</f>
        <v/>
      </c>
      <c r="AN648" s="95" t="str">
        <f>IFERROR(VLOOKUP($AI648,'PIVOT REPORT'!$A$5:$K$1000,4,FALSE),"")</f>
        <v/>
      </c>
      <c r="AO648" s="91" t="str">
        <f>IFERROR(VLOOKUP($AI648,'PIVOT REPORT'!$A$5:$K$1000,5,FALSE),"")</f>
        <v/>
      </c>
      <c r="AP648" s="91" t="str">
        <f>IFERROR(VLOOKUP($AI648,'PIVOT REPORT'!$A$5:$K$1000,6,FALSE),"")</f>
        <v/>
      </c>
      <c r="AQ648" s="91" t="str">
        <f>IFERROR(VLOOKUP($AI648,'PIVOT REPORT'!$A$5:$K$1000,7,FALSE),"")</f>
        <v/>
      </c>
      <c r="AR648" s="91" t="str">
        <f>IFERROR(VLOOKUP($AI648,'PIVOT REPORT'!$A$5:$K$1000,8,FALSE),"")</f>
        <v/>
      </c>
      <c r="AS648" s="1"/>
      <c r="AT648" s="1" t="str">
        <f t="shared" si="21"/>
        <v/>
      </c>
      <c r="AU648" s="1" t="str">
        <f t="shared" si="22"/>
        <v>REGLIST</v>
      </c>
      <c r="AV648" s="1" t="str">
        <f t="shared" si="23"/>
        <v>REGLIST</v>
      </c>
      <c r="AW648" s="97">
        <f t="shared" si="24"/>
        <v>0</v>
      </c>
      <c r="AX648" s="96">
        <f t="shared" si="25"/>
        <v>0</v>
      </c>
      <c r="AY648" s="96">
        <f t="shared" si="26"/>
        <v>0</v>
      </c>
      <c r="AZ648" s="96">
        <f t="shared" si="27"/>
        <v>0</v>
      </c>
      <c r="BA648" s="96">
        <f t="shared" si="28"/>
        <v>0</v>
      </c>
      <c r="BB648" s="96">
        <f t="shared" si="29"/>
        <v>0</v>
      </c>
    </row>
    <row r="649" spans="33:54" hidden="1" x14ac:dyDescent="0.25">
      <c r="AG649" s="1" t="str">
        <f t="shared" si="30"/>
        <v/>
      </c>
      <c r="AH649" s="90">
        <v>75</v>
      </c>
      <c r="AI649" s="90">
        <v>75</v>
      </c>
      <c r="AJ649" s="1" t="str">
        <f>IFERROR(VLOOKUP(VLOOKUP($AI649,SALESTRANS,4,FALSE),'Master Info'!$A$14:$U$113,17,FALSE),"")</f>
        <v/>
      </c>
      <c r="AK649" s="1" t="str">
        <f>'Master Info'!$B$6&amp;Return!AI649</f>
        <v>17-18/75</v>
      </c>
      <c r="AL649" s="93" t="str">
        <f>IFERROR(VLOOKUP($AI649,'PIVOT REPORT'!$A$5:$K$1000,3,FALSE),"")</f>
        <v/>
      </c>
      <c r="AM649" s="91" t="str">
        <f>IFERROR(VLOOKUP($AI649,'PIVOT REPORT'!$A$5:$K$1000,9,FALSE),"")</f>
        <v/>
      </c>
      <c r="AN649" s="95" t="str">
        <f>IFERROR(VLOOKUP($AI649,'PIVOT REPORT'!$A$5:$K$1000,4,FALSE),"")</f>
        <v/>
      </c>
      <c r="AO649" s="91" t="str">
        <f>IFERROR(VLOOKUP($AI649,'PIVOT REPORT'!$A$5:$K$1000,5,FALSE),"")</f>
        <v/>
      </c>
      <c r="AP649" s="91" t="str">
        <f>IFERROR(VLOOKUP($AI649,'PIVOT REPORT'!$A$5:$K$1000,6,FALSE),"")</f>
        <v/>
      </c>
      <c r="AQ649" s="91" t="str">
        <f>IFERROR(VLOOKUP($AI649,'PIVOT REPORT'!$A$5:$K$1000,7,FALSE),"")</f>
        <v/>
      </c>
      <c r="AR649" s="91" t="str">
        <f>IFERROR(VLOOKUP($AI649,'PIVOT REPORT'!$A$5:$K$1000,8,FALSE),"")</f>
        <v/>
      </c>
      <c r="AS649" s="1"/>
      <c r="AT649" s="1" t="str">
        <f t="shared" si="21"/>
        <v/>
      </c>
      <c r="AU649" s="1" t="str">
        <f t="shared" si="22"/>
        <v>REGLIST</v>
      </c>
      <c r="AV649" s="1" t="str">
        <f t="shared" si="23"/>
        <v>REGLIST</v>
      </c>
      <c r="AW649" s="97">
        <f t="shared" si="24"/>
        <v>0</v>
      </c>
      <c r="AX649" s="96">
        <f t="shared" si="25"/>
        <v>0</v>
      </c>
      <c r="AY649" s="96">
        <f t="shared" si="26"/>
        <v>0</v>
      </c>
      <c r="AZ649" s="96">
        <f t="shared" si="27"/>
        <v>0</v>
      </c>
      <c r="BA649" s="96">
        <f t="shared" si="28"/>
        <v>0</v>
      </c>
      <c r="BB649" s="96">
        <f t="shared" si="29"/>
        <v>0</v>
      </c>
    </row>
    <row r="650" spans="33:54" hidden="1" x14ac:dyDescent="0.25">
      <c r="AG650" s="1" t="str">
        <f t="shared" si="30"/>
        <v/>
      </c>
      <c r="AH650" s="90">
        <v>76</v>
      </c>
      <c r="AI650" s="90">
        <v>76</v>
      </c>
      <c r="AJ650" s="1" t="str">
        <f>IFERROR(VLOOKUP(VLOOKUP($AI650,SALESTRANS,4,FALSE),'Master Info'!$A$14:$U$113,17,FALSE),"")</f>
        <v/>
      </c>
      <c r="AK650" s="1" t="str">
        <f>'Master Info'!$B$6&amp;Return!AI650</f>
        <v>17-18/76</v>
      </c>
      <c r="AL650" s="93" t="str">
        <f>IFERROR(VLOOKUP($AI650,'PIVOT REPORT'!$A$5:$K$1000,3,FALSE),"")</f>
        <v/>
      </c>
      <c r="AM650" s="91" t="str">
        <f>IFERROR(VLOOKUP($AI650,'PIVOT REPORT'!$A$5:$K$1000,9,FALSE),"")</f>
        <v/>
      </c>
      <c r="AN650" s="95" t="str">
        <f>IFERROR(VLOOKUP($AI650,'PIVOT REPORT'!$A$5:$K$1000,4,FALSE),"")</f>
        <v/>
      </c>
      <c r="AO650" s="91" t="str">
        <f>IFERROR(VLOOKUP($AI650,'PIVOT REPORT'!$A$5:$K$1000,5,FALSE),"")</f>
        <v/>
      </c>
      <c r="AP650" s="91" t="str">
        <f>IFERROR(VLOOKUP($AI650,'PIVOT REPORT'!$A$5:$K$1000,6,FALSE),"")</f>
        <v/>
      </c>
      <c r="AQ650" s="91" t="str">
        <f>IFERROR(VLOOKUP($AI650,'PIVOT REPORT'!$A$5:$K$1000,7,FALSE),"")</f>
        <v/>
      </c>
      <c r="AR650" s="91" t="str">
        <f>IFERROR(VLOOKUP($AI650,'PIVOT REPORT'!$A$5:$K$1000,8,FALSE),"")</f>
        <v/>
      </c>
      <c r="AS650" s="1"/>
      <c r="AT650" s="1" t="str">
        <f t="shared" si="21"/>
        <v/>
      </c>
      <c r="AU650" s="1" t="str">
        <f t="shared" si="22"/>
        <v>REGLIST</v>
      </c>
      <c r="AV650" s="1" t="str">
        <f t="shared" si="23"/>
        <v>REGLIST</v>
      </c>
      <c r="AW650" s="97">
        <f t="shared" si="24"/>
        <v>0</v>
      </c>
      <c r="AX650" s="96">
        <f t="shared" si="25"/>
        <v>0</v>
      </c>
      <c r="AY650" s="96">
        <f t="shared" si="26"/>
        <v>0</v>
      </c>
      <c r="AZ650" s="96">
        <f t="shared" si="27"/>
        <v>0</v>
      </c>
      <c r="BA650" s="96">
        <f t="shared" si="28"/>
        <v>0</v>
      </c>
      <c r="BB650" s="96">
        <f t="shared" si="29"/>
        <v>0</v>
      </c>
    </row>
    <row r="651" spans="33:54" hidden="1" x14ac:dyDescent="0.25">
      <c r="AG651" s="1" t="str">
        <f t="shared" si="30"/>
        <v/>
      </c>
      <c r="AH651" s="90">
        <v>77</v>
      </c>
      <c r="AI651" s="90">
        <v>77</v>
      </c>
      <c r="AJ651" s="1" t="str">
        <f>IFERROR(VLOOKUP(VLOOKUP($AI651,SALESTRANS,4,FALSE),'Master Info'!$A$14:$U$113,17,FALSE),"")</f>
        <v/>
      </c>
      <c r="AK651" s="1" t="str">
        <f>'Master Info'!$B$6&amp;Return!AI651</f>
        <v>17-18/77</v>
      </c>
      <c r="AL651" s="93" t="str">
        <f>IFERROR(VLOOKUP($AI651,'PIVOT REPORT'!$A$5:$K$1000,3,FALSE),"")</f>
        <v/>
      </c>
      <c r="AM651" s="91" t="str">
        <f>IFERROR(VLOOKUP($AI651,'PIVOT REPORT'!$A$5:$K$1000,9,FALSE),"")</f>
        <v/>
      </c>
      <c r="AN651" s="95" t="str">
        <f>IFERROR(VLOOKUP($AI651,'PIVOT REPORT'!$A$5:$K$1000,4,FALSE),"")</f>
        <v/>
      </c>
      <c r="AO651" s="91" t="str">
        <f>IFERROR(VLOOKUP($AI651,'PIVOT REPORT'!$A$5:$K$1000,5,FALSE),"")</f>
        <v/>
      </c>
      <c r="AP651" s="91" t="str">
        <f>IFERROR(VLOOKUP($AI651,'PIVOT REPORT'!$A$5:$K$1000,6,FALSE),"")</f>
        <v/>
      </c>
      <c r="AQ651" s="91" t="str">
        <f>IFERROR(VLOOKUP($AI651,'PIVOT REPORT'!$A$5:$K$1000,7,FALSE),"")</f>
        <v/>
      </c>
      <c r="AR651" s="91" t="str">
        <f>IFERROR(VLOOKUP($AI651,'PIVOT REPORT'!$A$5:$K$1000,8,FALSE),"")</f>
        <v/>
      </c>
      <c r="AS651" s="1"/>
      <c r="AT651" s="1" t="str">
        <f t="shared" si="21"/>
        <v/>
      </c>
      <c r="AU651" s="1" t="str">
        <f t="shared" si="22"/>
        <v>REGLIST</v>
      </c>
      <c r="AV651" s="1" t="str">
        <f t="shared" si="23"/>
        <v>REGLIST</v>
      </c>
      <c r="AW651" s="97">
        <f t="shared" si="24"/>
        <v>0</v>
      </c>
      <c r="AX651" s="96">
        <f t="shared" si="25"/>
        <v>0</v>
      </c>
      <c r="AY651" s="96">
        <f t="shared" si="26"/>
        <v>0</v>
      </c>
      <c r="AZ651" s="96">
        <f t="shared" si="27"/>
        <v>0</v>
      </c>
      <c r="BA651" s="96">
        <f t="shared" si="28"/>
        <v>0</v>
      </c>
      <c r="BB651" s="96">
        <f t="shared" si="29"/>
        <v>0</v>
      </c>
    </row>
    <row r="652" spans="33:54" hidden="1" x14ac:dyDescent="0.25">
      <c r="AG652" s="1" t="str">
        <f t="shared" si="30"/>
        <v/>
      </c>
      <c r="AH652" s="90">
        <v>78</v>
      </c>
      <c r="AI652" s="90">
        <v>78</v>
      </c>
      <c r="AJ652" s="1" t="str">
        <f>IFERROR(VLOOKUP(VLOOKUP($AI652,SALESTRANS,4,FALSE),'Master Info'!$A$14:$U$113,17,FALSE),"")</f>
        <v/>
      </c>
      <c r="AK652" s="1" t="str">
        <f>'Master Info'!$B$6&amp;Return!AI652</f>
        <v>17-18/78</v>
      </c>
      <c r="AL652" s="93" t="str">
        <f>IFERROR(VLOOKUP($AI652,'PIVOT REPORT'!$A$5:$K$1000,3,FALSE),"")</f>
        <v/>
      </c>
      <c r="AM652" s="91" t="str">
        <f>IFERROR(VLOOKUP($AI652,'PIVOT REPORT'!$A$5:$K$1000,9,FALSE),"")</f>
        <v/>
      </c>
      <c r="AN652" s="95" t="str">
        <f>IFERROR(VLOOKUP($AI652,'PIVOT REPORT'!$A$5:$K$1000,4,FALSE),"")</f>
        <v/>
      </c>
      <c r="AO652" s="91" t="str">
        <f>IFERROR(VLOOKUP($AI652,'PIVOT REPORT'!$A$5:$K$1000,5,FALSE),"")</f>
        <v/>
      </c>
      <c r="AP652" s="91" t="str">
        <f>IFERROR(VLOOKUP($AI652,'PIVOT REPORT'!$A$5:$K$1000,6,FALSE),"")</f>
        <v/>
      </c>
      <c r="AQ652" s="91" t="str">
        <f>IFERROR(VLOOKUP($AI652,'PIVOT REPORT'!$A$5:$K$1000,7,FALSE),"")</f>
        <v/>
      </c>
      <c r="AR652" s="91" t="str">
        <f>IFERROR(VLOOKUP($AI652,'PIVOT REPORT'!$A$5:$K$1000,8,FALSE),"")</f>
        <v/>
      </c>
      <c r="AS652" s="1"/>
      <c r="AT652" s="1" t="str">
        <f t="shared" si="21"/>
        <v/>
      </c>
      <c r="AU652" s="1" t="str">
        <f t="shared" si="22"/>
        <v>REGLIST</v>
      </c>
      <c r="AV652" s="1" t="str">
        <f t="shared" si="23"/>
        <v>REGLIST</v>
      </c>
      <c r="AW652" s="97">
        <f t="shared" si="24"/>
        <v>0</v>
      </c>
      <c r="AX652" s="96">
        <f t="shared" si="25"/>
        <v>0</v>
      </c>
      <c r="AY652" s="96">
        <f t="shared" si="26"/>
        <v>0</v>
      </c>
      <c r="AZ652" s="96">
        <f t="shared" si="27"/>
        <v>0</v>
      </c>
      <c r="BA652" s="96">
        <f t="shared" si="28"/>
        <v>0</v>
      </c>
      <c r="BB652" s="96">
        <f t="shared" si="29"/>
        <v>0</v>
      </c>
    </row>
    <row r="653" spans="33:54" hidden="1" x14ac:dyDescent="0.25">
      <c r="AG653" s="1" t="str">
        <f t="shared" si="30"/>
        <v/>
      </c>
      <c r="AH653" s="90">
        <v>79</v>
      </c>
      <c r="AI653" s="90">
        <v>79</v>
      </c>
      <c r="AJ653" s="1" t="str">
        <f>IFERROR(VLOOKUP(VLOOKUP($AI653,SALESTRANS,4,FALSE),'Master Info'!$A$14:$U$113,17,FALSE),"")</f>
        <v/>
      </c>
      <c r="AK653" s="1" t="str">
        <f>'Master Info'!$B$6&amp;Return!AI653</f>
        <v>17-18/79</v>
      </c>
      <c r="AL653" s="93" t="str">
        <f>IFERROR(VLOOKUP($AI653,'PIVOT REPORT'!$A$5:$K$1000,3,FALSE),"")</f>
        <v/>
      </c>
      <c r="AM653" s="91" t="str">
        <f>IFERROR(VLOOKUP($AI653,'PIVOT REPORT'!$A$5:$K$1000,9,FALSE),"")</f>
        <v/>
      </c>
      <c r="AN653" s="95" t="str">
        <f>IFERROR(VLOOKUP($AI653,'PIVOT REPORT'!$A$5:$K$1000,4,FALSE),"")</f>
        <v/>
      </c>
      <c r="AO653" s="91" t="str">
        <f>IFERROR(VLOOKUP($AI653,'PIVOT REPORT'!$A$5:$K$1000,5,FALSE),"")</f>
        <v/>
      </c>
      <c r="AP653" s="91" t="str">
        <f>IFERROR(VLOOKUP($AI653,'PIVOT REPORT'!$A$5:$K$1000,6,FALSE),"")</f>
        <v/>
      </c>
      <c r="AQ653" s="91" t="str">
        <f>IFERROR(VLOOKUP($AI653,'PIVOT REPORT'!$A$5:$K$1000,7,FALSE),"")</f>
        <v/>
      </c>
      <c r="AR653" s="91" t="str">
        <f>IFERROR(VLOOKUP($AI653,'PIVOT REPORT'!$A$5:$K$1000,8,FALSE),"")</f>
        <v/>
      </c>
      <c r="AS653" s="1"/>
      <c r="AT653" s="1" t="str">
        <f t="shared" si="21"/>
        <v/>
      </c>
      <c r="AU653" s="1" t="str">
        <f t="shared" si="22"/>
        <v>REGLIST</v>
      </c>
      <c r="AV653" s="1" t="str">
        <f t="shared" si="23"/>
        <v>REGLIST</v>
      </c>
      <c r="AW653" s="97">
        <f t="shared" si="24"/>
        <v>0</v>
      </c>
      <c r="AX653" s="96">
        <f t="shared" si="25"/>
        <v>0</v>
      </c>
      <c r="AY653" s="96">
        <f t="shared" si="26"/>
        <v>0</v>
      </c>
      <c r="AZ653" s="96">
        <f t="shared" si="27"/>
        <v>0</v>
      </c>
      <c r="BA653" s="96">
        <f t="shared" si="28"/>
        <v>0</v>
      </c>
      <c r="BB653" s="96">
        <f t="shared" si="29"/>
        <v>0</v>
      </c>
    </row>
    <row r="654" spans="33:54" hidden="1" x14ac:dyDescent="0.25">
      <c r="AG654" s="1" t="str">
        <f t="shared" si="30"/>
        <v/>
      </c>
      <c r="AH654" s="90">
        <v>80</v>
      </c>
      <c r="AI654" s="90">
        <v>80</v>
      </c>
      <c r="AJ654" s="1" t="str">
        <f>IFERROR(VLOOKUP(VLOOKUP($AI654,SALESTRANS,4,FALSE),'Master Info'!$A$14:$U$113,17,FALSE),"")</f>
        <v/>
      </c>
      <c r="AK654" s="1" t="str">
        <f>'Master Info'!$B$6&amp;Return!AI654</f>
        <v>17-18/80</v>
      </c>
      <c r="AL654" s="93" t="str">
        <f>IFERROR(VLOOKUP($AI654,'PIVOT REPORT'!$A$5:$K$1000,3,FALSE),"")</f>
        <v/>
      </c>
      <c r="AM654" s="91" t="str">
        <f>IFERROR(VLOOKUP($AI654,'PIVOT REPORT'!$A$5:$K$1000,9,FALSE),"")</f>
        <v/>
      </c>
      <c r="AN654" s="95" t="str">
        <f>IFERROR(VLOOKUP($AI654,'PIVOT REPORT'!$A$5:$K$1000,4,FALSE),"")</f>
        <v/>
      </c>
      <c r="AO654" s="91" t="str">
        <f>IFERROR(VLOOKUP($AI654,'PIVOT REPORT'!$A$5:$K$1000,5,FALSE),"")</f>
        <v/>
      </c>
      <c r="AP654" s="91" t="str">
        <f>IFERROR(VLOOKUP($AI654,'PIVOT REPORT'!$A$5:$K$1000,6,FALSE),"")</f>
        <v/>
      </c>
      <c r="AQ654" s="91" t="str">
        <f>IFERROR(VLOOKUP($AI654,'PIVOT REPORT'!$A$5:$K$1000,7,FALSE),"")</f>
        <v/>
      </c>
      <c r="AR654" s="91" t="str">
        <f>IFERROR(VLOOKUP($AI654,'PIVOT REPORT'!$A$5:$K$1000,8,FALSE),"")</f>
        <v/>
      </c>
      <c r="AS654" s="1"/>
      <c r="AT654" s="1" t="str">
        <f t="shared" si="21"/>
        <v/>
      </c>
      <c r="AU654" s="1" t="str">
        <f t="shared" si="22"/>
        <v>REGLIST</v>
      </c>
      <c r="AV654" s="1" t="str">
        <f t="shared" si="23"/>
        <v>REGLIST</v>
      </c>
      <c r="AW654" s="97">
        <f t="shared" si="24"/>
        <v>0</v>
      </c>
      <c r="AX654" s="96">
        <f t="shared" si="25"/>
        <v>0</v>
      </c>
      <c r="AY654" s="96">
        <f t="shared" si="26"/>
        <v>0</v>
      </c>
      <c r="AZ654" s="96">
        <f t="shared" si="27"/>
        <v>0</v>
      </c>
      <c r="BA654" s="96">
        <f t="shared" si="28"/>
        <v>0</v>
      </c>
      <c r="BB654" s="96">
        <f t="shared" si="29"/>
        <v>0</v>
      </c>
    </row>
    <row r="655" spans="33:54" hidden="1" x14ac:dyDescent="0.25">
      <c r="AG655" s="1" t="str">
        <f t="shared" si="30"/>
        <v/>
      </c>
      <c r="AH655" s="90">
        <v>81</v>
      </c>
      <c r="AI655" s="90">
        <v>81</v>
      </c>
      <c r="AJ655" s="1" t="str">
        <f>IFERROR(VLOOKUP(VLOOKUP($AI655,SALESTRANS,4,FALSE),'Master Info'!$A$14:$U$113,17,FALSE),"")</f>
        <v/>
      </c>
      <c r="AK655" s="1" t="str">
        <f>'Master Info'!$B$6&amp;Return!AI655</f>
        <v>17-18/81</v>
      </c>
      <c r="AL655" s="93" t="str">
        <f>IFERROR(VLOOKUP($AI655,'PIVOT REPORT'!$A$5:$K$1000,3,FALSE),"")</f>
        <v/>
      </c>
      <c r="AM655" s="91" t="str">
        <f>IFERROR(VLOOKUP($AI655,'PIVOT REPORT'!$A$5:$K$1000,9,FALSE),"")</f>
        <v/>
      </c>
      <c r="AN655" s="95" t="str">
        <f>IFERROR(VLOOKUP($AI655,'PIVOT REPORT'!$A$5:$K$1000,4,FALSE),"")</f>
        <v/>
      </c>
      <c r="AO655" s="91" t="str">
        <f>IFERROR(VLOOKUP($AI655,'PIVOT REPORT'!$A$5:$K$1000,5,FALSE),"")</f>
        <v/>
      </c>
      <c r="AP655" s="91" t="str">
        <f>IFERROR(VLOOKUP($AI655,'PIVOT REPORT'!$A$5:$K$1000,6,FALSE),"")</f>
        <v/>
      </c>
      <c r="AQ655" s="91" t="str">
        <f>IFERROR(VLOOKUP($AI655,'PIVOT REPORT'!$A$5:$K$1000,7,FALSE),"")</f>
        <v/>
      </c>
      <c r="AR655" s="91" t="str">
        <f>IFERROR(VLOOKUP($AI655,'PIVOT REPORT'!$A$5:$K$1000,8,FALSE),"")</f>
        <v/>
      </c>
      <c r="AS655" s="1"/>
      <c r="AT655" s="1" t="str">
        <f t="shared" si="21"/>
        <v/>
      </c>
      <c r="AU655" s="1" t="str">
        <f t="shared" si="22"/>
        <v>REGLIST</v>
      </c>
      <c r="AV655" s="1" t="str">
        <f t="shared" si="23"/>
        <v>REGLIST</v>
      </c>
      <c r="AW655" s="97">
        <f t="shared" si="24"/>
        <v>0</v>
      </c>
      <c r="AX655" s="96">
        <f t="shared" si="25"/>
        <v>0</v>
      </c>
      <c r="AY655" s="96">
        <f t="shared" si="26"/>
        <v>0</v>
      </c>
      <c r="AZ655" s="96">
        <f t="shared" si="27"/>
        <v>0</v>
      </c>
      <c r="BA655" s="96">
        <f t="shared" si="28"/>
        <v>0</v>
      </c>
      <c r="BB655" s="96">
        <f t="shared" si="29"/>
        <v>0</v>
      </c>
    </row>
    <row r="656" spans="33:54" hidden="1" x14ac:dyDescent="0.25">
      <c r="AG656" s="1" t="str">
        <f t="shared" si="30"/>
        <v/>
      </c>
      <c r="AH656" s="90">
        <v>82</v>
      </c>
      <c r="AI656" s="90">
        <v>82</v>
      </c>
      <c r="AJ656" s="1" t="str">
        <f>IFERROR(VLOOKUP(VLOOKUP($AI656,SALESTRANS,4,FALSE),'Master Info'!$A$14:$U$113,17,FALSE),"")</f>
        <v/>
      </c>
      <c r="AK656" s="1" t="str">
        <f>'Master Info'!$B$6&amp;Return!AI656</f>
        <v>17-18/82</v>
      </c>
      <c r="AL656" s="93" t="str">
        <f>IFERROR(VLOOKUP($AI656,'PIVOT REPORT'!$A$5:$K$1000,3,FALSE),"")</f>
        <v/>
      </c>
      <c r="AM656" s="91" t="str">
        <f>IFERROR(VLOOKUP($AI656,'PIVOT REPORT'!$A$5:$K$1000,9,FALSE),"")</f>
        <v/>
      </c>
      <c r="AN656" s="95" t="str">
        <f>IFERROR(VLOOKUP($AI656,'PIVOT REPORT'!$A$5:$K$1000,4,FALSE),"")</f>
        <v/>
      </c>
      <c r="AO656" s="91" t="str">
        <f>IFERROR(VLOOKUP($AI656,'PIVOT REPORT'!$A$5:$K$1000,5,FALSE),"")</f>
        <v/>
      </c>
      <c r="AP656" s="91" t="str">
        <f>IFERROR(VLOOKUP($AI656,'PIVOT REPORT'!$A$5:$K$1000,6,FALSE),"")</f>
        <v/>
      </c>
      <c r="AQ656" s="91" t="str">
        <f>IFERROR(VLOOKUP($AI656,'PIVOT REPORT'!$A$5:$K$1000,7,FALSE),"")</f>
        <v/>
      </c>
      <c r="AR656" s="91" t="str">
        <f>IFERROR(VLOOKUP($AI656,'PIVOT REPORT'!$A$5:$K$1000,8,FALSE),"")</f>
        <v/>
      </c>
      <c r="AS656" s="1"/>
      <c r="AT656" s="1" t="str">
        <f t="shared" si="21"/>
        <v/>
      </c>
      <c r="AU656" s="1" t="str">
        <f t="shared" si="22"/>
        <v>REGLIST</v>
      </c>
      <c r="AV656" s="1" t="str">
        <f t="shared" si="23"/>
        <v>REGLIST</v>
      </c>
      <c r="AW656" s="97">
        <f t="shared" si="24"/>
        <v>0</v>
      </c>
      <c r="AX656" s="96">
        <f t="shared" si="25"/>
        <v>0</v>
      </c>
      <c r="AY656" s="96">
        <f t="shared" si="26"/>
        <v>0</v>
      </c>
      <c r="AZ656" s="96">
        <f t="shared" si="27"/>
        <v>0</v>
      </c>
      <c r="BA656" s="96">
        <f t="shared" si="28"/>
        <v>0</v>
      </c>
      <c r="BB656" s="96">
        <f t="shared" si="29"/>
        <v>0</v>
      </c>
    </row>
    <row r="657" spans="33:54" hidden="1" x14ac:dyDescent="0.25">
      <c r="AG657" s="1" t="str">
        <f t="shared" si="30"/>
        <v/>
      </c>
      <c r="AH657" s="90">
        <v>83</v>
      </c>
      <c r="AI657" s="90">
        <v>83</v>
      </c>
      <c r="AJ657" s="1" t="str">
        <f>IFERROR(VLOOKUP(VLOOKUP($AI657,SALESTRANS,4,FALSE),'Master Info'!$A$14:$U$113,17,FALSE),"")</f>
        <v/>
      </c>
      <c r="AK657" s="1" t="str">
        <f>'Master Info'!$B$6&amp;Return!AI657</f>
        <v>17-18/83</v>
      </c>
      <c r="AL657" s="93" t="str">
        <f>IFERROR(VLOOKUP($AI657,'PIVOT REPORT'!$A$5:$K$1000,3,FALSE),"")</f>
        <v/>
      </c>
      <c r="AM657" s="91" t="str">
        <f>IFERROR(VLOOKUP($AI657,'PIVOT REPORT'!$A$5:$K$1000,9,FALSE),"")</f>
        <v/>
      </c>
      <c r="AN657" s="95" t="str">
        <f>IFERROR(VLOOKUP($AI657,'PIVOT REPORT'!$A$5:$K$1000,4,FALSE),"")</f>
        <v/>
      </c>
      <c r="AO657" s="91" t="str">
        <f>IFERROR(VLOOKUP($AI657,'PIVOT REPORT'!$A$5:$K$1000,5,FALSE),"")</f>
        <v/>
      </c>
      <c r="AP657" s="91" t="str">
        <f>IFERROR(VLOOKUP($AI657,'PIVOT REPORT'!$A$5:$K$1000,6,FALSE),"")</f>
        <v/>
      </c>
      <c r="AQ657" s="91" t="str">
        <f>IFERROR(VLOOKUP($AI657,'PIVOT REPORT'!$A$5:$K$1000,7,FALSE),"")</f>
        <v/>
      </c>
      <c r="AR657" s="91" t="str">
        <f>IFERROR(VLOOKUP($AI657,'PIVOT REPORT'!$A$5:$K$1000,8,FALSE),"")</f>
        <v/>
      </c>
      <c r="AS657" s="1"/>
      <c r="AT657" s="1" t="str">
        <f t="shared" si="21"/>
        <v/>
      </c>
      <c r="AU657" s="1" t="str">
        <f t="shared" si="22"/>
        <v>REGLIST</v>
      </c>
      <c r="AV657" s="1" t="str">
        <f t="shared" si="23"/>
        <v>REGLIST</v>
      </c>
      <c r="AW657" s="97">
        <f t="shared" si="24"/>
        <v>0</v>
      </c>
      <c r="AX657" s="96">
        <f t="shared" si="25"/>
        <v>0</v>
      </c>
      <c r="AY657" s="96">
        <f t="shared" si="26"/>
        <v>0</v>
      </c>
      <c r="AZ657" s="96">
        <f t="shared" si="27"/>
        <v>0</v>
      </c>
      <c r="BA657" s="96">
        <f t="shared" si="28"/>
        <v>0</v>
      </c>
      <c r="BB657" s="96">
        <f t="shared" si="29"/>
        <v>0</v>
      </c>
    </row>
    <row r="658" spans="33:54" hidden="1" x14ac:dyDescent="0.25">
      <c r="AG658" s="1" t="str">
        <f t="shared" si="30"/>
        <v/>
      </c>
      <c r="AH658" s="90">
        <v>84</v>
      </c>
      <c r="AI658" s="90">
        <v>84</v>
      </c>
      <c r="AJ658" s="1" t="str">
        <f>IFERROR(VLOOKUP(VLOOKUP($AI658,SALESTRANS,4,FALSE),'Master Info'!$A$14:$U$113,17,FALSE),"")</f>
        <v/>
      </c>
      <c r="AK658" s="1" t="str">
        <f>'Master Info'!$B$6&amp;Return!AI658</f>
        <v>17-18/84</v>
      </c>
      <c r="AL658" s="93" t="str">
        <f>IFERROR(VLOOKUP($AI658,'PIVOT REPORT'!$A$5:$K$1000,3,FALSE),"")</f>
        <v/>
      </c>
      <c r="AM658" s="91" t="str">
        <f>IFERROR(VLOOKUP($AI658,'PIVOT REPORT'!$A$5:$K$1000,9,FALSE),"")</f>
        <v/>
      </c>
      <c r="AN658" s="95" t="str">
        <f>IFERROR(VLOOKUP($AI658,'PIVOT REPORT'!$A$5:$K$1000,4,FALSE),"")</f>
        <v/>
      </c>
      <c r="AO658" s="91" t="str">
        <f>IFERROR(VLOOKUP($AI658,'PIVOT REPORT'!$A$5:$K$1000,5,FALSE),"")</f>
        <v/>
      </c>
      <c r="AP658" s="91" t="str">
        <f>IFERROR(VLOOKUP($AI658,'PIVOT REPORT'!$A$5:$K$1000,6,FALSE),"")</f>
        <v/>
      </c>
      <c r="AQ658" s="91" t="str">
        <f>IFERROR(VLOOKUP($AI658,'PIVOT REPORT'!$A$5:$K$1000,7,FALSE),"")</f>
        <v/>
      </c>
      <c r="AR658" s="91" t="str">
        <f>IFERROR(VLOOKUP($AI658,'PIVOT REPORT'!$A$5:$K$1000,8,FALSE),"")</f>
        <v/>
      </c>
      <c r="AS658" s="1"/>
      <c r="AT658" s="1" t="str">
        <f t="shared" si="21"/>
        <v/>
      </c>
      <c r="AU658" s="1" t="str">
        <f t="shared" si="22"/>
        <v>REGLIST</v>
      </c>
      <c r="AV658" s="1" t="str">
        <f t="shared" si="23"/>
        <v>REGLIST</v>
      </c>
      <c r="AW658" s="97">
        <f t="shared" si="24"/>
        <v>0</v>
      </c>
      <c r="AX658" s="96">
        <f t="shared" si="25"/>
        <v>0</v>
      </c>
      <c r="AY658" s="96">
        <f t="shared" si="26"/>
        <v>0</v>
      </c>
      <c r="AZ658" s="96">
        <f t="shared" si="27"/>
        <v>0</v>
      </c>
      <c r="BA658" s="96">
        <f t="shared" si="28"/>
        <v>0</v>
      </c>
      <c r="BB658" s="96">
        <f t="shared" si="29"/>
        <v>0</v>
      </c>
    </row>
    <row r="659" spans="33:54" hidden="1" x14ac:dyDescent="0.25">
      <c r="AG659" s="1" t="str">
        <f t="shared" si="30"/>
        <v/>
      </c>
      <c r="AH659" s="90">
        <v>85</v>
      </c>
      <c r="AI659" s="90">
        <v>85</v>
      </c>
      <c r="AJ659" s="1" t="str">
        <f>IFERROR(VLOOKUP(VLOOKUP($AI659,SALESTRANS,4,FALSE),'Master Info'!$A$14:$U$113,17,FALSE),"")</f>
        <v/>
      </c>
      <c r="AK659" s="1" t="str">
        <f>'Master Info'!$B$6&amp;Return!AI659</f>
        <v>17-18/85</v>
      </c>
      <c r="AL659" s="93" t="str">
        <f>IFERROR(VLOOKUP($AI659,'PIVOT REPORT'!$A$5:$K$1000,3,FALSE),"")</f>
        <v/>
      </c>
      <c r="AM659" s="91" t="str">
        <f>IFERROR(VLOOKUP($AI659,'PIVOT REPORT'!$A$5:$K$1000,9,FALSE),"")</f>
        <v/>
      </c>
      <c r="AN659" s="95" t="str">
        <f>IFERROR(VLOOKUP($AI659,'PIVOT REPORT'!$A$5:$K$1000,4,FALSE),"")</f>
        <v/>
      </c>
      <c r="AO659" s="91" t="str">
        <f>IFERROR(VLOOKUP($AI659,'PIVOT REPORT'!$A$5:$K$1000,5,FALSE),"")</f>
        <v/>
      </c>
      <c r="AP659" s="91" t="str">
        <f>IFERROR(VLOOKUP($AI659,'PIVOT REPORT'!$A$5:$K$1000,6,FALSE),"")</f>
        <v/>
      </c>
      <c r="AQ659" s="91" t="str">
        <f>IFERROR(VLOOKUP($AI659,'PIVOT REPORT'!$A$5:$K$1000,7,FALSE),"")</f>
        <v/>
      </c>
      <c r="AR659" s="91" t="str">
        <f>IFERROR(VLOOKUP($AI659,'PIVOT REPORT'!$A$5:$K$1000,8,FALSE),"")</f>
        <v/>
      </c>
      <c r="AS659" s="1"/>
      <c r="AT659" s="1" t="str">
        <f t="shared" si="21"/>
        <v/>
      </c>
      <c r="AU659" s="1" t="str">
        <f t="shared" si="22"/>
        <v>REGLIST</v>
      </c>
      <c r="AV659" s="1" t="str">
        <f t="shared" si="23"/>
        <v>REGLIST</v>
      </c>
      <c r="AW659" s="97">
        <f t="shared" si="24"/>
        <v>0</v>
      </c>
      <c r="AX659" s="96">
        <f t="shared" si="25"/>
        <v>0</v>
      </c>
      <c r="AY659" s="96">
        <f t="shared" si="26"/>
        <v>0</v>
      </c>
      <c r="AZ659" s="96">
        <f t="shared" si="27"/>
        <v>0</v>
      </c>
      <c r="BA659" s="96">
        <f t="shared" si="28"/>
        <v>0</v>
      </c>
      <c r="BB659" s="96">
        <f t="shared" si="29"/>
        <v>0</v>
      </c>
    </row>
    <row r="660" spans="33:54" hidden="1" x14ac:dyDescent="0.25">
      <c r="AG660" s="1" t="str">
        <f t="shared" si="30"/>
        <v/>
      </c>
      <c r="AH660" s="90">
        <v>86</v>
      </c>
      <c r="AI660" s="90">
        <v>86</v>
      </c>
      <c r="AJ660" s="1" t="str">
        <f>IFERROR(VLOOKUP(VLOOKUP($AI660,SALESTRANS,4,FALSE),'Master Info'!$A$14:$U$113,17,FALSE),"")</f>
        <v/>
      </c>
      <c r="AK660" s="1" t="str">
        <f>'Master Info'!$B$6&amp;Return!AI660</f>
        <v>17-18/86</v>
      </c>
      <c r="AL660" s="93" t="str">
        <f>IFERROR(VLOOKUP($AI660,'PIVOT REPORT'!$A$5:$K$1000,3,FALSE),"")</f>
        <v/>
      </c>
      <c r="AM660" s="91" t="str">
        <f>IFERROR(VLOOKUP($AI660,'PIVOT REPORT'!$A$5:$K$1000,9,FALSE),"")</f>
        <v/>
      </c>
      <c r="AN660" s="95" t="str">
        <f>IFERROR(VLOOKUP($AI660,'PIVOT REPORT'!$A$5:$K$1000,4,FALSE),"")</f>
        <v/>
      </c>
      <c r="AO660" s="91" t="str">
        <f>IFERROR(VLOOKUP($AI660,'PIVOT REPORT'!$A$5:$K$1000,5,FALSE),"")</f>
        <v/>
      </c>
      <c r="AP660" s="91" t="str">
        <f>IFERROR(VLOOKUP($AI660,'PIVOT REPORT'!$A$5:$K$1000,6,FALSE),"")</f>
        <v/>
      </c>
      <c r="AQ660" s="91" t="str">
        <f>IFERROR(VLOOKUP($AI660,'PIVOT REPORT'!$A$5:$K$1000,7,FALSE),"")</f>
        <v/>
      </c>
      <c r="AR660" s="91" t="str">
        <f>IFERROR(VLOOKUP($AI660,'PIVOT REPORT'!$A$5:$K$1000,8,FALSE),"")</f>
        <v/>
      </c>
      <c r="AS660" s="1"/>
      <c r="AT660" s="1" t="str">
        <f t="shared" si="21"/>
        <v/>
      </c>
      <c r="AU660" s="1" t="str">
        <f t="shared" si="22"/>
        <v>REGLIST</v>
      </c>
      <c r="AV660" s="1" t="str">
        <f t="shared" si="23"/>
        <v>REGLIST</v>
      </c>
      <c r="AW660" s="97">
        <f t="shared" si="24"/>
        <v>0</v>
      </c>
      <c r="AX660" s="96">
        <f t="shared" si="25"/>
        <v>0</v>
      </c>
      <c r="AY660" s="96">
        <f t="shared" si="26"/>
        <v>0</v>
      </c>
      <c r="AZ660" s="96">
        <f t="shared" si="27"/>
        <v>0</v>
      </c>
      <c r="BA660" s="96">
        <f t="shared" si="28"/>
        <v>0</v>
      </c>
      <c r="BB660" s="96">
        <f t="shared" si="29"/>
        <v>0</v>
      </c>
    </row>
    <row r="661" spans="33:54" hidden="1" x14ac:dyDescent="0.25">
      <c r="AG661" s="1" t="str">
        <f t="shared" si="30"/>
        <v/>
      </c>
      <c r="AH661" s="90">
        <v>87</v>
      </c>
      <c r="AI661" s="90">
        <v>87</v>
      </c>
      <c r="AJ661" s="1" t="str">
        <f>IFERROR(VLOOKUP(VLOOKUP($AI661,SALESTRANS,4,FALSE),'Master Info'!$A$14:$U$113,17,FALSE),"")</f>
        <v/>
      </c>
      <c r="AK661" s="1" t="str">
        <f>'Master Info'!$B$6&amp;Return!AI661</f>
        <v>17-18/87</v>
      </c>
      <c r="AL661" s="93" t="str">
        <f>IFERROR(VLOOKUP($AI661,'PIVOT REPORT'!$A$5:$K$1000,3,FALSE),"")</f>
        <v/>
      </c>
      <c r="AM661" s="91" t="str">
        <f>IFERROR(VLOOKUP($AI661,'PIVOT REPORT'!$A$5:$K$1000,9,FALSE),"")</f>
        <v/>
      </c>
      <c r="AN661" s="95" t="str">
        <f>IFERROR(VLOOKUP($AI661,'PIVOT REPORT'!$A$5:$K$1000,4,FALSE),"")</f>
        <v/>
      </c>
      <c r="AO661" s="91" t="str">
        <f>IFERROR(VLOOKUP($AI661,'PIVOT REPORT'!$A$5:$K$1000,5,FALSE),"")</f>
        <v/>
      </c>
      <c r="AP661" s="91" t="str">
        <f>IFERROR(VLOOKUP($AI661,'PIVOT REPORT'!$A$5:$K$1000,6,FALSE),"")</f>
        <v/>
      </c>
      <c r="AQ661" s="91" t="str">
        <f>IFERROR(VLOOKUP($AI661,'PIVOT REPORT'!$A$5:$K$1000,7,FALSE),"")</f>
        <v/>
      </c>
      <c r="AR661" s="91" t="str">
        <f>IFERROR(VLOOKUP($AI661,'PIVOT REPORT'!$A$5:$K$1000,8,FALSE),"")</f>
        <v/>
      </c>
      <c r="AS661" s="1"/>
      <c r="AT661" s="1" t="str">
        <f t="shared" si="21"/>
        <v/>
      </c>
      <c r="AU661" s="1" t="str">
        <f t="shared" si="22"/>
        <v>REGLIST</v>
      </c>
      <c r="AV661" s="1" t="str">
        <f t="shared" si="23"/>
        <v>REGLIST</v>
      </c>
      <c r="AW661" s="97">
        <f t="shared" si="24"/>
        <v>0</v>
      </c>
      <c r="AX661" s="96">
        <f t="shared" si="25"/>
        <v>0</v>
      </c>
      <c r="AY661" s="96">
        <f t="shared" si="26"/>
        <v>0</v>
      </c>
      <c r="AZ661" s="96">
        <f t="shared" si="27"/>
        <v>0</v>
      </c>
      <c r="BA661" s="96">
        <f t="shared" si="28"/>
        <v>0</v>
      </c>
      <c r="BB661" s="96">
        <f t="shared" si="29"/>
        <v>0</v>
      </c>
    </row>
    <row r="662" spans="33:54" hidden="1" x14ac:dyDescent="0.25">
      <c r="AG662" s="1" t="str">
        <f t="shared" si="30"/>
        <v/>
      </c>
      <c r="AH662" s="90">
        <v>88</v>
      </c>
      <c r="AI662" s="90">
        <v>88</v>
      </c>
      <c r="AJ662" s="1" t="str">
        <f>IFERROR(VLOOKUP(VLOOKUP($AI662,SALESTRANS,4,FALSE),'Master Info'!$A$14:$U$113,17,FALSE),"")</f>
        <v/>
      </c>
      <c r="AK662" s="1" t="str">
        <f>'Master Info'!$B$6&amp;Return!AI662</f>
        <v>17-18/88</v>
      </c>
      <c r="AL662" s="93" t="str">
        <f>IFERROR(VLOOKUP($AI662,'PIVOT REPORT'!$A$5:$K$1000,3,FALSE),"")</f>
        <v/>
      </c>
      <c r="AM662" s="91" t="str">
        <f>IFERROR(VLOOKUP($AI662,'PIVOT REPORT'!$A$5:$K$1000,9,FALSE),"")</f>
        <v/>
      </c>
      <c r="AN662" s="95" t="str">
        <f>IFERROR(VLOOKUP($AI662,'PIVOT REPORT'!$A$5:$K$1000,4,FALSE),"")</f>
        <v/>
      </c>
      <c r="AO662" s="91" t="str">
        <f>IFERROR(VLOOKUP($AI662,'PIVOT REPORT'!$A$5:$K$1000,5,FALSE),"")</f>
        <v/>
      </c>
      <c r="AP662" s="91" t="str">
        <f>IFERROR(VLOOKUP($AI662,'PIVOT REPORT'!$A$5:$K$1000,6,FALSE),"")</f>
        <v/>
      </c>
      <c r="AQ662" s="91" t="str">
        <f>IFERROR(VLOOKUP($AI662,'PIVOT REPORT'!$A$5:$K$1000,7,FALSE),"")</f>
        <v/>
      </c>
      <c r="AR662" s="91" t="str">
        <f>IFERROR(VLOOKUP($AI662,'PIVOT REPORT'!$A$5:$K$1000,8,FALSE),"")</f>
        <v/>
      </c>
      <c r="AS662" s="1"/>
      <c r="AT662" s="1" t="str">
        <f t="shared" si="21"/>
        <v/>
      </c>
      <c r="AU662" s="1" t="str">
        <f t="shared" si="22"/>
        <v>REGLIST</v>
      </c>
      <c r="AV662" s="1" t="str">
        <f t="shared" si="23"/>
        <v>REGLIST</v>
      </c>
      <c r="AW662" s="97">
        <f t="shared" si="24"/>
        <v>0</v>
      </c>
      <c r="AX662" s="96">
        <f t="shared" si="25"/>
        <v>0</v>
      </c>
      <c r="AY662" s="96">
        <f t="shared" si="26"/>
        <v>0</v>
      </c>
      <c r="AZ662" s="96">
        <f t="shared" si="27"/>
        <v>0</v>
      </c>
      <c r="BA662" s="96">
        <f t="shared" si="28"/>
        <v>0</v>
      </c>
      <c r="BB662" s="96">
        <f t="shared" si="29"/>
        <v>0</v>
      </c>
    </row>
    <row r="663" spans="33:54" hidden="1" x14ac:dyDescent="0.25">
      <c r="AG663" s="1" t="str">
        <f t="shared" si="30"/>
        <v/>
      </c>
      <c r="AH663" s="90">
        <v>89</v>
      </c>
      <c r="AI663" s="90">
        <v>89</v>
      </c>
      <c r="AJ663" s="1" t="str">
        <f>IFERROR(VLOOKUP(VLOOKUP($AI663,SALESTRANS,4,FALSE),'Master Info'!$A$14:$U$113,17,FALSE),"")</f>
        <v/>
      </c>
      <c r="AK663" s="1" t="str">
        <f>'Master Info'!$B$6&amp;Return!AI663</f>
        <v>17-18/89</v>
      </c>
      <c r="AL663" s="93" t="str">
        <f>IFERROR(VLOOKUP($AI663,'PIVOT REPORT'!$A$5:$K$1000,3,FALSE),"")</f>
        <v/>
      </c>
      <c r="AM663" s="91" t="str">
        <f>IFERROR(VLOOKUP($AI663,'PIVOT REPORT'!$A$5:$K$1000,9,FALSE),"")</f>
        <v/>
      </c>
      <c r="AN663" s="95" t="str">
        <f>IFERROR(VLOOKUP($AI663,'PIVOT REPORT'!$A$5:$K$1000,4,FALSE),"")</f>
        <v/>
      </c>
      <c r="AO663" s="91" t="str">
        <f>IFERROR(VLOOKUP($AI663,'PIVOT REPORT'!$A$5:$K$1000,5,FALSE),"")</f>
        <v/>
      </c>
      <c r="AP663" s="91" t="str">
        <f>IFERROR(VLOOKUP($AI663,'PIVOT REPORT'!$A$5:$K$1000,6,FALSE),"")</f>
        <v/>
      </c>
      <c r="AQ663" s="91" t="str">
        <f>IFERROR(VLOOKUP($AI663,'PIVOT REPORT'!$A$5:$K$1000,7,FALSE),"")</f>
        <v/>
      </c>
      <c r="AR663" s="91" t="str">
        <f>IFERROR(VLOOKUP($AI663,'PIVOT REPORT'!$A$5:$K$1000,8,FALSE),"")</f>
        <v/>
      </c>
      <c r="AS663" s="1"/>
      <c r="AT663" s="1" t="str">
        <f t="shared" si="21"/>
        <v/>
      </c>
      <c r="AU663" s="1" t="str">
        <f t="shared" si="22"/>
        <v>REGLIST</v>
      </c>
      <c r="AV663" s="1" t="str">
        <f t="shared" si="23"/>
        <v>REGLIST</v>
      </c>
      <c r="AW663" s="97">
        <f t="shared" si="24"/>
        <v>0</v>
      </c>
      <c r="AX663" s="96">
        <f t="shared" si="25"/>
        <v>0</v>
      </c>
      <c r="AY663" s="96">
        <f t="shared" si="26"/>
        <v>0</v>
      </c>
      <c r="AZ663" s="96">
        <f t="shared" si="27"/>
        <v>0</v>
      </c>
      <c r="BA663" s="96">
        <f t="shared" si="28"/>
        <v>0</v>
      </c>
      <c r="BB663" s="96">
        <f t="shared" si="29"/>
        <v>0</v>
      </c>
    </row>
    <row r="664" spans="33:54" hidden="1" x14ac:dyDescent="0.25">
      <c r="AG664" s="1" t="str">
        <f t="shared" si="30"/>
        <v/>
      </c>
      <c r="AH664" s="90">
        <v>90</v>
      </c>
      <c r="AI664" s="90">
        <v>90</v>
      </c>
      <c r="AJ664" s="1" t="str">
        <f>IFERROR(VLOOKUP(VLOOKUP($AI664,SALESTRANS,4,FALSE),'Master Info'!$A$14:$U$113,17,FALSE),"")</f>
        <v/>
      </c>
      <c r="AK664" s="1" t="str">
        <f>'Master Info'!$B$6&amp;Return!AI664</f>
        <v>17-18/90</v>
      </c>
      <c r="AL664" s="93" t="str">
        <f>IFERROR(VLOOKUP($AI664,'PIVOT REPORT'!$A$5:$K$1000,3,FALSE),"")</f>
        <v/>
      </c>
      <c r="AM664" s="91" t="str">
        <f>IFERROR(VLOOKUP($AI664,'PIVOT REPORT'!$A$5:$K$1000,9,FALSE),"")</f>
        <v/>
      </c>
      <c r="AN664" s="95" t="str">
        <f>IFERROR(VLOOKUP($AI664,'PIVOT REPORT'!$A$5:$K$1000,4,FALSE),"")</f>
        <v/>
      </c>
      <c r="AO664" s="91" t="str">
        <f>IFERROR(VLOOKUP($AI664,'PIVOT REPORT'!$A$5:$K$1000,5,FALSE),"")</f>
        <v/>
      </c>
      <c r="AP664" s="91" t="str">
        <f>IFERROR(VLOOKUP($AI664,'PIVOT REPORT'!$A$5:$K$1000,6,FALSE),"")</f>
        <v/>
      </c>
      <c r="AQ664" s="91" t="str">
        <f>IFERROR(VLOOKUP($AI664,'PIVOT REPORT'!$A$5:$K$1000,7,FALSE),"")</f>
        <v/>
      </c>
      <c r="AR664" s="91" t="str">
        <f>IFERROR(VLOOKUP($AI664,'PIVOT REPORT'!$A$5:$K$1000,8,FALSE),"")</f>
        <v/>
      </c>
      <c r="AS664" s="1"/>
      <c r="AT664" s="1" t="str">
        <f t="shared" si="21"/>
        <v/>
      </c>
      <c r="AU664" s="1" t="str">
        <f t="shared" si="22"/>
        <v>REGLIST</v>
      </c>
      <c r="AV664" s="1" t="str">
        <f t="shared" si="23"/>
        <v>REGLIST</v>
      </c>
      <c r="AW664" s="97">
        <f t="shared" si="24"/>
        <v>0</v>
      </c>
      <c r="AX664" s="96">
        <f t="shared" si="25"/>
        <v>0</v>
      </c>
      <c r="AY664" s="96">
        <f t="shared" si="26"/>
        <v>0</v>
      </c>
      <c r="AZ664" s="96">
        <f t="shared" si="27"/>
        <v>0</v>
      </c>
      <c r="BA664" s="96">
        <f t="shared" si="28"/>
        <v>0</v>
      </c>
      <c r="BB664" s="96">
        <f t="shared" si="29"/>
        <v>0</v>
      </c>
    </row>
    <row r="665" spans="33:54" hidden="1" x14ac:dyDescent="0.25">
      <c r="AG665" s="1" t="str">
        <f t="shared" si="30"/>
        <v/>
      </c>
      <c r="AH665" s="90">
        <v>91</v>
      </c>
      <c r="AI665" s="90">
        <v>91</v>
      </c>
      <c r="AJ665" s="1" t="str">
        <f>IFERROR(VLOOKUP(VLOOKUP($AI665,SALESTRANS,4,FALSE),'Master Info'!$A$14:$U$113,17,FALSE),"")</f>
        <v/>
      </c>
      <c r="AK665" s="1" t="str">
        <f>'Master Info'!$B$6&amp;Return!AI665</f>
        <v>17-18/91</v>
      </c>
      <c r="AL665" s="93" t="str">
        <f>IFERROR(VLOOKUP($AI665,'PIVOT REPORT'!$A$5:$K$1000,3,FALSE),"")</f>
        <v/>
      </c>
      <c r="AM665" s="91" t="str">
        <f>IFERROR(VLOOKUP($AI665,'PIVOT REPORT'!$A$5:$K$1000,9,FALSE),"")</f>
        <v/>
      </c>
      <c r="AN665" s="95" t="str">
        <f>IFERROR(VLOOKUP($AI665,'PIVOT REPORT'!$A$5:$K$1000,4,FALSE),"")</f>
        <v/>
      </c>
      <c r="AO665" s="91" t="str">
        <f>IFERROR(VLOOKUP($AI665,'PIVOT REPORT'!$A$5:$K$1000,5,FALSE),"")</f>
        <v/>
      </c>
      <c r="AP665" s="91" t="str">
        <f>IFERROR(VLOOKUP($AI665,'PIVOT REPORT'!$A$5:$K$1000,6,FALSE),"")</f>
        <v/>
      </c>
      <c r="AQ665" s="91" t="str">
        <f>IFERROR(VLOOKUP($AI665,'PIVOT REPORT'!$A$5:$K$1000,7,FALSE),"")</f>
        <v/>
      </c>
      <c r="AR665" s="91" t="str">
        <f>IFERROR(VLOOKUP($AI665,'PIVOT REPORT'!$A$5:$K$1000,8,FALSE),"")</f>
        <v/>
      </c>
      <c r="AS665" s="1"/>
      <c r="AT665" s="1" t="str">
        <f t="shared" si="21"/>
        <v/>
      </c>
      <c r="AU665" s="1" t="str">
        <f t="shared" si="22"/>
        <v>REGLIST</v>
      </c>
      <c r="AV665" s="1" t="str">
        <f t="shared" si="23"/>
        <v>REGLIST</v>
      </c>
      <c r="AW665" s="97">
        <f t="shared" si="24"/>
        <v>0</v>
      </c>
      <c r="AX665" s="96">
        <f t="shared" si="25"/>
        <v>0</v>
      </c>
      <c r="AY665" s="96">
        <f t="shared" si="26"/>
        <v>0</v>
      </c>
      <c r="AZ665" s="96">
        <f t="shared" si="27"/>
        <v>0</v>
      </c>
      <c r="BA665" s="96">
        <f t="shared" si="28"/>
        <v>0</v>
      </c>
      <c r="BB665" s="96">
        <f t="shared" si="29"/>
        <v>0</v>
      </c>
    </row>
    <row r="666" spans="33:54" hidden="1" x14ac:dyDescent="0.25">
      <c r="AG666" s="1" t="str">
        <f t="shared" si="30"/>
        <v/>
      </c>
      <c r="AH666" s="90">
        <v>92</v>
      </c>
      <c r="AI666" s="90">
        <v>92</v>
      </c>
      <c r="AJ666" s="1" t="str">
        <f>IFERROR(VLOOKUP(VLOOKUP($AI666,SALESTRANS,4,FALSE),'Master Info'!$A$14:$U$113,17,FALSE),"")</f>
        <v/>
      </c>
      <c r="AK666" s="1" t="str">
        <f>'Master Info'!$B$6&amp;Return!AI666</f>
        <v>17-18/92</v>
      </c>
      <c r="AL666" s="93" t="str">
        <f>IFERROR(VLOOKUP($AI666,'PIVOT REPORT'!$A$5:$K$1000,3,FALSE),"")</f>
        <v/>
      </c>
      <c r="AM666" s="91" t="str">
        <f>IFERROR(VLOOKUP($AI666,'PIVOT REPORT'!$A$5:$K$1000,9,FALSE),"")</f>
        <v/>
      </c>
      <c r="AN666" s="95" t="str">
        <f>IFERROR(VLOOKUP($AI666,'PIVOT REPORT'!$A$5:$K$1000,4,FALSE),"")</f>
        <v/>
      </c>
      <c r="AO666" s="91" t="str">
        <f>IFERROR(VLOOKUP($AI666,'PIVOT REPORT'!$A$5:$K$1000,5,FALSE),"")</f>
        <v/>
      </c>
      <c r="AP666" s="91" t="str">
        <f>IFERROR(VLOOKUP($AI666,'PIVOT REPORT'!$A$5:$K$1000,6,FALSE),"")</f>
        <v/>
      </c>
      <c r="AQ666" s="91" t="str">
        <f>IFERROR(VLOOKUP($AI666,'PIVOT REPORT'!$A$5:$K$1000,7,FALSE),"")</f>
        <v/>
      </c>
      <c r="AR666" s="91" t="str">
        <f>IFERROR(VLOOKUP($AI666,'PIVOT REPORT'!$A$5:$K$1000,8,FALSE),"")</f>
        <v/>
      </c>
      <c r="AS666" s="1"/>
      <c r="AT666" s="1" t="str">
        <f t="shared" si="21"/>
        <v/>
      </c>
      <c r="AU666" s="1" t="str">
        <f t="shared" si="22"/>
        <v>REGLIST</v>
      </c>
      <c r="AV666" s="1" t="str">
        <f t="shared" si="23"/>
        <v>REGLIST</v>
      </c>
      <c r="AW666" s="97">
        <f t="shared" si="24"/>
        <v>0</v>
      </c>
      <c r="AX666" s="96">
        <f t="shared" si="25"/>
        <v>0</v>
      </c>
      <c r="AY666" s="96">
        <f t="shared" si="26"/>
        <v>0</v>
      </c>
      <c r="AZ666" s="96">
        <f t="shared" si="27"/>
        <v>0</v>
      </c>
      <c r="BA666" s="96">
        <f t="shared" si="28"/>
        <v>0</v>
      </c>
      <c r="BB666" s="96">
        <f t="shared" si="29"/>
        <v>0</v>
      </c>
    </row>
    <row r="667" spans="33:54" hidden="1" x14ac:dyDescent="0.25">
      <c r="AG667" s="1" t="str">
        <f t="shared" si="30"/>
        <v/>
      </c>
      <c r="AH667" s="90">
        <v>93</v>
      </c>
      <c r="AI667" s="90">
        <v>93</v>
      </c>
      <c r="AJ667" s="1" t="str">
        <f>IFERROR(VLOOKUP(VLOOKUP($AI667,SALESTRANS,4,FALSE),'Master Info'!$A$14:$U$113,17,FALSE),"")</f>
        <v/>
      </c>
      <c r="AK667" s="1" t="str">
        <f>'Master Info'!$B$6&amp;Return!AI667</f>
        <v>17-18/93</v>
      </c>
      <c r="AL667" s="93" t="str">
        <f>IFERROR(VLOOKUP($AI667,'PIVOT REPORT'!$A$5:$K$1000,3,FALSE),"")</f>
        <v/>
      </c>
      <c r="AM667" s="91" t="str">
        <f>IFERROR(VLOOKUP($AI667,'PIVOT REPORT'!$A$5:$K$1000,9,FALSE),"")</f>
        <v/>
      </c>
      <c r="AN667" s="95" t="str">
        <f>IFERROR(VLOOKUP($AI667,'PIVOT REPORT'!$A$5:$K$1000,4,FALSE),"")</f>
        <v/>
      </c>
      <c r="AO667" s="91" t="str">
        <f>IFERROR(VLOOKUP($AI667,'PIVOT REPORT'!$A$5:$K$1000,5,FALSE),"")</f>
        <v/>
      </c>
      <c r="AP667" s="91" t="str">
        <f>IFERROR(VLOOKUP($AI667,'PIVOT REPORT'!$A$5:$K$1000,6,FALSE),"")</f>
        <v/>
      </c>
      <c r="AQ667" s="91" t="str">
        <f>IFERROR(VLOOKUP($AI667,'PIVOT REPORT'!$A$5:$K$1000,7,FALSE),"")</f>
        <v/>
      </c>
      <c r="AR667" s="91" t="str">
        <f>IFERROR(VLOOKUP($AI667,'PIVOT REPORT'!$A$5:$K$1000,8,FALSE),"")</f>
        <v/>
      </c>
      <c r="AS667" s="1"/>
      <c r="AT667" s="1" t="str">
        <f t="shared" si="21"/>
        <v/>
      </c>
      <c r="AU667" s="1" t="str">
        <f t="shared" si="22"/>
        <v>REGLIST</v>
      </c>
      <c r="AV667" s="1" t="str">
        <f t="shared" si="23"/>
        <v>REGLIST</v>
      </c>
      <c r="AW667" s="97">
        <f t="shared" si="24"/>
        <v>0</v>
      </c>
      <c r="AX667" s="96">
        <f t="shared" si="25"/>
        <v>0</v>
      </c>
      <c r="AY667" s="96">
        <f t="shared" si="26"/>
        <v>0</v>
      </c>
      <c r="AZ667" s="96">
        <f t="shared" si="27"/>
        <v>0</v>
      </c>
      <c r="BA667" s="96">
        <f t="shared" si="28"/>
        <v>0</v>
      </c>
      <c r="BB667" s="96">
        <f t="shared" si="29"/>
        <v>0</v>
      </c>
    </row>
    <row r="668" spans="33:54" hidden="1" x14ac:dyDescent="0.25">
      <c r="AG668" s="1" t="str">
        <f t="shared" si="30"/>
        <v/>
      </c>
      <c r="AH668" s="90">
        <v>94</v>
      </c>
      <c r="AI668" s="90">
        <v>94</v>
      </c>
      <c r="AJ668" s="1" t="str">
        <f>IFERROR(VLOOKUP(VLOOKUP($AI668,SALESTRANS,4,FALSE),'Master Info'!$A$14:$U$113,17,FALSE),"")</f>
        <v/>
      </c>
      <c r="AK668" s="1" t="str">
        <f>'Master Info'!$B$6&amp;Return!AI668</f>
        <v>17-18/94</v>
      </c>
      <c r="AL668" s="93" t="str">
        <f>IFERROR(VLOOKUP($AI668,'PIVOT REPORT'!$A$5:$K$1000,3,FALSE),"")</f>
        <v/>
      </c>
      <c r="AM668" s="91" t="str">
        <f>IFERROR(VLOOKUP($AI668,'PIVOT REPORT'!$A$5:$K$1000,9,FALSE),"")</f>
        <v/>
      </c>
      <c r="AN668" s="95" t="str">
        <f>IFERROR(VLOOKUP($AI668,'PIVOT REPORT'!$A$5:$K$1000,4,FALSE),"")</f>
        <v/>
      </c>
      <c r="AO668" s="91" t="str">
        <f>IFERROR(VLOOKUP($AI668,'PIVOT REPORT'!$A$5:$K$1000,5,FALSE),"")</f>
        <v/>
      </c>
      <c r="AP668" s="91" t="str">
        <f>IFERROR(VLOOKUP($AI668,'PIVOT REPORT'!$A$5:$K$1000,6,FALSE),"")</f>
        <v/>
      </c>
      <c r="AQ668" s="91" t="str">
        <f>IFERROR(VLOOKUP($AI668,'PIVOT REPORT'!$A$5:$K$1000,7,FALSE),"")</f>
        <v/>
      </c>
      <c r="AR668" s="91" t="str">
        <f>IFERROR(VLOOKUP($AI668,'PIVOT REPORT'!$A$5:$K$1000,8,FALSE),"")</f>
        <v/>
      </c>
      <c r="AS668" s="1"/>
      <c r="AT668" s="1" t="str">
        <f t="shared" si="21"/>
        <v/>
      </c>
      <c r="AU668" s="1" t="str">
        <f t="shared" si="22"/>
        <v>REGLIST</v>
      </c>
      <c r="AV668" s="1" t="str">
        <f t="shared" si="23"/>
        <v>REGLIST</v>
      </c>
      <c r="AW668" s="97">
        <f t="shared" si="24"/>
        <v>0</v>
      </c>
      <c r="AX668" s="96">
        <f t="shared" si="25"/>
        <v>0</v>
      </c>
      <c r="AY668" s="96">
        <f t="shared" si="26"/>
        <v>0</v>
      </c>
      <c r="AZ668" s="96">
        <f t="shared" si="27"/>
        <v>0</v>
      </c>
      <c r="BA668" s="96">
        <f t="shared" si="28"/>
        <v>0</v>
      </c>
      <c r="BB668" s="96">
        <f t="shared" si="29"/>
        <v>0</v>
      </c>
    </row>
    <row r="669" spans="33:54" hidden="1" x14ac:dyDescent="0.25">
      <c r="AG669" s="1" t="str">
        <f t="shared" si="30"/>
        <v/>
      </c>
      <c r="AH669" s="90">
        <v>95</v>
      </c>
      <c r="AI669" s="90">
        <v>95</v>
      </c>
      <c r="AJ669" s="1" t="str">
        <f>IFERROR(VLOOKUP(VLOOKUP($AI669,SALESTRANS,4,FALSE),'Master Info'!$A$14:$U$113,17,FALSE),"")</f>
        <v/>
      </c>
      <c r="AK669" s="1" t="str">
        <f>'Master Info'!$B$6&amp;Return!AI669</f>
        <v>17-18/95</v>
      </c>
      <c r="AL669" s="93" t="str">
        <f>IFERROR(VLOOKUP($AI669,'PIVOT REPORT'!$A$5:$K$1000,3,FALSE),"")</f>
        <v/>
      </c>
      <c r="AM669" s="91" t="str">
        <f>IFERROR(VLOOKUP($AI669,'PIVOT REPORT'!$A$5:$K$1000,9,FALSE),"")</f>
        <v/>
      </c>
      <c r="AN669" s="95" t="str">
        <f>IFERROR(VLOOKUP($AI669,'PIVOT REPORT'!$A$5:$K$1000,4,FALSE),"")</f>
        <v/>
      </c>
      <c r="AO669" s="91" t="str">
        <f>IFERROR(VLOOKUP($AI669,'PIVOT REPORT'!$A$5:$K$1000,5,FALSE),"")</f>
        <v/>
      </c>
      <c r="AP669" s="91" t="str">
        <f>IFERROR(VLOOKUP($AI669,'PIVOT REPORT'!$A$5:$K$1000,6,FALSE),"")</f>
        <v/>
      </c>
      <c r="AQ669" s="91" t="str">
        <f>IFERROR(VLOOKUP($AI669,'PIVOT REPORT'!$A$5:$K$1000,7,FALSE),"")</f>
        <v/>
      </c>
      <c r="AR669" s="91" t="str">
        <f>IFERROR(VLOOKUP($AI669,'PIVOT REPORT'!$A$5:$K$1000,8,FALSE),"")</f>
        <v/>
      </c>
      <c r="AS669" s="1"/>
      <c r="AT669" s="1" t="str">
        <f t="shared" si="21"/>
        <v/>
      </c>
      <c r="AU669" s="1" t="str">
        <f t="shared" si="22"/>
        <v>REGLIST</v>
      </c>
      <c r="AV669" s="1" t="str">
        <f t="shared" si="23"/>
        <v>REGLIST</v>
      </c>
      <c r="AW669" s="97">
        <f t="shared" si="24"/>
        <v>0</v>
      </c>
      <c r="AX669" s="96">
        <f t="shared" si="25"/>
        <v>0</v>
      </c>
      <c r="AY669" s="96">
        <f t="shared" si="26"/>
        <v>0</v>
      </c>
      <c r="AZ669" s="96">
        <f t="shared" si="27"/>
        <v>0</v>
      </c>
      <c r="BA669" s="96">
        <f t="shared" si="28"/>
        <v>0</v>
      </c>
      <c r="BB669" s="96">
        <f t="shared" si="29"/>
        <v>0</v>
      </c>
    </row>
    <row r="670" spans="33:54" hidden="1" x14ac:dyDescent="0.25">
      <c r="AG670" s="1" t="str">
        <f t="shared" si="30"/>
        <v/>
      </c>
      <c r="AH670" s="90">
        <v>96</v>
      </c>
      <c r="AI670" s="90">
        <v>96</v>
      </c>
      <c r="AJ670" s="1" t="str">
        <f>IFERROR(VLOOKUP(VLOOKUP($AI670,SALESTRANS,4,FALSE),'Master Info'!$A$14:$U$113,17,FALSE),"")</f>
        <v/>
      </c>
      <c r="AK670" s="1" t="str">
        <f>'Master Info'!$B$6&amp;Return!AI670</f>
        <v>17-18/96</v>
      </c>
      <c r="AL670" s="93" t="str">
        <f>IFERROR(VLOOKUP($AI670,'PIVOT REPORT'!$A$5:$K$1000,3,FALSE),"")</f>
        <v/>
      </c>
      <c r="AM670" s="91" t="str">
        <f>IFERROR(VLOOKUP($AI670,'PIVOT REPORT'!$A$5:$K$1000,9,FALSE),"")</f>
        <v/>
      </c>
      <c r="AN670" s="95" t="str">
        <f>IFERROR(VLOOKUP($AI670,'PIVOT REPORT'!$A$5:$K$1000,4,FALSE),"")</f>
        <v/>
      </c>
      <c r="AO670" s="91" t="str">
        <f>IFERROR(VLOOKUP($AI670,'PIVOT REPORT'!$A$5:$K$1000,5,FALSE),"")</f>
        <v/>
      </c>
      <c r="AP670" s="91" t="str">
        <f>IFERROR(VLOOKUP($AI670,'PIVOT REPORT'!$A$5:$K$1000,6,FALSE),"")</f>
        <v/>
      </c>
      <c r="AQ670" s="91" t="str">
        <f>IFERROR(VLOOKUP($AI670,'PIVOT REPORT'!$A$5:$K$1000,7,FALSE),"")</f>
        <v/>
      </c>
      <c r="AR670" s="91" t="str">
        <f>IFERROR(VLOOKUP($AI670,'PIVOT REPORT'!$A$5:$K$1000,8,FALSE),"")</f>
        <v/>
      </c>
      <c r="AS670" s="1"/>
      <c r="AT670" s="1" t="str">
        <f t="shared" si="21"/>
        <v/>
      </c>
      <c r="AU670" s="1" t="str">
        <f t="shared" si="22"/>
        <v>REGLIST</v>
      </c>
      <c r="AV670" s="1" t="str">
        <f t="shared" si="23"/>
        <v>REGLIST</v>
      </c>
      <c r="AW670" s="97">
        <f t="shared" si="24"/>
        <v>0</v>
      </c>
      <c r="AX670" s="96">
        <f t="shared" si="25"/>
        <v>0</v>
      </c>
      <c r="AY670" s="96">
        <f t="shared" si="26"/>
        <v>0</v>
      </c>
      <c r="AZ670" s="96">
        <f t="shared" si="27"/>
        <v>0</v>
      </c>
      <c r="BA670" s="96">
        <f t="shared" si="28"/>
        <v>0</v>
      </c>
      <c r="BB670" s="96">
        <f t="shared" si="29"/>
        <v>0</v>
      </c>
    </row>
    <row r="671" spans="33:54" hidden="1" x14ac:dyDescent="0.25">
      <c r="AG671" s="1" t="str">
        <f t="shared" si="30"/>
        <v/>
      </c>
      <c r="AH671" s="90">
        <v>97</v>
      </c>
      <c r="AI671" s="90">
        <v>97</v>
      </c>
      <c r="AJ671" s="1" t="str">
        <f>IFERROR(VLOOKUP(VLOOKUP($AI671,SALESTRANS,4,FALSE),'Master Info'!$A$14:$U$113,17,FALSE),"")</f>
        <v/>
      </c>
      <c r="AK671" s="1" t="str">
        <f>'Master Info'!$B$6&amp;Return!AI671</f>
        <v>17-18/97</v>
      </c>
      <c r="AL671" s="93" t="str">
        <f>IFERROR(VLOOKUP($AI671,'PIVOT REPORT'!$A$5:$K$1000,3,FALSE),"")</f>
        <v/>
      </c>
      <c r="AM671" s="91" t="str">
        <f>IFERROR(VLOOKUP($AI671,'PIVOT REPORT'!$A$5:$K$1000,9,FALSE),"")</f>
        <v/>
      </c>
      <c r="AN671" s="95" t="str">
        <f>IFERROR(VLOOKUP($AI671,'PIVOT REPORT'!$A$5:$K$1000,4,FALSE),"")</f>
        <v/>
      </c>
      <c r="AO671" s="91" t="str">
        <f>IFERROR(VLOOKUP($AI671,'PIVOT REPORT'!$A$5:$K$1000,5,FALSE),"")</f>
        <v/>
      </c>
      <c r="AP671" s="91" t="str">
        <f>IFERROR(VLOOKUP($AI671,'PIVOT REPORT'!$A$5:$K$1000,6,FALSE),"")</f>
        <v/>
      </c>
      <c r="AQ671" s="91" t="str">
        <f>IFERROR(VLOOKUP($AI671,'PIVOT REPORT'!$A$5:$K$1000,7,FALSE),"")</f>
        <v/>
      </c>
      <c r="AR671" s="91" t="str">
        <f>IFERROR(VLOOKUP($AI671,'PIVOT REPORT'!$A$5:$K$1000,8,FALSE),"")</f>
        <v/>
      </c>
      <c r="AS671" s="1"/>
      <c r="AT671" s="1" t="str">
        <f t="shared" si="21"/>
        <v/>
      </c>
      <c r="AU671" s="1" t="str">
        <f t="shared" si="22"/>
        <v>REGLIST</v>
      </c>
      <c r="AV671" s="1" t="str">
        <f t="shared" si="23"/>
        <v>REGLIST</v>
      </c>
      <c r="AW671" s="97">
        <f t="shared" si="24"/>
        <v>0</v>
      </c>
      <c r="AX671" s="96">
        <f t="shared" si="25"/>
        <v>0</v>
      </c>
      <c r="AY671" s="96">
        <f t="shared" si="26"/>
        <v>0</v>
      </c>
      <c r="AZ671" s="96">
        <f t="shared" si="27"/>
        <v>0</v>
      </c>
      <c r="BA671" s="96">
        <f t="shared" si="28"/>
        <v>0</v>
      </c>
      <c r="BB671" s="96">
        <f t="shared" si="29"/>
        <v>0</v>
      </c>
    </row>
    <row r="672" spans="33:54" hidden="1" x14ac:dyDescent="0.25">
      <c r="AG672" s="1" t="str">
        <f t="shared" si="30"/>
        <v/>
      </c>
      <c r="AH672" s="90">
        <v>98</v>
      </c>
      <c r="AI672" s="90">
        <v>98</v>
      </c>
      <c r="AJ672" s="1" t="str">
        <f>IFERROR(VLOOKUP(VLOOKUP($AI672,SALESTRANS,4,FALSE),'Master Info'!$A$14:$U$113,17,FALSE),"")</f>
        <v/>
      </c>
      <c r="AK672" s="1" t="str">
        <f>'Master Info'!$B$6&amp;Return!AI672</f>
        <v>17-18/98</v>
      </c>
      <c r="AL672" s="93" t="str">
        <f>IFERROR(VLOOKUP($AI672,'PIVOT REPORT'!$A$5:$K$1000,3,FALSE),"")</f>
        <v/>
      </c>
      <c r="AM672" s="91" t="str">
        <f>IFERROR(VLOOKUP($AI672,'PIVOT REPORT'!$A$5:$K$1000,9,FALSE),"")</f>
        <v/>
      </c>
      <c r="AN672" s="95" t="str">
        <f>IFERROR(VLOOKUP($AI672,'PIVOT REPORT'!$A$5:$K$1000,4,FALSE),"")</f>
        <v/>
      </c>
      <c r="AO672" s="91" t="str">
        <f>IFERROR(VLOOKUP($AI672,'PIVOT REPORT'!$A$5:$K$1000,5,FALSE),"")</f>
        <v/>
      </c>
      <c r="AP672" s="91" t="str">
        <f>IFERROR(VLOOKUP($AI672,'PIVOT REPORT'!$A$5:$K$1000,6,FALSE),"")</f>
        <v/>
      </c>
      <c r="AQ672" s="91" t="str">
        <f>IFERROR(VLOOKUP($AI672,'PIVOT REPORT'!$A$5:$K$1000,7,FALSE),"")</f>
        <v/>
      </c>
      <c r="AR672" s="91" t="str">
        <f>IFERROR(VLOOKUP($AI672,'PIVOT REPORT'!$A$5:$K$1000,8,FALSE),"")</f>
        <v/>
      </c>
      <c r="AS672" s="1"/>
      <c r="AT672" s="1" t="str">
        <f t="shared" si="21"/>
        <v/>
      </c>
      <c r="AU672" s="1" t="str">
        <f t="shared" si="22"/>
        <v>REGLIST</v>
      </c>
      <c r="AV672" s="1" t="str">
        <f t="shared" si="23"/>
        <v>REGLIST</v>
      </c>
      <c r="AW672" s="97">
        <f t="shared" si="24"/>
        <v>0</v>
      </c>
      <c r="AX672" s="96">
        <f t="shared" si="25"/>
        <v>0</v>
      </c>
      <c r="AY672" s="96">
        <f t="shared" si="26"/>
        <v>0</v>
      </c>
      <c r="AZ672" s="96">
        <f t="shared" si="27"/>
        <v>0</v>
      </c>
      <c r="BA672" s="96">
        <f t="shared" si="28"/>
        <v>0</v>
      </c>
      <c r="BB672" s="96">
        <f t="shared" si="29"/>
        <v>0</v>
      </c>
    </row>
    <row r="673" spans="33:54" hidden="1" x14ac:dyDescent="0.25">
      <c r="AG673" s="1" t="str">
        <f t="shared" si="30"/>
        <v/>
      </c>
      <c r="AH673" s="90">
        <v>99</v>
      </c>
      <c r="AI673" s="90">
        <v>99</v>
      </c>
      <c r="AJ673" s="1" t="str">
        <f>IFERROR(VLOOKUP(VLOOKUP($AI673,SALESTRANS,4,FALSE),'Master Info'!$A$14:$U$113,17,FALSE),"")</f>
        <v/>
      </c>
      <c r="AK673" s="1" t="str">
        <f>'Master Info'!$B$6&amp;Return!AI673</f>
        <v>17-18/99</v>
      </c>
      <c r="AL673" s="93" t="str">
        <f>IFERROR(VLOOKUP($AI673,'PIVOT REPORT'!$A$5:$K$1000,3,FALSE),"")</f>
        <v/>
      </c>
      <c r="AM673" s="91" t="str">
        <f>IFERROR(VLOOKUP($AI673,'PIVOT REPORT'!$A$5:$K$1000,9,FALSE),"")</f>
        <v/>
      </c>
      <c r="AN673" s="95" t="str">
        <f>IFERROR(VLOOKUP($AI673,'PIVOT REPORT'!$A$5:$K$1000,4,FALSE),"")</f>
        <v/>
      </c>
      <c r="AO673" s="91" t="str">
        <f>IFERROR(VLOOKUP($AI673,'PIVOT REPORT'!$A$5:$K$1000,5,FALSE),"")</f>
        <v/>
      </c>
      <c r="AP673" s="91" t="str">
        <f>IFERROR(VLOOKUP($AI673,'PIVOT REPORT'!$A$5:$K$1000,6,FALSE),"")</f>
        <v/>
      </c>
      <c r="AQ673" s="91" t="str">
        <f>IFERROR(VLOOKUP($AI673,'PIVOT REPORT'!$A$5:$K$1000,7,FALSE),"")</f>
        <v/>
      </c>
      <c r="AR673" s="91" t="str">
        <f>IFERROR(VLOOKUP($AI673,'PIVOT REPORT'!$A$5:$K$1000,8,FALSE),"")</f>
        <v/>
      </c>
      <c r="AS673" s="1"/>
      <c r="AT673" s="1" t="str">
        <f t="shared" si="21"/>
        <v/>
      </c>
      <c r="AU673" s="1" t="str">
        <f t="shared" si="22"/>
        <v>REGLIST</v>
      </c>
      <c r="AV673" s="1" t="str">
        <f t="shared" si="23"/>
        <v>REGLIST</v>
      </c>
      <c r="AW673" s="97">
        <f t="shared" si="24"/>
        <v>0</v>
      </c>
      <c r="AX673" s="96">
        <f t="shared" si="25"/>
        <v>0</v>
      </c>
      <c r="AY673" s="96">
        <f t="shared" si="26"/>
        <v>0</v>
      </c>
      <c r="AZ673" s="96">
        <f t="shared" si="27"/>
        <v>0</v>
      </c>
      <c r="BA673" s="96">
        <f t="shared" si="28"/>
        <v>0</v>
      </c>
      <c r="BB673" s="96">
        <f t="shared" si="29"/>
        <v>0</v>
      </c>
    </row>
    <row r="674" spans="33:54" hidden="1" x14ac:dyDescent="0.25">
      <c r="AG674" s="1" t="str">
        <f t="shared" si="30"/>
        <v/>
      </c>
      <c r="AH674" s="90">
        <v>100</v>
      </c>
      <c r="AI674" s="90">
        <v>100</v>
      </c>
      <c r="AJ674" s="1" t="str">
        <f>IFERROR(VLOOKUP(VLOOKUP($AI674,SALESTRANS,4,FALSE),'Master Info'!$A$14:$U$113,17,FALSE),"")</f>
        <v/>
      </c>
      <c r="AK674" s="1" t="str">
        <f>'Master Info'!$B$6&amp;Return!AI674</f>
        <v>17-18/100</v>
      </c>
      <c r="AL674" s="93" t="str">
        <f>IFERROR(VLOOKUP($AI674,'PIVOT REPORT'!$A$5:$K$1000,3,FALSE),"")</f>
        <v/>
      </c>
      <c r="AM674" s="91" t="str">
        <f>IFERROR(VLOOKUP($AI674,'PIVOT REPORT'!$A$5:$K$1000,9,FALSE),"")</f>
        <v/>
      </c>
      <c r="AN674" s="95" t="str">
        <f>IFERROR(VLOOKUP($AI674,'PIVOT REPORT'!$A$5:$K$1000,4,FALSE),"")</f>
        <v/>
      </c>
      <c r="AO674" s="91" t="str">
        <f>IFERROR(VLOOKUP($AI674,'PIVOT REPORT'!$A$5:$K$1000,5,FALSE),"")</f>
        <v/>
      </c>
      <c r="AP674" s="91" t="str">
        <f>IFERROR(VLOOKUP($AI674,'PIVOT REPORT'!$A$5:$K$1000,6,FALSE),"")</f>
        <v/>
      </c>
      <c r="AQ674" s="91" t="str">
        <f>IFERROR(VLOOKUP($AI674,'PIVOT REPORT'!$A$5:$K$1000,7,FALSE),"")</f>
        <v/>
      </c>
      <c r="AR674" s="91" t="str">
        <f>IFERROR(VLOOKUP($AI674,'PIVOT REPORT'!$A$5:$K$1000,8,FALSE),"")</f>
        <v/>
      </c>
      <c r="AS674" s="1"/>
      <c r="AT674" s="1" t="str">
        <f t="shared" si="21"/>
        <v/>
      </c>
      <c r="AU674" s="1" t="str">
        <f t="shared" si="22"/>
        <v>REGLIST</v>
      </c>
      <c r="AV674" s="1" t="str">
        <f t="shared" si="23"/>
        <v>REGLIST</v>
      </c>
      <c r="AW674" s="97">
        <f t="shared" si="24"/>
        <v>0</v>
      </c>
      <c r="AX674" s="96">
        <f t="shared" si="25"/>
        <v>0</v>
      </c>
      <c r="AY674" s="96">
        <f t="shared" si="26"/>
        <v>0</v>
      </c>
      <c r="AZ674" s="96">
        <f t="shared" si="27"/>
        <v>0</v>
      </c>
      <c r="BA674" s="96">
        <f t="shared" si="28"/>
        <v>0</v>
      </c>
      <c r="BB674" s="96">
        <f t="shared" si="29"/>
        <v>0</v>
      </c>
    </row>
    <row r="675" spans="33:54" hidden="1" x14ac:dyDescent="0.25">
      <c r="AG675" s="1" t="str">
        <f t="shared" si="30"/>
        <v/>
      </c>
      <c r="AH675" s="90">
        <v>101</v>
      </c>
      <c r="AI675" s="90">
        <v>101</v>
      </c>
      <c r="AJ675" s="1" t="str">
        <f>IFERROR(VLOOKUP(VLOOKUP($AI675,SALESTRANS,4,FALSE),'Master Info'!$A$14:$U$113,17,FALSE),"")</f>
        <v/>
      </c>
      <c r="AK675" s="1" t="str">
        <f>'Master Info'!$B$6&amp;Return!AI675</f>
        <v>17-18/101</v>
      </c>
      <c r="AL675" s="93" t="str">
        <f>IFERROR(VLOOKUP($AI675,'PIVOT REPORT'!$A$5:$K$1000,3,FALSE),"")</f>
        <v/>
      </c>
      <c r="AM675" s="91" t="str">
        <f>IFERROR(VLOOKUP($AI675,'PIVOT REPORT'!$A$5:$K$1000,9,FALSE),"")</f>
        <v/>
      </c>
      <c r="AN675" s="95" t="str">
        <f>IFERROR(VLOOKUP($AI675,'PIVOT REPORT'!$A$5:$K$1000,4,FALSE),"")</f>
        <v/>
      </c>
      <c r="AO675" s="91" t="str">
        <f>IFERROR(VLOOKUP($AI675,'PIVOT REPORT'!$A$5:$K$1000,5,FALSE),"")</f>
        <v/>
      </c>
      <c r="AP675" s="91" t="str">
        <f>IFERROR(VLOOKUP($AI675,'PIVOT REPORT'!$A$5:$K$1000,6,FALSE),"")</f>
        <v/>
      </c>
      <c r="AQ675" s="91" t="str">
        <f>IFERROR(VLOOKUP($AI675,'PIVOT REPORT'!$A$5:$K$1000,7,FALSE),"")</f>
        <v/>
      </c>
      <c r="AR675" s="91" t="str">
        <f>IFERROR(VLOOKUP($AI675,'PIVOT REPORT'!$A$5:$K$1000,8,FALSE),"")</f>
        <v/>
      </c>
      <c r="AS675" s="1"/>
      <c r="AT675" s="1" t="str">
        <f t="shared" si="21"/>
        <v/>
      </c>
      <c r="AU675" s="1" t="str">
        <f t="shared" si="22"/>
        <v>REGLIST</v>
      </c>
      <c r="AV675" s="1" t="str">
        <f t="shared" si="23"/>
        <v>REGLIST</v>
      </c>
      <c r="AW675" s="97">
        <f t="shared" si="24"/>
        <v>0</v>
      </c>
      <c r="AX675" s="96">
        <f t="shared" si="25"/>
        <v>0</v>
      </c>
      <c r="AY675" s="96">
        <f t="shared" si="26"/>
        <v>0</v>
      </c>
      <c r="AZ675" s="96">
        <f t="shared" si="27"/>
        <v>0</v>
      </c>
      <c r="BA675" s="96">
        <f t="shared" si="28"/>
        <v>0</v>
      </c>
      <c r="BB675" s="96">
        <f t="shared" si="29"/>
        <v>0</v>
      </c>
    </row>
    <row r="676" spans="33:54" hidden="1" x14ac:dyDescent="0.25">
      <c r="AG676" s="1" t="str">
        <f t="shared" si="30"/>
        <v/>
      </c>
      <c r="AH676" s="90">
        <v>102</v>
      </c>
      <c r="AI676" s="90">
        <v>102</v>
      </c>
      <c r="AJ676" s="1" t="str">
        <f>IFERROR(VLOOKUP(VLOOKUP($AI676,SALESTRANS,4,FALSE),'Master Info'!$A$14:$U$113,17,FALSE),"")</f>
        <v/>
      </c>
      <c r="AK676" s="1" t="str">
        <f>'Master Info'!$B$6&amp;Return!AI676</f>
        <v>17-18/102</v>
      </c>
      <c r="AL676" s="93" t="str">
        <f>IFERROR(VLOOKUP($AI676,'PIVOT REPORT'!$A$5:$K$1000,3,FALSE),"")</f>
        <v/>
      </c>
      <c r="AM676" s="91" t="str">
        <f>IFERROR(VLOOKUP($AI676,'PIVOT REPORT'!$A$5:$K$1000,9,FALSE),"")</f>
        <v/>
      </c>
      <c r="AN676" s="95" t="str">
        <f>IFERROR(VLOOKUP($AI676,'PIVOT REPORT'!$A$5:$K$1000,4,FALSE),"")</f>
        <v/>
      </c>
      <c r="AO676" s="91" t="str">
        <f>IFERROR(VLOOKUP($AI676,'PIVOT REPORT'!$A$5:$K$1000,5,FALSE),"")</f>
        <v/>
      </c>
      <c r="AP676" s="91" t="str">
        <f>IFERROR(VLOOKUP($AI676,'PIVOT REPORT'!$A$5:$K$1000,6,FALSE),"")</f>
        <v/>
      </c>
      <c r="AQ676" s="91" t="str">
        <f>IFERROR(VLOOKUP($AI676,'PIVOT REPORT'!$A$5:$K$1000,7,FALSE),"")</f>
        <v/>
      </c>
      <c r="AR676" s="91" t="str">
        <f>IFERROR(VLOOKUP($AI676,'PIVOT REPORT'!$A$5:$K$1000,8,FALSE),"")</f>
        <v/>
      </c>
      <c r="AS676" s="1"/>
      <c r="AT676" s="1" t="str">
        <f t="shared" si="21"/>
        <v/>
      </c>
      <c r="AU676" s="1" t="str">
        <f t="shared" si="22"/>
        <v>REGLIST</v>
      </c>
      <c r="AV676" s="1" t="str">
        <f t="shared" si="23"/>
        <v>REGLIST</v>
      </c>
      <c r="AW676" s="97">
        <f t="shared" si="24"/>
        <v>0</v>
      </c>
      <c r="AX676" s="96">
        <f t="shared" si="25"/>
        <v>0</v>
      </c>
      <c r="AY676" s="96">
        <f t="shared" si="26"/>
        <v>0</v>
      </c>
      <c r="AZ676" s="96">
        <f t="shared" si="27"/>
        <v>0</v>
      </c>
      <c r="BA676" s="96">
        <f t="shared" si="28"/>
        <v>0</v>
      </c>
      <c r="BB676" s="96">
        <f t="shared" si="29"/>
        <v>0</v>
      </c>
    </row>
    <row r="677" spans="33:54" hidden="1" x14ac:dyDescent="0.25">
      <c r="AG677" s="1" t="str">
        <f t="shared" si="30"/>
        <v/>
      </c>
      <c r="AH677" s="90">
        <v>103</v>
      </c>
      <c r="AI677" s="90">
        <v>103</v>
      </c>
      <c r="AJ677" s="1" t="str">
        <f>IFERROR(VLOOKUP(VLOOKUP($AI677,SALESTRANS,4,FALSE),'Master Info'!$A$14:$U$113,17,FALSE),"")</f>
        <v/>
      </c>
      <c r="AK677" s="1" t="str">
        <f>'Master Info'!$B$6&amp;Return!AI677</f>
        <v>17-18/103</v>
      </c>
      <c r="AL677" s="93" t="str">
        <f>IFERROR(VLOOKUP($AI677,'PIVOT REPORT'!$A$5:$K$1000,3,FALSE),"")</f>
        <v/>
      </c>
      <c r="AM677" s="91" t="str">
        <f>IFERROR(VLOOKUP($AI677,'PIVOT REPORT'!$A$5:$K$1000,9,FALSE),"")</f>
        <v/>
      </c>
      <c r="AN677" s="95" t="str">
        <f>IFERROR(VLOOKUP($AI677,'PIVOT REPORT'!$A$5:$K$1000,4,FALSE),"")</f>
        <v/>
      </c>
      <c r="AO677" s="91" t="str">
        <f>IFERROR(VLOOKUP($AI677,'PIVOT REPORT'!$A$5:$K$1000,5,FALSE),"")</f>
        <v/>
      </c>
      <c r="AP677" s="91" t="str">
        <f>IFERROR(VLOOKUP($AI677,'PIVOT REPORT'!$A$5:$K$1000,6,FALSE),"")</f>
        <v/>
      </c>
      <c r="AQ677" s="91" t="str">
        <f>IFERROR(VLOOKUP($AI677,'PIVOT REPORT'!$A$5:$K$1000,7,FALSE),"")</f>
        <v/>
      </c>
      <c r="AR677" s="91" t="str">
        <f>IFERROR(VLOOKUP($AI677,'PIVOT REPORT'!$A$5:$K$1000,8,FALSE),"")</f>
        <v/>
      </c>
      <c r="AS677" s="1"/>
      <c r="AT677" s="1" t="str">
        <f t="shared" si="21"/>
        <v/>
      </c>
      <c r="AU677" s="1" t="str">
        <f t="shared" si="22"/>
        <v>REGLIST</v>
      </c>
      <c r="AV677" s="1" t="str">
        <f t="shared" si="23"/>
        <v>REGLIST</v>
      </c>
      <c r="AW677" s="97">
        <f t="shared" si="24"/>
        <v>0</v>
      </c>
      <c r="AX677" s="96">
        <f t="shared" si="25"/>
        <v>0</v>
      </c>
      <c r="AY677" s="96">
        <f t="shared" si="26"/>
        <v>0</v>
      </c>
      <c r="AZ677" s="96">
        <f t="shared" si="27"/>
        <v>0</v>
      </c>
      <c r="BA677" s="96">
        <f t="shared" si="28"/>
        <v>0</v>
      </c>
      <c r="BB677" s="96">
        <f t="shared" si="29"/>
        <v>0</v>
      </c>
    </row>
    <row r="678" spans="33:54" hidden="1" x14ac:dyDescent="0.25">
      <c r="AG678" s="1" t="str">
        <f t="shared" si="30"/>
        <v/>
      </c>
      <c r="AH678" s="90">
        <v>104</v>
      </c>
      <c r="AI678" s="90">
        <v>104</v>
      </c>
      <c r="AJ678" s="1" t="str">
        <f>IFERROR(VLOOKUP(VLOOKUP($AI678,SALESTRANS,4,FALSE),'Master Info'!$A$14:$U$113,17,FALSE),"")</f>
        <v/>
      </c>
      <c r="AK678" s="1" t="str">
        <f>'Master Info'!$B$6&amp;Return!AI678</f>
        <v>17-18/104</v>
      </c>
      <c r="AL678" s="93" t="str">
        <f>IFERROR(VLOOKUP($AI678,'PIVOT REPORT'!$A$5:$K$1000,3,FALSE),"")</f>
        <v/>
      </c>
      <c r="AM678" s="91" t="str">
        <f>IFERROR(VLOOKUP($AI678,'PIVOT REPORT'!$A$5:$K$1000,9,FALSE),"")</f>
        <v/>
      </c>
      <c r="AN678" s="95" t="str">
        <f>IFERROR(VLOOKUP($AI678,'PIVOT REPORT'!$A$5:$K$1000,4,FALSE),"")</f>
        <v/>
      </c>
      <c r="AO678" s="91" t="str">
        <f>IFERROR(VLOOKUP($AI678,'PIVOT REPORT'!$A$5:$K$1000,5,FALSE),"")</f>
        <v/>
      </c>
      <c r="AP678" s="91" t="str">
        <f>IFERROR(VLOOKUP($AI678,'PIVOT REPORT'!$A$5:$K$1000,6,FALSE),"")</f>
        <v/>
      </c>
      <c r="AQ678" s="91" t="str">
        <f>IFERROR(VLOOKUP($AI678,'PIVOT REPORT'!$A$5:$K$1000,7,FALSE),"")</f>
        <v/>
      </c>
      <c r="AR678" s="91" t="str">
        <f>IFERROR(VLOOKUP($AI678,'PIVOT REPORT'!$A$5:$K$1000,8,FALSE),"")</f>
        <v/>
      </c>
      <c r="AS678" s="1"/>
      <c r="AT678" s="1" t="str">
        <f t="shared" si="21"/>
        <v/>
      </c>
      <c r="AU678" s="1" t="str">
        <f t="shared" si="22"/>
        <v>REGLIST</v>
      </c>
      <c r="AV678" s="1" t="str">
        <f t="shared" si="23"/>
        <v>REGLIST</v>
      </c>
      <c r="AW678" s="97">
        <f t="shared" si="24"/>
        <v>0</v>
      </c>
      <c r="AX678" s="96">
        <f t="shared" si="25"/>
        <v>0</v>
      </c>
      <c r="AY678" s="96">
        <f t="shared" si="26"/>
        <v>0</v>
      </c>
      <c r="AZ678" s="96">
        <f t="shared" si="27"/>
        <v>0</v>
      </c>
      <c r="BA678" s="96">
        <f t="shared" si="28"/>
        <v>0</v>
      </c>
      <c r="BB678" s="96">
        <f t="shared" si="29"/>
        <v>0</v>
      </c>
    </row>
    <row r="679" spans="33:54" hidden="1" x14ac:dyDescent="0.25">
      <c r="AG679" s="1" t="str">
        <f t="shared" si="30"/>
        <v/>
      </c>
      <c r="AH679" s="90">
        <v>105</v>
      </c>
      <c r="AI679" s="90">
        <v>105</v>
      </c>
      <c r="AJ679" s="1" t="str">
        <f>IFERROR(VLOOKUP(VLOOKUP($AI679,SALESTRANS,4,FALSE),'Master Info'!$A$14:$U$113,17,FALSE),"")</f>
        <v/>
      </c>
      <c r="AK679" s="1" t="str">
        <f>'Master Info'!$B$6&amp;Return!AI679</f>
        <v>17-18/105</v>
      </c>
      <c r="AL679" s="93" t="str">
        <f>IFERROR(VLOOKUP($AI679,'PIVOT REPORT'!$A$5:$K$1000,3,FALSE),"")</f>
        <v/>
      </c>
      <c r="AM679" s="91" t="str">
        <f>IFERROR(VLOOKUP($AI679,'PIVOT REPORT'!$A$5:$K$1000,9,FALSE),"")</f>
        <v/>
      </c>
      <c r="AN679" s="95" t="str">
        <f>IFERROR(VLOOKUP($AI679,'PIVOT REPORT'!$A$5:$K$1000,4,FALSE),"")</f>
        <v/>
      </c>
      <c r="AO679" s="91" t="str">
        <f>IFERROR(VLOOKUP($AI679,'PIVOT REPORT'!$A$5:$K$1000,5,FALSE),"")</f>
        <v/>
      </c>
      <c r="AP679" s="91" t="str">
        <f>IFERROR(VLOOKUP($AI679,'PIVOT REPORT'!$A$5:$K$1000,6,FALSE),"")</f>
        <v/>
      </c>
      <c r="AQ679" s="91" t="str">
        <f>IFERROR(VLOOKUP($AI679,'PIVOT REPORT'!$A$5:$K$1000,7,FALSE),"")</f>
        <v/>
      </c>
      <c r="AR679" s="91" t="str">
        <f>IFERROR(VLOOKUP($AI679,'PIVOT REPORT'!$A$5:$K$1000,8,FALSE),"")</f>
        <v/>
      </c>
      <c r="AS679" s="1"/>
      <c r="AT679" s="1" t="str">
        <f t="shared" si="21"/>
        <v/>
      </c>
      <c r="AU679" s="1" t="str">
        <f t="shared" si="22"/>
        <v>REGLIST</v>
      </c>
      <c r="AV679" s="1" t="str">
        <f t="shared" si="23"/>
        <v>REGLIST</v>
      </c>
      <c r="AW679" s="97">
        <f t="shared" si="24"/>
        <v>0</v>
      </c>
      <c r="AX679" s="96">
        <f t="shared" si="25"/>
        <v>0</v>
      </c>
      <c r="AY679" s="96">
        <f t="shared" si="26"/>
        <v>0</v>
      </c>
      <c r="AZ679" s="96">
        <f t="shared" si="27"/>
        <v>0</v>
      </c>
      <c r="BA679" s="96">
        <f t="shared" si="28"/>
        <v>0</v>
      </c>
      <c r="BB679" s="96">
        <f t="shared" si="29"/>
        <v>0</v>
      </c>
    </row>
    <row r="680" spans="33:54" hidden="1" x14ac:dyDescent="0.25">
      <c r="AG680" s="1" t="str">
        <f t="shared" si="30"/>
        <v/>
      </c>
      <c r="AH680" s="90">
        <v>106</v>
      </c>
      <c r="AI680" s="90">
        <v>106</v>
      </c>
      <c r="AJ680" s="1" t="str">
        <f>IFERROR(VLOOKUP(VLOOKUP($AI680,SALESTRANS,4,FALSE),'Master Info'!$A$14:$U$113,17,FALSE),"")</f>
        <v/>
      </c>
      <c r="AK680" s="1" t="str">
        <f>'Master Info'!$B$6&amp;Return!AI680</f>
        <v>17-18/106</v>
      </c>
      <c r="AL680" s="93" t="str">
        <f>IFERROR(VLOOKUP($AI680,'PIVOT REPORT'!$A$5:$K$1000,3,FALSE),"")</f>
        <v/>
      </c>
      <c r="AM680" s="91" t="str">
        <f>IFERROR(VLOOKUP($AI680,'PIVOT REPORT'!$A$5:$K$1000,9,FALSE),"")</f>
        <v/>
      </c>
      <c r="AN680" s="95" t="str">
        <f>IFERROR(VLOOKUP($AI680,'PIVOT REPORT'!$A$5:$K$1000,4,FALSE),"")</f>
        <v/>
      </c>
      <c r="AO680" s="91" t="str">
        <f>IFERROR(VLOOKUP($AI680,'PIVOT REPORT'!$A$5:$K$1000,5,FALSE),"")</f>
        <v/>
      </c>
      <c r="AP680" s="91" t="str">
        <f>IFERROR(VLOOKUP($AI680,'PIVOT REPORT'!$A$5:$K$1000,6,FALSE),"")</f>
        <v/>
      </c>
      <c r="AQ680" s="91" t="str">
        <f>IFERROR(VLOOKUP($AI680,'PIVOT REPORT'!$A$5:$K$1000,7,FALSE),"")</f>
        <v/>
      </c>
      <c r="AR680" s="91" t="str">
        <f>IFERROR(VLOOKUP($AI680,'PIVOT REPORT'!$A$5:$K$1000,8,FALSE),"")</f>
        <v/>
      </c>
      <c r="AS680" s="1"/>
      <c r="AT680" s="1" t="str">
        <f t="shared" si="21"/>
        <v/>
      </c>
      <c r="AU680" s="1" t="str">
        <f t="shared" si="22"/>
        <v>REGLIST</v>
      </c>
      <c r="AV680" s="1" t="str">
        <f t="shared" si="23"/>
        <v>REGLIST</v>
      </c>
      <c r="AW680" s="97">
        <f t="shared" si="24"/>
        <v>0</v>
      </c>
      <c r="AX680" s="96">
        <f t="shared" si="25"/>
        <v>0</v>
      </c>
      <c r="AY680" s="96">
        <f t="shared" si="26"/>
        <v>0</v>
      </c>
      <c r="AZ680" s="96">
        <f t="shared" si="27"/>
        <v>0</v>
      </c>
      <c r="BA680" s="96">
        <f t="shared" si="28"/>
        <v>0</v>
      </c>
      <c r="BB680" s="96">
        <f t="shared" si="29"/>
        <v>0</v>
      </c>
    </row>
    <row r="681" spans="33:54" hidden="1" x14ac:dyDescent="0.25">
      <c r="AG681" s="1" t="str">
        <f t="shared" si="30"/>
        <v/>
      </c>
      <c r="AH681" s="90">
        <v>107</v>
      </c>
      <c r="AI681" s="90">
        <v>107</v>
      </c>
      <c r="AJ681" s="1" t="str">
        <f>IFERROR(VLOOKUP(VLOOKUP($AI681,SALESTRANS,4,FALSE),'Master Info'!$A$14:$U$113,17,FALSE),"")</f>
        <v/>
      </c>
      <c r="AK681" s="1" t="str">
        <f>'Master Info'!$B$6&amp;Return!AI681</f>
        <v>17-18/107</v>
      </c>
      <c r="AL681" s="93" t="str">
        <f>IFERROR(VLOOKUP($AI681,'PIVOT REPORT'!$A$5:$K$1000,3,FALSE),"")</f>
        <v/>
      </c>
      <c r="AM681" s="91" t="str">
        <f>IFERROR(VLOOKUP($AI681,'PIVOT REPORT'!$A$5:$K$1000,9,FALSE),"")</f>
        <v/>
      </c>
      <c r="AN681" s="95" t="str">
        <f>IFERROR(VLOOKUP($AI681,'PIVOT REPORT'!$A$5:$K$1000,4,FALSE),"")</f>
        <v/>
      </c>
      <c r="AO681" s="91" t="str">
        <f>IFERROR(VLOOKUP($AI681,'PIVOT REPORT'!$A$5:$K$1000,5,FALSE),"")</f>
        <v/>
      </c>
      <c r="AP681" s="91" t="str">
        <f>IFERROR(VLOOKUP($AI681,'PIVOT REPORT'!$A$5:$K$1000,6,FALSE),"")</f>
        <v/>
      </c>
      <c r="AQ681" s="91" t="str">
        <f>IFERROR(VLOOKUP($AI681,'PIVOT REPORT'!$A$5:$K$1000,7,FALSE),"")</f>
        <v/>
      </c>
      <c r="AR681" s="91" t="str">
        <f>IFERROR(VLOOKUP($AI681,'PIVOT REPORT'!$A$5:$K$1000,8,FALSE),"")</f>
        <v/>
      </c>
      <c r="AS681" s="1"/>
      <c r="AT681" s="1" t="str">
        <f t="shared" si="21"/>
        <v/>
      </c>
      <c r="AU681" s="1" t="str">
        <f t="shared" si="22"/>
        <v>REGLIST</v>
      </c>
      <c r="AV681" s="1" t="str">
        <f t="shared" si="23"/>
        <v>REGLIST</v>
      </c>
      <c r="AW681" s="97">
        <f t="shared" si="24"/>
        <v>0</v>
      </c>
      <c r="AX681" s="96">
        <f t="shared" si="25"/>
        <v>0</v>
      </c>
      <c r="AY681" s="96">
        <f t="shared" si="26"/>
        <v>0</v>
      </c>
      <c r="AZ681" s="96">
        <f t="shared" si="27"/>
        <v>0</v>
      </c>
      <c r="BA681" s="96">
        <f t="shared" si="28"/>
        <v>0</v>
      </c>
      <c r="BB681" s="96">
        <f t="shared" si="29"/>
        <v>0</v>
      </c>
    </row>
    <row r="682" spans="33:54" hidden="1" x14ac:dyDescent="0.25">
      <c r="AG682" s="1" t="str">
        <f t="shared" si="30"/>
        <v/>
      </c>
      <c r="AH682" s="90">
        <v>108</v>
      </c>
      <c r="AI682" s="90">
        <v>108</v>
      </c>
      <c r="AJ682" s="1" t="str">
        <f>IFERROR(VLOOKUP(VLOOKUP($AI682,SALESTRANS,4,FALSE),'Master Info'!$A$14:$U$113,17,FALSE),"")</f>
        <v/>
      </c>
      <c r="AK682" s="1" t="str">
        <f>'Master Info'!$B$6&amp;Return!AI682</f>
        <v>17-18/108</v>
      </c>
      <c r="AL682" s="93" t="str">
        <f>IFERROR(VLOOKUP($AI682,'PIVOT REPORT'!$A$5:$K$1000,3,FALSE),"")</f>
        <v/>
      </c>
      <c r="AM682" s="91" t="str">
        <f>IFERROR(VLOOKUP($AI682,'PIVOT REPORT'!$A$5:$K$1000,9,FALSE),"")</f>
        <v/>
      </c>
      <c r="AN682" s="95" t="str">
        <f>IFERROR(VLOOKUP($AI682,'PIVOT REPORT'!$A$5:$K$1000,4,FALSE),"")</f>
        <v/>
      </c>
      <c r="AO682" s="91" t="str">
        <f>IFERROR(VLOOKUP($AI682,'PIVOT REPORT'!$A$5:$K$1000,5,FALSE),"")</f>
        <v/>
      </c>
      <c r="AP682" s="91" t="str">
        <f>IFERROR(VLOOKUP($AI682,'PIVOT REPORT'!$A$5:$K$1000,6,FALSE),"")</f>
        <v/>
      </c>
      <c r="AQ682" s="91" t="str">
        <f>IFERROR(VLOOKUP($AI682,'PIVOT REPORT'!$A$5:$K$1000,7,FALSE),"")</f>
        <v/>
      </c>
      <c r="AR682" s="91" t="str">
        <f>IFERROR(VLOOKUP($AI682,'PIVOT REPORT'!$A$5:$K$1000,8,FALSE),"")</f>
        <v/>
      </c>
      <c r="AS682" s="1"/>
      <c r="AT682" s="1" t="str">
        <f t="shared" si="21"/>
        <v/>
      </c>
      <c r="AU682" s="1" t="str">
        <f t="shared" si="22"/>
        <v>REGLIST</v>
      </c>
      <c r="AV682" s="1" t="str">
        <f t="shared" si="23"/>
        <v>REGLIST</v>
      </c>
      <c r="AW682" s="97">
        <f t="shared" si="24"/>
        <v>0</v>
      </c>
      <c r="AX682" s="96">
        <f t="shared" si="25"/>
        <v>0</v>
      </c>
      <c r="AY682" s="96">
        <f t="shared" si="26"/>
        <v>0</v>
      </c>
      <c r="AZ682" s="96">
        <f t="shared" si="27"/>
        <v>0</v>
      </c>
      <c r="BA682" s="96">
        <f t="shared" si="28"/>
        <v>0</v>
      </c>
      <c r="BB682" s="96">
        <f t="shared" si="29"/>
        <v>0</v>
      </c>
    </row>
    <row r="683" spans="33:54" hidden="1" x14ac:dyDescent="0.25">
      <c r="AG683" s="1" t="str">
        <f t="shared" si="30"/>
        <v/>
      </c>
      <c r="AH683" s="90">
        <v>109</v>
      </c>
      <c r="AI683" s="90">
        <v>109</v>
      </c>
      <c r="AJ683" s="1" t="str">
        <f>IFERROR(VLOOKUP(VLOOKUP($AI683,SALESTRANS,4,FALSE),'Master Info'!$A$14:$U$113,17,FALSE),"")</f>
        <v/>
      </c>
      <c r="AK683" s="1" t="str">
        <f>'Master Info'!$B$6&amp;Return!AI683</f>
        <v>17-18/109</v>
      </c>
      <c r="AL683" s="93" t="str">
        <f>IFERROR(VLOOKUP($AI683,'PIVOT REPORT'!$A$5:$K$1000,3,FALSE),"")</f>
        <v/>
      </c>
      <c r="AM683" s="91" t="str">
        <f>IFERROR(VLOOKUP($AI683,'PIVOT REPORT'!$A$5:$K$1000,9,FALSE),"")</f>
        <v/>
      </c>
      <c r="AN683" s="95" t="str">
        <f>IFERROR(VLOOKUP($AI683,'PIVOT REPORT'!$A$5:$K$1000,4,FALSE),"")</f>
        <v/>
      </c>
      <c r="AO683" s="91" t="str">
        <f>IFERROR(VLOOKUP($AI683,'PIVOT REPORT'!$A$5:$K$1000,5,FALSE),"")</f>
        <v/>
      </c>
      <c r="AP683" s="91" t="str">
        <f>IFERROR(VLOOKUP($AI683,'PIVOT REPORT'!$A$5:$K$1000,6,FALSE),"")</f>
        <v/>
      </c>
      <c r="AQ683" s="91" t="str">
        <f>IFERROR(VLOOKUP($AI683,'PIVOT REPORT'!$A$5:$K$1000,7,FALSE),"")</f>
        <v/>
      </c>
      <c r="AR683" s="91" t="str">
        <f>IFERROR(VLOOKUP($AI683,'PIVOT REPORT'!$A$5:$K$1000,8,FALSE),"")</f>
        <v/>
      </c>
      <c r="AS683" s="1"/>
      <c r="AT683" s="1" t="str">
        <f t="shared" si="21"/>
        <v/>
      </c>
      <c r="AU683" s="1" t="str">
        <f t="shared" si="22"/>
        <v>REGLIST</v>
      </c>
      <c r="AV683" s="1" t="str">
        <f t="shared" si="23"/>
        <v>REGLIST</v>
      </c>
      <c r="AW683" s="97">
        <f t="shared" si="24"/>
        <v>0</v>
      </c>
      <c r="AX683" s="96">
        <f t="shared" si="25"/>
        <v>0</v>
      </c>
      <c r="AY683" s="96">
        <f t="shared" si="26"/>
        <v>0</v>
      </c>
      <c r="AZ683" s="96">
        <f t="shared" si="27"/>
        <v>0</v>
      </c>
      <c r="BA683" s="96">
        <f t="shared" si="28"/>
        <v>0</v>
      </c>
      <c r="BB683" s="96">
        <f t="shared" si="29"/>
        <v>0</v>
      </c>
    </row>
    <row r="684" spans="33:54" hidden="1" x14ac:dyDescent="0.25">
      <c r="AG684" s="1" t="str">
        <f t="shared" si="30"/>
        <v/>
      </c>
      <c r="AH684" s="90">
        <v>110</v>
      </c>
      <c r="AI684" s="90">
        <v>110</v>
      </c>
      <c r="AJ684" s="1" t="str">
        <f>IFERROR(VLOOKUP(VLOOKUP($AI684,SALESTRANS,4,FALSE),'Master Info'!$A$14:$U$113,17,FALSE),"")</f>
        <v/>
      </c>
      <c r="AK684" s="1" t="str">
        <f>'Master Info'!$B$6&amp;Return!AI684</f>
        <v>17-18/110</v>
      </c>
      <c r="AL684" s="93" t="str">
        <f>IFERROR(VLOOKUP($AI684,'PIVOT REPORT'!$A$5:$K$1000,3,FALSE),"")</f>
        <v/>
      </c>
      <c r="AM684" s="91" t="str">
        <f>IFERROR(VLOOKUP($AI684,'PIVOT REPORT'!$A$5:$K$1000,9,FALSE),"")</f>
        <v/>
      </c>
      <c r="AN684" s="95" t="str">
        <f>IFERROR(VLOOKUP($AI684,'PIVOT REPORT'!$A$5:$K$1000,4,FALSE),"")</f>
        <v/>
      </c>
      <c r="AO684" s="91" t="str">
        <f>IFERROR(VLOOKUP($AI684,'PIVOT REPORT'!$A$5:$K$1000,5,FALSE),"")</f>
        <v/>
      </c>
      <c r="AP684" s="91" t="str">
        <f>IFERROR(VLOOKUP($AI684,'PIVOT REPORT'!$A$5:$K$1000,6,FALSE),"")</f>
        <v/>
      </c>
      <c r="AQ684" s="91" t="str">
        <f>IFERROR(VLOOKUP($AI684,'PIVOT REPORT'!$A$5:$K$1000,7,FALSE),"")</f>
        <v/>
      </c>
      <c r="AR684" s="91" t="str">
        <f>IFERROR(VLOOKUP($AI684,'PIVOT REPORT'!$A$5:$K$1000,8,FALSE),"")</f>
        <v/>
      </c>
      <c r="AS684" s="1"/>
      <c r="AT684" s="1" t="str">
        <f t="shared" si="21"/>
        <v/>
      </c>
      <c r="AU684" s="1" t="str">
        <f t="shared" si="22"/>
        <v>REGLIST</v>
      </c>
      <c r="AV684" s="1" t="str">
        <f t="shared" si="23"/>
        <v>REGLIST</v>
      </c>
      <c r="AW684" s="97">
        <f t="shared" si="24"/>
        <v>0</v>
      </c>
      <c r="AX684" s="96">
        <f t="shared" si="25"/>
        <v>0</v>
      </c>
      <c r="AY684" s="96">
        <f t="shared" si="26"/>
        <v>0</v>
      </c>
      <c r="AZ684" s="96">
        <f t="shared" si="27"/>
        <v>0</v>
      </c>
      <c r="BA684" s="96">
        <f t="shared" si="28"/>
        <v>0</v>
      </c>
      <c r="BB684" s="96">
        <f t="shared" si="29"/>
        <v>0</v>
      </c>
    </row>
    <row r="685" spans="33:54" hidden="1" x14ac:dyDescent="0.25">
      <c r="AG685" s="1" t="str">
        <f t="shared" si="30"/>
        <v/>
      </c>
      <c r="AH685" s="90">
        <v>111</v>
      </c>
      <c r="AI685" s="90">
        <v>111</v>
      </c>
      <c r="AJ685" s="1" t="str">
        <f>IFERROR(VLOOKUP(VLOOKUP($AI685,SALESTRANS,4,FALSE),'Master Info'!$A$14:$U$113,17,FALSE),"")</f>
        <v/>
      </c>
      <c r="AK685" s="1" t="str">
        <f>'Master Info'!$B$6&amp;Return!AI685</f>
        <v>17-18/111</v>
      </c>
      <c r="AL685" s="93" t="str">
        <f>IFERROR(VLOOKUP($AI685,'PIVOT REPORT'!$A$5:$K$1000,3,FALSE),"")</f>
        <v/>
      </c>
      <c r="AM685" s="91" t="str">
        <f>IFERROR(VLOOKUP($AI685,'PIVOT REPORT'!$A$5:$K$1000,9,FALSE),"")</f>
        <v/>
      </c>
      <c r="AN685" s="95" t="str">
        <f>IFERROR(VLOOKUP($AI685,'PIVOT REPORT'!$A$5:$K$1000,4,FALSE),"")</f>
        <v/>
      </c>
      <c r="AO685" s="91" t="str">
        <f>IFERROR(VLOOKUP($AI685,'PIVOT REPORT'!$A$5:$K$1000,5,FALSE),"")</f>
        <v/>
      </c>
      <c r="AP685" s="91" t="str">
        <f>IFERROR(VLOOKUP($AI685,'PIVOT REPORT'!$A$5:$K$1000,6,FALSE),"")</f>
        <v/>
      </c>
      <c r="AQ685" s="91" t="str">
        <f>IFERROR(VLOOKUP($AI685,'PIVOT REPORT'!$A$5:$K$1000,7,FALSE),"")</f>
        <v/>
      </c>
      <c r="AR685" s="91" t="str">
        <f>IFERROR(VLOOKUP($AI685,'PIVOT REPORT'!$A$5:$K$1000,8,FALSE),"")</f>
        <v/>
      </c>
      <c r="AS685" s="1"/>
      <c r="AT685" s="1" t="str">
        <f t="shared" si="21"/>
        <v/>
      </c>
      <c r="AU685" s="1" t="str">
        <f t="shared" si="22"/>
        <v>REGLIST</v>
      </c>
      <c r="AV685" s="1" t="str">
        <f t="shared" si="23"/>
        <v>REGLIST</v>
      </c>
      <c r="AW685" s="97">
        <f t="shared" si="24"/>
        <v>0</v>
      </c>
      <c r="AX685" s="96">
        <f t="shared" si="25"/>
        <v>0</v>
      </c>
      <c r="AY685" s="96">
        <f t="shared" si="26"/>
        <v>0</v>
      </c>
      <c r="AZ685" s="96">
        <f t="shared" si="27"/>
        <v>0</v>
      </c>
      <c r="BA685" s="96">
        <f t="shared" si="28"/>
        <v>0</v>
      </c>
      <c r="BB685" s="96">
        <f t="shared" si="29"/>
        <v>0</v>
      </c>
    </row>
    <row r="686" spans="33:54" hidden="1" x14ac:dyDescent="0.25">
      <c r="AG686" s="1" t="str">
        <f t="shared" si="30"/>
        <v/>
      </c>
      <c r="AH686" s="90">
        <v>112</v>
      </c>
      <c r="AI686" s="90">
        <v>112</v>
      </c>
      <c r="AJ686" s="1" t="str">
        <f>IFERROR(VLOOKUP(VLOOKUP($AI686,SALESTRANS,4,FALSE),'Master Info'!$A$14:$U$113,17,FALSE),"")</f>
        <v/>
      </c>
      <c r="AK686" s="1" t="str">
        <f>'Master Info'!$B$6&amp;Return!AI686</f>
        <v>17-18/112</v>
      </c>
      <c r="AL686" s="93" t="str">
        <f>IFERROR(VLOOKUP($AI686,'PIVOT REPORT'!$A$5:$K$1000,3,FALSE),"")</f>
        <v/>
      </c>
      <c r="AM686" s="91" t="str">
        <f>IFERROR(VLOOKUP($AI686,'PIVOT REPORT'!$A$5:$K$1000,9,FALSE),"")</f>
        <v/>
      </c>
      <c r="AN686" s="95" t="str">
        <f>IFERROR(VLOOKUP($AI686,'PIVOT REPORT'!$A$5:$K$1000,4,FALSE),"")</f>
        <v/>
      </c>
      <c r="AO686" s="91" t="str">
        <f>IFERROR(VLOOKUP($AI686,'PIVOT REPORT'!$A$5:$K$1000,5,FALSE),"")</f>
        <v/>
      </c>
      <c r="AP686" s="91" t="str">
        <f>IFERROR(VLOOKUP($AI686,'PIVOT REPORT'!$A$5:$K$1000,6,FALSE),"")</f>
        <v/>
      </c>
      <c r="AQ686" s="91" t="str">
        <f>IFERROR(VLOOKUP($AI686,'PIVOT REPORT'!$A$5:$K$1000,7,FALSE),"")</f>
        <v/>
      </c>
      <c r="AR686" s="91" t="str">
        <f>IFERROR(VLOOKUP($AI686,'PIVOT REPORT'!$A$5:$K$1000,8,FALSE),"")</f>
        <v/>
      </c>
      <c r="AS686" s="1"/>
      <c r="AT686" s="1" t="str">
        <f t="shared" si="21"/>
        <v/>
      </c>
      <c r="AU686" s="1" t="str">
        <f t="shared" si="22"/>
        <v>REGLIST</v>
      </c>
      <c r="AV686" s="1" t="str">
        <f t="shared" si="23"/>
        <v>REGLIST</v>
      </c>
      <c r="AW686" s="97">
        <f t="shared" si="24"/>
        <v>0</v>
      </c>
      <c r="AX686" s="96">
        <f t="shared" si="25"/>
        <v>0</v>
      </c>
      <c r="AY686" s="96">
        <f t="shared" si="26"/>
        <v>0</v>
      </c>
      <c r="AZ686" s="96">
        <f t="shared" si="27"/>
        <v>0</v>
      </c>
      <c r="BA686" s="96">
        <f t="shared" si="28"/>
        <v>0</v>
      </c>
      <c r="BB686" s="96">
        <f t="shared" si="29"/>
        <v>0</v>
      </c>
    </row>
    <row r="687" spans="33:54" hidden="1" x14ac:dyDescent="0.25">
      <c r="AG687" s="1" t="str">
        <f t="shared" si="30"/>
        <v/>
      </c>
      <c r="AH687" s="90">
        <v>113</v>
      </c>
      <c r="AI687" s="90">
        <v>113</v>
      </c>
      <c r="AJ687" s="1" t="str">
        <f>IFERROR(VLOOKUP(VLOOKUP($AI687,SALESTRANS,4,FALSE),'Master Info'!$A$14:$U$113,17,FALSE),"")</f>
        <v/>
      </c>
      <c r="AK687" s="1" t="str">
        <f>'Master Info'!$B$6&amp;Return!AI687</f>
        <v>17-18/113</v>
      </c>
      <c r="AL687" s="93" t="str">
        <f>IFERROR(VLOOKUP($AI687,'PIVOT REPORT'!$A$5:$K$1000,3,FALSE),"")</f>
        <v/>
      </c>
      <c r="AM687" s="91" t="str">
        <f>IFERROR(VLOOKUP($AI687,'PIVOT REPORT'!$A$5:$K$1000,9,FALSE),"")</f>
        <v/>
      </c>
      <c r="AN687" s="95" t="str">
        <f>IFERROR(VLOOKUP($AI687,'PIVOT REPORT'!$A$5:$K$1000,4,FALSE),"")</f>
        <v/>
      </c>
      <c r="AO687" s="91" t="str">
        <f>IFERROR(VLOOKUP($AI687,'PIVOT REPORT'!$A$5:$K$1000,5,FALSE),"")</f>
        <v/>
      </c>
      <c r="AP687" s="91" t="str">
        <f>IFERROR(VLOOKUP($AI687,'PIVOT REPORT'!$A$5:$K$1000,6,FALSE),"")</f>
        <v/>
      </c>
      <c r="AQ687" s="91" t="str">
        <f>IFERROR(VLOOKUP($AI687,'PIVOT REPORT'!$A$5:$K$1000,7,FALSE),"")</f>
        <v/>
      </c>
      <c r="AR687" s="91" t="str">
        <f>IFERROR(VLOOKUP($AI687,'PIVOT REPORT'!$A$5:$K$1000,8,FALSE),"")</f>
        <v/>
      </c>
      <c r="AS687" s="1"/>
      <c r="AT687" s="1" t="str">
        <f t="shared" si="21"/>
        <v/>
      </c>
      <c r="AU687" s="1" t="str">
        <f t="shared" si="22"/>
        <v>REGLIST</v>
      </c>
      <c r="AV687" s="1" t="str">
        <f t="shared" si="23"/>
        <v>REGLIST</v>
      </c>
      <c r="AW687" s="97">
        <f t="shared" si="24"/>
        <v>0</v>
      </c>
      <c r="AX687" s="96">
        <f t="shared" si="25"/>
        <v>0</v>
      </c>
      <c r="AY687" s="96">
        <f t="shared" si="26"/>
        <v>0</v>
      </c>
      <c r="AZ687" s="96">
        <f t="shared" si="27"/>
        <v>0</v>
      </c>
      <c r="BA687" s="96">
        <f t="shared" si="28"/>
        <v>0</v>
      </c>
      <c r="BB687" s="96">
        <f t="shared" si="29"/>
        <v>0</v>
      </c>
    </row>
    <row r="688" spans="33:54" hidden="1" x14ac:dyDescent="0.25">
      <c r="AG688" s="1" t="str">
        <f t="shared" si="30"/>
        <v/>
      </c>
      <c r="AH688" s="90">
        <v>114</v>
      </c>
      <c r="AI688" s="90">
        <v>114</v>
      </c>
      <c r="AJ688" s="1" t="str">
        <f>IFERROR(VLOOKUP(VLOOKUP($AI688,SALESTRANS,4,FALSE),'Master Info'!$A$14:$U$113,17,FALSE),"")</f>
        <v/>
      </c>
      <c r="AK688" s="1" t="str">
        <f>'Master Info'!$B$6&amp;Return!AI688</f>
        <v>17-18/114</v>
      </c>
      <c r="AL688" s="93" t="str">
        <f>IFERROR(VLOOKUP($AI688,'PIVOT REPORT'!$A$5:$K$1000,3,FALSE),"")</f>
        <v/>
      </c>
      <c r="AM688" s="91" t="str">
        <f>IFERROR(VLOOKUP($AI688,'PIVOT REPORT'!$A$5:$K$1000,9,FALSE),"")</f>
        <v/>
      </c>
      <c r="AN688" s="95" t="str">
        <f>IFERROR(VLOOKUP($AI688,'PIVOT REPORT'!$A$5:$K$1000,4,FALSE),"")</f>
        <v/>
      </c>
      <c r="AO688" s="91" t="str">
        <f>IFERROR(VLOOKUP($AI688,'PIVOT REPORT'!$A$5:$K$1000,5,FALSE),"")</f>
        <v/>
      </c>
      <c r="AP688" s="91" t="str">
        <f>IFERROR(VLOOKUP($AI688,'PIVOT REPORT'!$A$5:$K$1000,6,FALSE),"")</f>
        <v/>
      </c>
      <c r="AQ688" s="91" t="str">
        <f>IFERROR(VLOOKUP($AI688,'PIVOT REPORT'!$A$5:$K$1000,7,FALSE),"")</f>
        <v/>
      </c>
      <c r="AR688" s="91" t="str">
        <f>IFERROR(VLOOKUP($AI688,'PIVOT REPORT'!$A$5:$K$1000,8,FALSE),"")</f>
        <v/>
      </c>
      <c r="AS688" s="1"/>
      <c r="AT688" s="1" t="str">
        <f t="shared" si="21"/>
        <v/>
      </c>
      <c r="AU688" s="1" t="str">
        <f t="shared" si="22"/>
        <v>REGLIST</v>
      </c>
      <c r="AV688" s="1" t="str">
        <f t="shared" si="23"/>
        <v>REGLIST</v>
      </c>
      <c r="AW688" s="97">
        <f t="shared" si="24"/>
        <v>0</v>
      </c>
      <c r="AX688" s="96">
        <f t="shared" si="25"/>
        <v>0</v>
      </c>
      <c r="AY688" s="96">
        <f t="shared" si="26"/>
        <v>0</v>
      </c>
      <c r="AZ688" s="96">
        <f t="shared" si="27"/>
        <v>0</v>
      </c>
      <c r="BA688" s="96">
        <f t="shared" si="28"/>
        <v>0</v>
      </c>
      <c r="BB688" s="96">
        <f t="shared" si="29"/>
        <v>0</v>
      </c>
    </row>
    <row r="689" spans="33:54" hidden="1" x14ac:dyDescent="0.25">
      <c r="AG689" s="1" t="str">
        <f t="shared" si="30"/>
        <v/>
      </c>
      <c r="AH689" s="90">
        <v>115</v>
      </c>
      <c r="AI689" s="90">
        <v>115</v>
      </c>
      <c r="AJ689" s="1" t="str">
        <f>IFERROR(VLOOKUP(VLOOKUP($AI689,SALESTRANS,4,FALSE),'Master Info'!$A$14:$U$113,17,FALSE),"")</f>
        <v/>
      </c>
      <c r="AK689" s="1" t="str">
        <f>'Master Info'!$B$6&amp;Return!AI689</f>
        <v>17-18/115</v>
      </c>
      <c r="AL689" s="93" t="str">
        <f>IFERROR(VLOOKUP($AI689,'PIVOT REPORT'!$A$5:$K$1000,3,FALSE),"")</f>
        <v/>
      </c>
      <c r="AM689" s="91" t="str">
        <f>IFERROR(VLOOKUP($AI689,'PIVOT REPORT'!$A$5:$K$1000,9,FALSE),"")</f>
        <v/>
      </c>
      <c r="AN689" s="95" t="str">
        <f>IFERROR(VLOOKUP($AI689,'PIVOT REPORT'!$A$5:$K$1000,4,FALSE),"")</f>
        <v/>
      </c>
      <c r="AO689" s="91" t="str">
        <f>IFERROR(VLOOKUP($AI689,'PIVOT REPORT'!$A$5:$K$1000,5,FALSE),"")</f>
        <v/>
      </c>
      <c r="AP689" s="91" t="str">
        <f>IFERROR(VLOOKUP($AI689,'PIVOT REPORT'!$A$5:$K$1000,6,FALSE),"")</f>
        <v/>
      </c>
      <c r="AQ689" s="91" t="str">
        <f>IFERROR(VLOOKUP($AI689,'PIVOT REPORT'!$A$5:$K$1000,7,FALSE),"")</f>
        <v/>
      </c>
      <c r="AR689" s="91" t="str">
        <f>IFERROR(VLOOKUP($AI689,'PIVOT REPORT'!$A$5:$K$1000,8,FALSE),"")</f>
        <v/>
      </c>
      <c r="AS689" s="1"/>
      <c r="AT689" s="1" t="str">
        <f t="shared" si="21"/>
        <v/>
      </c>
      <c r="AU689" s="1" t="str">
        <f t="shared" si="22"/>
        <v>REGLIST</v>
      </c>
      <c r="AV689" s="1" t="str">
        <f t="shared" si="23"/>
        <v>REGLIST</v>
      </c>
      <c r="AW689" s="97">
        <f t="shared" si="24"/>
        <v>0</v>
      </c>
      <c r="AX689" s="96">
        <f t="shared" si="25"/>
        <v>0</v>
      </c>
      <c r="AY689" s="96">
        <f t="shared" si="26"/>
        <v>0</v>
      </c>
      <c r="AZ689" s="96">
        <f t="shared" si="27"/>
        <v>0</v>
      </c>
      <c r="BA689" s="96">
        <f t="shared" si="28"/>
        <v>0</v>
      </c>
      <c r="BB689" s="96">
        <f t="shared" si="29"/>
        <v>0</v>
      </c>
    </row>
    <row r="690" spans="33:54" hidden="1" x14ac:dyDescent="0.25">
      <c r="AG690" s="1" t="str">
        <f t="shared" si="30"/>
        <v/>
      </c>
      <c r="AH690" s="90">
        <v>116</v>
      </c>
      <c r="AI690" s="90">
        <v>116</v>
      </c>
      <c r="AJ690" s="1" t="str">
        <f>IFERROR(VLOOKUP(VLOOKUP($AI690,SALESTRANS,4,FALSE),'Master Info'!$A$14:$U$113,17,FALSE),"")</f>
        <v/>
      </c>
      <c r="AK690" s="1" t="str">
        <f>'Master Info'!$B$6&amp;Return!AI690</f>
        <v>17-18/116</v>
      </c>
      <c r="AL690" s="93" t="str">
        <f>IFERROR(VLOOKUP($AI690,'PIVOT REPORT'!$A$5:$K$1000,3,FALSE),"")</f>
        <v/>
      </c>
      <c r="AM690" s="91" t="str">
        <f>IFERROR(VLOOKUP($AI690,'PIVOT REPORT'!$A$5:$K$1000,9,FALSE),"")</f>
        <v/>
      </c>
      <c r="AN690" s="95" t="str">
        <f>IFERROR(VLOOKUP($AI690,'PIVOT REPORT'!$A$5:$K$1000,4,FALSE),"")</f>
        <v/>
      </c>
      <c r="AO690" s="91" t="str">
        <f>IFERROR(VLOOKUP($AI690,'PIVOT REPORT'!$A$5:$K$1000,5,FALSE),"")</f>
        <v/>
      </c>
      <c r="AP690" s="91" t="str">
        <f>IFERROR(VLOOKUP($AI690,'PIVOT REPORT'!$A$5:$K$1000,6,FALSE),"")</f>
        <v/>
      </c>
      <c r="AQ690" s="91" t="str">
        <f>IFERROR(VLOOKUP($AI690,'PIVOT REPORT'!$A$5:$K$1000,7,FALSE),"")</f>
        <v/>
      </c>
      <c r="AR690" s="91" t="str">
        <f>IFERROR(VLOOKUP($AI690,'PIVOT REPORT'!$A$5:$K$1000,8,FALSE),"")</f>
        <v/>
      </c>
      <c r="AS690" s="1"/>
      <c r="AT690" s="1" t="str">
        <f t="shared" si="21"/>
        <v/>
      </c>
      <c r="AU690" s="1" t="str">
        <f t="shared" si="22"/>
        <v>REGLIST</v>
      </c>
      <c r="AV690" s="1" t="str">
        <f t="shared" si="23"/>
        <v>REGLIST</v>
      </c>
      <c r="AW690" s="97">
        <f t="shared" si="24"/>
        <v>0</v>
      </c>
      <c r="AX690" s="96">
        <f t="shared" si="25"/>
        <v>0</v>
      </c>
      <c r="AY690" s="96">
        <f t="shared" si="26"/>
        <v>0</v>
      </c>
      <c r="AZ690" s="96">
        <f t="shared" si="27"/>
        <v>0</v>
      </c>
      <c r="BA690" s="96">
        <f t="shared" si="28"/>
        <v>0</v>
      </c>
      <c r="BB690" s="96">
        <f t="shared" si="29"/>
        <v>0</v>
      </c>
    </row>
    <row r="691" spans="33:54" hidden="1" x14ac:dyDescent="0.25">
      <c r="AG691" s="1" t="str">
        <f t="shared" si="30"/>
        <v/>
      </c>
      <c r="AH691" s="90">
        <v>117</v>
      </c>
      <c r="AI691" s="90">
        <v>117</v>
      </c>
      <c r="AJ691" s="1" t="str">
        <f>IFERROR(VLOOKUP(VLOOKUP($AI691,SALESTRANS,4,FALSE),'Master Info'!$A$14:$U$113,17,FALSE),"")</f>
        <v/>
      </c>
      <c r="AK691" s="1" t="str">
        <f>'Master Info'!$B$6&amp;Return!AI691</f>
        <v>17-18/117</v>
      </c>
      <c r="AL691" s="93" t="str">
        <f>IFERROR(VLOOKUP($AI691,'PIVOT REPORT'!$A$5:$K$1000,3,FALSE),"")</f>
        <v/>
      </c>
      <c r="AM691" s="91" t="str">
        <f>IFERROR(VLOOKUP($AI691,'PIVOT REPORT'!$A$5:$K$1000,9,FALSE),"")</f>
        <v/>
      </c>
      <c r="AN691" s="95" t="str">
        <f>IFERROR(VLOOKUP($AI691,'PIVOT REPORT'!$A$5:$K$1000,4,FALSE),"")</f>
        <v/>
      </c>
      <c r="AO691" s="91" t="str">
        <f>IFERROR(VLOOKUP($AI691,'PIVOT REPORT'!$A$5:$K$1000,5,FALSE),"")</f>
        <v/>
      </c>
      <c r="AP691" s="91" t="str">
        <f>IFERROR(VLOOKUP($AI691,'PIVOT REPORT'!$A$5:$K$1000,6,FALSE),"")</f>
        <v/>
      </c>
      <c r="AQ691" s="91" t="str">
        <f>IFERROR(VLOOKUP($AI691,'PIVOT REPORT'!$A$5:$K$1000,7,FALSE),"")</f>
        <v/>
      </c>
      <c r="AR691" s="91" t="str">
        <f>IFERROR(VLOOKUP($AI691,'PIVOT REPORT'!$A$5:$K$1000,8,FALSE),"")</f>
        <v/>
      </c>
      <c r="AS691" s="1"/>
      <c r="AT691" s="1" t="str">
        <f t="shared" si="21"/>
        <v/>
      </c>
      <c r="AU691" s="1" t="str">
        <f t="shared" si="22"/>
        <v>REGLIST</v>
      </c>
      <c r="AV691" s="1" t="str">
        <f t="shared" si="23"/>
        <v>REGLIST</v>
      </c>
      <c r="AW691" s="97">
        <f t="shared" si="24"/>
        <v>0</v>
      </c>
      <c r="AX691" s="96">
        <f t="shared" si="25"/>
        <v>0</v>
      </c>
      <c r="AY691" s="96">
        <f t="shared" si="26"/>
        <v>0</v>
      </c>
      <c r="AZ691" s="96">
        <f t="shared" si="27"/>
        <v>0</v>
      </c>
      <c r="BA691" s="96">
        <f t="shared" si="28"/>
        <v>0</v>
      </c>
      <c r="BB691" s="96">
        <f t="shared" si="29"/>
        <v>0</v>
      </c>
    </row>
    <row r="692" spans="33:54" hidden="1" x14ac:dyDescent="0.25">
      <c r="AG692" s="1" t="str">
        <f t="shared" si="30"/>
        <v/>
      </c>
      <c r="AH692" s="90">
        <v>118</v>
      </c>
      <c r="AI692" s="90">
        <v>118</v>
      </c>
      <c r="AJ692" s="1" t="str">
        <f>IFERROR(VLOOKUP(VLOOKUP($AI692,SALESTRANS,4,FALSE),'Master Info'!$A$14:$U$113,17,FALSE),"")</f>
        <v/>
      </c>
      <c r="AK692" s="1" t="str">
        <f>'Master Info'!$B$6&amp;Return!AI692</f>
        <v>17-18/118</v>
      </c>
      <c r="AL692" s="93" t="str">
        <f>IFERROR(VLOOKUP($AI692,'PIVOT REPORT'!$A$5:$K$1000,3,FALSE),"")</f>
        <v/>
      </c>
      <c r="AM692" s="91" t="str">
        <f>IFERROR(VLOOKUP($AI692,'PIVOT REPORT'!$A$5:$K$1000,9,FALSE),"")</f>
        <v/>
      </c>
      <c r="AN692" s="95" t="str">
        <f>IFERROR(VLOOKUP($AI692,'PIVOT REPORT'!$A$5:$K$1000,4,FALSE),"")</f>
        <v/>
      </c>
      <c r="AO692" s="91" t="str">
        <f>IFERROR(VLOOKUP($AI692,'PIVOT REPORT'!$A$5:$K$1000,5,FALSE),"")</f>
        <v/>
      </c>
      <c r="AP692" s="91" t="str">
        <f>IFERROR(VLOOKUP($AI692,'PIVOT REPORT'!$A$5:$K$1000,6,FALSE),"")</f>
        <v/>
      </c>
      <c r="AQ692" s="91" t="str">
        <f>IFERROR(VLOOKUP($AI692,'PIVOT REPORT'!$A$5:$K$1000,7,FALSE),"")</f>
        <v/>
      </c>
      <c r="AR692" s="91" t="str">
        <f>IFERROR(VLOOKUP($AI692,'PIVOT REPORT'!$A$5:$K$1000,8,FALSE),"")</f>
        <v/>
      </c>
      <c r="AS692" s="1"/>
      <c r="AT692" s="1" t="str">
        <f t="shared" si="21"/>
        <v/>
      </c>
      <c r="AU692" s="1" t="str">
        <f t="shared" si="22"/>
        <v>REGLIST</v>
      </c>
      <c r="AV692" s="1" t="str">
        <f t="shared" si="23"/>
        <v>REGLIST</v>
      </c>
      <c r="AW692" s="97">
        <f t="shared" si="24"/>
        <v>0</v>
      </c>
      <c r="AX692" s="96">
        <f t="shared" si="25"/>
        <v>0</v>
      </c>
      <c r="AY692" s="96">
        <f t="shared" si="26"/>
        <v>0</v>
      </c>
      <c r="AZ692" s="96">
        <f t="shared" si="27"/>
        <v>0</v>
      </c>
      <c r="BA692" s="96">
        <f t="shared" si="28"/>
        <v>0</v>
      </c>
      <c r="BB692" s="96">
        <f t="shared" si="29"/>
        <v>0</v>
      </c>
    </row>
    <row r="693" spans="33:54" hidden="1" x14ac:dyDescent="0.25">
      <c r="AG693" s="1" t="str">
        <f t="shared" si="30"/>
        <v/>
      </c>
      <c r="AH693" s="90">
        <v>119</v>
      </c>
      <c r="AI693" s="90">
        <v>119</v>
      </c>
      <c r="AJ693" s="1" t="str">
        <f>IFERROR(VLOOKUP(VLOOKUP($AI693,SALESTRANS,4,FALSE),'Master Info'!$A$14:$U$113,17,FALSE),"")</f>
        <v/>
      </c>
      <c r="AK693" s="1" t="str">
        <f>'Master Info'!$B$6&amp;Return!AI693</f>
        <v>17-18/119</v>
      </c>
      <c r="AL693" s="93" t="str">
        <f>IFERROR(VLOOKUP($AI693,'PIVOT REPORT'!$A$5:$K$1000,3,FALSE),"")</f>
        <v/>
      </c>
      <c r="AM693" s="91" t="str">
        <f>IFERROR(VLOOKUP($AI693,'PIVOT REPORT'!$A$5:$K$1000,9,FALSE),"")</f>
        <v/>
      </c>
      <c r="AN693" s="95" t="str">
        <f>IFERROR(VLOOKUP($AI693,'PIVOT REPORT'!$A$5:$K$1000,4,FALSE),"")</f>
        <v/>
      </c>
      <c r="AO693" s="91" t="str">
        <f>IFERROR(VLOOKUP($AI693,'PIVOT REPORT'!$A$5:$K$1000,5,FALSE),"")</f>
        <v/>
      </c>
      <c r="AP693" s="91" t="str">
        <f>IFERROR(VLOOKUP($AI693,'PIVOT REPORT'!$A$5:$K$1000,6,FALSE),"")</f>
        <v/>
      </c>
      <c r="AQ693" s="91" t="str">
        <f>IFERROR(VLOOKUP($AI693,'PIVOT REPORT'!$A$5:$K$1000,7,FALSE),"")</f>
        <v/>
      </c>
      <c r="AR693" s="91" t="str">
        <f>IFERROR(VLOOKUP($AI693,'PIVOT REPORT'!$A$5:$K$1000,8,FALSE),"")</f>
        <v/>
      </c>
      <c r="AS693" s="1"/>
      <c r="AT693" s="1" t="str">
        <f t="shared" si="21"/>
        <v/>
      </c>
      <c r="AU693" s="1" t="str">
        <f t="shared" si="22"/>
        <v>REGLIST</v>
      </c>
      <c r="AV693" s="1" t="str">
        <f t="shared" si="23"/>
        <v>REGLIST</v>
      </c>
      <c r="AW693" s="97">
        <f t="shared" si="24"/>
        <v>0</v>
      </c>
      <c r="AX693" s="96">
        <f t="shared" si="25"/>
        <v>0</v>
      </c>
      <c r="AY693" s="96">
        <f t="shared" si="26"/>
        <v>0</v>
      </c>
      <c r="AZ693" s="96">
        <f t="shared" si="27"/>
        <v>0</v>
      </c>
      <c r="BA693" s="96">
        <f t="shared" si="28"/>
        <v>0</v>
      </c>
      <c r="BB693" s="96">
        <f t="shared" si="29"/>
        <v>0</v>
      </c>
    </row>
    <row r="694" spans="33:54" hidden="1" x14ac:dyDescent="0.25">
      <c r="AG694" s="1" t="str">
        <f t="shared" si="30"/>
        <v/>
      </c>
      <c r="AH694" s="90">
        <v>120</v>
      </c>
      <c r="AI694" s="90">
        <v>120</v>
      </c>
      <c r="AJ694" s="1" t="str">
        <f>IFERROR(VLOOKUP(VLOOKUP($AI694,SALESTRANS,4,FALSE),'Master Info'!$A$14:$U$113,17,FALSE),"")</f>
        <v/>
      </c>
      <c r="AK694" s="1" t="str">
        <f>'Master Info'!$B$6&amp;Return!AI694</f>
        <v>17-18/120</v>
      </c>
      <c r="AL694" s="93" t="str">
        <f>IFERROR(VLOOKUP($AI694,'PIVOT REPORT'!$A$5:$K$1000,3,FALSE),"")</f>
        <v/>
      </c>
      <c r="AM694" s="91" t="str">
        <f>IFERROR(VLOOKUP($AI694,'PIVOT REPORT'!$A$5:$K$1000,9,FALSE),"")</f>
        <v/>
      </c>
      <c r="AN694" s="95" t="str">
        <f>IFERROR(VLOOKUP($AI694,'PIVOT REPORT'!$A$5:$K$1000,4,FALSE),"")</f>
        <v/>
      </c>
      <c r="AO694" s="91" t="str">
        <f>IFERROR(VLOOKUP($AI694,'PIVOT REPORT'!$A$5:$K$1000,5,FALSE),"")</f>
        <v/>
      </c>
      <c r="AP694" s="91" t="str">
        <f>IFERROR(VLOOKUP($AI694,'PIVOT REPORT'!$A$5:$K$1000,6,FALSE),"")</f>
        <v/>
      </c>
      <c r="AQ694" s="91" t="str">
        <f>IFERROR(VLOOKUP($AI694,'PIVOT REPORT'!$A$5:$K$1000,7,FALSE),"")</f>
        <v/>
      </c>
      <c r="AR694" s="91" t="str">
        <f>IFERROR(VLOOKUP($AI694,'PIVOT REPORT'!$A$5:$K$1000,8,FALSE),"")</f>
        <v/>
      </c>
      <c r="AS694" s="1"/>
      <c r="AT694" s="1" t="str">
        <f t="shared" si="21"/>
        <v/>
      </c>
      <c r="AU694" s="1" t="str">
        <f t="shared" si="22"/>
        <v>REGLIST</v>
      </c>
      <c r="AV694" s="1" t="str">
        <f t="shared" si="23"/>
        <v>REGLIST</v>
      </c>
      <c r="AW694" s="97">
        <f t="shared" si="24"/>
        <v>0</v>
      </c>
      <c r="AX694" s="96">
        <f t="shared" si="25"/>
        <v>0</v>
      </c>
      <c r="AY694" s="96">
        <f t="shared" si="26"/>
        <v>0</v>
      </c>
      <c r="AZ694" s="96">
        <f t="shared" si="27"/>
        <v>0</v>
      </c>
      <c r="BA694" s="96">
        <f t="shared" si="28"/>
        <v>0</v>
      </c>
      <c r="BB694" s="96">
        <f t="shared" si="29"/>
        <v>0</v>
      </c>
    </row>
    <row r="695" spans="33:54" hidden="1" x14ac:dyDescent="0.25">
      <c r="AG695" s="1" t="str">
        <f t="shared" si="30"/>
        <v/>
      </c>
      <c r="AH695" s="90">
        <v>121</v>
      </c>
      <c r="AI695" s="90">
        <v>121</v>
      </c>
      <c r="AJ695" s="1" t="str">
        <f>IFERROR(VLOOKUP(VLOOKUP($AI695,SALESTRANS,4,FALSE),'Master Info'!$A$14:$U$113,17,FALSE),"")</f>
        <v/>
      </c>
      <c r="AK695" s="1" t="str">
        <f>'Master Info'!$B$6&amp;Return!AI695</f>
        <v>17-18/121</v>
      </c>
      <c r="AL695" s="93" t="str">
        <f>IFERROR(VLOOKUP($AI695,'PIVOT REPORT'!$A$5:$K$1000,3,FALSE),"")</f>
        <v/>
      </c>
      <c r="AM695" s="91" t="str">
        <f>IFERROR(VLOOKUP($AI695,'PIVOT REPORT'!$A$5:$K$1000,9,FALSE),"")</f>
        <v/>
      </c>
      <c r="AN695" s="95" t="str">
        <f>IFERROR(VLOOKUP($AI695,'PIVOT REPORT'!$A$5:$K$1000,4,FALSE),"")</f>
        <v/>
      </c>
      <c r="AO695" s="91" t="str">
        <f>IFERROR(VLOOKUP($AI695,'PIVOT REPORT'!$A$5:$K$1000,5,FALSE),"")</f>
        <v/>
      </c>
      <c r="AP695" s="91" t="str">
        <f>IFERROR(VLOOKUP($AI695,'PIVOT REPORT'!$A$5:$K$1000,6,FALSE),"")</f>
        <v/>
      </c>
      <c r="AQ695" s="91" t="str">
        <f>IFERROR(VLOOKUP($AI695,'PIVOT REPORT'!$A$5:$K$1000,7,FALSE),"")</f>
        <v/>
      </c>
      <c r="AR695" s="91" t="str">
        <f>IFERROR(VLOOKUP($AI695,'PIVOT REPORT'!$A$5:$K$1000,8,FALSE),"")</f>
        <v/>
      </c>
      <c r="AS695" s="1"/>
      <c r="AT695" s="1" t="str">
        <f t="shared" si="21"/>
        <v/>
      </c>
      <c r="AU695" s="1" t="str">
        <f t="shared" si="22"/>
        <v>REGLIST</v>
      </c>
      <c r="AV695" s="1" t="str">
        <f t="shared" si="23"/>
        <v>REGLIST</v>
      </c>
      <c r="AW695" s="97">
        <f t="shared" si="24"/>
        <v>0</v>
      </c>
      <c r="AX695" s="96">
        <f t="shared" si="25"/>
        <v>0</v>
      </c>
      <c r="AY695" s="96">
        <f t="shared" si="26"/>
        <v>0</v>
      </c>
      <c r="AZ695" s="96">
        <f t="shared" si="27"/>
        <v>0</v>
      </c>
      <c r="BA695" s="96">
        <f t="shared" si="28"/>
        <v>0</v>
      </c>
      <c r="BB695" s="96">
        <f t="shared" si="29"/>
        <v>0</v>
      </c>
    </row>
    <row r="696" spans="33:54" hidden="1" x14ac:dyDescent="0.25">
      <c r="AG696" s="1" t="str">
        <f t="shared" si="30"/>
        <v/>
      </c>
      <c r="AH696" s="90">
        <v>122</v>
      </c>
      <c r="AI696" s="90">
        <v>122</v>
      </c>
      <c r="AJ696" s="1" t="str">
        <f>IFERROR(VLOOKUP(VLOOKUP($AI696,SALESTRANS,4,FALSE),'Master Info'!$A$14:$U$113,17,FALSE),"")</f>
        <v/>
      </c>
      <c r="AK696" s="1" t="str">
        <f>'Master Info'!$B$6&amp;Return!AI696</f>
        <v>17-18/122</v>
      </c>
      <c r="AL696" s="93" t="str">
        <f>IFERROR(VLOOKUP($AI696,'PIVOT REPORT'!$A$5:$K$1000,3,FALSE),"")</f>
        <v/>
      </c>
      <c r="AM696" s="91" t="str">
        <f>IFERROR(VLOOKUP($AI696,'PIVOT REPORT'!$A$5:$K$1000,9,FALSE),"")</f>
        <v/>
      </c>
      <c r="AN696" s="95" t="str">
        <f>IFERROR(VLOOKUP($AI696,'PIVOT REPORT'!$A$5:$K$1000,4,FALSE),"")</f>
        <v/>
      </c>
      <c r="AO696" s="91" t="str">
        <f>IFERROR(VLOOKUP($AI696,'PIVOT REPORT'!$A$5:$K$1000,5,FALSE),"")</f>
        <v/>
      </c>
      <c r="AP696" s="91" t="str">
        <f>IFERROR(VLOOKUP($AI696,'PIVOT REPORT'!$A$5:$K$1000,6,FALSE),"")</f>
        <v/>
      </c>
      <c r="AQ696" s="91" t="str">
        <f>IFERROR(VLOOKUP($AI696,'PIVOT REPORT'!$A$5:$K$1000,7,FALSE),"")</f>
        <v/>
      </c>
      <c r="AR696" s="91" t="str">
        <f>IFERROR(VLOOKUP($AI696,'PIVOT REPORT'!$A$5:$K$1000,8,FALSE),"")</f>
        <v/>
      </c>
      <c r="AS696" s="1"/>
      <c r="AT696" s="1" t="str">
        <f t="shared" si="21"/>
        <v/>
      </c>
      <c r="AU696" s="1" t="str">
        <f t="shared" si="22"/>
        <v>REGLIST</v>
      </c>
      <c r="AV696" s="1" t="str">
        <f t="shared" si="23"/>
        <v>REGLIST</v>
      </c>
      <c r="AW696" s="97">
        <f t="shared" si="24"/>
        <v>0</v>
      </c>
      <c r="AX696" s="96">
        <f t="shared" si="25"/>
        <v>0</v>
      </c>
      <c r="AY696" s="96">
        <f t="shared" si="26"/>
        <v>0</v>
      </c>
      <c r="AZ696" s="96">
        <f t="shared" si="27"/>
        <v>0</v>
      </c>
      <c r="BA696" s="96">
        <f t="shared" si="28"/>
        <v>0</v>
      </c>
      <c r="BB696" s="96">
        <f t="shared" si="29"/>
        <v>0</v>
      </c>
    </row>
    <row r="697" spans="33:54" hidden="1" x14ac:dyDescent="0.25">
      <c r="AG697" s="1" t="str">
        <f t="shared" si="30"/>
        <v/>
      </c>
      <c r="AH697" s="90">
        <v>123</v>
      </c>
      <c r="AI697" s="90">
        <v>123</v>
      </c>
      <c r="AJ697" s="1" t="str">
        <f>IFERROR(VLOOKUP(VLOOKUP($AI697,SALESTRANS,4,FALSE),'Master Info'!$A$14:$U$113,17,FALSE),"")</f>
        <v/>
      </c>
      <c r="AK697" s="1" t="str">
        <f>'Master Info'!$B$6&amp;Return!AI697</f>
        <v>17-18/123</v>
      </c>
      <c r="AL697" s="93" t="str">
        <f>IFERROR(VLOOKUP($AI697,'PIVOT REPORT'!$A$5:$K$1000,3,FALSE),"")</f>
        <v/>
      </c>
      <c r="AM697" s="91" t="str">
        <f>IFERROR(VLOOKUP($AI697,'PIVOT REPORT'!$A$5:$K$1000,9,FALSE),"")</f>
        <v/>
      </c>
      <c r="AN697" s="95" t="str">
        <f>IFERROR(VLOOKUP($AI697,'PIVOT REPORT'!$A$5:$K$1000,4,FALSE),"")</f>
        <v/>
      </c>
      <c r="AO697" s="91" t="str">
        <f>IFERROR(VLOOKUP($AI697,'PIVOT REPORT'!$A$5:$K$1000,5,FALSE),"")</f>
        <v/>
      </c>
      <c r="AP697" s="91" t="str">
        <f>IFERROR(VLOOKUP($AI697,'PIVOT REPORT'!$A$5:$K$1000,6,FALSE),"")</f>
        <v/>
      </c>
      <c r="AQ697" s="91" t="str">
        <f>IFERROR(VLOOKUP($AI697,'PIVOT REPORT'!$A$5:$K$1000,7,FALSE),"")</f>
        <v/>
      </c>
      <c r="AR697" s="91" t="str">
        <f>IFERROR(VLOOKUP($AI697,'PIVOT REPORT'!$A$5:$K$1000,8,FALSE),"")</f>
        <v/>
      </c>
      <c r="AS697" s="1"/>
      <c r="AT697" s="1" t="str">
        <f t="shared" si="21"/>
        <v/>
      </c>
      <c r="AU697" s="1" t="str">
        <f t="shared" si="22"/>
        <v>REGLIST</v>
      </c>
      <c r="AV697" s="1" t="str">
        <f t="shared" si="23"/>
        <v>REGLIST</v>
      </c>
      <c r="AW697" s="97">
        <f t="shared" si="24"/>
        <v>0</v>
      </c>
      <c r="AX697" s="96">
        <f t="shared" si="25"/>
        <v>0</v>
      </c>
      <c r="AY697" s="96">
        <f t="shared" si="26"/>
        <v>0</v>
      </c>
      <c r="AZ697" s="96">
        <f t="shared" si="27"/>
        <v>0</v>
      </c>
      <c r="BA697" s="96">
        <f t="shared" si="28"/>
        <v>0</v>
      </c>
      <c r="BB697" s="96">
        <f t="shared" si="29"/>
        <v>0</v>
      </c>
    </row>
    <row r="698" spans="33:54" hidden="1" x14ac:dyDescent="0.25">
      <c r="AG698" s="1" t="str">
        <f t="shared" si="30"/>
        <v/>
      </c>
      <c r="AH698" s="90">
        <v>124</v>
      </c>
      <c r="AI698" s="90">
        <v>124</v>
      </c>
      <c r="AJ698" s="1" t="str">
        <f>IFERROR(VLOOKUP(VLOOKUP($AI698,SALESTRANS,4,FALSE),'Master Info'!$A$14:$U$113,17,FALSE),"")</f>
        <v/>
      </c>
      <c r="AK698" s="1" t="str">
        <f>'Master Info'!$B$6&amp;Return!AI698</f>
        <v>17-18/124</v>
      </c>
      <c r="AL698" s="93" t="str">
        <f>IFERROR(VLOOKUP($AI698,'PIVOT REPORT'!$A$5:$K$1000,3,FALSE),"")</f>
        <v/>
      </c>
      <c r="AM698" s="91" t="str">
        <f>IFERROR(VLOOKUP($AI698,'PIVOT REPORT'!$A$5:$K$1000,9,FALSE),"")</f>
        <v/>
      </c>
      <c r="AN698" s="95" t="str">
        <f>IFERROR(VLOOKUP($AI698,'PIVOT REPORT'!$A$5:$K$1000,4,FALSE),"")</f>
        <v/>
      </c>
      <c r="AO698" s="91" t="str">
        <f>IFERROR(VLOOKUP($AI698,'PIVOT REPORT'!$A$5:$K$1000,5,FALSE),"")</f>
        <v/>
      </c>
      <c r="AP698" s="91" t="str">
        <f>IFERROR(VLOOKUP($AI698,'PIVOT REPORT'!$A$5:$K$1000,6,FALSE),"")</f>
        <v/>
      </c>
      <c r="AQ698" s="91" t="str">
        <f>IFERROR(VLOOKUP($AI698,'PIVOT REPORT'!$A$5:$K$1000,7,FALSE),"")</f>
        <v/>
      </c>
      <c r="AR698" s="91" t="str">
        <f>IFERROR(VLOOKUP($AI698,'PIVOT REPORT'!$A$5:$K$1000,8,FALSE),"")</f>
        <v/>
      </c>
      <c r="AS698" s="1"/>
      <c r="AT698" s="1" t="str">
        <f t="shared" si="21"/>
        <v/>
      </c>
      <c r="AU698" s="1" t="str">
        <f t="shared" si="22"/>
        <v>REGLIST</v>
      </c>
      <c r="AV698" s="1" t="str">
        <f t="shared" si="23"/>
        <v>REGLIST</v>
      </c>
      <c r="AW698" s="97">
        <f t="shared" si="24"/>
        <v>0</v>
      </c>
      <c r="AX698" s="96">
        <f t="shared" si="25"/>
        <v>0</v>
      </c>
      <c r="AY698" s="96">
        <f t="shared" si="26"/>
        <v>0</v>
      </c>
      <c r="AZ698" s="96">
        <f t="shared" si="27"/>
        <v>0</v>
      </c>
      <c r="BA698" s="96">
        <f t="shared" si="28"/>
        <v>0</v>
      </c>
      <c r="BB698" s="96">
        <f t="shared" si="29"/>
        <v>0</v>
      </c>
    </row>
    <row r="699" spans="33:54" hidden="1" x14ac:dyDescent="0.25">
      <c r="AG699" s="1" t="str">
        <f t="shared" si="30"/>
        <v/>
      </c>
      <c r="AH699" s="90">
        <v>125</v>
      </c>
      <c r="AI699" s="90">
        <v>125</v>
      </c>
      <c r="AJ699" s="1" t="str">
        <f>IFERROR(VLOOKUP(VLOOKUP($AI699,SALESTRANS,4,FALSE),'Master Info'!$A$14:$U$113,17,FALSE),"")</f>
        <v/>
      </c>
      <c r="AK699" s="1" t="str">
        <f>'Master Info'!$B$6&amp;Return!AI699</f>
        <v>17-18/125</v>
      </c>
      <c r="AL699" s="93" t="str">
        <f>IFERROR(VLOOKUP($AI699,'PIVOT REPORT'!$A$5:$K$1000,3,FALSE),"")</f>
        <v/>
      </c>
      <c r="AM699" s="91" t="str">
        <f>IFERROR(VLOOKUP($AI699,'PIVOT REPORT'!$A$5:$K$1000,9,FALSE),"")</f>
        <v/>
      </c>
      <c r="AN699" s="95" t="str">
        <f>IFERROR(VLOOKUP($AI699,'PIVOT REPORT'!$A$5:$K$1000,4,FALSE),"")</f>
        <v/>
      </c>
      <c r="AO699" s="91" t="str">
        <f>IFERROR(VLOOKUP($AI699,'PIVOT REPORT'!$A$5:$K$1000,5,FALSE),"")</f>
        <v/>
      </c>
      <c r="AP699" s="91" t="str">
        <f>IFERROR(VLOOKUP($AI699,'PIVOT REPORT'!$A$5:$K$1000,6,FALSE),"")</f>
        <v/>
      </c>
      <c r="AQ699" s="91" t="str">
        <f>IFERROR(VLOOKUP($AI699,'PIVOT REPORT'!$A$5:$K$1000,7,FALSE),"")</f>
        <v/>
      </c>
      <c r="AR699" s="91" t="str">
        <f>IFERROR(VLOOKUP($AI699,'PIVOT REPORT'!$A$5:$K$1000,8,FALSE),"")</f>
        <v/>
      </c>
      <c r="AS699" s="1"/>
      <c r="AT699" s="1" t="str">
        <f t="shared" si="21"/>
        <v/>
      </c>
      <c r="AU699" s="1" t="str">
        <f t="shared" si="22"/>
        <v>REGLIST</v>
      </c>
      <c r="AV699" s="1" t="str">
        <f t="shared" si="23"/>
        <v>REGLIST</v>
      </c>
      <c r="AW699" s="97">
        <f t="shared" si="24"/>
        <v>0</v>
      </c>
      <c r="AX699" s="96">
        <f t="shared" si="25"/>
        <v>0</v>
      </c>
      <c r="AY699" s="96">
        <f t="shared" si="26"/>
        <v>0</v>
      </c>
      <c r="AZ699" s="96">
        <f t="shared" si="27"/>
        <v>0</v>
      </c>
      <c r="BA699" s="96">
        <f t="shared" si="28"/>
        <v>0</v>
      </c>
      <c r="BB699" s="96">
        <f t="shared" si="29"/>
        <v>0</v>
      </c>
    </row>
    <row r="700" spans="33:54" hidden="1" x14ac:dyDescent="0.25">
      <c r="AG700" s="1" t="str">
        <f t="shared" si="30"/>
        <v/>
      </c>
      <c r="AH700" s="90">
        <v>126</v>
      </c>
      <c r="AI700" s="90">
        <v>126</v>
      </c>
      <c r="AJ700" s="1" t="str">
        <f>IFERROR(VLOOKUP(VLOOKUP($AI700,SALESTRANS,4,FALSE),'Master Info'!$A$14:$U$113,17,FALSE),"")</f>
        <v/>
      </c>
      <c r="AK700" s="1" t="str">
        <f>'Master Info'!$B$6&amp;Return!AI700</f>
        <v>17-18/126</v>
      </c>
      <c r="AL700" s="93" t="str">
        <f>IFERROR(VLOOKUP($AI700,'PIVOT REPORT'!$A$5:$K$1000,3,FALSE),"")</f>
        <v/>
      </c>
      <c r="AM700" s="91" t="str">
        <f>IFERROR(VLOOKUP($AI700,'PIVOT REPORT'!$A$5:$K$1000,9,FALSE),"")</f>
        <v/>
      </c>
      <c r="AN700" s="95" t="str">
        <f>IFERROR(VLOOKUP($AI700,'PIVOT REPORT'!$A$5:$K$1000,4,FALSE),"")</f>
        <v/>
      </c>
      <c r="AO700" s="91" t="str">
        <f>IFERROR(VLOOKUP($AI700,'PIVOT REPORT'!$A$5:$K$1000,5,FALSE),"")</f>
        <v/>
      </c>
      <c r="AP700" s="91" t="str">
        <f>IFERROR(VLOOKUP($AI700,'PIVOT REPORT'!$A$5:$K$1000,6,FALSE),"")</f>
        <v/>
      </c>
      <c r="AQ700" s="91" t="str">
        <f>IFERROR(VLOOKUP($AI700,'PIVOT REPORT'!$A$5:$K$1000,7,FALSE),"")</f>
        <v/>
      </c>
      <c r="AR700" s="91" t="str">
        <f>IFERROR(VLOOKUP($AI700,'PIVOT REPORT'!$A$5:$K$1000,8,FALSE),"")</f>
        <v/>
      </c>
      <c r="AS700" s="1"/>
      <c r="AT700" s="1" t="str">
        <f t="shared" si="21"/>
        <v/>
      </c>
      <c r="AU700" s="1" t="str">
        <f t="shared" si="22"/>
        <v>REGLIST</v>
      </c>
      <c r="AV700" s="1" t="str">
        <f t="shared" si="23"/>
        <v>REGLIST</v>
      </c>
      <c r="AW700" s="97">
        <f t="shared" si="24"/>
        <v>0</v>
      </c>
      <c r="AX700" s="96">
        <f t="shared" si="25"/>
        <v>0</v>
      </c>
      <c r="AY700" s="96">
        <f t="shared" si="26"/>
        <v>0</v>
      </c>
      <c r="AZ700" s="96">
        <f t="shared" si="27"/>
        <v>0</v>
      </c>
      <c r="BA700" s="96">
        <f t="shared" si="28"/>
        <v>0</v>
      </c>
      <c r="BB700" s="96">
        <f t="shared" si="29"/>
        <v>0</v>
      </c>
    </row>
    <row r="701" spans="33:54" hidden="1" x14ac:dyDescent="0.25">
      <c r="AG701" s="1" t="str">
        <f t="shared" si="30"/>
        <v/>
      </c>
      <c r="AH701" s="90">
        <v>127</v>
      </c>
      <c r="AI701" s="90">
        <v>127</v>
      </c>
      <c r="AJ701" s="1" t="str">
        <f>IFERROR(VLOOKUP(VLOOKUP($AI701,SALESTRANS,4,FALSE),'Master Info'!$A$14:$U$113,17,FALSE),"")</f>
        <v/>
      </c>
      <c r="AK701" s="1" t="str">
        <f>'Master Info'!$B$6&amp;Return!AI701</f>
        <v>17-18/127</v>
      </c>
      <c r="AL701" s="93" t="str">
        <f>IFERROR(VLOOKUP($AI701,'PIVOT REPORT'!$A$5:$K$1000,3,FALSE),"")</f>
        <v/>
      </c>
      <c r="AM701" s="91" t="str">
        <f>IFERROR(VLOOKUP($AI701,'PIVOT REPORT'!$A$5:$K$1000,9,FALSE),"")</f>
        <v/>
      </c>
      <c r="AN701" s="95" t="str">
        <f>IFERROR(VLOOKUP($AI701,'PIVOT REPORT'!$A$5:$K$1000,4,FALSE),"")</f>
        <v/>
      </c>
      <c r="AO701" s="91" t="str">
        <f>IFERROR(VLOOKUP($AI701,'PIVOT REPORT'!$A$5:$K$1000,5,FALSE),"")</f>
        <v/>
      </c>
      <c r="AP701" s="91" t="str">
        <f>IFERROR(VLOOKUP($AI701,'PIVOT REPORT'!$A$5:$K$1000,6,FALSE),"")</f>
        <v/>
      </c>
      <c r="AQ701" s="91" t="str">
        <f>IFERROR(VLOOKUP($AI701,'PIVOT REPORT'!$A$5:$K$1000,7,FALSE),"")</f>
        <v/>
      </c>
      <c r="AR701" s="91" t="str">
        <f>IFERROR(VLOOKUP($AI701,'PIVOT REPORT'!$A$5:$K$1000,8,FALSE),"")</f>
        <v/>
      </c>
      <c r="AS701" s="1"/>
      <c r="AT701" s="1" t="str">
        <f t="shared" si="21"/>
        <v/>
      </c>
      <c r="AU701" s="1" t="str">
        <f t="shared" si="22"/>
        <v>REGLIST</v>
      </c>
      <c r="AV701" s="1" t="str">
        <f t="shared" si="23"/>
        <v>REGLIST</v>
      </c>
      <c r="AW701" s="97">
        <f t="shared" si="24"/>
        <v>0</v>
      </c>
      <c r="AX701" s="96">
        <f t="shared" si="25"/>
        <v>0</v>
      </c>
      <c r="AY701" s="96">
        <f t="shared" si="26"/>
        <v>0</v>
      </c>
      <c r="AZ701" s="96">
        <f t="shared" si="27"/>
        <v>0</v>
      </c>
      <c r="BA701" s="96">
        <f t="shared" si="28"/>
        <v>0</v>
      </c>
      <c r="BB701" s="96">
        <f t="shared" si="29"/>
        <v>0</v>
      </c>
    </row>
    <row r="702" spans="33:54" hidden="1" x14ac:dyDescent="0.25">
      <c r="AG702" s="1" t="str">
        <f t="shared" si="30"/>
        <v/>
      </c>
      <c r="AH702" s="90">
        <v>128</v>
      </c>
      <c r="AI702" s="90">
        <v>128</v>
      </c>
      <c r="AJ702" s="1" t="str">
        <f>IFERROR(VLOOKUP(VLOOKUP($AI702,SALESTRANS,4,FALSE),'Master Info'!$A$14:$U$113,17,FALSE),"")</f>
        <v/>
      </c>
      <c r="AK702" s="1" t="str">
        <f>'Master Info'!$B$6&amp;Return!AI702</f>
        <v>17-18/128</v>
      </c>
      <c r="AL702" s="93" t="str">
        <f>IFERROR(VLOOKUP($AI702,'PIVOT REPORT'!$A$5:$K$1000,3,FALSE),"")</f>
        <v/>
      </c>
      <c r="AM702" s="91" t="str">
        <f>IFERROR(VLOOKUP($AI702,'PIVOT REPORT'!$A$5:$K$1000,9,FALSE),"")</f>
        <v/>
      </c>
      <c r="AN702" s="95" t="str">
        <f>IFERROR(VLOOKUP($AI702,'PIVOT REPORT'!$A$5:$K$1000,4,FALSE),"")</f>
        <v/>
      </c>
      <c r="AO702" s="91" t="str">
        <f>IFERROR(VLOOKUP($AI702,'PIVOT REPORT'!$A$5:$K$1000,5,FALSE),"")</f>
        <v/>
      </c>
      <c r="AP702" s="91" t="str">
        <f>IFERROR(VLOOKUP($AI702,'PIVOT REPORT'!$A$5:$K$1000,6,FALSE),"")</f>
        <v/>
      </c>
      <c r="AQ702" s="91" t="str">
        <f>IFERROR(VLOOKUP($AI702,'PIVOT REPORT'!$A$5:$K$1000,7,FALSE),"")</f>
        <v/>
      </c>
      <c r="AR702" s="91" t="str">
        <f>IFERROR(VLOOKUP($AI702,'PIVOT REPORT'!$A$5:$K$1000,8,FALSE),"")</f>
        <v/>
      </c>
      <c r="AS702" s="1"/>
      <c r="AT702" s="1" t="str">
        <f t="shared" si="21"/>
        <v/>
      </c>
      <c r="AU702" s="1" t="str">
        <f t="shared" si="22"/>
        <v>REGLIST</v>
      </c>
      <c r="AV702" s="1" t="str">
        <f t="shared" si="23"/>
        <v>REGLIST</v>
      </c>
      <c r="AW702" s="97">
        <f t="shared" si="24"/>
        <v>0</v>
      </c>
      <c r="AX702" s="96">
        <f t="shared" si="25"/>
        <v>0</v>
      </c>
      <c r="AY702" s="96">
        <f t="shared" si="26"/>
        <v>0</v>
      </c>
      <c r="AZ702" s="96">
        <f t="shared" si="27"/>
        <v>0</v>
      </c>
      <c r="BA702" s="96">
        <f t="shared" si="28"/>
        <v>0</v>
      </c>
      <c r="BB702" s="96">
        <f t="shared" si="29"/>
        <v>0</v>
      </c>
    </row>
    <row r="703" spans="33:54" hidden="1" x14ac:dyDescent="0.25">
      <c r="AG703" s="1" t="str">
        <f t="shared" si="30"/>
        <v/>
      </c>
      <c r="AH703" s="90">
        <v>129</v>
      </c>
      <c r="AI703" s="90">
        <v>129</v>
      </c>
      <c r="AJ703" s="1" t="str">
        <f>IFERROR(VLOOKUP(VLOOKUP($AI703,SALESTRANS,4,FALSE),'Master Info'!$A$14:$U$113,17,FALSE),"")</f>
        <v/>
      </c>
      <c r="AK703" s="1" t="str">
        <f>'Master Info'!$B$6&amp;Return!AI703</f>
        <v>17-18/129</v>
      </c>
      <c r="AL703" s="93" t="str">
        <f>IFERROR(VLOOKUP($AI703,'PIVOT REPORT'!$A$5:$K$1000,3,FALSE),"")</f>
        <v/>
      </c>
      <c r="AM703" s="91" t="str">
        <f>IFERROR(VLOOKUP($AI703,'PIVOT REPORT'!$A$5:$K$1000,9,FALSE),"")</f>
        <v/>
      </c>
      <c r="AN703" s="95" t="str">
        <f>IFERROR(VLOOKUP($AI703,'PIVOT REPORT'!$A$5:$K$1000,4,FALSE),"")</f>
        <v/>
      </c>
      <c r="AO703" s="91" t="str">
        <f>IFERROR(VLOOKUP($AI703,'PIVOT REPORT'!$A$5:$K$1000,5,FALSE),"")</f>
        <v/>
      </c>
      <c r="AP703" s="91" t="str">
        <f>IFERROR(VLOOKUP($AI703,'PIVOT REPORT'!$A$5:$K$1000,6,FALSE),"")</f>
        <v/>
      </c>
      <c r="AQ703" s="91" t="str">
        <f>IFERROR(VLOOKUP($AI703,'PIVOT REPORT'!$A$5:$K$1000,7,FALSE),"")</f>
        <v/>
      </c>
      <c r="AR703" s="91" t="str">
        <f>IFERROR(VLOOKUP($AI703,'PIVOT REPORT'!$A$5:$K$1000,8,FALSE),"")</f>
        <v/>
      </c>
      <c r="AS703" s="1"/>
      <c r="AT703" s="1" t="str">
        <f t="shared" ref="AT703:AT766" si="31">IFERROR(VLOOKUP(LEFT(AJ703,2),State,2),"")</f>
        <v/>
      </c>
      <c r="AU703" s="1" t="str">
        <f t="shared" ref="AU703:AU766" si="32">IF(RIGHT(AJ703,12)&lt;&gt;"UNREGISTERED","REGLIST",IF(AND(AO703&gt;=250000,AP703&gt;0),"IGSLIST","CONSO"))</f>
        <v>REGLIST</v>
      </c>
      <c r="AV703" s="1" t="str">
        <f t="shared" si="23"/>
        <v>REGLIST</v>
      </c>
      <c r="AW703" s="97">
        <f t="shared" si="24"/>
        <v>0</v>
      </c>
      <c r="AX703" s="96">
        <f t="shared" si="25"/>
        <v>0</v>
      </c>
      <c r="AY703" s="96">
        <f t="shared" si="26"/>
        <v>0</v>
      </c>
      <c r="AZ703" s="96">
        <f t="shared" si="27"/>
        <v>0</v>
      </c>
      <c r="BA703" s="96">
        <f t="shared" si="28"/>
        <v>0</v>
      </c>
      <c r="BB703" s="96">
        <f t="shared" si="29"/>
        <v>0</v>
      </c>
    </row>
    <row r="704" spans="33:54" hidden="1" x14ac:dyDescent="0.25">
      <c r="AG704" s="1" t="str">
        <f t="shared" si="30"/>
        <v/>
      </c>
      <c r="AH704" s="90">
        <v>130</v>
      </c>
      <c r="AI704" s="90">
        <v>130</v>
      </c>
      <c r="AJ704" s="1" t="str">
        <f>IFERROR(VLOOKUP(VLOOKUP($AI704,SALESTRANS,4,FALSE),'Master Info'!$A$14:$U$113,17,FALSE),"")</f>
        <v/>
      </c>
      <c r="AK704" s="1" t="str">
        <f>'Master Info'!$B$6&amp;Return!AI704</f>
        <v>17-18/130</v>
      </c>
      <c r="AL704" s="93" t="str">
        <f>IFERROR(VLOOKUP($AI704,'PIVOT REPORT'!$A$5:$K$1000,3,FALSE),"")</f>
        <v/>
      </c>
      <c r="AM704" s="91" t="str">
        <f>IFERROR(VLOOKUP($AI704,'PIVOT REPORT'!$A$5:$K$1000,9,FALSE),"")</f>
        <v/>
      </c>
      <c r="AN704" s="95" t="str">
        <f>IFERROR(VLOOKUP($AI704,'PIVOT REPORT'!$A$5:$K$1000,4,FALSE),"")</f>
        <v/>
      </c>
      <c r="AO704" s="91" t="str">
        <f>IFERROR(VLOOKUP($AI704,'PIVOT REPORT'!$A$5:$K$1000,5,FALSE),"")</f>
        <v/>
      </c>
      <c r="AP704" s="91" t="str">
        <f>IFERROR(VLOOKUP($AI704,'PIVOT REPORT'!$A$5:$K$1000,6,FALSE),"")</f>
        <v/>
      </c>
      <c r="AQ704" s="91" t="str">
        <f>IFERROR(VLOOKUP($AI704,'PIVOT REPORT'!$A$5:$K$1000,7,FALSE),"")</f>
        <v/>
      </c>
      <c r="AR704" s="91" t="str">
        <f>IFERROR(VLOOKUP($AI704,'PIVOT REPORT'!$A$5:$K$1000,8,FALSE),"")</f>
        <v/>
      </c>
      <c r="AS704" s="1"/>
      <c r="AT704" s="1" t="str">
        <f t="shared" si="31"/>
        <v/>
      </c>
      <c r="AU704" s="1" t="str">
        <f t="shared" si="32"/>
        <v>REGLIST</v>
      </c>
      <c r="AV704" s="1" t="str">
        <f t="shared" ref="AV704:AV767" si="33">AG704&amp;AU704</f>
        <v>REGLIST</v>
      </c>
      <c r="AW704" s="97">
        <f t="shared" ref="AW704:AW767" si="34">IF(MONTH($K$2)&amp;"CONSO"=$AV704,$AN704,0)</f>
        <v>0</v>
      </c>
      <c r="AX704" s="96">
        <f t="shared" ref="AX704:AX767" si="35">IF(MONTH($K$2)&amp;"CONSO"=$AV704,$AO704,0)</f>
        <v>0</v>
      </c>
      <c r="AY704" s="96">
        <f t="shared" ref="AY704:AY767" si="36">IF(MONTH($K$2)&amp;"CONSO"=$AV704,$AP704,0)</f>
        <v>0</v>
      </c>
      <c r="AZ704" s="96">
        <f t="shared" ref="AZ704:AZ767" si="37">IF(MONTH($K$2)&amp;"CONSO"=$AV704,$AQ704,0)</f>
        <v>0</v>
      </c>
      <c r="BA704" s="96">
        <f t="shared" ref="BA704:BA767" si="38">IF(MONTH($K$2)&amp;"CONSO"=$AV704,$AR704,0)</f>
        <v>0</v>
      </c>
      <c r="BB704" s="96">
        <f t="shared" ref="BB704:BB767" si="39">IF(MONTH($K$2)&amp;"CONSO"=$AV704,$AM704,0)</f>
        <v>0</v>
      </c>
    </row>
    <row r="705" spans="33:54" hidden="1" x14ac:dyDescent="0.25">
      <c r="AG705" s="1" t="str">
        <f t="shared" si="30"/>
        <v/>
      </c>
      <c r="AH705" s="90">
        <v>131</v>
      </c>
      <c r="AI705" s="90">
        <v>131</v>
      </c>
      <c r="AJ705" s="1" t="str">
        <f>IFERROR(VLOOKUP(VLOOKUP($AI705,SALESTRANS,4,FALSE),'Master Info'!$A$14:$U$113,17,FALSE),"")</f>
        <v/>
      </c>
      <c r="AK705" s="1" t="str">
        <f>'Master Info'!$B$6&amp;Return!AI705</f>
        <v>17-18/131</v>
      </c>
      <c r="AL705" s="93" t="str">
        <f>IFERROR(VLOOKUP($AI705,'PIVOT REPORT'!$A$5:$K$1000,3,FALSE),"")</f>
        <v/>
      </c>
      <c r="AM705" s="91" t="str">
        <f>IFERROR(VLOOKUP($AI705,'PIVOT REPORT'!$A$5:$K$1000,9,FALSE),"")</f>
        <v/>
      </c>
      <c r="AN705" s="95" t="str">
        <f>IFERROR(VLOOKUP($AI705,'PIVOT REPORT'!$A$5:$K$1000,4,FALSE),"")</f>
        <v/>
      </c>
      <c r="AO705" s="91" t="str">
        <f>IFERROR(VLOOKUP($AI705,'PIVOT REPORT'!$A$5:$K$1000,5,FALSE),"")</f>
        <v/>
      </c>
      <c r="AP705" s="91" t="str">
        <f>IFERROR(VLOOKUP($AI705,'PIVOT REPORT'!$A$5:$K$1000,6,FALSE),"")</f>
        <v/>
      </c>
      <c r="AQ705" s="91" t="str">
        <f>IFERROR(VLOOKUP($AI705,'PIVOT REPORT'!$A$5:$K$1000,7,FALSE),"")</f>
        <v/>
      </c>
      <c r="AR705" s="91" t="str">
        <f>IFERROR(VLOOKUP($AI705,'PIVOT REPORT'!$A$5:$K$1000,8,FALSE),"")</f>
        <v/>
      </c>
      <c r="AS705" s="1"/>
      <c r="AT705" s="1" t="str">
        <f t="shared" si="31"/>
        <v/>
      </c>
      <c r="AU705" s="1" t="str">
        <f t="shared" si="32"/>
        <v>REGLIST</v>
      </c>
      <c r="AV705" s="1" t="str">
        <f t="shared" si="33"/>
        <v>REGLIST</v>
      </c>
      <c r="AW705" s="97">
        <f t="shared" si="34"/>
        <v>0</v>
      </c>
      <c r="AX705" s="96">
        <f t="shared" si="35"/>
        <v>0</v>
      </c>
      <c r="AY705" s="96">
        <f t="shared" si="36"/>
        <v>0</v>
      </c>
      <c r="AZ705" s="96">
        <f t="shared" si="37"/>
        <v>0</v>
      </c>
      <c r="BA705" s="96">
        <f t="shared" si="38"/>
        <v>0</v>
      </c>
      <c r="BB705" s="96">
        <f t="shared" si="39"/>
        <v>0</v>
      </c>
    </row>
    <row r="706" spans="33:54" hidden="1" x14ac:dyDescent="0.25">
      <c r="AG706" s="1" t="str">
        <f t="shared" ref="AG706:AG769" si="40">IFERROR(MONTH(AL706),"")</f>
        <v/>
      </c>
      <c r="AH706" s="90">
        <v>132</v>
      </c>
      <c r="AI706" s="90">
        <v>132</v>
      </c>
      <c r="AJ706" s="1" t="str">
        <f>IFERROR(VLOOKUP(VLOOKUP($AI706,SALESTRANS,4,FALSE),'Master Info'!$A$14:$U$113,17,FALSE),"")</f>
        <v/>
      </c>
      <c r="AK706" s="1" t="str">
        <f>'Master Info'!$B$6&amp;Return!AI706</f>
        <v>17-18/132</v>
      </c>
      <c r="AL706" s="93" t="str">
        <f>IFERROR(VLOOKUP($AI706,'PIVOT REPORT'!$A$5:$K$1000,3,FALSE),"")</f>
        <v/>
      </c>
      <c r="AM706" s="91" t="str">
        <f>IFERROR(VLOOKUP($AI706,'PIVOT REPORT'!$A$5:$K$1000,9,FALSE),"")</f>
        <v/>
      </c>
      <c r="AN706" s="95" t="str">
        <f>IFERROR(VLOOKUP($AI706,'PIVOT REPORT'!$A$5:$K$1000,4,FALSE),"")</f>
        <v/>
      </c>
      <c r="AO706" s="91" t="str">
        <f>IFERROR(VLOOKUP($AI706,'PIVOT REPORT'!$A$5:$K$1000,5,FALSE),"")</f>
        <v/>
      </c>
      <c r="AP706" s="91" t="str">
        <f>IFERROR(VLOOKUP($AI706,'PIVOT REPORT'!$A$5:$K$1000,6,FALSE),"")</f>
        <v/>
      </c>
      <c r="AQ706" s="91" t="str">
        <f>IFERROR(VLOOKUP($AI706,'PIVOT REPORT'!$A$5:$K$1000,7,FALSE),"")</f>
        <v/>
      </c>
      <c r="AR706" s="91" t="str">
        <f>IFERROR(VLOOKUP($AI706,'PIVOT REPORT'!$A$5:$K$1000,8,FALSE),"")</f>
        <v/>
      </c>
      <c r="AS706" s="1"/>
      <c r="AT706" s="1" t="str">
        <f t="shared" si="31"/>
        <v/>
      </c>
      <c r="AU706" s="1" t="str">
        <f t="shared" si="32"/>
        <v>REGLIST</v>
      </c>
      <c r="AV706" s="1" t="str">
        <f t="shared" si="33"/>
        <v>REGLIST</v>
      </c>
      <c r="AW706" s="97">
        <f t="shared" si="34"/>
        <v>0</v>
      </c>
      <c r="AX706" s="96">
        <f t="shared" si="35"/>
        <v>0</v>
      </c>
      <c r="AY706" s="96">
        <f t="shared" si="36"/>
        <v>0</v>
      </c>
      <c r="AZ706" s="96">
        <f t="shared" si="37"/>
        <v>0</v>
      </c>
      <c r="BA706" s="96">
        <f t="shared" si="38"/>
        <v>0</v>
      </c>
      <c r="BB706" s="96">
        <f t="shared" si="39"/>
        <v>0</v>
      </c>
    </row>
    <row r="707" spans="33:54" hidden="1" x14ac:dyDescent="0.25">
      <c r="AG707" s="1" t="str">
        <f t="shared" si="40"/>
        <v/>
      </c>
      <c r="AH707" s="90">
        <v>133</v>
      </c>
      <c r="AI707" s="90">
        <v>133</v>
      </c>
      <c r="AJ707" s="1" t="str">
        <f>IFERROR(VLOOKUP(VLOOKUP($AI707,SALESTRANS,4,FALSE),'Master Info'!$A$14:$U$113,17,FALSE),"")</f>
        <v/>
      </c>
      <c r="AK707" s="1" t="str">
        <f>'Master Info'!$B$6&amp;Return!AI707</f>
        <v>17-18/133</v>
      </c>
      <c r="AL707" s="93" t="str">
        <f>IFERROR(VLOOKUP($AI707,'PIVOT REPORT'!$A$5:$K$1000,3,FALSE),"")</f>
        <v/>
      </c>
      <c r="AM707" s="91" t="str">
        <f>IFERROR(VLOOKUP($AI707,'PIVOT REPORT'!$A$5:$K$1000,9,FALSE),"")</f>
        <v/>
      </c>
      <c r="AN707" s="95" t="str">
        <f>IFERROR(VLOOKUP($AI707,'PIVOT REPORT'!$A$5:$K$1000,4,FALSE),"")</f>
        <v/>
      </c>
      <c r="AO707" s="91" t="str">
        <f>IFERROR(VLOOKUP($AI707,'PIVOT REPORT'!$A$5:$K$1000,5,FALSE),"")</f>
        <v/>
      </c>
      <c r="AP707" s="91" t="str">
        <f>IFERROR(VLOOKUP($AI707,'PIVOT REPORT'!$A$5:$K$1000,6,FALSE),"")</f>
        <v/>
      </c>
      <c r="AQ707" s="91" t="str">
        <f>IFERROR(VLOOKUP($AI707,'PIVOT REPORT'!$A$5:$K$1000,7,FALSE),"")</f>
        <v/>
      </c>
      <c r="AR707" s="91" t="str">
        <f>IFERROR(VLOOKUP($AI707,'PIVOT REPORT'!$A$5:$K$1000,8,FALSE),"")</f>
        <v/>
      </c>
      <c r="AS707" s="1"/>
      <c r="AT707" s="1" t="str">
        <f t="shared" si="31"/>
        <v/>
      </c>
      <c r="AU707" s="1" t="str">
        <f t="shared" si="32"/>
        <v>REGLIST</v>
      </c>
      <c r="AV707" s="1" t="str">
        <f t="shared" si="33"/>
        <v>REGLIST</v>
      </c>
      <c r="AW707" s="97">
        <f t="shared" si="34"/>
        <v>0</v>
      </c>
      <c r="AX707" s="96">
        <f t="shared" si="35"/>
        <v>0</v>
      </c>
      <c r="AY707" s="96">
        <f t="shared" si="36"/>
        <v>0</v>
      </c>
      <c r="AZ707" s="96">
        <f t="shared" si="37"/>
        <v>0</v>
      </c>
      <c r="BA707" s="96">
        <f t="shared" si="38"/>
        <v>0</v>
      </c>
      <c r="BB707" s="96">
        <f t="shared" si="39"/>
        <v>0</v>
      </c>
    </row>
    <row r="708" spans="33:54" hidden="1" x14ac:dyDescent="0.25">
      <c r="AG708" s="1" t="str">
        <f t="shared" si="40"/>
        <v/>
      </c>
      <c r="AH708" s="90">
        <v>134</v>
      </c>
      <c r="AI708" s="90">
        <v>134</v>
      </c>
      <c r="AJ708" s="1" t="str">
        <f>IFERROR(VLOOKUP(VLOOKUP($AI708,SALESTRANS,4,FALSE),'Master Info'!$A$14:$U$113,17,FALSE),"")</f>
        <v/>
      </c>
      <c r="AK708" s="1" t="str">
        <f>'Master Info'!$B$6&amp;Return!AI708</f>
        <v>17-18/134</v>
      </c>
      <c r="AL708" s="93" t="str">
        <f>IFERROR(VLOOKUP($AI708,'PIVOT REPORT'!$A$5:$K$1000,3,FALSE),"")</f>
        <v/>
      </c>
      <c r="AM708" s="91" t="str">
        <f>IFERROR(VLOOKUP($AI708,'PIVOT REPORT'!$A$5:$K$1000,9,FALSE),"")</f>
        <v/>
      </c>
      <c r="AN708" s="95" t="str">
        <f>IFERROR(VLOOKUP($AI708,'PIVOT REPORT'!$A$5:$K$1000,4,FALSE),"")</f>
        <v/>
      </c>
      <c r="AO708" s="91" t="str">
        <f>IFERROR(VLOOKUP($AI708,'PIVOT REPORT'!$A$5:$K$1000,5,FALSE),"")</f>
        <v/>
      </c>
      <c r="AP708" s="91" t="str">
        <f>IFERROR(VLOOKUP($AI708,'PIVOT REPORT'!$A$5:$K$1000,6,FALSE),"")</f>
        <v/>
      </c>
      <c r="AQ708" s="91" t="str">
        <f>IFERROR(VLOOKUP($AI708,'PIVOT REPORT'!$A$5:$K$1000,7,FALSE),"")</f>
        <v/>
      </c>
      <c r="AR708" s="91" t="str">
        <f>IFERROR(VLOOKUP($AI708,'PIVOT REPORT'!$A$5:$K$1000,8,FALSE),"")</f>
        <v/>
      </c>
      <c r="AS708" s="1"/>
      <c r="AT708" s="1" t="str">
        <f t="shared" si="31"/>
        <v/>
      </c>
      <c r="AU708" s="1" t="str">
        <f t="shared" si="32"/>
        <v>REGLIST</v>
      </c>
      <c r="AV708" s="1" t="str">
        <f t="shared" si="33"/>
        <v>REGLIST</v>
      </c>
      <c r="AW708" s="97">
        <f t="shared" si="34"/>
        <v>0</v>
      </c>
      <c r="AX708" s="96">
        <f t="shared" si="35"/>
        <v>0</v>
      </c>
      <c r="AY708" s="96">
        <f t="shared" si="36"/>
        <v>0</v>
      </c>
      <c r="AZ708" s="96">
        <f t="shared" si="37"/>
        <v>0</v>
      </c>
      <c r="BA708" s="96">
        <f t="shared" si="38"/>
        <v>0</v>
      </c>
      <c r="BB708" s="96">
        <f t="shared" si="39"/>
        <v>0</v>
      </c>
    </row>
    <row r="709" spans="33:54" hidden="1" x14ac:dyDescent="0.25">
      <c r="AG709" s="1" t="str">
        <f t="shared" si="40"/>
        <v/>
      </c>
      <c r="AH709" s="90">
        <v>135</v>
      </c>
      <c r="AI709" s="90">
        <v>135</v>
      </c>
      <c r="AJ709" s="1" t="str">
        <f>IFERROR(VLOOKUP(VLOOKUP($AI709,SALESTRANS,4,FALSE),'Master Info'!$A$14:$U$113,17,FALSE),"")</f>
        <v/>
      </c>
      <c r="AK709" s="1" t="str">
        <f>'Master Info'!$B$6&amp;Return!AI709</f>
        <v>17-18/135</v>
      </c>
      <c r="AL709" s="93" t="str">
        <f>IFERROR(VLOOKUP($AI709,'PIVOT REPORT'!$A$5:$K$1000,3,FALSE),"")</f>
        <v/>
      </c>
      <c r="AM709" s="91" t="str">
        <f>IFERROR(VLOOKUP($AI709,'PIVOT REPORT'!$A$5:$K$1000,9,FALSE),"")</f>
        <v/>
      </c>
      <c r="AN709" s="95" t="str">
        <f>IFERROR(VLOOKUP($AI709,'PIVOT REPORT'!$A$5:$K$1000,4,FALSE),"")</f>
        <v/>
      </c>
      <c r="AO709" s="91" t="str">
        <f>IFERROR(VLOOKUP($AI709,'PIVOT REPORT'!$A$5:$K$1000,5,FALSE),"")</f>
        <v/>
      </c>
      <c r="AP709" s="91" t="str">
        <f>IFERROR(VLOOKUP($AI709,'PIVOT REPORT'!$A$5:$K$1000,6,FALSE),"")</f>
        <v/>
      </c>
      <c r="AQ709" s="91" t="str">
        <f>IFERROR(VLOOKUP($AI709,'PIVOT REPORT'!$A$5:$K$1000,7,FALSE),"")</f>
        <v/>
      </c>
      <c r="AR709" s="91" t="str">
        <f>IFERROR(VLOOKUP($AI709,'PIVOT REPORT'!$A$5:$K$1000,8,FALSE),"")</f>
        <v/>
      </c>
      <c r="AS709" s="1"/>
      <c r="AT709" s="1" t="str">
        <f t="shared" si="31"/>
        <v/>
      </c>
      <c r="AU709" s="1" t="str">
        <f t="shared" si="32"/>
        <v>REGLIST</v>
      </c>
      <c r="AV709" s="1" t="str">
        <f t="shared" si="33"/>
        <v>REGLIST</v>
      </c>
      <c r="AW709" s="97">
        <f t="shared" si="34"/>
        <v>0</v>
      </c>
      <c r="AX709" s="96">
        <f t="shared" si="35"/>
        <v>0</v>
      </c>
      <c r="AY709" s="96">
        <f t="shared" si="36"/>
        <v>0</v>
      </c>
      <c r="AZ709" s="96">
        <f t="shared" si="37"/>
        <v>0</v>
      </c>
      <c r="BA709" s="96">
        <f t="shared" si="38"/>
        <v>0</v>
      </c>
      <c r="BB709" s="96">
        <f t="shared" si="39"/>
        <v>0</v>
      </c>
    </row>
    <row r="710" spans="33:54" hidden="1" x14ac:dyDescent="0.25">
      <c r="AG710" s="1" t="str">
        <f t="shared" si="40"/>
        <v/>
      </c>
      <c r="AH710" s="90">
        <v>136</v>
      </c>
      <c r="AI710" s="90">
        <v>136</v>
      </c>
      <c r="AJ710" s="1" t="str">
        <f>IFERROR(VLOOKUP(VLOOKUP($AI710,SALESTRANS,4,FALSE),'Master Info'!$A$14:$U$113,17,FALSE),"")</f>
        <v/>
      </c>
      <c r="AK710" s="1" t="str">
        <f>'Master Info'!$B$6&amp;Return!AI710</f>
        <v>17-18/136</v>
      </c>
      <c r="AL710" s="93" t="str">
        <f>IFERROR(VLOOKUP($AI710,'PIVOT REPORT'!$A$5:$K$1000,3,FALSE),"")</f>
        <v/>
      </c>
      <c r="AM710" s="91" t="str">
        <f>IFERROR(VLOOKUP($AI710,'PIVOT REPORT'!$A$5:$K$1000,9,FALSE),"")</f>
        <v/>
      </c>
      <c r="AN710" s="95" t="str">
        <f>IFERROR(VLOOKUP($AI710,'PIVOT REPORT'!$A$5:$K$1000,4,FALSE),"")</f>
        <v/>
      </c>
      <c r="AO710" s="91" t="str">
        <f>IFERROR(VLOOKUP($AI710,'PIVOT REPORT'!$A$5:$K$1000,5,FALSE),"")</f>
        <v/>
      </c>
      <c r="AP710" s="91" t="str">
        <f>IFERROR(VLOOKUP($AI710,'PIVOT REPORT'!$A$5:$K$1000,6,FALSE),"")</f>
        <v/>
      </c>
      <c r="AQ710" s="91" t="str">
        <f>IFERROR(VLOOKUP($AI710,'PIVOT REPORT'!$A$5:$K$1000,7,FALSE),"")</f>
        <v/>
      </c>
      <c r="AR710" s="91" t="str">
        <f>IFERROR(VLOOKUP($AI710,'PIVOT REPORT'!$A$5:$K$1000,8,FALSE),"")</f>
        <v/>
      </c>
      <c r="AS710" s="1"/>
      <c r="AT710" s="1" t="str">
        <f t="shared" si="31"/>
        <v/>
      </c>
      <c r="AU710" s="1" t="str">
        <f t="shared" si="32"/>
        <v>REGLIST</v>
      </c>
      <c r="AV710" s="1" t="str">
        <f t="shared" si="33"/>
        <v>REGLIST</v>
      </c>
      <c r="AW710" s="97">
        <f t="shared" si="34"/>
        <v>0</v>
      </c>
      <c r="AX710" s="96">
        <f t="shared" si="35"/>
        <v>0</v>
      </c>
      <c r="AY710" s="96">
        <f t="shared" si="36"/>
        <v>0</v>
      </c>
      <c r="AZ710" s="96">
        <f t="shared" si="37"/>
        <v>0</v>
      </c>
      <c r="BA710" s="96">
        <f t="shared" si="38"/>
        <v>0</v>
      </c>
      <c r="BB710" s="96">
        <f t="shared" si="39"/>
        <v>0</v>
      </c>
    </row>
    <row r="711" spans="33:54" hidden="1" x14ac:dyDescent="0.25">
      <c r="AG711" s="1" t="str">
        <f t="shared" si="40"/>
        <v/>
      </c>
      <c r="AH711" s="90">
        <v>137</v>
      </c>
      <c r="AI711" s="90">
        <v>137</v>
      </c>
      <c r="AJ711" s="1" t="str">
        <f>IFERROR(VLOOKUP(VLOOKUP($AI711,SALESTRANS,4,FALSE),'Master Info'!$A$14:$U$113,17,FALSE),"")</f>
        <v/>
      </c>
      <c r="AK711" s="1" t="str">
        <f>'Master Info'!$B$6&amp;Return!AI711</f>
        <v>17-18/137</v>
      </c>
      <c r="AL711" s="93" t="str">
        <f>IFERROR(VLOOKUP($AI711,'PIVOT REPORT'!$A$5:$K$1000,3,FALSE),"")</f>
        <v/>
      </c>
      <c r="AM711" s="91" t="str">
        <f>IFERROR(VLOOKUP($AI711,'PIVOT REPORT'!$A$5:$K$1000,9,FALSE),"")</f>
        <v/>
      </c>
      <c r="AN711" s="95" t="str">
        <f>IFERROR(VLOOKUP($AI711,'PIVOT REPORT'!$A$5:$K$1000,4,FALSE),"")</f>
        <v/>
      </c>
      <c r="AO711" s="91" t="str">
        <f>IFERROR(VLOOKUP($AI711,'PIVOT REPORT'!$A$5:$K$1000,5,FALSE),"")</f>
        <v/>
      </c>
      <c r="AP711" s="91" t="str">
        <f>IFERROR(VLOOKUP($AI711,'PIVOT REPORT'!$A$5:$K$1000,6,FALSE),"")</f>
        <v/>
      </c>
      <c r="AQ711" s="91" t="str">
        <f>IFERROR(VLOOKUP($AI711,'PIVOT REPORT'!$A$5:$K$1000,7,FALSE),"")</f>
        <v/>
      </c>
      <c r="AR711" s="91" t="str">
        <f>IFERROR(VLOOKUP($AI711,'PIVOT REPORT'!$A$5:$K$1000,8,FALSE),"")</f>
        <v/>
      </c>
      <c r="AS711" s="1"/>
      <c r="AT711" s="1" t="str">
        <f t="shared" si="31"/>
        <v/>
      </c>
      <c r="AU711" s="1" t="str">
        <f t="shared" si="32"/>
        <v>REGLIST</v>
      </c>
      <c r="AV711" s="1" t="str">
        <f t="shared" si="33"/>
        <v>REGLIST</v>
      </c>
      <c r="AW711" s="97">
        <f t="shared" si="34"/>
        <v>0</v>
      </c>
      <c r="AX711" s="96">
        <f t="shared" si="35"/>
        <v>0</v>
      </c>
      <c r="AY711" s="96">
        <f t="shared" si="36"/>
        <v>0</v>
      </c>
      <c r="AZ711" s="96">
        <f t="shared" si="37"/>
        <v>0</v>
      </c>
      <c r="BA711" s="96">
        <f t="shared" si="38"/>
        <v>0</v>
      </c>
      <c r="BB711" s="96">
        <f t="shared" si="39"/>
        <v>0</v>
      </c>
    </row>
    <row r="712" spans="33:54" hidden="1" x14ac:dyDescent="0.25">
      <c r="AG712" s="1" t="str">
        <f t="shared" si="40"/>
        <v/>
      </c>
      <c r="AH712" s="90">
        <v>138</v>
      </c>
      <c r="AI712" s="90">
        <v>138</v>
      </c>
      <c r="AJ712" s="1" t="str">
        <f>IFERROR(VLOOKUP(VLOOKUP($AI712,SALESTRANS,4,FALSE),'Master Info'!$A$14:$U$113,17,FALSE),"")</f>
        <v/>
      </c>
      <c r="AK712" s="1" t="str">
        <f>'Master Info'!$B$6&amp;Return!AI712</f>
        <v>17-18/138</v>
      </c>
      <c r="AL712" s="93" t="str">
        <f>IFERROR(VLOOKUP($AI712,'PIVOT REPORT'!$A$5:$K$1000,3,FALSE),"")</f>
        <v/>
      </c>
      <c r="AM712" s="91" t="str">
        <f>IFERROR(VLOOKUP($AI712,'PIVOT REPORT'!$A$5:$K$1000,9,FALSE),"")</f>
        <v/>
      </c>
      <c r="AN712" s="95" t="str">
        <f>IFERROR(VLOOKUP($AI712,'PIVOT REPORT'!$A$5:$K$1000,4,FALSE),"")</f>
        <v/>
      </c>
      <c r="AO712" s="91" t="str">
        <f>IFERROR(VLOOKUP($AI712,'PIVOT REPORT'!$A$5:$K$1000,5,FALSE),"")</f>
        <v/>
      </c>
      <c r="AP712" s="91" t="str">
        <f>IFERROR(VLOOKUP($AI712,'PIVOT REPORT'!$A$5:$K$1000,6,FALSE),"")</f>
        <v/>
      </c>
      <c r="AQ712" s="91" t="str">
        <f>IFERROR(VLOOKUP($AI712,'PIVOT REPORT'!$A$5:$K$1000,7,FALSE),"")</f>
        <v/>
      </c>
      <c r="AR712" s="91" t="str">
        <f>IFERROR(VLOOKUP($AI712,'PIVOT REPORT'!$A$5:$K$1000,8,FALSE),"")</f>
        <v/>
      </c>
      <c r="AS712" s="1"/>
      <c r="AT712" s="1" t="str">
        <f t="shared" si="31"/>
        <v/>
      </c>
      <c r="AU712" s="1" t="str">
        <f t="shared" si="32"/>
        <v>REGLIST</v>
      </c>
      <c r="AV712" s="1" t="str">
        <f t="shared" si="33"/>
        <v>REGLIST</v>
      </c>
      <c r="AW712" s="97">
        <f t="shared" si="34"/>
        <v>0</v>
      </c>
      <c r="AX712" s="96">
        <f t="shared" si="35"/>
        <v>0</v>
      </c>
      <c r="AY712" s="96">
        <f t="shared" si="36"/>
        <v>0</v>
      </c>
      <c r="AZ712" s="96">
        <f t="shared" si="37"/>
        <v>0</v>
      </c>
      <c r="BA712" s="96">
        <f t="shared" si="38"/>
        <v>0</v>
      </c>
      <c r="BB712" s="96">
        <f t="shared" si="39"/>
        <v>0</v>
      </c>
    </row>
    <row r="713" spans="33:54" hidden="1" x14ac:dyDescent="0.25">
      <c r="AG713" s="1" t="str">
        <f t="shared" si="40"/>
        <v/>
      </c>
      <c r="AH713" s="90">
        <v>139</v>
      </c>
      <c r="AI713" s="90">
        <v>139</v>
      </c>
      <c r="AJ713" s="1" t="str">
        <f>IFERROR(VLOOKUP(VLOOKUP($AI713,SALESTRANS,4,FALSE),'Master Info'!$A$14:$U$113,17,FALSE),"")</f>
        <v/>
      </c>
      <c r="AK713" s="1" t="str">
        <f>'Master Info'!$B$6&amp;Return!AI713</f>
        <v>17-18/139</v>
      </c>
      <c r="AL713" s="93" t="str">
        <f>IFERROR(VLOOKUP($AI713,'PIVOT REPORT'!$A$5:$K$1000,3,FALSE),"")</f>
        <v/>
      </c>
      <c r="AM713" s="91" t="str">
        <f>IFERROR(VLOOKUP($AI713,'PIVOT REPORT'!$A$5:$K$1000,9,FALSE),"")</f>
        <v/>
      </c>
      <c r="AN713" s="95" t="str">
        <f>IFERROR(VLOOKUP($AI713,'PIVOT REPORT'!$A$5:$K$1000,4,FALSE),"")</f>
        <v/>
      </c>
      <c r="AO713" s="91" t="str">
        <f>IFERROR(VLOOKUP($AI713,'PIVOT REPORT'!$A$5:$K$1000,5,FALSE),"")</f>
        <v/>
      </c>
      <c r="AP713" s="91" t="str">
        <f>IFERROR(VLOOKUP($AI713,'PIVOT REPORT'!$A$5:$K$1000,6,FALSE),"")</f>
        <v/>
      </c>
      <c r="AQ713" s="91" t="str">
        <f>IFERROR(VLOOKUP($AI713,'PIVOT REPORT'!$A$5:$K$1000,7,FALSE),"")</f>
        <v/>
      </c>
      <c r="AR713" s="91" t="str">
        <f>IFERROR(VLOOKUP($AI713,'PIVOT REPORT'!$A$5:$K$1000,8,FALSE),"")</f>
        <v/>
      </c>
      <c r="AS713" s="1"/>
      <c r="AT713" s="1" t="str">
        <f t="shared" si="31"/>
        <v/>
      </c>
      <c r="AU713" s="1" t="str">
        <f t="shared" si="32"/>
        <v>REGLIST</v>
      </c>
      <c r="AV713" s="1" t="str">
        <f t="shared" si="33"/>
        <v>REGLIST</v>
      </c>
      <c r="AW713" s="97">
        <f t="shared" si="34"/>
        <v>0</v>
      </c>
      <c r="AX713" s="96">
        <f t="shared" si="35"/>
        <v>0</v>
      </c>
      <c r="AY713" s="96">
        <f t="shared" si="36"/>
        <v>0</v>
      </c>
      <c r="AZ713" s="96">
        <f t="shared" si="37"/>
        <v>0</v>
      </c>
      <c r="BA713" s="96">
        <f t="shared" si="38"/>
        <v>0</v>
      </c>
      <c r="BB713" s="96">
        <f t="shared" si="39"/>
        <v>0</v>
      </c>
    </row>
    <row r="714" spans="33:54" hidden="1" x14ac:dyDescent="0.25">
      <c r="AG714" s="1" t="str">
        <f t="shared" si="40"/>
        <v/>
      </c>
      <c r="AH714" s="90">
        <v>140</v>
      </c>
      <c r="AI714" s="90">
        <v>140</v>
      </c>
      <c r="AJ714" s="1" t="str">
        <f>IFERROR(VLOOKUP(VLOOKUP($AI714,SALESTRANS,4,FALSE),'Master Info'!$A$14:$U$113,17,FALSE),"")</f>
        <v/>
      </c>
      <c r="AK714" s="1" t="str">
        <f>'Master Info'!$B$6&amp;Return!AI714</f>
        <v>17-18/140</v>
      </c>
      <c r="AL714" s="93" t="str">
        <f>IFERROR(VLOOKUP($AI714,'PIVOT REPORT'!$A$5:$K$1000,3,FALSE),"")</f>
        <v/>
      </c>
      <c r="AM714" s="91" t="str">
        <f>IFERROR(VLOOKUP($AI714,'PIVOT REPORT'!$A$5:$K$1000,9,FALSE),"")</f>
        <v/>
      </c>
      <c r="AN714" s="95" t="str">
        <f>IFERROR(VLOOKUP($AI714,'PIVOT REPORT'!$A$5:$K$1000,4,FALSE),"")</f>
        <v/>
      </c>
      <c r="AO714" s="91" t="str">
        <f>IFERROR(VLOOKUP($AI714,'PIVOT REPORT'!$A$5:$K$1000,5,FALSE),"")</f>
        <v/>
      </c>
      <c r="AP714" s="91" t="str">
        <f>IFERROR(VLOOKUP($AI714,'PIVOT REPORT'!$A$5:$K$1000,6,FALSE),"")</f>
        <v/>
      </c>
      <c r="AQ714" s="91" t="str">
        <f>IFERROR(VLOOKUP($AI714,'PIVOT REPORT'!$A$5:$K$1000,7,FALSE),"")</f>
        <v/>
      </c>
      <c r="AR714" s="91" t="str">
        <f>IFERROR(VLOOKUP($AI714,'PIVOT REPORT'!$A$5:$K$1000,8,FALSE),"")</f>
        <v/>
      </c>
      <c r="AS714" s="1"/>
      <c r="AT714" s="1" t="str">
        <f t="shared" si="31"/>
        <v/>
      </c>
      <c r="AU714" s="1" t="str">
        <f t="shared" si="32"/>
        <v>REGLIST</v>
      </c>
      <c r="AV714" s="1" t="str">
        <f t="shared" si="33"/>
        <v>REGLIST</v>
      </c>
      <c r="AW714" s="97">
        <f t="shared" si="34"/>
        <v>0</v>
      </c>
      <c r="AX714" s="96">
        <f t="shared" si="35"/>
        <v>0</v>
      </c>
      <c r="AY714" s="96">
        <f t="shared" si="36"/>
        <v>0</v>
      </c>
      <c r="AZ714" s="96">
        <f t="shared" si="37"/>
        <v>0</v>
      </c>
      <c r="BA714" s="96">
        <f t="shared" si="38"/>
        <v>0</v>
      </c>
      <c r="BB714" s="96">
        <f t="shared" si="39"/>
        <v>0</v>
      </c>
    </row>
    <row r="715" spans="33:54" hidden="1" x14ac:dyDescent="0.25">
      <c r="AG715" s="1" t="str">
        <f t="shared" si="40"/>
        <v/>
      </c>
      <c r="AH715" s="90">
        <v>141</v>
      </c>
      <c r="AI715" s="90">
        <v>141</v>
      </c>
      <c r="AJ715" s="1" t="str">
        <f>IFERROR(VLOOKUP(VLOOKUP($AI715,SALESTRANS,4,FALSE),'Master Info'!$A$14:$U$113,17,FALSE),"")</f>
        <v/>
      </c>
      <c r="AK715" s="1" t="str">
        <f>'Master Info'!$B$6&amp;Return!AI715</f>
        <v>17-18/141</v>
      </c>
      <c r="AL715" s="93" t="str">
        <f>IFERROR(VLOOKUP($AI715,'PIVOT REPORT'!$A$5:$K$1000,3,FALSE),"")</f>
        <v/>
      </c>
      <c r="AM715" s="91" t="str">
        <f>IFERROR(VLOOKUP($AI715,'PIVOT REPORT'!$A$5:$K$1000,9,FALSE),"")</f>
        <v/>
      </c>
      <c r="AN715" s="95" t="str">
        <f>IFERROR(VLOOKUP($AI715,'PIVOT REPORT'!$A$5:$K$1000,4,FALSE),"")</f>
        <v/>
      </c>
      <c r="AO715" s="91" t="str">
        <f>IFERROR(VLOOKUP($AI715,'PIVOT REPORT'!$A$5:$K$1000,5,FALSE),"")</f>
        <v/>
      </c>
      <c r="AP715" s="91" t="str">
        <f>IFERROR(VLOOKUP($AI715,'PIVOT REPORT'!$A$5:$K$1000,6,FALSE),"")</f>
        <v/>
      </c>
      <c r="AQ715" s="91" t="str">
        <f>IFERROR(VLOOKUP($AI715,'PIVOT REPORT'!$A$5:$K$1000,7,FALSE),"")</f>
        <v/>
      </c>
      <c r="AR715" s="91" t="str">
        <f>IFERROR(VLOOKUP($AI715,'PIVOT REPORT'!$A$5:$K$1000,8,FALSE),"")</f>
        <v/>
      </c>
      <c r="AS715" s="1"/>
      <c r="AT715" s="1" t="str">
        <f t="shared" si="31"/>
        <v/>
      </c>
      <c r="AU715" s="1" t="str">
        <f t="shared" si="32"/>
        <v>REGLIST</v>
      </c>
      <c r="AV715" s="1" t="str">
        <f t="shared" si="33"/>
        <v>REGLIST</v>
      </c>
      <c r="AW715" s="97">
        <f t="shared" si="34"/>
        <v>0</v>
      </c>
      <c r="AX715" s="96">
        <f t="shared" si="35"/>
        <v>0</v>
      </c>
      <c r="AY715" s="96">
        <f t="shared" si="36"/>
        <v>0</v>
      </c>
      <c r="AZ715" s="96">
        <f t="shared" si="37"/>
        <v>0</v>
      </c>
      <c r="BA715" s="96">
        <f t="shared" si="38"/>
        <v>0</v>
      </c>
      <c r="BB715" s="96">
        <f t="shared" si="39"/>
        <v>0</v>
      </c>
    </row>
    <row r="716" spans="33:54" hidden="1" x14ac:dyDescent="0.25">
      <c r="AG716" s="1" t="str">
        <f t="shared" si="40"/>
        <v/>
      </c>
      <c r="AH716" s="90">
        <v>142</v>
      </c>
      <c r="AI716" s="90">
        <v>142</v>
      </c>
      <c r="AJ716" s="1" t="str">
        <f>IFERROR(VLOOKUP(VLOOKUP($AI716,SALESTRANS,4,FALSE),'Master Info'!$A$14:$U$113,17,FALSE),"")</f>
        <v/>
      </c>
      <c r="AK716" s="1" t="str">
        <f>'Master Info'!$B$6&amp;Return!AI716</f>
        <v>17-18/142</v>
      </c>
      <c r="AL716" s="93" t="str">
        <f>IFERROR(VLOOKUP($AI716,'PIVOT REPORT'!$A$5:$K$1000,3,FALSE),"")</f>
        <v/>
      </c>
      <c r="AM716" s="91" t="str">
        <f>IFERROR(VLOOKUP($AI716,'PIVOT REPORT'!$A$5:$K$1000,9,FALSE),"")</f>
        <v/>
      </c>
      <c r="AN716" s="95" t="str">
        <f>IFERROR(VLOOKUP($AI716,'PIVOT REPORT'!$A$5:$K$1000,4,FALSE),"")</f>
        <v/>
      </c>
      <c r="AO716" s="91" t="str">
        <f>IFERROR(VLOOKUP($AI716,'PIVOT REPORT'!$A$5:$K$1000,5,FALSE),"")</f>
        <v/>
      </c>
      <c r="AP716" s="91" t="str">
        <f>IFERROR(VLOOKUP($AI716,'PIVOT REPORT'!$A$5:$K$1000,6,FALSE),"")</f>
        <v/>
      </c>
      <c r="AQ716" s="91" t="str">
        <f>IFERROR(VLOOKUP($AI716,'PIVOT REPORT'!$A$5:$K$1000,7,FALSE),"")</f>
        <v/>
      </c>
      <c r="AR716" s="91" t="str">
        <f>IFERROR(VLOOKUP($AI716,'PIVOT REPORT'!$A$5:$K$1000,8,FALSE),"")</f>
        <v/>
      </c>
      <c r="AS716" s="1"/>
      <c r="AT716" s="1" t="str">
        <f t="shared" si="31"/>
        <v/>
      </c>
      <c r="AU716" s="1" t="str">
        <f t="shared" si="32"/>
        <v>REGLIST</v>
      </c>
      <c r="AV716" s="1" t="str">
        <f t="shared" si="33"/>
        <v>REGLIST</v>
      </c>
      <c r="AW716" s="97">
        <f t="shared" si="34"/>
        <v>0</v>
      </c>
      <c r="AX716" s="96">
        <f t="shared" si="35"/>
        <v>0</v>
      </c>
      <c r="AY716" s="96">
        <f t="shared" si="36"/>
        <v>0</v>
      </c>
      <c r="AZ716" s="96">
        <f t="shared" si="37"/>
        <v>0</v>
      </c>
      <c r="BA716" s="96">
        <f t="shared" si="38"/>
        <v>0</v>
      </c>
      <c r="BB716" s="96">
        <f t="shared" si="39"/>
        <v>0</v>
      </c>
    </row>
    <row r="717" spans="33:54" hidden="1" x14ac:dyDescent="0.25">
      <c r="AG717" s="1" t="str">
        <f t="shared" si="40"/>
        <v/>
      </c>
      <c r="AH717" s="90">
        <v>143</v>
      </c>
      <c r="AI717" s="90">
        <v>143</v>
      </c>
      <c r="AJ717" s="1" t="str">
        <f>IFERROR(VLOOKUP(VLOOKUP($AI717,SALESTRANS,4,FALSE),'Master Info'!$A$14:$U$113,17,FALSE),"")</f>
        <v/>
      </c>
      <c r="AK717" s="1" t="str">
        <f>'Master Info'!$B$6&amp;Return!AI717</f>
        <v>17-18/143</v>
      </c>
      <c r="AL717" s="93" t="str">
        <f>IFERROR(VLOOKUP($AI717,'PIVOT REPORT'!$A$5:$K$1000,3,FALSE),"")</f>
        <v/>
      </c>
      <c r="AM717" s="91" t="str">
        <f>IFERROR(VLOOKUP($AI717,'PIVOT REPORT'!$A$5:$K$1000,9,FALSE),"")</f>
        <v/>
      </c>
      <c r="AN717" s="95" t="str">
        <f>IFERROR(VLOOKUP($AI717,'PIVOT REPORT'!$A$5:$K$1000,4,FALSE),"")</f>
        <v/>
      </c>
      <c r="AO717" s="91" t="str">
        <f>IFERROR(VLOOKUP($AI717,'PIVOT REPORT'!$A$5:$K$1000,5,FALSE),"")</f>
        <v/>
      </c>
      <c r="AP717" s="91" t="str">
        <f>IFERROR(VLOOKUP($AI717,'PIVOT REPORT'!$A$5:$K$1000,6,FALSE),"")</f>
        <v/>
      </c>
      <c r="AQ717" s="91" t="str">
        <f>IFERROR(VLOOKUP($AI717,'PIVOT REPORT'!$A$5:$K$1000,7,FALSE),"")</f>
        <v/>
      </c>
      <c r="AR717" s="91" t="str">
        <f>IFERROR(VLOOKUP($AI717,'PIVOT REPORT'!$A$5:$K$1000,8,FALSE),"")</f>
        <v/>
      </c>
      <c r="AS717" s="1"/>
      <c r="AT717" s="1" t="str">
        <f t="shared" si="31"/>
        <v/>
      </c>
      <c r="AU717" s="1" t="str">
        <f t="shared" si="32"/>
        <v>REGLIST</v>
      </c>
      <c r="AV717" s="1" t="str">
        <f t="shared" si="33"/>
        <v>REGLIST</v>
      </c>
      <c r="AW717" s="97">
        <f t="shared" si="34"/>
        <v>0</v>
      </c>
      <c r="AX717" s="96">
        <f t="shared" si="35"/>
        <v>0</v>
      </c>
      <c r="AY717" s="96">
        <f t="shared" si="36"/>
        <v>0</v>
      </c>
      <c r="AZ717" s="96">
        <f t="shared" si="37"/>
        <v>0</v>
      </c>
      <c r="BA717" s="96">
        <f t="shared" si="38"/>
        <v>0</v>
      </c>
      <c r="BB717" s="96">
        <f t="shared" si="39"/>
        <v>0</v>
      </c>
    </row>
    <row r="718" spans="33:54" hidden="1" x14ac:dyDescent="0.25">
      <c r="AG718" s="1" t="str">
        <f t="shared" si="40"/>
        <v/>
      </c>
      <c r="AH718" s="90">
        <v>144</v>
      </c>
      <c r="AI718" s="90">
        <v>144</v>
      </c>
      <c r="AJ718" s="1" t="str">
        <f>IFERROR(VLOOKUP(VLOOKUP($AI718,SALESTRANS,4,FALSE),'Master Info'!$A$14:$U$113,17,FALSE),"")</f>
        <v/>
      </c>
      <c r="AK718" s="1" t="str">
        <f>'Master Info'!$B$6&amp;Return!AI718</f>
        <v>17-18/144</v>
      </c>
      <c r="AL718" s="93" t="str">
        <f>IFERROR(VLOOKUP($AI718,'PIVOT REPORT'!$A$5:$K$1000,3,FALSE),"")</f>
        <v/>
      </c>
      <c r="AM718" s="91" t="str">
        <f>IFERROR(VLOOKUP($AI718,'PIVOT REPORT'!$A$5:$K$1000,9,FALSE),"")</f>
        <v/>
      </c>
      <c r="AN718" s="95" t="str">
        <f>IFERROR(VLOOKUP($AI718,'PIVOT REPORT'!$A$5:$K$1000,4,FALSE),"")</f>
        <v/>
      </c>
      <c r="AO718" s="91" t="str">
        <f>IFERROR(VLOOKUP($AI718,'PIVOT REPORT'!$A$5:$K$1000,5,FALSE),"")</f>
        <v/>
      </c>
      <c r="AP718" s="91" t="str">
        <f>IFERROR(VLOOKUP($AI718,'PIVOT REPORT'!$A$5:$K$1000,6,FALSE),"")</f>
        <v/>
      </c>
      <c r="AQ718" s="91" t="str">
        <f>IFERROR(VLOOKUP($AI718,'PIVOT REPORT'!$A$5:$K$1000,7,FALSE),"")</f>
        <v/>
      </c>
      <c r="AR718" s="91" t="str">
        <f>IFERROR(VLOOKUP($AI718,'PIVOT REPORT'!$A$5:$K$1000,8,FALSE),"")</f>
        <v/>
      </c>
      <c r="AS718" s="1"/>
      <c r="AT718" s="1" t="str">
        <f t="shared" si="31"/>
        <v/>
      </c>
      <c r="AU718" s="1" t="str">
        <f t="shared" si="32"/>
        <v>REGLIST</v>
      </c>
      <c r="AV718" s="1" t="str">
        <f t="shared" si="33"/>
        <v>REGLIST</v>
      </c>
      <c r="AW718" s="97">
        <f t="shared" si="34"/>
        <v>0</v>
      </c>
      <c r="AX718" s="96">
        <f t="shared" si="35"/>
        <v>0</v>
      </c>
      <c r="AY718" s="96">
        <f t="shared" si="36"/>
        <v>0</v>
      </c>
      <c r="AZ718" s="96">
        <f t="shared" si="37"/>
        <v>0</v>
      </c>
      <c r="BA718" s="96">
        <f t="shared" si="38"/>
        <v>0</v>
      </c>
      <c r="BB718" s="96">
        <f t="shared" si="39"/>
        <v>0</v>
      </c>
    </row>
    <row r="719" spans="33:54" hidden="1" x14ac:dyDescent="0.25">
      <c r="AG719" s="1" t="str">
        <f t="shared" si="40"/>
        <v/>
      </c>
      <c r="AH719" s="90">
        <v>145</v>
      </c>
      <c r="AI719" s="90">
        <v>145</v>
      </c>
      <c r="AJ719" s="1" t="str">
        <f>IFERROR(VLOOKUP(VLOOKUP($AI719,SALESTRANS,4,FALSE),'Master Info'!$A$14:$U$113,17,FALSE),"")</f>
        <v/>
      </c>
      <c r="AK719" s="1" t="str">
        <f>'Master Info'!$B$6&amp;Return!AI719</f>
        <v>17-18/145</v>
      </c>
      <c r="AL719" s="93" t="str">
        <f>IFERROR(VLOOKUP($AI719,'PIVOT REPORT'!$A$5:$K$1000,3,FALSE),"")</f>
        <v/>
      </c>
      <c r="AM719" s="91" t="str">
        <f>IFERROR(VLOOKUP($AI719,'PIVOT REPORT'!$A$5:$K$1000,9,FALSE),"")</f>
        <v/>
      </c>
      <c r="AN719" s="95" t="str">
        <f>IFERROR(VLOOKUP($AI719,'PIVOT REPORT'!$A$5:$K$1000,4,FALSE),"")</f>
        <v/>
      </c>
      <c r="AO719" s="91" t="str">
        <f>IFERROR(VLOOKUP($AI719,'PIVOT REPORT'!$A$5:$K$1000,5,FALSE),"")</f>
        <v/>
      </c>
      <c r="AP719" s="91" t="str">
        <f>IFERROR(VLOOKUP($AI719,'PIVOT REPORT'!$A$5:$K$1000,6,FALSE),"")</f>
        <v/>
      </c>
      <c r="AQ719" s="91" t="str">
        <f>IFERROR(VLOOKUP($AI719,'PIVOT REPORT'!$A$5:$K$1000,7,FALSE),"")</f>
        <v/>
      </c>
      <c r="AR719" s="91" t="str">
        <f>IFERROR(VLOOKUP($AI719,'PIVOT REPORT'!$A$5:$K$1000,8,FALSE),"")</f>
        <v/>
      </c>
      <c r="AS719" s="1"/>
      <c r="AT719" s="1" t="str">
        <f t="shared" si="31"/>
        <v/>
      </c>
      <c r="AU719" s="1" t="str">
        <f t="shared" si="32"/>
        <v>REGLIST</v>
      </c>
      <c r="AV719" s="1" t="str">
        <f t="shared" si="33"/>
        <v>REGLIST</v>
      </c>
      <c r="AW719" s="97">
        <f t="shared" si="34"/>
        <v>0</v>
      </c>
      <c r="AX719" s="96">
        <f t="shared" si="35"/>
        <v>0</v>
      </c>
      <c r="AY719" s="96">
        <f t="shared" si="36"/>
        <v>0</v>
      </c>
      <c r="AZ719" s="96">
        <f t="shared" si="37"/>
        <v>0</v>
      </c>
      <c r="BA719" s="96">
        <f t="shared" si="38"/>
        <v>0</v>
      </c>
      <c r="BB719" s="96">
        <f t="shared" si="39"/>
        <v>0</v>
      </c>
    </row>
    <row r="720" spans="33:54" hidden="1" x14ac:dyDescent="0.25">
      <c r="AG720" s="1" t="str">
        <f t="shared" si="40"/>
        <v/>
      </c>
      <c r="AH720" s="90">
        <v>146</v>
      </c>
      <c r="AI720" s="90">
        <v>146</v>
      </c>
      <c r="AJ720" s="1" t="str">
        <f>IFERROR(VLOOKUP(VLOOKUP($AI720,SALESTRANS,4,FALSE),'Master Info'!$A$14:$U$113,17,FALSE),"")</f>
        <v/>
      </c>
      <c r="AK720" s="1" t="str">
        <f>'Master Info'!$B$6&amp;Return!AI720</f>
        <v>17-18/146</v>
      </c>
      <c r="AL720" s="93" t="str">
        <f>IFERROR(VLOOKUP($AI720,'PIVOT REPORT'!$A$5:$K$1000,3,FALSE),"")</f>
        <v/>
      </c>
      <c r="AM720" s="91" t="str">
        <f>IFERROR(VLOOKUP($AI720,'PIVOT REPORT'!$A$5:$K$1000,9,FALSE),"")</f>
        <v/>
      </c>
      <c r="AN720" s="95" t="str">
        <f>IFERROR(VLOOKUP($AI720,'PIVOT REPORT'!$A$5:$K$1000,4,FALSE),"")</f>
        <v/>
      </c>
      <c r="AO720" s="91" t="str">
        <f>IFERROR(VLOOKUP($AI720,'PIVOT REPORT'!$A$5:$K$1000,5,FALSE),"")</f>
        <v/>
      </c>
      <c r="AP720" s="91" t="str">
        <f>IFERROR(VLOOKUP($AI720,'PIVOT REPORT'!$A$5:$K$1000,6,FALSE),"")</f>
        <v/>
      </c>
      <c r="AQ720" s="91" t="str">
        <f>IFERROR(VLOOKUP($AI720,'PIVOT REPORT'!$A$5:$K$1000,7,FALSE),"")</f>
        <v/>
      </c>
      <c r="AR720" s="91" t="str">
        <f>IFERROR(VLOOKUP($AI720,'PIVOT REPORT'!$A$5:$K$1000,8,FALSE),"")</f>
        <v/>
      </c>
      <c r="AS720" s="1"/>
      <c r="AT720" s="1" t="str">
        <f t="shared" si="31"/>
        <v/>
      </c>
      <c r="AU720" s="1" t="str">
        <f t="shared" si="32"/>
        <v>REGLIST</v>
      </c>
      <c r="AV720" s="1" t="str">
        <f t="shared" si="33"/>
        <v>REGLIST</v>
      </c>
      <c r="AW720" s="97">
        <f t="shared" si="34"/>
        <v>0</v>
      </c>
      <c r="AX720" s="96">
        <f t="shared" si="35"/>
        <v>0</v>
      </c>
      <c r="AY720" s="96">
        <f t="shared" si="36"/>
        <v>0</v>
      </c>
      <c r="AZ720" s="96">
        <f t="shared" si="37"/>
        <v>0</v>
      </c>
      <c r="BA720" s="96">
        <f t="shared" si="38"/>
        <v>0</v>
      </c>
      <c r="BB720" s="96">
        <f t="shared" si="39"/>
        <v>0</v>
      </c>
    </row>
    <row r="721" spans="33:54" hidden="1" x14ac:dyDescent="0.25">
      <c r="AG721" s="1" t="str">
        <f t="shared" si="40"/>
        <v/>
      </c>
      <c r="AH721" s="90">
        <v>147</v>
      </c>
      <c r="AI721" s="90">
        <v>147</v>
      </c>
      <c r="AJ721" s="1" t="str">
        <f>IFERROR(VLOOKUP(VLOOKUP($AI721,SALESTRANS,4,FALSE),'Master Info'!$A$14:$U$113,17,FALSE),"")</f>
        <v/>
      </c>
      <c r="AK721" s="1" t="str">
        <f>'Master Info'!$B$6&amp;Return!AI721</f>
        <v>17-18/147</v>
      </c>
      <c r="AL721" s="93" t="str">
        <f>IFERROR(VLOOKUP($AI721,'PIVOT REPORT'!$A$5:$K$1000,3,FALSE),"")</f>
        <v/>
      </c>
      <c r="AM721" s="91" t="str">
        <f>IFERROR(VLOOKUP($AI721,'PIVOT REPORT'!$A$5:$K$1000,9,FALSE),"")</f>
        <v/>
      </c>
      <c r="AN721" s="95" t="str">
        <f>IFERROR(VLOOKUP($AI721,'PIVOT REPORT'!$A$5:$K$1000,4,FALSE),"")</f>
        <v/>
      </c>
      <c r="AO721" s="91" t="str">
        <f>IFERROR(VLOOKUP($AI721,'PIVOT REPORT'!$A$5:$K$1000,5,FALSE),"")</f>
        <v/>
      </c>
      <c r="AP721" s="91" t="str">
        <f>IFERROR(VLOOKUP($AI721,'PIVOT REPORT'!$A$5:$K$1000,6,FALSE),"")</f>
        <v/>
      </c>
      <c r="AQ721" s="91" t="str">
        <f>IFERROR(VLOOKUP($AI721,'PIVOT REPORT'!$A$5:$K$1000,7,FALSE),"")</f>
        <v/>
      </c>
      <c r="AR721" s="91" t="str">
        <f>IFERROR(VLOOKUP($AI721,'PIVOT REPORT'!$A$5:$K$1000,8,FALSE),"")</f>
        <v/>
      </c>
      <c r="AS721" s="1"/>
      <c r="AT721" s="1" t="str">
        <f t="shared" si="31"/>
        <v/>
      </c>
      <c r="AU721" s="1" t="str">
        <f t="shared" si="32"/>
        <v>REGLIST</v>
      </c>
      <c r="AV721" s="1" t="str">
        <f t="shared" si="33"/>
        <v>REGLIST</v>
      </c>
      <c r="AW721" s="97">
        <f t="shared" si="34"/>
        <v>0</v>
      </c>
      <c r="AX721" s="96">
        <f t="shared" si="35"/>
        <v>0</v>
      </c>
      <c r="AY721" s="96">
        <f t="shared" si="36"/>
        <v>0</v>
      </c>
      <c r="AZ721" s="96">
        <f t="shared" si="37"/>
        <v>0</v>
      </c>
      <c r="BA721" s="96">
        <f t="shared" si="38"/>
        <v>0</v>
      </c>
      <c r="BB721" s="96">
        <f t="shared" si="39"/>
        <v>0</v>
      </c>
    </row>
    <row r="722" spans="33:54" hidden="1" x14ac:dyDescent="0.25">
      <c r="AG722" s="1" t="str">
        <f t="shared" si="40"/>
        <v/>
      </c>
      <c r="AH722" s="90">
        <v>148</v>
      </c>
      <c r="AI722" s="90">
        <v>148</v>
      </c>
      <c r="AJ722" s="1" t="str">
        <f>IFERROR(VLOOKUP(VLOOKUP($AI722,SALESTRANS,4,FALSE),'Master Info'!$A$14:$U$113,17,FALSE),"")</f>
        <v/>
      </c>
      <c r="AK722" s="1" t="str">
        <f>'Master Info'!$B$6&amp;Return!AI722</f>
        <v>17-18/148</v>
      </c>
      <c r="AL722" s="93" t="str">
        <f>IFERROR(VLOOKUP($AI722,'PIVOT REPORT'!$A$5:$K$1000,3,FALSE),"")</f>
        <v/>
      </c>
      <c r="AM722" s="91" t="str">
        <f>IFERROR(VLOOKUP($AI722,'PIVOT REPORT'!$A$5:$K$1000,9,FALSE),"")</f>
        <v/>
      </c>
      <c r="AN722" s="95" t="str">
        <f>IFERROR(VLOOKUP($AI722,'PIVOT REPORT'!$A$5:$K$1000,4,FALSE),"")</f>
        <v/>
      </c>
      <c r="AO722" s="91" t="str">
        <f>IFERROR(VLOOKUP($AI722,'PIVOT REPORT'!$A$5:$K$1000,5,FALSE),"")</f>
        <v/>
      </c>
      <c r="AP722" s="91" t="str">
        <f>IFERROR(VLOOKUP($AI722,'PIVOT REPORT'!$A$5:$K$1000,6,FALSE),"")</f>
        <v/>
      </c>
      <c r="AQ722" s="91" t="str">
        <f>IFERROR(VLOOKUP($AI722,'PIVOT REPORT'!$A$5:$K$1000,7,FALSE),"")</f>
        <v/>
      </c>
      <c r="AR722" s="91" t="str">
        <f>IFERROR(VLOOKUP($AI722,'PIVOT REPORT'!$A$5:$K$1000,8,FALSE),"")</f>
        <v/>
      </c>
      <c r="AS722" s="1"/>
      <c r="AT722" s="1" t="str">
        <f t="shared" si="31"/>
        <v/>
      </c>
      <c r="AU722" s="1" t="str">
        <f t="shared" si="32"/>
        <v>REGLIST</v>
      </c>
      <c r="AV722" s="1" t="str">
        <f t="shared" si="33"/>
        <v>REGLIST</v>
      </c>
      <c r="AW722" s="97">
        <f t="shared" si="34"/>
        <v>0</v>
      </c>
      <c r="AX722" s="96">
        <f t="shared" si="35"/>
        <v>0</v>
      </c>
      <c r="AY722" s="96">
        <f t="shared" si="36"/>
        <v>0</v>
      </c>
      <c r="AZ722" s="96">
        <f t="shared" si="37"/>
        <v>0</v>
      </c>
      <c r="BA722" s="96">
        <f t="shared" si="38"/>
        <v>0</v>
      </c>
      <c r="BB722" s="96">
        <f t="shared" si="39"/>
        <v>0</v>
      </c>
    </row>
    <row r="723" spans="33:54" hidden="1" x14ac:dyDescent="0.25">
      <c r="AG723" s="1" t="str">
        <f t="shared" si="40"/>
        <v/>
      </c>
      <c r="AH723" s="90">
        <v>149</v>
      </c>
      <c r="AI723" s="90">
        <v>149</v>
      </c>
      <c r="AJ723" s="1" t="str">
        <f>IFERROR(VLOOKUP(VLOOKUP($AI723,SALESTRANS,4,FALSE),'Master Info'!$A$14:$U$113,17,FALSE),"")</f>
        <v/>
      </c>
      <c r="AK723" s="1" t="str">
        <f>'Master Info'!$B$6&amp;Return!AI723</f>
        <v>17-18/149</v>
      </c>
      <c r="AL723" s="93" t="str">
        <f>IFERROR(VLOOKUP($AI723,'PIVOT REPORT'!$A$5:$K$1000,3,FALSE),"")</f>
        <v/>
      </c>
      <c r="AM723" s="91" t="str">
        <f>IFERROR(VLOOKUP($AI723,'PIVOT REPORT'!$A$5:$K$1000,9,FALSE),"")</f>
        <v/>
      </c>
      <c r="AN723" s="95" t="str">
        <f>IFERROR(VLOOKUP($AI723,'PIVOT REPORT'!$A$5:$K$1000,4,FALSE),"")</f>
        <v/>
      </c>
      <c r="AO723" s="91" t="str">
        <f>IFERROR(VLOOKUP($AI723,'PIVOT REPORT'!$A$5:$K$1000,5,FALSE),"")</f>
        <v/>
      </c>
      <c r="AP723" s="91" t="str">
        <f>IFERROR(VLOOKUP($AI723,'PIVOT REPORT'!$A$5:$K$1000,6,FALSE),"")</f>
        <v/>
      </c>
      <c r="AQ723" s="91" t="str">
        <f>IFERROR(VLOOKUP($AI723,'PIVOT REPORT'!$A$5:$K$1000,7,FALSE),"")</f>
        <v/>
      </c>
      <c r="AR723" s="91" t="str">
        <f>IFERROR(VLOOKUP($AI723,'PIVOT REPORT'!$A$5:$K$1000,8,FALSE),"")</f>
        <v/>
      </c>
      <c r="AS723" s="1"/>
      <c r="AT723" s="1" t="str">
        <f t="shared" si="31"/>
        <v/>
      </c>
      <c r="AU723" s="1" t="str">
        <f t="shared" si="32"/>
        <v>REGLIST</v>
      </c>
      <c r="AV723" s="1" t="str">
        <f t="shared" si="33"/>
        <v>REGLIST</v>
      </c>
      <c r="AW723" s="97">
        <f t="shared" si="34"/>
        <v>0</v>
      </c>
      <c r="AX723" s="96">
        <f t="shared" si="35"/>
        <v>0</v>
      </c>
      <c r="AY723" s="96">
        <f t="shared" si="36"/>
        <v>0</v>
      </c>
      <c r="AZ723" s="96">
        <f t="shared" si="37"/>
        <v>0</v>
      </c>
      <c r="BA723" s="96">
        <f t="shared" si="38"/>
        <v>0</v>
      </c>
      <c r="BB723" s="96">
        <f t="shared" si="39"/>
        <v>0</v>
      </c>
    </row>
    <row r="724" spans="33:54" hidden="1" x14ac:dyDescent="0.25">
      <c r="AG724" s="1" t="str">
        <f t="shared" si="40"/>
        <v/>
      </c>
      <c r="AH724" s="90">
        <v>150</v>
      </c>
      <c r="AI724" s="90">
        <v>150</v>
      </c>
      <c r="AJ724" s="1" t="str">
        <f>IFERROR(VLOOKUP(VLOOKUP($AI724,SALESTRANS,4,FALSE),'Master Info'!$A$14:$U$113,17,FALSE),"")</f>
        <v/>
      </c>
      <c r="AK724" s="1" t="str">
        <f>'Master Info'!$B$6&amp;Return!AI724</f>
        <v>17-18/150</v>
      </c>
      <c r="AL724" s="93" t="str">
        <f>IFERROR(VLOOKUP($AI724,'PIVOT REPORT'!$A$5:$K$1000,3,FALSE),"")</f>
        <v/>
      </c>
      <c r="AM724" s="91" t="str">
        <f>IFERROR(VLOOKUP($AI724,'PIVOT REPORT'!$A$5:$K$1000,9,FALSE),"")</f>
        <v/>
      </c>
      <c r="AN724" s="95" t="str">
        <f>IFERROR(VLOOKUP($AI724,'PIVOT REPORT'!$A$5:$K$1000,4,FALSE),"")</f>
        <v/>
      </c>
      <c r="AO724" s="91" t="str">
        <f>IFERROR(VLOOKUP($AI724,'PIVOT REPORT'!$A$5:$K$1000,5,FALSE),"")</f>
        <v/>
      </c>
      <c r="AP724" s="91" t="str">
        <f>IFERROR(VLOOKUP($AI724,'PIVOT REPORT'!$A$5:$K$1000,6,FALSE),"")</f>
        <v/>
      </c>
      <c r="AQ724" s="91" t="str">
        <f>IFERROR(VLOOKUP($AI724,'PIVOT REPORT'!$A$5:$K$1000,7,FALSE),"")</f>
        <v/>
      </c>
      <c r="AR724" s="91" t="str">
        <f>IFERROR(VLOOKUP($AI724,'PIVOT REPORT'!$A$5:$K$1000,8,FALSE),"")</f>
        <v/>
      </c>
      <c r="AS724" s="1"/>
      <c r="AT724" s="1" t="str">
        <f t="shared" si="31"/>
        <v/>
      </c>
      <c r="AU724" s="1" t="str">
        <f t="shared" si="32"/>
        <v>REGLIST</v>
      </c>
      <c r="AV724" s="1" t="str">
        <f t="shared" si="33"/>
        <v>REGLIST</v>
      </c>
      <c r="AW724" s="97">
        <f t="shared" si="34"/>
        <v>0</v>
      </c>
      <c r="AX724" s="96">
        <f t="shared" si="35"/>
        <v>0</v>
      </c>
      <c r="AY724" s="96">
        <f t="shared" si="36"/>
        <v>0</v>
      </c>
      <c r="AZ724" s="96">
        <f t="shared" si="37"/>
        <v>0</v>
      </c>
      <c r="BA724" s="96">
        <f t="shared" si="38"/>
        <v>0</v>
      </c>
      <c r="BB724" s="96">
        <f t="shared" si="39"/>
        <v>0</v>
      </c>
    </row>
    <row r="725" spans="33:54" hidden="1" x14ac:dyDescent="0.25">
      <c r="AG725" s="1" t="str">
        <f t="shared" si="40"/>
        <v/>
      </c>
      <c r="AH725" s="90">
        <v>151</v>
      </c>
      <c r="AI725" s="90">
        <v>151</v>
      </c>
      <c r="AJ725" s="1" t="str">
        <f>IFERROR(VLOOKUP(VLOOKUP($AI725,SALESTRANS,4,FALSE),'Master Info'!$A$14:$U$113,17,FALSE),"")</f>
        <v/>
      </c>
      <c r="AK725" s="1" t="str">
        <f>'Master Info'!$B$6&amp;Return!AI725</f>
        <v>17-18/151</v>
      </c>
      <c r="AL725" s="93" t="str">
        <f>IFERROR(VLOOKUP($AI725,'PIVOT REPORT'!$A$5:$K$1000,3,FALSE),"")</f>
        <v/>
      </c>
      <c r="AM725" s="91" t="str">
        <f>IFERROR(VLOOKUP($AI725,'PIVOT REPORT'!$A$5:$K$1000,9,FALSE),"")</f>
        <v/>
      </c>
      <c r="AN725" s="95" t="str">
        <f>IFERROR(VLOOKUP($AI725,'PIVOT REPORT'!$A$5:$K$1000,4,FALSE),"")</f>
        <v/>
      </c>
      <c r="AO725" s="91" t="str">
        <f>IFERROR(VLOOKUP($AI725,'PIVOT REPORT'!$A$5:$K$1000,5,FALSE),"")</f>
        <v/>
      </c>
      <c r="AP725" s="91" t="str">
        <f>IFERROR(VLOOKUP($AI725,'PIVOT REPORT'!$A$5:$K$1000,6,FALSE),"")</f>
        <v/>
      </c>
      <c r="AQ725" s="91" t="str">
        <f>IFERROR(VLOOKUP($AI725,'PIVOT REPORT'!$A$5:$K$1000,7,FALSE),"")</f>
        <v/>
      </c>
      <c r="AR725" s="91" t="str">
        <f>IFERROR(VLOOKUP($AI725,'PIVOT REPORT'!$A$5:$K$1000,8,FALSE),"")</f>
        <v/>
      </c>
      <c r="AS725" s="1"/>
      <c r="AT725" s="1" t="str">
        <f t="shared" si="31"/>
        <v/>
      </c>
      <c r="AU725" s="1" t="str">
        <f t="shared" si="32"/>
        <v>REGLIST</v>
      </c>
      <c r="AV725" s="1" t="str">
        <f t="shared" si="33"/>
        <v>REGLIST</v>
      </c>
      <c r="AW725" s="97">
        <f t="shared" si="34"/>
        <v>0</v>
      </c>
      <c r="AX725" s="96">
        <f t="shared" si="35"/>
        <v>0</v>
      </c>
      <c r="AY725" s="96">
        <f t="shared" si="36"/>
        <v>0</v>
      </c>
      <c r="AZ725" s="96">
        <f t="shared" si="37"/>
        <v>0</v>
      </c>
      <c r="BA725" s="96">
        <f t="shared" si="38"/>
        <v>0</v>
      </c>
      <c r="BB725" s="96">
        <f t="shared" si="39"/>
        <v>0</v>
      </c>
    </row>
    <row r="726" spans="33:54" hidden="1" x14ac:dyDescent="0.25">
      <c r="AG726" s="1" t="str">
        <f t="shared" si="40"/>
        <v/>
      </c>
      <c r="AH726" s="90">
        <v>152</v>
      </c>
      <c r="AI726" s="90">
        <v>152</v>
      </c>
      <c r="AJ726" s="1" t="str">
        <f>IFERROR(VLOOKUP(VLOOKUP($AI726,SALESTRANS,4,FALSE),'Master Info'!$A$14:$U$113,17,FALSE),"")</f>
        <v/>
      </c>
      <c r="AK726" s="1" t="str">
        <f>'Master Info'!$B$6&amp;Return!AI726</f>
        <v>17-18/152</v>
      </c>
      <c r="AL726" s="93" t="str">
        <f>IFERROR(VLOOKUP($AI726,'PIVOT REPORT'!$A$5:$K$1000,3,FALSE),"")</f>
        <v/>
      </c>
      <c r="AM726" s="91" t="str">
        <f>IFERROR(VLOOKUP($AI726,'PIVOT REPORT'!$A$5:$K$1000,9,FALSE),"")</f>
        <v/>
      </c>
      <c r="AN726" s="95" t="str">
        <f>IFERROR(VLOOKUP($AI726,'PIVOT REPORT'!$A$5:$K$1000,4,FALSE),"")</f>
        <v/>
      </c>
      <c r="AO726" s="91" t="str">
        <f>IFERROR(VLOOKUP($AI726,'PIVOT REPORT'!$A$5:$K$1000,5,FALSE),"")</f>
        <v/>
      </c>
      <c r="AP726" s="91" t="str">
        <f>IFERROR(VLOOKUP($AI726,'PIVOT REPORT'!$A$5:$K$1000,6,FALSE),"")</f>
        <v/>
      </c>
      <c r="AQ726" s="91" t="str">
        <f>IFERROR(VLOOKUP($AI726,'PIVOT REPORT'!$A$5:$K$1000,7,FALSE),"")</f>
        <v/>
      </c>
      <c r="AR726" s="91" t="str">
        <f>IFERROR(VLOOKUP($AI726,'PIVOT REPORT'!$A$5:$K$1000,8,FALSE),"")</f>
        <v/>
      </c>
      <c r="AS726" s="1"/>
      <c r="AT726" s="1" t="str">
        <f t="shared" si="31"/>
        <v/>
      </c>
      <c r="AU726" s="1" t="str">
        <f t="shared" si="32"/>
        <v>REGLIST</v>
      </c>
      <c r="AV726" s="1" t="str">
        <f t="shared" si="33"/>
        <v>REGLIST</v>
      </c>
      <c r="AW726" s="97">
        <f t="shared" si="34"/>
        <v>0</v>
      </c>
      <c r="AX726" s="96">
        <f t="shared" si="35"/>
        <v>0</v>
      </c>
      <c r="AY726" s="96">
        <f t="shared" si="36"/>
        <v>0</v>
      </c>
      <c r="AZ726" s="96">
        <f t="shared" si="37"/>
        <v>0</v>
      </c>
      <c r="BA726" s="96">
        <f t="shared" si="38"/>
        <v>0</v>
      </c>
      <c r="BB726" s="96">
        <f t="shared" si="39"/>
        <v>0</v>
      </c>
    </row>
    <row r="727" spans="33:54" hidden="1" x14ac:dyDescent="0.25">
      <c r="AG727" s="1" t="str">
        <f t="shared" si="40"/>
        <v/>
      </c>
      <c r="AH727" s="90">
        <v>153</v>
      </c>
      <c r="AI727" s="90">
        <v>153</v>
      </c>
      <c r="AJ727" s="1" t="str">
        <f>IFERROR(VLOOKUP(VLOOKUP($AI727,SALESTRANS,4,FALSE),'Master Info'!$A$14:$U$113,17,FALSE),"")</f>
        <v/>
      </c>
      <c r="AK727" s="1" t="str">
        <f>'Master Info'!$B$6&amp;Return!AI727</f>
        <v>17-18/153</v>
      </c>
      <c r="AL727" s="93" t="str">
        <f>IFERROR(VLOOKUP($AI727,'PIVOT REPORT'!$A$5:$K$1000,3,FALSE),"")</f>
        <v/>
      </c>
      <c r="AM727" s="91" t="str">
        <f>IFERROR(VLOOKUP($AI727,'PIVOT REPORT'!$A$5:$K$1000,9,FALSE),"")</f>
        <v/>
      </c>
      <c r="AN727" s="95" t="str">
        <f>IFERROR(VLOOKUP($AI727,'PIVOT REPORT'!$A$5:$K$1000,4,FALSE),"")</f>
        <v/>
      </c>
      <c r="AO727" s="91" t="str">
        <f>IFERROR(VLOOKUP($AI727,'PIVOT REPORT'!$A$5:$K$1000,5,FALSE),"")</f>
        <v/>
      </c>
      <c r="AP727" s="91" t="str">
        <f>IFERROR(VLOOKUP($AI727,'PIVOT REPORT'!$A$5:$K$1000,6,FALSE),"")</f>
        <v/>
      </c>
      <c r="AQ727" s="91" t="str">
        <f>IFERROR(VLOOKUP($AI727,'PIVOT REPORT'!$A$5:$K$1000,7,FALSE),"")</f>
        <v/>
      </c>
      <c r="AR727" s="91" t="str">
        <f>IFERROR(VLOOKUP($AI727,'PIVOT REPORT'!$A$5:$K$1000,8,FALSE),"")</f>
        <v/>
      </c>
      <c r="AS727" s="1"/>
      <c r="AT727" s="1" t="str">
        <f t="shared" si="31"/>
        <v/>
      </c>
      <c r="AU727" s="1" t="str">
        <f t="shared" si="32"/>
        <v>REGLIST</v>
      </c>
      <c r="AV727" s="1" t="str">
        <f t="shared" si="33"/>
        <v>REGLIST</v>
      </c>
      <c r="AW727" s="97">
        <f t="shared" si="34"/>
        <v>0</v>
      </c>
      <c r="AX727" s="96">
        <f t="shared" si="35"/>
        <v>0</v>
      </c>
      <c r="AY727" s="96">
        <f t="shared" si="36"/>
        <v>0</v>
      </c>
      <c r="AZ727" s="96">
        <f t="shared" si="37"/>
        <v>0</v>
      </c>
      <c r="BA727" s="96">
        <f t="shared" si="38"/>
        <v>0</v>
      </c>
      <c r="BB727" s="96">
        <f t="shared" si="39"/>
        <v>0</v>
      </c>
    </row>
    <row r="728" spans="33:54" hidden="1" x14ac:dyDescent="0.25">
      <c r="AG728" s="1" t="str">
        <f t="shared" si="40"/>
        <v/>
      </c>
      <c r="AH728" s="90">
        <v>154</v>
      </c>
      <c r="AI728" s="90">
        <v>154</v>
      </c>
      <c r="AJ728" s="1" t="str">
        <f>IFERROR(VLOOKUP(VLOOKUP($AI728,SALESTRANS,4,FALSE),'Master Info'!$A$14:$U$113,17,FALSE),"")</f>
        <v/>
      </c>
      <c r="AK728" s="1" t="str">
        <f>'Master Info'!$B$6&amp;Return!AI728</f>
        <v>17-18/154</v>
      </c>
      <c r="AL728" s="93" t="str">
        <f>IFERROR(VLOOKUP($AI728,'PIVOT REPORT'!$A$5:$K$1000,3,FALSE),"")</f>
        <v/>
      </c>
      <c r="AM728" s="91" t="str">
        <f>IFERROR(VLOOKUP($AI728,'PIVOT REPORT'!$A$5:$K$1000,9,FALSE),"")</f>
        <v/>
      </c>
      <c r="AN728" s="95" t="str">
        <f>IFERROR(VLOOKUP($AI728,'PIVOT REPORT'!$A$5:$K$1000,4,FALSE),"")</f>
        <v/>
      </c>
      <c r="AO728" s="91" t="str">
        <f>IFERROR(VLOOKUP($AI728,'PIVOT REPORT'!$A$5:$K$1000,5,FALSE),"")</f>
        <v/>
      </c>
      <c r="AP728" s="91" t="str">
        <f>IFERROR(VLOOKUP($AI728,'PIVOT REPORT'!$A$5:$K$1000,6,FALSE),"")</f>
        <v/>
      </c>
      <c r="AQ728" s="91" t="str">
        <f>IFERROR(VLOOKUP($AI728,'PIVOT REPORT'!$A$5:$K$1000,7,FALSE),"")</f>
        <v/>
      </c>
      <c r="AR728" s="91" t="str">
        <f>IFERROR(VLOOKUP($AI728,'PIVOT REPORT'!$A$5:$K$1000,8,FALSE),"")</f>
        <v/>
      </c>
      <c r="AS728" s="1"/>
      <c r="AT728" s="1" t="str">
        <f t="shared" si="31"/>
        <v/>
      </c>
      <c r="AU728" s="1" t="str">
        <f t="shared" si="32"/>
        <v>REGLIST</v>
      </c>
      <c r="AV728" s="1" t="str">
        <f t="shared" si="33"/>
        <v>REGLIST</v>
      </c>
      <c r="AW728" s="97">
        <f t="shared" si="34"/>
        <v>0</v>
      </c>
      <c r="AX728" s="96">
        <f t="shared" si="35"/>
        <v>0</v>
      </c>
      <c r="AY728" s="96">
        <f t="shared" si="36"/>
        <v>0</v>
      </c>
      <c r="AZ728" s="96">
        <f t="shared" si="37"/>
        <v>0</v>
      </c>
      <c r="BA728" s="96">
        <f t="shared" si="38"/>
        <v>0</v>
      </c>
      <c r="BB728" s="96">
        <f t="shared" si="39"/>
        <v>0</v>
      </c>
    </row>
    <row r="729" spans="33:54" hidden="1" x14ac:dyDescent="0.25">
      <c r="AG729" s="1" t="str">
        <f t="shared" si="40"/>
        <v/>
      </c>
      <c r="AH729" s="90">
        <v>155</v>
      </c>
      <c r="AI729" s="90">
        <v>155</v>
      </c>
      <c r="AJ729" s="1" t="str">
        <f>IFERROR(VLOOKUP(VLOOKUP($AI729,SALESTRANS,4,FALSE),'Master Info'!$A$14:$U$113,17,FALSE),"")</f>
        <v/>
      </c>
      <c r="AK729" s="1" t="str">
        <f>'Master Info'!$B$6&amp;Return!AI729</f>
        <v>17-18/155</v>
      </c>
      <c r="AL729" s="93" t="str">
        <f>IFERROR(VLOOKUP($AI729,'PIVOT REPORT'!$A$5:$K$1000,3,FALSE),"")</f>
        <v/>
      </c>
      <c r="AM729" s="91" t="str">
        <f>IFERROR(VLOOKUP($AI729,'PIVOT REPORT'!$A$5:$K$1000,9,FALSE),"")</f>
        <v/>
      </c>
      <c r="AN729" s="95" t="str">
        <f>IFERROR(VLOOKUP($AI729,'PIVOT REPORT'!$A$5:$K$1000,4,FALSE),"")</f>
        <v/>
      </c>
      <c r="AO729" s="91" t="str">
        <f>IFERROR(VLOOKUP($AI729,'PIVOT REPORT'!$A$5:$K$1000,5,FALSE),"")</f>
        <v/>
      </c>
      <c r="AP729" s="91" t="str">
        <f>IFERROR(VLOOKUP($AI729,'PIVOT REPORT'!$A$5:$K$1000,6,FALSE),"")</f>
        <v/>
      </c>
      <c r="AQ729" s="91" t="str">
        <f>IFERROR(VLOOKUP($AI729,'PIVOT REPORT'!$A$5:$K$1000,7,FALSE),"")</f>
        <v/>
      </c>
      <c r="AR729" s="91" t="str">
        <f>IFERROR(VLOOKUP($AI729,'PIVOT REPORT'!$A$5:$K$1000,8,FALSE),"")</f>
        <v/>
      </c>
      <c r="AS729" s="1"/>
      <c r="AT729" s="1" t="str">
        <f t="shared" si="31"/>
        <v/>
      </c>
      <c r="AU729" s="1" t="str">
        <f t="shared" si="32"/>
        <v>REGLIST</v>
      </c>
      <c r="AV729" s="1" t="str">
        <f t="shared" si="33"/>
        <v>REGLIST</v>
      </c>
      <c r="AW729" s="97">
        <f t="shared" si="34"/>
        <v>0</v>
      </c>
      <c r="AX729" s="96">
        <f t="shared" si="35"/>
        <v>0</v>
      </c>
      <c r="AY729" s="96">
        <f t="shared" si="36"/>
        <v>0</v>
      </c>
      <c r="AZ729" s="96">
        <f t="shared" si="37"/>
        <v>0</v>
      </c>
      <c r="BA729" s="96">
        <f t="shared" si="38"/>
        <v>0</v>
      </c>
      <c r="BB729" s="96">
        <f t="shared" si="39"/>
        <v>0</v>
      </c>
    </row>
    <row r="730" spans="33:54" hidden="1" x14ac:dyDescent="0.25">
      <c r="AG730" s="1" t="str">
        <f t="shared" si="40"/>
        <v/>
      </c>
      <c r="AH730" s="90">
        <v>156</v>
      </c>
      <c r="AI730" s="90">
        <v>156</v>
      </c>
      <c r="AJ730" s="1" t="str">
        <f>IFERROR(VLOOKUP(VLOOKUP($AI730,SALESTRANS,4,FALSE),'Master Info'!$A$14:$U$113,17,FALSE),"")</f>
        <v/>
      </c>
      <c r="AK730" s="1" t="str">
        <f>'Master Info'!$B$6&amp;Return!AI730</f>
        <v>17-18/156</v>
      </c>
      <c r="AL730" s="93" t="str">
        <f>IFERROR(VLOOKUP($AI730,'PIVOT REPORT'!$A$5:$K$1000,3,FALSE),"")</f>
        <v/>
      </c>
      <c r="AM730" s="91" t="str">
        <f>IFERROR(VLOOKUP($AI730,'PIVOT REPORT'!$A$5:$K$1000,9,FALSE),"")</f>
        <v/>
      </c>
      <c r="AN730" s="95" t="str">
        <f>IFERROR(VLOOKUP($AI730,'PIVOT REPORT'!$A$5:$K$1000,4,FALSE),"")</f>
        <v/>
      </c>
      <c r="AO730" s="91" t="str">
        <f>IFERROR(VLOOKUP($AI730,'PIVOT REPORT'!$A$5:$K$1000,5,FALSE),"")</f>
        <v/>
      </c>
      <c r="AP730" s="91" t="str">
        <f>IFERROR(VLOOKUP($AI730,'PIVOT REPORT'!$A$5:$K$1000,6,FALSE),"")</f>
        <v/>
      </c>
      <c r="AQ730" s="91" t="str">
        <f>IFERROR(VLOOKUP($AI730,'PIVOT REPORT'!$A$5:$K$1000,7,FALSE),"")</f>
        <v/>
      </c>
      <c r="AR730" s="91" t="str">
        <f>IFERROR(VLOOKUP($AI730,'PIVOT REPORT'!$A$5:$K$1000,8,FALSE),"")</f>
        <v/>
      </c>
      <c r="AS730" s="1"/>
      <c r="AT730" s="1" t="str">
        <f t="shared" si="31"/>
        <v/>
      </c>
      <c r="AU730" s="1" t="str">
        <f t="shared" si="32"/>
        <v>REGLIST</v>
      </c>
      <c r="AV730" s="1" t="str">
        <f t="shared" si="33"/>
        <v>REGLIST</v>
      </c>
      <c r="AW730" s="97">
        <f t="shared" si="34"/>
        <v>0</v>
      </c>
      <c r="AX730" s="96">
        <f t="shared" si="35"/>
        <v>0</v>
      </c>
      <c r="AY730" s="96">
        <f t="shared" si="36"/>
        <v>0</v>
      </c>
      <c r="AZ730" s="96">
        <f t="shared" si="37"/>
        <v>0</v>
      </c>
      <c r="BA730" s="96">
        <f t="shared" si="38"/>
        <v>0</v>
      </c>
      <c r="BB730" s="96">
        <f t="shared" si="39"/>
        <v>0</v>
      </c>
    </row>
    <row r="731" spans="33:54" hidden="1" x14ac:dyDescent="0.25">
      <c r="AG731" s="1" t="str">
        <f t="shared" si="40"/>
        <v/>
      </c>
      <c r="AH731" s="90">
        <v>157</v>
      </c>
      <c r="AI731" s="90">
        <v>157</v>
      </c>
      <c r="AJ731" s="1" t="str">
        <f>IFERROR(VLOOKUP(VLOOKUP($AI731,SALESTRANS,4,FALSE),'Master Info'!$A$14:$U$113,17,FALSE),"")</f>
        <v/>
      </c>
      <c r="AK731" s="1" t="str">
        <f>'Master Info'!$B$6&amp;Return!AI731</f>
        <v>17-18/157</v>
      </c>
      <c r="AL731" s="93" t="str">
        <f>IFERROR(VLOOKUP($AI731,'PIVOT REPORT'!$A$5:$K$1000,3,FALSE),"")</f>
        <v/>
      </c>
      <c r="AM731" s="91" t="str">
        <f>IFERROR(VLOOKUP($AI731,'PIVOT REPORT'!$A$5:$K$1000,9,FALSE),"")</f>
        <v/>
      </c>
      <c r="AN731" s="95" t="str">
        <f>IFERROR(VLOOKUP($AI731,'PIVOT REPORT'!$A$5:$K$1000,4,FALSE),"")</f>
        <v/>
      </c>
      <c r="AO731" s="91" t="str">
        <f>IFERROR(VLOOKUP($AI731,'PIVOT REPORT'!$A$5:$K$1000,5,FALSE),"")</f>
        <v/>
      </c>
      <c r="AP731" s="91" t="str">
        <f>IFERROR(VLOOKUP($AI731,'PIVOT REPORT'!$A$5:$K$1000,6,FALSE),"")</f>
        <v/>
      </c>
      <c r="AQ731" s="91" t="str">
        <f>IFERROR(VLOOKUP($AI731,'PIVOT REPORT'!$A$5:$K$1000,7,FALSE),"")</f>
        <v/>
      </c>
      <c r="AR731" s="91" t="str">
        <f>IFERROR(VLOOKUP($AI731,'PIVOT REPORT'!$A$5:$K$1000,8,FALSE),"")</f>
        <v/>
      </c>
      <c r="AS731" s="1"/>
      <c r="AT731" s="1" t="str">
        <f t="shared" si="31"/>
        <v/>
      </c>
      <c r="AU731" s="1" t="str">
        <f t="shared" si="32"/>
        <v>REGLIST</v>
      </c>
      <c r="AV731" s="1" t="str">
        <f t="shared" si="33"/>
        <v>REGLIST</v>
      </c>
      <c r="AW731" s="97">
        <f t="shared" si="34"/>
        <v>0</v>
      </c>
      <c r="AX731" s="96">
        <f t="shared" si="35"/>
        <v>0</v>
      </c>
      <c r="AY731" s="96">
        <f t="shared" si="36"/>
        <v>0</v>
      </c>
      <c r="AZ731" s="96">
        <f t="shared" si="37"/>
        <v>0</v>
      </c>
      <c r="BA731" s="96">
        <f t="shared" si="38"/>
        <v>0</v>
      </c>
      <c r="BB731" s="96">
        <f t="shared" si="39"/>
        <v>0</v>
      </c>
    </row>
    <row r="732" spans="33:54" hidden="1" x14ac:dyDescent="0.25">
      <c r="AG732" s="1" t="str">
        <f t="shared" si="40"/>
        <v/>
      </c>
      <c r="AH732" s="90">
        <v>158</v>
      </c>
      <c r="AI732" s="90">
        <v>158</v>
      </c>
      <c r="AJ732" s="1" t="str">
        <f>IFERROR(VLOOKUP(VLOOKUP($AI732,SALESTRANS,4,FALSE),'Master Info'!$A$14:$U$113,17,FALSE),"")</f>
        <v/>
      </c>
      <c r="AK732" s="1" t="str">
        <f>'Master Info'!$B$6&amp;Return!AI732</f>
        <v>17-18/158</v>
      </c>
      <c r="AL732" s="93" t="str">
        <f>IFERROR(VLOOKUP($AI732,'PIVOT REPORT'!$A$5:$K$1000,3,FALSE),"")</f>
        <v/>
      </c>
      <c r="AM732" s="91" t="str">
        <f>IFERROR(VLOOKUP($AI732,'PIVOT REPORT'!$A$5:$K$1000,9,FALSE),"")</f>
        <v/>
      </c>
      <c r="AN732" s="95" t="str">
        <f>IFERROR(VLOOKUP($AI732,'PIVOT REPORT'!$A$5:$K$1000,4,FALSE),"")</f>
        <v/>
      </c>
      <c r="AO732" s="91" t="str">
        <f>IFERROR(VLOOKUP($AI732,'PIVOT REPORT'!$A$5:$K$1000,5,FALSE),"")</f>
        <v/>
      </c>
      <c r="AP732" s="91" t="str">
        <f>IFERROR(VLOOKUP($AI732,'PIVOT REPORT'!$A$5:$K$1000,6,FALSE),"")</f>
        <v/>
      </c>
      <c r="AQ732" s="91" t="str">
        <f>IFERROR(VLOOKUP($AI732,'PIVOT REPORT'!$A$5:$K$1000,7,FALSE),"")</f>
        <v/>
      </c>
      <c r="AR732" s="91" t="str">
        <f>IFERROR(VLOOKUP($AI732,'PIVOT REPORT'!$A$5:$K$1000,8,FALSE),"")</f>
        <v/>
      </c>
      <c r="AS732" s="1"/>
      <c r="AT732" s="1" t="str">
        <f t="shared" si="31"/>
        <v/>
      </c>
      <c r="AU732" s="1" t="str">
        <f t="shared" si="32"/>
        <v>REGLIST</v>
      </c>
      <c r="AV732" s="1" t="str">
        <f t="shared" si="33"/>
        <v>REGLIST</v>
      </c>
      <c r="AW732" s="97">
        <f t="shared" si="34"/>
        <v>0</v>
      </c>
      <c r="AX732" s="96">
        <f t="shared" si="35"/>
        <v>0</v>
      </c>
      <c r="AY732" s="96">
        <f t="shared" si="36"/>
        <v>0</v>
      </c>
      <c r="AZ732" s="96">
        <f t="shared" si="37"/>
        <v>0</v>
      </c>
      <c r="BA732" s="96">
        <f t="shared" si="38"/>
        <v>0</v>
      </c>
      <c r="BB732" s="96">
        <f t="shared" si="39"/>
        <v>0</v>
      </c>
    </row>
    <row r="733" spans="33:54" hidden="1" x14ac:dyDescent="0.25">
      <c r="AG733" s="1" t="str">
        <f t="shared" si="40"/>
        <v/>
      </c>
      <c r="AH733" s="90">
        <v>159</v>
      </c>
      <c r="AI733" s="90">
        <v>159</v>
      </c>
      <c r="AJ733" s="1" t="str">
        <f>IFERROR(VLOOKUP(VLOOKUP($AI733,SALESTRANS,4,FALSE),'Master Info'!$A$14:$U$113,17,FALSE),"")</f>
        <v/>
      </c>
      <c r="AK733" s="1" t="str">
        <f>'Master Info'!$B$6&amp;Return!AI733</f>
        <v>17-18/159</v>
      </c>
      <c r="AL733" s="93" t="str">
        <f>IFERROR(VLOOKUP($AI733,'PIVOT REPORT'!$A$5:$K$1000,3,FALSE),"")</f>
        <v/>
      </c>
      <c r="AM733" s="91" t="str">
        <f>IFERROR(VLOOKUP($AI733,'PIVOT REPORT'!$A$5:$K$1000,9,FALSE),"")</f>
        <v/>
      </c>
      <c r="AN733" s="95" t="str">
        <f>IFERROR(VLOOKUP($AI733,'PIVOT REPORT'!$A$5:$K$1000,4,FALSE),"")</f>
        <v/>
      </c>
      <c r="AO733" s="91" t="str">
        <f>IFERROR(VLOOKUP($AI733,'PIVOT REPORT'!$A$5:$K$1000,5,FALSE),"")</f>
        <v/>
      </c>
      <c r="AP733" s="91" t="str">
        <f>IFERROR(VLOOKUP($AI733,'PIVOT REPORT'!$A$5:$K$1000,6,FALSE),"")</f>
        <v/>
      </c>
      <c r="AQ733" s="91" t="str">
        <f>IFERROR(VLOOKUP($AI733,'PIVOT REPORT'!$A$5:$K$1000,7,FALSE),"")</f>
        <v/>
      </c>
      <c r="AR733" s="91" t="str">
        <f>IFERROR(VLOOKUP($AI733,'PIVOT REPORT'!$A$5:$K$1000,8,FALSE),"")</f>
        <v/>
      </c>
      <c r="AS733" s="1"/>
      <c r="AT733" s="1" t="str">
        <f t="shared" si="31"/>
        <v/>
      </c>
      <c r="AU733" s="1" t="str">
        <f t="shared" si="32"/>
        <v>REGLIST</v>
      </c>
      <c r="AV733" s="1" t="str">
        <f t="shared" si="33"/>
        <v>REGLIST</v>
      </c>
      <c r="AW733" s="97">
        <f t="shared" si="34"/>
        <v>0</v>
      </c>
      <c r="AX733" s="96">
        <f t="shared" si="35"/>
        <v>0</v>
      </c>
      <c r="AY733" s="96">
        <f t="shared" si="36"/>
        <v>0</v>
      </c>
      <c r="AZ733" s="96">
        <f t="shared" si="37"/>
        <v>0</v>
      </c>
      <c r="BA733" s="96">
        <f t="shared" si="38"/>
        <v>0</v>
      </c>
      <c r="BB733" s="96">
        <f t="shared" si="39"/>
        <v>0</v>
      </c>
    </row>
    <row r="734" spans="33:54" hidden="1" x14ac:dyDescent="0.25">
      <c r="AG734" s="1" t="str">
        <f t="shared" si="40"/>
        <v/>
      </c>
      <c r="AH734" s="90">
        <v>160</v>
      </c>
      <c r="AI734" s="90">
        <v>160</v>
      </c>
      <c r="AJ734" s="1" t="str">
        <f>IFERROR(VLOOKUP(VLOOKUP($AI734,SALESTRANS,4,FALSE),'Master Info'!$A$14:$U$113,17,FALSE),"")</f>
        <v/>
      </c>
      <c r="AK734" s="1" t="str">
        <f>'Master Info'!$B$6&amp;Return!AI734</f>
        <v>17-18/160</v>
      </c>
      <c r="AL734" s="93" t="str">
        <f>IFERROR(VLOOKUP($AI734,'PIVOT REPORT'!$A$5:$K$1000,3,FALSE),"")</f>
        <v/>
      </c>
      <c r="AM734" s="91" t="str">
        <f>IFERROR(VLOOKUP($AI734,'PIVOT REPORT'!$A$5:$K$1000,9,FALSE),"")</f>
        <v/>
      </c>
      <c r="AN734" s="95" t="str">
        <f>IFERROR(VLOOKUP($AI734,'PIVOT REPORT'!$A$5:$K$1000,4,FALSE),"")</f>
        <v/>
      </c>
      <c r="AO734" s="91" t="str">
        <f>IFERROR(VLOOKUP($AI734,'PIVOT REPORT'!$A$5:$K$1000,5,FALSE),"")</f>
        <v/>
      </c>
      <c r="AP734" s="91" t="str">
        <f>IFERROR(VLOOKUP($AI734,'PIVOT REPORT'!$A$5:$K$1000,6,FALSE),"")</f>
        <v/>
      </c>
      <c r="AQ734" s="91" t="str">
        <f>IFERROR(VLOOKUP($AI734,'PIVOT REPORT'!$A$5:$K$1000,7,FALSE),"")</f>
        <v/>
      </c>
      <c r="AR734" s="91" t="str">
        <f>IFERROR(VLOOKUP($AI734,'PIVOT REPORT'!$A$5:$K$1000,8,FALSE),"")</f>
        <v/>
      </c>
      <c r="AS734" s="1"/>
      <c r="AT734" s="1" t="str">
        <f t="shared" si="31"/>
        <v/>
      </c>
      <c r="AU734" s="1" t="str">
        <f t="shared" si="32"/>
        <v>REGLIST</v>
      </c>
      <c r="AV734" s="1" t="str">
        <f t="shared" si="33"/>
        <v>REGLIST</v>
      </c>
      <c r="AW734" s="97">
        <f t="shared" si="34"/>
        <v>0</v>
      </c>
      <c r="AX734" s="96">
        <f t="shared" si="35"/>
        <v>0</v>
      </c>
      <c r="AY734" s="96">
        <f t="shared" si="36"/>
        <v>0</v>
      </c>
      <c r="AZ734" s="96">
        <f t="shared" si="37"/>
        <v>0</v>
      </c>
      <c r="BA734" s="96">
        <f t="shared" si="38"/>
        <v>0</v>
      </c>
      <c r="BB734" s="96">
        <f t="shared" si="39"/>
        <v>0</v>
      </c>
    </row>
    <row r="735" spans="33:54" hidden="1" x14ac:dyDescent="0.25">
      <c r="AG735" s="1" t="str">
        <f t="shared" si="40"/>
        <v/>
      </c>
      <c r="AH735" s="90">
        <v>161</v>
      </c>
      <c r="AI735" s="90">
        <v>161</v>
      </c>
      <c r="AJ735" s="1" t="str">
        <f>IFERROR(VLOOKUP(VLOOKUP($AI735,SALESTRANS,4,FALSE),'Master Info'!$A$14:$U$113,17,FALSE),"")</f>
        <v/>
      </c>
      <c r="AK735" s="1" t="str">
        <f>'Master Info'!$B$6&amp;Return!AI735</f>
        <v>17-18/161</v>
      </c>
      <c r="AL735" s="93" t="str">
        <f>IFERROR(VLOOKUP($AI735,'PIVOT REPORT'!$A$5:$K$1000,3,FALSE),"")</f>
        <v/>
      </c>
      <c r="AM735" s="91" t="str">
        <f>IFERROR(VLOOKUP($AI735,'PIVOT REPORT'!$A$5:$K$1000,9,FALSE),"")</f>
        <v/>
      </c>
      <c r="AN735" s="95" t="str">
        <f>IFERROR(VLOOKUP($AI735,'PIVOT REPORT'!$A$5:$K$1000,4,FALSE),"")</f>
        <v/>
      </c>
      <c r="AO735" s="91" t="str">
        <f>IFERROR(VLOOKUP($AI735,'PIVOT REPORT'!$A$5:$K$1000,5,FALSE),"")</f>
        <v/>
      </c>
      <c r="AP735" s="91" t="str">
        <f>IFERROR(VLOOKUP($AI735,'PIVOT REPORT'!$A$5:$K$1000,6,FALSE),"")</f>
        <v/>
      </c>
      <c r="AQ735" s="91" t="str">
        <f>IFERROR(VLOOKUP($AI735,'PIVOT REPORT'!$A$5:$K$1000,7,FALSE),"")</f>
        <v/>
      </c>
      <c r="AR735" s="91" t="str">
        <f>IFERROR(VLOOKUP($AI735,'PIVOT REPORT'!$A$5:$K$1000,8,FALSE),"")</f>
        <v/>
      </c>
      <c r="AS735" s="1"/>
      <c r="AT735" s="1" t="str">
        <f t="shared" si="31"/>
        <v/>
      </c>
      <c r="AU735" s="1" t="str">
        <f t="shared" si="32"/>
        <v>REGLIST</v>
      </c>
      <c r="AV735" s="1" t="str">
        <f t="shared" si="33"/>
        <v>REGLIST</v>
      </c>
      <c r="AW735" s="97">
        <f t="shared" si="34"/>
        <v>0</v>
      </c>
      <c r="AX735" s="96">
        <f t="shared" si="35"/>
        <v>0</v>
      </c>
      <c r="AY735" s="96">
        <f t="shared" si="36"/>
        <v>0</v>
      </c>
      <c r="AZ735" s="96">
        <f t="shared" si="37"/>
        <v>0</v>
      </c>
      <c r="BA735" s="96">
        <f t="shared" si="38"/>
        <v>0</v>
      </c>
      <c r="BB735" s="96">
        <f t="shared" si="39"/>
        <v>0</v>
      </c>
    </row>
    <row r="736" spans="33:54" hidden="1" x14ac:dyDescent="0.25">
      <c r="AG736" s="1" t="str">
        <f t="shared" si="40"/>
        <v/>
      </c>
      <c r="AH736" s="90">
        <v>162</v>
      </c>
      <c r="AI736" s="90">
        <v>162</v>
      </c>
      <c r="AJ736" s="1" t="str">
        <f>IFERROR(VLOOKUP(VLOOKUP($AI736,SALESTRANS,4,FALSE),'Master Info'!$A$14:$U$113,17,FALSE),"")</f>
        <v/>
      </c>
      <c r="AK736" s="1" t="str">
        <f>'Master Info'!$B$6&amp;Return!AI736</f>
        <v>17-18/162</v>
      </c>
      <c r="AL736" s="93" t="str">
        <f>IFERROR(VLOOKUP($AI736,'PIVOT REPORT'!$A$5:$K$1000,3,FALSE),"")</f>
        <v/>
      </c>
      <c r="AM736" s="91" t="str">
        <f>IFERROR(VLOOKUP($AI736,'PIVOT REPORT'!$A$5:$K$1000,9,FALSE),"")</f>
        <v/>
      </c>
      <c r="AN736" s="95" t="str">
        <f>IFERROR(VLOOKUP($AI736,'PIVOT REPORT'!$A$5:$K$1000,4,FALSE),"")</f>
        <v/>
      </c>
      <c r="AO736" s="91" t="str">
        <f>IFERROR(VLOOKUP($AI736,'PIVOT REPORT'!$A$5:$K$1000,5,FALSE),"")</f>
        <v/>
      </c>
      <c r="AP736" s="91" t="str">
        <f>IFERROR(VLOOKUP($AI736,'PIVOT REPORT'!$A$5:$K$1000,6,FALSE),"")</f>
        <v/>
      </c>
      <c r="AQ736" s="91" t="str">
        <f>IFERROR(VLOOKUP($AI736,'PIVOT REPORT'!$A$5:$K$1000,7,FALSE),"")</f>
        <v/>
      </c>
      <c r="AR736" s="91" t="str">
        <f>IFERROR(VLOOKUP($AI736,'PIVOT REPORT'!$A$5:$K$1000,8,FALSE),"")</f>
        <v/>
      </c>
      <c r="AS736" s="1"/>
      <c r="AT736" s="1" t="str">
        <f t="shared" si="31"/>
        <v/>
      </c>
      <c r="AU736" s="1" t="str">
        <f t="shared" si="32"/>
        <v>REGLIST</v>
      </c>
      <c r="AV736" s="1" t="str">
        <f t="shared" si="33"/>
        <v>REGLIST</v>
      </c>
      <c r="AW736" s="97">
        <f t="shared" si="34"/>
        <v>0</v>
      </c>
      <c r="AX736" s="96">
        <f t="shared" si="35"/>
        <v>0</v>
      </c>
      <c r="AY736" s="96">
        <f t="shared" si="36"/>
        <v>0</v>
      </c>
      <c r="AZ736" s="96">
        <f t="shared" si="37"/>
        <v>0</v>
      </c>
      <c r="BA736" s="96">
        <f t="shared" si="38"/>
        <v>0</v>
      </c>
      <c r="BB736" s="96">
        <f t="shared" si="39"/>
        <v>0</v>
      </c>
    </row>
    <row r="737" spans="33:54" hidden="1" x14ac:dyDescent="0.25">
      <c r="AG737" s="1" t="str">
        <f t="shared" si="40"/>
        <v/>
      </c>
      <c r="AH737" s="90">
        <v>163</v>
      </c>
      <c r="AI737" s="90">
        <v>163</v>
      </c>
      <c r="AJ737" s="1" t="str">
        <f>IFERROR(VLOOKUP(VLOOKUP($AI737,SALESTRANS,4,FALSE),'Master Info'!$A$14:$U$113,17,FALSE),"")</f>
        <v/>
      </c>
      <c r="AK737" s="1" t="str">
        <f>'Master Info'!$B$6&amp;Return!AI737</f>
        <v>17-18/163</v>
      </c>
      <c r="AL737" s="93" t="str">
        <f>IFERROR(VLOOKUP($AI737,'PIVOT REPORT'!$A$5:$K$1000,3,FALSE),"")</f>
        <v/>
      </c>
      <c r="AM737" s="91" t="str">
        <f>IFERROR(VLOOKUP($AI737,'PIVOT REPORT'!$A$5:$K$1000,9,FALSE),"")</f>
        <v/>
      </c>
      <c r="AN737" s="95" t="str">
        <f>IFERROR(VLOOKUP($AI737,'PIVOT REPORT'!$A$5:$K$1000,4,FALSE),"")</f>
        <v/>
      </c>
      <c r="AO737" s="91" t="str">
        <f>IFERROR(VLOOKUP($AI737,'PIVOT REPORT'!$A$5:$K$1000,5,FALSE),"")</f>
        <v/>
      </c>
      <c r="AP737" s="91" t="str">
        <f>IFERROR(VLOOKUP($AI737,'PIVOT REPORT'!$A$5:$K$1000,6,FALSE),"")</f>
        <v/>
      </c>
      <c r="AQ737" s="91" t="str">
        <f>IFERROR(VLOOKUP($AI737,'PIVOT REPORT'!$A$5:$K$1000,7,FALSE),"")</f>
        <v/>
      </c>
      <c r="AR737" s="91" t="str">
        <f>IFERROR(VLOOKUP($AI737,'PIVOT REPORT'!$A$5:$K$1000,8,FALSE),"")</f>
        <v/>
      </c>
      <c r="AS737" s="1"/>
      <c r="AT737" s="1" t="str">
        <f t="shared" si="31"/>
        <v/>
      </c>
      <c r="AU737" s="1" t="str">
        <f t="shared" si="32"/>
        <v>REGLIST</v>
      </c>
      <c r="AV737" s="1" t="str">
        <f t="shared" si="33"/>
        <v>REGLIST</v>
      </c>
      <c r="AW737" s="97">
        <f t="shared" si="34"/>
        <v>0</v>
      </c>
      <c r="AX737" s="96">
        <f t="shared" si="35"/>
        <v>0</v>
      </c>
      <c r="AY737" s="96">
        <f t="shared" si="36"/>
        <v>0</v>
      </c>
      <c r="AZ737" s="96">
        <f t="shared" si="37"/>
        <v>0</v>
      </c>
      <c r="BA737" s="96">
        <f t="shared" si="38"/>
        <v>0</v>
      </c>
      <c r="BB737" s="96">
        <f t="shared" si="39"/>
        <v>0</v>
      </c>
    </row>
    <row r="738" spans="33:54" hidden="1" x14ac:dyDescent="0.25">
      <c r="AG738" s="1" t="str">
        <f t="shared" si="40"/>
        <v/>
      </c>
      <c r="AH738" s="90">
        <v>164</v>
      </c>
      <c r="AI738" s="90">
        <v>164</v>
      </c>
      <c r="AJ738" s="1" t="str">
        <f>IFERROR(VLOOKUP(VLOOKUP($AI738,SALESTRANS,4,FALSE),'Master Info'!$A$14:$U$113,17,FALSE),"")</f>
        <v/>
      </c>
      <c r="AK738" s="1" t="str">
        <f>'Master Info'!$B$6&amp;Return!AI738</f>
        <v>17-18/164</v>
      </c>
      <c r="AL738" s="93" t="str">
        <f>IFERROR(VLOOKUP($AI738,'PIVOT REPORT'!$A$5:$K$1000,3,FALSE),"")</f>
        <v/>
      </c>
      <c r="AM738" s="91" t="str">
        <f>IFERROR(VLOOKUP($AI738,'PIVOT REPORT'!$A$5:$K$1000,9,FALSE),"")</f>
        <v/>
      </c>
      <c r="AN738" s="95" t="str">
        <f>IFERROR(VLOOKUP($AI738,'PIVOT REPORT'!$A$5:$K$1000,4,FALSE),"")</f>
        <v/>
      </c>
      <c r="AO738" s="91" t="str">
        <f>IFERROR(VLOOKUP($AI738,'PIVOT REPORT'!$A$5:$K$1000,5,FALSE),"")</f>
        <v/>
      </c>
      <c r="AP738" s="91" t="str">
        <f>IFERROR(VLOOKUP($AI738,'PIVOT REPORT'!$A$5:$K$1000,6,FALSE),"")</f>
        <v/>
      </c>
      <c r="AQ738" s="91" t="str">
        <f>IFERROR(VLOOKUP($AI738,'PIVOT REPORT'!$A$5:$K$1000,7,FALSE),"")</f>
        <v/>
      </c>
      <c r="AR738" s="91" t="str">
        <f>IFERROR(VLOOKUP($AI738,'PIVOT REPORT'!$A$5:$K$1000,8,FALSE),"")</f>
        <v/>
      </c>
      <c r="AS738" s="1"/>
      <c r="AT738" s="1" t="str">
        <f t="shared" si="31"/>
        <v/>
      </c>
      <c r="AU738" s="1" t="str">
        <f t="shared" si="32"/>
        <v>REGLIST</v>
      </c>
      <c r="AV738" s="1" t="str">
        <f t="shared" si="33"/>
        <v>REGLIST</v>
      </c>
      <c r="AW738" s="97">
        <f t="shared" si="34"/>
        <v>0</v>
      </c>
      <c r="AX738" s="96">
        <f t="shared" si="35"/>
        <v>0</v>
      </c>
      <c r="AY738" s="96">
        <f t="shared" si="36"/>
        <v>0</v>
      </c>
      <c r="AZ738" s="96">
        <f t="shared" si="37"/>
        <v>0</v>
      </c>
      <c r="BA738" s="96">
        <f t="shared" si="38"/>
        <v>0</v>
      </c>
      <c r="BB738" s="96">
        <f t="shared" si="39"/>
        <v>0</v>
      </c>
    </row>
    <row r="739" spans="33:54" hidden="1" x14ac:dyDescent="0.25">
      <c r="AG739" s="1" t="str">
        <f t="shared" si="40"/>
        <v/>
      </c>
      <c r="AH739" s="90">
        <v>165</v>
      </c>
      <c r="AI739" s="90">
        <v>165</v>
      </c>
      <c r="AJ739" s="1" t="str">
        <f>IFERROR(VLOOKUP(VLOOKUP($AI739,SALESTRANS,4,FALSE),'Master Info'!$A$14:$U$113,17,FALSE),"")</f>
        <v/>
      </c>
      <c r="AK739" s="1" t="str">
        <f>'Master Info'!$B$6&amp;Return!AI739</f>
        <v>17-18/165</v>
      </c>
      <c r="AL739" s="93" t="str">
        <f>IFERROR(VLOOKUP($AI739,'PIVOT REPORT'!$A$5:$K$1000,3,FALSE),"")</f>
        <v/>
      </c>
      <c r="AM739" s="91" t="str">
        <f>IFERROR(VLOOKUP($AI739,'PIVOT REPORT'!$A$5:$K$1000,9,FALSE),"")</f>
        <v/>
      </c>
      <c r="AN739" s="95" t="str">
        <f>IFERROR(VLOOKUP($AI739,'PIVOT REPORT'!$A$5:$K$1000,4,FALSE),"")</f>
        <v/>
      </c>
      <c r="AO739" s="91" t="str">
        <f>IFERROR(VLOOKUP($AI739,'PIVOT REPORT'!$A$5:$K$1000,5,FALSE),"")</f>
        <v/>
      </c>
      <c r="AP739" s="91" t="str">
        <f>IFERROR(VLOOKUP($AI739,'PIVOT REPORT'!$A$5:$K$1000,6,FALSE),"")</f>
        <v/>
      </c>
      <c r="AQ739" s="91" t="str">
        <f>IFERROR(VLOOKUP($AI739,'PIVOT REPORT'!$A$5:$K$1000,7,FALSE),"")</f>
        <v/>
      </c>
      <c r="AR739" s="91" t="str">
        <f>IFERROR(VLOOKUP($AI739,'PIVOT REPORT'!$A$5:$K$1000,8,FALSE),"")</f>
        <v/>
      </c>
      <c r="AS739" s="1"/>
      <c r="AT739" s="1" t="str">
        <f t="shared" si="31"/>
        <v/>
      </c>
      <c r="AU739" s="1" t="str">
        <f t="shared" si="32"/>
        <v>REGLIST</v>
      </c>
      <c r="AV739" s="1" t="str">
        <f t="shared" si="33"/>
        <v>REGLIST</v>
      </c>
      <c r="AW739" s="97">
        <f t="shared" si="34"/>
        <v>0</v>
      </c>
      <c r="AX739" s="96">
        <f t="shared" si="35"/>
        <v>0</v>
      </c>
      <c r="AY739" s="96">
        <f t="shared" si="36"/>
        <v>0</v>
      </c>
      <c r="AZ739" s="96">
        <f t="shared" si="37"/>
        <v>0</v>
      </c>
      <c r="BA739" s="96">
        <f t="shared" si="38"/>
        <v>0</v>
      </c>
      <c r="BB739" s="96">
        <f t="shared" si="39"/>
        <v>0</v>
      </c>
    </row>
    <row r="740" spans="33:54" hidden="1" x14ac:dyDescent="0.25">
      <c r="AG740" s="1" t="str">
        <f t="shared" si="40"/>
        <v/>
      </c>
      <c r="AH740" s="90">
        <v>166</v>
      </c>
      <c r="AI740" s="90">
        <v>166</v>
      </c>
      <c r="AJ740" s="1" t="str">
        <f>IFERROR(VLOOKUP(VLOOKUP($AI740,SALESTRANS,4,FALSE),'Master Info'!$A$14:$U$113,17,FALSE),"")</f>
        <v/>
      </c>
      <c r="AK740" s="1" t="str">
        <f>'Master Info'!$B$6&amp;Return!AI740</f>
        <v>17-18/166</v>
      </c>
      <c r="AL740" s="93" t="str">
        <f>IFERROR(VLOOKUP($AI740,'PIVOT REPORT'!$A$5:$K$1000,3,FALSE),"")</f>
        <v/>
      </c>
      <c r="AM740" s="91" t="str">
        <f>IFERROR(VLOOKUP($AI740,'PIVOT REPORT'!$A$5:$K$1000,9,FALSE),"")</f>
        <v/>
      </c>
      <c r="AN740" s="95" t="str">
        <f>IFERROR(VLOOKUP($AI740,'PIVOT REPORT'!$A$5:$K$1000,4,FALSE),"")</f>
        <v/>
      </c>
      <c r="AO740" s="91" t="str">
        <f>IFERROR(VLOOKUP($AI740,'PIVOT REPORT'!$A$5:$K$1000,5,FALSE),"")</f>
        <v/>
      </c>
      <c r="AP740" s="91" t="str">
        <f>IFERROR(VLOOKUP($AI740,'PIVOT REPORT'!$A$5:$K$1000,6,FALSE),"")</f>
        <v/>
      </c>
      <c r="AQ740" s="91" t="str">
        <f>IFERROR(VLOOKUP($AI740,'PIVOT REPORT'!$A$5:$K$1000,7,FALSE),"")</f>
        <v/>
      </c>
      <c r="AR740" s="91" t="str">
        <f>IFERROR(VLOOKUP($AI740,'PIVOT REPORT'!$A$5:$K$1000,8,FALSE),"")</f>
        <v/>
      </c>
      <c r="AS740" s="1"/>
      <c r="AT740" s="1" t="str">
        <f t="shared" si="31"/>
        <v/>
      </c>
      <c r="AU740" s="1" t="str">
        <f t="shared" si="32"/>
        <v>REGLIST</v>
      </c>
      <c r="AV740" s="1" t="str">
        <f t="shared" si="33"/>
        <v>REGLIST</v>
      </c>
      <c r="AW740" s="97">
        <f t="shared" si="34"/>
        <v>0</v>
      </c>
      <c r="AX740" s="96">
        <f t="shared" si="35"/>
        <v>0</v>
      </c>
      <c r="AY740" s="96">
        <f t="shared" si="36"/>
        <v>0</v>
      </c>
      <c r="AZ740" s="96">
        <f t="shared" si="37"/>
        <v>0</v>
      </c>
      <c r="BA740" s="96">
        <f t="shared" si="38"/>
        <v>0</v>
      </c>
      <c r="BB740" s="96">
        <f t="shared" si="39"/>
        <v>0</v>
      </c>
    </row>
    <row r="741" spans="33:54" hidden="1" x14ac:dyDescent="0.25">
      <c r="AG741" s="1" t="str">
        <f t="shared" si="40"/>
        <v/>
      </c>
      <c r="AH741" s="90">
        <v>167</v>
      </c>
      <c r="AI741" s="90">
        <v>167</v>
      </c>
      <c r="AJ741" s="1" t="str">
        <f>IFERROR(VLOOKUP(VLOOKUP($AI741,SALESTRANS,4,FALSE),'Master Info'!$A$14:$U$113,17,FALSE),"")</f>
        <v/>
      </c>
      <c r="AK741" s="1" t="str">
        <f>'Master Info'!$B$6&amp;Return!AI741</f>
        <v>17-18/167</v>
      </c>
      <c r="AL741" s="93" t="str">
        <f>IFERROR(VLOOKUP($AI741,'PIVOT REPORT'!$A$5:$K$1000,3,FALSE),"")</f>
        <v/>
      </c>
      <c r="AM741" s="91" t="str">
        <f>IFERROR(VLOOKUP($AI741,'PIVOT REPORT'!$A$5:$K$1000,9,FALSE),"")</f>
        <v/>
      </c>
      <c r="AN741" s="95" t="str">
        <f>IFERROR(VLOOKUP($AI741,'PIVOT REPORT'!$A$5:$K$1000,4,FALSE),"")</f>
        <v/>
      </c>
      <c r="AO741" s="91" t="str">
        <f>IFERROR(VLOOKUP($AI741,'PIVOT REPORT'!$A$5:$K$1000,5,FALSE),"")</f>
        <v/>
      </c>
      <c r="AP741" s="91" t="str">
        <f>IFERROR(VLOOKUP($AI741,'PIVOT REPORT'!$A$5:$K$1000,6,FALSE),"")</f>
        <v/>
      </c>
      <c r="AQ741" s="91" t="str">
        <f>IFERROR(VLOOKUP($AI741,'PIVOT REPORT'!$A$5:$K$1000,7,FALSE),"")</f>
        <v/>
      </c>
      <c r="AR741" s="91" t="str">
        <f>IFERROR(VLOOKUP($AI741,'PIVOT REPORT'!$A$5:$K$1000,8,FALSE),"")</f>
        <v/>
      </c>
      <c r="AS741" s="1"/>
      <c r="AT741" s="1" t="str">
        <f t="shared" si="31"/>
        <v/>
      </c>
      <c r="AU741" s="1" t="str">
        <f t="shared" si="32"/>
        <v>REGLIST</v>
      </c>
      <c r="AV741" s="1" t="str">
        <f t="shared" si="33"/>
        <v>REGLIST</v>
      </c>
      <c r="AW741" s="97">
        <f t="shared" si="34"/>
        <v>0</v>
      </c>
      <c r="AX741" s="96">
        <f t="shared" si="35"/>
        <v>0</v>
      </c>
      <c r="AY741" s="96">
        <f t="shared" si="36"/>
        <v>0</v>
      </c>
      <c r="AZ741" s="96">
        <f t="shared" si="37"/>
        <v>0</v>
      </c>
      <c r="BA741" s="96">
        <f t="shared" si="38"/>
        <v>0</v>
      </c>
      <c r="BB741" s="96">
        <f t="shared" si="39"/>
        <v>0</v>
      </c>
    </row>
    <row r="742" spans="33:54" hidden="1" x14ac:dyDescent="0.25">
      <c r="AG742" s="1" t="str">
        <f t="shared" si="40"/>
        <v/>
      </c>
      <c r="AH742" s="90">
        <v>168</v>
      </c>
      <c r="AI742" s="90">
        <v>168</v>
      </c>
      <c r="AJ742" s="1" t="str">
        <f>IFERROR(VLOOKUP(VLOOKUP($AI742,SALESTRANS,4,FALSE),'Master Info'!$A$14:$U$113,17,FALSE),"")</f>
        <v/>
      </c>
      <c r="AK742" s="1" t="str">
        <f>'Master Info'!$B$6&amp;Return!AI742</f>
        <v>17-18/168</v>
      </c>
      <c r="AL742" s="93" t="str">
        <f>IFERROR(VLOOKUP($AI742,'PIVOT REPORT'!$A$5:$K$1000,3,FALSE),"")</f>
        <v/>
      </c>
      <c r="AM742" s="91" t="str">
        <f>IFERROR(VLOOKUP($AI742,'PIVOT REPORT'!$A$5:$K$1000,9,FALSE),"")</f>
        <v/>
      </c>
      <c r="AN742" s="95" t="str">
        <f>IFERROR(VLOOKUP($AI742,'PIVOT REPORT'!$A$5:$K$1000,4,FALSE),"")</f>
        <v/>
      </c>
      <c r="AO742" s="91" t="str">
        <f>IFERROR(VLOOKUP($AI742,'PIVOT REPORT'!$A$5:$K$1000,5,FALSE),"")</f>
        <v/>
      </c>
      <c r="AP742" s="91" t="str">
        <f>IFERROR(VLOOKUP($AI742,'PIVOT REPORT'!$A$5:$K$1000,6,FALSE),"")</f>
        <v/>
      </c>
      <c r="AQ742" s="91" t="str">
        <f>IFERROR(VLOOKUP($AI742,'PIVOT REPORT'!$A$5:$K$1000,7,FALSE),"")</f>
        <v/>
      </c>
      <c r="AR742" s="91" t="str">
        <f>IFERROR(VLOOKUP($AI742,'PIVOT REPORT'!$A$5:$K$1000,8,FALSE),"")</f>
        <v/>
      </c>
      <c r="AS742" s="1"/>
      <c r="AT742" s="1" t="str">
        <f t="shared" si="31"/>
        <v/>
      </c>
      <c r="AU742" s="1" t="str">
        <f t="shared" si="32"/>
        <v>REGLIST</v>
      </c>
      <c r="AV742" s="1" t="str">
        <f t="shared" si="33"/>
        <v>REGLIST</v>
      </c>
      <c r="AW742" s="97">
        <f t="shared" si="34"/>
        <v>0</v>
      </c>
      <c r="AX742" s="96">
        <f t="shared" si="35"/>
        <v>0</v>
      </c>
      <c r="AY742" s="96">
        <f t="shared" si="36"/>
        <v>0</v>
      </c>
      <c r="AZ742" s="96">
        <f t="shared" si="37"/>
        <v>0</v>
      </c>
      <c r="BA742" s="96">
        <f t="shared" si="38"/>
        <v>0</v>
      </c>
      <c r="BB742" s="96">
        <f t="shared" si="39"/>
        <v>0</v>
      </c>
    </row>
    <row r="743" spans="33:54" hidden="1" x14ac:dyDescent="0.25">
      <c r="AG743" s="1" t="str">
        <f t="shared" si="40"/>
        <v/>
      </c>
      <c r="AH743" s="90">
        <v>169</v>
      </c>
      <c r="AI743" s="90">
        <v>169</v>
      </c>
      <c r="AJ743" s="1" t="str">
        <f>IFERROR(VLOOKUP(VLOOKUP($AI743,SALESTRANS,4,FALSE),'Master Info'!$A$14:$U$113,17,FALSE),"")</f>
        <v/>
      </c>
      <c r="AK743" s="1" t="str">
        <f>'Master Info'!$B$6&amp;Return!AI743</f>
        <v>17-18/169</v>
      </c>
      <c r="AL743" s="93" t="str">
        <f>IFERROR(VLOOKUP($AI743,'PIVOT REPORT'!$A$5:$K$1000,3,FALSE),"")</f>
        <v/>
      </c>
      <c r="AM743" s="91" t="str">
        <f>IFERROR(VLOOKUP($AI743,'PIVOT REPORT'!$A$5:$K$1000,9,FALSE),"")</f>
        <v/>
      </c>
      <c r="AN743" s="95" t="str">
        <f>IFERROR(VLOOKUP($AI743,'PIVOT REPORT'!$A$5:$K$1000,4,FALSE),"")</f>
        <v/>
      </c>
      <c r="AO743" s="91" t="str">
        <f>IFERROR(VLOOKUP($AI743,'PIVOT REPORT'!$A$5:$K$1000,5,FALSE),"")</f>
        <v/>
      </c>
      <c r="AP743" s="91" t="str">
        <f>IFERROR(VLOOKUP($AI743,'PIVOT REPORT'!$A$5:$K$1000,6,FALSE),"")</f>
        <v/>
      </c>
      <c r="AQ743" s="91" t="str">
        <f>IFERROR(VLOOKUP($AI743,'PIVOT REPORT'!$A$5:$K$1000,7,FALSE),"")</f>
        <v/>
      </c>
      <c r="AR743" s="91" t="str">
        <f>IFERROR(VLOOKUP($AI743,'PIVOT REPORT'!$A$5:$K$1000,8,FALSE),"")</f>
        <v/>
      </c>
      <c r="AS743" s="1"/>
      <c r="AT743" s="1" t="str">
        <f t="shared" si="31"/>
        <v/>
      </c>
      <c r="AU743" s="1" t="str">
        <f t="shared" si="32"/>
        <v>REGLIST</v>
      </c>
      <c r="AV743" s="1" t="str">
        <f t="shared" si="33"/>
        <v>REGLIST</v>
      </c>
      <c r="AW743" s="97">
        <f t="shared" si="34"/>
        <v>0</v>
      </c>
      <c r="AX743" s="96">
        <f t="shared" si="35"/>
        <v>0</v>
      </c>
      <c r="AY743" s="96">
        <f t="shared" si="36"/>
        <v>0</v>
      </c>
      <c r="AZ743" s="96">
        <f t="shared" si="37"/>
        <v>0</v>
      </c>
      <c r="BA743" s="96">
        <f t="shared" si="38"/>
        <v>0</v>
      </c>
      <c r="BB743" s="96">
        <f t="shared" si="39"/>
        <v>0</v>
      </c>
    </row>
    <row r="744" spans="33:54" hidden="1" x14ac:dyDescent="0.25">
      <c r="AG744" s="1" t="str">
        <f t="shared" si="40"/>
        <v/>
      </c>
      <c r="AH744" s="90">
        <v>170</v>
      </c>
      <c r="AI744" s="90">
        <v>170</v>
      </c>
      <c r="AJ744" s="1" t="str">
        <f>IFERROR(VLOOKUP(VLOOKUP($AI744,SALESTRANS,4,FALSE),'Master Info'!$A$14:$U$113,17,FALSE),"")</f>
        <v/>
      </c>
      <c r="AK744" s="1" t="str">
        <f>'Master Info'!$B$6&amp;Return!AI744</f>
        <v>17-18/170</v>
      </c>
      <c r="AL744" s="93" t="str">
        <f>IFERROR(VLOOKUP($AI744,'PIVOT REPORT'!$A$5:$K$1000,3,FALSE),"")</f>
        <v/>
      </c>
      <c r="AM744" s="91" t="str">
        <f>IFERROR(VLOOKUP($AI744,'PIVOT REPORT'!$A$5:$K$1000,9,FALSE),"")</f>
        <v/>
      </c>
      <c r="AN744" s="95" t="str">
        <f>IFERROR(VLOOKUP($AI744,'PIVOT REPORT'!$A$5:$K$1000,4,FALSE),"")</f>
        <v/>
      </c>
      <c r="AO744" s="91" t="str">
        <f>IFERROR(VLOOKUP($AI744,'PIVOT REPORT'!$A$5:$K$1000,5,FALSE),"")</f>
        <v/>
      </c>
      <c r="AP744" s="91" t="str">
        <f>IFERROR(VLOOKUP($AI744,'PIVOT REPORT'!$A$5:$K$1000,6,FALSE),"")</f>
        <v/>
      </c>
      <c r="AQ744" s="91" t="str">
        <f>IFERROR(VLOOKUP($AI744,'PIVOT REPORT'!$A$5:$K$1000,7,FALSE),"")</f>
        <v/>
      </c>
      <c r="AR744" s="91" t="str">
        <f>IFERROR(VLOOKUP($AI744,'PIVOT REPORT'!$A$5:$K$1000,8,FALSE),"")</f>
        <v/>
      </c>
      <c r="AS744" s="1"/>
      <c r="AT744" s="1" t="str">
        <f t="shared" si="31"/>
        <v/>
      </c>
      <c r="AU744" s="1" t="str">
        <f t="shared" si="32"/>
        <v>REGLIST</v>
      </c>
      <c r="AV744" s="1" t="str">
        <f t="shared" si="33"/>
        <v>REGLIST</v>
      </c>
      <c r="AW744" s="97">
        <f t="shared" si="34"/>
        <v>0</v>
      </c>
      <c r="AX744" s="96">
        <f t="shared" si="35"/>
        <v>0</v>
      </c>
      <c r="AY744" s="96">
        <f t="shared" si="36"/>
        <v>0</v>
      </c>
      <c r="AZ744" s="96">
        <f t="shared" si="37"/>
        <v>0</v>
      </c>
      <c r="BA744" s="96">
        <f t="shared" si="38"/>
        <v>0</v>
      </c>
      <c r="BB744" s="96">
        <f t="shared" si="39"/>
        <v>0</v>
      </c>
    </row>
    <row r="745" spans="33:54" hidden="1" x14ac:dyDescent="0.25">
      <c r="AG745" s="1" t="str">
        <f t="shared" si="40"/>
        <v/>
      </c>
      <c r="AH745" s="90">
        <v>171</v>
      </c>
      <c r="AI745" s="90">
        <v>171</v>
      </c>
      <c r="AJ745" s="1" t="str">
        <f>IFERROR(VLOOKUP(VLOOKUP($AI745,SALESTRANS,4,FALSE),'Master Info'!$A$14:$U$113,17,FALSE),"")</f>
        <v/>
      </c>
      <c r="AK745" s="1" t="str">
        <f>'Master Info'!$B$6&amp;Return!AI745</f>
        <v>17-18/171</v>
      </c>
      <c r="AL745" s="93" t="str">
        <f>IFERROR(VLOOKUP($AI745,'PIVOT REPORT'!$A$5:$K$1000,3,FALSE),"")</f>
        <v/>
      </c>
      <c r="AM745" s="91" t="str">
        <f>IFERROR(VLOOKUP($AI745,'PIVOT REPORT'!$A$5:$K$1000,9,FALSE),"")</f>
        <v/>
      </c>
      <c r="AN745" s="95" t="str">
        <f>IFERROR(VLOOKUP($AI745,'PIVOT REPORT'!$A$5:$K$1000,4,FALSE),"")</f>
        <v/>
      </c>
      <c r="AO745" s="91" t="str">
        <f>IFERROR(VLOOKUP($AI745,'PIVOT REPORT'!$A$5:$K$1000,5,FALSE),"")</f>
        <v/>
      </c>
      <c r="AP745" s="91" t="str">
        <f>IFERROR(VLOOKUP($AI745,'PIVOT REPORT'!$A$5:$K$1000,6,FALSE),"")</f>
        <v/>
      </c>
      <c r="AQ745" s="91" t="str">
        <f>IFERROR(VLOOKUP($AI745,'PIVOT REPORT'!$A$5:$K$1000,7,FALSE),"")</f>
        <v/>
      </c>
      <c r="AR745" s="91" t="str">
        <f>IFERROR(VLOOKUP($AI745,'PIVOT REPORT'!$A$5:$K$1000,8,FALSE),"")</f>
        <v/>
      </c>
      <c r="AS745" s="1"/>
      <c r="AT745" s="1" t="str">
        <f t="shared" si="31"/>
        <v/>
      </c>
      <c r="AU745" s="1" t="str">
        <f t="shared" si="32"/>
        <v>REGLIST</v>
      </c>
      <c r="AV745" s="1" t="str">
        <f t="shared" si="33"/>
        <v>REGLIST</v>
      </c>
      <c r="AW745" s="97">
        <f t="shared" si="34"/>
        <v>0</v>
      </c>
      <c r="AX745" s="96">
        <f t="shared" si="35"/>
        <v>0</v>
      </c>
      <c r="AY745" s="96">
        <f t="shared" si="36"/>
        <v>0</v>
      </c>
      <c r="AZ745" s="96">
        <f t="shared" si="37"/>
        <v>0</v>
      </c>
      <c r="BA745" s="96">
        <f t="shared" si="38"/>
        <v>0</v>
      </c>
      <c r="BB745" s="96">
        <f t="shared" si="39"/>
        <v>0</v>
      </c>
    </row>
    <row r="746" spans="33:54" hidden="1" x14ac:dyDescent="0.25">
      <c r="AG746" s="1" t="str">
        <f t="shared" si="40"/>
        <v/>
      </c>
      <c r="AH746" s="90">
        <v>172</v>
      </c>
      <c r="AI746" s="90">
        <v>172</v>
      </c>
      <c r="AJ746" s="1" t="str">
        <f>IFERROR(VLOOKUP(VLOOKUP($AI746,SALESTRANS,4,FALSE),'Master Info'!$A$14:$U$113,17,FALSE),"")</f>
        <v/>
      </c>
      <c r="AK746" s="1" t="str">
        <f>'Master Info'!$B$6&amp;Return!AI746</f>
        <v>17-18/172</v>
      </c>
      <c r="AL746" s="93" t="str">
        <f>IFERROR(VLOOKUP($AI746,'PIVOT REPORT'!$A$5:$K$1000,3,FALSE),"")</f>
        <v/>
      </c>
      <c r="AM746" s="91" t="str">
        <f>IFERROR(VLOOKUP($AI746,'PIVOT REPORT'!$A$5:$K$1000,9,FALSE),"")</f>
        <v/>
      </c>
      <c r="AN746" s="95" t="str">
        <f>IFERROR(VLOOKUP($AI746,'PIVOT REPORT'!$A$5:$K$1000,4,FALSE),"")</f>
        <v/>
      </c>
      <c r="AO746" s="91" t="str">
        <f>IFERROR(VLOOKUP($AI746,'PIVOT REPORT'!$A$5:$K$1000,5,FALSE),"")</f>
        <v/>
      </c>
      <c r="AP746" s="91" t="str">
        <f>IFERROR(VLOOKUP($AI746,'PIVOT REPORT'!$A$5:$K$1000,6,FALSE),"")</f>
        <v/>
      </c>
      <c r="AQ746" s="91" t="str">
        <f>IFERROR(VLOOKUP($AI746,'PIVOT REPORT'!$A$5:$K$1000,7,FALSE),"")</f>
        <v/>
      </c>
      <c r="AR746" s="91" t="str">
        <f>IFERROR(VLOOKUP($AI746,'PIVOT REPORT'!$A$5:$K$1000,8,FALSE),"")</f>
        <v/>
      </c>
      <c r="AS746" s="1"/>
      <c r="AT746" s="1" t="str">
        <f t="shared" si="31"/>
        <v/>
      </c>
      <c r="AU746" s="1" t="str">
        <f t="shared" si="32"/>
        <v>REGLIST</v>
      </c>
      <c r="AV746" s="1" t="str">
        <f t="shared" si="33"/>
        <v>REGLIST</v>
      </c>
      <c r="AW746" s="97">
        <f t="shared" si="34"/>
        <v>0</v>
      </c>
      <c r="AX746" s="96">
        <f t="shared" si="35"/>
        <v>0</v>
      </c>
      <c r="AY746" s="96">
        <f t="shared" si="36"/>
        <v>0</v>
      </c>
      <c r="AZ746" s="96">
        <f t="shared" si="37"/>
        <v>0</v>
      </c>
      <c r="BA746" s="96">
        <f t="shared" si="38"/>
        <v>0</v>
      </c>
      <c r="BB746" s="96">
        <f t="shared" si="39"/>
        <v>0</v>
      </c>
    </row>
    <row r="747" spans="33:54" hidden="1" x14ac:dyDescent="0.25">
      <c r="AG747" s="1" t="str">
        <f t="shared" si="40"/>
        <v/>
      </c>
      <c r="AH747" s="90">
        <v>173</v>
      </c>
      <c r="AI747" s="90">
        <v>173</v>
      </c>
      <c r="AJ747" s="1" t="str">
        <f>IFERROR(VLOOKUP(VLOOKUP($AI747,SALESTRANS,4,FALSE),'Master Info'!$A$14:$U$113,17,FALSE),"")</f>
        <v/>
      </c>
      <c r="AK747" s="1" t="str">
        <f>'Master Info'!$B$6&amp;Return!AI747</f>
        <v>17-18/173</v>
      </c>
      <c r="AL747" s="93" t="str">
        <f>IFERROR(VLOOKUP($AI747,'PIVOT REPORT'!$A$5:$K$1000,3,FALSE),"")</f>
        <v/>
      </c>
      <c r="AM747" s="91" t="str">
        <f>IFERROR(VLOOKUP($AI747,'PIVOT REPORT'!$A$5:$K$1000,9,FALSE),"")</f>
        <v/>
      </c>
      <c r="AN747" s="95" t="str">
        <f>IFERROR(VLOOKUP($AI747,'PIVOT REPORT'!$A$5:$K$1000,4,FALSE),"")</f>
        <v/>
      </c>
      <c r="AO747" s="91" t="str">
        <f>IFERROR(VLOOKUP($AI747,'PIVOT REPORT'!$A$5:$K$1000,5,FALSE),"")</f>
        <v/>
      </c>
      <c r="AP747" s="91" t="str">
        <f>IFERROR(VLOOKUP($AI747,'PIVOT REPORT'!$A$5:$K$1000,6,FALSE),"")</f>
        <v/>
      </c>
      <c r="AQ747" s="91" t="str">
        <f>IFERROR(VLOOKUP($AI747,'PIVOT REPORT'!$A$5:$K$1000,7,FALSE),"")</f>
        <v/>
      </c>
      <c r="AR747" s="91" t="str">
        <f>IFERROR(VLOOKUP($AI747,'PIVOT REPORT'!$A$5:$K$1000,8,FALSE),"")</f>
        <v/>
      </c>
      <c r="AS747" s="1"/>
      <c r="AT747" s="1" t="str">
        <f t="shared" si="31"/>
        <v/>
      </c>
      <c r="AU747" s="1" t="str">
        <f t="shared" si="32"/>
        <v>REGLIST</v>
      </c>
      <c r="AV747" s="1" t="str">
        <f t="shared" si="33"/>
        <v>REGLIST</v>
      </c>
      <c r="AW747" s="97">
        <f t="shared" si="34"/>
        <v>0</v>
      </c>
      <c r="AX747" s="96">
        <f t="shared" si="35"/>
        <v>0</v>
      </c>
      <c r="AY747" s="96">
        <f t="shared" si="36"/>
        <v>0</v>
      </c>
      <c r="AZ747" s="96">
        <f t="shared" si="37"/>
        <v>0</v>
      </c>
      <c r="BA747" s="96">
        <f t="shared" si="38"/>
        <v>0</v>
      </c>
      <c r="BB747" s="96">
        <f t="shared" si="39"/>
        <v>0</v>
      </c>
    </row>
    <row r="748" spans="33:54" hidden="1" x14ac:dyDescent="0.25">
      <c r="AG748" s="1" t="str">
        <f t="shared" si="40"/>
        <v/>
      </c>
      <c r="AH748" s="90">
        <v>174</v>
      </c>
      <c r="AI748" s="90">
        <v>174</v>
      </c>
      <c r="AJ748" s="1" t="str">
        <f>IFERROR(VLOOKUP(VLOOKUP($AI748,SALESTRANS,4,FALSE),'Master Info'!$A$14:$U$113,17,FALSE),"")</f>
        <v/>
      </c>
      <c r="AK748" s="1" t="str">
        <f>'Master Info'!$B$6&amp;Return!AI748</f>
        <v>17-18/174</v>
      </c>
      <c r="AL748" s="93" t="str">
        <f>IFERROR(VLOOKUP($AI748,'PIVOT REPORT'!$A$5:$K$1000,3,FALSE),"")</f>
        <v/>
      </c>
      <c r="AM748" s="91" t="str">
        <f>IFERROR(VLOOKUP($AI748,'PIVOT REPORT'!$A$5:$K$1000,9,FALSE),"")</f>
        <v/>
      </c>
      <c r="AN748" s="95" t="str">
        <f>IFERROR(VLOOKUP($AI748,'PIVOT REPORT'!$A$5:$K$1000,4,FALSE),"")</f>
        <v/>
      </c>
      <c r="AO748" s="91" t="str">
        <f>IFERROR(VLOOKUP($AI748,'PIVOT REPORT'!$A$5:$K$1000,5,FALSE),"")</f>
        <v/>
      </c>
      <c r="AP748" s="91" t="str">
        <f>IFERROR(VLOOKUP($AI748,'PIVOT REPORT'!$A$5:$K$1000,6,FALSE),"")</f>
        <v/>
      </c>
      <c r="AQ748" s="91" t="str">
        <f>IFERROR(VLOOKUP($AI748,'PIVOT REPORT'!$A$5:$K$1000,7,FALSE),"")</f>
        <v/>
      </c>
      <c r="AR748" s="91" t="str">
        <f>IFERROR(VLOOKUP($AI748,'PIVOT REPORT'!$A$5:$K$1000,8,FALSE),"")</f>
        <v/>
      </c>
      <c r="AS748" s="1"/>
      <c r="AT748" s="1" t="str">
        <f t="shared" si="31"/>
        <v/>
      </c>
      <c r="AU748" s="1" t="str">
        <f t="shared" si="32"/>
        <v>REGLIST</v>
      </c>
      <c r="AV748" s="1" t="str">
        <f t="shared" si="33"/>
        <v>REGLIST</v>
      </c>
      <c r="AW748" s="97">
        <f t="shared" si="34"/>
        <v>0</v>
      </c>
      <c r="AX748" s="96">
        <f t="shared" si="35"/>
        <v>0</v>
      </c>
      <c r="AY748" s="96">
        <f t="shared" si="36"/>
        <v>0</v>
      </c>
      <c r="AZ748" s="96">
        <f t="shared" si="37"/>
        <v>0</v>
      </c>
      <c r="BA748" s="96">
        <f t="shared" si="38"/>
        <v>0</v>
      </c>
      <c r="BB748" s="96">
        <f t="shared" si="39"/>
        <v>0</v>
      </c>
    </row>
    <row r="749" spans="33:54" hidden="1" x14ac:dyDescent="0.25">
      <c r="AG749" s="1" t="str">
        <f t="shared" si="40"/>
        <v/>
      </c>
      <c r="AH749" s="90">
        <v>175</v>
      </c>
      <c r="AI749" s="90">
        <v>175</v>
      </c>
      <c r="AJ749" s="1" t="str">
        <f>IFERROR(VLOOKUP(VLOOKUP($AI749,SALESTRANS,4,FALSE),'Master Info'!$A$14:$U$113,17,FALSE),"")</f>
        <v/>
      </c>
      <c r="AK749" s="1" t="str">
        <f>'Master Info'!$B$6&amp;Return!AI749</f>
        <v>17-18/175</v>
      </c>
      <c r="AL749" s="93" t="str">
        <f>IFERROR(VLOOKUP($AI749,'PIVOT REPORT'!$A$5:$K$1000,3,FALSE),"")</f>
        <v/>
      </c>
      <c r="AM749" s="91" t="str">
        <f>IFERROR(VLOOKUP($AI749,'PIVOT REPORT'!$A$5:$K$1000,9,FALSE),"")</f>
        <v/>
      </c>
      <c r="AN749" s="95" t="str">
        <f>IFERROR(VLOOKUP($AI749,'PIVOT REPORT'!$A$5:$K$1000,4,FALSE),"")</f>
        <v/>
      </c>
      <c r="AO749" s="91" t="str">
        <f>IFERROR(VLOOKUP($AI749,'PIVOT REPORT'!$A$5:$K$1000,5,FALSE),"")</f>
        <v/>
      </c>
      <c r="AP749" s="91" t="str">
        <f>IFERROR(VLOOKUP($AI749,'PIVOT REPORT'!$A$5:$K$1000,6,FALSE),"")</f>
        <v/>
      </c>
      <c r="AQ749" s="91" t="str">
        <f>IFERROR(VLOOKUP($AI749,'PIVOT REPORT'!$A$5:$K$1000,7,FALSE),"")</f>
        <v/>
      </c>
      <c r="AR749" s="91" t="str">
        <f>IFERROR(VLOOKUP($AI749,'PIVOT REPORT'!$A$5:$K$1000,8,FALSE),"")</f>
        <v/>
      </c>
      <c r="AS749" s="1"/>
      <c r="AT749" s="1" t="str">
        <f t="shared" si="31"/>
        <v/>
      </c>
      <c r="AU749" s="1" t="str">
        <f t="shared" si="32"/>
        <v>REGLIST</v>
      </c>
      <c r="AV749" s="1" t="str">
        <f t="shared" si="33"/>
        <v>REGLIST</v>
      </c>
      <c r="AW749" s="97">
        <f t="shared" si="34"/>
        <v>0</v>
      </c>
      <c r="AX749" s="96">
        <f t="shared" si="35"/>
        <v>0</v>
      </c>
      <c r="AY749" s="96">
        <f t="shared" si="36"/>
        <v>0</v>
      </c>
      <c r="AZ749" s="96">
        <f t="shared" si="37"/>
        <v>0</v>
      </c>
      <c r="BA749" s="96">
        <f t="shared" si="38"/>
        <v>0</v>
      </c>
      <c r="BB749" s="96">
        <f t="shared" si="39"/>
        <v>0</v>
      </c>
    </row>
    <row r="750" spans="33:54" hidden="1" x14ac:dyDescent="0.25">
      <c r="AG750" s="1" t="str">
        <f t="shared" si="40"/>
        <v/>
      </c>
      <c r="AH750" s="90">
        <v>176</v>
      </c>
      <c r="AI750" s="90">
        <v>176</v>
      </c>
      <c r="AJ750" s="1" t="str">
        <f>IFERROR(VLOOKUP(VLOOKUP($AI750,SALESTRANS,4,FALSE),'Master Info'!$A$14:$U$113,17,FALSE),"")</f>
        <v/>
      </c>
      <c r="AK750" s="1" t="str">
        <f>'Master Info'!$B$6&amp;Return!AI750</f>
        <v>17-18/176</v>
      </c>
      <c r="AL750" s="93" t="str">
        <f>IFERROR(VLOOKUP($AI750,'PIVOT REPORT'!$A$5:$K$1000,3,FALSE),"")</f>
        <v/>
      </c>
      <c r="AM750" s="91" t="str">
        <f>IFERROR(VLOOKUP($AI750,'PIVOT REPORT'!$A$5:$K$1000,9,FALSE),"")</f>
        <v/>
      </c>
      <c r="AN750" s="95" t="str">
        <f>IFERROR(VLOOKUP($AI750,'PIVOT REPORT'!$A$5:$K$1000,4,FALSE),"")</f>
        <v/>
      </c>
      <c r="AO750" s="91" t="str">
        <f>IFERROR(VLOOKUP($AI750,'PIVOT REPORT'!$A$5:$K$1000,5,FALSE),"")</f>
        <v/>
      </c>
      <c r="AP750" s="91" t="str">
        <f>IFERROR(VLOOKUP($AI750,'PIVOT REPORT'!$A$5:$K$1000,6,FALSE),"")</f>
        <v/>
      </c>
      <c r="AQ750" s="91" t="str">
        <f>IFERROR(VLOOKUP($AI750,'PIVOT REPORT'!$A$5:$K$1000,7,FALSE),"")</f>
        <v/>
      </c>
      <c r="AR750" s="91" t="str">
        <f>IFERROR(VLOOKUP($AI750,'PIVOT REPORT'!$A$5:$K$1000,8,FALSE),"")</f>
        <v/>
      </c>
      <c r="AS750" s="1"/>
      <c r="AT750" s="1" t="str">
        <f t="shared" si="31"/>
        <v/>
      </c>
      <c r="AU750" s="1" t="str">
        <f t="shared" si="32"/>
        <v>REGLIST</v>
      </c>
      <c r="AV750" s="1" t="str">
        <f t="shared" si="33"/>
        <v>REGLIST</v>
      </c>
      <c r="AW750" s="97">
        <f t="shared" si="34"/>
        <v>0</v>
      </c>
      <c r="AX750" s="96">
        <f t="shared" si="35"/>
        <v>0</v>
      </c>
      <c r="AY750" s="96">
        <f t="shared" si="36"/>
        <v>0</v>
      </c>
      <c r="AZ750" s="96">
        <f t="shared" si="37"/>
        <v>0</v>
      </c>
      <c r="BA750" s="96">
        <f t="shared" si="38"/>
        <v>0</v>
      </c>
      <c r="BB750" s="96">
        <f t="shared" si="39"/>
        <v>0</v>
      </c>
    </row>
    <row r="751" spans="33:54" hidden="1" x14ac:dyDescent="0.25">
      <c r="AG751" s="1" t="str">
        <f t="shared" si="40"/>
        <v/>
      </c>
      <c r="AH751" s="90">
        <v>177</v>
      </c>
      <c r="AI751" s="90">
        <v>177</v>
      </c>
      <c r="AJ751" s="1" t="str">
        <f>IFERROR(VLOOKUP(VLOOKUP($AI751,SALESTRANS,4,FALSE),'Master Info'!$A$14:$U$113,17,FALSE),"")</f>
        <v/>
      </c>
      <c r="AK751" s="1" t="str">
        <f>'Master Info'!$B$6&amp;Return!AI751</f>
        <v>17-18/177</v>
      </c>
      <c r="AL751" s="93" t="str">
        <f>IFERROR(VLOOKUP($AI751,'PIVOT REPORT'!$A$5:$K$1000,3,FALSE),"")</f>
        <v/>
      </c>
      <c r="AM751" s="91" t="str">
        <f>IFERROR(VLOOKUP($AI751,'PIVOT REPORT'!$A$5:$K$1000,9,FALSE),"")</f>
        <v/>
      </c>
      <c r="AN751" s="95" t="str">
        <f>IFERROR(VLOOKUP($AI751,'PIVOT REPORT'!$A$5:$K$1000,4,FALSE),"")</f>
        <v/>
      </c>
      <c r="AO751" s="91" t="str">
        <f>IFERROR(VLOOKUP($AI751,'PIVOT REPORT'!$A$5:$K$1000,5,FALSE),"")</f>
        <v/>
      </c>
      <c r="AP751" s="91" t="str">
        <f>IFERROR(VLOOKUP($AI751,'PIVOT REPORT'!$A$5:$K$1000,6,FALSE),"")</f>
        <v/>
      </c>
      <c r="AQ751" s="91" t="str">
        <f>IFERROR(VLOOKUP($AI751,'PIVOT REPORT'!$A$5:$K$1000,7,FALSE),"")</f>
        <v/>
      </c>
      <c r="AR751" s="91" t="str">
        <f>IFERROR(VLOOKUP($AI751,'PIVOT REPORT'!$A$5:$K$1000,8,FALSE),"")</f>
        <v/>
      </c>
      <c r="AS751" s="1"/>
      <c r="AT751" s="1" t="str">
        <f t="shared" si="31"/>
        <v/>
      </c>
      <c r="AU751" s="1" t="str">
        <f t="shared" si="32"/>
        <v>REGLIST</v>
      </c>
      <c r="AV751" s="1" t="str">
        <f t="shared" si="33"/>
        <v>REGLIST</v>
      </c>
      <c r="AW751" s="97">
        <f t="shared" si="34"/>
        <v>0</v>
      </c>
      <c r="AX751" s="96">
        <f t="shared" si="35"/>
        <v>0</v>
      </c>
      <c r="AY751" s="96">
        <f t="shared" si="36"/>
        <v>0</v>
      </c>
      <c r="AZ751" s="96">
        <f t="shared" si="37"/>
        <v>0</v>
      </c>
      <c r="BA751" s="96">
        <f t="shared" si="38"/>
        <v>0</v>
      </c>
      <c r="BB751" s="96">
        <f t="shared" si="39"/>
        <v>0</v>
      </c>
    </row>
    <row r="752" spans="33:54" hidden="1" x14ac:dyDescent="0.25">
      <c r="AG752" s="1" t="str">
        <f t="shared" si="40"/>
        <v/>
      </c>
      <c r="AH752" s="90">
        <v>178</v>
      </c>
      <c r="AI752" s="90">
        <v>178</v>
      </c>
      <c r="AJ752" s="1" t="str">
        <f>IFERROR(VLOOKUP(VLOOKUP($AI752,SALESTRANS,4,FALSE),'Master Info'!$A$14:$U$113,17,FALSE),"")</f>
        <v/>
      </c>
      <c r="AK752" s="1" t="str">
        <f>'Master Info'!$B$6&amp;Return!AI752</f>
        <v>17-18/178</v>
      </c>
      <c r="AL752" s="93" t="str">
        <f>IFERROR(VLOOKUP($AI752,'PIVOT REPORT'!$A$5:$K$1000,3,FALSE),"")</f>
        <v/>
      </c>
      <c r="AM752" s="91" t="str">
        <f>IFERROR(VLOOKUP($AI752,'PIVOT REPORT'!$A$5:$K$1000,9,FALSE),"")</f>
        <v/>
      </c>
      <c r="AN752" s="95" t="str">
        <f>IFERROR(VLOOKUP($AI752,'PIVOT REPORT'!$A$5:$K$1000,4,FALSE),"")</f>
        <v/>
      </c>
      <c r="AO752" s="91" t="str">
        <f>IFERROR(VLOOKUP($AI752,'PIVOT REPORT'!$A$5:$K$1000,5,FALSE),"")</f>
        <v/>
      </c>
      <c r="AP752" s="91" t="str">
        <f>IFERROR(VLOOKUP($AI752,'PIVOT REPORT'!$A$5:$K$1000,6,FALSE),"")</f>
        <v/>
      </c>
      <c r="AQ752" s="91" t="str">
        <f>IFERROR(VLOOKUP($AI752,'PIVOT REPORT'!$A$5:$K$1000,7,FALSE),"")</f>
        <v/>
      </c>
      <c r="AR752" s="91" t="str">
        <f>IFERROR(VLOOKUP($AI752,'PIVOT REPORT'!$A$5:$K$1000,8,FALSE),"")</f>
        <v/>
      </c>
      <c r="AS752" s="1"/>
      <c r="AT752" s="1" t="str">
        <f t="shared" si="31"/>
        <v/>
      </c>
      <c r="AU752" s="1" t="str">
        <f t="shared" si="32"/>
        <v>REGLIST</v>
      </c>
      <c r="AV752" s="1" t="str">
        <f t="shared" si="33"/>
        <v>REGLIST</v>
      </c>
      <c r="AW752" s="97">
        <f t="shared" si="34"/>
        <v>0</v>
      </c>
      <c r="AX752" s="96">
        <f t="shared" si="35"/>
        <v>0</v>
      </c>
      <c r="AY752" s="96">
        <f t="shared" si="36"/>
        <v>0</v>
      </c>
      <c r="AZ752" s="96">
        <f t="shared" si="37"/>
        <v>0</v>
      </c>
      <c r="BA752" s="96">
        <f t="shared" si="38"/>
        <v>0</v>
      </c>
      <c r="BB752" s="96">
        <f t="shared" si="39"/>
        <v>0</v>
      </c>
    </row>
    <row r="753" spans="33:54" hidden="1" x14ac:dyDescent="0.25">
      <c r="AG753" s="1" t="str">
        <f t="shared" si="40"/>
        <v/>
      </c>
      <c r="AH753" s="90">
        <v>179</v>
      </c>
      <c r="AI753" s="90">
        <v>179</v>
      </c>
      <c r="AJ753" s="1" t="str">
        <f>IFERROR(VLOOKUP(VLOOKUP($AI753,SALESTRANS,4,FALSE),'Master Info'!$A$14:$U$113,17,FALSE),"")</f>
        <v/>
      </c>
      <c r="AK753" s="1" t="str">
        <f>'Master Info'!$B$6&amp;Return!AI753</f>
        <v>17-18/179</v>
      </c>
      <c r="AL753" s="93" t="str">
        <f>IFERROR(VLOOKUP($AI753,'PIVOT REPORT'!$A$5:$K$1000,3,FALSE),"")</f>
        <v/>
      </c>
      <c r="AM753" s="91" t="str">
        <f>IFERROR(VLOOKUP($AI753,'PIVOT REPORT'!$A$5:$K$1000,9,FALSE),"")</f>
        <v/>
      </c>
      <c r="AN753" s="95" t="str">
        <f>IFERROR(VLOOKUP($AI753,'PIVOT REPORT'!$A$5:$K$1000,4,FALSE),"")</f>
        <v/>
      </c>
      <c r="AO753" s="91" t="str">
        <f>IFERROR(VLOOKUP($AI753,'PIVOT REPORT'!$A$5:$K$1000,5,FALSE),"")</f>
        <v/>
      </c>
      <c r="AP753" s="91" t="str">
        <f>IFERROR(VLOOKUP($AI753,'PIVOT REPORT'!$A$5:$K$1000,6,FALSE),"")</f>
        <v/>
      </c>
      <c r="AQ753" s="91" t="str">
        <f>IFERROR(VLOOKUP($AI753,'PIVOT REPORT'!$A$5:$K$1000,7,FALSE),"")</f>
        <v/>
      </c>
      <c r="AR753" s="91" t="str">
        <f>IFERROR(VLOOKUP($AI753,'PIVOT REPORT'!$A$5:$K$1000,8,FALSE),"")</f>
        <v/>
      </c>
      <c r="AS753" s="1"/>
      <c r="AT753" s="1" t="str">
        <f t="shared" si="31"/>
        <v/>
      </c>
      <c r="AU753" s="1" t="str">
        <f t="shared" si="32"/>
        <v>REGLIST</v>
      </c>
      <c r="AV753" s="1" t="str">
        <f t="shared" si="33"/>
        <v>REGLIST</v>
      </c>
      <c r="AW753" s="97">
        <f t="shared" si="34"/>
        <v>0</v>
      </c>
      <c r="AX753" s="96">
        <f t="shared" si="35"/>
        <v>0</v>
      </c>
      <c r="AY753" s="96">
        <f t="shared" si="36"/>
        <v>0</v>
      </c>
      <c r="AZ753" s="96">
        <f t="shared" si="37"/>
        <v>0</v>
      </c>
      <c r="BA753" s="96">
        <f t="shared" si="38"/>
        <v>0</v>
      </c>
      <c r="BB753" s="96">
        <f t="shared" si="39"/>
        <v>0</v>
      </c>
    </row>
    <row r="754" spans="33:54" hidden="1" x14ac:dyDescent="0.25">
      <c r="AG754" s="1" t="str">
        <f t="shared" si="40"/>
        <v/>
      </c>
      <c r="AH754" s="90">
        <v>180</v>
      </c>
      <c r="AI754" s="90">
        <v>180</v>
      </c>
      <c r="AJ754" s="1" t="str">
        <f>IFERROR(VLOOKUP(VLOOKUP($AI754,SALESTRANS,4,FALSE),'Master Info'!$A$14:$U$113,17,FALSE),"")</f>
        <v/>
      </c>
      <c r="AK754" s="1" t="str">
        <f>'Master Info'!$B$6&amp;Return!AI754</f>
        <v>17-18/180</v>
      </c>
      <c r="AL754" s="93" t="str">
        <f>IFERROR(VLOOKUP($AI754,'PIVOT REPORT'!$A$5:$K$1000,3,FALSE),"")</f>
        <v/>
      </c>
      <c r="AM754" s="91" t="str">
        <f>IFERROR(VLOOKUP($AI754,'PIVOT REPORT'!$A$5:$K$1000,9,FALSE),"")</f>
        <v/>
      </c>
      <c r="AN754" s="95" t="str">
        <f>IFERROR(VLOOKUP($AI754,'PIVOT REPORT'!$A$5:$K$1000,4,FALSE),"")</f>
        <v/>
      </c>
      <c r="AO754" s="91" t="str">
        <f>IFERROR(VLOOKUP($AI754,'PIVOT REPORT'!$A$5:$K$1000,5,FALSE),"")</f>
        <v/>
      </c>
      <c r="AP754" s="91" t="str">
        <f>IFERROR(VLOOKUP($AI754,'PIVOT REPORT'!$A$5:$K$1000,6,FALSE),"")</f>
        <v/>
      </c>
      <c r="AQ754" s="91" t="str">
        <f>IFERROR(VLOOKUP($AI754,'PIVOT REPORT'!$A$5:$K$1000,7,FALSE),"")</f>
        <v/>
      </c>
      <c r="AR754" s="91" t="str">
        <f>IFERROR(VLOOKUP($AI754,'PIVOT REPORT'!$A$5:$K$1000,8,FALSE),"")</f>
        <v/>
      </c>
      <c r="AS754" s="1"/>
      <c r="AT754" s="1" t="str">
        <f t="shared" si="31"/>
        <v/>
      </c>
      <c r="AU754" s="1" t="str">
        <f t="shared" si="32"/>
        <v>REGLIST</v>
      </c>
      <c r="AV754" s="1" t="str">
        <f t="shared" si="33"/>
        <v>REGLIST</v>
      </c>
      <c r="AW754" s="97">
        <f t="shared" si="34"/>
        <v>0</v>
      </c>
      <c r="AX754" s="96">
        <f t="shared" si="35"/>
        <v>0</v>
      </c>
      <c r="AY754" s="96">
        <f t="shared" si="36"/>
        <v>0</v>
      </c>
      <c r="AZ754" s="96">
        <f t="shared" si="37"/>
        <v>0</v>
      </c>
      <c r="BA754" s="96">
        <f t="shared" si="38"/>
        <v>0</v>
      </c>
      <c r="BB754" s="96">
        <f t="shared" si="39"/>
        <v>0</v>
      </c>
    </row>
    <row r="755" spans="33:54" hidden="1" x14ac:dyDescent="0.25">
      <c r="AG755" s="1" t="str">
        <f t="shared" si="40"/>
        <v/>
      </c>
      <c r="AH755" s="90">
        <v>181</v>
      </c>
      <c r="AI755" s="90">
        <v>181</v>
      </c>
      <c r="AJ755" s="1" t="str">
        <f>IFERROR(VLOOKUP(VLOOKUP($AI755,SALESTRANS,4,FALSE),'Master Info'!$A$14:$U$113,17,FALSE),"")</f>
        <v/>
      </c>
      <c r="AK755" s="1" t="str">
        <f>'Master Info'!$B$6&amp;Return!AI755</f>
        <v>17-18/181</v>
      </c>
      <c r="AL755" s="93" t="str">
        <f>IFERROR(VLOOKUP($AI755,'PIVOT REPORT'!$A$5:$K$1000,3,FALSE),"")</f>
        <v/>
      </c>
      <c r="AM755" s="91" t="str">
        <f>IFERROR(VLOOKUP($AI755,'PIVOT REPORT'!$A$5:$K$1000,9,FALSE),"")</f>
        <v/>
      </c>
      <c r="AN755" s="95" t="str">
        <f>IFERROR(VLOOKUP($AI755,'PIVOT REPORT'!$A$5:$K$1000,4,FALSE),"")</f>
        <v/>
      </c>
      <c r="AO755" s="91" t="str">
        <f>IFERROR(VLOOKUP($AI755,'PIVOT REPORT'!$A$5:$K$1000,5,FALSE),"")</f>
        <v/>
      </c>
      <c r="AP755" s="91" t="str">
        <f>IFERROR(VLOOKUP($AI755,'PIVOT REPORT'!$A$5:$K$1000,6,FALSE),"")</f>
        <v/>
      </c>
      <c r="AQ755" s="91" t="str">
        <f>IFERROR(VLOOKUP($AI755,'PIVOT REPORT'!$A$5:$K$1000,7,FALSE),"")</f>
        <v/>
      </c>
      <c r="AR755" s="91" t="str">
        <f>IFERROR(VLOOKUP($AI755,'PIVOT REPORT'!$A$5:$K$1000,8,FALSE),"")</f>
        <v/>
      </c>
      <c r="AS755" s="1"/>
      <c r="AT755" s="1" t="str">
        <f t="shared" si="31"/>
        <v/>
      </c>
      <c r="AU755" s="1" t="str">
        <f t="shared" si="32"/>
        <v>REGLIST</v>
      </c>
      <c r="AV755" s="1" t="str">
        <f t="shared" si="33"/>
        <v>REGLIST</v>
      </c>
      <c r="AW755" s="97">
        <f t="shared" si="34"/>
        <v>0</v>
      </c>
      <c r="AX755" s="96">
        <f t="shared" si="35"/>
        <v>0</v>
      </c>
      <c r="AY755" s="96">
        <f t="shared" si="36"/>
        <v>0</v>
      </c>
      <c r="AZ755" s="96">
        <f t="shared" si="37"/>
        <v>0</v>
      </c>
      <c r="BA755" s="96">
        <f t="shared" si="38"/>
        <v>0</v>
      </c>
      <c r="BB755" s="96">
        <f t="shared" si="39"/>
        <v>0</v>
      </c>
    </row>
    <row r="756" spans="33:54" hidden="1" x14ac:dyDescent="0.25">
      <c r="AG756" s="1" t="str">
        <f t="shared" si="40"/>
        <v/>
      </c>
      <c r="AH756" s="90">
        <v>182</v>
      </c>
      <c r="AI756" s="90">
        <v>182</v>
      </c>
      <c r="AJ756" s="1" t="str">
        <f>IFERROR(VLOOKUP(VLOOKUP($AI756,SALESTRANS,4,FALSE),'Master Info'!$A$14:$U$113,17,FALSE),"")</f>
        <v/>
      </c>
      <c r="AK756" s="1" t="str">
        <f>'Master Info'!$B$6&amp;Return!AI756</f>
        <v>17-18/182</v>
      </c>
      <c r="AL756" s="93" t="str">
        <f>IFERROR(VLOOKUP($AI756,'PIVOT REPORT'!$A$5:$K$1000,3,FALSE),"")</f>
        <v/>
      </c>
      <c r="AM756" s="91" t="str">
        <f>IFERROR(VLOOKUP($AI756,'PIVOT REPORT'!$A$5:$K$1000,9,FALSE),"")</f>
        <v/>
      </c>
      <c r="AN756" s="95" t="str">
        <f>IFERROR(VLOOKUP($AI756,'PIVOT REPORT'!$A$5:$K$1000,4,FALSE),"")</f>
        <v/>
      </c>
      <c r="AO756" s="91" t="str">
        <f>IFERROR(VLOOKUP($AI756,'PIVOT REPORT'!$A$5:$K$1000,5,FALSE),"")</f>
        <v/>
      </c>
      <c r="AP756" s="91" t="str">
        <f>IFERROR(VLOOKUP($AI756,'PIVOT REPORT'!$A$5:$K$1000,6,FALSE),"")</f>
        <v/>
      </c>
      <c r="AQ756" s="91" t="str">
        <f>IFERROR(VLOOKUP($AI756,'PIVOT REPORT'!$A$5:$K$1000,7,FALSE),"")</f>
        <v/>
      </c>
      <c r="AR756" s="91" t="str">
        <f>IFERROR(VLOOKUP($AI756,'PIVOT REPORT'!$A$5:$K$1000,8,FALSE),"")</f>
        <v/>
      </c>
      <c r="AS756" s="1"/>
      <c r="AT756" s="1" t="str">
        <f t="shared" si="31"/>
        <v/>
      </c>
      <c r="AU756" s="1" t="str">
        <f t="shared" si="32"/>
        <v>REGLIST</v>
      </c>
      <c r="AV756" s="1" t="str">
        <f t="shared" si="33"/>
        <v>REGLIST</v>
      </c>
      <c r="AW756" s="97">
        <f t="shared" si="34"/>
        <v>0</v>
      </c>
      <c r="AX756" s="96">
        <f t="shared" si="35"/>
        <v>0</v>
      </c>
      <c r="AY756" s="96">
        <f t="shared" si="36"/>
        <v>0</v>
      </c>
      <c r="AZ756" s="96">
        <f t="shared" si="37"/>
        <v>0</v>
      </c>
      <c r="BA756" s="96">
        <f t="shared" si="38"/>
        <v>0</v>
      </c>
      <c r="BB756" s="96">
        <f t="shared" si="39"/>
        <v>0</v>
      </c>
    </row>
    <row r="757" spans="33:54" hidden="1" x14ac:dyDescent="0.25">
      <c r="AG757" s="1" t="str">
        <f t="shared" si="40"/>
        <v/>
      </c>
      <c r="AH757" s="90">
        <v>183</v>
      </c>
      <c r="AI757" s="90">
        <v>183</v>
      </c>
      <c r="AJ757" s="1" t="str">
        <f>IFERROR(VLOOKUP(VLOOKUP($AI757,SALESTRANS,4,FALSE),'Master Info'!$A$14:$U$113,17,FALSE),"")</f>
        <v/>
      </c>
      <c r="AK757" s="1" t="str">
        <f>'Master Info'!$B$6&amp;Return!AI757</f>
        <v>17-18/183</v>
      </c>
      <c r="AL757" s="93" t="str">
        <f>IFERROR(VLOOKUP($AI757,'PIVOT REPORT'!$A$5:$K$1000,3,FALSE),"")</f>
        <v/>
      </c>
      <c r="AM757" s="91" t="str">
        <f>IFERROR(VLOOKUP($AI757,'PIVOT REPORT'!$A$5:$K$1000,9,FALSE),"")</f>
        <v/>
      </c>
      <c r="AN757" s="95" t="str">
        <f>IFERROR(VLOOKUP($AI757,'PIVOT REPORT'!$A$5:$K$1000,4,FALSE),"")</f>
        <v/>
      </c>
      <c r="AO757" s="91" t="str">
        <f>IFERROR(VLOOKUP($AI757,'PIVOT REPORT'!$A$5:$K$1000,5,FALSE),"")</f>
        <v/>
      </c>
      <c r="AP757" s="91" t="str">
        <f>IFERROR(VLOOKUP($AI757,'PIVOT REPORT'!$A$5:$K$1000,6,FALSE),"")</f>
        <v/>
      </c>
      <c r="AQ757" s="91" t="str">
        <f>IFERROR(VLOOKUP($AI757,'PIVOT REPORT'!$A$5:$K$1000,7,FALSE),"")</f>
        <v/>
      </c>
      <c r="AR757" s="91" t="str">
        <f>IFERROR(VLOOKUP($AI757,'PIVOT REPORT'!$A$5:$K$1000,8,FALSE),"")</f>
        <v/>
      </c>
      <c r="AS757" s="1"/>
      <c r="AT757" s="1" t="str">
        <f t="shared" si="31"/>
        <v/>
      </c>
      <c r="AU757" s="1" t="str">
        <f t="shared" si="32"/>
        <v>REGLIST</v>
      </c>
      <c r="AV757" s="1" t="str">
        <f t="shared" si="33"/>
        <v>REGLIST</v>
      </c>
      <c r="AW757" s="97">
        <f t="shared" si="34"/>
        <v>0</v>
      </c>
      <c r="AX757" s="96">
        <f t="shared" si="35"/>
        <v>0</v>
      </c>
      <c r="AY757" s="96">
        <f t="shared" si="36"/>
        <v>0</v>
      </c>
      <c r="AZ757" s="96">
        <f t="shared" si="37"/>
        <v>0</v>
      </c>
      <c r="BA757" s="96">
        <f t="shared" si="38"/>
        <v>0</v>
      </c>
      <c r="BB757" s="96">
        <f t="shared" si="39"/>
        <v>0</v>
      </c>
    </row>
    <row r="758" spans="33:54" hidden="1" x14ac:dyDescent="0.25">
      <c r="AG758" s="1" t="str">
        <f t="shared" si="40"/>
        <v/>
      </c>
      <c r="AH758" s="90">
        <v>184</v>
      </c>
      <c r="AI758" s="90">
        <v>184</v>
      </c>
      <c r="AJ758" s="1" t="str">
        <f>IFERROR(VLOOKUP(VLOOKUP($AI758,SALESTRANS,4,FALSE),'Master Info'!$A$14:$U$113,17,FALSE),"")</f>
        <v/>
      </c>
      <c r="AK758" s="1" t="str">
        <f>'Master Info'!$B$6&amp;Return!AI758</f>
        <v>17-18/184</v>
      </c>
      <c r="AL758" s="93" t="str">
        <f>IFERROR(VLOOKUP($AI758,'PIVOT REPORT'!$A$5:$K$1000,3,FALSE),"")</f>
        <v/>
      </c>
      <c r="AM758" s="91" t="str">
        <f>IFERROR(VLOOKUP($AI758,'PIVOT REPORT'!$A$5:$K$1000,9,FALSE),"")</f>
        <v/>
      </c>
      <c r="AN758" s="95" t="str">
        <f>IFERROR(VLOOKUP($AI758,'PIVOT REPORT'!$A$5:$K$1000,4,FALSE),"")</f>
        <v/>
      </c>
      <c r="AO758" s="91" t="str">
        <f>IFERROR(VLOOKUP($AI758,'PIVOT REPORT'!$A$5:$K$1000,5,FALSE),"")</f>
        <v/>
      </c>
      <c r="AP758" s="91" t="str">
        <f>IFERROR(VLOOKUP($AI758,'PIVOT REPORT'!$A$5:$K$1000,6,FALSE),"")</f>
        <v/>
      </c>
      <c r="AQ758" s="91" t="str">
        <f>IFERROR(VLOOKUP($AI758,'PIVOT REPORT'!$A$5:$K$1000,7,FALSE),"")</f>
        <v/>
      </c>
      <c r="AR758" s="91" t="str">
        <f>IFERROR(VLOOKUP($AI758,'PIVOT REPORT'!$A$5:$K$1000,8,FALSE),"")</f>
        <v/>
      </c>
      <c r="AS758" s="1"/>
      <c r="AT758" s="1" t="str">
        <f t="shared" si="31"/>
        <v/>
      </c>
      <c r="AU758" s="1" t="str">
        <f t="shared" si="32"/>
        <v>REGLIST</v>
      </c>
      <c r="AV758" s="1" t="str">
        <f t="shared" si="33"/>
        <v>REGLIST</v>
      </c>
      <c r="AW758" s="97">
        <f t="shared" si="34"/>
        <v>0</v>
      </c>
      <c r="AX758" s="96">
        <f t="shared" si="35"/>
        <v>0</v>
      </c>
      <c r="AY758" s="96">
        <f t="shared" si="36"/>
        <v>0</v>
      </c>
      <c r="AZ758" s="96">
        <f t="shared" si="37"/>
        <v>0</v>
      </c>
      <c r="BA758" s="96">
        <f t="shared" si="38"/>
        <v>0</v>
      </c>
      <c r="BB758" s="96">
        <f t="shared" si="39"/>
        <v>0</v>
      </c>
    </row>
    <row r="759" spans="33:54" hidden="1" x14ac:dyDescent="0.25">
      <c r="AG759" s="1" t="str">
        <f t="shared" si="40"/>
        <v/>
      </c>
      <c r="AH759" s="90">
        <v>185</v>
      </c>
      <c r="AI759" s="90">
        <v>185</v>
      </c>
      <c r="AJ759" s="1" t="str">
        <f>IFERROR(VLOOKUP(VLOOKUP($AI759,SALESTRANS,4,FALSE),'Master Info'!$A$14:$U$113,17,FALSE),"")</f>
        <v/>
      </c>
      <c r="AK759" s="1" t="str">
        <f>'Master Info'!$B$6&amp;Return!AI759</f>
        <v>17-18/185</v>
      </c>
      <c r="AL759" s="93" t="str">
        <f>IFERROR(VLOOKUP($AI759,'PIVOT REPORT'!$A$5:$K$1000,3,FALSE),"")</f>
        <v/>
      </c>
      <c r="AM759" s="91" t="str">
        <f>IFERROR(VLOOKUP($AI759,'PIVOT REPORT'!$A$5:$K$1000,9,FALSE),"")</f>
        <v/>
      </c>
      <c r="AN759" s="95" t="str">
        <f>IFERROR(VLOOKUP($AI759,'PIVOT REPORT'!$A$5:$K$1000,4,FALSE),"")</f>
        <v/>
      </c>
      <c r="AO759" s="91" t="str">
        <f>IFERROR(VLOOKUP($AI759,'PIVOT REPORT'!$A$5:$K$1000,5,FALSE),"")</f>
        <v/>
      </c>
      <c r="AP759" s="91" t="str">
        <f>IFERROR(VLOOKUP($AI759,'PIVOT REPORT'!$A$5:$K$1000,6,FALSE),"")</f>
        <v/>
      </c>
      <c r="AQ759" s="91" t="str">
        <f>IFERROR(VLOOKUP($AI759,'PIVOT REPORT'!$A$5:$K$1000,7,FALSE),"")</f>
        <v/>
      </c>
      <c r="AR759" s="91" t="str">
        <f>IFERROR(VLOOKUP($AI759,'PIVOT REPORT'!$A$5:$K$1000,8,FALSE),"")</f>
        <v/>
      </c>
      <c r="AS759" s="1"/>
      <c r="AT759" s="1" t="str">
        <f t="shared" si="31"/>
        <v/>
      </c>
      <c r="AU759" s="1" t="str">
        <f t="shared" si="32"/>
        <v>REGLIST</v>
      </c>
      <c r="AV759" s="1" t="str">
        <f t="shared" si="33"/>
        <v>REGLIST</v>
      </c>
      <c r="AW759" s="97">
        <f t="shared" si="34"/>
        <v>0</v>
      </c>
      <c r="AX759" s="96">
        <f t="shared" si="35"/>
        <v>0</v>
      </c>
      <c r="AY759" s="96">
        <f t="shared" si="36"/>
        <v>0</v>
      </c>
      <c r="AZ759" s="96">
        <f t="shared" si="37"/>
        <v>0</v>
      </c>
      <c r="BA759" s="96">
        <f t="shared" si="38"/>
        <v>0</v>
      </c>
      <c r="BB759" s="96">
        <f t="shared" si="39"/>
        <v>0</v>
      </c>
    </row>
    <row r="760" spans="33:54" hidden="1" x14ac:dyDescent="0.25">
      <c r="AG760" s="1" t="str">
        <f t="shared" si="40"/>
        <v/>
      </c>
      <c r="AH760" s="90">
        <v>186</v>
      </c>
      <c r="AI760" s="90">
        <v>186</v>
      </c>
      <c r="AJ760" s="1" t="str">
        <f>IFERROR(VLOOKUP(VLOOKUP($AI760,SALESTRANS,4,FALSE),'Master Info'!$A$14:$U$113,17,FALSE),"")</f>
        <v/>
      </c>
      <c r="AK760" s="1" t="str">
        <f>'Master Info'!$B$6&amp;Return!AI760</f>
        <v>17-18/186</v>
      </c>
      <c r="AL760" s="93" t="str">
        <f>IFERROR(VLOOKUP($AI760,'PIVOT REPORT'!$A$5:$K$1000,3,FALSE),"")</f>
        <v/>
      </c>
      <c r="AM760" s="91" t="str">
        <f>IFERROR(VLOOKUP($AI760,'PIVOT REPORT'!$A$5:$K$1000,9,FALSE),"")</f>
        <v/>
      </c>
      <c r="AN760" s="95" t="str">
        <f>IFERROR(VLOOKUP($AI760,'PIVOT REPORT'!$A$5:$K$1000,4,FALSE),"")</f>
        <v/>
      </c>
      <c r="AO760" s="91" t="str">
        <f>IFERROR(VLOOKUP($AI760,'PIVOT REPORT'!$A$5:$K$1000,5,FALSE),"")</f>
        <v/>
      </c>
      <c r="AP760" s="91" t="str">
        <f>IFERROR(VLOOKUP($AI760,'PIVOT REPORT'!$A$5:$K$1000,6,FALSE),"")</f>
        <v/>
      </c>
      <c r="AQ760" s="91" t="str">
        <f>IFERROR(VLOOKUP($AI760,'PIVOT REPORT'!$A$5:$K$1000,7,FALSE),"")</f>
        <v/>
      </c>
      <c r="AR760" s="91" t="str">
        <f>IFERROR(VLOOKUP($AI760,'PIVOT REPORT'!$A$5:$K$1000,8,FALSE),"")</f>
        <v/>
      </c>
      <c r="AS760" s="1"/>
      <c r="AT760" s="1" t="str">
        <f t="shared" si="31"/>
        <v/>
      </c>
      <c r="AU760" s="1" t="str">
        <f t="shared" si="32"/>
        <v>REGLIST</v>
      </c>
      <c r="AV760" s="1" t="str">
        <f t="shared" si="33"/>
        <v>REGLIST</v>
      </c>
      <c r="AW760" s="97">
        <f t="shared" si="34"/>
        <v>0</v>
      </c>
      <c r="AX760" s="96">
        <f t="shared" si="35"/>
        <v>0</v>
      </c>
      <c r="AY760" s="96">
        <f t="shared" si="36"/>
        <v>0</v>
      </c>
      <c r="AZ760" s="96">
        <f t="shared" si="37"/>
        <v>0</v>
      </c>
      <c r="BA760" s="96">
        <f t="shared" si="38"/>
        <v>0</v>
      </c>
      <c r="BB760" s="96">
        <f t="shared" si="39"/>
        <v>0</v>
      </c>
    </row>
    <row r="761" spans="33:54" hidden="1" x14ac:dyDescent="0.25">
      <c r="AG761" s="1" t="str">
        <f t="shared" si="40"/>
        <v/>
      </c>
      <c r="AH761" s="90">
        <v>187</v>
      </c>
      <c r="AI761" s="90">
        <v>187</v>
      </c>
      <c r="AJ761" s="1" t="str">
        <f>IFERROR(VLOOKUP(VLOOKUP($AI761,SALESTRANS,4,FALSE),'Master Info'!$A$14:$U$113,17,FALSE),"")</f>
        <v/>
      </c>
      <c r="AK761" s="1" t="str">
        <f>'Master Info'!$B$6&amp;Return!AI761</f>
        <v>17-18/187</v>
      </c>
      <c r="AL761" s="93" t="str">
        <f>IFERROR(VLOOKUP($AI761,'PIVOT REPORT'!$A$5:$K$1000,3,FALSE),"")</f>
        <v/>
      </c>
      <c r="AM761" s="91" t="str">
        <f>IFERROR(VLOOKUP($AI761,'PIVOT REPORT'!$A$5:$K$1000,9,FALSE),"")</f>
        <v/>
      </c>
      <c r="AN761" s="95" t="str">
        <f>IFERROR(VLOOKUP($AI761,'PIVOT REPORT'!$A$5:$K$1000,4,FALSE),"")</f>
        <v/>
      </c>
      <c r="AO761" s="91" t="str">
        <f>IFERROR(VLOOKUP($AI761,'PIVOT REPORT'!$A$5:$K$1000,5,FALSE),"")</f>
        <v/>
      </c>
      <c r="AP761" s="91" t="str">
        <f>IFERROR(VLOOKUP($AI761,'PIVOT REPORT'!$A$5:$K$1000,6,FALSE),"")</f>
        <v/>
      </c>
      <c r="AQ761" s="91" t="str">
        <f>IFERROR(VLOOKUP($AI761,'PIVOT REPORT'!$A$5:$K$1000,7,FALSE),"")</f>
        <v/>
      </c>
      <c r="AR761" s="91" t="str">
        <f>IFERROR(VLOOKUP($AI761,'PIVOT REPORT'!$A$5:$K$1000,8,FALSE),"")</f>
        <v/>
      </c>
      <c r="AS761" s="1"/>
      <c r="AT761" s="1" t="str">
        <f t="shared" si="31"/>
        <v/>
      </c>
      <c r="AU761" s="1" t="str">
        <f t="shared" si="32"/>
        <v>REGLIST</v>
      </c>
      <c r="AV761" s="1" t="str">
        <f t="shared" si="33"/>
        <v>REGLIST</v>
      </c>
      <c r="AW761" s="97">
        <f t="shared" si="34"/>
        <v>0</v>
      </c>
      <c r="AX761" s="96">
        <f t="shared" si="35"/>
        <v>0</v>
      </c>
      <c r="AY761" s="96">
        <f t="shared" si="36"/>
        <v>0</v>
      </c>
      <c r="AZ761" s="96">
        <f t="shared" si="37"/>
        <v>0</v>
      </c>
      <c r="BA761" s="96">
        <f t="shared" si="38"/>
        <v>0</v>
      </c>
      <c r="BB761" s="96">
        <f t="shared" si="39"/>
        <v>0</v>
      </c>
    </row>
    <row r="762" spans="33:54" hidden="1" x14ac:dyDescent="0.25">
      <c r="AG762" s="1" t="str">
        <f t="shared" si="40"/>
        <v/>
      </c>
      <c r="AH762" s="90">
        <v>188</v>
      </c>
      <c r="AI762" s="90">
        <v>188</v>
      </c>
      <c r="AJ762" s="1" t="str">
        <f>IFERROR(VLOOKUP(VLOOKUP($AI762,SALESTRANS,4,FALSE),'Master Info'!$A$14:$U$113,17,FALSE),"")</f>
        <v/>
      </c>
      <c r="AK762" s="1" t="str">
        <f>'Master Info'!$B$6&amp;Return!AI762</f>
        <v>17-18/188</v>
      </c>
      <c r="AL762" s="93" t="str">
        <f>IFERROR(VLOOKUP($AI762,'PIVOT REPORT'!$A$5:$K$1000,3,FALSE),"")</f>
        <v/>
      </c>
      <c r="AM762" s="91" t="str">
        <f>IFERROR(VLOOKUP($AI762,'PIVOT REPORT'!$A$5:$K$1000,9,FALSE),"")</f>
        <v/>
      </c>
      <c r="AN762" s="95" t="str">
        <f>IFERROR(VLOOKUP($AI762,'PIVOT REPORT'!$A$5:$K$1000,4,FALSE),"")</f>
        <v/>
      </c>
      <c r="AO762" s="91" t="str">
        <f>IFERROR(VLOOKUP($AI762,'PIVOT REPORT'!$A$5:$K$1000,5,FALSE),"")</f>
        <v/>
      </c>
      <c r="AP762" s="91" t="str">
        <f>IFERROR(VLOOKUP($AI762,'PIVOT REPORT'!$A$5:$K$1000,6,FALSE),"")</f>
        <v/>
      </c>
      <c r="AQ762" s="91" t="str">
        <f>IFERROR(VLOOKUP($AI762,'PIVOT REPORT'!$A$5:$K$1000,7,FALSE),"")</f>
        <v/>
      </c>
      <c r="AR762" s="91" t="str">
        <f>IFERROR(VLOOKUP($AI762,'PIVOT REPORT'!$A$5:$K$1000,8,FALSE),"")</f>
        <v/>
      </c>
      <c r="AS762" s="1"/>
      <c r="AT762" s="1" t="str">
        <f t="shared" si="31"/>
        <v/>
      </c>
      <c r="AU762" s="1" t="str">
        <f t="shared" si="32"/>
        <v>REGLIST</v>
      </c>
      <c r="AV762" s="1" t="str">
        <f t="shared" si="33"/>
        <v>REGLIST</v>
      </c>
      <c r="AW762" s="97">
        <f t="shared" si="34"/>
        <v>0</v>
      </c>
      <c r="AX762" s="96">
        <f t="shared" si="35"/>
        <v>0</v>
      </c>
      <c r="AY762" s="96">
        <f t="shared" si="36"/>
        <v>0</v>
      </c>
      <c r="AZ762" s="96">
        <f t="shared" si="37"/>
        <v>0</v>
      </c>
      <c r="BA762" s="96">
        <f t="shared" si="38"/>
        <v>0</v>
      </c>
      <c r="BB762" s="96">
        <f t="shared" si="39"/>
        <v>0</v>
      </c>
    </row>
    <row r="763" spans="33:54" hidden="1" x14ac:dyDescent="0.25">
      <c r="AG763" s="1" t="str">
        <f t="shared" si="40"/>
        <v/>
      </c>
      <c r="AH763" s="90">
        <v>189</v>
      </c>
      <c r="AI763" s="90">
        <v>189</v>
      </c>
      <c r="AJ763" s="1" t="str">
        <f>IFERROR(VLOOKUP(VLOOKUP($AI763,SALESTRANS,4,FALSE),'Master Info'!$A$14:$U$113,17,FALSE),"")</f>
        <v/>
      </c>
      <c r="AK763" s="1" t="str">
        <f>'Master Info'!$B$6&amp;Return!AI763</f>
        <v>17-18/189</v>
      </c>
      <c r="AL763" s="93" t="str">
        <f>IFERROR(VLOOKUP($AI763,'PIVOT REPORT'!$A$5:$K$1000,3,FALSE),"")</f>
        <v/>
      </c>
      <c r="AM763" s="91" t="str">
        <f>IFERROR(VLOOKUP($AI763,'PIVOT REPORT'!$A$5:$K$1000,9,FALSE),"")</f>
        <v/>
      </c>
      <c r="AN763" s="95" t="str">
        <f>IFERROR(VLOOKUP($AI763,'PIVOT REPORT'!$A$5:$K$1000,4,FALSE),"")</f>
        <v/>
      </c>
      <c r="AO763" s="91" t="str">
        <f>IFERROR(VLOOKUP($AI763,'PIVOT REPORT'!$A$5:$K$1000,5,FALSE),"")</f>
        <v/>
      </c>
      <c r="AP763" s="91" t="str">
        <f>IFERROR(VLOOKUP($AI763,'PIVOT REPORT'!$A$5:$K$1000,6,FALSE),"")</f>
        <v/>
      </c>
      <c r="AQ763" s="91" t="str">
        <f>IFERROR(VLOOKUP($AI763,'PIVOT REPORT'!$A$5:$K$1000,7,FALSE),"")</f>
        <v/>
      </c>
      <c r="AR763" s="91" t="str">
        <f>IFERROR(VLOOKUP($AI763,'PIVOT REPORT'!$A$5:$K$1000,8,FALSE),"")</f>
        <v/>
      </c>
      <c r="AS763" s="1"/>
      <c r="AT763" s="1" t="str">
        <f t="shared" si="31"/>
        <v/>
      </c>
      <c r="AU763" s="1" t="str">
        <f t="shared" si="32"/>
        <v>REGLIST</v>
      </c>
      <c r="AV763" s="1" t="str">
        <f t="shared" si="33"/>
        <v>REGLIST</v>
      </c>
      <c r="AW763" s="97">
        <f t="shared" si="34"/>
        <v>0</v>
      </c>
      <c r="AX763" s="96">
        <f t="shared" si="35"/>
        <v>0</v>
      </c>
      <c r="AY763" s="96">
        <f t="shared" si="36"/>
        <v>0</v>
      </c>
      <c r="AZ763" s="96">
        <f t="shared" si="37"/>
        <v>0</v>
      </c>
      <c r="BA763" s="96">
        <f t="shared" si="38"/>
        <v>0</v>
      </c>
      <c r="BB763" s="96">
        <f t="shared" si="39"/>
        <v>0</v>
      </c>
    </row>
    <row r="764" spans="33:54" hidden="1" x14ac:dyDescent="0.25">
      <c r="AG764" s="1" t="str">
        <f t="shared" si="40"/>
        <v/>
      </c>
      <c r="AH764" s="90">
        <v>190</v>
      </c>
      <c r="AI764" s="90">
        <v>190</v>
      </c>
      <c r="AJ764" s="1" t="str">
        <f>IFERROR(VLOOKUP(VLOOKUP($AI764,SALESTRANS,4,FALSE),'Master Info'!$A$14:$U$113,17,FALSE),"")</f>
        <v/>
      </c>
      <c r="AK764" s="1" t="str">
        <f>'Master Info'!$B$6&amp;Return!AI764</f>
        <v>17-18/190</v>
      </c>
      <c r="AL764" s="93" t="str">
        <f>IFERROR(VLOOKUP($AI764,'PIVOT REPORT'!$A$5:$K$1000,3,FALSE),"")</f>
        <v/>
      </c>
      <c r="AM764" s="91" t="str">
        <f>IFERROR(VLOOKUP($AI764,'PIVOT REPORT'!$A$5:$K$1000,9,FALSE),"")</f>
        <v/>
      </c>
      <c r="AN764" s="95" t="str">
        <f>IFERROR(VLOOKUP($AI764,'PIVOT REPORT'!$A$5:$K$1000,4,FALSE),"")</f>
        <v/>
      </c>
      <c r="AO764" s="91" t="str">
        <f>IFERROR(VLOOKUP($AI764,'PIVOT REPORT'!$A$5:$K$1000,5,FALSE),"")</f>
        <v/>
      </c>
      <c r="AP764" s="91" t="str">
        <f>IFERROR(VLOOKUP($AI764,'PIVOT REPORT'!$A$5:$K$1000,6,FALSE),"")</f>
        <v/>
      </c>
      <c r="AQ764" s="91" t="str">
        <f>IFERROR(VLOOKUP($AI764,'PIVOT REPORT'!$A$5:$K$1000,7,FALSE),"")</f>
        <v/>
      </c>
      <c r="AR764" s="91" t="str">
        <f>IFERROR(VLOOKUP($AI764,'PIVOT REPORT'!$A$5:$K$1000,8,FALSE),"")</f>
        <v/>
      </c>
      <c r="AS764" s="1"/>
      <c r="AT764" s="1" t="str">
        <f t="shared" si="31"/>
        <v/>
      </c>
      <c r="AU764" s="1" t="str">
        <f t="shared" si="32"/>
        <v>REGLIST</v>
      </c>
      <c r="AV764" s="1" t="str">
        <f t="shared" si="33"/>
        <v>REGLIST</v>
      </c>
      <c r="AW764" s="97">
        <f t="shared" si="34"/>
        <v>0</v>
      </c>
      <c r="AX764" s="96">
        <f t="shared" si="35"/>
        <v>0</v>
      </c>
      <c r="AY764" s="96">
        <f t="shared" si="36"/>
        <v>0</v>
      </c>
      <c r="AZ764" s="96">
        <f t="shared" si="37"/>
        <v>0</v>
      </c>
      <c r="BA764" s="96">
        <f t="shared" si="38"/>
        <v>0</v>
      </c>
      <c r="BB764" s="96">
        <f t="shared" si="39"/>
        <v>0</v>
      </c>
    </row>
    <row r="765" spans="33:54" hidden="1" x14ac:dyDescent="0.25">
      <c r="AG765" s="1" t="str">
        <f t="shared" si="40"/>
        <v/>
      </c>
      <c r="AH765" s="90">
        <v>191</v>
      </c>
      <c r="AI765" s="90">
        <v>191</v>
      </c>
      <c r="AJ765" s="1" t="str">
        <f>IFERROR(VLOOKUP(VLOOKUP($AI765,SALESTRANS,4,FALSE),'Master Info'!$A$14:$U$113,17,FALSE),"")</f>
        <v/>
      </c>
      <c r="AK765" s="1" t="str">
        <f>'Master Info'!$B$6&amp;Return!AI765</f>
        <v>17-18/191</v>
      </c>
      <c r="AL765" s="93" t="str">
        <f>IFERROR(VLOOKUP($AI765,'PIVOT REPORT'!$A$5:$K$1000,3,FALSE),"")</f>
        <v/>
      </c>
      <c r="AM765" s="91" t="str">
        <f>IFERROR(VLOOKUP($AI765,'PIVOT REPORT'!$A$5:$K$1000,9,FALSE),"")</f>
        <v/>
      </c>
      <c r="AN765" s="95" t="str">
        <f>IFERROR(VLOOKUP($AI765,'PIVOT REPORT'!$A$5:$K$1000,4,FALSE),"")</f>
        <v/>
      </c>
      <c r="AO765" s="91" t="str">
        <f>IFERROR(VLOOKUP($AI765,'PIVOT REPORT'!$A$5:$K$1000,5,FALSE),"")</f>
        <v/>
      </c>
      <c r="AP765" s="91" t="str">
        <f>IFERROR(VLOOKUP($AI765,'PIVOT REPORT'!$A$5:$K$1000,6,FALSE),"")</f>
        <v/>
      </c>
      <c r="AQ765" s="91" t="str">
        <f>IFERROR(VLOOKUP($AI765,'PIVOT REPORT'!$A$5:$K$1000,7,FALSE),"")</f>
        <v/>
      </c>
      <c r="AR765" s="91" t="str">
        <f>IFERROR(VLOOKUP($AI765,'PIVOT REPORT'!$A$5:$K$1000,8,FALSE),"")</f>
        <v/>
      </c>
      <c r="AS765" s="1"/>
      <c r="AT765" s="1" t="str">
        <f t="shared" si="31"/>
        <v/>
      </c>
      <c r="AU765" s="1" t="str">
        <f t="shared" si="32"/>
        <v>REGLIST</v>
      </c>
      <c r="AV765" s="1" t="str">
        <f t="shared" si="33"/>
        <v>REGLIST</v>
      </c>
      <c r="AW765" s="97">
        <f t="shared" si="34"/>
        <v>0</v>
      </c>
      <c r="AX765" s="96">
        <f t="shared" si="35"/>
        <v>0</v>
      </c>
      <c r="AY765" s="96">
        <f t="shared" si="36"/>
        <v>0</v>
      </c>
      <c r="AZ765" s="96">
        <f t="shared" si="37"/>
        <v>0</v>
      </c>
      <c r="BA765" s="96">
        <f t="shared" si="38"/>
        <v>0</v>
      </c>
      <c r="BB765" s="96">
        <f t="shared" si="39"/>
        <v>0</v>
      </c>
    </row>
    <row r="766" spans="33:54" hidden="1" x14ac:dyDescent="0.25">
      <c r="AG766" s="1" t="str">
        <f t="shared" si="40"/>
        <v/>
      </c>
      <c r="AH766" s="90">
        <v>192</v>
      </c>
      <c r="AI766" s="90">
        <v>192</v>
      </c>
      <c r="AJ766" s="1" t="str">
        <f>IFERROR(VLOOKUP(VLOOKUP($AI766,SALESTRANS,4,FALSE),'Master Info'!$A$14:$U$113,17,FALSE),"")</f>
        <v/>
      </c>
      <c r="AK766" s="1" t="str">
        <f>'Master Info'!$B$6&amp;Return!AI766</f>
        <v>17-18/192</v>
      </c>
      <c r="AL766" s="93" t="str">
        <f>IFERROR(VLOOKUP($AI766,'PIVOT REPORT'!$A$5:$K$1000,3,FALSE),"")</f>
        <v/>
      </c>
      <c r="AM766" s="91" t="str">
        <f>IFERROR(VLOOKUP($AI766,'PIVOT REPORT'!$A$5:$K$1000,9,FALSE),"")</f>
        <v/>
      </c>
      <c r="AN766" s="95" t="str">
        <f>IFERROR(VLOOKUP($AI766,'PIVOT REPORT'!$A$5:$K$1000,4,FALSE),"")</f>
        <v/>
      </c>
      <c r="AO766" s="91" t="str">
        <f>IFERROR(VLOOKUP($AI766,'PIVOT REPORT'!$A$5:$K$1000,5,FALSE),"")</f>
        <v/>
      </c>
      <c r="AP766" s="91" t="str">
        <f>IFERROR(VLOOKUP($AI766,'PIVOT REPORT'!$A$5:$K$1000,6,FALSE),"")</f>
        <v/>
      </c>
      <c r="AQ766" s="91" t="str">
        <f>IFERROR(VLOOKUP($AI766,'PIVOT REPORT'!$A$5:$K$1000,7,FALSE),"")</f>
        <v/>
      </c>
      <c r="AR766" s="91" t="str">
        <f>IFERROR(VLOOKUP($AI766,'PIVOT REPORT'!$A$5:$K$1000,8,FALSE),"")</f>
        <v/>
      </c>
      <c r="AS766" s="1"/>
      <c r="AT766" s="1" t="str">
        <f t="shared" si="31"/>
        <v/>
      </c>
      <c r="AU766" s="1" t="str">
        <f t="shared" si="32"/>
        <v>REGLIST</v>
      </c>
      <c r="AV766" s="1" t="str">
        <f t="shared" si="33"/>
        <v>REGLIST</v>
      </c>
      <c r="AW766" s="97">
        <f t="shared" si="34"/>
        <v>0</v>
      </c>
      <c r="AX766" s="96">
        <f t="shared" si="35"/>
        <v>0</v>
      </c>
      <c r="AY766" s="96">
        <f t="shared" si="36"/>
        <v>0</v>
      </c>
      <c r="AZ766" s="96">
        <f t="shared" si="37"/>
        <v>0</v>
      </c>
      <c r="BA766" s="96">
        <f t="shared" si="38"/>
        <v>0</v>
      </c>
      <c r="BB766" s="96">
        <f t="shared" si="39"/>
        <v>0</v>
      </c>
    </row>
    <row r="767" spans="33:54" hidden="1" x14ac:dyDescent="0.25">
      <c r="AG767" s="1" t="str">
        <f t="shared" si="40"/>
        <v/>
      </c>
      <c r="AH767" s="90">
        <v>193</v>
      </c>
      <c r="AI767" s="90">
        <v>193</v>
      </c>
      <c r="AJ767" s="1" t="str">
        <f>IFERROR(VLOOKUP(VLOOKUP($AI767,SALESTRANS,4,FALSE),'Master Info'!$A$14:$U$113,17,FALSE),"")</f>
        <v/>
      </c>
      <c r="AK767" s="1" t="str">
        <f>'Master Info'!$B$6&amp;Return!AI767</f>
        <v>17-18/193</v>
      </c>
      <c r="AL767" s="93" t="str">
        <f>IFERROR(VLOOKUP($AI767,'PIVOT REPORT'!$A$5:$K$1000,3,FALSE),"")</f>
        <v/>
      </c>
      <c r="AM767" s="91" t="str">
        <f>IFERROR(VLOOKUP($AI767,'PIVOT REPORT'!$A$5:$K$1000,9,FALSE),"")</f>
        <v/>
      </c>
      <c r="AN767" s="95" t="str">
        <f>IFERROR(VLOOKUP($AI767,'PIVOT REPORT'!$A$5:$K$1000,4,FALSE),"")</f>
        <v/>
      </c>
      <c r="AO767" s="91" t="str">
        <f>IFERROR(VLOOKUP($AI767,'PIVOT REPORT'!$A$5:$K$1000,5,FALSE),"")</f>
        <v/>
      </c>
      <c r="AP767" s="91" t="str">
        <f>IFERROR(VLOOKUP($AI767,'PIVOT REPORT'!$A$5:$K$1000,6,FALSE),"")</f>
        <v/>
      </c>
      <c r="AQ767" s="91" t="str">
        <f>IFERROR(VLOOKUP($AI767,'PIVOT REPORT'!$A$5:$K$1000,7,FALSE),"")</f>
        <v/>
      </c>
      <c r="AR767" s="91" t="str">
        <f>IFERROR(VLOOKUP($AI767,'PIVOT REPORT'!$A$5:$K$1000,8,FALSE),"")</f>
        <v/>
      </c>
      <c r="AS767" s="1"/>
      <c r="AT767" s="1" t="str">
        <f t="shared" ref="AT767:AT830" si="41">IFERROR(VLOOKUP(LEFT(AJ767,2),State,2),"")</f>
        <v/>
      </c>
      <c r="AU767" s="1" t="str">
        <f t="shared" ref="AU767:AU830" si="42">IF(RIGHT(AJ767,12)&lt;&gt;"UNREGISTERED","REGLIST",IF(AND(AO767&gt;=250000,AP767&gt;0),"IGSLIST","CONSO"))</f>
        <v>REGLIST</v>
      </c>
      <c r="AV767" s="1" t="str">
        <f t="shared" si="33"/>
        <v>REGLIST</v>
      </c>
      <c r="AW767" s="97">
        <f t="shared" si="34"/>
        <v>0</v>
      </c>
      <c r="AX767" s="96">
        <f t="shared" si="35"/>
        <v>0</v>
      </c>
      <c r="AY767" s="96">
        <f t="shared" si="36"/>
        <v>0</v>
      </c>
      <c r="AZ767" s="96">
        <f t="shared" si="37"/>
        <v>0</v>
      </c>
      <c r="BA767" s="96">
        <f t="shared" si="38"/>
        <v>0</v>
      </c>
      <c r="BB767" s="96">
        <f t="shared" si="39"/>
        <v>0</v>
      </c>
    </row>
    <row r="768" spans="33:54" hidden="1" x14ac:dyDescent="0.25">
      <c r="AG768" s="1" t="str">
        <f t="shared" si="40"/>
        <v/>
      </c>
      <c r="AH768" s="90">
        <v>194</v>
      </c>
      <c r="AI768" s="90">
        <v>194</v>
      </c>
      <c r="AJ768" s="1" t="str">
        <f>IFERROR(VLOOKUP(VLOOKUP($AI768,SALESTRANS,4,FALSE),'Master Info'!$A$14:$U$113,17,FALSE),"")</f>
        <v/>
      </c>
      <c r="AK768" s="1" t="str">
        <f>'Master Info'!$B$6&amp;Return!AI768</f>
        <v>17-18/194</v>
      </c>
      <c r="AL768" s="93" t="str">
        <f>IFERROR(VLOOKUP($AI768,'PIVOT REPORT'!$A$5:$K$1000,3,FALSE),"")</f>
        <v/>
      </c>
      <c r="AM768" s="91" t="str">
        <f>IFERROR(VLOOKUP($AI768,'PIVOT REPORT'!$A$5:$K$1000,9,FALSE),"")</f>
        <v/>
      </c>
      <c r="AN768" s="95" t="str">
        <f>IFERROR(VLOOKUP($AI768,'PIVOT REPORT'!$A$5:$K$1000,4,FALSE),"")</f>
        <v/>
      </c>
      <c r="AO768" s="91" t="str">
        <f>IFERROR(VLOOKUP($AI768,'PIVOT REPORT'!$A$5:$K$1000,5,FALSE),"")</f>
        <v/>
      </c>
      <c r="AP768" s="91" t="str">
        <f>IFERROR(VLOOKUP($AI768,'PIVOT REPORT'!$A$5:$K$1000,6,FALSE),"")</f>
        <v/>
      </c>
      <c r="AQ768" s="91" t="str">
        <f>IFERROR(VLOOKUP($AI768,'PIVOT REPORT'!$A$5:$K$1000,7,FALSE),"")</f>
        <v/>
      </c>
      <c r="AR768" s="91" t="str">
        <f>IFERROR(VLOOKUP($AI768,'PIVOT REPORT'!$A$5:$K$1000,8,FALSE),"")</f>
        <v/>
      </c>
      <c r="AS768" s="1"/>
      <c r="AT768" s="1" t="str">
        <f t="shared" si="41"/>
        <v/>
      </c>
      <c r="AU768" s="1" t="str">
        <f t="shared" si="42"/>
        <v>REGLIST</v>
      </c>
      <c r="AV768" s="1" t="str">
        <f t="shared" ref="AV768:AV831" si="43">AG768&amp;AU768</f>
        <v>REGLIST</v>
      </c>
      <c r="AW768" s="97">
        <f t="shared" ref="AW768:AW831" si="44">IF(MONTH($K$2)&amp;"CONSO"=$AV768,$AN768,0)</f>
        <v>0</v>
      </c>
      <c r="AX768" s="96">
        <f t="shared" ref="AX768:AX831" si="45">IF(MONTH($K$2)&amp;"CONSO"=$AV768,$AO768,0)</f>
        <v>0</v>
      </c>
      <c r="AY768" s="96">
        <f t="shared" ref="AY768:AY831" si="46">IF(MONTH($K$2)&amp;"CONSO"=$AV768,$AP768,0)</f>
        <v>0</v>
      </c>
      <c r="AZ768" s="96">
        <f t="shared" ref="AZ768:AZ831" si="47">IF(MONTH($K$2)&amp;"CONSO"=$AV768,$AQ768,0)</f>
        <v>0</v>
      </c>
      <c r="BA768" s="96">
        <f t="shared" ref="BA768:BA831" si="48">IF(MONTH($K$2)&amp;"CONSO"=$AV768,$AR768,0)</f>
        <v>0</v>
      </c>
      <c r="BB768" s="96">
        <f t="shared" ref="BB768:BB831" si="49">IF(MONTH($K$2)&amp;"CONSO"=$AV768,$AM768,0)</f>
        <v>0</v>
      </c>
    </row>
    <row r="769" spans="33:54" hidden="1" x14ac:dyDescent="0.25">
      <c r="AG769" s="1" t="str">
        <f t="shared" si="40"/>
        <v/>
      </c>
      <c r="AH769" s="90">
        <v>195</v>
      </c>
      <c r="AI769" s="90">
        <v>195</v>
      </c>
      <c r="AJ769" s="1" t="str">
        <f>IFERROR(VLOOKUP(VLOOKUP($AI769,SALESTRANS,4,FALSE),'Master Info'!$A$14:$U$113,17,FALSE),"")</f>
        <v/>
      </c>
      <c r="AK769" s="1" t="str">
        <f>'Master Info'!$B$6&amp;Return!AI769</f>
        <v>17-18/195</v>
      </c>
      <c r="AL769" s="93" t="str">
        <f>IFERROR(VLOOKUP($AI769,'PIVOT REPORT'!$A$5:$K$1000,3,FALSE),"")</f>
        <v/>
      </c>
      <c r="AM769" s="91" t="str">
        <f>IFERROR(VLOOKUP($AI769,'PIVOT REPORT'!$A$5:$K$1000,9,FALSE),"")</f>
        <v/>
      </c>
      <c r="AN769" s="95" t="str">
        <f>IFERROR(VLOOKUP($AI769,'PIVOT REPORT'!$A$5:$K$1000,4,FALSE),"")</f>
        <v/>
      </c>
      <c r="AO769" s="91" t="str">
        <f>IFERROR(VLOOKUP($AI769,'PIVOT REPORT'!$A$5:$K$1000,5,FALSE),"")</f>
        <v/>
      </c>
      <c r="AP769" s="91" t="str">
        <f>IFERROR(VLOOKUP($AI769,'PIVOT REPORT'!$A$5:$K$1000,6,FALSE),"")</f>
        <v/>
      </c>
      <c r="AQ769" s="91" t="str">
        <f>IFERROR(VLOOKUP($AI769,'PIVOT REPORT'!$A$5:$K$1000,7,FALSE),"")</f>
        <v/>
      </c>
      <c r="AR769" s="91" t="str">
        <f>IFERROR(VLOOKUP($AI769,'PIVOT REPORT'!$A$5:$K$1000,8,FALSE),"")</f>
        <v/>
      </c>
      <c r="AS769" s="1"/>
      <c r="AT769" s="1" t="str">
        <f t="shared" si="41"/>
        <v/>
      </c>
      <c r="AU769" s="1" t="str">
        <f t="shared" si="42"/>
        <v>REGLIST</v>
      </c>
      <c r="AV769" s="1" t="str">
        <f t="shared" si="43"/>
        <v>REGLIST</v>
      </c>
      <c r="AW769" s="97">
        <f t="shared" si="44"/>
        <v>0</v>
      </c>
      <c r="AX769" s="96">
        <f t="shared" si="45"/>
        <v>0</v>
      </c>
      <c r="AY769" s="96">
        <f t="shared" si="46"/>
        <v>0</v>
      </c>
      <c r="AZ769" s="96">
        <f t="shared" si="47"/>
        <v>0</v>
      </c>
      <c r="BA769" s="96">
        <f t="shared" si="48"/>
        <v>0</v>
      </c>
      <c r="BB769" s="96">
        <f t="shared" si="49"/>
        <v>0</v>
      </c>
    </row>
    <row r="770" spans="33:54" hidden="1" x14ac:dyDescent="0.25">
      <c r="AG770" s="1" t="str">
        <f t="shared" ref="AG770:AG833" si="50">IFERROR(MONTH(AL770),"")</f>
        <v/>
      </c>
      <c r="AH770" s="90">
        <v>196</v>
      </c>
      <c r="AI770" s="90">
        <v>196</v>
      </c>
      <c r="AJ770" s="1" t="str">
        <f>IFERROR(VLOOKUP(VLOOKUP($AI770,SALESTRANS,4,FALSE),'Master Info'!$A$14:$U$113,17,FALSE),"")</f>
        <v/>
      </c>
      <c r="AK770" s="1" t="str">
        <f>'Master Info'!$B$6&amp;Return!AI770</f>
        <v>17-18/196</v>
      </c>
      <c r="AL770" s="93" t="str">
        <f>IFERROR(VLOOKUP($AI770,'PIVOT REPORT'!$A$5:$K$1000,3,FALSE),"")</f>
        <v/>
      </c>
      <c r="AM770" s="91" t="str">
        <f>IFERROR(VLOOKUP($AI770,'PIVOT REPORT'!$A$5:$K$1000,9,FALSE),"")</f>
        <v/>
      </c>
      <c r="AN770" s="95" t="str">
        <f>IFERROR(VLOOKUP($AI770,'PIVOT REPORT'!$A$5:$K$1000,4,FALSE),"")</f>
        <v/>
      </c>
      <c r="AO770" s="91" t="str">
        <f>IFERROR(VLOOKUP($AI770,'PIVOT REPORT'!$A$5:$K$1000,5,FALSE),"")</f>
        <v/>
      </c>
      <c r="AP770" s="91" t="str">
        <f>IFERROR(VLOOKUP($AI770,'PIVOT REPORT'!$A$5:$K$1000,6,FALSE),"")</f>
        <v/>
      </c>
      <c r="AQ770" s="91" t="str">
        <f>IFERROR(VLOOKUP($AI770,'PIVOT REPORT'!$A$5:$K$1000,7,FALSE),"")</f>
        <v/>
      </c>
      <c r="AR770" s="91" t="str">
        <f>IFERROR(VLOOKUP($AI770,'PIVOT REPORT'!$A$5:$K$1000,8,FALSE),"")</f>
        <v/>
      </c>
      <c r="AS770" s="1"/>
      <c r="AT770" s="1" t="str">
        <f t="shared" si="41"/>
        <v/>
      </c>
      <c r="AU770" s="1" t="str">
        <f t="shared" si="42"/>
        <v>REGLIST</v>
      </c>
      <c r="AV770" s="1" t="str">
        <f t="shared" si="43"/>
        <v>REGLIST</v>
      </c>
      <c r="AW770" s="97">
        <f t="shared" si="44"/>
        <v>0</v>
      </c>
      <c r="AX770" s="96">
        <f t="shared" si="45"/>
        <v>0</v>
      </c>
      <c r="AY770" s="96">
        <f t="shared" si="46"/>
        <v>0</v>
      </c>
      <c r="AZ770" s="96">
        <f t="shared" si="47"/>
        <v>0</v>
      </c>
      <c r="BA770" s="96">
        <f t="shared" si="48"/>
        <v>0</v>
      </c>
      <c r="BB770" s="96">
        <f t="shared" si="49"/>
        <v>0</v>
      </c>
    </row>
    <row r="771" spans="33:54" hidden="1" x14ac:dyDescent="0.25">
      <c r="AG771" s="1" t="str">
        <f t="shared" si="50"/>
        <v/>
      </c>
      <c r="AH771" s="90">
        <v>197</v>
      </c>
      <c r="AI771" s="90">
        <v>197</v>
      </c>
      <c r="AJ771" s="1" t="str">
        <f>IFERROR(VLOOKUP(VLOOKUP($AI771,SALESTRANS,4,FALSE),'Master Info'!$A$14:$U$113,17,FALSE),"")</f>
        <v/>
      </c>
      <c r="AK771" s="1" t="str">
        <f>'Master Info'!$B$6&amp;Return!AI771</f>
        <v>17-18/197</v>
      </c>
      <c r="AL771" s="93" t="str">
        <f>IFERROR(VLOOKUP($AI771,'PIVOT REPORT'!$A$5:$K$1000,3,FALSE),"")</f>
        <v/>
      </c>
      <c r="AM771" s="91" t="str">
        <f>IFERROR(VLOOKUP($AI771,'PIVOT REPORT'!$A$5:$K$1000,9,FALSE),"")</f>
        <v/>
      </c>
      <c r="AN771" s="95" t="str">
        <f>IFERROR(VLOOKUP($AI771,'PIVOT REPORT'!$A$5:$K$1000,4,FALSE),"")</f>
        <v/>
      </c>
      <c r="AO771" s="91" t="str">
        <f>IFERROR(VLOOKUP($AI771,'PIVOT REPORT'!$A$5:$K$1000,5,FALSE),"")</f>
        <v/>
      </c>
      <c r="AP771" s="91" t="str">
        <f>IFERROR(VLOOKUP($AI771,'PIVOT REPORT'!$A$5:$K$1000,6,FALSE),"")</f>
        <v/>
      </c>
      <c r="AQ771" s="91" t="str">
        <f>IFERROR(VLOOKUP($AI771,'PIVOT REPORT'!$A$5:$K$1000,7,FALSE),"")</f>
        <v/>
      </c>
      <c r="AR771" s="91" t="str">
        <f>IFERROR(VLOOKUP($AI771,'PIVOT REPORT'!$A$5:$K$1000,8,FALSE),"")</f>
        <v/>
      </c>
      <c r="AS771" s="1"/>
      <c r="AT771" s="1" t="str">
        <f t="shared" si="41"/>
        <v/>
      </c>
      <c r="AU771" s="1" t="str">
        <f t="shared" si="42"/>
        <v>REGLIST</v>
      </c>
      <c r="AV771" s="1" t="str">
        <f t="shared" si="43"/>
        <v>REGLIST</v>
      </c>
      <c r="AW771" s="97">
        <f t="shared" si="44"/>
        <v>0</v>
      </c>
      <c r="AX771" s="96">
        <f t="shared" si="45"/>
        <v>0</v>
      </c>
      <c r="AY771" s="96">
        <f t="shared" si="46"/>
        <v>0</v>
      </c>
      <c r="AZ771" s="96">
        <f t="shared" si="47"/>
        <v>0</v>
      </c>
      <c r="BA771" s="96">
        <f t="shared" si="48"/>
        <v>0</v>
      </c>
      <c r="BB771" s="96">
        <f t="shared" si="49"/>
        <v>0</v>
      </c>
    </row>
    <row r="772" spans="33:54" hidden="1" x14ac:dyDescent="0.25">
      <c r="AG772" s="1" t="str">
        <f t="shared" si="50"/>
        <v/>
      </c>
      <c r="AH772" s="90">
        <v>198</v>
      </c>
      <c r="AI772" s="90">
        <v>198</v>
      </c>
      <c r="AJ772" s="1" t="str">
        <f>IFERROR(VLOOKUP(VLOOKUP($AI772,SALESTRANS,4,FALSE),'Master Info'!$A$14:$U$113,17,FALSE),"")</f>
        <v/>
      </c>
      <c r="AK772" s="1" t="str">
        <f>'Master Info'!$B$6&amp;Return!AI772</f>
        <v>17-18/198</v>
      </c>
      <c r="AL772" s="93" t="str">
        <f>IFERROR(VLOOKUP($AI772,'PIVOT REPORT'!$A$5:$K$1000,3,FALSE),"")</f>
        <v/>
      </c>
      <c r="AM772" s="91" t="str">
        <f>IFERROR(VLOOKUP($AI772,'PIVOT REPORT'!$A$5:$K$1000,9,FALSE),"")</f>
        <v/>
      </c>
      <c r="AN772" s="95" t="str">
        <f>IFERROR(VLOOKUP($AI772,'PIVOT REPORT'!$A$5:$K$1000,4,FALSE),"")</f>
        <v/>
      </c>
      <c r="AO772" s="91" t="str">
        <f>IFERROR(VLOOKUP($AI772,'PIVOT REPORT'!$A$5:$K$1000,5,FALSE),"")</f>
        <v/>
      </c>
      <c r="AP772" s="91" t="str">
        <f>IFERROR(VLOOKUP($AI772,'PIVOT REPORT'!$A$5:$K$1000,6,FALSE),"")</f>
        <v/>
      </c>
      <c r="AQ772" s="91" t="str">
        <f>IFERROR(VLOOKUP($AI772,'PIVOT REPORT'!$A$5:$K$1000,7,FALSE),"")</f>
        <v/>
      </c>
      <c r="AR772" s="91" t="str">
        <f>IFERROR(VLOOKUP($AI772,'PIVOT REPORT'!$A$5:$K$1000,8,FALSE),"")</f>
        <v/>
      </c>
      <c r="AS772" s="1"/>
      <c r="AT772" s="1" t="str">
        <f t="shared" si="41"/>
        <v/>
      </c>
      <c r="AU772" s="1" t="str">
        <f t="shared" si="42"/>
        <v>REGLIST</v>
      </c>
      <c r="AV772" s="1" t="str">
        <f t="shared" si="43"/>
        <v>REGLIST</v>
      </c>
      <c r="AW772" s="97">
        <f t="shared" si="44"/>
        <v>0</v>
      </c>
      <c r="AX772" s="96">
        <f t="shared" si="45"/>
        <v>0</v>
      </c>
      <c r="AY772" s="96">
        <f t="shared" si="46"/>
        <v>0</v>
      </c>
      <c r="AZ772" s="96">
        <f t="shared" si="47"/>
        <v>0</v>
      </c>
      <c r="BA772" s="96">
        <f t="shared" si="48"/>
        <v>0</v>
      </c>
      <c r="BB772" s="96">
        <f t="shared" si="49"/>
        <v>0</v>
      </c>
    </row>
    <row r="773" spans="33:54" hidden="1" x14ac:dyDescent="0.25">
      <c r="AG773" s="1" t="str">
        <f t="shared" si="50"/>
        <v/>
      </c>
      <c r="AH773" s="90">
        <v>199</v>
      </c>
      <c r="AI773" s="90">
        <v>199</v>
      </c>
      <c r="AJ773" s="1" t="str">
        <f>IFERROR(VLOOKUP(VLOOKUP($AI773,SALESTRANS,4,FALSE),'Master Info'!$A$14:$U$113,17,FALSE),"")</f>
        <v/>
      </c>
      <c r="AK773" s="1" t="str">
        <f>'Master Info'!$B$6&amp;Return!AI773</f>
        <v>17-18/199</v>
      </c>
      <c r="AL773" s="93" t="str">
        <f>IFERROR(VLOOKUP($AI773,'PIVOT REPORT'!$A$5:$K$1000,3,FALSE),"")</f>
        <v/>
      </c>
      <c r="AM773" s="91" t="str">
        <f>IFERROR(VLOOKUP($AI773,'PIVOT REPORT'!$A$5:$K$1000,9,FALSE),"")</f>
        <v/>
      </c>
      <c r="AN773" s="95" t="str">
        <f>IFERROR(VLOOKUP($AI773,'PIVOT REPORT'!$A$5:$K$1000,4,FALSE),"")</f>
        <v/>
      </c>
      <c r="AO773" s="91" t="str">
        <f>IFERROR(VLOOKUP($AI773,'PIVOT REPORT'!$A$5:$K$1000,5,FALSE),"")</f>
        <v/>
      </c>
      <c r="AP773" s="91" t="str">
        <f>IFERROR(VLOOKUP($AI773,'PIVOT REPORT'!$A$5:$K$1000,6,FALSE),"")</f>
        <v/>
      </c>
      <c r="AQ773" s="91" t="str">
        <f>IFERROR(VLOOKUP($AI773,'PIVOT REPORT'!$A$5:$K$1000,7,FALSE),"")</f>
        <v/>
      </c>
      <c r="AR773" s="91" t="str">
        <f>IFERROR(VLOOKUP($AI773,'PIVOT REPORT'!$A$5:$K$1000,8,FALSE),"")</f>
        <v/>
      </c>
      <c r="AS773" s="1"/>
      <c r="AT773" s="1" t="str">
        <f t="shared" si="41"/>
        <v/>
      </c>
      <c r="AU773" s="1" t="str">
        <f t="shared" si="42"/>
        <v>REGLIST</v>
      </c>
      <c r="AV773" s="1" t="str">
        <f t="shared" si="43"/>
        <v>REGLIST</v>
      </c>
      <c r="AW773" s="97">
        <f t="shared" si="44"/>
        <v>0</v>
      </c>
      <c r="AX773" s="96">
        <f t="shared" si="45"/>
        <v>0</v>
      </c>
      <c r="AY773" s="96">
        <f t="shared" si="46"/>
        <v>0</v>
      </c>
      <c r="AZ773" s="96">
        <f t="shared" si="47"/>
        <v>0</v>
      </c>
      <c r="BA773" s="96">
        <f t="shared" si="48"/>
        <v>0</v>
      </c>
      <c r="BB773" s="96">
        <f t="shared" si="49"/>
        <v>0</v>
      </c>
    </row>
    <row r="774" spans="33:54" hidden="1" x14ac:dyDescent="0.25">
      <c r="AG774" s="1" t="str">
        <f t="shared" si="50"/>
        <v/>
      </c>
      <c r="AH774" s="90">
        <v>200</v>
      </c>
      <c r="AI774" s="90">
        <v>200</v>
      </c>
      <c r="AJ774" s="1" t="str">
        <f>IFERROR(VLOOKUP(VLOOKUP($AI774,SALESTRANS,4,FALSE),'Master Info'!$A$14:$U$113,17,FALSE),"")</f>
        <v/>
      </c>
      <c r="AK774" s="1" t="str">
        <f>'Master Info'!$B$6&amp;Return!AI774</f>
        <v>17-18/200</v>
      </c>
      <c r="AL774" s="93" t="str">
        <f>IFERROR(VLOOKUP($AI774,'PIVOT REPORT'!$A$5:$K$1000,3,FALSE),"")</f>
        <v/>
      </c>
      <c r="AM774" s="91" t="str">
        <f>IFERROR(VLOOKUP($AI774,'PIVOT REPORT'!$A$5:$K$1000,9,FALSE),"")</f>
        <v/>
      </c>
      <c r="AN774" s="95" t="str">
        <f>IFERROR(VLOOKUP($AI774,'PIVOT REPORT'!$A$5:$K$1000,4,FALSE),"")</f>
        <v/>
      </c>
      <c r="AO774" s="91" t="str">
        <f>IFERROR(VLOOKUP($AI774,'PIVOT REPORT'!$A$5:$K$1000,5,FALSE),"")</f>
        <v/>
      </c>
      <c r="AP774" s="91" t="str">
        <f>IFERROR(VLOOKUP($AI774,'PIVOT REPORT'!$A$5:$K$1000,6,FALSE),"")</f>
        <v/>
      </c>
      <c r="AQ774" s="91" t="str">
        <f>IFERROR(VLOOKUP($AI774,'PIVOT REPORT'!$A$5:$K$1000,7,FALSE),"")</f>
        <v/>
      </c>
      <c r="AR774" s="91" t="str">
        <f>IFERROR(VLOOKUP($AI774,'PIVOT REPORT'!$A$5:$K$1000,8,FALSE),"")</f>
        <v/>
      </c>
      <c r="AS774" s="1"/>
      <c r="AT774" s="1" t="str">
        <f t="shared" si="41"/>
        <v/>
      </c>
      <c r="AU774" s="1" t="str">
        <f t="shared" si="42"/>
        <v>REGLIST</v>
      </c>
      <c r="AV774" s="1" t="str">
        <f t="shared" si="43"/>
        <v>REGLIST</v>
      </c>
      <c r="AW774" s="97">
        <f t="shared" si="44"/>
        <v>0</v>
      </c>
      <c r="AX774" s="96">
        <f t="shared" si="45"/>
        <v>0</v>
      </c>
      <c r="AY774" s="96">
        <f t="shared" si="46"/>
        <v>0</v>
      </c>
      <c r="AZ774" s="96">
        <f t="shared" si="47"/>
        <v>0</v>
      </c>
      <c r="BA774" s="96">
        <f t="shared" si="48"/>
        <v>0</v>
      </c>
      <c r="BB774" s="96">
        <f t="shared" si="49"/>
        <v>0</v>
      </c>
    </row>
    <row r="775" spans="33:54" hidden="1" x14ac:dyDescent="0.25">
      <c r="AG775" s="1" t="str">
        <f t="shared" si="50"/>
        <v/>
      </c>
      <c r="AH775" s="90">
        <v>201</v>
      </c>
      <c r="AI775" s="90">
        <v>201</v>
      </c>
      <c r="AJ775" s="1" t="str">
        <f>IFERROR(VLOOKUP(VLOOKUP($AI775,SALESTRANS,4,FALSE),'Master Info'!$A$14:$U$113,17,FALSE),"")</f>
        <v/>
      </c>
      <c r="AK775" s="1" t="str">
        <f>'Master Info'!$B$6&amp;Return!AI775</f>
        <v>17-18/201</v>
      </c>
      <c r="AL775" s="93" t="str">
        <f>IFERROR(VLOOKUP($AI775,'PIVOT REPORT'!$A$5:$K$1000,3,FALSE),"")</f>
        <v/>
      </c>
      <c r="AM775" s="91" t="str">
        <f>IFERROR(VLOOKUP($AI775,'PIVOT REPORT'!$A$5:$K$1000,9,FALSE),"")</f>
        <v/>
      </c>
      <c r="AN775" s="95" t="str">
        <f>IFERROR(VLOOKUP($AI775,'PIVOT REPORT'!$A$5:$K$1000,4,FALSE),"")</f>
        <v/>
      </c>
      <c r="AO775" s="91" t="str">
        <f>IFERROR(VLOOKUP($AI775,'PIVOT REPORT'!$A$5:$K$1000,5,FALSE),"")</f>
        <v/>
      </c>
      <c r="AP775" s="91" t="str">
        <f>IFERROR(VLOOKUP($AI775,'PIVOT REPORT'!$A$5:$K$1000,6,FALSE),"")</f>
        <v/>
      </c>
      <c r="AQ775" s="91" t="str">
        <f>IFERROR(VLOOKUP($AI775,'PIVOT REPORT'!$A$5:$K$1000,7,FALSE),"")</f>
        <v/>
      </c>
      <c r="AR775" s="91" t="str">
        <f>IFERROR(VLOOKUP($AI775,'PIVOT REPORT'!$A$5:$K$1000,8,FALSE),"")</f>
        <v/>
      </c>
      <c r="AS775" s="1"/>
      <c r="AT775" s="1" t="str">
        <f t="shared" si="41"/>
        <v/>
      </c>
      <c r="AU775" s="1" t="str">
        <f t="shared" si="42"/>
        <v>REGLIST</v>
      </c>
      <c r="AV775" s="1" t="str">
        <f t="shared" si="43"/>
        <v>REGLIST</v>
      </c>
      <c r="AW775" s="97">
        <f t="shared" si="44"/>
        <v>0</v>
      </c>
      <c r="AX775" s="96">
        <f t="shared" si="45"/>
        <v>0</v>
      </c>
      <c r="AY775" s="96">
        <f t="shared" si="46"/>
        <v>0</v>
      </c>
      <c r="AZ775" s="96">
        <f t="shared" si="47"/>
        <v>0</v>
      </c>
      <c r="BA775" s="96">
        <f t="shared" si="48"/>
        <v>0</v>
      </c>
      <c r="BB775" s="96">
        <f t="shared" si="49"/>
        <v>0</v>
      </c>
    </row>
    <row r="776" spans="33:54" hidden="1" x14ac:dyDescent="0.25">
      <c r="AG776" s="1" t="str">
        <f t="shared" si="50"/>
        <v/>
      </c>
      <c r="AH776" s="90">
        <v>202</v>
      </c>
      <c r="AI776" s="90">
        <v>202</v>
      </c>
      <c r="AJ776" s="1" t="str">
        <f>IFERROR(VLOOKUP(VLOOKUP($AI776,SALESTRANS,4,FALSE),'Master Info'!$A$14:$U$113,17,FALSE),"")</f>
        <v/>
      </c>
      <c r="AK776" s="1" t="str">
        <f>'Master Info'!$B$6&amp;Return!AI776</f>
        <v>17-18/202</v>
      </c>
      <c r="AL776" s="93" t="str">
        <f>IFERROR(VLOOKUP($AI776,'PIVOT REPORT'!$A$5:$K$1000,3,FALSE),"")</f>
        <v/>
      </c>
      <c r="AM776" s="91" t="str">
        <f>IFERROR(VLOOKUP($AI776,'PIVOT REPORT'!$A$5:$K$1000,9,FALSE),"")</f>
        <v/>
      </c>
      <c r="AN776" s="95" t="str">
        <f>IFERROR(VLOOKUP($AI776,'PIVOT REPORT'!$A$5:$K$1000,4,FALSE),"")</f>
        <v/>
      </c>
      <c r="AO776" s="91" t="str">
        <f>IFERROR(VLOOKUP($AI776,'PIVOT REPORT'!$A$5:$K$1000,5,FALSE),"")</f>
        <v/>
      </c>
      <c r="AP776" s="91" t="str">
        <f>IFERROR(VLOOKUP($AI776,'PIVOT REPORT'!$A$5:$K$1000,6,FALSE),"")</f>
        <v/>
      </c>
      <c r="AQ776" s="91" t="str">
        <f>IFERROR(VLOOKUP($AI776,'PIVOT REPORT'!$A$5:$K$1000,7,FALSE),"")</f>
        <v/>
      </c>
      <c r="AR776" s="91" t="str">
        <f>IFERROR(VLOOKUP($AI776,'PIVOT REPORT'!$A$5:$K$1000,8,FALSE),"")</f>
        <v/>
      </c>
      <c r="AS776" s="1"/>
      <c r="AT776" s="1" t="str">
        <f t="shared" si="41"/>
        <v/>
      </c>
      <c r="AU776" s="1" t="str">
        <f t="shared" si="42"/>
        <v>REGLIST</v>
      </c>
      <c r="AV776" s="1" t="str">
        <f t="shared" si="43"/>
        <v>REGLIST</v>
      </c>
      <c r="AW776" s="97">
        <f t="shared" si="44"/>
        <v>0</v>
      </c>
      <c r="AX776" s="96">
        <f t="shared" si="45"/>
        <v>0</v>
      </c>
      <c r="AY776" s="96">
        <f t="shared" si="46"/>
        <v>0</v>
      </c>
      <c r="AZ776" s="96">
        <f t="shared" si="47"/>
        <v>0</v>
      </c>
      <c r="BA776" s="96">
        <f t="shared" si="48"/>
        <v>0</v>
      </c>
      <c r="BB776" s="96">
        <f t="shared" si="49"/>
        <v>0</v>
      </c>
    </row>
    <row r="777" spans="33:54" hidden="1" x14ac:dyDescent="0.25">
      <c r="AG777" s="1" t="str">
        <f t="shared" si="50"/>
        <v/>
      </c>
      <c r="AH777" s="90">
        <v>203</v>
      </c>
      <c r="AI777" s="90">
        <v>203</v>
      </c>
      <c r="AJ777" s="1" t="str">
        <f>IFERROR(VLOOKUP(VLOOKUP($AI777,SALESTRANS,4,FALSE),'Master Info'!$A$14:$U$113,17,FALSE),"")</f>
        <v/>
      </c>
      <c r="AK777" s="1" t="str">
        <f>'Master Info'!$B$6&amp;Return!AI777</f>
        <v>17-18/203</v>
      </c>
      <c r="AL777" s="93" t="str">
        <f>IFERROR(VLOOKUP($AI777,'PIVOT REPORT'!$A$5:$K$1000,3,FALSE),"")</f>
        <v/>
      </c>
      <c r="AM777" s="91" t="str">
        <f>IFERROR(VLOOKUP($AI777,'PIVOT REPORT'!$A$5:$K$1000,9,FALSE),"")</f>
        <v/>
      </c>
      <c r="AN777" s="95" t="str">
        <f>IFERROR(VLOOKUP($AI777,'PIVOT REPORT'!$A$5:$K$1000,4,FALSE),"")</f>
        <v/>
      </c>
      <c r="AO777" s="91" t="str">
        <f>IFERROR(VLOOKUP($AI777,'PIVOT REPORT'!$A$5:$K$1000,5,FALSE),"")</f>
        <v/>
      </c>
      <c r="AP777" s="91" t="str">
        <f>IFERROR(VLOOKUP($AI777,'PIVOT REPORT'!$A$5:$K$1000,6,FALSE),"")</f>
        <v/>
      </c>
      <c r="AQ777" s="91" t="str">
        <f>IFERROR(VLOOKUP($AI777,'PIVOT REPORT'!$A$5:$K$1000,7,FALSE),"")</f>
        <v/>
      </c>
      <c r="AR777" s="91" t="str">
        <f>IFERROR(VLOOKUP($AI777,'PIVOT REPORT'!$A$5:$K$1000,8,FALSE),"")</f>
        <v/>
      </c>
      <c r="AS777" s="1"/>
      <c r="AT777" s="1" t="str">
        <f t="shared" si="41"/>
        <v/>
      </c>
      <c r="AU777" s="1" t="str">
        <f t="shared" si="42"/>
        <v>REGLIST</v>
      </c>
      <c r="AV777" s="1" t="str">
        <f t="shared" si="43"/>
        <v>REGLIST</v>
      </c>
      <c r="AW777" s="97">
        <f t="shared" si="44"/>
        <v>0</v>
      </c>
      <c r="AX777" s="96">
        <f t="shared" si="45"/>
        <v>0</v>
      </c>
      <c r="AY777" s="96">
        <f t="shared" si="46"/>
        <v>0</v>
      </c>
      <c r="AZ777" s="96">
        <f t="shared" si="47"/>
        <v>0</v>
      </c>
      <c r="BA777" s="96">
        <f t="shared" si="48"/>
        <v>0</v>
      </c>
      <c r="BB777" s="96">
        <f t="shared" si="49"/>
        <v>0</v>
      </c>
    </row>
    <row r="778" spans="33:54" hidden="1" x14ac:dyDescent="0.25">
      <c r="AG778" s="1" t="str">
        <f t="shared" si="50"/>
        <v/>
      </c>
      <c r="AH778" s="90">
        <v>204</v>
      </c>
      <c r="AI778" s="90">
        <v>204</v>
      </c>
      <c r="AJ778" s="1" t="str">
        <f>IFERROR(VLOOKUP(VLOOKUP($AI778,SALESTRANS,4,FALSE),'Master Info'!$A$14:$U$113,17,FALSE),"")</f>
        <v/>
      </c>
      <c r="AK778" s="1" t="str">
        <f>'Master Info'!$B$6&amp;Return!AI778</f>
        <v>17-18/204</v>
      </c>
      <c r="AL778" s="93" t="str">
        <f>IFERROR(VLOOKUP($AI778,'PIVOT REPORT'!$A$5:$K$1000,3,FALSE),"")</f>
        <v/>
      </c>
      <c r="AM778" s="91" t="str">
        <f>IFERROR(VLOOKUP($AI778,'PIVOT REPORT'!$A$5:$K$1000,9,FALSE),"")</f>
        <v/>
      </c>
      <c r="AN778" s="95" t="str">
        <f>IFERROR(VLOOKUP($AI778,'PIVOT REPORT'!$A$5:$K$1000,4,FALSE),"")</f>
        <v/>
      </c>
      <c r="AO778" s="91" t="str">
        <f>IFERROR(VLOOKUP($AI778,'PIVOT REPORT'!$A$5:$K$1000,5,FALSE),"")</f>
        <v/>
      </c>
      <c r="AP778" s="91" t="str">
        <f>IFERROR(VLOOKUP($AI778,'PIVOT REPORT'!$A$5:$K$1000,6,FALSE),"")</f>
        <v/>
      </c>
      <c r="AQ778" s="91" t="str">
        <f>IFERROR(VLOOKUP($AI778,'PIVOT REPORT'!$A$5:$K$1000,7,FALSE),"")</f>
        <v/>
      </c>
      <c r="AR778" s="91" t="str">
        <f>IFERROR(VLOOKUP($AI778,'PIVOT REPORT'!$A$5:$K$1000,8,FALSE),"")</f>
        <v/>
      </c>
      <c r="AS778" s="1"/>
      <c r="AT778" s="1" t="str">
        <f t="shared" si="41"/>
        <v/>
      </c>
      <c r="AU778" s="1" t="str">
        <f t="shared" si="42"/>
        <v>REGLIST</v>
      </c>
      <c r="AV778" s="1" t="str">
        <f t="shared" si="43"/>
        <v>REGLIST</v>
      </c>
      <c r="AW778" s="97">
        <f t="shared" si="44"/>
        <v>0</v>
      </c>
      <c r="AX778" s="96">
        <f t="shared" si="45"/>
        <v>0</v>
      </c>
      <c r="AY778" s="96">
        <f t="shared" si="46"/>
        <v>0</v>
      </c>
      <c r="AZ778" s="96">
        <f t="shared" si="47"/>
        <v>0</v>
      </c>
      <c r="BA778" s="96">
        <f t="shared" si="48"/>
        <v>0</v>
      </c>
      <c r="BB778" s="96">
        <f t="shared" si="49"/>
        <v>0</v>
      </c>
    </row>
    <row r="779" spans="33:54" hidden="1" x14ac:dyDescent="0.25">
      <c r="AG779" s="1" t="str">
        <f t="shared" si="50"/>
        <v/>
      </c>
      <c r="AH779" s="90">
        <v>205</v>
      </c>
      <c r="AI779" s="90">
        <v>205</v>
      </c>
      <c r="AJ779" s="1" t="str">
        <f>IFERROR(VLOOKUP(VLOOKUP($AI779,SALESTRANS,4,FALSE),'Master Info'!$A$14:$U$113,17,FALSE),"")</f>
        <v/>
      </c>
      <c r="AK779" s="1" t="str">
        <f>'Master Info'!$B$6&amp;Return!AI779</f>
        <v>17-18/205</v>
      </c>
      <c r="AL779" s="93" t="str">
        <f>IFERROR(VLOOKUP($AI779,'PIVOT REPORT'!$A$5:$K$1000,3,FALSE),"")</f>
        <v/>
      </c>
      <c r="AM779" s="91" t="str">
        <f>IFERROR(VLOOKUP($AI779,'PIVOT REPORT'!$A$5:$K$1000,9,FALSE),"")</f>
        <v/>
      </c>
      <c r="AN779" s="95" t="str">
        <f>IFERROR(VLOOKUP($AI779,'PIVOT REPORT'!$A$5:$K$1000,4,FALSE),"")</f>
        <v/>
      </c>
      <c r="AO779" s="91" t="str">
        <f>IFERROR(VLOOKUP($AI779,'PIVOT REPORT'!$A$5:$K$1000,5,FALSE),"")</f>
        <v/>
      </c>
      <c r="AP779" s="91" t="str">
        <f>IFERROR(VLOOKUP($AI779,'PIVOT REPORT'!$A$5:$K$1000,6,FALSE),"")</f>
        <v/>
      </c>
      <c r="AQ779" s="91" t="str">
        <f>IFERROR(VLOOKUP($AI779,'PIVOT REPORT'!$A$5:$K$1000,7,FALSE),"")</f>
        <v/>
      </c>
      <c r="AR779" s="91" t="str">
        <f>IFERROR(VLOOKUP($AI779,'PIVOT REPORT'!$A$5:$K$1000,8,FALSE),"")</f>
        <v/>
      </c>
      <c r="AS779" s="1"/>
      <c r="AT779" s="1" t="str">
        <f t="shared" si="41"/>
        <v/>
      </c>
      <c r="AU779" s="1" t="str">
        <f t="shared" si="42"/>
        <v>REGLIST</v>
      </c>
      <c r="AV779" s="1" t="str">
        <f t="shared" si="43"/>
        <v>REGLIST</v>
      </c>
      <c r="AW779" s="97">
        <f t="shared" si="44"/>
        <v>0</v>
      </c>
      <c r="AX779" s="96">
        <f t="shared" si="45"/>
        <v>0</v>
      </c>
      <c r="AY779" s="96">
        <f t="shared" si="46"/>
        <v>0</v>
      </c>
      <c r="AZ779" s="96">
        <f t="shared" si="47"/>
        <v>0</v>
      </c>
      <c r="BA779" s="96">
        <f t="shared" si="48"/>
        <v>0</v>
      </c>
      <c r="BB779" s="96">
        <f t="shared" si="49"/>
        <v>0</v>
      </c>
    </row>
    <row r="780" spans="33:54" hidden="1" x14ac:dyDescent="0.25">
      <c r="AG780" s="1" t="str">
        <f t="shared" si="50"/>
        <v/>
      </c>
      <c r="AH780" s="90">
        <v>206</v>
      </c>
      <c r="AI780" s="90">
        <v>206</v>
      </c>
      <c r="AJ780" s="1" t="str">
        <f>IFERROR(VLOOKUP(VLOOKUP($AI780,SALESTRANS,4,FALSE),'Master Info'!$A$14:$U$113,17,FALSE),"")</f>
        <v/>
      </c>
      <c r="AK780" s="1" t="str">
        <f>'Master Info'!$B$6&amp;Return!AI780</f>
        <v>17-18/206</v>
      </c>
      <c r="AL780" s="93" t="str">
        <f>IFERROR(VLOOKUP($AI780,'PIVOT REPORT'!$A$5:$K$1000,3,FALSE),"")</f>
        <v/>
      </c>
      <c r="AM780" s="91" t="str">
        <f>IFERROR(VLOOKUP($AI780,'PIVOT REPORT'!$A$5:$K$1000,9,FALSE),"")</f>
        <v/>
      </c>
      <c r="AN780" s="95" t="str">
        <f>IFERROR(VLOOKUP($AI780,'PIVOT REPORT'!$A$5:$K$1000,4,FALSE),"")</f>
        <v/>
      </c>
      <c r="AO780" s="91" t="str">
        <f>IFERROR(VLOOKUP($AI780,'PIVOT REPORT'!$A$5:$K$1000,5,FALSE),"")</f>
        <v/>
      </c>
      <c r="AP780" s="91" t="str">
        <f>IFERROR(VLOOKUP($AI780,'PIVOT REPORT'!$A$5:$K$1000,6,FALSE),"")</f>
        <v/>
      </c>
      <c r="AQ780" s="91" t="str">
        <f>IFERROR(VLOOKUP($AI780,'PIVOT REPORT'!$A$5:$K$1000,7,FALSE),"")</f>
        <v/>
      </c>
      <c r="AR780" s="91" t="str">
        <f>IFERROR(VLOOKUP($AI780,'PIVOT REPORT'!$A$5:$K$1000,8,FALSE),"")</f>
        <v/>
      </c>
      <c r="AS780" s="1"/>
      <c r="AT780" s="1" t="str">
        <f t="shared" si="41"/>
        <v/>
      </c>
      <c r="AU780" s="1" t="str">
        <f t="shared" si="42"/>
        <v>REGLIST</v>
      </c>
      <c r="AV780" s="1" t="str">
        <f t="shared" si="43"/>
        <v>REGLIST</v>
      </c>
      <c r="AW780" s="97">
        <f t="shared" si="44"/>
        <v>0</v>
      </c>
      <c r="AX780" s="96">
        <f t="shared" si="45"/>
        <v>0</v>
      </c>
      <c r="AY780" s="96">
        <f t="shared" si="46"/>
        <v>0</v>
      </c>
      <c r="AZ780" s="96">
        <f t="shared" si="47"/>
        <v>0</v>
      </c>
      <c r="BA780" s="96">
        <f t="shared" si="48"/>
        <v>0</v>
      </c>
      <c r="BB780" s="96">
        <f t="shared" si="49"/>
        <v>0</v>
      </c>
    </row>
    <row r="781" spans="33:54" hidden="1" x14ac:dyDescent="0.25">
      <c r="AG781" s="1" t="str">
        <f t="shared" si="50"/>
        <v/>
      </c>
      <c r="AH781" s="90">
        <v>207</v>
      </c>
      <c r="AI781" s="90">
        <v>207</v>
      </c>
      <c r="AJ781" s="1" t="str">
        <f>IFERROR(VLOOKUP(VLOOKUP($AI781,SALESTRANS,4,FALSE),'Master Info'!$A$14:$U$113,17,FALSE),"")</f>
        <v/>
      </c>
      <c r="AK781" s="1" t="str">
        <f>'Master Info'!$B$6&amp;Return!AI781</f>
        <v>17-18/207</v>
      </c>
      <c r="AL781" s="93" t="str">
        <f>IFERROR(VLOOKUP($AI781,'PIVOT REPORT'!$A$5:$K$1000,3,FALSE),"")</f>
        <v/>
      </c>
      <c r="AM781" s="91" t="str">
        <f>IFERROR(VLOOKUP($AI781,'PIVOT REPORT'!$A$5:$K$1000,9,FALSE),"")</f>
        <v/>
      </c>
      <c r="AN781" s="95" t="str">
        <f>IFERROR(VLOOKUP($AI781,'PIVOT REPORT'!$A$5:$K$1000,4,FALSE),"")</f>
        <v/>
      </c>
      <c r="AO781" s="91" t="str">
        <f>IFERROR(VLOOKUP($AI781,'PIVOT REPORT'!$A$5:$K$1000,5,FALSE),"")</f>
        <v/>
      </c>
      <c r="AP781" s="91" t="str">
        <f>IFERROR(VLOOKUP($AI781,'PIVOT REPORT'!$A$5:$K$1000,6,FALSE),"")</f>
        <v/>
      </c>
      <c r="AQ781" s="91" t="str">
        <f>IFERROR(VLOOKUP($AI781,'PIVOT REPORT'!$A$5:$K$1000,7,FALSE),"")</f>
        <v/>
      </c>
      <c r="AR781" s="91" t="str">
        <f>IFERROR(VLOOKUP($AI781,'PIVOT REPORT'!$A$5:$K$1000,8,FALSE),"")</f>
        <v/>
      </c>
      <c r="AS781" s="1"/>
      <c r="AT781" s="1" t="str">
        <f t="shared" si="41"/>
        <v/>
      </c>
      <c r="AU781" s="1" t="str">
        <f t="shared" si="42"/>
        <v>REGLIST</v>
      </c>
      <c r="AV781" s="1" t="str">
        <f t="shared" si="43"/>
        <v>REGLIST</v>
      </c>
      <c r="AW781" s="97">
        <f t="shared" si="44"/>
        <v>0</v>
      </c>
      <c r="AX781" s="96">
        <f t="shared" si="45"/>
        <v>0</v>
      </c>
      <c r="AY781" s="96">
        <f t="shared" si="46"/>
        <v>0</v>
      </c>
      <c r="AZ781" s="96">
        <f t="shared" si="47"/>
        <v>0</v>
      </c>
      <c r="BA781" s="96">
        <f t="shared" si="48"/>
        <v>0</v>
      </c>
      <c r="BB781" s="96">
        <f t="shared" si="49"/>
        <v>0</v>
      </c>
    </row>
    <row r="782" spans="33:54" hidden="1" x14ac:dyDescent="0.25">
      <c r="AG782" s="1" t="str">
        <f t="shared" si="50"/>
        <v/>
      </c>
      <c r="AH782" s="90">
        <v>208</v>
      </c>
      <c r="AI782" s="90">
        <v>208</v>
      </c>
      <c r="AJ782" s="1" t="str">
        <f>IFERROR(VLOOKUP(VLOOKUP($AI782,SALESTRANS,4,FALSE),'Master Info'!$A$14:$U$113,17,FALSE),"")</f>
        <v/>
      </c>
      <c r="AK782" s="1" t="str">
        <f>'Master Info'!$B$6&amp;Return!AI782</f>
        <v>17-18/208</v>
      </c>
      <c r="AL782" s="93" t="str">
        <f>IFERROR(VLOOKUP($AI782,'PIVOT REPORT'!$A$5:$K$1000,3,FALSE),"")</f>
        <v/>
      </c>
      <c r="AM782" s="91" t="str">
        <f>IFERROR(VLOOKUP($AI782,'PIVOT REPORT'!$A$5:$K$1000,9,FALSE),"")</f>
        <v/>
      </c>
      <c r="AN782" s="95" t="str">
        <f>IFERROR(VLOOKUP($AI782,'PIVOT REPORT'!$A$5:$K$1000,4,FALSE),"")</f>
        <v/>
      </c>
      <c r="AO782" s="91" t="str">
        <f>IFERROR(VLOOKUP($AI782,'PIVOT REPORT'!$A$5:$K$1000,5,FALSE),"")</f>
        <v/>
      </c>
      <c r="AP782" s="91" t="str">
        <f>IFERROR(VLOOKUP($AI782,'PIVOT REPORT'!$A$5:$K$1000,6,FALSE),"")</f>
        <v/>
      </c>
      <c r="AQ782" s="91" t="str">
        <f>IFERROR(VLOOKUP($AI782,'PIVOT REPORT'!$A$5:$K$1000,7,FALSE),"")</f>
        <v/>
      </c>
      <c r="AR782" s="91" t="str">
        <f>IFERROR(VLOOKUP($AI782,'PIVOT REPORT'!$A$5:$K$1000,8,FALSE),"")</f>
        <v/>
      </c>
      <c r="AS782" s="1"/>
      <c r="AT782" s="1" t="str">
        <f t="shared" si="41"/>
        <v/>
      </c>
      <c r="AU782" s="1" t="str">
        <f t="shared" si="42"/>
        <v>REGLIST</v>
      </c>
      <c r="AV782" s="1" t="str">
        <f t="shared" si="43"/>
        <v>REGLIST</v>
      </c>
      <c r="AW782" s="97">
        <f t="shared" si="44"/>
        <v>0</v>
      </c>
      <c r="AX782" s="96">
        <f t="shared" si="45"/>
        <v>0</v>
      </c>
      <c r="AY782" s="96">
        <f t="shared" si="46"/>
        <v>0</v>
      </c>
      <c r="AZ782" s="96">
        <f t="shared" si="47"/>
        <v>0</v>
      </c>
      <c r="BA782" s="96">
        <f t="shared" si="48"/>
        <v>0</v>
      </c>
      <c r="BB782" s="96">
        <f t="shared" si="49"/>
        <v>0</v>
      </c>
    </row>
    <row r="783" spans="33:54" hidden="1" x14ac:dyDescent="0.25">
      <c r="AG783" s="1" t="str">
        <f t="shared" si="50"/>
        <v/>
      </c>
      <c r="AH783" s="90">
        <v>209</v>
      </c>
      <c r="AI783" s="90">
        <v>209</v>
      </c>
      <c r="AJ783" s="1" t="str">
        <f>IFERROR(VLOOKUP(VLOOKUP($AI783,SALESTRANS,4,FALSE),'Master Info'!$A$14:$U$113,17,FALSE),"")</f>
        <v/>
      </c>
      <c r="AK783" s="1" t="str">
        <f>'Master Info'!$B$6&amp;Return!AI783</f>
        <v>17-18/209</v>
      </c>
      <c r="AL783" s="93" t="str">
        <f>IFERROR(VLOOKUP($AI783,'PIVOT REPORT'!$A$5:$K$1000,3,FALSE),"")</f>
        <v/>
      </c>
      <c r="AM783" s="91" t="str">
        <f>IFERROR(VLOOKUP($AI783,'PIVOT REPORT'!$A$5:$K$1000,9,FALSE),"")</f>
        <v/>
      </c>
      <c r="AN783" s="95" t="str">
        <f>IFERROR(VLOOKUP($AI783,'PIVOT REPORT'!$A$5:$K$1000,4,FALSE),"")</f>
        <v/>
      </c>
      <c r="AO783" s="91" t="str">
        <f>IFERROR(VLOOKUP($AI783,'PIVOT REPORT'!$A$5:$K$1000,5,FALSE),"")</f>
        <v/>
      </c>
      <c r="AP783" s="91" t="str">
        <f>IFERROR(VLOOKUP($AI783,'PIVOT REPORT'!$A$5:$K$1000,6,FALSE),"")</f>
        <v/>
      </c>
      <c r="AQ783" s="91" t="str">
        <f>IFERROR(VLOOKUP($AI783,'PIVOT REPORT'!$A$5:$K$1000,7,FALSE),"")</f>
        <v/>
      </c>
      <c r="AR783" s="91" t="str">
        <f>IFERROR(VLOOKUP($AI783,'PIVOT REPORT'!$A$5:$K$1000,8,FALSE),"")</f>
        <v/>
      </c>
      <c r="AS783" s="1"/>
      <c r="AT783" s="1" t="str">
        <f t="shared" si="41"/>
        <v/>
      </c>
      <c r="AU783" s="1" t="str">
        <f t="shared" si="42"/>
        <v>REGLIST</v>
      </c>
      <c r="AV783" s="1" t="str">
        <f t="shared" si="43"/>
        <v>REGLIST</v>
      </c>
      <c r="AW783" s="97">
        <f t="shared" si="44"/>
        <v>0</v>
      </c>
      <c r="AX783" s="96">
        <f t="shared" si="45"/>
        <v>0</v>
      </c>
      <c r="AY783" s="96">
        <f t="shared" si="46"/>
        <v>0</v>
      </c>
      <c r="AZ783" s="96">
        <f t="shared" si="47"/>
        <v>0</v>
      </c>
      <c r="BA783" s="96">
        <f t="shared" si="48"/>
        <v>0</v>
      </c>
      <c r="BB783" s="96">
        <f t="shared" si="49"/>
        <v>0</v>
      </c>
    </row>
    <row r="784" spans="33:54" hidden="1" x14ac:dyDescent="0.25">
      <c r="AG784" s="1" t="str">
        <f t="shared" si="50"/>
        <v/>
      </c>
      <c r="AH784" s="90">
        <v>210</v>
      </c>
      <c r="AI784" s="90">
        <v>210</v>
      </c>
      <c r="AJ784" s="1" t="str">
        <f>IFERROR(VLOOKUP(VLOOKUP($AI784,SALESTRANS,4,FALSE),'Master Info'!$A$14:$U$113,17,FALSE),"")</f>
        <v/>
      </c>
      <c r="AK784" s="1" t="str">
        <f>'Master Info'!$B$6&amp;Return!AI784</f>
        <v>17-18/210</v>
      </c>
      <c r="AL784" s="93" t="str">
        <f>IFERROR(VLOOKUP($AI784,'PIVOT REPORT'!$A$5:$K$1000,3,FALSE),"")</f>
        <v/>
      </c>
      <c r="AM784" s="91" t="str">
        <f>IFERROR(VLOOKUP($AI784,'PIVOT REPORT'!$A$5:$K$1000,9,FALSE),"")</f>
        <v/>
      </c>
      <c r="AN784" s="95" t="str">
        <f>IFERROR(VLOOKUP($AI784,'PIVOT REPORT'!$A$5:$K$1000,4,FALSE),"")</f>
        <v/>
      </c>
      <c r="AO784" s="91" t="str">
        <f>IFERROR(VLOOKUP($AI784,'PIVOT REPORT'!$A$5:$K$1000,5,FALSE),"")</f>
        <v/>
      </c>
      <c r="AP784" s="91" t="str">
        <f>IFERROR(VLOOKUP($AI784,'PIVOT REPORT'!$A$5:$K$1000,6,FALSE),"")</f>
        <v/>
      </c>
      <c r="AQ784" s="91" t="str">
        <f>IFERROR(VLOOKUP($AI784,'PIVOT REPORT'!$A$5:$K$1000,7,FALSE),"")</f>
        <v/>
      </c>
      <c r="AR784" s="91" t="str">
        <f>IFERROR(VLOOKUP($AI784,'PIVOT REPORT'!$A$5:$K$1000,8,FALSE),"")</f>
        <v/>
      </c>
      <c r="AS784" s="1"/>
      <c r="AT784" s="1" t="str">
        <f t="shared" si="41"/>
        <v/>
      </c>
      <c r="AU784" s="1" t="str">
        <f t="shared" si="42"/>
        <v>REGLIST</v>
      </c>
      <c r="AV784" s="1" t="str">
        <f t="shared" si="43"/>
        <v>REGLIST</v>
      </c>
      <c r="AW784" s="97">
        <f t="shared" si="44"/>
        <v>0</v>
      </c>
      <c r="AX784" s="96">
        <f t="shared" si="45"/>
        <v>0</v>
      </c>
      <c r="AY784" s="96">
        <f t="shared" si="46"/>
        <v>0</v>
      </c>
      <c r="AZ784" s="96">
        <f t="shared" si="47"/>
        <v>0</v>
      </c>
      <c r="BA784" s="96">
        <f t="shared" si="48"/>
        <v>0</v>
      </c>
      <c r="BB784" s="96">
        <f t="shared" si="49"/>
        <v>0</v>
      </c>
    </row>
    <row r="785" spans="33:54" hidden="1" x14ac:dyDescent="0.25">
      <c r="AG785" s="1" t="str">
        <f t="shared" si="50"/>
        <v/>
      </c>
      <c r="AH785" s="90">
        <v>211</v>
      </c>
      <c r="AI785" s="90">
        <v>211</v>
      </c>
      <c r="AJ785" s="1" t="str">
        <f>IFERROR(VLOOKUP(VLOOKUP($AI785,SALESTRANS,4,FALSE),'Master Info'!$A$14:$U$113,17,FALSE),"")</f>
        <v/>
      </c>
      <c r="AK785" s="1" t="str">
        <f>'Master Info'!$B$6&amp;Return!AI785</f>
        <v>17-18/211</v>
      </c>
      <c r="AL785" s="93" t="str">
        <f>IFERROR(VLOOKUP($AI785,'PIVOT REPORT'!$A$5:$K$1000,3,FALSE),"")</f>
        <v/>
      </c>
      <c r="AM785" s="91" t="str">
        <f>IFERROR(VLOOKUP($AI785,'PIVOT REPORT'!$A$5:$K$1000,9,FALSE),"")</f>
        <v/>
      </c>
      <c r="AN785" s="95" t="str">
        <f>IFERROR(VLOOKUP($AI785,'PIVOT REPORT'!$A$5:$K$1000,4,FALSE),"")</f>
        <v/>
      </c>
      <c r="AO785" s="91" t="str">
        <f>IFERROR(VLOOKUP($AI785,'PIVOT REPORT'!$A$5:$K$1000,5,FALSE),"")</f>
        <v/>
      </c>
      <c r="AP785" s="91" t="str">
        <f>IFERROR(VLOOKUP($AI785,'PIVOT REPORT'!$A$5:$K$1000,6,FALSE),"")</f>
        <v/>
      </c>
      <c r="AQ785" s="91" t="str">
        <f>IFERROR(VLOOKUP($AI785,'PIVOT REPORT'!$A$5:$K$1000,7,FALSE),"")</f>
        <v/>
      </c>
      <c r="AR785" s="91" t="str">
        <f>IFERROR(VLOOKUP($AI785,'PIVOT REPORT'!$A$5:$K$1000,8,FALSE),"")</f>
        <v/>
      </c>
      <c r="AS785" s="1"/>
      <c r="AT785" s="1" t="str">
        <f t="shared" si="41"/>
        <v/>
      </c>
      <c r="AU785" s="1" t="str">
        <f t="shared" si="42"/>
        <v>REGLIST</v>
      </c>
      <c r="AV785" s="1" t="str">
        <f t="shared" si="43"/>
        <v>REGLIST</v>
      </c>
      <c r="AW785" s="97">
        <f t="shared" si="44"/>
        <v>0</v>
      </c>
      <c r="AX785" s="96">
        <f t="shared" si="45"/>
        <v>0</v>
      </c>
      <c r="AY785" s="96">
        <f t="shared" si="46"/>
        <v>0</v>
      </c>
      <c r="AZ785" s="96">
        <f t="shared" si="47"/>
        <v>0</v>
      </c>
      <c r="BA785" s="96">
        <f t="shared" si="48"/>
        <v>0</v>
      </c>
      <c r="BB785" s="96">
        <f t="shared" si="49"/>
        <v>0</v>
      </c>
    </row>
    <row r="786" spans="33:54" hidden="1" x14ac:dyDescent="0.25">
      <c r="AG786" s="1" t="str">
        <f t="shared" si="50"/>
        <v/>
      </c>
      <c r="AH786" s="90">
        <v>212</v>
      </c>
      <c r="AI786" s="90">
        <v>212</v>
      </c>
      <c r="AJ786" s="1" t="str">
        <f>IFERROR(VLOOKUP(VLOOKUP($AI786,SALESTRANS,4,FALSE),'Master Info'!$A$14:$U$113,17,FALSE),"")</f>
        <v/>
      </c>
      <c r="AK786" s="1" t="str">
        <f>'Master Info'!$B$6&amp;Return!AI786</f>
        <v>17-18/212</v>
      </c>
      <c r="AL786" s="93" t="str">
        <f>IFERROR(VLOOKUP($AI786,'PIVOT REPORT'!$A$5:$K$1000,3,FALSE),"")</f>
        <v/>
      </c>
      <c r="AM786" s="91" t="str">
        <f>IFERROR(VLOOKUP($AI786,'PIVOT REPORT'!$A$5:$K$1000,9,FALSE),"")</f>
        <v/>
      </c>
      <c r="AN786" s="95" t="str">
        <f>IFERROR(VLOOKUP($AI786,'PIVOT REPORT'!$A$5:$K$1000,4,FALSE),"")</f>
        <v/>
      </c>
      <c r="AO786" s="91" t="str">
        <f>IFERROR(VLOOKUP($AI786,'PIVOT REPORT'!$A$5:$K$1000,5,FALSE),"")</f>
        <v/>
      </c>
      <c r="AP786" s="91" t="str">
        <f>IFERROR(VLOOKUP($AI786,'PIVOT REPORT'!$A$5:$K$1000,6,FALSE),"")</f>
        <v/>
      </c>
      <c r="AQ786" s="91" t="str">
        <f>IFERROR(VLOOKUP($AI786,'PIVOT REPORT'!$A$5:$K$1000,7,FALSE),"")</f>
        <v/>
      </c>
      <c r="AR786" s="91" t="str">
        <f>IFERROR(VLOOKUP($AI786,'PIVOT REPORT'!$A$5:$K$1000,8,FALSE),"")</f>
        <v/>
      </c>
      <c r="AS786" s="1"/>
      <c r="AT786" s="1" t="str">
        <f t="shared" si="41"/>
        <v/>
      </c>
      <c r="AU786" s="1" t="str">
        <f t="shared" si="42"/>
        <v>REGLIST</v>
      </c>
      <c r="AV786" s="1" t="str">
        <f t="shared" si="43"/>
        <v>REGLIST</v>
      </c>
      <c r="AW786" s="97">
        <f t="shared" si="44"/>
        <v>0</v>
      </c>
      <c r="AX786" s="96">
        <f t="shared" si="45"/>
        <v>0</v>
      </c>
      <c r="AY786" s="96">
        <f t="shared" si="46"/>
        <v>0</v>
      </c>
      <c r="AZ786" s="96">
        <f t="shared" si="47"/>
        <v>0</v>
      </c>
      <c r="BA786" s="96">
        <f t="shared" si="48"/>
        <v>0</v>
      </c>
      <c r="BB786" s="96">
        <f t="shared" si="49"/>
        <v>0</v>
      </c>
    </row>
    <row r="787" spans="33:54" hidden="1" x14ac:dyDescent="0.25">
      <c r="AG787" s="1" t="str">
        <f t="shared" si="50"/>
        <v/>
      </c>
      <c r="AH787" s="90">
        <v>213</v>
      </c>
      <c r="AI787" s="90">
        <v>213</v>
      </c>
      <c r="AJ787" s="1" t="str">
        <f>IFERROR(VLOOKUP(VLOOKUP($AI787,SALESTRANS,4,FALSE),'Master Info'!$A$14:$U$113,17,FALSE),"")</f>
        <v/>
      </c>
      <c r="AK787" s="1" t="str">
        <f>'Master Info'!$B$6&amp;Return!AI787</f>
        <v>17-18/213</v>
      </c>
      <c r="AL787" s="93" t="str">
        <f>IFERROR(VLOOKUP($AI787,'PIVOT REPORT'!$A$5:$K$1000,3,FALSE),"")</f>
        <v/>
      </c>
      <c r="AM787" s="91" t="str">
        <f>IFERROR(VLOOKUP($AI787,'PIVOT REPORT'!$A$5:$K$1000,9,FALSE),"")</f>
        <v/>
      </c>
      <c r="AN787" s="95" t="str">
        <f>IFERROR(VLOOKUP($AI787,'PIVOT REPORT'!$A$5:$K$1000,4,FALSE),"")</f>
        <v/>
      </c>
      <c r="AO787" s="91" t="str">
        <f>IFERROR(VLOOKUP($AI787,'PIVOT REPORT'!$A$5:$K$1000,5,FALSE),"")</f>
        <v/>
      </c>
      <c r="AP787" s="91" t="str">
        <f>IFERROR(VLOOKUP($AI787,'PIVOT REPORT'!$A$5:$K$1000,6,FALSE),"")</f>
        <v/>
      </c>
      <c r="AQ787" s="91" t="str">
        <f>IFERROR(VLOOKUP($AI787,'PIVOT REPORT'!$A$5:$K$1000,7,FALSE),"")</f>
        <v/>
      </c>
      <c r="AR787" s="91" t="str">
        <f>IFERROR(VLOOKUP($AI787,'PIVOT REPORT'!$A$5:$K$1000,8,FALSE),"")</f>
        <v/>
      </c>
      <c r="AS787" s="1"/>
      <c r="AT787" s="1" t="str">
        <f t="shared" si="41"/>
        <v/>
      </c>
      <c r="AU787" s="1" t="str">
        <f t="shared" si="42"/>
        <v>REGLIST</v>
      </c>
      <c r="AV787" s="1" t="str">
        <f t="shared" si="43"/>
        <v>REGLIST</v>
      </c>
      <c r="AW787" s="97">
        <f t="shared" si="44"/>
        <v>0</v>
      </c>
      <c r="AX787" s="96">
        <f t="shared" si="45"/>
        <v>0</v>
      </c>
      <c r="AY787" s="96">
        <f t="shared" si="46"/>
        <v>0</v>
      </c>
      <c r="AZ787" s="96">
        <f t="shared" si="47"/>
        <v>0</v>
      </c>
      <c r="BA787" s="96">
        <f t="shared" si="48"/>
        <v>0</v>
      </c>
      <c r="BB787" s="96">
        <f t="shared" si="49"/>
        <v>0</v>
      </c>
    </row>
    <row r="788" spans="33:54" hidden="1" x14ac:dyDescent="0.25">
      <c r="AG788" s="1" t="str">
        <f t="shared" si="50"/>
        <v/>
      </c>
      <c r="AH788" s="90">
        <v>214</v>
      </c>
      <c r="AI788" s="90">
        <v>214</v>
      </c>
      <c r="AJ788" s="1" t="str">
        <f>IFERROR(VLOOKUP(VLOOKUP($AI788,SALESTRANS,4,FALSE),'Master Info'!$A$14:$U$113,17,FALSE),"")</f>
        <v/>
      </c>
      <c r="AK788" s="1" t="str">
        <f>'Master Info'!$B$6&amp;Return!AI788</f>
        <v>17-18/214</v>
      </c>
      <c r="AL788" s="93" t="str">
        <f>IFERROR(VLOOKUP($AI788,'PIVOT REPORT'!$A$5:$K$1000,3,FALSE),"")</f>
        <v/>
      </c>
      <c r="AM788" s="91" t="str">
        <f>IFERROR(VLOOKUP($AI788,'PIVOT REPORT'!$A$5:$K$1000,9,FALSE),"")</f>
        <v/>
      </c>
      <c r="AN788" s="95" t="str">
        <f>IFERROR(VLOOKUP($AI788,'PIVOT REPORT'!$A$5:$K$1000,4,FALSE),"")</f>
        <v/>
      </c>
      <c r="AO788" s="91" t="str">
        <f>IFERROR(VLOOKUP($AI788,'PIVOT REPORT'!$A$5:$K$1000,5,FALSE),"")</f>
        <v/>
      </c>
      <c r="AP788" s="91" t="str">
        <f>IFERROR(VLOOKUP($AI788,'PIVOT REPORT'!$A$5:$K$1000,6,FALSE),"")</f>
        <v/>
      </c>
      <c r="AQ788" s="91" t="str">
        <f>IFERROR(VLOOKUP($AI788,'PIVOT REPORT'!$A$5:$K$1000,7,FALSE),"")</f>
        <v/>
      </c>
      <c r="AR788" s="91" t="str">
        <f>IFERROR(VLOOKUP($AI788,'PIVOT REPORT'!$A$5:$K$1000,8,FALSE),"")</f>
        <v/>
      </c>
      <c r="AS788" s="1"/>
      <c r="AT788" s="1" t="str">
        <f t="shared" si="41"/>
        <v/>
      </c>
      <c r="AU788" s="1" t="str">
        <f t="shared" si="42"/>
        <v>REGLIST</v>
      </c>
      <c r="AV788" s="1" t="str">
        <f t="shared" si="43"/>
        <v>REGLIST</v>
      </c>
      <c r="AW788" s="97">
        <f t="shared" si="44"/>
        <v>0</v>
      </c>
      <c r="AX788" s="96">
        <f t="shared" si="45"/>
        <v>0</v>
      </c>
      <c r="AY788" s="96">
        <f t="shared" si="46"/>
        <v>0</v>
      </c>
      <c r="AZ788" s="96">
        <f t="shared" si="47"/>
        <v>0</v>
      </c>
      <c r="BA788" s="96">
        <f t="shared" si="48"/>
        <v>0</v>
      </c>
      <c r="BB788" s="96">
        <f t="shared" si="49"/>
        <v>0</v>
      </c>
    </row>
    <row r="789" spans="33:54" hidden="1" x14ac:dyDescent="0.25">
      <c r="AG789" s="1" t="str">
        <f t="shared" si="50"/>
        <v/>
      </c>
      <c r="AH789" s="90">
        <v>215</v>
      </c>
      <c r="AI789" s="90">
        <v>215</v>
      </c>
      <c r="AJ789" s="1" t="str">
        <f>IFERROR(VLOOKUP(VLOOKUP($AI789,SALESTRANS,4,FALSE),'Master Info'!$A$14:$U$113,17,FALSE),"")</f>
        <v/>
      </c>
      <c r="AK789" s="1" t="str">
        <f>'Master Info'!$B$6&amp;Return!AI789</f>
        <v>17-18/215</v>
      </c>
      <c r="AL789" s="93" t="str">
        <f>IFERROR(VLOOKUP($AI789,'PIVOT REPORT'!$A$5:$K$1000,3,FALSE),"")</f>
        <v/>
      </c>
      <c r="AM789" s="91" t="str">
        <f>IFERROR(VLOOKUP($AI789,'PIVOT REPORT'!$A$5:$K$1000,9,FALSE),"")</f>
        <v/>
      </c>
      <c r="AN789" s="95" t="str">
        <f>IFERROR(VLOOKUP($AI789,'PIVOT REPORT'!$A$5:$K$1000,4,FALSE),"")</f>
        <v/>
      </c>
      <c r="AO789" s="91" t="str">
        <f>IFERROR(VLOOKUP($AI789,'PIVOT REPORT'!$A$5:$K$1000,5,FALSE),"")</f>
        <v/>
      </c>
      <c r="AP789" s="91" t="str">
        <f>IFERROR(VLOOKUP($AI789,'PIVOT REPORT'!$A$5:$K$1000,6,FALSE),"")</f>
        <v/>
      </c>
      <c r="AQ789" s="91" t="str">
        <f>IFERROR(VLOOKUP($AI789,'PIVOT REPORT'!$A$5:$K$1000,7,FALSE),"")</f>
        <v/>
      </c>
      <c r="AR789" s="91" t="str">
        <f>IFERROR(VLOOKUP($AI789,'PIVOT REPORT'!$A$5:$K$1000,8,FALSE),"")</f>
        <v/>
      </c>
      <c r="AS789" s="1"/>
      <c r="AT789" s="1" t="str">
        <f t="shared" si="41"/>
        <v/>
      </c>
      <c r="AU789" s="1" t="str">
        <f t="shared" si="42"/>
        <v>REGLIST</v>
      </c>
      <c r="AV789" s="1" t="str">
        <f t="shared" si="43"/>
        <v>REGLIST</v>
      </c>
      <c r="AW789" s="97">
        <f t="shared" si="44"/>
        <v>0</v>
      </c>
      <c r="AX789" s="96">
        <f t="shared" si="45"/>
        <v>0</v>
      </c>
      <c r="AY789" s="96">
        <f t="shared" si="46"/>
        <v>0</v>
      </c>
      <c r="AZ789" s="96">
        <f t="shared" si="47"/>
        <v>0</v>
      </c>
      <c r="BA789" s="96">
        <f t="shared" si="48"/>
        <v>0</v>
      </c>
      <c r="BB789" s="96">
        <f t="shared" si="49"/>
        <v>0</v>
      </c>
    </row>
    <row r="790" spans="33:54" hidden="1" x14ac:dyDescent="0.25">
      <c r="AG790" s="1" t="str">
        <f t="shared" si="50"/>
        <v/>
      </c>
      <c r="AH790" s="90">
        <v>216</v>
      </c>
      <c r="AI790" s="90">
        <v>216</v>
      </c>
      <c r="AJ790" s="1" t="str">
        <f>IFERROR(VLOOKUP(VLOOKUP($AI790,SALESTRANS,4,FALSE),'Master Info'!$A$14:$U$113,17,FALSE),"")</f>
        <v/>
      </c>
      <c r="AK790" s="1" t="str">
        <f>'Master Info'!$B$6&amp;Return!AI790</f>
        <v>17-18/216</v>
      </c>
      <c r="AL790" s="93" t="str">
        <f>IFERROR(VLOOKUP($AI790,'PIVOT REPORT'!$A$5:$K$1000,3,FALSE),"")</f>
        <v/>
      </c>
      <c r="AM790" s="91" t="str">
        <f>IFERROR(VLOOKUP($AI790,'PIVOT REPORT'!$A$5:$K$1000,9,FALSE),"")</f>
        <v/>
      </c>
      <c r="AN790" s="95" t="str">
        <f>IFERROR(VLOOKUP($AI790,'PIVOT REPORT'!$A$5:$K$1000,4,FALSE),"")</f>
        <v/>
      </c>
      <c r="AO790" s="91" t="str">
        <f>IFERROR(VLOOKUP($AI790,'PIVOT REPORT'!$A$5:$K$1000,5,FALSE),"")</f>
        <v/>
      </c>
      <c r="AP790" s="91" t="str">
        <f>IFERROR(VLOOKUP($AI790,'PIVOT REPORT'!$A$5:$K$1000,6,FALSE),"")</f>
        <v/>
      </c>
      <c r="AQ790" s="91" t="str">
        <f>IFERROR(VLOOKUP($AI790,'PIVOT REPORT'!$A$5:$K$1000,7,FALSE),"")</f>
        <v/>
      </c>
      <c r="AR790" s="91" t="str">
        <f>IFERROR(VLOOKUP($AI790,'PIVOT REPORT'!$A$5:$K$1000,8,FALSE),"")</f>
        <v/>
      </c>
      <c r="AS790" s="1"/>
      <c r="AT790" s="1" t="str">
        <f t="shared" si="41"/>
        <v/>
      </c>
      <c r="AU790" s="1" t="str">
        <f t="shared" si="42"/>
        <v>REGLIST</v>
      </c>
      <c r="AV790" s="1" t="str">
        <f t="shared" si="43"/>
        <v>REGLIST</v>
      </c>
      <c r="AW790" s="97">
        <f t="shared" si="44"/>
        <v>0</v>
      </c>
      <c r="AX790" s="96">
        <f t="shared" si="45"/>
        <v>0</v>
      </c>
      <c r="AY790" s="96">
        <f t="shared" si="46"/>
        <v>0</v>
      </c>
      <c r="AZ790" s="96">
        <f t="shared" si="47"/>
        <v>0</v>
      </c>
      <c r="BA790" s="96">
        <f t="shared" si="48"/>
        <v>0</v>
      </c>
      <c r="BB790" s="96">
        <f t="shared" si="49"/>
        <v>0</v>
      </c>
    </row>
    <row r="791" spans="33:54" hidden="1" x14ac:dyDescent="0.25">
      <c r="AG791" s="1" t="str">
        <f t="shared" si="50"/>
        <v/>
      </c>
      <c r="AH791" s="90">
        <v>217</v>
      </c>
      <c r="AI791" s="90">
        <v>217</v>
      </c>
      <c r="AJ791" s="1" t="str">
        <f>IFERROR(VLOOKUP(VLOOKUP($AI791,SALESTRANS,4,FALSE),'Master Info'!$A$14:$U$113,17,FALSE),"")</f>
        <v/>
      </c>
      <c r="AK791" s="1" t="str">
        <f>'Master Info'!$B$6&amp;Return!AI791</f>
        <v>17-18/217</v>
      </c>
      <c r="AL791" s="93" t="str">
        <f>IFERROR(VLOOKUP($AI791,'PIVOT REPORT'!$A$5:$K$1000,3,FALSE),"")</f>
        <v/>
      </c>
      <c r="AM791" s="91" t="str">
        <f>IFERROR(VLOOKUP($AI791,'PIVOT REPORT'!$A$5:$K$1000,9,FALSE),"")</f>
        <v/>
      </c>
      <c r="AN791" s="95" t="str">
        <f>IFERROR(VLOOKUP($AI791,'PIVOT REPORT'!$A$5:$K$1000,4,FALSE),"")</f>
        <v/>
      </c>
      <c r="AO791" s="91" t="str">
        <f>IFERROR(VLOOKUP($AI791,'PIVOT REPORT'!$A$5:$K$1000,5,FALSE),"")</f>
        <v/>
      </c>
      <c r="AP791" s="91" t="str">
        <f>IFERROR(VLOOKUP($AI791,'PIVOT REPORT'!$A$5:$K$1000,6,FALSE),"")</f>
        <v/>
      </c>
      <c r="AQ791" s="91" t="str">
        <f>IFERROR(VLOOKUP($AI791,'PIVOT REPORT'!$A$5:$K$1000,7,FALSE),"")</f>
        <v/>
      </c>
      <c r="AR791" s="91" t="str">
        <f>IFERROR(VLOOKUP($AI791,'PIVOT REPORT'!$A$5:$K$1000,8,FALSE),"")</f>
        <v/>
      </c>
      <c r="AS791" s="1"/>
      <c r="AT791" s="1" t="str">
        <f t="shared" si="41"/>
        <v/>
      </c>
      <c r="AU791" s="1" t="str">
        <f t="shared" si="42"/>
        <v>REGLIST</v>
      </c>
      <c r="AV791" s="1" t="str">
        <f t="shared" si="43"/>
        <v>REGLIST</v>
      </c>
      <c r="AW791" s="97">
        <f t="shared" si="44"/>
        <v>0</v>
      </c>
      <c r="AX791" s="96">
        <f t="shared" si="45"/>
        <v>0</v>
      </c>
      <c r="AY791" s="96">
        <f t="shared" si="46"/>
        <v>0</v>
      </c>
      <c r="AZ791" s="96">
        <f t="shared" si="47"/>
        <v>0</v>
      </c>
      <c r="BA791" s="96">
        <f t="shared" si="48"/>
        <v>0</v>
      </c>
      <c r="BB791" s="96">
        <f t="shared" si="49"/>
        <v>0</v>
      </c>
    </row>
    <row r="792" spans="33:54" hidden="1" x14ac:dyDescent="0.25">
      <c r="AG792" s="1" t="str">
        <f t="shared" si="50"/>
        <v/>
      </c>
      <c r="AH792" s="90">
        <v>218</v>
      </c>
      <c r="AI792" s="90">
        <v>218</v>
      </c>
      <c r="AJ792" s="1" t="str">
        <f>IFERROR(VLOOKUP(VLOOKUP($AI792,SALESTRANS,4,FALSE),'Master Info'!$A$14:$U$113,17,FALSE),"")</f>
        <v/>
      </c>
      <c r="AK792" s="1" t="str">
        <f>'Master Info'!$B$6&amp;Return!AI792</f>
        <v>17-18/218</v>
      </c>
      <c r="AL792" s="93" t="str">
        <f>IFERROR(VLOOKUP($AI792,'PIVOT REPORT'!$A$5:$K$1000,3,FALSE),"")</f>
        <v/>
      </c>
      <c r="AM792" s="91" t="str">
        <f>IFERROR(VLOOKUP($AI792,'PIVOT REPORT'!$A$5:$K$1000,9,FALSE),"")</f>
        <v/>
      </c>
      <c r="AN792" s="95" t="str">
        <f>IFERROR(VLOOKUP($AI792,'PIVOT REPORT'!$A$5:$K$1000,4,FALSE),"")</f>
        <v/>
      </c>
      <c r="AO792" s="91" t="str">
        <f>IFERROR(VLOOKUP($AI792,'PIVOT REPORT'!$A$5:$K$1000,5,FALSE),"")</f>
        <v/>
      </c>
      <c r="AP792" s="91" t="str">
        <f>IFERROR(VLOOKUP($AI792,'PIVOT REPORT'!$A$5:$K$1000,6,FALSE),"")</f>
        <v/>
      </c>
      <c r="AQ792" s="91" t="str">
        <f>IFERROR(VLOOKUP($AI792,'PIVOT REPORT'!$A$5:$K$1000,7,FALSE),"")</f>
        <v/>
      </c>
      <c r="AR792" s="91" t="str">
        <f>IFERROR(VLOOKUP($AI792,'PIVOT REPORT'!$A$5:$K$1000,8,FALSE),"")</f>
        <v/>
      </c>
      <c r="AS792" s="1"/>
      <c r="AT792" s="1" t="str">
        <f t="shared" si="41"/>
        <v/>
      </c>
      <c r="AU792" s="1" t="str">
        <f t="shared" si="42"/>
        <v>REGLIST</v>
      </c>
      <c r="AV792" s="1" t="str">
        <f t="shared" si="43"/>
        <v>REGLIST</v>
      </c>
      <c r="AW792" s="97">
        <f t="shared" si="44"/>
        <v>0</v>
      </c>
      <c r="AX792" s="96">
        <f t="shared" si="45"/>
        <v>0</v>
      </c>
      <c r="AY792" s="96">
        <f t="shared" si="46"/>
        <v>0</v>
      </c>
      <c r="AZ792" s="96">
        <f t="shared" si="47"/>
        <v>0</v>
      </c>
      <c r="BA792" s="96">
        <f t="shared" si="48"/>
        <v>0</v>
      </c>
      <c r="BB792" s="96">
        <f t="shared" si="49"/>
        <v>0</v>
      </c>
    </row>
    <row r="793" spans="33:54" hidden="1" x14ac:dyDescent="0.25">
      <c r="AG793" s="1" t="str">
        <f t="shared" si="50"/>
        <v/>
      </c>
      <c r="AH793" s="90">
        <v>219</v>
      </c>
      <c r="AI793" s="90">
        <v>219</v>
      </c>
      <c r="AJ793" s="1" t="str">
        <f>IFERROR(VLOOKUP(VLOOKUP($AI793,SALESTRANS,4,FALSE),'Master Info'!$A$14:$U$113,17,FALSE),"")</f>
        <v/>
      </c>
      <c r="AK793" s="1" t="str">
        <f>'Master Info'!$B$6&amp;Return!AI793</f>
        <v>17-18/219</v>
      </c>
      <c r="AL793" s="93" t="str">
        <f>IFERROR(VLOOKUP($AI793,'PIVOT REPORT'!$A$5:$K$1000,3,FALSE),"")</f>
        <v/>
      </c>
      <c r="AM793" s="91" t="str">
        <f>IFERROR(VLOOKUP($AI793,'PIVOT REPORT'!$A$5:$K$1000,9,FALSE),"")</f>
        <v/>
      </c>
      <c r="AN793" s="95" t="str">
        <f>IFERROR(VLOOKUP($AI793,'PIVOT REPORT'!$A$5:$K$1000,4,FALSE),"")</f>
        <v/>
      </c>
      <c r="AO793" s="91" t="str">
        <f>IFERROR(VLOOKUP($AI793,'PIVOT REPORT'!$A$5:$K$1000,5,FALSE),"")</f>
        <v/>
      </c>
      <c r="AP793" s="91" t="str">
        <f>IFERROR(VLOOKUP($AI793,'PIVOT REPORT'!$A$5:$K$1000,6,FALSE),"")</f>
        <v/>
      </c>
      <c r="AQ793" s="91" t="str">
        <f>IFERROR(VLOOKUP($AI793,'PIVOT REPORT'!$A$5:$K$1000,7,FALSE),"")</f>
        <v/>
      </c>
      <c r="AR793" s="91" t="str">
        <f>IFERROR(VLOOKUP($AI793,'PIVOT REPORT'!$A$5:$K$1000,8,FALSE),"")</f>
        <v/>
      </c>
      <c r="AS793" s="1"/>
      <c r="AT793" s="1" t="str">
        <f t="shared" si="41"/>
        <v/>
      </c>
      <c r="AU793" s="1" t="str">
        <f t="shared" si="42"/>
        <v>REGLIST</v>
      </c>
      <c r="AV793" s="1" t="str">
        <f t="shared" si="43"/>
        <v>REGLIST</v>
      </c>
      <c r="AW793" s="97">
        <f t="shared" si="44"/>
        <v>0</v>
      </c>
      <c r="AX793" s="96">
        <f t="shared" si="45"/>
        <v>0</v>
      </c>
      <c r="AY793" s="96">
        <f t="shared" si="46"/>
        <v>0</v>
      </c>
      <c r="AZ793" s="96">
        <f t="shared" si="47"/>
        <v>0</v>
      </c>
      <c r="BA793" s="96">
        <f t="shared" si="48"/>
        <v>0</v>
      </c>
      <c r="BB793" s="96">
        <f t="shared" si="49"/>
        <v>0</v>
      </c>
    </row>
    <row r="794" spans="33:54" hidden="1" x14ac:dyDescent="0.25">
      <c r="AG794" s="1" t="str">
        <f t="shared" si="50"/>
        <v/>
      </c>
      <c r="AH794" s="90">
        <v>220</v>
      </c>
      <c r="AI794" s="90">
        <v>220</v>
      </c>
      <c r="AJ794" s="1" t="str">
        <f>IFERROR(VLOOKUP(VLOOKUP($AI794,SALESTRANS,4,FALSE),'Master Info'!$A$14:$U$113,17,FALSE),"")</f>
        <v/>
      </c>
      <c r="AK794" s="1" t="str">
        <f>'Master Info'!$B$6&amp;Return!AI794</f>
        <v>17-18/220</v>
      </c>
      <c r="AL794" s="93" t="str">
        <f>IFERROR(VLOOKUP($AI794,'PIVOT REPORT'!$A$5:$K$1000,3,FALSE),"")</f>
        <v/>
      </c>
      <c r="AM794" s="91" t="str">
        <f>IFERROR(VLOOKUP($AI794,'PIVOT REPORT'!$A$5:$K$1000,9,FALSE),"")</f>
        <v/>
      </c>
      <c r="AN794" s="95" t="str">
        <f>IFERROR(VLOOKUP($AI794,'PIVOT REPORT'!$A$5:$K$1000,4,FALSE),"")</f>
        <v/>
      </c>
      <c r="AO794" s="91" t="str">
        <f>IFERROR(VLOOKUP($AI794,'PIVOT REPORT'!$A$5:$K$1000,5,FALSE),"")</f>
        <v/>
      </c>
      <c r="AP794" s="91" t="str">
        <f>IFERROR(VLOOKUP($AI794,'PIVOT REPORT'!$A$5:$K$1000,6,FALSE),"")</f>
        <v/>
      </c>
      <c r="AQ794" s="91" t="str">
        <f>IFERROR(VLOOKUP($AI794,'PIVOT REPORT'!$A$5:$K$1000,7,FALSE),"")</f>
        <v/>
      </c>
      <c r="AR794" s="91" t="str">
        <f>IFERROR(VLOOKUP($AI794,'PIVOT REPORT'!$A$5:$K$1000,8,FALSE),"")</f>
        <v/>
      </c>
      <c r="AS794" s="1"/>
      <c r="AT794" s="1" t="str">
        <f t="shared" si="41"/>
        <v/>
      </c>
      <c r="AU794" s="1" t="str">
        <f t="shared" si="42"/>
        <v>REGLIST</v>
      </c>
      <c r="AV794" s="1" t="str">
        <f t="shared" si="43"/>
        <v>REGLIST</v>
      </c>
      <c r="AW794" s="97">
        <f t="shared" si="44"/>
        <v>0</v>
      </c>
      <c r="AX794" s="96">
        <f t="shared" si="45"/>
        <v>0</v>
      </c>
      <c r="AY794" s="96">
        <f t="shared" si="46"/>
        <v>0</v>
      </c>
      <c r="AZ794" s="96">
        <f t="shared" si="47"/>
        <v>0</v>
      </c>
      <c r="BA794" s="96">
        <f t="shared" si="48"/>
        <v>0</v>
      </c>
      <c r="BB794" s="96">
        <f t="shared" si="49"/>
        <v>0</v>
      </c>
    </row>
    <row r="795" spans="33:54" hidden="1" x14ac:dyDescent="0.25">
      <c r="AG795" s="1" t="str">
        <f t="shared" si="50"/>
        <v/>
      </c>
      <c r="AH795" s="90">
        <v>221</v>
      </c>
      <c r="AI795" s="90">
        <v>221</v>
      </c>
      <c r="AJ795" s="1" t="str">
        <f>IFERROR(VLOOKUP(VLOOKUP($AI795,SALESTRANS,4,FALSE),'Master Info'!$A$14:$U$113,17,FALSE),"")</f>
        <v/>
      </c>
      <c r="AK795" s="1" t="str">
        <f>'Master Info'!$B$6&amp;Return!AI795</f>
        <v>17-18/221</v>
      </c>
      <c r="AL795" s="93" t="str">
        <f>IFERROR(VLOOKUP($AI795,'PIVOT REPORT'!$A$5:$K$1000,3,FALSE),"")</f>
        <v/>
      </c>
      <c r="AM795" s="91" t="str">
        <f>IFERROR(VLOOKUP($AI795,'PIVOT REPORT'!$A$5:$K$1000,9,FALSE),"")</f>
        <v/>
      </c>
      <c r="AN795" s="95" t="str">
        <f>IFERROR(VLOOKUP($AI795,'PIVOT REPORT'!$A$5:$K$1000,4,FALSE),"")</f>
        <v/>
      </c>
      <c r="AO795" s="91" t="str">
        <f>IFERROR(VLOOKUP($AI795,'PIVOT REPORT'!$A$5:$K$1000,5,FALSE),"")</f>
        <v/>
      </c>
      <c r="AP795" s="91" t="str">
        <f>IFERROR(VLOOKUP($AI795,'PIVOT REPORT'!$A$5:$K$1000,6,FALSE),"")</f>
        <v/>
      </c>
      <c r="AQ795" s="91" t="str">
        <f>IFERROR(VLOOKUP($AI795,'PIVOT REPORT'!$A$5:$K$1000,7,FALSE),"")</f>
        <v/>
      </c>
      <c r="AR795" s="91" t="str">
        <f>IFERROR(VLOOKUP($AI795,'PIVOT REPORT'!$A$5:$K$1000,8,FALSE),"")</f>
        <v/>
      </c>
      <c r="AS795" s="1"/>
      <c r="AT795" s="1" t="str">
        <f t="shared" si="41"/>
        <v/>
      </c>
      <c r="AU795" s="1" t="str">
        <f t="shared" si="42"/>
        <v>REGLIST</v>
      </c>
      <c r="AV795" s="1" t="str">
        <f t="shared" si="43"/>
        <v>REGLIST</v>
      </c>
      <c r="AW795" s="97">
        <f t="shared" si="44"/>
        <v>0</v>
      </c>
      <c r="AX795" s="96">
        <f t="shared" si="45"/>
        <v>0</v>
      </c>
      <c r="AY795" s="96">
        <f t="shared" si="46"/>
        <v>0</v>
      </c>
      <c r="AZ795" s="96">
        <f t="shared" si="47"/>
        <v>0</v>
      </c>
      <c r="BA795" s="96">
        <f t="shared" si="48"/>
        <v>0</v>
      </c>
      <c r="BB795" s="96">
        <f t="shared" si="49"/>
        <v>0</v>
      </c>
    </row>
    <row r="796" spans="33:54" hidden="1" x14ac:dyDescent="0.25">
      <c r="AG796" s="1" t="str">
        <f t="shared" si="50"/>
        <v/>
      </c>
      <c r="AH796" s="90">
        <v>222</v>
      </c>
      <c r="AI796" s="90">
        <v>222</v>
      </c>
      <c r="AJ796" s="1" t="str">
        <f>IFERROR(VLOOKUP(VLOOKUP($AI796,SALESTRANS,4,FALSE),'Master Info'!$A$14:$U$113,17,FALSE),"")</f>
        <v/>
      </c>
      <c r="AK796" s="1" t="str">
        <f>'Master Info'!$B$6&amp;Return!AI796</f>
        <v>17-18/222</v>
      </c>
      <c r="AL796" s="93" t="str">
        <f>IFERROR(VLOOKUP($AI796,'PIVOT REPORT'!$A$5:$K$1000,3,FALSE),"")</f>
        <v/>
      </c>
      <c r="AM796" s="91" t="str">
        <f>IFERROR(VLOOKUP($AI796,'PIVOT REPORT'!$A$5:$K$1000,9,FALSE),"")</f>
        <v/>
      </c>
      <c r="AN796" s="95" t="str">
        <f>IFERROR(VLOOKUP($AI796,'PIVOT REPORT'!$A$5:$K$1000,4,FALSE),"")</f>
        <v/>
      </c>
      <c r="AO796" s="91" t="str">
        <f>IFERROR(VLOOKUP($AI796,'PIVOT REPORT'!$A$5:$K$1000,5,FALSE),"")</f>
        <v/>
      </c>
      <c r="AP796" s="91" t="str">
        <f>IFERROR(VLOOKUP($AI796,'PIVOT REPORT'!$A$5:$K$1000,6,FALSE),"")</f>
        <v/>
      </c>
      <c r="AQ796" s="91" t="str">
        <f>IFERROR(VLOOKUP($AI796,'PIVOT REPORT'!$A$5:$K$1000,7,FALSE),"")</f>
        <v/>
      </c>
      <c r="AR796" s="91" t="str">
        <f>IFERROR(VLOOKUP($AI796,'PIVOT REPORT'!$A$5:$K$1000,8,FALSE),"")</f>
        <v/>
      </c>
      <c r="AS796" s="1"/>
      <c r="AT796" s="1" t="str">
        <f t="shared" si="41"/>
        <v/>
      </c>
      <c r="AU796" s="1" t="str">
        <f t="shared" si="42"/>
        <v>REGLIST</v>
      </c>
      <c r="AV796" s="1" t="str">
        <f t="shared" si="43"/>
        <v>REGLIST</v>
      </c>
      <c r="AW796" s="97">
        <f t="shared" si="44"/>
        <v>0</v>
      </c>
      <c r="AX796" s="96">
        <f t="shared" si="45"/>
        <v>0</v>
      </c>
      <c r="AY796" s="96">
        <f t="shared" si="46"/>
        <v>0</v>
      </c>
      <c r="AZ796" s="96">
        <f t="shared" si="47"/>
        <v>0</v>
      </c>
      <c r="BA796" s="96">
        <f t="shared" si="48"/>
        <v>0</v>
      </c>
      <c r="BB796" s="96">
        <f t="shared" si="49"/>
        <v>0</v>
      </c>
    </row>
    <row r="797" spans="33:54" hidden="1" x14ac:dyDescent="0.25">
      <c r="AG797" s="1" t="str">
        <f t="shared" si="50"/>
        <v/>
      </c>
      <c r="AH797" s="90">
        <v>223</v>
      </c>
      <c r="AI797" s="90">
        <v>223</v>
      </c>
      <c r="AJ797" s="1" t="str">
        <f>IFERROR(VLOOKUP(VLOOKUP($AI797,SALESTRANS,4,FALSE),'Master Info'!$A$14:$U$113,17,FALSE),"")</f>
        <v/>
      </c>
      <c r="AK797" s="1" t="str">
        <f>'Master Info'!$B$6&amp;Return!AI797</f>
        <v>17-18/223</v>
      </c>
      <c r="AL797" s="93" t="str">
        <f>IFERROR(VLOOKUP($AI797,'PIVOT REPORT'!$A$5:$K$1000,3,FALSE),"")</f>
        <v/>
      </c>
      <c r="AM797" s="91" t="str">
        <f>IFERROR(VLOOKUP($AI797,'PIVOT REPORT'!$A$5:$K$1000,9,FALSE),"")</f>
        <v/>
      </c>
      <c r="AN797" s="95" t="str">
        <f>IFERROR(VLOOKUP($AI797,'PIVOT REPORT'!$A$5:$K$1000,4,FALSE),"")</f>
        <v/>
      </c>
      <c r="AO797" s="91" t="str">
        <f>IFERROR(VLOOKUP($AI797,'PIVOT REPORT'!$A$5:$K$1000,5,FALSE),"")</f>
        <v/>
      </c>
      <c r="AP797" s="91" t="str">
        <f>IFERROR(VLOOKUP($AI797,'PIVOT REPORT'!$A$5:$K$1000,6,FALSE),"")</f>
        <v/>
      </c>
      <c r="AQ797" s="91" t="str">
        <f>IFERROR(VLOOKUP($AI797,'PIVOT REPORT'!$A$5:$K$1000,7,FALSE),"")</f>
        <v/>
      </c>
      <c r="AR797" s="91" t="str">
        <f>IFERROR(VLOOKUP($AI797,'PIVOT REPORT'!$A$5:$K$1000,8,FALSE),"")</f>
        <v/>
      </c>
      <c r="AS797" s="1"/>
      <c r="AT797" s="1" t="str">
        <f t="shared" si="41"/>
        <v/>
      </c>
      <c r="AU797" s="1" t="str">
        <f t="shared" si="42"/>
        <v>REGLIST</v>
      </c>
      <c r="AV797" s="1" t="str">
        <f t="shared" si="43"/>
        <v>REGLIST</v>
      </c>
      <c r="AW797" s="97">
        <f t="shared" si="44"/>
        <v>0</v>
      </c>
      <c r="AX797" s="96">
        <f t="shared" si="45"/>
        <v>0</v>
      </c>
      <c r="AY797" s="96">
        <f t="shared" si="46"/>
        <v>0</v>
      </c>
      <c r="AZ797" s="96">
        <f t="shared" si="47"/>
        <v>0</v>
      </c>
      <c r="BA797" s="96">
        <f t="shared" si="48"/>
        <v>0</v>
      </c>
      <c r="BB797" s="96">
        <f t="shared" si="49"/>
        <v>0</v>
      </c>
    </row>
    <row r="798" spans="33:54" hidden="1" x14ac:dyDescent="0.25">
      <c r="AG798" s="1" t="str">
        <f t="shared" si="50"/>
        <v/>
      </c>
      <c r="AH798" s="90">
        <v>224</v>
      </c>
      <c r="AI798" s="90">
        <v>224</v>
      </c>
      <c r="AJ798" s="1" t="str">
        <f>IFERROR(VLOOKUP(VLOOKUP($AI798,SALESTRANS,4,FALSE),'Master Info'!$A$14:$U$113,17,FALSE),"")</f>
        <v/>
      </c>
      <c r="AK798" s="1" t="str">
        <f>'Master Info'!$B$6&amp;Return!AI798</f>
        <v>17-18/224</v>
      </c>
      <c r="AL798" s="93" t="str">
        <f>IFERROR(VLOOKUP($AI798,'PIVOT REPORT'!$A$5:$K$1000,3,FALSE),"")</f>
        <v/>
      </c>
      <c r="AM798" s="91" t="str">
        <f>IFERROR(VLOOKUP($AI798,'PIVOT REPORT'!$A$5:$K$1000,9,FALSE),"")</f>
        <v/>
      </c>
      <c r="AN798" s="95" t="str">
        <f>IFERROR(VLOOKUP($AI798,'PIVOT REPORT'!$A$5:$K$1000,4,FALSE),"")</f>
        <v/>
      </c>
      <c r="AO798" s="91" t="str">
        <f>IFERROR(VLOOKUP($AI798,'PIVOT REPORT'!$A$5:$K$1000,5,FALSE),"")</f>
        <v/>
      </c>
      <c r="AP798" s="91" t="str">
        <f>IFERROR(VLOOKUP($AI798,'PIVOT REPORT'!$A$5:$K$1000,6,FALSE),"")</f>
        <v/>
      </c>
      <c r="AQ798" s="91" t="str">
        <f>IFERROR(VLOOKUP($AI798,'PIVOT REPORT'!$A$5:$K$1000,7,FALSE),"")</f>
        <v/>
      </c>
      <c r="AR798" s="91" t="str">
        <f>IFERROR(VLOOKUP($AI798,'PIVOT REPORT'!$A$5:$K$1000,8,FALSE),"")</f>
        <v/>
      </c>
      <c r="AS798" s="1"/>
      <c r="AT798" s="1" t="str">
        <f t="shared" si="41"/>
        <v/>
      </c>
      <c r="AU798" s="1" t="str">
        <f t="shared" si="42"/>
        <v>REGLIST</v>
      </c>
      <c r="AV798" s="1" t="str">
        <f t="shared" si="43"/>
        <v>REGLIST</v>
      </c>
      <c r="AW798" s="97">
        <f t="shared" si="44"/>
        <v>0</v>
      </c>
      <c r="AX798" s="96">
        <f t="shared" si="45"/>
        <v>0</v>
      </c>
      <c r="AY798" s="96">
        <f t="shared" si="46"/>
        <v>0</v>
      </c>
      <c r="AZ798" s="96">
        <f t="shared" si="47"/>
        <v>0</v>
      </c>
      <c r="BA798" s="96">
        <f t="shared" si="48"/>
        <v>0</v>
      </c>
      <c r="BB798" s="96">
        <f t="shared" si="49"/>
        <v>0</v>
      </c>
    </row>
    <row r="799" spans="33:54" hidden="1" x14ac:dyDescent="0.25">
      <c r="AG799" s="1" t="str">
        <f t="shared" si="50"/>
        <v/>
      </c>
      <c r="AH799" s="90">
        <v>225</v>
      </c>
      <c r="AI799" s="90">
        <v>225</v>
      </c>
      <c r="AJ799" s="1" t="str">
        <f>IFERROR(VLOOKUP(VLOOKUP($AI799,SALESTRANS,4,FALSE),'Master Info'!$A$14:$U$113,17,FALSE),"")</f>
        <v/>
      </c>
      <c r="AK799" s="1" t="str">
        <f>'Master Info'!$B$6&amp;Return!AI799</f>
        <v>17-18/225</v>
      </c>
      <c r="AL799" s="93" t="str">
        <f>IFERROR(VLOOKUP($AI799,'PIVOT REPORT'!$A$5:$K$1000,3,FALSE),"")</f>
        <v/>
      </c>
      <c r="AM799" s="91" t="str">
        <f>IFERROR(VLOOKUP($AI799,'PIVOT REPORT'!$A$5:$K$1000,9,FALSE),"")</f>
        <v/>
      </c>
      <c r="AN799" s="95" t="str">
        <f>IFERROR(VLOOKUP($AI799,'PIVOT REPORT'!$A$5:$K$1000,4,FALSE),"")</f>
        <v/>
      </c>
      <c r="AO799" s="91" t="str">
        <f>IFERROR(VLOOKUP($AI799,'PIVOT REPORT'!$A$5:$K$1000,5,FALSE),"")</f>
        <v/>
      </c>
      <c r="AP799" s="91" t="str">
        <f>IFERROR(VLOOKUP($AI799,'PIVOT REPORT'!$A$5:$K$1000,6,FALSE),"")</f>
        <v/>
      </c>
      <c r="AQ799" s="91" t="str">
        <f>IFERROR(VLOOKUP($AI799,'PIVOT REPORT'!$A$5:$K$1000,7,FALSE),"")</f>
        <v/>
      </c>
      <c r="AR799" s="91" t="str">
        <f>IFERROR(VLOOKUP($AI799,'PIVOT REPORT'!$A$5:$K$1000,8,FALSE),"")</f>
        <v/>
      </c>
      <c r="AS799" s="1"/>
      <c r="AT799" s="1" t="str">
        <f t="shared" si="41"/>
        <v/>
      </c>
      <c r="AU799" s="1" t="str">
        <f t="shared" si="42"/>
        <v>REGLIST</v>
      </c>
      <c r="AV799" s="1" t="str">
        <f t="shared" si="43"/>
        <v>REGLIST</v>
      </c>
      <c r="AW799" s="97">
        <f t="shared" si="44"/>
        <v>0</v>
      </c>
      <c r="AX799" s="96">
        <f t="shared" si="45"/>
        <v>0</v>
      </c>
      <c r="AY799" s="96">
        <f t="shared" si="46"/>
        <v>0</v>
      </c>
      <c r="AZ799" s="96">
        <f t="shared" si="47"/>
        <v>0</v>
      </c>
      <c r="BA799" s="96">
        <f t="shared" si="48"/>
        <v>0</v>
      </c>
      <c r="BB799" s="96">
        <f t="shared" si="49"/>
        <v>0</v>
      </c>
    </row>
    <row r="800" spans="33:54" hidden="1" x14ac:dyDescent="0.25">
      <c r="AG800" s="1" t="str">
        <f t="shared" si="50"/>
        <v/>
      </c>
      <c r="AH800" s="90">
        <v>226</v>
      </c>
      <c r="AI800" s="90">
        <v>226</v>
      </c>
      <c r="AJ800" s="1" t="str">
        <f>IFERROR(VLOOKUP(VLOOKUP($AI800,SALESTRANS,4,FALSE),'Master Info'!$A$14:$U$113,17,FALSE),"")</f>
        <v/>
      </c>
      <c r="AK800" s="1" t="str">
        <f>'Master Info'!$B$6&amp;Return!AI800</f>
        <v>17-18/226</v>
      </c>
      <c r="AL800" s="93" t="str">
        <f>IFERROR(VLOOKUP($AI800,'PIVOT REPORT'!$A$5:$K$1000,3,FALSE),"")</f>
        <v/>
      </c>
      <c r="AM800" s="91" t="str">
        <f>IFERROR(VLOOKUP($AI800,'PIVOT REPORT'!$A$5:$K$1000,9,FALSE),"")</f>
        <v/>
      </c>
      <c r="AN800" s="95" t="str">
        <f>IFERROR(VLOOKUP($AI800,'PIVOT REPORT'!$A$5:$K$1000,4,FALSE),"")</f>
        <v/>
      </c>
      <c r="AO800" s="91" t="str">
        <f>IFERROR(VLOOKUP($AI800,'PIVOT REPORT'!$A$5:$K$1000,5,FALSE),"")</f>
        <v/>
      </c>
      <c r="AP800" s="91" t="str">
        <f>IFERROR(VLOOKUP($AI800,'PIVOT REPORT'!$A$5:$K$1000,6,FALSE),"")</f>
        <v/>
      </c>
      <c r="AQ800" s="91" t="str">
        <f>IFERROR(VLOOKUP($AI800,'PIVOT REPORT'!$A$5:$K$1000,7,FALSE),"")</f>
        <v/>
      </c>
      <c r="AR800" s="91" t="str">
        <f>IFERROR(VLOOKUP($AI800,'PIVOT REPORT'!$A$5:$K$1000,8,FALSE),"")</f>
        <v/>
      </c>
      <c r="AS800" s="1"/>
      <c r="AT800" s="1" t="str">
        <f t="shared" si="41"/>
        <v/>
      </c>
      <c r="AU800" s="1" t="str">
        <f t="shared" si="42"/>
        <v>REGLIST</v>
      </c>
      <c r="AV800" s="1" t="str">
        <f t="shared" si="43"/>
        <v>REGLIST</v>
      </c>
      <c r="AW800" s="97">
        <f t="shared" si="44"/>
        <v>0</v>
      </c>
      <c r="AX800" s="96">
        <f t="shared" si="45"/>
        <v>0</v>
      </c>
      <c r="AY800" s="96">
        <f t="shared" si="46"/>
        <v>0</v>
      </c>
      <c r="AZ800" s="96">
        <f t="shared" si="47"/>
        <v>0</v>
      </c>
      <c r="BA800" s="96">
        <f t="shared" si="48"/>
        <v>0</v>
      </c>
      <c r="BB800" s="96">
        <f t="shared" si="49"/>
        <v>0</v>
      </c>
    </row>
    <row r="801" spans="33:54" hidden="1" x14ac:dyDescent="0.25">
      <c r="AG801" s="1" t="str">
        <f t="shared" si="50"/>
        <v/>
      </c>
      <c r="AH801" s="90">
        <v>227</v>
      </c>
      <c r="AI801" s="90">
        <v>227</v>
      </c>
      <c r="AJ801" s="1" t="str">
        <f>IFERROR(VLOOKUP(VLOOKUP($AI801,SALESTRANS,4,FALSE),'Master Info'!$A$14:$U$113,17,FALSE),"")</f>
        <v/>
      </c>
      <c r="AK801" s="1" t="str">
        <f>'Master Info'!$B$6&amp;Return!AI801</f>
        <v>17-18/227</v>
      </c>
      <c r="AL801" s="93" t="str">
        <f>IFERROR(VLOOKUP($AI801,'PIVOT REPORT'!$A$5:$K$1000,3,FALSE),"")</f>
        <v/>
      </c>
      <c r="AM801" s="91" t="str">
        <f>IFERROR(VLOOKUP($AI801,'PIVOT REPORT'!$A$5:$K$1000,9,FALSE),"")</f>
        <v/>
      </c>
      <c r="AN801" s="95" t="str">
        <f>IFERROR(VLOOKUP($AI801,'PIVOT REPORT'!$A$5:$K$1000,4,FALSE),"")</f>
        <v/>
      </c>
      <c r="AO801" s="91" t="str">
        <f>IFERROR(VLOOKUP($AI801,'PIVOT REPORT'!$A$5:$K$1000,5,FALSE),"")</f>
        <v/>
      </c>
      <c r="AP801" s="91" t="str">
        <f>IFERROR(VLOOKUP($AI801,'PIVOT REPORT'!$A$5:$K$1000,6,FALSE),"")</f>
        <v/>
      </c>
      <c r="AQ801" s="91" t="str">
        <f>IFERROR(VLOOKUP($AI801,'PIVOT REPORT'!$A$5:$K$1000,7,FALSE),"")</f>
        <v/>
      </c>
      <c r="AR801" s="91" t="str">
        <f>IFERROR(VLOOKUP($AI801,'PIVOT REPORT'!$A$5:$K$1000,8,FALSE),"")</f>
        <v/>
      </c>
      <c r="AS801" s="1"/>
      <c r="AT801" s="1" t="str">
        <f t="shared" si="41"/>
        <v/>
      </c>
      <c r="AU801" s="1" t="str">
        <f t="shared" si="42"/>
        <v>REGLIST</v>
      </c>
      <c r="AV801" s="1" t="str">
        <f t="shared" si="43"/>
        <v>REGLIST</v>
      </c>
      <c r="AW801" s="97">
        <f t="shared" si="44"/>
        <v>0</v>
      </c>
      <c r="AX801" s="96">
        <f t="shared" si="45"/>
        <v>0</v>
      </c>
      <c r="AY801" s="96">
        <f t="shared" si="46"/>
        <v>0</v>
      </c>
      <c r="AZ801" s="96">
        <f t="shared" si="47"/>
        <v>0</v>
      </c>
      <c r="BA801" s="96">
        <f t="shared" si="48"/>
        <v>0</v>
      </c>
      <c r="BB801" s="96">
        <f t="shared" si="49"/>
        <v>0</v>
      </c>
    </row>
    <row r="802" spans="33:54" hidden="1" x14ac:dyDescent="0.25">
      <c r="AG802" s="1" t="str">
        <f t="shared" si="50"/>
        <v/>
      </c>
      <c r="AH802" s="90">
        <v>228</v>
      </c>
      <c r="AI802" s="90">
        <v>228</v>
      </c>
      <c r="AJ802" s="1" t="str">
        <f>IFERROR(VLOOKUP(VLOOKUP($AI802,SALESTRANS,4,FALSE),'Master Info'!$A$14:$U$113,17,FALSE),"")</f>
        <v/>
      </c>
      <c r="AK802" s="1" t="str">
        <f>'Master Info'!$B$6&amp;Return!AI802</f>
        <v>17-18/228</v>
      </c>
      <c r="AL802" s="93" t="str">
        <f>IFERROR(VLOOKUP($AI802,'PIVOT REPORT'!$A$5:$K$1000,3,FALSE),"")</f>
        <v/>
      </c>
      <c r="AM802" s="91" t="str">
        <f>IFERROR(VLOOKUP($AI802,'PIVOT REPORT'!$A$5:$K$1000,9,FALSE),"")</f>
        <v/>
      </c>
      <c r="AN802" s="95" t="str">
        <f>IFERROR(VLOOKUP($AI802,'PIVOT REPORT'!$A$5:$K$1000,4,FALSE),"")</f>
        <v/>
      </c>
      <c r="AO802" s="91" t="str">
        <f>IFERROR(VLOOKUP($AI802,'PIVOT REPORT'!$A$5:$K$1000,5,FALSE),"")</f>
        <v/>
      </c>
      <c r="AP802" s="91" t="str">
        <f>IFERROR(VLOOKUP($AI802,'PIVOT REPORT'!$A$5:$K$1000,6,FALSE),"")</f>
        <v/>
      </c>
      <c r="AQ802" s="91" t="str">
        <f>IFERROR(VLOOKUP($AI802,'PIVOT REPORT'!$A$5:$K$1000,7,FALSE),"")</f>
        <v/>
      </c>
      <c r="AR802" s="91" t="str">
        <f>IFERROR(VLOOKUP($AI802,'PIVOT REPORT'!$A$5:$K$1000,8,FALSE),"")</f>
        <v/>
      </c>
      <c r="AS802" s="1"/>
      <c r="AT802" s="1" t="str">
        <f t="shared" si="41"/>
        <v/>
      </c>
      <c r="AU802" s="1" t="str">
        <f t="shared" si="42"/>
        <v>REGLIST</v>
      </c>
      <c r="AV802" s="1" t="str">
        <f t="shared" si="43"/>
        <v>REGLIST</v>
      </c>
      <c r="AW802" s="97">
        <f t="shared" si="44"/>
        <v>0</v>
      </c>
      <c r="AX802" s="96">
        <f t="shared" si="45"/>
        <v>0</v>
      </c>
      <c r="AY802" s="96">
        <f t="shared" si="46"/>
        <v>0</v>
      </c>
      <c r="AZ802" s="96">
        <f t="shared" si="47"/>
        <v>0</v>
      </c>
      <c r="BA802" s="96">
        <f t="shared" si="48"/>
        <v>0</v>
      </c>
      <c r="BB802" s="96">
        <f t="shared" si="49"/>
        <v>0</v>
      </c>
    </row>
    <row r="803" spans="33:54" hidden="1" x14ac:dyDescent="0.25">
      <c r="AG803" s="1" t="str">
        <f t="shared" si="50"/>
        <v/>
      </c>
      <c r="AH803" s="90">
        <v>229</v>
      </c>
      <c r="AI803" s="90">
        <v>229</v>
      </c>
      <c r="AJ803" s="1" t="str">
        <f>IFERROR(VLOOKUP(VLOOKUP($AI803,SALESTRANS,4,FALSE),'Master Info'!$A$14:$U$113,17,FALSE),"")</f>
        <v/>
      </c>
      <c r="AK803" s="1" t="str">
        <f>'Master Info'!$B$6&amp;Return!AI803</f>
        <v>17-18/229</v>
      </c>
      <c r="AL803" s="93" t="str">
        <f>IFERROR(VLOOKUP($AI803,'PIVOT REPORT'!$A$5:$K$1000,3,FALSE),"")</f>
        <v/>
      </c>
      <c r="AM803" s="91" t="str">
        <f>IFERROR(VLOOKUP($AI803,'PIVOT REPORT'!$A$5:$K$1000,9,FALSE),"")</f>
        <v/>
      </c>
      <c r="AN803" s="95" t="str">
        <f>IFERROR(VLOOKUP($AI803,'PIVOT REPORT'!$A$5:$K$1000,4,FALSE),"")</f>
        <v/>
      </c>
      <c r="AO803" s="91" t="str">
        <f>IFERROR(VLOOKUP($AI803,'PIVOT REPORT'!$A$5:$K$1000,5,FALSE),"")</f>
        <v/>
      </c>
      <c r="AP803" s="91" t="str">
        <f>IFERROR(VLOOKUP($AI803,'PIVOT REPORT'!$A$5:$K$1000,6,FALSE),"")</f>
        <v/>
      </c>
      <c r="AQ803" s="91" t="str">
        <f>IFERROR(VLOOKUP($AI803,'PIVOT REPORT'!$A$5:$K$1000,7,FALSE),"")</f>
        <v/>
      </c>
      <c r="AR803" s="91" t="str">
        <f>IFERROR(VLOOKUP($AI803,'PIVOT REPORT'!$A$5:$K$1000,8,FALSE),"")</f>
        <v/>
      </c>
      <c r="AS803" s="1"/>
      <c r="AT803" s="1" t="str">
        <f t="shared" si="41"/>
        <v/>
      </c>
      <c r="AU803" s="1" t="str">
        <f t="shared" si="42"/>
        <v>REGLIST</v>
      </c>
      <c r="AV803" s="1" t="str">
        <f t="shared" si="43"/>
        <v>REGLIST</v>
      </c>
      <c r="AW803" s="97">
        <f t="shared" si="44"/>
        <v>0</v>
      </c>
      <c r="AX803" s="96">
        <f t="shared" si="45"/>
        <v>0</v>
      </c>
      <c r="AY803" s="96">
        <f t="shared" si="46"/>
        <v>0</v>
      </c>
      <c r="AZ803" s="96">
        <f t="shared" si="47"/>
        <v>0</v>
      </c>
      <c r="BA803" s="96">
        <f t="shared" si="48"/>
        <v>0</v>
      </c>
      <c r="BB803" s="96">
        <f t="shared" si="49"/>
        <v>0</v>
      </c>
    </row>
    <row r="804" spans="33:54" hidden="1" x14ac:dyDescent="0.25">
      <c r="AG804" s="1" t="str">
        <f t="shared" si="50"/>
        <v/>
      </c>
      <c r="AH804" s="90">
        <v>230</v>
      </c>
      <c r="AI804" s="90">
        <v>230</v>
      </c>
      <c r="AJ804" s="1" t="str">
        <f>IFERROR(VLOOKUP(VLOOKUP($AI804,SALESTRANS,4,FALSE),'Master Info'!$A$14:$U$113,17,FALSE),"")</f>
        <v/>
      </c>
      <c r="AK804" s="1" t="str">
        <f>'Master Info'!$B$6&amp;Return!AI804</f>
        <v>17-18/230</v>
      </c>
      <c r="AL804" s="93" t="str">
        <f>IFERROR(VLOOKUP($AI804,'PIVOT REPORT'!$A$5:$K$1000,3,FALSE),"")</f>
        <v/>
      </c>
      <c r="AM804" s="91" t="str">
        <f>IFERROR(VLOOKUP($AI804,'PIVOT REPORT'!$A$5:$K$1000,9,FALSE),"")</f>
        <v/>
      </c>
      <c r="AN804" s="95" t="str">
        <f>IFERROR(VLOOKUP($AI804,'PIVOT REPORT'!$A$5:$K$1000,4,FALSE),"")</f>
        <v/>
      </c>
      <c r="AO804" s="91" t="str">
        <f>IFERROR(VLOOKUP($AI804,'PIVOT REPORT'!$A$5:$K$1000,5,FALSE),"")</f>
        <v/>
      </c>
      <c r="AP804" s="91" t="str">
        <f>IFERROR(VLOOKUP($AI804,'PIVOT REPORT'!$A$5:$K$1000,6,FALSE),"")</f>
        <v/>
      </c>
      <c r="AQ804" s="91" t="str">
        <f>IFERROR(VLOOKUP($AI804,'PIVOT REPORT'!$A$5:$K$1000,7,FALSE),"")</f>
        <v/>
      </c>
      <c r="AR804" s="91" t="str">
        <f>IFERROR(VLOOKUP($AI804,'PIVOT REPORT'!$A$5:$K$1000,8,FALSE),"")</f>
        <v/>
      </c>
      <c r="AS804" s="1"/>
      <c r="AT804" s="1" t="str">
        <f t="shared" si="41"/>
        <v/>
      </c>
      <c r="AU804" s="1" t="str">
        <f t="shared" si="42"/>
        <v>REGLIST</v>
      </c>
      <c r="AV804" s="1" t="str">
        <f t="shared" si="43"/>
        <v>REGLIST</v>
      </c>
      <c r="AW804" s="97">
        <f t="shared" si="44"/>
        <v>0</v>
      </c>
      <c r="AX804" s="96">
        <f t="shared" si="45"/>
        <v>0</v>
      </c>
      <c r="AY804" s="96">
        <f t="shared" si="46"/>
        <v>0</v>
      </c>
      <c r="AZ804" s="96">
        <f t="shared" si="47"/>
        <v>0</v>
      </c>
      <c r="BA804" s="96">
        <f t="shared" si="48"/>
        <v>0</v>
      </c>
      <c r="BB804" s="96">
        <f t="shared" si="49"/>
        <v>0</v>
      </c>
    </row>
    <row r="805" spans="33:54" hidden="1" x14ac:dyDescent="0.25">
      <c r="AG805" s="1" t="str">
        <f t="shared" si="50"/>
        <v/>
      </c>
      <c r="AH805" s="90">
        <v>231</v>
      </c>
      <c r="AI805" s="90">
        <v>231</v>
      </c>
      <c r="AJ805" s="1" t="str">
        <f>IFERROR(VLOOKUP(VLOOKUP($AI805,SALESTRANS,4,FALSE),'Master Info'!$A$14:$U$113,17,FALSE),"")</f>
        <v/>
      </c>
      <c r="AK805" s="1" t="str">
        <f>'Master Info'!$B$6&amp;Return!AI805</f>
        <v>17-18/231</v>
      </c>
      <c r="AL805" s="93" t="str">
        <f>IFERROR(VLOOKUP($AI805,'PIVOT REPORT'!$A$5:$K$1000,3,FALSE),"")</f>
        <v/>
      </c>
      <c r="AM805" s="91" t="str">
        <f>IFERROR(VLOOKUP($AI805,'PIVOT REPORT'!$A$5:$K$1000,9,FALSE),"")</f>
        <v/>
      </c>
      <c r="AN805" s="95" t="str">
        <f>IFERROR(VLOOKUP($AI805,'PIVOT REPORT'!$A$5:$K$1000,4,FALSE),"")</f>
        <v/>
      </c>
      <c r="AO805" s="91" t="str">
        <f>IFERROR(VLOOKUP($AI805,'PIVOT REPORT'!$A$5:$K$1000,5,FALSE),"")</f>
        <v/>
      </c>
      <c r="AP805" s="91" t="str">
        <f>IFERROR(VLOOKUP($AI805,'PIVOT REPORT'!$A$5:$K$1000,6,FALSE),"")</f>
        <v/>
      </c>
      <c r="AQ805" s="91" t="str">
        <f>IFERROR(VLOOKUP($AI805,'PIVOT REPORT'!$A$5:$K$1000,7,FALSE),"")</f>
        <v/>
      </c>
      <c r="AR805" s="91" t="str">
        <f>IFERROR(VLOOKUP($AI805,'PIVOT REPORT'!$A$5:$K$1000,8,FALSE),"")</f>
        <v/>
      </c>
      <c r="AS805" s="1"/>
      <c r="AT805" s="1" t="str">
        <f t="shared" si="41"/>
        <v/>
      </c>
      <c r="AU805" s="1" t="str">
        <f t="shared" si="42"/>
        <v>REGLIST</v>
      </c>
      <c r="AV805" s="1" t="str">
        <f t="shared" si="43"/>
        <v>REGLIST</v>
      </c>
      <c r="AW805" s="97">
        <f t="shared" si="44"/>
        <v>0</v>
      </c>
      <c r="AX805" s="96">
        <f t="shared" si="45"/>
        <v>0</v>
      </c>
      <c r="AY805" s="96">
        <f t="shared" si="46"/>
        <v>0</v>
      </c>
      <c r="AZ805" s="96">
        <f t="shared" si="47"/>
        <v>0</v>
      </c>
      <c r="BA805" s="96">
        <f t="shared" si="48"/>
        <v>0</v>
      </c>
      <c r="BB805" s="96">
        <f t="shared" si="49"/>
        <v>0</v>
      </c>
    </row>
    <row r="806" spans="33:54" hidden="1" x14ac:dyDescent="0.25">
      <c r="AG806" s="1" t="str">
        <f t="shared" si="50"/>
        <v/>
      </c>
      <c r="AH806" s="90">
        <v>232</v>
      </c>
      <c r="AI806" s="90">
        <v>232</v>
      </c>
      <c r="AJ806" s="1" t="str">
        <f>IFERROR(VLOOKUP(VLOOKUP($AI806,SALESTRANS,4,FALSE),'Master Info'!$A$14:$U$113,17,FALSE),"")</f>
        <v/>
      </c>
      <c r="AK806" s="1" t="str">
        <f>'Master Info'!$B$6&amp;Return!AI806</f>
        <v>17-18/232</v>
      </c>
      <c r="AL806" s="93" t="str">
        <f>IFERROR(VLOOKUP($AI806,'PIVOT REPORT'!$A$5:$K$1000,3,FALSE),"")</f>
        <v/>
      </c>
      <c r="AM806" s="91" t="str">
        <f>IFERROR(VLOOKUP($AI806,'PIVOT REPORT'!$A$5:$K$1000,9,FALSE),"")</f>
        <v/>
      </c>
      <c r="AN806" s="95" t="str">
        <f>IFERROR(VLOOKUP($AI806,'PIVOT REPORT'!$A$5:$K$1000,4,FALSE),"")</f>
        <v/>
      </c>
      <c r="AO806" s="91" t="str">
        <f>IFERROR(VLOOKUP($AI806,'PIVOT REPORT'!$A$5:$K$1000,5,FALSE),"")</f>
        <v/>
      </c>
      <c r="AP806" s="91" t="str">
        <f>IFERROR(VLOOKUP($AI806,'PIVOT REPORT'!$A$5:$K$1000,6,FALSE),"")</f>
        <v/>
      </c>
      <c r="AQ806" s="91" t="str">
        <f>IFERROR(VLOOKUP($AI806,'PIVOT REPORT'!$A$5:$K$1000,7,FALSE),"")</f>
        <v/>
      </c>
      <c r="AR806" s="91" t="str">
        <f>IFERROR(VLOOKUP($AI806,'PIVOT REPORT'!$A$5:$K$1000,8,FALSE),"")</f>
        <v/>
      </c>
      <c r="AS806" s="1"/>
      <c r="AT806" s="1" t="str">
        <f t="shared" si="41"/>
        <v/>
      </c>
      <c r="AU806" s="1" t="str">
        <f t="shared" si="42"/>
        <v>REGLIST</v>
      </c>
      <c r="AV806" s="1" t="str">
        <f t="shared" si="43"/>
        <v>REGLIST</v>
      </c>
      <c r="AW806" s="97">
        <f t="shared" si="44"/>
        <v>0</v>
      </c>
      <c r="AX806" s="96">
        <f t="shared" si="45"/>
        <v>0</v>
      </c>
      <c r="AY806" s="96">
        <f t="shared" si="46"/>
        <v>0</v>
      </c>
      <c r="AZ806" s="96">
        <f t="shared" si="47"/>
        <v>0</v>
      </c>
      <c r="BA806" s="96">
        <f t="shared" si="48"/>
        <v>0</v>
      </c>
      <c r="BB806" s="96">
        <f t="shared" si="49"/>
        <v>0</v>
      </c>
    </row>
    <row r="807" spans="33:54" hidden="1" x14ac:dyDescent="0.25">
      <c r="AG807" s="1" t="str">
        <f t="shared" si="50"/>
        <v/>
      </c>
      <c r="AH807" s="90">
        <v>233</v>
      </c>
      <c r="AI807" s="90">
        <v>233</v>
      </c>
      <c r="AJ807" s="1" t="str">
        <f>IFERROR(VLOOKUP(VLOOKUP($AI807,SALESTRANS,4,FALSE),'Master Info'!$A$14:$U$113,17,FALSE),"")</f>
        <v/>
      </c>
      <c r="AK807" s="1" t="str">
        <f>'Master Info'!$B$6&amp;Return!AI807</f>
        <v>17-18/233</v>
      </c>
      <c r="AL807" s="93" t="str">
        <f>IFERROR(VLOOKUP($AI807,'PIVOT REPORT'!$A$5:$K$1000,3,FALSE),"")</f>
        <v/>
      </c>
      <c r="AM807" s="91" t="str">
        <f>IFERROR(VLOOKUP($AI807,'PIVOT REPORT'!$A$5:$K$1000,9,FALSE),"")</f>
        <v/>
      </c>
      <c r="AN807" s="95" t="str">
        <f>IFERROR(VLOOKUP($AI807,'PIVOT REPORT'!$A$5:$K$1000,4,FALSE),"")</f>
        <v/>
      </c>
      <c r="AO807" s="91" t="str">
        <f>IFERROR(VLOOKUP($AI807,'PIVOT REPORT'!$A$5:$K$1000,5,FALSE),"")</f>
        <v/>
      </c>
      <c r="AP807" s="91" t="str">
        <f>IFERROR(VLOOKUP($AI807,'PIVOT REPORT'!$A$5:$K$1000,6,FALSE),"")</f>
        <v/>
      </c>
      <c r="AQ807" s="91" t="str">
        <f>IFERROR(VLOOKUP($AI807,'PIVOT REPORT'!$A$5:$K$1000,7,FALSE),"")</f>
        <v/>
      </c>
      <c r="AR807" s="91" t="str">
        <f>IFERROR(VLOOKUP($AI807,'PIVOT REPORT'!$A$5:$K$1000,8,FALSE),"")</f>
        <v/>
      </c>
      <c r="AS807" s="1"/>
      <c r="AT807" s="1" t="str">
        <f t="shared" si="41"/>
        <v/>
      </c>
      <c r="AU807" s="1" t="str">
        <f t="shared" si="42"/>
        <v>REGLIST</v>
      </c>
      <c r="AV807" s="1" t="str">
        <f t="shared" si="43"/>
        <v>REGLIST</v>
      </c>
      <c r="AW807" s="97">
        <f t="shared" si="44"/>
        <v>0</v>
      </c>
      <c r="AX807" s="96">
        <f t="shared" si="45"/>
        <v>0</v>
      </c>
      <c r="AY807" s="96">
        <f t="shared" si="46"/>
        <v>0</v>
      </c>
      <c r="AZ807" s="96">
        <f t="shared" si="47"/>
        <v>0</v>
      </c>
      <c r="BA807" s="96">
        <f t="shared" si="48"/>
        <v>0</v>
      </c>
      <c r="BB807" s="96">
        <f t="shared" si="49"/>
        <v>0</v>
      </c>
    </row>
    <row r="808" spans="33:54" hidden="1" x14ac:dyDescent="0.25">
      <c r="AG808" s="1" t="str">
        <f t="shared" si="50"/>
        <v/>
      </c>
      <c r="AH808" s="90">
        <v>234</v>
      </c>
      <c r="AI808" s="90">
        <v>234</v>
      </c>
      <c r="AJ808" s="1" t="str">
        <f>IFERROR(VLOOKUP(VLOOKUP($AI808,SALESTRANS,4,FALSE),'Master Info'!$A$14:$U$113,17,FALSE),"")</f>
        <v/>
      </c>
      <c r="AK808" s="1" t="str">
        <f>'Master Info'!$B$6&amp;Return!AI808</f>
        <v>17-18/234</v>
      </c>
      <c r="AL808" s="93" t="str">
        <f>IFERROR(VLOOKUP($AI808,'PIVOT REPORT'!$A$5:$K$1000,3,FALSE),"")</f>
        <v/>
      </c>
      <c r="AM808" s="91" t="str">
        <f>IFERROR(VLOOKUP($AI808,'PIVOT REPORT'!$A$5:$K$1000,9,FALSE),"")</f>
        <v/>
      </c>
      <c r="AN808" s="95" t="str">
        <f>IFERROR(VLOOKUP($AI808,'PIVOT REPORT'!$A$5:$K$1000,4,FALSE),"")</f>
        <v/>
      </c>
      <c r="AO808" s="91" t="str">
        <f>IFERROR(VLOOKUP($AI808,'PIVOT REPORT'!$A$5:$K$1000,5,FALSE),"")</f>
        <v/>
      </c>
      <c r="AP808" s="91" t="str">
        <f>IFERROR(VLOOKUP($AI808,'PIVOT REPORT'!$A$5:$K$1000,6,FALSE),"")</f>
        <v/>
      </c>
      <c r="AQ808" s="91" t="str">
        <f>IFERROR(VLOOKUP($AI808,'PIVOT REPORT'!$A$5:$K$1000,7,FALSE),"")</f>
        <v/>
      </c>
      <c r="AR808" s="91" t="str">
        <f>IFERROR(VLOOKUP($AI808,'PIVOT REPORT'!$A$5:$K$1000,8,FALSE),"")</f>
        <v/>
      </c>
      <c r="AS808" s="1"/>
      <c r="AT808" s="1" t="str">
        <f t="shared" si="41"/>
        <v/>
      </c>
      <c r="AU808" s="1" t="str">
        <f t="shared" si="42"/>
        <v>REGLIST</v>
      </c>
      <c r="AV808" s="1" t="str">
        <f t="shared" si="43"/>
        <v>REGLIST</v>
      </c>
      <c r="AW808" s="97">
        <f t="shared" si="44"/>
        <v>0</v>
      </c>
      <c r="AX808" s="96">
        <f t="shared" si="45"/>
        <v>0</v>
      </c>
      <c r="AY808" s="96">
        <f t="shared" si="46"/>
        <v>0</v>
      </c>
      <c r="AZ808" s="96">
        <f t="shared" si="47"/>
        <v>0</v>
      </c>
      <c r="BA808" s="96">
        <f t="shared" si="48"/>
        <v>0</v>
      </c>
      <c r="BB808" s="96">
        <f t="shared" si="49"/>
        <v>0</v>
      </c>
    </row>
    <row r="809" spans="33:54" hidden="1" x14ac:dyDescent="0.25">
      <c r="AG809" s="1" t="str">
        <f t="shared" si="50"/>
        <v/>
      </c>
      <c r="AH809" s="90">
        <v>235</v>
      </c>
      <c r="AI809" s="90">
        <v>235</v>
      </c>
      <c r="AJ809" s="1" t="str">
        <f>IFERROR(VLOOKUP(VLOOKUP($AI809,SALESTRANS,4,FALSE),'Master Info'!$A$14:$U$113,17,FALSE),"")</f>
        <v/>
      </c>
      <c r="AK809" s="1" t="str">
        <f>'Master Info'!$B$6&amp;Return!AI809</f>
        <v>17-18/235</v>
      </c>
      <c r="AL809" s="93" t="str">
        <f>IFERROR(VLOOKUP($AI809,'PIVOT REPORT'!$A$5:$K$1000,3,FALSE),"")</f>
        <v/>
      </c>
      <c r="AM809" s="91" t="str">
        <f>IFERROR(VLOOKUP($AI809,'PIVOT REPORT'!$A$5:$K$1000,9,FALSE),"")</f>
        <v/>
      </c>
      <c r="AN809" s="95" t="str">
        <f>IFERROR(VLOOKUP($AI809,'PIVOT REPORT'!$A$5:$K$1000,4,FALSE),"")</f>
        <v/>
      </c>
      <c r="AO809" s="91" t="str">
        <f>IFERROR(VLOOKUP($AI809,'PIVOT REPORT'!$A$5:$K$1000,5,FALSE),"")</f>
        <v/>
      </c>
      <c r="AP809" s="91" t="str">
        <f>IFERROR(VLOOKUP($AI809,'PIVOT REPORT'!$A$5:$K$1000,6,FALSE),"")</f>
        <v/>
      </c>
      <c r="AQ809" s="91" t="str">
        <f>IFERROR(VLOOKUP($AI809,'PIVOT REPORT'!$A$5:$K$1000,7,FALSE),"")</f>
        <v/>
      </c>
      <c r="AR809" s="91" t="str">
        <f>IFERROR(VLOOKUP($AI809,'PIVOT REPORT'!$A$5:$K$1000,8,FALSE),"")</f>
        <v/>
      </c>
      <c r="AS809" s="1"/>
      <c r="AT809" s="1" t="str">
        <f t="shared" si="41"/>
        <v/>
      </c>
      <c r="AU809" s="1" t="str">
        <f t="shared" si="42"/>
        <v>REGLIST</v>
      </c>
      <c r="AV809" s="1" t="str">
        <f t="shared" si="43"/>
        <v>REGLIST</v>
      </c>
      <c r="AW809" s="97">
        <f t="shared" si="44"/>
        <v>0</v>
      </c>
      <c r="AX809" s="96">
        <f t="shared" si="45"/>
        <v>0</v>
      </c>
      <c r="AY809" s="96">
        <f t="shared" si="46"/>
        <v>0</v>
      </c>
      <c r="AZ809" s="96">
        <f t="shared" si="47"/>
        <v>0</v>
      </c>
      <c r="BA809" s="96">
        <f t="shared" si="48"/>
        <v>0</v>
      </c>
      <c r="BB809" s="96">
        <f t="shared" si="49"/>
        <v>0</v>
      </c>
    </row>
    <row r="810" spans="33:54" hidden="1" x14ac:dyDescent="0.25">
      <c r="AG810" s="1" t="str">
        <f t="shared" si="50"/>
        <v/>
      </c>
      <c r="AH810" s="90">
        <v>236</v>
      </c>
      <c r="AI810" s="90">
        <v>236</v>
      </c>
      <c r="AJ810" s="1" t="str">
        <f>IFERROR(VLOOKUP(VLOOKUP($AI810,SALESTRANS,4,FALSE),'Master Info'!$A$14:$U$113,17,FALSE),"")</f>
        <v/>
      </c>
      <c r="AK810" s="1" t="str">
        <f>'Master Info'!$B$6&amp;Return!AI810</f>
        <v>17-18/236</v>
      </c>
      <c r="AL810" s="93" t="str">
        <f>IFERROR(VLOOKUP($AI810,'PIVOT REPORT'!$A$5:$K$1000,3,FALSE),"")</f>
        <v/>
      </c>
      <c r="AM810" s="91" t="str">
        <f>IFERROR(VLOOKUP($AI810,'PIVOT REPORT'!$A$5:$K$1000,9,FALSE),"")</f>
        <v/>
      </c>
      <c r="AN810" s="95" t="str">
        <f>IFERROR(VLOOKUP($AI810,'PIVOT REPORT'!$A$5:$K$1000,4,FALSE),"")</f>
        <v/>
      </c>
      <c r="AO810" s="91" t="str">
        <f>IFERROR(VLOOKUP($AI810,'PIVOT REPORT'!$A$5:$K$1000,5,FALSE),"")</f>
        <v/>
      </c>
      <c r="AP810" s="91" t="str">
        <f>IFERROR(VLOOKUP($AI810,'PIVOT REPORT'!$A$5:$K$1000,6,FALSE),"")</f>
        <v/>
      </c>
      <c r="AQ810" s="91" t="str">
        <f>IFERROR(VLOOKUP($AI810,'PIVOT REPORT'!$A$5:$K$1000,7,FALSE),"")</f>
        <v/>
      </c>
      <c r="AR810" s="91" t="str">
        <f>IFERROR(VLOOKUP($AI810,'PIVOT REPORT'!$A$5:$K$1000,8,FALSE),"")</f>
        <v/>
      </c>
      <c r="AS810" s="1"/>
      <c r="AT810" s="1" t="str">
        <f t="shared" si="41"/>
        <v/>
      </c>
      <c r="AU810" s="1" t="str">
        <f t="shared" si="42"/>
        <v>REGLIST</v>
      </c>
      <c r="AV810" s="1" t="str">
        <f t="shared" si="43"/>
        <v>REGLIST</v>
      </c>
      <c r="AW810" s="97">
        <f t="shared" si="44"/>
        <v>0</v>
      </c>
      <c r="AX810" s="96">
        <f t="shared" si="45"/>
        <v>0</v>
      </c>
      <c r="AY810" s="96">
        <f t="shared" si="46"/>
        <v>0</v>
      </c>
      <c r="AZ810" s="96">
        <f t="shared" si="47"/>
        <v>0</v>
      </c>
      <c r="BA810" s="96">
        <f t="shared" si="48"/>
        <v>0</v>
      </c>
      <c r="BB810" s="96">
        <f t="shared" si="49"/>
        <v>0</v>
      </c>
    </row>
    <row r="811" spans="33:54" hidden="1" x14ac:dyDescent="0.25">
      <c r="AG811" s="1" t="str">
        <f t="shared" si="50"/>
        <v/>
      </c>
      <c r="AH811" s="90">
        <v>237</v>
      </c>
      <c r="AI811" s="90">
        <v>237</v>
      </c>
      <c r="AJ811" s="1" t="str">
        <f>IFERROR(VLOOKUP(VLOOKUP($AI811,SALESTRANS,4,FALSE),'Master Info'!$A$14:$U$113,17,FALSE),"")</f>
        <v/>
      </c>
      <c r="AK811" s="1" t="str">
        <f>'Master Info'!$B$6&amp;Return!AI811</f>
        <v>17-18/237</v>
      </c>
      <c r="AL811" s="93" t="str">
        <f>IFERROR(VLOOKUP($AI811,'PIVOT REPORT'!$A$5:$K$1000,3,FALSE),"")</f>
        <v/>
      </c>
      <c r="AM811" s="91" t="str">
        <f>IFERROR(VLOOKUP($AI811,'PIVOT REPORT'!$A$5:$K$1000,9,FALSE),"")</f>
        <v/>
      </c>
      <c r="AN811" s="95" t="str">
        <f>IFERROR(VLOOKUP($AI811,'PIVOT REPORT'!$A$5:$K$1000,4,FALSE),"")</f>
        <v/>
      </c>
      <c r="AO811" s="91" t="str">
        <f>IFERROR(VLOOKUP($AI811,'PIVOT REPORT'!$A$5:$K$1000,5,FALSE),"")</f>
        <v/>
      </c>
      <c r="AP811" s="91" t="str">
        <f>IFERROR(VLOOKUP($AI811,'PIVOT REPORT'!$A$5:$K$1000,6,FALSE),"")</f>
        <v/>
      </c>
      <c r="AQ811" s="91" t="str">
        <f>IFERROR(VLOOKUP($AI811,'PIVOT REPORT'!$A$5:$K$1000,7,FALSE),"")</f>
        <v/>
      </c>
      <c r="AR811" s="91" t="str">
        <f>IFERROR(VLOOKUP($AI811,'PIVOT REPORT'!$A$5:$K$1000,8,FALSE),"")</f>
        <v/>
      </c>
      <c r="AS811" s="1"/>
      <c r="AT811" s="1" t="str">
        <f t="shared" si="41"/>
        <v/>
      </c>
      <c r="AU811" s="1" t="str">
        <f t="shared" si="42"/>
        <v>REGLIST</v>
      </c>
      <c r="AV811" s="1" t="str">
        <f t="shared" si="43"/>
        <v>REGLIST</v>
      </c>
      <c r="AW811" s="97">
        <f t="shared" si="44"/>
        <v>0</v>
      </c>
      <c r="AX811" s="96">
        <f t="shared" si="45"/>
        <v>0</v>
      </c>
      <c r="AY811" s="96">
        <f t="shared" si="46"/>
        <v>0</v>
      </c>
      <c r="AZ811" s="96">
        <f t="shared" si="47"/>
        <v>0</v>
      </c>
      <c r="BA811" s="96">
        <f t="shared" si="48"/>
        <v>0</v>
      </c>
      <c r="BB811" s="96">
        <f t="shared" si="49"/>
        <v>0</v>
      </c>
    </row>
    <row r="812" spans="33:54" hidden="1" x14ac:dyDescent="0.25">
      <c r="AG812" s="1" t="str">
        <f t="shared" si="50"/>
        <v/>
      </c>
      <c r="AH812" s="90">
        <v>238</v>
      </c>
      <c r="AI812" s="90">
        <v>238</v>
      </c>
      <c r="AJ812" s="1" t="str">
        <f>IFERROR(VLOOKUP(VLOOKUP($AI812,SALESTRANS,4,FALSE),'Master Info'!$A$14:$U$113,17,FALSE),"")</f>
        <v/>
      </c>
      <c r="AK812" s="1" t="str">
        <f>'Master Info'!$B$6&amp;Return!AI812</f>
        <v>17-18/238</v>
      </c>
      <c r="AL812" s="93" t="str">
        <f>IFERROR(VLOOKUP($AI812,'PIVOT REPORT'!$A$5:$K$1000,3,FALSE),"")</f>
        <v/>
      </c>
      <c r="AM812" s="91" t="str">
        <f>IFERROR(VLOOKUP($AI812,'PIVOT REPORT'!$A$5:$K$1000,9,FALSE),"")</f>
        <v/>
      </c>
      <c r="AN812" s="95" t="str">
        <f>IFERROR(VLOOKUP($AI812,'PIVOT REPORT'!$A$5:$K$1000,4,FALSE),"")</f>
        <v/>
      </c>
      <c r="AO812" s="91" t="str">
        <f>IFERROR(VLOOKUP($AI812,'PIVOT REPORT'!$A$5:$K$1000,5,FALSE),"")</f>
        <v/>
      </c>
      <c r="AP812" s="91" t="str">
        <f>IFERROR(VLOOKUP($AI812,'PIVOT REPORT'!$A$5:$K$1000,6,FALSE),"")</f>
        <v/>
      </c>
      <c r="AQ812" s="91" t="str">
        <f>IFERROR(VLOOKUP($AI812,'PIVOT REPORT'!$A$5:$K$1000,7,FALSE),"")</f>
        <v/>
      </c>
      <c r="AR812" s="91" t="str">
        <f>IFERROR(VLOOKUP($AI812,'PIVOT REPORT'!$A$5:$K$1000,8,FALSE),"")</f>
        <v/>
      </c>
      <c r="AS812" s="1"/>
      <c r="AT812" s="1" t="str">
        <f t="shared" si="41"/>
        <v/>
      </c>
      <c r="AU812" s="1" t="str">
        <f t="shared" si="42"/>
        <v>REGLIST</v>
      </c>
      <c r="AV812" s="1" t="str">
        <f t="shared" si="43"/>
        <v>REGLIST</v>
      </c>
      <c r="AW812" s="97">
        <f t="shared" si="44"/>
        <v>0</v>
      </c>
      <c r="AX812" s="96">
        <f t="shared" si="45"/>
        <v>0</v>
      </c>
      <c r="AY812" s="96">
        <f t="shared" si="46"/>
        <v>0</v>
      </c>
      <c r="AZ812" s="96">
        <f t="shared" si="47"/>
        <v>0</v>
      </c>
      <c r="BA812" s="96">
        <f t="shared" si="48"/>
        <v>0</v>
      </c>
      <c r="BB812" s="96">
        <f t="shared" si="49"/>
        <v>0</v>
      </c>
    </row>
    <row r="813" spans="33:54" hidden="1" x14ac:dyDescent="0.25">
      <c r="AG813" s="1" t="str">
        <f t="shared" si="50"/>
        <v/>
      </c>
      <c r="AH813" s="90">
        <v>239</v>
      </c>
      <c r="AI813" s="90">
        <v>239</v>
      </c>
      <c r="AJ813" s="1" t="str">
        <f>IFERROR(VLOOKUP(VLOOKUP($AI813,SALESTRANS,4,FALSE),'Master Info'!$A$14:$U$113,17,FALSE),"")</f>
        <v/>
      </c>
      <c r="AK813" s="1" t="str">
        <f>'Master Info'!$B$6&amp;Return!AI813</f>
        <v>17-18/239</v>
      </c>
      <c r="AL813" s="93" t="str">
        <f>IFERROR(VLOOKUP($AI813,'PIVOT REPORT'!$A$5:$K$1000,3,FALSE),"")</f>
        <v/>
      </c>
      <c r="AM813" s="91" t="str">
        <f>IFERROR(VLOOKUP($AI813,'PIVOT REPORT'!$A$5:$K$1000,9,FALSE),"")</f>
        <v/>
      </c>
      <c r="AN813" s="95" t="str">
        <f>IFERROR(VLOOKUP($AI813,'PIVOT REPORT'!$A$5:$K$1000,4,FALSE),"")</f>
        <v/>
      </c>
      <c r="AO813" s="91" t="str">
        <f>IFERROR(VLOOKUP($AI813,'PIVOT REPORT'!$A$5:$K$1000,5,FALSE),"")</f>
        <v/>
      </c>
      <c r="AP813" s="91" t="str">
        <f>IFERROR(VLOOKUP($AI813,'PIVOT REPORT'!$A$5:$K$1000,6,FALSE),"")</f>
        <v/>
      </c>
      <c r="AQ813" s="91" t="str">
        <f>IFERROR(VLOOKUP($AI813,'PIVOT REPORT'!$A$5:$K$1000,7,FALSE),"")</f>
        <v/>
      </c>
      <c r="AR813" s="91" t="str">
        <f>IFERROR(VLOOKUP($AI813,'PIVOT REPORT'!$A$5:$K$1000,8,FALSE),"")</f>
        <v/>
      </c>
      <c r="AS813" s="1"/>
      <c r="AT813" s="1" t="str">
        <f t="shared" si="41"/>
        <v/>
      </c>
      <c r="AU813" s="1" t="str">
        <f t="shared" si="42"/>
        <v>REGLIST</v>
      </c>
      <c r="AV813" s="1" t="str">
        <f t="shared" si="43"/>
        <v>REGLIST</v>
      </c>
      <c r="AW813" s="97">
        <f t="shared" si="44"/>
        <v>0</v>
      </c>
      <c r="AX813" s="96">
        <f t="shared" si="45"/>
        <v>0</v>
      </c>
      <c r="AY813" s="96">
        <f t="shared" si="46"/>
        <v>0</v>
      </c>
      <c r="AZ813" s="96">
        <f t="shared" si="47"/>
        <v>0</v>
      </c>
      <c r="BA813" s="96">
        <f t="shared" si="48"/>
        <v>0</v>
      </c>
      <c r="BB813" s="96">
        <f t="shared" si="49"/>
        <v>0</v>
      </c>
    </row>
    <row r="814" spans="33:54" hidden="1" x14ac:dyDescent="0.25">
      <c r="AG814" s="1" t="str">
        <f t="shared" si="50"/>
        <v/>
      </c>
      <c r="AH814" s="90">
        <v>240</v>
      </c>
      <c r="AI814" s="90">
        <v>240</v>
      </c>
      <c r="AJ814" s="1" t="str">
        <f>IFERROR(VLOOKUP(VLOOKUP($AI814,SALESTRANS,4,FALSE),'Master Info'!$A$14:$U$113,17,FALSE),"")</f>
        <v/>
      </c>
      <c r="AK814" s="1" t="str">
        <f>'Master Info'!$B$6&amp;Return!AI814</f>
        <v>17-18/240</v>
      </c>
      <c r="AL814" s="93" t="str">
        <f>IFERROR(VLOOKUP($AI814,'PIVOT REPORT'!$A$5:$K$1000,3,FALSE),"")</f>
        <v/>
      </c>
      <c r="AM814" s="91" t="str">
        <f>IFERROR(VLOOKUP($AI814,'PIVOT REPORT'!$A$5:$K$1000,9,FALSE),"")</f>
        <v/>
      </c>
      <c r="AN814" s="95" t="str">
        <f>IFERROR(VLOOKUP($AI814,'PIVOT REPORT'!$A$5:$K$1000,4,FALSE),"")</f>
        <v/>
      </c>
      <c r="AO814" s="91" t="str">
        <f>IFERROR(VLOOKUP($AI814,'PIVOT REPORT'!$A$5:$K$1000,5,FALSE),"")</f>
        <v/>
      </c>
      <c r="AP814" s="91" t="str">
        <f>IFERROR(VLOOKUP($AI814,'PIVOT REPORT'!$A$5:$K$1000,6,FALSE),"")</f>
        <v/>
      </c>
      <c r="AQ814" s="91" t="str">
        <f>IFERROR(VLOOKUP($AI814,'PIVOT REPORT'!$A$5:$K$1000,7,FALSE),"")</f>
        <v/>
      </c>
      <c r="AR814" s="91" t="str">
        <f>IFERROR(VLOOKUP($AI814,'PIVOT REPORT'!$A$5:$K$1000,8,FALSE),"")</f>
        <v/>
      </c>
      <c r="AS814" s="1"/>
      <c r="AT814" s="1" t="str">
        <f t="shared" si="41"/>
        <v/>
      </c>
      <c r="AU814" s="1" t="str">
        <f t="shared" si="42"/>
        <v>REGLIST</v>
      </c>
      <c r="AV814" s="1" t="str">
        <f t="shared" si="43"/>
        <v>REGLIST</v>
      </c>
      <c r="AW814" s="97">
        <f t="shared" si="44"/>
        <v>0</v>
      </c>
      <c r="AX814" s="96">
        <f t="shared" si="45"/>
        <v>0</v>
      </c>
      <c r="AY814" s="96">
        <f t="shared" si="46"/>
        <v>0</v>
      </c>
      <c r="AZ814" s="96">
        <f t="shared" si="47"/>
        <v>0</v>
      </c>
      <c r="BA814" s="96">
        <f t="shared" si="48"/>
        <v>0</v>
      </c>
      <c r="BB814" s="96">
        <f t="shared" si="49"/>
        <v>0</v>
      </c>
    </row>
    <row r="815" spans="33:54" hidden="1" x14ac:dyDescent="0.25">
      <c r="AG815" s="1" t="str">
        <f t="shared" si="50"/>
        <v/>
      </c>
      <c r="AH815" s="90">
        <v>241</v>
      </c>
      <c r="AI815" s="90">
        <v>241</v>
      </c>
      <c r="AJ815" s="1" t="str">
        <f>IFERROR(VLOOKUP(VLOOKUP($AI815,SALESTRANS,4,FALSE),'Master Info'!$A$14:$U$113,17,FALSE),"")</f>
        <v/>
      </c>
      <c r="AK815" s="1" t="str">
        <f>'Master Info'!$B$6&amp;Return!AI815</f>
        <v>17-18/241</v>
      </c>
      <c r="AL815" s="93" t="str">
        <f>IFERROR(VLOOKUP($AI815,'PIVOT REPORT'!$A$5:$K$1000,3,FALSE),"")</f>
        <v/>
      </c>
      <c r="AM815" s="91" t="str">
        <f>IFERROR(VLOOKUP($AI815,'PIVOT REPORT'!$A$5:$K$1000,9,FALSE),"")</f>
        <v/>
      </c>
      <c r="AN815" s="95" t="str">
        <f>IFERROR(VLOOKUP($AI815,'PIVOT REPORT'!$A$5:$K$1000,4,FALSE),"")</f>
        <v/>
      </c>
      <c r="AO815" s="91" t="str">
        <f>IFERROR(VLOOKUP($AI815,'PIVOT REPORT'!$A$5:$K$1000,5,FALSE),"")</f>
        <v/>
      </c>
      <c r="AP815" s="91" t="str">
        <f>IFERROR(VLOOKUP($AI815,'PIVOT REPORT'!$A$5:$K$1000,6,FALSE),"")</f>
        <v/>
      </c>
      <c r="AQ815" s="91" t="str">
        <f>IFERROR(VLOOKUP($AI815,'PIVOT REPORT'!$A$5:$K$1000,7,FALSE),"")</f>
        <v/>
      </c>
      <c r="AR815" s="91" t="str">
        <f>IFERROR(VLOOKUP($AI815,'PIVOT REPORT'!$A$5:$K$1000,8,FALSE),"")</f>
        <v/>
      </c>
      <c r="AS815" s="1"/>
      <c r="AT815" s="1" t="str">
        <f t="shared" si="41"/>
        <v/>
      </c>
      <c r="AU815" s="1" t="str">
        <f t="shared" si="42"/>
        <v>REGLIST</v>
      </c>
      <c r="AV815" s="1" t="str">
        <f t="shared" si="43"/>
        <v>REGLIST</v>
      </c>
      <c r="AW815" s="97">
        <f t="shared" si="44"/>
        <v>0</v>
      </c>
      <c r="AX815" s="96">
        <f t="shared" si="45"/>
        <v>0</v>
      </c>
      <c r="AY815" s="96">
        <f t="shared" si="46"/>
        <v>0</v>
      </c>
      <c r="AZ815" s="96">
        <f t="shared" si="47"/>
        <v>0</v>
      </c>
      <c r="BA815" s="96">
        <f t="shared" si="48"/>
        <v>0</v>
      </c>
      <c r="BB815" s="96">
        <f t="shared" si="49"/>
        <v>0</v>
      </c>
    </row>
    <row r="816" spans="33:54" hidden="1" x14ac:dyDescent="0.25">
      <c r="AG816" s="1" t="str">
        <f t="shared" si="50"/>
        <v/>
      </c>
      <c r="AH816" s="90">
        <v>242</v>
      </c>
      <c r="AI816" s="90">
        <v>242</v>
      </c>
      <c r="AJ816" s="1" t="str">
        <f>IFERROR(VLOOKUP(VLOOKUP($AI816,SALESTRANS,4,FALSE),'Master Info'!$A$14:$U$113,17,FALSE),"")</f>
        <v/>
      </c>
      <c r="AK816" s="1" t="str">
        <f>'Master Info'!$B$6&amp;Return!AI816</f>
        <v>17-18/242</v>
      </c>
      <c r="AL816" s="93" t="str">
        <f>IFERROR(VLOOKUP($AI816,'PIVOT REPORT'!$A$5:$K$1000,3,FALSE),"")</f>
        <v/>
      </c>
      <c r="AM816" s="91" t="str">
        <f>IFERROR(VLOOKUP($AI816,'PIVOT REPORT'!$A$5:$K$1000,9,FALSE),"")</f>
        <v/>
      </c>
      <c r="AN816" s="95" t="str">
        <f>IFERROR(VLOOKUP($AI816,'PIVOT REPORT'!$A$5:$K$1000,4,FALSE),"")</f>
        <v/>
      </c>
      <c r="AO816" s="91" t="str">
        <f>IFERROR(VLOOKUP($AI816,'PIVOT REPORT'!$A$5:$K$1000,5,FALSE),"")</f>
        <v/>
      </c>
      <c r="AP816" s="91" t="str">
        <f>IFERROR(VLOOKUP($AI816,'PIVOT REPORT'!$A$5:$K$1000,6,FALSE),"")</f>
        <v/>
      </c>
      <c r="AQ816" s="91" t="str">
        <f>IFERROR(VLOOKUP($AI816,'PIVOT REPORT'!$A$5:$K$1000,7,FALSE),"")</f>
        <v/>
      </c>
      <c r="AR816" s="91" t="str">
        <f>IFERROR(VLOOKUP($AI816,'PIVOT REPORT'!$A$5:$K$1000,8,FALSE),"")</f>
        <v/>
      </c>
      <c r="AS816" s="1"/>
      <c r="AT816" s="1" t="str">
        <f t="shared" si="41"/>
        <v/>
      </c>
      <c r="AU816" s="1" t="str">
        <f t="shared" si="42"/>
        <v>REGLIST</v>
      </c>
      <c r="AV816" s="1" t="str">
        <f t="shared" si="43"/>
        <v>REGLIST</v>
      </c>
      <c r="AW816" s="97">
        <f t="shared" si="44"/>
        <v>0</v>
      </c>
      <c r="AX816" s="96">
        <f t="shared" si="45"/>
        <v>0</v>
      </c>
      <c r="AY816" s="96">
        <f t="shared" si="46"/>
        <v>0</v>
      </c>
      <c r="AZ816" s="96">
        <f t="shared" si="47"/>
        <v>0</v>
      </c>
      <c r="BA816" s="96">
        <f t="shared" si="48"/>
        <v>0</v>
      </c>
      <c r="BB816" s="96">
        <f t="shared" si="49"/>
        <v>0</v>
      </c>
    </row>
    <row r="817" spans="33:54" hidden="1" x14ac:dyDescent="0.25">
      <c r="AG817" s="1" t="str">
        <f t="shared" si="50"/>
        <v/>
      </c>
      <c r="AH817" s="90">
        <v>243</v>
      </c>
      <c r="AI817" s="90">
        <v>243</v>
      </c>
      <c r="AJ817" s="1" t="str">
        <f>IFERROR(VLOOKUP(VLOOKUP($AI817,SALESTRANS,4,FALSE),'Master Info'!$A$14:$U$113,17,FALSE),"")</f>
        <v/>
      </c>
      <c r="AK817" s="1" t="str">
        <f>'Master Info'!$B$6&amp;Return!AI817</f>
        <v>17-18/243</v>
      </c>
      <c r="AL817" s="93" t="str">
        <f>IFERROR(VLOOKUP($AI817,'PIVOT REPORT'!$A$5:$K$1000,3,FALSE),"")</f>
        <v/>
      </c>
      <c r="AM817" s="91" t="str">
        <f>IFERROR(VLOOKUP($AI817,'PIVOT REPORT'!$A$5:$K$1000,9,FALSE),"")</f>
        <v/>
      </c>
      <c r="AN817" s="95" t="str">
        <f>IFERROR(VLOOKUP($AI817,'PIVOT REPORT'!$A$5:$K$1000,4,FALSE),"")</f>
        <v/>
      </c>
      <c r="AO817" s="91" t="str">
        <f>IFERROR(VLOOKUP($AI817,'PIVOT REPORT'!$A$5:$K$1000,5,FALSE),"")</f>
        <v/>
      </c>
      <c r="AP817" s="91" t="str">
        <f>IFERROR(VLOOKUP($AI817,'PIVOT REPORT'!$A$5:$K$1000,6,FALSE),"")</f>
        <v/>
      </c>
      <c r="AQ817" s="91" t="str">
        <f>IFERROR(VLOOKUP($AI817,'PIVOT REPORT'!$A$5:$K$1000,7,FALSE),"")</f>
        <v/>
      </c>
      <c r="AR817" s="91" t="str">
        <f>IFERROR(VLOOKUP($AI817,'PIVOT REPORT'!$A$5:$K$1000,8,FALSE),"")</f>
        <v/>
      </c>
      <c r="AS817" s="1"/>
      <c r="AT817" s="1" t="str">
        <f t="shared" si="41"/>
        <v/>
      </c>
      <c r="AU817" s="1" t="str">
        <f t="shared" si="42"/>
        <v>REGLIST</v>
      </c>
      <c r="AV817" s="1" t="str">
        <f t="shared" si="43"/>
        <v>REGLIST</v>
      </c>
      <c r="AW817" s="97">
        <f t="shared" si="44"/>
        <v>0</v>
      </c>
      <c r="AX817" s="96">
        <f t="shared" si="45"/>
        <v>0</v>
      </c>
      <c r="AY817" s="96">
        <f t="shared" si="46"/>
        <v>0</v>
      </c>
      <c r="AZ817" s="96">
        <f t="shared" si="47"/>
        <v>0</v>
      </c>
      <c r="BA817" s="96">
        <f t="shared" si="48"/>
        <v>0</v>
      </c>
      <c r="BB817" s="96">
        <f t="shared" si="49"/>
        <v>0</v>
      </c>
    </row>
    <row r="818" spans="33:54" hidden="1" x14ac:dyDescent="0.25">
      <c r="AG818" s="1" t="str">
        <f t="shared" si="50"/>
        <v/>
      </c>
      <c r="AH818" s="90">
        <v>244</v>
      </c>
      <c r="AI818" s="90">
        <v>244</v>
      </c>
      <c r="AJ818" s="1" t="str">
        <f>IFERROR(VLOOKUP(VLOOKUP($AI818,SALESTRANS,4,FALSE),'Master Info'!$A$14:$U$113,17,FALSE),"")</f>
        <v/>
      </c>
      <c r="AK818" s="1" t="str">
        <f>'Master Info'!$B$6&amp;Return!AI818</f>
        <v>17-18/244</v>
      </c>
      <c r="AL818" s="93" t="str">
        <f>IFERROR(VLOOKUP($AI818,'PIVOT REPORT'!$A$5:$K$1000,3,FALSE),"")</f>
        <v/>
      </c>
      <c r="AM818" s="91" t="str">
        <f>IFERROR(VLOOKUP($AI818,'PIVOT REPORT'!$A$5:$K$1000,9,FALSE),"")</f>
        <v/>
      </c>
      <c r="AN818" s="95" t="str">
        <f>IFERROR(VLOOKUP($AI818,'PIVOT REPORT'!$A$5:$K$1000,4,FALSE),"")</f>
        <v/>
      </c>
      <c r="AO818" s="91" t="str">
        <f>IFERROR(VLOOKUP($AI818,'PIVOT REPORT'!$A$5:$K$1000,5,FALSE),"")</f>
        <v/>
      </c>
      <c r="AP818" s="91" t="str">
        <f>IFERROR(VLOOKUP($AI818,'PIVOT REPORT'!$A$5:$K$1000,6,FALSE),"")</f>
        <v/>
      </c>
      <c r="AQ818" s="91" t="str">
        <f>IFERROR(VLOOKUP($AI818,'PIVOT REPORT'!$A$5:$K$1000,7,FALSE),"")</f>
        <v/>
      </c>
      <c r="AR818" s="91" t="str">
        <f>IFERROR(VLOOKUP($AI818,'PIVOT REPORT'!$A$5:$K$1000,8,FALSE),"")</f>
        <v/>
      </c>
      <c r="AS818" s="1"/>
      <c r="AT818" s="1" t="str">
        <f t="shared" si="41"/>
        <v/>
      </c>
      <c r="AU818" s="1" t="str">
        <f t="shared" si="42"/>
        <v>REGLIST</v>
      </c>
      <c r="AV818" s="1" t="str">
        <f t="shared" si="43"/>
        <v>REGLIST</v>
      </c>
      <c r="AW818" s="97">
        <f t="shared" si="44"/>
        <v>0</v>
      </c>
      <c r="AX818" s="96">
        <f t="shared" si="45"/>
        <v>0</v>
      </c>
      <c r="AY818" s="96">
        <f t="shared" si="46"/>
        <v>0</v>
      </c>
      <c r="AZ818" s="96">
        <f t="shared" si="47"/>
        <v>0</v>
      </c>
      <c r="BA818" s="96">
        <f t="shared" si="48"/>
        <v>0</v>
      </c>
      <c r="BB818" s="96">
        <f t="shared" si="49"/>
        <v>0</v>
      </c>
    </row>
    <row r="819" spans="33:54" hidden="1" x14ac:dyDescent="0.25">
      <c r="AG819" s="1" t="str">
        <f t="shared" si="50"/>
        <v/>
      </c>
      <c r="AH819" s="90">
        <v>245</v>
      </c>
      <c r="AI819" s="90">
        <v>245</v>
      </c>
      <c r="AJ819" s="1" t="str">
        <f>IFERROR(VLOOKUP(VLOOKUP($AI819,SALESTRANS,4,FALSE),'Master Info'!$A$14:$U$113,17,FALSE),"")</f>
        <v/>
      </c>
      <c r="AK819" s="1" t="str">
        <f>'Master Info'!$B$6&amp;Return!AI819</f>
        <v>17-18/245</v>
      </c>
      <c r="AL819" s="93" t="str">
        <f>IFERROR(VLOOKUP($AI819,'PIVOT REPORT'!$A$5:$K$1000,3,FALSE),"")</f>
        <v/>
      </c>
      <c r="AM819" s="91" t="str">
        <f>IFERROR(VLOOKUP($AI819,'PIVOT REPORT'!$A$5:$K$1000,9,FALSE),"")</f>
        <v/>
      </c>
      <c r="AN819" s="95" t="str">
        <f>IFERROR(VLOOKUP($AI819,'PIVOT REPORT'!$A$5:$K$1000,4,FALSE),"")</f>
        <v/>
      </c>
      <c r="AO819" s="91" t="str">
        <f>IFERROR(VLOOKUP($AI819,'PIVOT REPORT'!$A$5:$K$1000,5,FALSE),"")</f>
        <v/>
      </c>
      <c r="AP819" s="91" t="str">
        <f>IFERROR(VLOOKUP($AI819,'PIVOT REPORT'!$A$5:$K$1000,6,FALSE),"")</f>
        <v/>
      </c>
      <c r="AQ819" s="91" t="str">
        <f>IFERROR(VLOOKUP($AI819,'PIVOT REPORT'!$A$5:$K$1000,7,FALSE),"")</f>
        <v/>
      </c>
      <c r="AR819" s="91" t="str">
        <f>IFERROR(VLOOKUP($AI819,'PIVOT REPORT'!$A$5:$K$1000,8,FALSE),"")</f>
        <v/>
      </c>
      <c r="AS819" s="1"/>
      <c r="AT819" s="1" t="str">
        <f t="shared" si="41"/>
        <v/>
      </c>
      <c r="AU819" s="1" t="str">
        <f t="shared" si="42"/>
        <v>REGLIST</v>
      </c>
      <c r="AV819" s="1" t="str">
        <f t="shared" si="43"/>
        <v>REGLIST</v>
      </c>
      <c r="AW819" s="97">
        <f t="shared" si="44"/>
        <v>0</v>
      </c>
      <c r="AX819" s="96">
        <f t="shared" si="45"/>
        <v>0</v>
      </c>
      <c r="AY819" s="96">
        <f t="shared" si="46"/>
        <v>0</v>
      </c>
      <c r="AZ819" s="96">
        <f t="shared" si="47"/>
        <v>0</v>
      </c>
      <c r="BA819" s="96">
        <f t="shared" si="48"/>
        <v>0</v>
      </c>
      <c r="BB819" s="96">
        <f t="shared" si="49"/>
        <v>0</v>
      </c>
    </row>
    <row r="820" spans="33:54" hidden="1" x14ac:dyDescent="0.25">
      <c r="AG820" s="1" t="str">
        <f t="shared" si="50"/>
        <v/>
      </c>
      <c r="AH820" s="90">
        <v>246</v>
      </c>
      <c r="AI820" s="90">
        <v>246</v>
      </c>
      <c r="AJ820" s="1" t="str">
        <f>IFERROR(VLOOKUP(VLOOKUP($AI820,SALESTRANS,4,FALSE),'Master Info'!$A$14:$U$113,17,FALSE),"")</f>
        <v/>
      </c>
      <c r="AK820" s="1" t="str">
        <f>'Master Info'!$B$6&amp;Return!AI820</f>
        <v>17-18/246</v>
      </c>
      <c r="AL820" s="93" t="str">
        <f>IFERROR(VLOOKUP($AI820,'PIVOT REPORT'!$A$5:$K$1000,3,FALSE),"")</f>
        <v/>
      </c>
      <c r="AM820" s="91" t="str">
        <f>IFERROR(VLOOKUP($AI820,'PIVOT REPORT'!$A$5:$K$1000,9,FALSE),"")</f>
        <v/>
      </c>
      <c r="AN820" s="95" t="str">
        <f>IFERROR(VLOOKUP($AI820,'PIVOT REPORT'!$A$5:$K$1000,4,FALSE),"")</f>
        <v/>
      </c>
      <c r="AO820" s="91" t="str">
        <f>IFERROR(VLOOKUP($AI820,'PIVOT REPORT'!$A$5:$K$1000,5,FALSE),"")</f>
        <v/>
      </c>
      <c r="AP820" s="91" t="str">
        <f>IFERROR(VLOOKUP($AI820,'PIVOT REPORT'!$A$5:$K$1000,6,FALSE),"")</f>
        <v/>
      </c>
      <c r="AQ820" s="91" t="str">
        <f>IFERROR(VLOOKUP($AI820,'PIVOT REPORT'!$A$5:$K$1000,7,FALSE),"")</f>
        <v/>
      </c>
      <c r="AR820" s="91" t="str">
        <f>IFERROR(VLOOKUP($AI820,'PIVOT REPORT'!$A$5:$K$1000,8,FALSE),"")</f>
        <v/>
      </c>
      <c r="AS820" s="1"/>
      <c r="AT820" s="1" t="str">
        <f t="shared" si="41"/>
        <v/>
      </c>
      <c r="AU820" s="1" t="str">
        <f t="shared" si="42"/>
        <v>REGLIST</v>
      </c>
      <c r="AV820" s="1" t="str">
        <f t="shared" si="43"/>
        <v>REGLIST</v>
      </c>
      <c r="AW820" s="97">
        <f t="shared" si="44"/>
        <v>0</v>
      </c>
      <c r="AX820" s="96">
        <f t="shared" si="45"/>
        <v>0</v>
      </c>
      <c r="AY820" s="96">
        <f t="shared" si="46"/>
        <v>0</v>
      </c>
      <c r="AZ820" s="96">
        <f t="shared" si="47"/>
        <v>0</v>
      </c>
      <c r="BA820" s="96">
        <f t="shared" si="48"/>
        <v>0</v>
      </c>
      <c r="BB820" s="96">
        <f t="shared" si="49"/>
        <v>0</v>
      </c>
    </row>
    <row r="821" spans="33:54" hidden="1" x14ac:dyDescent="0.25">
      <c r="AG821" s="1" t="str">
        <f t="shared" si="50"/>
        <v/>
      </c>
      <c r="AH821" s="90">
        <v>247</v>
      </c>
      <c r="AI821" s="90">
        <v>247</v>
      </c>
      <c r="AJ821" s="1" t="str">
        <f>IFERROR(VLOOKUP(VLOOKUP($AI821,SALESTRANS,4,FALSE),'Master Info'!$A$14:$U$113,17,FALSE),"")</f>
        <v/>
      </c>
      <c r="AK821" s="1" t="str">
        <f>'Master Info'!$B$6&amp;Return!AI821</f>
        <v>17-18/247</v>
      </c>
      <c r="AL821" s="93" t="str">
        <f>IFERROR(VLOOKUP($AI821,'PIVOT REPORT'!$A$5:$K$1000,3,FALSE),"")</f>
        <v/>
      </c>
      <c r="AM821" s="91" t="str">
        <f>IFERROR(VLOOKUP($AI821,'PIVOT REPORT'!$A$5:$K$1000,9,FALSE),"")</f>
        <v/>
      </c>
      <c r="AN821" s="95" t="str">
        <f>IFERROR(VLOOKUP($AI821,'PIVOT REPORT'!$A$5:$K$1000,4,FALSE),"")</f>
        <v/>
      </c>
      <c r="AO821" s="91" t="str">
        <f>IFERROR(VLOOKUP($AI821,'PIVOT REPORT'!$A$5:$K$1000,5,FALSE),"")</f>
        <v/>
      </c>
      <c r="AP821" s="91" t="str">
        <f>IFERROR(VLOOKUP($AI821,'PIVOT REPORT'!$A$5:$K$1000,6,FALSE),"")</f>
        <v/>
      </c>
      <c r="AQ821" s="91" t="str">
        <f>IFERROR(VLOOKUP($AI821,'PIVOT REPORT'!$A$5:$K$1000,7,FALSE),"")</f>
        <v/>
      </c>
      <c r="AR821" s="91" t="str">
        <f>IFERROR(VLOOKUP($AI821,'PIVOT REPORT'!$A$5:$K$1000,8,FALSE),"")</f>
        <v/>
      </c>
      <c r="AS821" s="1"/>
      <c r="AT821" s="1" t="str">
        <f t="shared" si="41"/>
        <v/>
      </c>
      <c r="AU821" s="1" t="str">
        <f t="shared" si="42"/>
        <v>REGLIST</v>
      </c>
      <c r="AV821" s="1" t="str">
        <f t="shared" si="43"/>
        <v>REGLIST</v>
      </c>
      <c r="AW821" s="97">
        <f t="shared" si="44"/>
        <v>0</v>
      </c>
      <c r="AX821" s="96">
        <f t="shared" si="45"/>
        <v>0</v>
      </c>
      <c r="AY821" s="96">
        <f t="shared" si="46"/>
        <v>0</v>
      </c>
      <c r="AZ821" s="96">
        <f t="shared" si="47"/>
        <v>0</v>
      </c>
      <c r="BA821" s="96">
        <f t="shared" si="48"/>
        <v>0</v>
      </c>
      <c r="BB821" s="96">
        <f t="shared" si="49"/>
        <v>0</v>
      </c>
    </row>
    <row r="822" spans="33:54" hidden="1" x14ac:dyDescent="0.25">
      <c r="AG822" s="1" t="str">
        <f t="shared" si="50"/>
        <v/>
      </c>
      <c r="AH822" s="90">
        <v>248</v>
      </c>
      <c r="AI822" s="90">
        <v>248</v>
      </c>
      <c r="AJ822" s="1" t="str">
        <f>IFERROR(VLOOKUP(VLOOKUP($AI822,SALESTRANS,4,FALSE),'Master Info'!$A$14:$U$113,17,FALSE),"")</f>
        <v/>
      </c>
      <c r="AK822" s="1" t="str">
        <f>'Master Info'!$B$6&amp;Return!AI822</f>
        <v>17-18/248</v>
      </c>
      <c r="AL822" s="93" t="str">
        <f>IFERROR(VLOOKUP($AI822,'PIVOT REPORT'!$A$5:$K$1000,3,FALSE),"")</f>
        <v/>
      </c>
      <c r="AM822" s="91" t="str">
        <f>IFERROR(VLOOKUP($AI822,'PIVOT REPORT'!$A$5:$K$1000,9,FALSE),"")</f>
        <v/>
      </c>
      <c r="AN822" s="95" t="str">
        <f>IFERROR(VLOOKUP($AI822,'PIVOT REPORT'!$A$5:$K$1000,4,FALSE),"")</f>
        <v/>
      </c>
      <c r="AO822" s="91" t="str">
        <f>IFERROR(VLOOKUP($AI822,'PIVOT REPORT'!$A$5:$K$1000,5,FALSE),"")</f>
        <v/>
      </c>
      <c r="AP822" s="91" t="str">
        <f>IFERROR(VLOOKUP($AI822,'PIVOT REPORT'!$A$5:$K$1000,6,FALSE),"")</f>
        <v/>
      </c>
      <c r="AQ822" s="91" t="str">
        <f>IFERROR(VLOOKUP($AI822,'PIVOT REPORT'!$A$5:$K$1000,7,FALSE),"")</f>
        <v/>
      </c>
      <c r="AR822" s="91" t="str">
        <f>IFERROR(VLOOKUP($AI822,'PIVOT REPORT'!$A$5:$K$1000,8,FALSE),"")</f>
        <v/>
      </c>
      <c r="AS822" s="1"/>
      <c r="AT822" s="1" t="str">
        <f t="shared" si="41"/>
        <v/>
      </c>
      <c r="AU822" s="1" t="str">
        <f t="shared" si="42"/>
        <v>REGLIST</v>
      </c>
      <c r="AV822" s="1" t="str">
        <f t="shared" si="43"/>
        <v>REGLIST</v>
      </c>
      <c r="AW822" s="97">
        <f t="shared" si="44"/>
        <v>0</v>
      </c>
      <c r="AX822" s="96">
        <f t="shared" si="45"/>
        <v>0</v>
      </c>
      <c r="AY822" s="96">
        <f t="shared" si="46"/>
        <v>0</v>
      </c>
      <c r="AZ822" s="96">
        <f t="shared" si="47"/>
        <v>0</v>
      </c>
      <c r="BA822" s="96">
        <f t="shared" si="48"/>
        <v>0</v>
      </c>
      <c r="BB822" s="96">
        <f t="shared" si="49"/>
        <v>0</v>
      </c>
    </row>
    <row r="823" spans="33:54" hidden="1" x14ac:dyDescent="0.25">
      <c r="AG823" s="1" t="str">
        <f t="shared" si="50"/>
        <v/>
      </c>
      <c r="AH823" s="90">
        <v>249</v>
      </c>
      <c r="AI823" s="90">
        <v>249</v>
      </c>
      <c r="AJ823" s="1" t="str">
        <f>IFERROR(VLOOKUP(VLOOKUP($AI823,SALESTRANS,4,FALSE),'Master Info'!$A$14:$U$113,17,FALSE),"")</f>
        <v/>
      </c>
      <c r="AK823" s="1" t="str">
        <f>'Master Info'!$B$6&amp;Return!AI823</f>
        <v>17-18/249</v>
      </c>
      <c r="AL823" s="93" t="str">
        <f>IFERROR(VLOOKUP($AI823,'PIVOT REPORT'!$A$5:$K$1000,3,FALSE),"")</f>
        <v/>
      </c>
      <c r="AM823" s="91" t="str">
        <f>IFERROR(VLOOKUP($AI823,'PIVOT REPORT'!$A$5:$K$1000,9,FALSE),"")</f>
        <v/>
      </c>
      <c r="AN823" s="95" t="str">
        <f>IFERROR(VLOOKUP($AI823,'PIVOT REPORT'!$A$5:$K$1000,4,FALSE),"")</f>
        <v/>
      </c>
      <c r="AO823" s="91" t="str">
        <f>IFERROR(VLOOKUP($AI823,'PIVOT REPORT'!$A$5:$K$1000,5,FALSE),"")</f>
        <v/>
      </c>
      <c r="AP823" s="91" t="str">
        <f>IFERROR(VLOOKUP($AI823,'PIVOT REPORT'!$A$5:$K$1000,6,FALSE),"")</f>
        <v/>
      </c>
      <c r="AQ823" s="91" t="str">
        <f>IFERROR(VLOOKUP($AI823,'PIVOT REPORT'!$A$5:$K$1000,7,FALSE),"")</f>
        <v/>
      </c>
      <c r="AR823" s="91" t="str">
        <f>IFERROR(VLOOKUP($AI823,'PIVOT REPORT'!$A$5:$K$1000,8,FALSE),"")</f>
        <v/>
      </c>
      <c r="AS823" s="1"/>
      <c r="AT823" s="1" t="str">
        <f t="shared" si="41"/>
        <v/>
      </c>
      <c r="AU823" s="1" t="str">
        <f t="shared" si="42"/>
        <v>REGLIST</v>
      </c>
      <c r="AV823" s="1" t="str">
        <f t="shared" si="43"/>
        <v>REGLIST</v>
      </c>
      <c r="AW823" s="97">
        <f t="shared" si="44"/>
        <v>0</v>
      </c>
      <c r="AX823" s="96">
        <f t="shared" si="45"/>
        <v>0</v>
      </c>
      <c r="AY823" s="96">
        <f t="shared" si="46"/>
        <v>0</v>
      </c>
      <c r="AZ823" s="96">
        <f t="shared" si="47"/>
        <v>0</v>
      </c>
      <c r="BA823" s="96">
        <f t="shared" si="48"/>
        <v>0</v>
      </c>
      <c r="BB823" s="96">
        <f t="shared" si="49"/>
        <v>0</v>
      </c>
    </row>
    <row r="824" spans="33:54" hidden="1" x14ac:dyDescent="0.25">
      <c r="AG824" s="1" t="str">
        <f t="shared" si="50"/>
        <v/>
      </c>
      <c r="AH824" s="90">
        <v>250</v>
      </c>
      <c r="AI824" s="90">
        <v>250</v>
      </c>
      <c r="AJ824" s="1" t="str">
        <f>IFERROR(VLOOKUP(VLOOKUP($AI824,SALESTRANS,4,FALSE),'Master Info'!$A$14:$U$113,17,FALSE),"")</f>
        <v/>
      </c>
      <c r="AK824" s="1" t="str">
        <f>'Master Info'!$B$6&amp;Return!AI824</f>
        <v>17-18/250</v>
      </c>
      <c r="AL824" s="93" t="str">
        <f>IFERROR(VLOOKUP($AI824,'PIVOT REPORT'!$A$5:$K$1000,3,FALSE),"")</f>
        <v/>
      </c>
      <c r="AM824" s="91" t="str">
        <f>IFERROR(VLOOKUP($AI824,'PIVOT REPORT'!$A$5:$K$1000,9,FALSE),"")</f>
        <v/>
      </c>
      <c r="AN824" s="95" t="str">
        <f>IFERROR(VLOOKUP($AI824,'PIVOT REPORT'!$A$5:$K$1000,4,FALSE),"")</f>
        <v/>
      </c>
      <c r="AO824" s="91" t="str">
        <f>IFERROR(VLOOKUP($AI824,'PIVOT REPORT'!$A$5:$K$1000,5,FALSE),"")</f>
        <v/>
      </c>
      <c r="AP824" s="91" t="str">
        <f>IFERROR(VLOOKUP($AI824,'PIVOT REPORT'!$A$5:$K$1000,6,FALSE),"")</f>
        <v/>
      </c>
      <c r="AQ824" s="91" t="str">
        <f>IFERROR(VLOOKUP($AI824,'PIVOT REPORT'!$A$5:$K$1000,7,FALSE),"")</f>
        <v/>
      </c>
      <c r="AR824" s="91" t="str">
        <f>IFERROR(VLOOKUP($AI824,'PIVOT REPORT'!$A$5:$K$1000,8,FALSE),"")</f>
        <v/>
      </c>
      <c r="AS824" s="1"/>
      <c r="AT824" s="1" t="str">
        <f t="shared" si="41"/>
        <v/>
      </c>
      <c r="AU824" s="1" t="str">
        <f t="shared" si="42"/>
        <v>REGLIST</v>
      </c>
      <c r="AV824" s="1" t="str">
        <f t="shared" si="43"/>
        <v>REGLIST</v>
      </c>
      <c r="AW824" s="97">
        <f t="shared" si="44"/>
        <v>0</v>
      </c>
      <c r="AX824" s="96">
        <f t="shared" si="45"/>
        <v>0</v>
      </c>
      <c r="AY824" s="96">
        <f t="shared" si="46"/>
        <v>0</v>
      </c>
      <c r="AZ824" s="96">
        <f t="shared" si="47"/>
        <v>0</v>
      </c>
      <c r="BA824" s="96">
        <f t="shared" si="48"/>
        <v>0</v>
      </c>
      <c r="BB824" s="96">
        <f t="shared" si="49"/>
        <v>0</v>
      </c>
    </row>
    <row r="825" spans="33:54" hidden="1" x14ac:dyDescent="0.25">
      <c r="AG825" s="1" t="str">
        <f t="shared" si="50"/>
        <v/>
      </c>
      <c r="AH825" s="90">
        <v>251</v>
      </c>
      <c r="AI825" s="90">
        <v>251</v>
      </c>
      <c r="AJ825" s="1" t="str">
        <f>IFERROR(VLOOKUP(VLOOKUP($AI825,SALESTRANS,4,FALSE),'Master Info'!$A$14:$U$113,17,FALSE),"")</f>
        <v/>
      </c>
      <c r="AK825" s="1" t="str">
        <f>'Master Info'!$B$6&amp;Return!AI825</f>
        <v>17-18/251</v>
      </c>
      <c r="AL825" s="93" t="str">
        <f>IFERROR(VLOOKUP($AI825,'PIVOT REPORT'!$A$5:$K$1000,3,FALSE),"")</f>
        <v/>
      </c>
      <c r="AM825" s="91" t="str">
        <f>IFERROR(VLOOKUP($AI825,'PIVOT REPORT'!$A$5:$K$1000,9,FALSE),"")</f>
        <v/>
      </c>
      <c r="AN825" s="95" t="str">
        <f>IFERROR(VLOOKUP($AI825,'PIVOT REPORT'!$A$5:$K$1000,4,FALSE),"")</f>
        <v/>
      </c>
      <c r="AO825" s="91" t="str">
        <f>IFERROR(VLOOKUP($AI825,'PIVOT REPORT'!$A$5:$K$1000,5,FALSE),"")</f>
        <v/>
      </c>
      <c r="AP825" s="91" t="str">
        <f>IFERROR(VLOOKUP($AI825,'PIVOT REPORT'!$A$5:$K$1000,6,FALSE),"")</f>
        <v/>
      </c>
      <c r="AQ825" s="91" t="str">
        <f>IFERROR(VLOOKUP($AI825,'PIVOT REPORT'!$A$5:$K$1000,7,FALSE),"")</f>
        <v/>
      </c>
      <c r="AR825" s="91" t="str">
        <f>IFERROR(VLOOKUP($AI825,'PIVOT REPORT'!$A$5:$K$1000,8,FALSE),"")</f>
        <v/>
      </c>
      <c r="AS825" s="1"/>
      <c r="AT825" s="1" t="str">
        <f t="shared" si="41"/>
        <v/>
      </c>
      <c r="AU825" s="1" t="str">
        <f t="shared" si="42"/>
        <v>REGLIST</v>
      </c>
      <c r="AV825" s="1" t="str">
        <f t="shared" si="43"/>
        <v>REGLIST</v>
      </c>
      <c r="AW825" s="97">
        <f t="shared" si="44"/>
        <v>0</v>
      </c>
      <c r="AX825" s="96">
        <f t="shared" si="45"/>
        <v>0</v>
      </c>
      <c r="AY825" s="96">
        <f t="shared" si="46"/>
        <v>0</v>
      </c>
      <c r="AZ825" s="96">
        <f t="shared" si="47"/>
        <v>0</v>
      </c>
      <c r="BA825" s="96">
        <f t="shared" si="48"/>
        <v>0</v>
      </c>
      <c r="BB825" s="96">
        <f t="shared" si="49"/>
        <v>0</v>
      </c>
    </row>
    <row r="826" spans="33:54" hidden="1" x14ac:dyDescent="0.25">
      <c r="AG826" s="1" t="str">
        <f t="shared" si="50"/>
        <v/>
      </c>
      <c r="AH826" s="90">
        <v>252</v>
      </c>
      <c r="AI826" s="90">
        <v>252</v>
      </c>
      <c r="AJ826" s="1" t="str">
        <f>IFERROR(VLOOKUP(VLOOKUP($AI826,SALESTRANS,4,FALSE),'Master Info'!$A$14:$U$113,17,FALSE),"")</f>
        <v/>
      </c>
      <c r="AK826" s="1" t="str">
        <f>'Master Info'!$B$6&amp;Return!AI826</f>
        <v>17-18/252</v>
      </c>
      <c r="AL826" s="93" t="str">
        <f>IFERROR(VLOOKUP($AI826,'PIVOT REPORT'!$A$5:$K$1000,3,FALSE),"")</f>
        <v/>
      </c>
      <c r="AM826" s="91" t="str">
        <f>IFERROR(VLOOKUP($AI826,'PIVOT REPORT'!$A$5:$K$1000,9,FALSE),"")</f>
        <v/>
      </c>
      <c r="AN826" s="95" t="str">
        <f>IFERROR(VLOOKUP($AI826,'PIVOT REPORT'!$A$5:$K$1000,4,FALSE),"")</f>
        <v/>
      </c>
      <c r="AO826" s="91" t="str">
        <f>IFERROR(VLOOKUP($AI826,'PIVOT REPORT'!$A$5:$K$1000,5,FALSE),"")</f>
        <v/>
      </c>
      <c r="AP826" s="91" t="str">
        <f>IFERROR(VLOOKUP($AI826,'PIVOT REPORT'!$A$5:$K$1000,6,FALSE),"")</f>
        <v/>
      </c>
      <c r="AQ826" s="91" t="str">
        <f>IFERROR(VLOOKUP($AI826,'PIVOT REPORT'!$A$5:$K$1000,7,FALSE),"")</f>
        <v/>
      </c>
      <c r="AR826" s="91" t="str">
        <f>IFERROR(VLOOKUP($AI826,'PIVOT REPORT'!$A$5:$K$1000,8,FALSE),"")</f>
        <v/>
      </c>
      <c r="AS826" s="1"/>
      <c r="AT826" s="1" t="str">
        <f t="shared" si="41"/>
        <v/>
      </c>
      <c r="AU826" s="1" t="str">
        <f t="shared" si="42"/>
        <v>REGLIST</v>
      </c>
      <c r="AV826" s="1" t="str">
        <f t="shared" si="43"/>
        <v>REGLIST</v>
      </c>
      <c r="AW826" s="97">
        <f t="shared" si="44"/>
        <v>0</v>
      </c>
      <c r="AX826" s="96">
        <f t="shared" si="45"/>
        <v>0</v>
      </c>
      <c r="AY826" s="96">
        <f t="shared" si="46"/>
        <v>0</v>
      </c>
      <c r="AZ826" s="96">
        <f t="shared" si="47"/>
        <v>0</v>
      </c>
      <c r="BA826" s="96">
        <f t="shared" si="48"/>
        <v>0</v>
      </c>
      <c r="BB826" s="96">
        <f t="shared" si="49"/>
        <v>0</v>
      </c>
    </row>
    <row r="827" spans="33:54" hidden="1" x14ac:dyDescent="0.25">
      <c r="AG827" s="1" t="str">
        <f t="shared" si="50"/>
        <v/>
      </c>
      <c r="AH827" s="90">
        <v>253</v>
      </c>
      <c r="AI827" s="90">
        <v>253</v>
      </c>
      <c r="AJ827" s="1" t="str">
        <f>IFERROR(VLOOKUP(VLOOKUP($AI827,SALESTRANS,4,FALSE),'Master Info'!$A$14:$U$113,17,FALSE),"")</f>
        <v/>
      </c>
      <c r="AK827" s="1" t="str">
        <f>'Master Info'!$B$6&amp;Return!AI827</f>
        <v>17-18/253</v>
      </c>
      <c r="AL827" s="93" t="str">
        <f>IFERROR(VLOOKUP($AI827,'PIVOT REPORT'!$A$5:$K$1000,3,FALSE),"")</f>
        <v/>
      </c>
      <c r="AM827" s="91" t="str">
        <f>IFERROR(VLOOKUP($AI827,'PIVOT REPORT'!$A$5:$K$1000,9,FALSE),"")</f>
        <v/>
      </c>
      <c r="AN827" s="95" t="str">
        <f>IFERROR(VLOOKUP($AI827,'PIVOT REPORT'!$A$5:$K$1000,4,FALSE),"")</f>
        <v/>
      </c>
      <c r="AO827" s="91" t="str">
        <f>IFERROR(VLOOKUP($AI827,'PIVOT REPORT'!$A$5:$K$1000,5,FALSE),"")</f>
        <v/>
      </c>
      <c r="AP827" s="91" t="str">
        <f>IFERROR(VLOOKUP($AI827,'PIVOT REPORT'!$A$5:$K$1000,6,FALSE),"")</f>
        <v/>
      </c>
      <c r="AQ827" s="91" t="str">
        <f>IFERROR(VLOOKUP($AI827,'PIVOT REPORT'!$A$5:$K$1000,7,FALSE),"")</f>
        <v/>
      </c>
      <c r="AR827" s="91" t="str">
        <f>IFERROR(VLOOKUP($AI827,'PIVOT REPORT'!$A$5:$K$1000,8,FALSE),"")</f>
        <v/>
      </c>
      <c r="AS827" s="1"/>
      <c r="AT827" s="1" t="str">
        <f t="shared" si="41"/>
        <v/>
      </c>
      <c r="AU827" s="1" t="str">
        <f t="shared" si="42"/>
        <v>REGLIST</v>
      </c>
      <c r="AV827" s="1" t="str">
        <f t="shared" si="43"/>
        <v>REGLIST</v>
      </c>
      <c r="AW827" s="97">
        <f t="shared" si="44"/>
        <v>0</v>
      </c>
      <c r="AX827" s="96">
        <f t="shared" si="45"/>
        <v>0</v>
      </c>
      <c r="AY827" s="96">
        <f t="shared" si="46"/>
        <v>0</v>
      </c>
      <c r="AZ827" s="96">
        <f t="shared" si="47"/>
        <v>0</v>
      </c>
      <c r="BA827" s="96">
        <f t="shared" si="48"/>
        <v>0</v>
      </c>
      <c r="BB827" s="96">
        <f t="shared" si="49"/>
        <v>0</v>
      </c>
    </row>
    <row r="828" spans="33:54" hidden="1" x14ac:dyDescent="0.25">
      <c r="AG828" s="1" t="str">
        <f t="shared" si="50"/>
        <v/>
      </c>
      <c r="AH828" s="90">
        <v>254</v>
      </c>
      <c r="AI828" s="90">
        <v>254</v>
      </c>
      <c r="AJ828" s="1" t="str">
        <f>IFERROR(VLOOKUP(VLOOKUP($AI828,SALESTRANS,4,FALSE),'Master Info'!$A$14:$U$113,17,FALSE),"")</f>
        <v/>
      </c>
      <c r="AK828" s="1" t="str">
        <f>'Master Info'!$B$6&amp;Return!AI828</f>
        <v>17-18/254</v>
      </c>
      <c r="AL828" s="93" t="str">
        <f>IFERROR(VLOOKUP($AI828,'PIVOT REPORT'!$A$5:$K$1000,3,FALSE),"")</f>
        <v/>
      </c>
      <c r="AM828" s="91" t="str">
        <f>IFERROR(VLOOKUP($AI828,'PIVOT REPORT'!$A$5:$K$1000,9,FALSE),"")</f>
        <v/>
      </c>
      <c r="AN828" s="95" t="str">
        <f>IFERROR(VLOOKUP($AI828,'PIVOT REPORT'!$A$5:$K$1000,4,FALSE),"")</f>
        <v/>
      </c>
      <c r="AO828" s="91" t="str">
        <f>IFERROR(VLOOKUP($AI828,'PIVOT REPORT'!$A$5:$K$1000,5,FALSE),"")</f>
        <v/>
      </c>
      <c r="AP828" s="91" t="str">
        <f>IFERROR(VLOOKUP($AI828,'PIVOT REPORT'!$A$5:$K$1000,6,FALSE),"")</f>
        <v/>
      </c>
      <c r="AQ828" s="91" t="str">
        <f>IFERROR(VLOOKUP($AI828,'PIVOT REPORT'!$A$5:$K$1000,7,FALSE),"")</f>
        <v/>
      </c>
      <c r="AR828" s="91" t="str">
        <f>IFERROR(VLOOKUP($AI828,'PIVOT REPORT'!$A$5:$K$1000,8,FALSE),"")</f>
        <v/>
      </c>
      <c r="AS828" s="1"/>
      <c r="AT828" s="1" t="str">
        <f t="shared" si="41"/>
        <v/>
      </c>
      <c r="AU828" s="1" t="str">
        <f t="shared" si="42"/>
        <v>REGLIST</v>
      </c>
      <c r="AV828" s="1" t="str">
        <f t="shared" si="43"/>
        <v>REGLIST</v>
      </c>
      <c r="AW828" s="97">
        <f t="shared" si="44"/>
        <v>0</v>
      </c>
      <c r="AX828" s="96">
        <f t="shared" si="45"/>
        <v>0</v>
      </c>
      <c r="AY828" s="96">
        <f t="shared" si="46"/>
        <v>0</v>
      </c>
      <c r="AZ828" s="96">
        <f t="shared" si="47"/>
        <v>0</v>
      </c>
      <c r="BA828" s="96">
        <f t="shared" si="48"/>
        <v>0</v>
      </c>
      <c r="BB828" s="96">
        <f t="shared" si="49"/>
        <v>0</v>
      </c>
    </row>
    <row r="829" spans="33:54" hidden="1" x14ac:dyDescent="0.25">
      <c r="AG829" s="1" t="str">
        <f t="shared" si="50"/>
        <v/>
      </c>
      <c r="AH829" s="90">
        <v>255</v>
      </c>
      <c r="AI829" s="90">
        <v>255</v>
      </c>
      <c r="AJ829" s="1" t="str">
        <f>IFERROR(VLOOKUP(VLOOKUP($AI829,SALESTRANS,4,FALSE),'Master Info'!$A$14:$U$113,17,FALSE),"")</f>
        <v/>
      </c>
      <c r="AK829" s="1" t="str">
        <f>'Master Info'!$B$6&amp;Return!AI829</f>
        <v>17-18/255</v>
      </c>
      <c r="AL829" s="93" t="str">
        <f>IFERROR(VLOOKUP($AI829,'PIVOT REPORT'!$A$5:$K$1000,3,FALSE),"")</f>
        <v/>
      </c>
      <c r="AM829" s="91" t="str">
        <f>IFERROR(VLOOKUP($AI829,'PIVOT REPORT'!$A$5:$K$1000,9,FALSE),"")</f>
        <v/>
      </c>
      <c r="AN829" s="95" t="str">
        <f>IFERROR(VLOOKUP($AI829,'PIVOT REPORT'!$A$5:$K$1000,4,FALSE),"")</f>
        <v/>
      </c>
      <c r="AO829" s="91" t="str">
        <f>IFERROR(VLOOKUP($AI829,'PIVOT REPORT'!$A$5:$K$1000,5,FALSE),"")</f>
        <v/>
      </c>
      <c r="AP829" s="91" t="str">
        <f>IFERROR(VLOOKUP($AI829,'PIVOT REPORT'!$A$5:$K$1000,6,FALSE),"")</f>
        <v/>
      </c>
      <c r="AQ829" s="91" t="str">
        <f>IFERROR(VLOOKUP($AI829,'PIVOT REPORT'!$A$5:$K$1000,7,FALSE),"")</f>
        <v/>
      </c>
      <c r="AR829" s="91" t="str">
        <f>IFERROR(VLOOKUP($AI829,'PIVOT REPORT'!$A$5:$K$1000,8,FALSE),"")</f>
        <v/>
      </c>
      <c r="AS829" s="1"/>
      <c r="AT829" s="1" t="str">
        <f t="shared" si="41"/>
        <v/>
      </c>
      <c r="AU829" s="1" t="str">
        <f t="shared" si="42"/>
        <v>REGLIST</v>
      </c>
      <c r="AV829" s="1" t="str">
        <f t="shared" si="43"/>
        <v>REGLIST</v>
      </c>
      <c r="AW829" s="97">
        <f t="shared" si="44"/>
        <v>0</v>
      </c>
      <c r="AX829" s="96">
        <f t="shared" si="45"/>
        <v>0</v>
      </c>
      <c r="AY829" s="96">
        <f t="shared" si="46"/>
        <v>0</v>
      </c>
      <c r="AZ829" s="96">
        <f t="shared" si="47"/>
        <v>0</v>
      </c>
      <c r="BA829" s="96">
        <f t="shared" si="48"/>
        <v>0</v>
      </c>
      <c r="BB829" s="96">
        <f t="shared" si="49"/>
        <v>0</v>
      </c>
    </row>
    <row r="830" spans="33:54" hidden="1" x14ac:dyDescent="0.25">
      <c r="AG830" s="1" t="str">
        <f t="shared" si="50"/>
        <v/>
      </c>
      <c r="AH830" s="90">
        <v>256</v>
      </c>
      <c r="AI830" s="90">
        <v>256</v>
      </c>
      <c r="AJ830" s="1" t="str">
        <f>IFERROR(VLOOKUP(VLOOKUP($AI830,SALESTRANS,4,FALSE),'Master Info'!$A$14:$U$113,17,FALSE),"")</f>
        <v/>
      </c>
      <c r="AK830" s="1" t="str">
        <f>'Master Info'!$B$6&amp;Return!AI830</f>
        <v>17-18/256</v>
      </c>
      <c r="AL830" s="93" t="str">
        <f>IFERROR(VLOOKUP($AI830,'PIVOT REPORT'!$A$5:$K$1000,3,FALSE),"")</f>
        <v/>
      </c>
      <c r="AM830" s="91" t="str">
        <f>IFERROR(VLOOKUP($AI830,'PIVOT REPORT'!$A$5:$K$1000,9,FALSE),"")</f>
        <v/>
      </c>
      <c r="AN830" s="95" t="str">
        <f>IFERROR(VLOOKUP($AI830,'PIVOT REPORT'!$A$5:$K$1000,4,FALSE),"")</f>
        <v/>
      </c>
      <c r="AO830" s="91" t="str">
        <f>IFERROR(VLOOKUP($AI830,'PIVOT REPORT'!$A$5:$K$1000,5,FALSE),"")</f>
        <v/>
      </c>
      <c r="AP830" s="91" t="str">
        <f>IFERROR(VLOOKUP($AI830,'PIVOT REPORT'!$A$5:$K$1000,6,FALSE),"")</f>
        <v/>
      </c>
      <c r="AQ830" s="91" t="str">
        <f>IFERROR(VLOOKUP($AI830,'PIVOT REPORT'!$A$5:$K$1000,7,FALSE),"")</f>
        <v/>
      </c>
      <c r="AR830" s="91" t="str">
        <f>IFERROR(VLOOKUP($AI830,'PIVOT REPORT'!$A$5:$K$1000,8,FALSE),"")</f>
        <v/>
      </c>
      <c r="AS830" s="1"/>
      <c r="AT830" s="1" t="str">
        <f t="shared" si="41"/>
        <v/>
      </c>
      <c r="AU830" s="1" t="str">
        <f t="shared" si="42"/>
        <v>REGLIST</v>
      </c>
      <c r="AV830" s="1" t="str">
        <f t="shared" si="43"/>
        <v>REGLIST</v>
      </c>
      <c r="AW830" s="97">
        <f t="shared" si="44"/>
        <v>0</v>
      </c>
      <c r="AX830" s="96">
        <f t="shared" si="45"/>
        <v>0</v>
      </c>
      <c r="AY830" s="96">
        <f t="shared" si="46"/>
        <v>0</v>
      </c>
      <c r="AZ830" s="96">
        <f t="shared" si="47"/>
        <v>0</v>
      </c>
      <c r="BA830" s="96">
        <f t="shared" si="48"/>
        <v>0</v>
      </c>
      <c r="BB830" s="96">
        <f t="shared" si="49"/>
        <v>0</v>
      </c>
    </row>
    <row r="831" spans="33:54" hidden="1" x14ac:dyDescent="0.25">
      <c r="AG831" s="1" t="str">
        <f t="shared" si="50"/>
        <v/>
      </c>
      <c r="AH831" s="90">
        <v>257</v>
      </c>
      <c r="AI831" s="90">
        <v>257</v>
      </c>
      <c r="AJ831" s="1" t="str">
        <f>IFERROR(VLOOKUP(VLOOKUP($AI831,SALESTRANS,4,FALSE),'Master Info'!$A$14:$U$113,17,FALSE),"")</f>
        <v/>
      </c>
      <c r="AK831" s="1" t="str">
        <f>'Master Info'!$B$6&amp;Return!AI831</f>
        <v>17-18/257</v>
      </c>
      <c r="AL831" s="93" t="str">
        <f>IFERROR(VLOOKUP($AI831,'PIVOT REPORT'!$A$5:$K$1000,3,FALSE),"")</f>
        <v/>
      </c>
      <c r="AM831" s="91" t="str">
        <f>IFERROR(VLOOKUP($AI831,'PIVOT REPORT'!$A$5:$K$1000,9,FALSE),"")</f>
        <v/>
      </c>
      <c r="AN831" s="95" t="str">
        <f>IFERROR(VLOOKUP($AI831,'PIVOT REPORT'!$A$5:$K$1000,4,FALSE),"")</f>
        <v/>
      </c>
      <c r="AO831" s="91" t="str">
        <f>IFERROR(VLOOKUP($AI831,'PIVOT REPORT'!$A$5:$K$1000,5,FALSE),"")</f>
        <v/>
      </c>
      <c r="AP831" s="91" t="str">
        <f>IFERROR(VLOOKUP($AI831,'PIVOT REPORT'!$A$5:$K$1000,6,FALSE),"")</f>
        <v/>
      </c>
      <c r="AQ831" s="91" t="str">
        <f>IFERROR(VLOOKUP($AI831,'PIVOT REPORT'!$A$5:$K$1000,7,FALSE),"")</f>
        <v/>
      </c>
      <c r="AR831" s="91" t="str">
        <f>IFERROR(VLOOKUP($AI831,'PIVOT REPORT'!$A$5:$K$1000,8,FALSE),"")</f>
        <v/>
      </c>
      <c r="AS831" s="1"/>
      <c r="AT831" s="1" t="str">
        <f t="shared" ref="AT831:AT894" si="51">IFERROR(VLOOKUP(LEFT(AJ831,2),State,2),"")</f>
        <v/>
      </c>
      <c r="AU831" s="1" t="str">
        <f t="shared" ref="AU831:AU894" si="52">IF(RIGHT(AJ831,12)&lt;&gt;"UNREGISTERED","REGLIST",IF(AND(AO831&gt;=250000,AP831&gt;0),"IGSLIST","CONSO"))</f>
        <v>REGLIST</v>
      </c>
      <c r="AV831" s="1" t="str">
        <f t="shared" si="43"/>
        <v>REGLIST</v>
      </c>
      <c r="AW831" s="97">
        <f t="shared" si="44"/>
        <v>0</v>
      </c>
      <c r="AX831" s="96">
        <f t="shared" si="45"/>
        <v>0</v>
      </c>
      <c r="AY831" s="96">
        <f t="shared" si="46"/>
        <v>0</v>
      </c>
      <c r="AZ831" s="96">
        <f t="shared" si="47"/>
        <v>0</v>
      </c>
      <c r="BA831" s="96">
        <f t="shared" si="48"/>
        <v>0</v>
      </c>
      <c r="BB831" s="96">
        <f t="shared" si="49"/>
        <v>0</v>
      </c>
    </row>
    <row r="832" spans="33:54" hidden="1" x14ac:dyDescent="0.25">
      <c r="AG832" s="1" t="str">
        <f t="shared" si="50"/>
        <v/>
      </c>
      <c r="AH832" s="90">
        <v>258</v>
      </c>
      <c r="AI832" s="90">
        <v>258</v>
      </c>
      <c r="AJ832" s="1" t="str">
        <f>IFERROR(VLOOKUP(VLOOKUP($AI832,SALESTRANS,4,FALSE),'Master Info'!$A$14:$U$113,17,FALSE),"")</f>
        <v/>
      </c>
      <c r="AK832" s="1" t="str">
        <f>'Master Info'!$B$6&amp;Return!AI832</f>
        <v>17-18/258</v>
      </c>
      <c r="AL832" s="93" t="str">
        <f>IFERROR(VLOOKUP($AI832,'PIVOT REPORT'!$A$5:$K$1000,3,FALSE),"")</f>
        <v/>
      </c>
      <c r="AM832" s="91" t="str">
        <f>IFERROR(VLOOKUP($AI832,'PIVOT REPORT'!$A$5:$K$1000,9,FALSE),"")</f>
        <v/>
      </c>
      <c r="AN832" s="95" t="str">
        <f>IFERROR(VLOOKUP($AI832,'PIVOT REPORT'!$A$5:$K$1000,4,FALSE),"")</f>
        <v/>
      </c>
      <c r="AO832" s="91" t="str">
        <f>IFERROR(VLOOKUP($AI832,'PIVOT REPORT'!$A$5:$K$1000,5,FALSE),"")</f>
        <v/>
      </c>
      <c r="AP832" s="91" t="str">
        <f>IFERROR(VLOOKUP($AI832,'PIVOT REPORT'!$A$5:$K$1000,6,FALSE),"")</f>
        <v/>
      </c>
      <c r="AQ832" s="91" t="str">
        <f>IFERROR(VLOOKUP($AI832,'PIVOT REPORT'!$A$5:$K$1000,7,FALSE),"")</f>
        <v/>
      </c>
      <c r="AR832" s="91" t="str">
        <f>IFERROR(VLOOKUP($AI832,'PIVOT REPORT'!$A$5:$K$1000,8,FALSE),"")</f>
        <v/>
      </c>
      <c r="AS832" s="1"/>
      <c r="AT832" s="1" t="str">
        <f t="shared" si="51"/>
        <v/>
      </c>
      <c r="AU832" s="1" t="str">
        <f t="shared" si="52"/>
        <v>REGLIST</v>
      </c>
      <c r="AV832" s="1" t="str">
        <f t="shared" ref="AV832:AV895" si="53">AG832&amp;AU832</f>
        <v>REGLIST</v>
      </c>
      <c r="AW832" s="97">
        <f t="shared" ref="AW832:AW895" si="54">IF(MONTH($K$2)&amp;"CONSO"=$AV832,$AN832,0)</f>
        <v>0</v>
      </c>
      <c r="AX832" s="96">
        <f t="shared" ref="AX832:AX895" si="55">IF(MONTH($K$2)&amp;"CONSO"=$AV832,$AO832,0)</f>
        <v>0</v>
      </c>
      <c r="AY832" s="96">
        <f t="shared" ref="AY832:AY895" si="56">IF(MONTH($K$2)&amp;"CONSO"=$AV832,$AP832,0)</f>
        <v>0</v>
      </c>
      <c r="AZ832" s="96">
        <f t="shared" ref="AZ832:AZ895" si="57">IF(MONTH($K$2)&amp;"CONSO"=$AV832,$AQ832,0)</f>
        <v>0</v>
      </c>
      <c r="BA832" s="96">
        <f t="shared" ref="BA832:BA895" si="58">IF(MONTH($K$2)&amp;"CONSO"=$AV832,$AR832,0)</f>
        <v>0</v>
      </c>
      <c r="BB832" s="96">
        <f t="shared" ref="BB832:BB895" si="59">IF(MONTH($K$2)&amp;"CONSO"=$AV832,$AM832,0)</f>
        <v>0</v>
      </c>
    </row>
    <row r="833" spans="33:54" hidden="1" x14ac:dyDescent="0.25">
      <c r="AG833" s="1" t="str">
        <f t="shared" si="50"/>
        <v/>
      </c>
      <c r="AH833" s="90">
        <v>259</v>
      </c>
      <c r="AI833" s="90">
        <v>259</v>
      </c>
      <c r="AJ833" s="1" t="str">
        <f>IFERROR(VLOOKUP(VLOOKUP($AI833,SALESTRANS,4,FALSE),'Master Info'!$A$14:$U$113,17,FALSE),"")</f>
        <v/>
      </c>
      <c r="AK833" s="1" t="str">
        <f>'Master Info'!$B$6&amp;Return!AI833</f>
        <v>17-18/259</v>
      </c>
      <c r="AL833" s="93" t="str">
        <f>IFERROR(VLOOKUP($AI833,'PIVOT REPORT'!$A$5:$K$1000,3,FALSE),"")</f>
        <v/>
      </c>
      <c r="AM833" s="91" t="str">
        <f>IFERROR(VLOOKUP($AI833,'PIVOT REPORT'!$A$5:$K$1000,9,FALSE),"")</f>
        <v/>
      </c>
      <c r="AN833" s="95" t="str">
        <f>IFERROR(VLOOKUP($AI833,'PIVOT REPORT'!$A$5:$K$1000,4,FALSE),"")</f>
        <v/>
      </c>
      <c r="AO833" s="91" t="str">
        <f>IFERROR(VLOOKUP($AI833,'PIVOT REPORT'!$A$5:$K$1000,5,FALSE),"")</f>
        <v/>
      </c>
      <c r="AP833" s="91" t="str">
        <f>IFERROR(VLOOKUP($AI833,'PIVOT REPORT'!$A$5:$K$1000,6,FALSE),"")</f>
        <v/>
      </c>
      <c r="AQ833" s="91" t="str">
        <f>IFERROR(VLOOKUP($AI833,'PIVOT REPORT'!$A$5:$K$1000,7,FALSE),"")</f>
        <v/>
      </c>
      <c r="AR833" s="91" t="str">
        <f>IFERROR(VLOOKUP($AI833,'PIVOT REPORT'!$A$5:$K$1000,8,FALSE),"")</f>
        <v/>
      </c>
      <c r="AS833" s="1"/>
      <c r="AT833" s="1" t="str">
        <f t="shared" si="51"/>
        <v/>
      </c>
      <c r="AU833" s="1" t="str">
        <f t="shared" si="52"/>
        <v>REGLIST</v>
      </c>
      <c r="AV833" s="1" t="str">
        <f t="shared" si="53"/>
        <v>REGLIST</v>
      </c>
      <c r="AW833" s="97">
        <f t="shared" si="54"/>
        <v>0</v>
      </c>
      <c r="AX833" s="96">
        <f t="shared" si="55"/>
        <v>0</v>
      </c>
      <c r="AY833" s="96">
        <f t="shared" si="56"/>
        <v>0</v>
      </c>
      <c r="AZ833" s="96">
        <f t="shared" si="57"/>
        <v>0</v>
      </c>
      <c r="BA833" s="96">
        <f t="shared" si="58"/>
        <v>0</v>
      </c>
      <c r="BB833" s="96">
        <f t="shared" si="59"/>
        <v>0</v>
      </c>
    </row>
    <row r="834" spans="33:54" hidden="1" x14ac:dyDescent="0.25">
      <c r="AG834" s="1" t="str">
        <f t="shared" ref="AG834:AG897" si="60">IFERROR(MONTH(AL834),"")</f>
        <v/>
      </c>
      <c r="AH834" s="90">
        <v>260</v>
      </c>
      <c r="AI834" s="90">
        <v>260</v>
      </c>
      <c r="AJ834" s="1" t="str">
        <f>IFERROR(VLOOKUP(VLOOKUP($AI834,SALESTRANS,4,FALSE),'Master Info'!$A$14:$U$113,17,FALSE),"")</f>
        <v/>
      </c>
      <c r="AK834" s="1" t="str">
        <f>'Master Info'!$B$6&amp;Return!AI834</f>
        <v>17-18/260</v>
      </c>
      <c r="AL834" s="93" t="str">
        <f>IFERROR(VLOOKUP($AI834,'PIVOT REPORT'!$A$5:$K$1000,3,FALSE),"")</f>
        <v/>
      </c>
      <c r="AM834" s="91" t="str">
        <f>IFERROR(VLOOKUP($AI834,'PIVOT REPORT'!$A$5:$K$1000,9,FALSE),"")</f>
        <v/>
      </c>
      <c r="AN834" s="95" t="str">
        <f>IFERROR(VLOOKUP($AI834,'PIVOT REPORT'!$A$5:$K$1000,4,FALSE),"")</f>
        <v/>
      </c>
      <c r="AO834" s="91" t="str">
        <f>IFERROR(VLOOKUP($AI834,'PIVOT REPORT'!$A$5:$K$1000,5,FALSE),"")</f>
        <v/>
      </c>
      <c r="AP834" s="91" t="str">
        <f>IFERROR(VLOOKUP($AI834,'PIVOT REPORT'!$A$5:$K$1000,6,FALSE),"")</f>
        <v/>
      </c>
      <c r="AQ834" s="91" t="str">
        <f>IFERROR(VLOOKUP($AI834,'PIVOT REPORT'!$A$5:$K$1000,7,FALSE),"")</f>
        <v/>
      </c>
      <c r="AR834" s="91" t="str">
        <f>IFERROR(VLOOKUP($AI834,'PIVOT REPORT'!$A$5:$K$1000,8,FALSE),"")</f>
        <v/>
      </c>
      <c r="AS834" s="1"/>
      <c r="AT834" s="1" t="str">
        <f t="shared" si="51"/>
        <v/>
      </c>
      <c r="AU834" s="1" t="str">
        <f t="shared" si="52"/>
        <v>REGLIST</v>
      </c>
      <c r="AV834" s="1" t="str">
        <f t="shared" si="53"/>
        <v>REGLIST</v>
      </c>
      <c r="AW834" s="97">
        <f t="shared" si="54"/>
        <v>0</v>
      </c>
      <c r="AX834" s="96">
        <f t="shared" si="55"/>
        <v>0</v>
      </c>
      <c r="AY834" s="96">
        <f t="shared" si="56"/>
        <v>0</v>
      </c>
      <c r="AZ834" s="96">
        <f t="shared" si="57"/>
        <v>0</v>
      </c>
      <c r="BA834" s="96">
        <f t="shared" si="58"/>
        <v>0</v>
      </c>
      <c r="BB834" s="96">
        <f t="shared" si="59"/>
        <v>0</v>
      </c>
    </row>
    <row r="835" spans="33:54" hidden="1" x14ac:dyDescent="0.25">
      <c r="AG835" s="1" t="str">
        <f t="shared" si="60"/>
        <v/>
      </c>
      <c r="AH835" s="90">
        <v>261</v>
      </c>
      <c r="AI835" s="90">
        <v>261</v>
      </c>
      <c r="AJ835" s="1" t="str">
        <f>IFERROR(VLOOKUP(VLOOKUP($AI835,SALESTRANS,4,FALSE),'Master Info'!$A$14:$U$113,17,FALSE),"")</f>
        <v/>
      </c>
      <c r="AK835" s="1" t="str">
        <f>'Master Info'!$B$6&amp;Return!AI835</f>
        <v>17-18/261</v>
      </c>
      <c r="AL835" s="93" t="str">
        <f>IFERROR(VLOOKUP($AI835,'PIVOT REPORT'!$A$5:$K$1000,3,FALSE),"")</f>
        <v/>
      </c>
      <c r="AM835" s="91" t="str">
        <f>IFERROR(VLOOKUP($AI835,'PIVOT REPORT'!$A$5:$K$1000,9,FALSE),"")</f>
        <v/>
      </c>
      <c r="AN835" s="95" t="str">
        <f>IFERROR(VLOOKUP($AI835,'PIVOT REPORT'!$A$5:$K$1000,4,FALSE),"")</f>
        <v/>
      </c>
      <c r="AO835" s="91" t="str">
        <f>IFERROR(VLOOKUP($AI835,'PIVOT REPORT'!$A$5:$K$1000,5,FALSE),"")</f>
        <v/>
      </c>
      <c r="AP835" s="91" t="str">
        <f>IFERROR(VLOOKUP($AI835,'PIVOT REPORT'!$A$5:$K$1000,6,FALSE),"")</f>
        <v/>
      </c>
      <c r="AQ835" s="91" t="str">
        <f>IFERROR(VLOOKUP($AI835,'PIVOT REPORT'!$A$5:$K$1000,7,FALSE),"")</f>
        <v/>
      </c>
      <c r="AR835" s="91" t="str">
        <f>IFERROR(VLOOKUP($AI835,'PIVOT REPORT'!$A$5:$K$1000,8,FALSE),"")</f>
        <v/>
      </c>
      <c r="AS835" s="1"/>
      <c r="AT835" s="1" t="str">
        <f t="shared" si="51"/>
        <v/>
      </c>
      <c r="AU835" s="1" t="str">
        <f t="shared" si="52"/>
        <v>REGLIST</v>
      </c>
      <c r="AV835" s="1" t="str">
        <f t="shared" si="53"/>
        <v>REGLIST</v>
      </c>
      <c r="AW835" s="97">
        <f t="shared" si="54"/>
        <v>0</v>
      </c>
      <c r="AX835" s="96">
        <f t="shared" si="55"/>
        <v>0</v>
      </c>
      <c r="AY835" s="96">
        <f t="shared" si="56"/>
        <v>0</v>
      </c>
      <c r="AZ835" s="96">
        <f t="shared" si="57"/>
        <v>0</v>
      </c>
      <c r="BA835" s="96">
        <f t="shared" si="58"/>
        <v>0</v>
      </c>
      <c r="BB835" s="96">
        <f t="shared" si="59"/>
        <v>0</v>
      </c>
    </row>
    <row r="836" spans="33:54" hidden="1" x14ac:dyDescent="0.25">
      <c r="AG836" s="1" t="str">
        <f t="shared" si="60"/>
        <v/>
      </c>
      <c r="AH836" s="90">
        <v>262</v>
      </c>
      <c r="AI836" s="90">
        <v>262</v>
      </c>
      <c r="AJ836" s="1" t="str">
        <f>IFERROR(VLOOKUP(VLOOKUP($AI836,SALESTRANS,4,FALSE),'Master Info'!$A$14:$U$113,17,FALSE),"")</f>
        <v/>
      </c>
      <c r="AK836" s="1" t="str">
        <f>'Master Info'!$B$6&amp;Return!AI836</f>
        <v>17-18/262</v>
      </c>
      <c r="AL836" s="93" t="str">
        <f>IFERROR(VLOOKUP($AI836,'PIVOT REPORT'!$A$5:$K$1000,3,FALSE),"")</f>
        <v/>
      </c>
      <c r="AM836" s="91" t="str">
        <f>IFERROR(VLOOKUP($AI836,'PIVOT REPORT'!$A$5:$K$1000,9,FALSE),"")</f>
        <v/>
      </c>
      <c r="AN836" s="95" t="str">
        <f>IFERROR(VLOOKUP($AI836,'PIVOT REPORT'!$A$5:$K$1000,4,FALSE),"")</f>
        <v/>
      </c>
      <c r="AO836" s="91" t="str">
        <f>IFERROR(VLOOKUP($AI836,'PIVOT REPORT'!$A$5:$K$1000,5,FALSE),"")</f>
        <v/>
      </c>
      <c r="AP836" s="91" t="str">
        <f>IFERROR(VLOOKUP($AI836,'PIVOT REPORT'!$A$5:$K$1000,6,FALSE),"")</f>
        <v/>
      </c>
      <c r="AQ836" s="91" t="str">
        <f>IFERROR(VLOOKUP($AI836,'PIVOT REPORT'!$A$5:$K$1000,7,FALSE),"")</f>
        <v/>
      </c>
      <c r="AR836" s="91" t="str">
        <f>IFERROR(VLOOKUP($AI836,'PIVOT REPORT'!$A$5:$K$1000,8,FALSE),"")</f>
        <v/>
      </c>
      <c r="AS836" s="1"/>
      <c r="AT836" s="1" t="str">
        <f t="shared" si="51"/>
        <v/>
      </c>
      <c r="AU836" s="1" t="str">
        <f t="shared" si="52"/>
        <v>REGLIST</v>
      </c>
      <c r="AV836" s="1" t="str">
        <f t="shared" si="53"/>
        <v>REGLIST</v>
      </c>
      <c r="AW836" s="97">
        <f t="shared" si="54"/>
        <v>0</v>
      </c>
      <c r="AX836" s="96">
        <f t="shared" si="55"/>
        <v>0</v>
      </c>
      <c r="AY836" s="96">
        <f t="shared" si="56"/>
        <v>0</v>
      </c>
      <c r="AZ836" s="96">
        <f t="shared" si="57"/>
        <v>0</v>
      </c>
      <c r="BA836" s="96">
        <f t="shared" si="58"/>
        <v>0</v>
      </c>
      <c r="BB836" s="96">
        <f t="shared" si="59"/>
        <v>0</v>
      </c>
    </row>
    <row r="837" spans="33:54" hidden="1" x14ac:dyDescent="0.25">
      <c r="AG837" s="1" t="str">
        <f t="shared" si="60"/>
        <v/>
      </c>
      <c r="AH837" s="90">
        <v>263</v>
      </c>
      <c r="AI837" s="90">
        <v>263</v>
      </c>
      <c r="AJ837" s="1" t="str">
        <f>IFERROR(VLOOKUP(VLOOKUP($AI837,SALESTRANS,4,FALSE),'Master Info'!$A$14:$U$113,17,FALSE),"")</f>
        <v/>
      </c>
      <c r="AK837" s="1" t="str">
        <f>'Master Info'!$B$6&amp;Return!AI837</f>
        <v>17-18/263</v>
      </c>
      <c r="AL837" s="93" t="str">
        <f>IFERROR(VLOOKUP($AI837,'PIVOT REPORT'!$A$5:$K$1000,3,FALSE),"")</f>
        <v/>
      </c>
      <c r="AM837" s="91" t="str">
        <f>IFERROR(VLOOKUP($AI837,'PIVOT REPORT'!$A$5:$K$1000,9,FALSE),"")</f>
        <v/>
      </c>
      <c r="AN837" s="95" t="str">
        <f>IFERROR(VLOOKUP($AI837,'PIVOT REPORT'!$A$5:$K$1000,4,FALSE),"")</f>
        <v/>
      </c>
      <c r="AO837" s="91" t="str">
        <f>IFERROR(VLOOKUP($AI837,'PIVOT REPORT'!$A$5:$K$1000,5,FALSE),"")</f>
        <v/>
      </c>
      <c r="AP837" s="91" t="str">
        <f>IFERROR(VLOOKUP($AI837,'PIVOT REPORT'!$A$5:$K$1000,6,FALSE),"")</f>
        <v/>
      </c>
      <c r="AQ837" s="91" t="str">
        <f>IFERROR(VLOOKUP($AI837,'PIVOT REPORT'!$A$5:$K$1000,7,FALSE),"")</f>
        <v/>
      </c>
      <c r="AR837" s="91" t="str">
        <f>IFERROR(VLOOKUP($AI837,'PIVOT REPORT'!$A$5:$K$1000,8,FALSE),"")</f>
        <v/>
      </c>
      <c r="AS837" s="1"/>
      <c r="AT837" s="1" t="str">
        <f t="shared" si="51"/>
        <v/>
      </c>
      <c r="AU837" s="1" t="str">
        <f t="shared" si="52"/>
        <v>REGLIST</v>
      </c>
      <c r="AV837" s="1" t="str">
        <f t="shared" si="53"/>
        <v>REGLIST</v>
      </c>
      <c r="AW837" s="97">
        <f t="shared" si="54"/>
        <v>0</v>
      </c>
      <c r="AX837" s="96">
        <f t="shared" si="55"/>
        <v>0</v>
      </c>
      <c r="AY837" s="96">
        <f t="shared" si="56"/>
        <v>0</v>
      </c>
      <c r="AZ837" s="96">
        <f t="shared" si="57"/>
        <v>0</v>
      </c>
      <c r="BA837" s="96">
        <f t="shared" si="58"/>
        <v>0</v>
      </c>
      <c r="BB837" s="96">
        <f t="shared" si="59"/>
        <v>0</v>
      </c>
    </row>
    <row r="838" spans="33:54" hidden="1" x14ac:dyDescent="0.25">
      <c r="AG838" s="1" t="str">
        <f t="shared" si="60"/>
        <v/>
      </c>
      <c r="AH838" s="90">
        <v>264</v>
      </c>
      <c r="AI838" s="90">
        <v>264</v>
      </c>
      <c r="AJ838" s="1" t="str">
        <f>IFERROR(VLOOKUP(VLOOKUP($AI838,SALESTRANS,4,FALSE),'Master Info'!$A$14:$U$113,17,FALSE),"")</f>
        <v/>
      </c>
      <c r="AK838" s="1" t="str">
        <f>'Master Info'!$B$6&amp;Return!AI838</f>
        <v>17-18/264</v>
      </c>
      <c r="AL838" s="93" t="str">
        <f>IFERROR(VLOOKUP($AI838,'PIVOT REPORT'!$A$5:$K$1000,3,FALSE),"")</f>
        <v/>
      </c>
      <c r="AM838" s="91" t="str">
        <f>IFERROR(VLOOKUP($AI838,'PIVOT REPORT'!$A$5:$K$1000,9,FALSE),"")</f>
        <v/>
      </c>
      <c r="AN838" s="95" t="str">
        <f>IFERROR(VLOOKUP($AI838,'PIVOT REPORT'!$A$5:$K$1000,4,FALSE),"")</f>
        <v/>
      </c>
      <c r="AO838" s="91" t="str">
        <f>IFERROR(VLOOKUP($AI838,'PIVOT REPORT'!$A$5:$K$1000,5,FALSE),"")</f>
        <v/>
      </c>
      <c r="AP838" s="91" t="str">
        <f>IFERROR(VLOOKUP($AI838,'PIVOT REPORT'!$A$5:$K$1000,6,FALSE),"")</f>
        <v/>
      </c>
      <c r="AQ838" s="91" t="str">
        <f>IFERROR(VLOOKUP($AI838,'PIVOT REPORT'!$A$5:$K$1000,7,FALSE),"")</f>
        <v/>
      </c>
      <c r="AR838" s="91" t="str">
        <f>IFERROR(VLOOKUP($AI838,'PIVOT REPORT'!$A$5:$K$1000,8,FALSE),"")</f>
        <v/>
      </c>
      <c r="AS838" s="1"/>
      <c r="AT838" s="1" t="str">
        <f t="shared" si="51"/>
        <v/>
      </c>
      <c r="AU838" s="1" t="str">
        <f t="shared" si="52"/>
        <v>REGLIST</v>
      </c>
      <c r="AV838" s="1" t="str">
        <f t="shared" si="53"/>
        <v>REGLIST</v>
      </c>
      <c r="AW838" s="97">
        <f t="shared" si="54"/>
        <v>0</v>
      </c>
      <c r="AX838" s="96">
        <f t="shared" si="55"/>
        <v>0</v>
      </c>
      <c r="AY838" s="96">
        <f t="shared" si="56"/>
        <v>0</v>
      </c>
      <c r="AZ838" s="96">
        <f t="shared" si="57"/>
        <v>0</v>
      </c>
      <c r="BA838" s="96">
        <f t="shared" si="58"/>
        <v>0</v>
      </c>
      <c r="BB838" s="96">
        <f t="shared" si="59"/>
        <v>0</v>
      </c>
    </row>
    <row r="839" spans="33:54" hidden="1" x14ac:dyDescent="0.25">
      <c r="AG839" s="1" t="str">
        <f t="shared" si="60"/>
        <v/>
      </c>
      <c r="AH839" s="90">
        <v>265</v>
      </c>
      <c r="AI839" s="90">
        <v>265</v>
      </c>
      <c r="AJ839" s="1" t="str">
        <f>IFERROR(VLOOKUP(VLOOKUP($AI839,SALESTRANS,4,FALSE),'Master Info'!$A$14:$U$113,17,FALSE),"")</f>
        <v/>
      </c>
      <c r="AK839" s="1" t="str">
        <f>'Master Info'!$B$6&amp;Return!AI839</f>
        <v>17-18/265</v>
      </c>
      <c r="AL839" s="93" t="str">
        <f>IFERROR(VLOOKUP($AI839,'PIVOT REPORT'!$A$5:$K$1000,3,FALSE),"")</f>
        <v/>
      </c>
      <c r="AM839" s="91" t="str">
        <f>IFERROR(VLOOKUP($AI839,'PIVOT REPORT'!$A$5:$K$1000,9,FALSE),"")</f>
        <v/>
      </c>
      <c r="AN839" s="95" t="str">
        <f>IFERROR(VLOOKUP($AI839,'PIVOT REPORT'!$A$5:$K$1000,4,FALSE),"")</f>
        <v/>
      </c>
      <c r="AO839" s="91" t="str">
        <f>IFERROR(VLOOKUP($AI839,'PIVOT REPORT'!$A$5:$K$1000,5,FALSE),"")</f>
        <v/>
      </c>
      <c r="AP839" s="91" t="str">
        <f>IFERROR(VLOOKUP($AI839,'PIVOT REPORT'!$A$5:$K$1000,6,FALSE),"")</f>
        <v/>
      </c>
      <c r="AQ839" s="91" t="str">
        <f>IFERROR(VLOOKUP($AI839,'PIVOT REPORT'!$A$5:$K$1000,7,FALSE),"")</f>
        <v/>
      </c>
      <c r="AR839" s="91" t="str">
        <f>IFERROR(VLOOKUP($AI839,'PIVOT REPORT'!$A$5:$K$1000,8,FALSE),"")</f>
        <v/>
      </c>
      <c r="AS839" s="1"/>
      <c r="AT839" s="1" t="str">
        <f t="shared" si="51"/>
        <v/>
      </c>
      <c r="AU839" s="1" t="str">
        <f t="shared" si="52"/>
        <v>REGLIST</v>
      </c>
      <c r="AV839" s="1" t="str">
        <f t="shared" si="53"/>
        <v>REGLIST</v>
      </c>
      <c r="AW839" s="97">
        <f t="shared" si="54"/>
        <v>0</v>
      </c>
      <c r="AX839" s="96">
        <f t="shared" si="55"/>
        <v>0</v>
      </c>
      <c r="AY839" s="96">
        <f t="shared" si="56"/>
        <v>0</v>
      </c>
      <c r="AZ839" s="96">
        <f t="shared" si="57"/>
        <v>0</v>
      </c>
      <c r="BA839" s="96">
        <f t="shared" si="58"/>
        <v>0</v>
      </c>
      <c r="BB839" s="96">
        <f t="shared" si="59"/>
        <v>0</v>
      </c>
    </row>
    <row r="840" spans="33:54" hidden="1" x14ac:dyDescent="0.25">
      <c r="AG840" s="1" t="str">
        <f t="shared" si="60"/>
        <v/>
      </c>
      <c r="AH840" s="90">
        <v>266</v>
      </c>
      <c r="AI840" s="90">
        <v>266</v>
      </c>
      <c r="AJ840" s="1" t="str">
        <f>IFERROR(VLOOKUP(VLOOKUP($AI840,SALESTRANS,4,FALSE),'Master Info'!$A$14:$U$113,17,FALSE),"")</f>
        <v/>
      </c>
      <c r="AK840" s="1" t="str">
        <f>'Master Info'!$B$6&amp;Return!AI840</f>
        <v>17-18/266</v>
      </c>
      <c r="AL840" s="93" t="str">
        <f>IFERROR(VLOOKUP($AI840,'PIVOT REPORT'!$A$5:$K$1000,3,FALSE),"")</f>
        <v/>
      </c>
      <c r="AM840" s="91" t="str">
        <f>IFERROR(VLOOKUP($AI840,'PIVOT REPORT'!$A$5:$K$1000,9,FALSE),"")</f>
        <v/>
      </c>
      <c r="AN840" s="95" t="str">
        <f>IFERROR(VLOOKUP($AI840,'PIVOT REPORT'!$A$5:$K$1000,4,FALSE),"")</f>
        <v/>
      </c>
      <c r="AO840" s="91" t="str">
        <f>IFERROR(VLOOKUP($AI840,'PIVOT REPORT'!$A$5:$K$1000,5,FALSE),"")</f>
        <v/>
      </c>
      <c r="AP840" s="91" t="str">
        <f>IFERROR(VLOOKUP($AI840,'PIVOT REPORT'!$A$5:$K$1000,6,FALSE),"")</f>
        <v/>
      </c>
      <c r="AQ840" s="91" t="str">
        <f>IFERROR(VLOOKUP($AI840,'PIVOT REPORT'!$A$5:$K$1000,7,FALSE),"")</f>
        <v/>
      </c>
      <c r="AR840" s="91" t="str">
        <f>IFERROR(VLOOKUP($AI840,'PIVOT REPORT'!$A$5:$K$1000,8,FALSE),"")</f>
        <v/>
      </c>
      <c r="AS840" s="1"/>
      <c r="AT840" s="1" t="str">
        <f t="shared" si="51"/>
        <v/>
      </c>
      <c r="AU840" s="1" t="str">
        <f t="shared" si="52"/>
        <v>REGLIST</v>
      </c>
      <c r="AV840" s="1" t="str">
        <f t="shared" si="53"/>
        <v>REGLIST</v>
      </c>
      <c r="AW840" s="97">
        <f t="shared" si="54"/>
        <v>0</v>
      </c>
      <c r="AX840" s="96">
        <f t="shared" si="55"/>
        <v>0</v>
      </c>
      <c r="AY840" s="96">
        <f t="shared" si="56"/>
        <v>0</v>
      </c>
      <c r="AZ840" s="96">
        <f t="shared" si="57"/>
        <v>0</v>
      </c>
      <c r="BA840" s="96">
        <f t="shared" si="58"/>
        <v>0</v>
      </c>
      <c r="BB840" s="96">
        <f t="shared" si="59"/>
        <v>0</v>
      </c>
    </row>
    <row r="841" spans="33:54" hidden="1" x14ac:dyDescent="0.25">
      <c r="AG841" s="1" t="str">
        <f t="shared" si="60"/>
        <v/>
      </c>
      <c r="AH841" s="90">
        <v>267</v>
      </c>
      <c r="AI841" s="90">
        <v>267</v>
      </c>
      <c r="AJ841" s="1" t="str">
        <f>IFERROR(VLOOKUP(VLOOKUP($AI841,SALESTRANS,4,FALSE),'Master Info'!$A$14:$U$113,17,FALSE),"")</f>
        <v/>
      </c>
      <c r="AK841" s="1" t="str">
        <f>'Master Info'!$B$6&amp;Return!AI841</f>
        <v>17-18/267</v>
      </c>
      <c r="AL841" s="93" t="str">
        <f>IFERROR(VLOOKUP($AI841,'PIVOT REPORT'!$A$5:$K$1000,3,FALSE),"")</f>
        <v/>
      </c>
      <c r="AM841" s="91" t="str">
        <f>IFERROR(VLOOKUP($AI841,'PIVOT REPORT'!$A$5:$K$1000,9,FALSE),"")</f>
        <v/>
      </c>
      <c r="AN841" s="95" t="str">
        <f>IFERROR(VLOOKUP($AI841,'PIVOT REPORT'!$A$5:$K$1000,4,FALSE),"")</f>
        <v/>
      </c>
      <c r="AO841" s="91" t="str">
        <f>IFERROR(VLOOKUP($AI841,'PIVOT REPORT'!$A$5:$K$1000,5,FALSE),"")</f>
        <v/>
      </c>
      <c r="AP841" s="91" t="str">
        <f>IFERROR(VLOOKUP($AI841,'PIVOT REPORT'!$A$5:$K$1000,6,FALSE),"")</f>
        <v/>
      </c>
      <c r="AQ841" s="91" t="str">
        <f>IFERROR(VLOOKUP($AI841,'PIVOT REPORT'!$A$5:$K$1000,7,FALSE),"")</f>
        <v/>
      </c>
      <c r="AR841" s="91" t="str">
        <f>IFERROR(VLOOKUP($AI841,'PIVOT REPORT'!$A$5:$K$1000,8,FALSE),"")</f>
        <v/>
      </c>
      <c r="AS841" s="1"/>
      <c r="AT841" s="1" t="str">
        <f t="shared" si="51"/>
        <v/>
      </c>
      <c r="AU841" s="1" t="str">
        <f t="shared" si="52"/>
        <v>REGLIST</v>
      </c>
      <c r="AV841" s="1" t="str">
        <f t="shared" si="53"/>
        <v>REGLIST</v>
      </c>
      <c r="AW841" s="97">
        <f t="shared" si="54"/>
        <v>0</v>
      </c>
      <c r="AX841" s="96">
        <f t="shared" si="55"/>
        <v>0</v>
      </c>
      <c r="AY841" s="96">
        <f t="shared" si="56"/>
        <v>0</v>
      </c>
      <c r="AZ841" s="96">
        <f t="shared" si="57"/>
        <v>0</v>
      </c>
      <c r="BA841" s="96">
        <f t="shared" si="58"/>
        <v>0</v>
      </c>
      <c r="BB841" s="96">
        <f t="shared" si="59"/>
        <v>0</v>
      </c>
    </row>
    <row r="842" spans="33:54" hidden="1" x14ac:dyDescent="0.25">
      <c r="AG842" s="1" t="str">
        <f t="shared" si="60"/>
        <v/>
      </c>
      <c r="AH842" s="90">
        <v>268</v>
      </c>
      <c r="AI842" s="90">
        <v>268</v>
      </c>
      <c r="AJ842" s="1" t="str">
        <f>IFERROR(VLOOKUP(VLOOKUP($AI842,SALESTRANS,4,FALSE),'Master Info'!$A$14:$U$113,17,FALSE),"")</f>
        <v/>
      </c>
      <c r="AK842" s="1" t="str">
        <f>'Master Info'!$B$6&amp;Return!AI842</f>
        <v>17-18/268</v>
      </c>
      <c r="AL842" s="93" t="str">
        <f>IFERROR(VLOOKUP($AI842,'PIVOT REPORT'!$A$5:$K$1000,3,FALSE),"")</f>
        <v/>
      </c>
      <c r="AM842" s="91" t="str">
        <f>IFERROR(VLOOKUP($AI842,'PIVOT REPORT'!$A$5:$K$1000,9,FALSE),"")</f>
        <v/>
      </c>
      <c r="AN842" s="95" t="str">
        <f>IFERROR(VLOOKUP($AI842,'PIVOT REPORT'!$A$5:$K$1000,4,FALSE),"")</f>
        <v/>
      </c>
      <c r="AO842" s="91" t="str">
        <f>IFERROR(VLOOKUP($AI842,'PIVOT REPORT'!$A$5:$K$1000,5,FALSE),"")</f>
        <v/>
      </c>
      <c r="AP842" s="91" t="str">
        <f>IFERROR(VLOOKUP($AI842,'PIVOT REPORT'!$A$5:$K$1000,6,FALSE),"")</f>
        <v/>
      </c>
      <c r="AQ842" s="91" t="str">
        <f>IFERROR(VLOOKUP($AI842,'PIVOT REPORT'!$A$5:$K$1000,7,FALSE),"")</f>
        <v/>
      </c>
      <c r="AR842" s="91" t="str">
        <f>IFERROR(VLOOKUP($AI842,'PIVOT REPORT'!$A$5:$K$1000,8,FALSE),"")</f>
        <v/>
      </c>
      <c r="AS842" s="1"/>
      <c r="AT842" s="1" t="str">
        <f t="shared" si="51"/>
        <v/>
      </c>
      <c r="AU842" s="1" t="str">
        <f t="shared" si="52"/>
        <v>REGLIST</v>
      </c>
      <c r="AV842" s="1" t="str">
        <f t="shared" si="53"/>
        <v>REGLIST</v>
      </c>
      <c r="AW842" s="97">
        <f t="shared" si="54"/>
        <v>0</v>
      </c>
      <c r="AX842" s="96">
        <f t="shared" si="55"/>
        <v>0</v>
      </c>
      <c r="AY842" s="96">
        <f t="shared" si="56"/>
        <v>0</v>
      </c>
      <c r="AZ842" s="96">
        <f t="shared" si="57"/>
        <v>0</v>
      </c>
      <c r="BA842" s="96">
        <f t="shared" si="58"/>
        <v>0</v>
      </c>
      <c r="BB842" s="96">
        <f t="shared" si="59"/>
        <v>0</v>
      </c>
    </row>
    <row r="843" spans="33:54" hidden="1" x14ac:dyDescent="0.25">
      <c r="AG843" s="1" t="str">
        <f t="shared" si="60"/>
        <v/>
      </c>
      <c r="AH843" s="90">
        <v>269</v>
      </c>
      <c r="AI843" s="90">
        <v>269</v>
      </c>
      <c r="AJ843" s="1" t="str">
        <f>IFERROR(VLOOKUP(VLOOKUP($AI843,SALESTRANS,4,FALSE),'Master Info'!$A$14:$U$113,17,FALSE),"")</f>
        <v/>
      </c>
      <c r="AK843" s="1" t="str">
        <f>'Master Info'!$B$6&amp;Return!AI843</f>
        <v>17-18/269</v>
      </c>
      <c r="AL843" s="93" t="str">
        <f>IFERROR(VLOOKUP($AI843,'PIVOT REPORT'!$A$5:$K$1000,3,FALSE),"")</f>
        <v/>
      </c>
      <c r="AM843" s="91" t="str">
        <f>IFERROR(VLOOKUP($AI843,'PIVOT REPORT'!$A$5:$K$1000,9,FALSE),"")</f>
        <v/>
      </c>
      <c r="AN843" s="95" t="str">
        <f>IFERROR(VLOOKUP($AI843,'PIVOT REPORT'!$A$5:$K$1000,4,FALSE),"")</f>
        <v/>
      </c>
      <c r="AO843" s="91" t="str">
        <f>IFERROR(VLOOKUP($AI843,'PIVOT REPORT'!$A$5:$K$1000,5,FALSE),"")</f>
        <v/>
      </c>
      <c r="AP843" s="91" t="str">
        <f>IFERROR(VLOOKUP($AI843,'PIVOT REPORT'!$A$5:$K$1000,6,FALSE),"")</f>
        <v/>
      </c>
      <c r="AQ843" s="91" t="str">
        <f>IFERROR(VLOOKUP($AI843,'PIVOT REPORT'!$A$5:$K$1000,7,FALSE),"")</f>
        <v/>
      </c>
      <c r="AR843" s="91" t="str">
        <f>IFERROR(VLOOKUP($AI843,'PIVOT REPORT'!$A$5:$K$1000,8,FALSE),"")</f>
        <v/>
      </c>
      <c r="AS843" s="1"/>
      <c r="AT843" s="1" t="str">
        <f t="shared" si="51"/>
        <v/>
      </c>
      <c r="AU843" s="1" t="str">
        <f t="shared" si="52"/>
        <v>REGLIST</v>
      </c>
      <c r="AV843" s="1" t="str">
        <f t="shared" si="53"/>
        <v>REGLIST</v>
      </c>
      <c r="AW843" s="97">
        <f t="shared" si="54"/>
        <v>0</v>
      </c>
      <c r="AX843" s="96">
        <f t="shared" si="55"/>
        <v>0</v>
      </c>
      <c r="AY843" s="96">
        <f t="shared" si="56"/>
        <v>0</v>
      </c>
      <c r="AZ843" s="96">
        <f t="shared" si="57"/>
        <v>0</v>
      </c>
      <c r="BA843" s="96">
        <f t="shared" si="58"/>
        <v>0</v>
      </c>
      <c r="BB843" s="96">
        <f t="shared" si="59"/>
        <v>0</v>
      </c>
    </row>
    <row r="844" spans="33:54" hidden="1" x14ac:dyDescent="0.25">
      <c r="AG844" s="1" t="str">
        <f t="shared" si="60"/>
        <v/>
      </c>
      <c r="AH844" s="90">
        <v>270</v>
      </c>
      <c r="AI844" s="90">
        <v>270</v>
      </c>
      <c r="AJ844" s="1" t="str">
        <f>IFERROR(VLOOKUP(VLOOKUP($AI844,SALESTRANS,4,FALSE),'Master Info'!$A$14:$U$113,17,FALSE),"")</f>
        <v/>
      </c>
      <c r="AK844" s="1" t="str">
        <f>'Master Info'!$B$6&amp;Return!AI844</f>
        <v>17-18/270</v>
      </c>
      <c r="AL844" s="93" t="str">
        <f>IFERROR(VLOOKUP($AI844,'PIVOT REPORT'!$A$5:$K$1000,3,FALSE),"")</f>
        <v/>
      </c>
      <c r="AM844" s="91" t="str">
        <f>IFERROR(VLOOKUP($AI844,'PIVOT REPORT'!$A$5:$K$1000,9,FALSE),"")</f>
        <v/>
      </c>
      <c r="AN844" s="95" t="str">
        <f>IFERROR(VLOOKUP($AI844,'PIVOT REPORT'!$A$5:$K$1000,4,FALSE),"")</f>
        <v/>
      </c>
      <c r="AO844" s="91" t="str">
        <f>IFERROR(VLOOKUP($AI844,'PIVOT REPORT'!$A$5:$K$1000,5,FALSE),"")</f>
        <v/>
      </c>
      <c r="AP844" s="91" t="str">
        <f>IFERROR(VLOOKUP($AI844,'PIVOT REPORT'!$A$5:$K$1000,6,FALSE),"")</f>
        <v/>
      </c>
      <c r="AQ844" s="91" t="str">
        <f>IFERROR(VLOOKUP($AI844,'PIVOT REPORT'!$A$5:$K$1000,7,FALSE),"")</f>
        <v/>
      </c>
      <c r="AR844" s="91" t="str">
        <f>IFERROR(VLOOKUP($AI844,'PIVOT REPORT'!$A$5:$K$1000,8,FALSE),"")</f>
        <v/>
      </c>
      <c r="AS844" s="1"/>
      <c r="AT844" s="1" t="str">
        <f t="shared" si="51"/>
        <v/>
      </c>
      <c r="AU844" s="1" t="str">
        <f t="shared" si="52"/>
        <v>REGLIST</v>
      </c>
      <c r="AV844" s="1" t="str">
        <f t="shared" si="53"/>
        <v>REGLIST</v>
      </c>
      <c r="AW844" s="97">
        <f t="shared" si="54"/>
        <v>0</v>
      </c>
      <c r="AX844" s="96">
        <f t="shared" si="55"/>
        <v>0</v>
      </c>
      <c r="AY844" s="96">
        <f t="shared" si="56"/>
        <v>0</v>
      </c>
      <c r="AZ844" s="96">
        <f t="shared" si="57"/>
        <v>0</v>
      </c>
      <c r="BA844" s="96">
        <f t="shared" si="58"/>
        <v>0</v>
      </c>
      <c r="BB844" s="96">
        <f t="shared" si="59"/>
        <v>0</v>
      </c>
    </row>
    <row r="845" spans="33:54" hidden="1" x14ac:dyDescent="0.25">
      <c r="AG845" s="1" t="str">
        <f t="shared" si="60"/>
        <v/>
      </c>
      <c r="AH845" s="90">
        <v>271</v>
      </c>
      <c r="AI845" s="90">
        <v>271</v>
      </c>
      <c r="AJ845" s="1" t="str">
        <f>IFERROR(VLOOKUP(VLOOKUP($AI845,SALESTRANS,4,FALSE),'Master Info'!$A$14:$U$113,17,FALSE),"")</f>
        <v/>
      </c>
      <c r="AK845" s="1" t="str">
        <f>'Master Info'!$B$6&amp;Return!AI845</f>
        <v>17-18/271</v>
      </c>
      <c r="AL845" s="93" t="str">
        <f>IFERROR(VLOOKUP($AI845,'PIVOT REPORT'!$A$5:$K$1000,3,FALSE),"")</f>
        <v/>
      </c>
      <c r="AM845" s="91" t="str">
        <f>IFERROR(VLOOKUP($AI845,'PIVOT REPORT'!$A$5:$K$1000,9,FALSE),"")</f>
        <v/>
      </c>
      <c r="AN845" s="95" t="str">
        <f>IFERROR(VLOOKUP($AI845,'PIVOT REPORT'!$A$5:$K$1000,4,FALSE),"")</f>
        <v/>
      </c>
      <c r="AO845" s="91" t="str">
        <f>IFERROR(VLOOKUP($AI845,'PIVOT REPORT'!$A$5:$K$1000,5,FALSE),"")</f>
        <v/>
      </c>
      <c r="AP845" s="91" t="str">
        <f>IFERROR(VLOOKUP($AI845,'PIVOT REPORT'!$A$5:$K$1000,6,FALSE),"")</f>
        <v/>
      </c>
      <c r="AQ845" s="91" t="str">
        <f>IFERROR(VLOOKUP($AI845,'PIVOT REPORT'!$A$5:$K$1000,7,FALSE),"")</f>
        <v/>
      </c>
      <c r="AR845" s="91" t="str">
        <f>IFERROR(VLOOKUP($AI845,'PIVOT REPORT'!$A$5:$K$1000,8,FALSE),"")</f>
        <v/>
      </c>
      <c r="AS845" s="1"/>
      <c r="AT845" s="1" t="str">
        <f t="shared" si="51"/>
        <v/>
      </c>
      <c r="AU845" s="1" t="str">
        <f t="shared" si="52"/>
        <v>REGLIST</v>
      </c>
      <c r="AV845" s="1" t="str">
        <f t="shared" si="53"/>
        <v>REGLIST</v>
      </c>
      <c r="AW845" s="97">
        <f t="shared" si="54"/>
        <v>0</v>
      </c>
      <c r="AX845" s="96">
        <f t="shared" si="55"/>
        <v>0</v>
      </c>
      <c r="AY845" s="96">
        <f t="shared" si="56"/>
        <v>0</v>
      </c>
      <c r="AZ845" s="96">
        <f t="shared" si="57"/>
        <v>0</v>
      </c>
      <c r="BA845" s="96">
        <f t="shared" si="58"/>
        <v>0</v>
      </c>
      <c r="BB845" s="96">
        <f t="shared" si="59"/>
        <v>0</v>
      </c>
    </row>
    <row r="846" spans="33:54" hidden="1" x14ac:dyDescent="0.25">
      <c r="AG846" s="1" t="str">
        <f t="shared" si="60"/>
        <v/>
      </c>
      <c r="AH846" s="90">
        <v>272</v>
      </c>
      <c r="AI846" s="90">
        <v>272</v>
      </c>
      <c r="AJ846" s="1" t="str">
        <f>IFERROR(VLOOKUP(VLOOKUP($AI846,SALESTRANS,4,FALSE),'Master Info'!$A$14:$U$113,17,FALSE),"")</f>
        <v/>
      </c>
      <c r="AK846" s="1" t="str">
        <f>'Master Info'!$B$6&amp;Return!AI846</f>
        <v>17-18/272</v>
      </c>
      <c r="AL846" s="93" t="str">
        <f>IFERROR(VLOOKUP($AI846,'PIVOT REPORT'!$A$5:$K$1000,3,FALSE),"")</f>
        <v/>
      </c>
      <c r="AM846" s="91" t="str">
        <f>IFERROR(VLOOKUP($AI846,'PIVOT REPORT'!$A$5:$K$1000,9,FALSE),"")</f>
        <v/>
      </c>
      <c r="AN846" s="95" t="str">
        <f>IFERROR(VLOOKUP($AI846,'PIVOT REPORT'!$A$5:$K$1000,4,FALSE),"")</f>
        <v/>
      </c>
      <c r="AO846" s="91" t="str">
        <f>IFERROR(VLOOKUP($AI846,'PIVOT REPORT'!$A$5:$K$1000,5,FALSE),"")</f>
        <v/>
      </c>
      <c r="AP846" s="91" t="str">
        <f>IFERROR(VLOOKUP($AI846,'PIVOT REPORT'!$A$5:$K$1000,6,FALSE),"")</f>
        <v/>
      </c>
      <c r="AQ846" s="91" t="str">
        <f>IFERROR(VLOOKUP($AI846,'PIVOT REPORT'!$A$5:$K$1000,7,FALSE),"")</f>
        <v/>
      </c>
      <c r="AR846" s="91" t="str">
        <f>IFERROR(VLOOKUP($AI846,'PIVOT REPORT'!$A$5:$K$1000,8,FALSE),"")</f>
        <v/>
      </c>
      <c r="AS846" s="1"/>
      <c r="AT846" s="1" t="str">
        <f t="shared" si="51"/>
        <v/>
      </c>
      <c r="AU846" s="1" t="str">
        <f t="shared" si="52"/>
        <v>REGLIST</v>
      </c>
      <c r="AV846" s="1" t="str">
        <f t="shared" si="53"/>
        <v>REGLIST</v>
      </c>
      <c r="AW846" s="97">
        <f t="shared" si="54"/>
        <v>0</v>
      </c>
      <c r="AX846" s="96">
        <f t="shared" si="55"/>
        <v>0</v>
      </c>
      <c r="AY846" s="96">
        <f t="shared" si="56"/>
        <v>0</v>
      </c>
      <c r="AZ846" s="96">
        <f t="shared" si="57"/>
        <v>0</v>
      </c>
      <c r="BA846" s="96">
        <f t="shared" si="58"/>
        <v>0</v>
      </c>
      <c r="BB846" s="96">
        <f t="shared" si="59"/>
        <v>0</v>
      </c>
    </row>
    <row r="847" spans="33:54" hidden="1" x14ac:dyDescent="0.25">
      <c r="AG847" s="1" t="str">
        <f t="shared" si="60"/>
        <v/>
      </c>
      <c r="AH847" s="90">
        <v>273</v>
      </c>
      <c r="AI847" s="90">
        <v>273</v>
      </c>
      <c r="AJ847" s="1" t="str">
        <f>IFERROR(VLOOKUP(VLOOKUP($AI847,SALESTRANS,4,FALSE),'Master Info'!$A$14:$U$113,17,FALSE),"")</f>
        <v/>
      </c>
      <c r="AK847" s="1" t="str">
        <f>'Master Info'!$B$6&amp;Return!AI847</f>
        <v>17-18/273</v>
      </c>
      <c r="AL847" s="93" t="str">
        <f>IFERROR(VLOOKUP($AI847,'PIVOT REPORT'!$A$5:$K$1000,3,FALSE),"")</f>
        <v/>
      </c>
      <c r="AM847" s="91" t="str">
        <f>IFERROR(VLOOKUP($AI847,'PIVOT REPORT'!$A$5:$K$1000,9,FALSE),"")</f>
        <v/>
      </c>
      <c r="AN847" s="95" t="str">
        <f>IFERROR(VLOOKUP($AI847,'PIVOT REPORT'!$A$5:$K$1000,4,FALSE),"")</f>
        <v/>
      </c>
      <c r="AO847" s="91" t="str">
        <f>IFERROR(VLOOKUP($AI847,'PIVOT REPORT'!$A$5:$K$1000,5,FALSE),"")</f>
        <v/>
      </c>
      <c r="AP847" s="91" t="str">
        <f>IFERROR(VLOOKUP($AI847,'PIVOT REPORT'!$A$5:$K$1000,6,FALSE),"")</f>
        <v/>
      </c>
      <c r="AQ847" s="91" t="str">
        <f>IFERROR(VLOOKUP($AI847,'PIVOT REPORT'!$A$5:$K$1000,7,FALSE),"")</f>
        <v/>
      </c>
      <c r="AR847" s="91" t="str">
        <f>IFERROR(VLOOKUP($AI847,'PIVOT REPORT'!$A$5:$K$1000,8,FALSE),"")</f>
        <v/>
      </c>
      <c r="AS847" s="1"/>
      <c r="AT847" s="1" t="str">
        <f t="shared" si="51"/>
        <v/>
      </c>
      <c r="AU847" s="1" t="str">
        <f t="shared" si="52"/>
        <v>REGLIST</v>
      </c>
      <c r="AV847" s="1" t="str">
        <f t="shared" si="53"/>
        <v>REGLIST</v>
      </c>
      <c r="AW847" s="97">
        <f t="shared" si="54"/>
        <v>0</v>
      </c>
      <c r="AX847" s="96">
        <f t="shared" si="55"/>
        <v>0</v>
      </c>
      <c r="AY847" s="96">
        <f t="shared" si="56"/>
        <v>0</v>
      </c>
      <c r="AZ847" s="96">
        <f t="shared" si="57"/>
        <v>0</v>
      </c>
      <c r="BA847" s="96">
        <f t="shared" si="58"/>
        <v>0</v>
      </c>
      <c r="BB847" s="96">
        <f t="shared" si="59"/>
        <v>0</v>
      </c>
    </row>
    <row r="848" spans="33:54" hidden="1" x14ac:dyDescent="0.25">
      <c r="AG848" s="1" t="str">
        <f t="shared" si="60"/>
        <v/>
      </c>
      <c r="AH848" s="90">
        <v>274</v>
      </c>
      <c r="AI848" s="90">
        <v>274</v>
      </c>
      <c r="AJ848" s="1" t="str">
        <f>IFERROR(VLOOKUP(VLOOKUP($AI848,SALESTRANS,4,FALSE),'Master Info'!$A$14:$U$113,17,FALSE),"")</f>
        <v/>
      </c>
      <c r="AK848" s="1" t="str">
        <f>'Master Info'!$B$6&amp;Return!AI848</f>
        <v>17-18/274</v>
      </c>
      <c r="AL848" s="93" t="str">
        <f>IFERROR(VLOOKUP($AI848,'PIVOT REPORT'!$A$5:$K$1000,3,FALSE),"")</f>
        <v/>
      </c>
      <c r="AM848" s="91" t="str">
        <f>IFERROR(VLOOKUP($AI848,'PIVOT REPORT'!$A$5:$K$1000,9,FALSE),"")</f>
        <v/>
      </c>
      <c r="AN848" s="95" t="str">
        <f>IFERROR(VLOOKUP($AI848,'PIVOT REPORT'!$A$5:$K$1000,4,FALSE),"")</f>
        <v/>
      </c>
      <c r="AO848" s="91" t="str">
        <f>IFERROR(VLOOKUP($AI848,'PIVOT REPORT'!$A$5:$K$1000,5,FALSE),"")</f>
        <v/>
      </c>
      <c r="AP848" s="91" t="str">
        <f>IFERROR(VLOOKUP($AI848,'PIVOT REPORT'!$A$5:$K$1000,6,FALSE),"")</f>
        <v/>
      </c>
      <c r="AQ848" s="91" t="str">
        <f>IFERROR(VLOOKUP($AI848,'PIVOT REPORT'!$A$5:$K$1000,7,FALSE),"")</f>
        <v/>
      </c>
      <c r="AR848" s="91" t="str">
        <f>IFERROR(VLOOKUP($AI848,'PIVOT REPORT'!$A$5:$K$1000,8,FALSE),"")</f>
        <v/>
      </c>
      <c r="AS848" s="1"/>
      <c r="AT848" s="1" t="str">
        <f t="shared" si="51"/>
        <v/>
      </c>
      <c r="AU848" s="1" t="str">
        <f t="shared" si="52"/>
        <v>REGLIST</v>
      </c>
      <c r="AV848" s="1" t="str">
        <f t="shared" si="53"/>
        <v>REGLIST</v>
      </c>
      <c r="AW848" s="97">
        <f t="shared" si="54"/>
        <v>0</v>
      </c>
      <c r="AX848" s="96">
        <f t="shared" si="55"/>
        <v>0</v>
      </c>
      <c r="AY848" s="96">
        <f t="shared" si="56"/>
        <v>0</v>
      </c>
      <c r="AZ848" s="96">
        <f t="shared" si="57"/>
        <v>0</v>
      </c>
      <c r="BA848" s="96">
        <f t="shared" si="58"/>
        <v>0</v>
      </c>
      <c r="BB848" s="96">
        <f t="shared" si="59"/>
        <v>0</v>
      </c>
    </row>
    <row r="849" spans="33:54" hidden="1" x14ac:dyDescent="0.25">
      <c r="AG849" s="1" t="str">
        <f t="shared" si="60"/>
        <v/>
      </c>
      <c r="AH849" s="90">
        <v>275</v>
      </c>
      <c r="AI849" s="90">
        <v>275</v>
      </c>
      <c r="AJ849" s="1" t="str">
        <f>IFERROR(VLOOKUP(VLOOKUP($AI849,SALESTRANS,4,FALSE),'Master Info'!$A$14:$U$113,17,FALSE),"")</f>
        <v/>
      </c>
      <c r="AK849" s="1" t="str">
        <f>'Master Info'!$B$6&amp;Return!AI849</f>
        <v>17-18/275</v>
      </c>
      <c r="AL849" s="93" t="str">
        <f>IFERROR(VLOOKUP($AI849,'PIVOT REPORT'!$A$5:$K$1000,3,FALSE),"")</f>
        <v/>
      </c>
      <c r="AM849" s="91" t="str">
        <f>IFERROR(VLOOKUP($AI849,'PIVOT REPORT'!$A$5:$K$1000,9,FALSE),"")</f>
        <v/>
      </c>
      <c r="AN849" s="95" t="str">
        <f>IFERROR(VLOOKUP($AI849,'PIVOT REPORT'!$A$5:$K$1000,4,FALSE),"")</f>
        <v/>
      </c>
      <c r="AO849" s="91" t="str">
        <f>IFERROR(VLOOKUP($AI849,'PIVOT REPORT'!$A$5:$K$1000,5,FALSE),"")</f>
        <v/>
      </c>
      <c r="AP849" s="91" t="str">
        <f>IFERROR(VLOOKUP($AI849,'PIVOT REPORT'!$A$5:$K$1000,6,FALSE),"")</f>
        <v/>
      </c>
      <c r="AQ849" s="91" t="str">
        <f>IFERROR(VLOOKUP($AI849,'PIVOT REPORT'!$A$5:$K$1000,7,FALSE),"")</f>
        <v/>
      </c>
      <c r="AR849" s="91" t="str">
        <f>IFERROR(VLOOKUP($AI849,'PIVOT REPORT'!$A$5:$K$1000,8,FALSE),"")</f>
        <v/>
      </c>
      <c r="AS849" s="1"/>
      <c r="AT849" s="1" t="str">
        <f t="shared" si="51"/>
        <v/>
      </c>
      <c r="AU849" s="1" t="str">
        <f t="shared" si="52"/>
        <v>REGLIST</v>
      </c>
      <c r="AV849" s="1" t="str">
        <f t="shared" si="53"/>
        <v>REGLIST</v>
      </c>
      <c r="AW849" s="97">
        <f t="shared" si="54"/>
        <v>0</v>
      </c>
      <c r="AX849" s="96">
        <f t="shared" si="55"/>
        <v>0</v>
      </c>
      <c r="AY849" s="96">
        <f t="shared" si="56"/>
        <v>0</v>
      </c>
      <c r="AZ849" s="96">
        <f t="shared" si="57"/>
        <v>0</v>
      </c>
      <c r="BA849" s="96">
        <f t="shared" si="58"/>
        <v>0</v>
      </c>
      <c r="BB849" s="96">
        <f t="shared" si="59"/>
        <v>0</v>
      </c>
    </row>
    <row r="850" spans="33:54" hidden="1" x14ac:dyDescent="0.25">
      <c r="AG850" s="1" t="str">
        <f t="shared" si="60"/>
        <v/>
      </c>
      <c r="AH850" s="90">
        <v>276</v>
      </c>
      <c r="AI850" s="90">
        <v>276</v>
      </c>
      <c r="AJ850" s="1" t="str">
        <f>IFERROR(VLOOKUP(VLOOKUP($AI850,SALESTRANS,4,FALSE),'Master Info'!$A$14:$U$113,17,FALSE),"")</f>
        <v/>
      </c>
      <c r="AK850" s="1" t="str">
        <f>'Master Info'!$B$6&amp;Return!AI850</f>
        <v>17-18/276</v>
      </c>
      <c r="AL850" s="93" t="str">
        <f>IFERROR(VLOOKUP($AI850,'PIVOT REPORT'!$A$5:$K$1000,3,FALSE),"")</f>
        <v/>
      </c>
      <c r="AM850" s="91" t="str">
        <f>IFERROR(VLOOKUP($AI850,'PIVOT REPORT'!$A$5:$K$1000,9,FALSE),"")</f>
        <v/>
      </c>
      <c r="AN850" s="95" t="str">
        <f>IFERROR(VLOOKUP($AI850,'PIVOT REPORT'!$A$5:$K$1000,4,FALSE),"")</f>
        <v/>
      </c>
      <c r="AO850" s="91" t="str">
        <f>IFERROR(VLOOKUP($AI850,'PIVOT REPORT'!$A$5:$K$1000,5,FALSE),"")</f>
        <v/>
      </c>
      <c r="AP850" s="91" t="str">
        <f>IFERROR(VLOOKUP($AI850,'PIVOT REPORT'!$A$5:$K$1000,6,FALSE),"")</f>
        <v/>
      </c>
      <c r="AQ850" s="91" t="str">
        <f>IFERROR(VLOOKUP($AI850,'PIVOT REPORT'!$A$5:$K$1000,7,FALSE),"")</f>
        <v/>
      </c>
      <c r="AR850" s="91" t="str">
        <f>IFERROR(VLOOKUP($AI850,'PIVOT REPORT'!$A$5:$K$1000,8,FALSE),"")</f>
        <v/>
      </c>
      <c r="AS850" s="1"/>
      <c r="AT850" s="1" t="str">
        <f t="shared" si="51"/>
        <v/>
      </c>
      <c r="AU850" s="1" t="str">
        <f t="shared" si="52"/>
        <v>REGLIST</v>
      </c>
      <c r="AV850" s="1" t="str">
        <f t="shared" si="53"/>
        <v>REGLIST</v>
      </c>
      <c r="AW850" s="97">
        <f t="shared" si="54"/>
        <v>0</v>
      </c>
      <c r="AX850" s="96">
        <f t="shared" si="55"/>
        <v>0</v>
      </c>
      <c r="AY850" s="96">
        <f t="shared" si="56"/>
        <v>0</v>
      </c>
      <c r="AZ850" s="96">
        <f t="shared" si="57"/>
        <v>0</v>
      </c>
      <c r="BA850" s="96">
        <f t="shared" si="58"/>
        <v>0</v>
      </c>
      <c r="BB850" s="96">
        <f t="shared" si="59"/>
        <v>0</v>
      </c>
    </row>
    <row r="851" spans="33:54" hidden="1" x14ac:dyDescent="0.25">
      <c r="AG851" s="1" t="str">
        <f t="shared" si="60"/>
        <v/>
      </c>
      <c r="AH851" s="90">
        <v>277</v>
      </c>
      <c r="AI851" s="90">
        <v>277</v>
      </c>
      <c r="AJ851" s="1" t="str">
        <f>IFERROR(VLOOKUP(VLOOKUP($AI851,SALESTRANS,4,FALSE),'Master Info'!$A$14:$U$113,17,FALSE),"")</f>
        <v/>
      </c>
      <c r="AK851" s="1" t="str">
        <f>'Master Info'!$B$6&amp;Return!AI851</f>
        <v>17-18/277</v>
      </c>
      <c r="AL851" s="93" t="str">
        <f>IFERROR(VLOOKUP($AI851,'PIVOT REPORT'!$A$5:$K$1000,3,FALSE),"")</f>
        <v/>
      </c>
      <c r="AM851" s="91" t="str">
        <f>IFERROR(VLOOKUP($AI851,'PIVOT REPORT'!$A$5:$K$1000,9,FALSE),"")</f>
        <v/>
      </c>
      <c r="AN851" s="95" t="str">
        <f>IFERROR(VLOOKUP($AI851,'PIVOT REPORT'!$A$5:$K$1000,4,FALSE),"")</f>
        <v/>
      </c>
      <c r="AO851" s="91" t="str">
        <f>IFERROR(VLOOKUP($AI851,'PIVOT REPORT'!$A$5:$K$1000,5,FALSE),"")</f>
        <v/>
      </c>
      <c r="AP851" s="91" t="str">
        <f>IFERROR(VLOOKUP($AI851,'PIVOT REPORT'!$A$5:$K$1000,6,FALSE),"")</f>
        <v/>
      </c>
      <c r="AQ851" s="91" t="str">
        <f>IFERROR(VLOOKUP($AI851,'PIVOT REPORT'!$A$5:$K$1000,7,FALSE),"")</f>
        <v/>
      </c>
      <c r="AR851" s="91" t="str">
        <f>IFERROR(VLOOKUP($AI851,'PIVOT REPORT'!$A$5:$K$1000,8,FALSE),"")</f>
        <v/>
      </c>
      <c r="AS851" s="1"/>
      <c r="AT851" s="1" t="str">
        <f t="shared" si="51"/>
        <v/>
      </c>
      <c r="AU851" s="1" t="str">
        <f t="shared" si="52"/>
        <v>REGLIST</v>
      </c>
      <c r="AV851" s="1" t="str">
        <f t="shared" si="53"/>
        <v>REGLIST</v>
      </c>
      <c r="AW851" s="97">
        <f t="shared" si="54"/>
        <v>0</v>
      </c>
      <c r="AX851" s="96">
        <f t="shared" si="55"/>
        <v>0</v>
      </c>
      <c r="AY851" s="96">
        <f t="shared" si="56"/>
        <v>0</v>
      </c>
      <c r="AZ851" s="96">
        <f t="shared" si="57"/>
        <v>0</v>
      </c>
      <c r="BA851" s="96">
        <f t="shared" si="58"/>
        <v>0</v>
      </c>
      <c r="BB851" s="96">
        <f t="shared" si="59"/>
        <v>0</v>
      </c>
    </row>
    <row r="852" spans="33:54" hidden="1" x14ac:dyDescent="0.25">
      <c r="AG852" s="1" t="str">
        <f t="shared" si="60"/>
        <v/>
      </c>
      <c r="AH852" s="90">
        <v>278</v>
      </c>
      <c r="AI852" s="90">
        <v>278</v>
      </c>
      <c r="AJ852" s="1" t="str">
        <f>IFERROR(VLOOKUP(VLOOKUP($AI852,SALESTRANS,4,FALSE),'Master Info'!$A$14:$U$113,17,FALSE),"")</f>
        <v/>
      </c>
      <c r="AK852" s="1" t="str">
        <f>'Master Info'!$B$6&amp;Return!AI852</f>
        <v>17-18/278</v>
      </c>
      <c r="AL852" s="93" t="str">
        <f>IFERROR(VLOOKUP($AI852,'PIVOT REPORT'!$A$5:$K$1000,3,FALSE),"")</f>
        <v/>
      </c>
      <c r="AM852" s="91" t="str">
        <f>IFERROR(VLOOKUP($AI852,'PIVOT REPORT'!$A$5:$K$1000,9,FALSE),"")</f>
        <v/>
      </c>
      <c r="AN852" s="95" t="str">
        <f>IFERROR(VLOOKUP($AI852,'PIVOT REPORT'!$A$5:$K$1000,4,FALSE),"")</f>
        <v/>
      </c>
      <c r="AO852" s="91" t="str">
        <f>IFERROR(VLOOKUP($AI852,'PIVOT REPORT'!$A$5:$K$1000,5,FALSE),"")</f>
        <v/>
      </c>
      <c r="AP852" s="91" t="str">
        <f>IFERROR(VLOOKUP($AI852,'PIVOT REPORT'!$A$5:$K$1000,6,FALSE),"")</f>
        <v/>
      </c>
      <c r="AQ852" s="91" t="str">
        <f>IFERROR(VLOOKUP($AI852,'PIVOT REPORT'!$A$5:$K$1000,7,FALSE),"")</f>
        <v/>
      </c>
      <c r="AR852" s="91" t="str">
        <f>IFERROR(VLOOKUP($AI852,'PIVOT REPORT'!$A$5:$K$1000,8,FALSE),"")</f>
        <v/>
      </c>
      <c r="AS852" s="1"/>
      <c r="AT852" s="1" t="str">
        <f t="shared" si="51"/>
        <v/>
      </c>
      <c r="AU852" s="1" t="str">
        <f t="shared" si="52"/>
        <v>REGLIST</v>
      </c>
      <c r="AV852" s="1" t="str">
        <f t="shared" si="53"/>
        <v>REGLIST</v>
      </c>
      <c r="AW852" s="97">
        <f t="shared" si="54"/>
        <v>0</v>
      </c>
      <c r="AX852" s="96">
        <f t="shared" si="55"/>
        <v>0</v>
      </c>
      <c r="AY852" s="96">
        <f t="shared" si="56"/>
        <v>0</v>
      </c>
      <c r="AZ852" s="96">
        <f t="shared" si="57"/>
        <v>0</v>
      </c>
      <c r="BA852" s="96">
        <f t="shared" si="58"/>
        <v>0</v>
      </c>
      <c r="BB852" s="96">
        <f t="shared" si="59"/>
        <v>0</v>
      </c>
    </row>
    <row r="853" spans="33:54" hidden="1" x14ac:dyDescent="0.25">
      <c r="AG853" s="1" t="str">
        <f t="shared" si="60"/>
        <v/>
      </c>
      <c r="AH853" s="90">
        <v>279</v>
      </c>
      <c r="AI853" s="90">
        <v>279</v>
      </c>
      <c r="AJ853" s="1" t="str">
        <f>IFERROR(VLOOKUP(VLOOKUP($AI853,SALESTRANS,4,FALSE),'Master Info'!$A$14:$U$113,17,FALSE),"")</f>
        <v/>
      </c>
      <c r="AK853" s="1" t="str">
        <f>'Master Info'!$B$6&amp;Return!AI853</f>
        <v>17-18/279</v>
      </c>
      <c r="AL853" s="93" t="str">
        <f>IFERROR(VLOOKUP($AI853,'PIVOT REPORT'!$A$5:$K$1000,3,FALSE),"")</f>
        <v/>
      </c>
      <c r="AM853" s="91" t="str">
        <f>IFERROR(VLOOKUP($AI853,'PIVOT REPORT'!$A$5:$K$1000,9,FALSE),"")</f>
        <v/>
      </c>
      <c r="AN853" s="95" t="str">
        <f>IFERROR(VLOOKUP($AI853,'PIVOT REPORT'!$A$5:$K$1000,4,FALSE),"")</f>
        <v/>
      </c>
      <c r="AO853" s="91" t="str">
        <f>IFERROR(VLOOKUP($AI853,'PIVOT REPORT'!$A$5:$K$1000,5,FALSE),"")</f>
        <v/>
      </c>
      <c r="AP853" s="91" t="str">
        <f>IFERROR(VLOOKUP($AI853,'PIVOT REPORT'!$A$5:$K$1000,6,FALSE),"")</f>
        <v/>
      </c>
      <c r="AQ853" s="91" t="str">
        <f>IFERROR(VLOOKUP($AI853,'PIVOT REPORT'!$A$5:$K$1000,7,FALSE),"")</f>
        <v/>
      </c>
      <c r="AR853" s="91" t="str">
        <f>IFERROR(VLOOKUP($AI853,'PIVOT REPORT'!$A$5:$K$1000,8,FALSE),"")</f>
        <v/>
      </c>
      <c r="AS853" s="1"/>
      <c r="AT853" s="1" t="str">
        <f t="shared" si="51"/>
        <v/>
      </c>
      <c r="AU853" s="1" t="str">
        <f t="shared" si="52"/>
        <v>REGLIST</v>
      </c>
      <c r="AV853" s="1" t="str">
        <f t="shared" si="53"/>
        <v>REGLIST</v>
      </c>
      <c r="AW853" s="97">
        <f t="shared" si="54"/>
        <v>0</v>
      </c>
      <c r="AX853" s="96">
        <f t="shared" si="55"/>
        <v>0</v>
      </c>
      <c r="AY853" s="96">
        <f t="shared" si="56"/>
        <v>0</v>
      </c>
      <c r="AZ853" s="96">
        <f t="shared" si="57"/>
        <v>0</v>
      </c>
      <c r="BA853" s="96">
        <f t="shared" si="58"/>
        <v>0</v>
      </c>
      <c r="BB853" s="96">
        <f t="shared" si="59"/>
        <v>0</v>
      </c>
    </row>
    <row r="854" spans="33:54" hidden="1" x14ac:dyDescent="0.25">
      <c r="AG854" s="1" t="str">
        <f t="shared" si="60"/>
        <v/>
      </c>
      <c r="AH854" s="90">
        <v>280</v>
      </c>
      <c r="AI854" s="90">
        <v>280</v>
      </c>
      <c r="AJ854" s="1" t="str">
        <f>IFERROR(VLOOKUP(VLOOKUP($AI854,SALESTRANS,4,FALSE),'Master Info'!$A$14:$U$113,17,FALSE),"")</f>
        <v/>
      </c>
      <c r="AK854" s="1" t="str">
        <f>'Master Info'!$B$6&amp;Return!AI854</f>
        <v>17-18/280</v>
      </c>
      <c r="AL854" s="93" t="str">
        <f>IFERROR(VLOOKUP($AI854,'PIVOT REPORT'!$A$5:$K$1000,3,FALSE),"")</f>
        <v/>
      </c>
      <c r="AM854" s="91" t="str">
        <f>IFERROR(VLOOKUP($AI854,'PIVOT REPORT'!$A$5:$K$1000,9,FALSE),"")</f>
        <v/>
      </c>
      <c r="AN854" s="95" t="str">
        <f>IFERROR(VLOOKUP($AI854,'PIVOT REPORT'!$A$5:$K$1000,4,FALSE),"")</f>
        <v/>
      </c>
      <c r="AO854" s="91" t="str">
        <f>IFERROR(VLOOKUP($AI854,'PIVOT REPORT'!$A$5:$K$1000,5,FALSE),"")</f>
        <v/>
      </c>
      <c r="AP854" s="91" t="str">
        <f>IFERROR(VLOOKUP($AI854,'PIVOT REPORT'!$A$5:$K$1000,6,FALSE),"")</f>
        <v/>
      </c>
      <c r="AQ854" s="91" t="str">
        <f>IFERROR(VLOOKUP($AI854,'PIVOT REPORT'!$A$5:$K$1000,7,FALSE),"")</f>
        <v/>
      </c>
      <c r="AR854" s="91" t="str">
        <f>IFERROR(VLOOKUP($AI854,'PIVOT REPORT'!$A$5:$K$1000,8,FALSE),"")</f>
        <v/>
      </c>
      <c r="AS854" s="1"/>
      <c r="AT854" s="1" t="str">
        <f t="shared" si="51"/>
        <v/>
      </c>
      <c r="AU854" s="1" t="str">
        <f t="shared" si="52"/>
        <v>REGLIST</v>
      </c>
      <c r="AV854" s="1" t="str">
        <f t="shared" si="53"/>
        <v>REGLIST</v>
      </c>
      <c r="AW854" s="97">
        <f t="shared" si="54"/>
        <v>0</v>
      </c>
      <c r="AX854" s="96">
        <f t="shared" si="55"/>
        <v>0</v>
      </c>
      <c r="AY854" s="96">
        <f t="shared" si="56"/>
        <v>0</v>
      </c>
      <c r="AZ854" s="96">
        <f t="shared" si="57"/>
        <v>0</v>
      </c>
      <c r="BA854" s="96">
        <f t="shared" si="58"/>
        <v>0</v>
      </c>
      <c r="BB854" s="96">
        <f t="shared" si="59"/>
        <v>0</v>
      </c>
    </row>
    <row r="855" spans="33:54" hidden="1" x14ac:dyDescent="0.25">
      <c r="AG855" s="1" t="str">
        <f t="shared" si="60"/>
        <v/>
      </c>
      <c r="AH855" s="90">
        <v>281</v>
      </c>
      <c r="AI855" s="90">
        <v>281</v>
      </c>
      <c r="AJ855" s="1" t="str">
        <f>IFERROR(VLOOKUP(VLOOKUP($AI855,SALESTRANS,4,FALSE),'Master Info'!$A$14:$U$113,17,FALSE),"")</f>
        <v/>
      </c>
      <c r="AK855" s="1" t="str">
        <f>'Master Info'!$B$6&amp;Return!AI855</f>
        <v>17-18/281</v>
      </c>
      <c r="AL855" s="93" t="str">
        <f>IFERROR(VLOOKUP($AI855,'PIVOT REPORT'!$A$5:$K$1000,3,FALSE),"")</f>
        <v/>
      </c>
      <c r="AM855" s="91" t="str">
        <f>IFERROR(VLOOKUP($AI855,'PIVOT REPORT'!$A$5:$K$1000,9,FALSE),"")</f>
        <v/>
      </c>
      <c r="AN855" s="95" t="str">
        <f>IFERROR(VLOOKUP($AI855,'PIVOT REPORT'!$A$5:$K$1000,4,FALSE),"")</f>
        <v/>
      </c>
      <c r="AO855" s="91" t="str">
        <f>IFERROR(VLOOKUP($AI855,'PIVOT REPORT'!$A$5:$K$1000,5,FALSE),"")</f>
        <v/>
      </c>
      <c r="AP855" s="91" t="str">
        <f>IFERROR(VLOOKUP($AI855,'PIVOT REPORT'!$A$5:$K$1000,6,FALSE),"")</f>
        <v/>
      </c>
      <c r="AQ855" s="91" t="str">
        <f>IFERROR(VLOOKUP($AI855,'PIVOT REPORT'!$A$5:$K$1000,7,FALSE),"")</f>
        <v/>
      </c>
      <c r="AR855" s="91" t="str">
        <f>IFERROR(VLOOKUP($AI855,'PIVOT REPORT'!$A$5:$K$1000,8,FALSE),"")</f>
        <v/>
      </c>
      <c r="AS855" s="1"/>
      <c r="AT855" s="1" t="str">
        <f t="shared" si="51"/>
        <v/>
      </c>
      <c r="AU855" s="1" t="str">
        <f t="shared" si="52"/>
        <v>REGLIST</v>
      </c>
      <c r="AV855" s="1" t="str">
        <f t="shared" si="53"/>
        <v>REGLIST</v>
      </c>
      <c r="AW855" s="97">
        <f t="shared" si="54"/>
        <v>0</v>
      </c>
      <c r="AX855" s="96">
        <f t="shared" si="55"/>
        <v>0</v>
      </c>
      <c r="AY855" s="96">
        <f t="shared" si="56"/>
        <v>0</v>
      </c>
      <c r="AZ855" s="96">
        <f t="shared" si="57"/>
        <v>0</v>
      </c>
      <c r="BA855" s="96">
        <f t="shared" si="58"/>
        <v>0</v>
      </c>
      <c r="BB855" s="96">
        <f t="shared" si="59"/>
        <v>0</v>
      </c>
    </row>
    <row r="856" spans="33:54" hidden="1" x14ac:dyDescent="0.25">
      <c r="AG856" s="1" t="str">
        <f t="shared" si="60"/>
        <v/>
      </c>
      <c r="AH856" s="90">
        <v>282</v>
      </c>
      <c r="AI856" s="90">
        <v>282</v>
      </c>
      <c r="AJ856" s="1" t="str">
        <f>IFERROR(VLOOKUP(VLOOKUP($AI856,SALESTRANS,4,FALSE),'Master Info'!$A$14:$U$113,17,FALSE),"")</f>
        <v/>
      </c>
      <c r="AK856" s="1" t="str">
        <f>'Master Info'!$B$6&amp;Return!AI856</f>
        <v>17-18/282</v>
      </c>
      <c r="AL856" s="93" t="str">
        <f>IFERROR(VLOOKUP($AI856,'PIVOT REPORT'!$A$5:$K$1000,3,FALSE),"")</f>
        <v/>
      </c>
      <c r="AM856" s="91" t="str">
        <f>IFERROR(VLOOKUP($AI856,'PIVOT REPORT'!$A$5:$K$1000,9,FALSE),"")</f>
        <v/>
      </c>
      <c r="AN856" s="95" t="str">
        <f>IFERROR(VLOOKUP($AI856,'PIVOT REPORT'!$A$5:$K$1000,4,FALSE),"")</f>
        <v/>
      </c>
      <c r="AO856" s="91" t="str">
        <f>IFERROR(VLOOKUP($AI856,'PIVOT REPORT'!$A$5:$K$1000,5,FALSE),"")</f>
        <v/>
      </c>
      <c r="AP856" s="91" t="str">
        <f>IFERROR(VLOOKUP($AI856,'PIVOT REPORT'!$A$5:$K$1000,6,FALSE),"")</f>
        <v/>
      </c>
      <c r="AQ856" s="91" t="str">
        <f>IFERROR(VLOOKUP($AI856,'PIVOT REPORT'!$A$5:$K$1000,7,FALSE),"")</f>
        <v/>
      </c>
      <c r="AR856" s="91" t="str">
        <f>IFERROR(VLOOKUP($AI856,'PIVOT REPORT'!$A$5:$K$1000,8,FALSE),"")</f>
        <v/>
      </c>
      <c r="AS856" s="1"/>
      <c r="AT856" s="1" t="str">
        <f t="shared" si="51"/>
        <v/>
      </c>
      <c r="AU856" s="1" t="str">
        <f t="shared" si="52"/>
        <v>REGLIST</v>
      </c>
      <c r="AV856" s="1" t="str">
        <f t="shared" si="53"/>
        <v>REGLIST</v>
      </c>
      <c r="AW856" s="97">
        <f t="shared" si="54"/>
        <v>0</v>
      </c>
      <c r="AX856" s="96">
        <f t="shared" si="55"/>
        <v>0</v>
      </c>
      <c r="AY856" s="96">
        <f t="shared" si="56"/>
        <v>0</v>
      </c>
      <c r="AZ856" s="96">
        <f t="shared" si="57"/>
        <v>0</v>
      </c>
      <c r="BA856" s="96">
        <f t="shared" si="58"/>
        <v>0</v>
      </c>
      <c r="BB856" s="96">
        <f t="shared" si="59"/>
        <v>0</v>
      </c>
    </row>
    <row r="857" spans="33:54" hidden="1" x14ac:dyDescent="0.25">
      <c r="AG857" s="1" t="str">
        <f t="shared" si="60"/>
        <v/>
      </c>
      <c r="AH857" s="90">
        <v>283</v>
      </c>
      <c r="AI857" s="90">
        <v>283</v>
      </c>
      <c r="AJ857" s="1" t="str">
        <f>IFERROR(VLOOKUP(VLOOKUP($AI857,SALESTRANS,4,FALSE),'Master Info'!$A$14:$U$113,17,FALSE),"")</f>
        <v/>
      </c>
      <c r="AK857" s="1" t="str">
        <f>'Master Info'!$B$6&amp;Return!AI857</f>
        <v>17-18/283</v>
      </c>
      <c r="AL857" s="93" t="str">
        <f>IFERROR(VLOOKUP($AI857,'PIVOT REPORT'!$A$5:$K$1000,3,FALSE),"")</f>
        <v/>
      </c>
      <c r="AM857" s="91" t="str">
        <f>IFERROR(VLOOKUP($AI857,'PIVOT REPORT'!$A$5:$K$1000,9,FALSE),"")</f>
        <v/>
      </c>
      <c r="AN857" s="95" t="str">
        <f>IFERROR(VLOOKUP($AI857,'PIVOT REPORT'!$A$5:$K$1000,4,FALSE),"")</f>
        <v/>
      </c>
      <c r="AO857" s="91" t="str">
        <f>IFERROR(VLOOKUP($AI857,'PIVOT REPORT'!$A$5:$K$1000,5,FALSE),"")</f>
        <v/>
      </c>
      <c r="AP857" s="91" t="str">
        <f>IFERROR(VLOOKUP($AI857,'PIVOT REPORT'!$A$5:$K$1000,6,FALSE),"")</f>
        <v/>
      </c>
      <c r="AQ857" s="91" t="str">
        <f>IFERROR(VLOOKUP($AI857,'PIVOT REPORT'!$A$5:$K$1000,7,FALSE),"")</f>
        <v/>
      </c>
      <c r="AR857" s="91" t="str">
        <f>IFERROR(VLOOKUP($AI857,'PIVOT REPORT'!$A$5:$K$1000,8,FALSE),"")</f>
        <v/>
      </c>
      <c r="AS857" s="1"/>
      <c r="AT857" s="1" t="str">
        <f t="shared" si="51"/>
        <v/>
      </c>
      <c r="AU857" s="1" t="str">
        <f t="shared" si="52"/>
        <v>REGLIST</v>
      </c>
      <c r="AV857" s="1" t="str">
        <f t="shared" si="53"/>
        <v>REGLIST</v>
      </c>
      <c r="AW857" s="97">
        <f t="shared" si="54"/>
        <v>0</v>
      </c>
      <c r="AX857" s="96">
        <f t="shared" si="55"/>
        <v>0</v>
      </c>
      <c r="AY857" s="96">
        <f t="shared" si="56"/>
        <v>0</v>
      </c>
      <c r="AZ857" s="96">
        <f t="shared" si="57"/>
        <v>0</v>
      </c>
      <c r="BA857" s="96">
        <f t="shared" si="58"/>
        <v>0</v>
      </c>
      <c r="BB857" s="96">
        <f t="shared" si="59"/>
        <v>0</v>
      </c>
    </row>
    <row r="858" spans="33:54" hidden="1" x14ac:dyDescent="0.25">
      <c r="AG858" s="1" t="str">
        <f t="shared" si="60"/>
        <v/>
      </c>
      <c r="AH858" s="90">
        <v>284</v>
      </c>
      <c r="AI858" s="90">
        <v>284</v>
      </c>
      <c r="AJ858" s="1" t="str">
        <f>IFERROR(VLOOKUP(VLOOKUP($AI858,SALESTRANS,4,FALSE),'Master Info'!$A$14:$U$113,17,FALSE),"")</f>
        <v/>
      </c>
      <c r="AK858" s="1" t="str">
        <f>'Master Info'!$B$6&amp;Return!AI858</f>
        <v>17-18/284</v>
      </c>
      <c r="AL858" s="93" t="str">
        <f>IFERROR(VLOOKUP($AI858,'PIVOT REPORT'!$A$5:$K$1000,3,FALSE),"")</f>
        <v/>
      </c>
      <c r="AM858" s="91" t="str">
        <f>IFERROR(VLOOKUP($AI858,'PIVOT REPORT'!$A$5:$K$1000,9,FALSE),"")</f>
        <v/>
      </c>
      <c r="AN858" s="95" t="str">
        <f>IFERROR(VLOOKUP($AI858,'PIVOT REPORT'!$A$5:$K$1000,4,FALSE),"")</f>
        <v/>
      </c>
      <c r="AO858" s="91" t="str">
        <f>IFERROR(VLOOKUP($AI858,'PIVOT REPORT'!$A$5:$K$1000,5,FALSE),"")</f>
        <v/>
      </c>
      <c r="AP858" s="91" t="str">
        <f>IFERROR(VLOOKUP($AI858,'PIVOT REPORT'!$A$5:$K$1000,6,FALSE),"")</f>
        <v/>
      </c>
      <c r="AQ858" s="91" t="str">
        <f>IFERROR(VLOOKUP($AI858,'PIVOT REPORT'!$A$5:$K$1000,7,FALSE),"")</f>
        <v/>
      </c>
      <c r="AR858" s="91" t="str">
        <f>IFERROR(VLOOKUP($AI858,'PIVOT REPORT'!$A$5:$K$1000,8,FALSE),"")</f>
        <v/>
      </c>
      <c r="AS858" s="1"/>
      <c r="AT858" s="1" t="str">
        <f t="shared" si="51"/>
        <v/>
      </c>
      <c r="AU858" s="1" t="str">
        <f t="shared" si="52"/>
        <v>REGLIST</v>
      </c>
      <c r="AV858" s="1" t="str">
        <f t="shared" si="53"/>
        <v>REGLIST</v>
      </c>
      <c r="AW858" s="97">
        <f t="shared" si="54"/>
        <v>0</v>
      </c>
      <c r="AX858" s="96">
        <f t="shared" si="55"/>
        <v>0</v>
      </c>
      <c r="AY858" s="96">
        <f t="shared" si="56"/>
        <v>0</v>
      </c>
      <c r="AZ858" s="96">
        <f t="shared" si="57"/>
        <v>0</v>
      </c>
      <c r="BA858" s="96">
        <f t="shared" si="58"/>
        <v>0</v>
      </c>
      <c r="BB858" s="96">
        <f t="shared" si="59"/>
        <v>0</v>
      </c>
    </row>
    <row r="859" spans="33:54" hidden="1" x14ac:dyDescent="0.25">
      <c r="AG859" s="1" t="str">
        <f t="shared" si="60"/>
        <v/>
      </c>
      <c r="AH859" s="90">
        <v>285</v>
      </c>
      <c r="AI859" s="90">
        <v>285</v>
      </c>
      <c r="AJ859" s="1" t="str">
        <f>IFERROR(VLOOKUP(VLOOKUP($AI859,SALESTRANS,4,FALSE),'Master Info'!$A$14:$U$113,17,FALSE),"")</f>
        <v/>
      </c>
      <c r="AK859" s="1" t="str">
        <f>'Master Info'!$B$6&amp;Return!AI859</f>
        <v>17-18/285</v>
      </c>
      <c r="AL859" s="93" t="str">
        <f>IFERROR(VLOOKUP($AI859,'PIVOT REPORT'!$A$5:$K$1000,3,FALSE),"")</f>
        <v/>
      </c>
      <c r="AM859" s="91" t="str">
        <f>IFERROR(VLOOKUP($AI859,'PIVOT REPORT'!$A$5:$K$1000,9,FALSE),"")</f>
        <v/>
      </c>
      <c r="AN859" s="95" t="str">
        <f>IFERROR(VLOOKUP($AI859,'PIVOT REPORT'!$A$5:$K$1000,4,FALSE),"")</f>
        <v/>
      </c>
      <c r="AO859" s="91" t="str">
        <f>IFERROR(VLOOKUP($AI859,'PIVOT REPORT'!$A$5:$K$1000,5,FALSE),"")</f>
        <v/>
      </c>
      <c r="AP859" s="91" t="str">
        <f>IFERROR(VLOOKUP($AI859,'PIVOT REPORT'!$A$5:$K$1000,6,FALSE),"")</f>
        <v/>
      </c>
      <c r="AQ859" s="91" t="str">
        <f>IFERROR(VLOOKUP($AI859,'PIVOT REPORT'!$A$5:$K$1000,7,FALSE),"")</f>
        <v/>
      </c>
      <c r="AR859" s="91" t="str">
        <f>IFERROR(VLOOKUP($AI859,'PIVOT REPORT'!$A$5:$K$1000,8,FALSE),"")</f>
        <v/>
      </c>
      <c r="AS859" s="1"/>
      <c r="AT859" s="1" t="str">
        <f t="shared" si="51"/>
        <v/>
      </c>
      <c r="AU859" s="1" t="str">
        <f t="shared" si="52"/>
        <v>REGLIST</v>
      </c>
      <c r="AV859" s="1" t="str">
        <f t="shared" si="53"/>
        <v>REGLIST</v>
      </c>
      <c r="AW859" s="97">
        <f t="shared" si="54"/>
        <v>0</v>
      </c>
      <c r="AX859" s="96">
        <f t="shared" si="55"/>
        <v>0</v>
      </c>
      <c r="AY859" s="96">
        <f t="shared" si="56"/>
        <v>0</v>
      </c>
      <c r="AZ859" s="96">
        <f t="shared" si="57"/>
        <v>0</v>
      </c>
      <c r="BA859" s="96">
        <f t="shared" si="58"/>
        <v>0</v>
      </c>
      <c r="BB859" s="96">
        <f t="shared" si="59"/>
        <v>0</v>
      </c>
    </row>
    <row r="860" spans="33:54" hidden="1" x14ac:dyDescent="0.25">
      <c r="AG860" s="1" t="str">
        <f t="shared" si="60"/>
        <v/>
      </c>
      <c r="AH860" s="90">
        <v>286</v>
      </c>
      <c r="AI860" s="90">
        <v>286</v>
      </c>
      <c r="AJ860" s="1" t="str">
        <f>IFERROR(VLOOKUP(VLOOKUP($AI860,SALESTRANS,4,FALSE),'Master Info'!$A$14:$U$113,17,FALSE),"")</f>
        <v/>
      </c>
      <c r="AK860" s="1" t="str">
        <f>'Master Info'!$B$6&amp;Return!AI860</f>
        <v>17-18/286</v>
      </c>
      <c r="AL860" s="93" t="str">
        <f>IFERROR(VLOOKUP($AI860,'PIVOT REPORT'!$A$5:$K$1000,3,FALSE),"")</f>
        <v/>
      </c>
      <c r="AM860" s="91" t="str">
        <f>IFERROR(VLOOKUP($AI860,'PIVOT REPORT'!$A$5:$K$1000,9,FALSE),"")</f>
        <v/>
      </c>
      <c r="AN860" s="95" t="str">
        <f>IFERROR(VLOOKUP($AI860,'PIVOT REPORT'!$A$5:$K$1000,4,FALSE),"")</f>
        <v/>
      </c>
      <c r="AO860" s="91" t="str">
        <f>IFERROR(VLOOKUP($AI860,'PIVOT REPORT'!$A$5:$K$1000,5,FALSE),"")</f>
        <v/>
      </c>
      <c r="AP860" s="91" t="str">
        <f>IFERROR(VLOOKUP($AI860,'PIVOT REPORT'!$A$5:$K$1000,6,FALSE),"")</f>
        <v/>
      </c>
      <c r="AQ860" s="91" t="str">
        <f>IFERROR(VLOOKUP($AI860,'PIVOT REPORT'!$A$5:$K$1000,7,FALSE),"")</f>
        <v/>
      </c>
      <c r="AR860" s="91" t="str">
        <f>IFERROR(VLOOKUP($AI860,'PIVOT REPORT'!$A$5:$K$1000,8,FALSE),"")</f>
        <v/>
      </c>
      <c r="AS860" s="1"/>
      <c r="AT860" s="1" t="str">
        <f t="shared" si="51"/>
        <v/>
      </c>
      <c r="AU860" s="1" t="str">
        <f t="shared" si="52"/>
        <v>REGLIST</v>
      </c>
      <c r="AV860" s="1" t="str">
        <f t="shared" si="53"/>
        <v>REGLIST</v>
      </c>
      <c r="AW860" s="97">
        <f t="shared" si="54"/>
        <v>0</v>
      </c>
      <c r="AX860" s="96">
        <f t="shared" si="55"/>
        <v>0</v>
      </c>
      <c r="AY860" s="96">
        <f t="shared" si="56"/>
        <v>0</v>
      </c>
      <c r="AZ860" s="96">
        <f t="shared" si="57"/>
        <v>0</v>
      </c>
      <c r="BA860" s="96">
        <f t="shared" si="58"/>
        <v>0</v>
      </c>
      <c r="BB860" s="96">
        <f t="shared" si="59"/>
        <v>0</v>
      </c>
    </row>
    <row r="861" spans="33:54" hidden="1" x14ac:dyDescent="0.25">
      <c r="AG861" s="1" t="str">
        <f t="shared" si="60"/>
        <v/>
      </c>
      <c r="AH861" s="90">
        <v>287</v>
      </c>
      <c r="AI861" s="90">
        <v>287</v>
      </c>
      <c r="AJ861" s="1" t="str">
        <f>IFERROR(VLOOKUP(VLOOKUP($AI861,SALESTRANS,4,FALSE),'Master Info'!$A$14:$U$113,17,FALSE),"")</f>
        <v/>
      </c>
      <c r="AK861" s="1" t="str">
        <f>'Master Info'!$B$6&amp;Return!AI861</f>
        <v>17-18/287</v>
      </c>
      <c r="AL861" s="93" t="str">
        <f>IFERROR(VLOOKUP($AI861,'PIVOT REPORT'!$A$5:$K$1000,3,FALSE),"")</f>
        <v/>
      </c>
      <c r="AM861" s="91" t="str">
        <f>IFERROR(VLOOKUP($AI861,'PIVOT REPORT'!$A$5:$K$1000,9,FALSE),"")</f>
        <v/>
      </c>
      <c r="AN861" s="95" t="str">
        <f>IFERROR(VLOOKUP($AI861,'PIVOT REPORT'!$A$5:$K$1000,4,FALSE),"")</f>
        <v/>
      </c>
      <c r="AO861" s="91" t="str">
        <f>IFERROR(VLOOKUP($AI861,'PIVOT REPORT'!$A$5:$K$1000,5,FALSE),"")</f>
        <v/>
      </c>
      <c r="AP861" s="91" t="str">
        <f>IFERROR(VLOOKUP($AI861,'PIVOT REPORT'!$A$5:$K$1000,6,FALSE),"")</f>
        <v/>
      </c>
      <c r="AQ861" s="91" t="str">
        <f>IFERROR(VLOOKUP($AI861,'PIVOT REPORT'!$A$5:$K$1000,7,FALSE),"")</f>
        <v/>
      </c>
      <c r="AR861" s="91" t="str">
        <f>IFERROR(VLOOKUP($AI861,'PIVOT REPORT'!$A$5:$K$1000,8,FALSE),"")</f>
        <v/>
      </c>
      <c r="AS861" s="1"/>
      <c r="AT861" s="1" t="str">
        <f t="shared" si="51"/>
        <v/>
      </c>
      <c r="AU861" s="1" t="str">
        <f t="shared" si="52"/>
        <v>REGLIST</v>
      </c>
      <c r="AV861" s="1" t="str">
        <f t="shared" si="53"/>
        <v>REGLIST</v>
      </c>
      <c r="AW861" s="97">
        <f t="shared" si="54"/>
        <v>0</v>
      </c>
      <c r="AX861" s="96">
        <f t="shared" si="55"/>
        <v>0</v>
      </c>
      <c r="AY861" s="96">
        <f t="shared" si="56"/>
        <v>0</v>
      </c>
      <c r="AZ861" s="96">
        <f t="shared" si="57"/>
        <v>0</v>
      </c>
      <c r="BA861" s="96">
        <f t="shared" si="58"/>
        <v>0</v>
      </c>
      <c r="BB861" s="96">
        <f t="shared" si="59"/>
        <v>0</v>
      </c>
    </row>
    <row r="862" spans="33:54" hidden="1" x14ac:dyDescent="0.25">
      <c r="AG862" s="1" t="str">
        <f t="shared" si="60"/>
        <v/>
      </c>
      <c r="AH862" s="90">
        <v>288</v>
      </c>
      <c r="AI862" s="90">
        <v>288</v>
      </c>
      <c r="AJ862" s="1" t="str">
        <f>IFERROR(VLOOKUP(VLOOKUP($AI862,SALESTRANS,4,FALSE),'Master Info'!$A$14:$U$113,17,FALSE),"")</f>
        <v/>
      </c>
      <c r="AK862" s="1" t="str">
        <f>'Master Info'!$B$6&amp;Return!AI862</f>
        <v>17-18/288</v>
      </c>
      <c r="AL862" s="93" t="str">
        <f>IFERROR(VLOOKUP($AI862,'PIVOT REPORT'!$A$5:$K$1000,3,FALSE),"")</f>
        <v/>
      </c>
      <c r="AM862" s="91" t="str">
        <f>IFERROR(VLOOKUP($AI862,'PIVOT REPORT'!$A$5:$K$1000,9,FALSE),"")</f>
        <v/>
      </c>
      <c r="AN862" s="95" t="str">
        <f>IFERROR(VLOOKUP($AI862,'PIVOT REPORT'!$A$5:$K$1000,4,FALSE),"")</f>
        <v/>
      </c>
      <c r="AO862" s="91" t="str">
        <f>IFERROR(VLOOKUP($AI862,'PIVOT REPORT'!$A$5:$K$1000,5,FALSE),"")</f>
        <v/>
      </c>
      <c r="AP862" s="91" t="str">
        <f>IFERROR(VLOOKUP($AI862,'PIVOT REPORT'!$A$5:$K$1000,6,FALSE),"")</f>
        <v/>
      </c>
      <c r="AQ862" s="91" t="str">
        <f>IFERROR(VLOOKUP($AI862,'PIVOT REPORT'!$A$5:$K$1000,7,FALSE),"")</f>
        <v/>
      </c>
      <c r="AR862" s="91" t="str">
        <f>IFERROR(VLOOKUP($AI862,'PIVOT REPORT'!$A$5:$K$1000,8,FALSE),"")</f>
        <v/>
      </c>
      <c r="AS862" s="1"/>
      <c r="AT862" s="1" t="str">
        <f t="shared" si="51"/>
        <v/>
      </c>
      <c r="AU862" s="1" t="str">
        <f t="shared" si="52"/>
        <v>REGLIST</v>
      </c>
      <c r="AV862" s="1" t="str">
        <f t="shared" si="53"/>
        <v>REGLIST</v>
      </c>
      <c r="AW862" s="97">
        <f t="shared" si="54"/>
        <v>0</v>
      </c>
      <c r="AX862" s="96">
        <f t="shared" si="55"/>
        <v>0</v>
      </c>
      <c r="AY862" s="96">
        <f t="shared" si="56"/>
        <v>0</v>
      </c>
      <c r="AZ862" s="96">
        <f t="shared" si="57"/>
        <v>0</v>
      </c>
      <c r="BA862" s="96">
        <f t="shared" si="58"/>
        <v>0</v>
      </c>
      <c r="BB862" s="96">
        <f t="shared" si="59"/>
        <v>0</v>
      </c>
    </row>
    <row r="863" spans="33:54" hidden="1" x14ac:dyDescent="0.25">
      <c r="AG863" s="1" t="str">
        <f t="shared" si="60"/>
        <v/>
      </c>
      <c r="AH863" s="90">
        <v>289</v>
      </c>
      <c r="AI863" s="90">
        <v>289</v>
      </c>
      <c r="AJ863" s="1" t="str">
        <f>IFERROR(VLOOKUP(VLOOKUP($AI863,SALESTRANS,4,FALSE),'Master Info'!$A$14:$U$113,17,FALSE),"")</f>
        <v/>
      </c>
      <c r="AK863" s="1" t="str">
        <f>'Master Info'!$B$6&amp;Return!AI863</f>
        <v>17-18/289</v>
      </c>
      <c r="AL863" s="93" t="str">
        <f>IFERROR(VLOOKUP($AI863,'PIVOT REPORT'!$A$5:$K$1000,3,FALSE),"")</f>
        <v/>
      </c>
      <c r="AM863" s="91" t="str">
        <f>IFERROR(VLOOKUP($AI863,'PIVOT REPORT'!$A$5:$K$1000,9,FALSE),"")</f>
        <v/>
      </c>
      <c r="AN863" s="95" t="str">
        <f>IFERROR(VLOOKUP($AI863,'PIVOT REPORT'!$A$5:$K$1000,4,FALSE),"")</f>
        <v/>
      </c>
      <c r="AO863" s="91" t="str">
        <f>IFERROR(VLOOKUP($AI863,'PIVOT REPORT'!$A$5:$K$1000,5,FALSE),"")</f>
        <v/>
      </c>
      <c r="AP863" s="91" t="str">
        <f>IFERROR(VLOOKUP($AI863,'PIVOT REPORT'!$A$5:$K$1000,6,FALSE),"")</f>
        <v/>
      </c>
      <c r="AQ863" s="91" t="str">
        <f>IFERROR(VLOOKUP($AI863,'PIVOT REPORT'!$A$5:$K$1000,7,FALSE),"")</f>
        <v/>
      </c>
      <c r="AR863" s="91" t="str">
        <f>IFERROR(VLOOKUP($AI863,'PIVOT REPORT'!$A$5:$K$1000,8,FALSE),"")</f>
        <v/>
      </c>
      <c r="AS863" s="1"/>
      <c r="AT863" s="1" t="str">
        <f t="shared" si="51"/>
        <v/>
      </c>
      <c r="AU863" s="1" t="str">
        <f t="shared" si="52"/>
        <v>REGLIST</v>
      </c>
      <c r="AV863" s="1" t="str">
        <f t="shared" si="53"/>
        <v>REGLIST</v>
      </c>
      <c r="AW863" s="97">
        <f t="shared" si="54"/>
        <v>0</v>
      </c>
      <c r="AX863" s="96">
        <f t="shared" si="55"/>
        <v>0</v>
      </c>
      <c r="AY863" s="96">
        <f t="shared" si="56"/>
        <v>0</v>
      </c>
      <c r="AZ863" s="96">
        <f t="shared" si="57"/>
        <v>0</v>
      </c>
      <c r="BA863" s="96">
        <f t="shared" si="58"/>
        <v>0</v>
      </c>
      <c r="BB863" s="96">
        <f t="shared" si="59"/>
        <v>0</v>
      </c>
    </row>
    <row r="864" spans="33:54" hidden="1" x14ac:dyDescent="0.25">
      <c r="AG864" s="1" t="str">
        <f t="shared" si="60"/>
        <v/>
      </c>
      <c r="AH864" s="90">
        <v>290</v>
      </c>
      <c r="AI864" s="90">
        <v>290</v>
      </c>
      <c r="AJ864" s="1" t="str">
        <f>IFERROR(VLOOKUP(VLOOKUP($AI864,SALESTRANS,4,FALSE),'Master Info'!$A$14:$U$113,17,FALSE),"")</f>
        <v/>
      </c>
      <c r="AK864" s="1" t="str">
        <f>'Master Info'!$B$6&amp;Return!AI864</f>
        <v>17-18/290</v>
      </c>
      <c r="AL864" s="93" t="str">
        <f>IFERROR(VLOOKUP($AI864,'PIVOT REPORT'!$A$5:$K$1000,3,FALSE),"")</f>
        <v/>
      </c>
      <c r="AM864" s="91" t="str">
        <f>IFERROR(VLOOKUP($AI864,'PIVOT REPORT'!$A$5:$K$1000,9,FALSE),"")</f>
        <v/>
      </c>
      <c r="AN864" s="95" t="str">
        <f>IFERROR(VLOOKUP($AI864,'PIVOT REPORT'!$A$5:$K$1000,4,FALSE),"")</f>
        <v/>
      </c>
      <c r="AO864" s="91" t="str">
        <f>IFERROR(VLOOKUP($AI864,'PIVOT REPORT'!$A$5:$K$1000,5,FALSE),"")</f>
        <v/>
      </c>
      <c r="AP864" s="91" t="str">
        <f>IFERROR(VLOOKUP($AI864,'PIVOT REPORT'!$A$5:$K$1000,6,FALSE),"")</f>
        <v/>
      </c>
      <c r="AQ864" s="91" t="str">
        <f>IFERROR(VLOOKUP($AI864,'PIVOT REPORT'!$A$5:$K$1000,7,FALSE),"")</f>
        <v/>
      </c>
      <c r="AR864" s="91" t="str">
        <f>IFERROR(VLOOKUP($AI864,'PIVOT REPORT'!$A$5:$K$1000,8,FALSE),"")</f>
        <v/>
      </c>
      <c r="AS864" s="1"/>
      <c r="AT864" s="1" t="str">
        <f t="shared" si="51"/>
        <v/>
      </c>
      <c r="AU864" s="1" t="str">
        <f t="shared" si="52"/>
        <v>REGLIST</v>
      </c>
      <c r="AV864" s="1" t="str">
        <f t="shared" si="53"/>
        <v>REGLIST</v>
      </c>
      <c r="AW864" s="97">
        <f t="shared" si="54"/>
        <v>0</v>
      </c>
      <c r="AX864" s="96">
        <f t="shared" si="55"/>
        <v>0</v>
      </c>
      <c r="AY864" s="96">
        <f t="shared" si="56"/>
        <v>0</v>
      </c>
      <c r="AZ864" s="96">
        <f t="shared" si="57"/>
        <v>0</v>
      </c>
      <c r="BA864" s="96">
        <f t="shared" si="58"/>
        <v>0</v>
      </c>
      <c r="BB864" s="96">
        <f t="shared" si="59"/>
        <v>0</v>
      </c>
    </row>
    <row r="865" spans="33:54" hidden="1" x14ac:dyDescent="0.25">
      <c r="AG865" s="1" t="str">
        <f t="shared" si="60"/>
        <v/>
      </c>
      <c r="AH865" s="90">
        <v>291</v>
      </c>
      <c r="AI865" s="90">
        <v>291</v>
      </c>
      <c r="AJ865" s="1" t="str">
        <f>IFERROR(VLOOKUP(VLOOKUP($AI865,SALESTRANS,4,FALSE),'Master Info'!$A$14:$U$113,17,FALSE),"")</f>
        <v/>
      </c>
      <c r="AK865" s="1" t="str">
        <f>'Master Info'!$B$6&amp;Return!AI865</f>
        <v>17-18/291</v>
      </c>
      <c r="AL865" s="93" t="str">
        <f>IFERROR(VLOOKUP($AI865,'PIVOT REPORT'!$A$5:$K$1000,3,FALSE),"")</f>
        <v/>
      </c>
      <c r="AM865" s="91" t="str">
        <f>IFERROR(VLOOKUP($AI865,'PIVOT REPORT'!$A$5:$K$1000,9,FALSE),"")</f>
        <v/>
      </c>
      <c r="AN865" s="95" t="str">
        <f>IFERROR(VLOOKUP($AI865,'PIVOT REPORT'!$A$5:$K$1000,4,FALSE),"")</f>
        <v/>
      </c>
      <c r="AO865" s="91" t="str">
        <f>IFERROR(VLOOKUP($AI865,'PIVOT REPORT'!$A$5:$K$1000,5,FALSE),"")</f>
        <v/>
      </c>
      <c r="AP865" s="91" t="str">
        <f>IFERROR(VLOOKUP($AI865,'PIVOT REPORT'!$A$5:$K$1000,6,FALSE),"")</f>
        <v/>
      </c>
      <c r="AQ865" s="91" t="str">
        <f>IFERROR(VLOOKUP($AI865,'PIVOT REPORT'!$A$5:$K$1000,7,FALSE),"")</f>
        <v/>
      </c>
      <c r="AR865" s="91" t="str">
        <f>IFERROR(VLOOKUP($AI865,'PIVOT REPORT'!$A$5:$K$1000,8,FALSE),"")</f>
        <v/>
      </c>
      <c r="AS865" s="1"/>
      <c r="AT865" s="1" t="str">
        <f t="shared" si="51"/>
        <v/>
      </c>
      <c r="AU865" s="1" t="str">
        <f t="shared" si="52"/>
        <v>REGLIST</v>
      </c>
      <c r="AV865" s="1" t="str">
        <f t="shared" si="53"/>
        <v>REGLIST</v>
      </c>
      <c r="AW865" s="97">
        <f t="shared" si="54"/>
        <v>0</v>
      </c>
      <c r="AX865" s="96">
        <f t="shared" si="55"/>
        <v>0</v>
      </c>
      <c r="AY865" s="96">
        <f t="shared" si="56"/>
        <v>0</v>
      </c>
      <c r="AZ865" s="96">
        <f t="shared" si="57"/>
        <v>0</v>
      </c>
      <c r="BA865" s="96">
        <f t="shared" si="58"/>
        <v>0</v>
      </c>
      <c r="BB865" s="96">
        <f t="shared" si="59"/>
        <v>0</v>
      </c>
    </row>
    <row r="866" spans="33:54" hidden="1" x14ac:dyDescent="0.25">
      <c r="AG866" s="1" t="str">
        <f t="shared" si="60"/>
        <v/>
      </c>
      <c r="AH866" s="90">
        <v>292</v>
      </c>
      <c r="AI866" s="90">
        <v>292</v>
      </c>
      <c r="AJ866" s="1" t="str">
        <f>IFERROR(VLOOKUP(VLOOKUP($AI866,SALESTRANS,4,FALSE),'Master Info'!$A$14:$U$113,17,FALSE),"")</f>
        <v/>
      </c>
      <c r="AK866" s="1" t="str">
        <f>'Master Info'!$B$6&amp;Return!AI866</f>
        <v>17-18/292</v>
      </c>
      <c r="AL866" s="93" t="str">
        <f>IFERROR(VLOOKUP($AI866,'PIVOT REPORT'!$A$5:$K$1000,3,FALSE),"")</f>
        <v/>
      </c>
      <c r="AM866" s="91" t="str">
        <f>IFERROR(VLOOKUP($AI866,'PIVOT REPORT'!$A$5:$K$1000,9,FALSE),"")</f>
        <v/>
      </c>
      <c r="AN866" s="95" t="str">
        <f>IFERROR(VLOOKUP($AI866,'PIVOT REPORT'!$A$5:$K$1000,4,FALSE),"")</f>
        <v/>
      </c>
      <c r="AO866" s="91" t="str">
        <f>IFERROR(VLOOKUP($AI866,'PIVOT REPORT'!$A$5:$K$1000,5,FALSE),"")</f>
        <v/>
      </c>
      <c r="AP866" s="91" t="str">
        <f>IFERROR(VLOOKUP($AI866,'PIVOT REPORT'!$A$5:$K$1000,6,FALSE),"")</f>
        <v/>
      </c>
      <c r="AQ866" s="91" t="str">
        <f>IFERROR(VLOOKUP($AI866,'PIVOT REPORT'!$A$5:$K$1000,7,FALSE),"")</f>
        <v/>
      </c>
      <c r="AR866" s="91" t="str">
        <f>IFERROR(VLOOKUP($AI866,'PIVOT REPORT'!$A$5:$K$1000,8,FALSE),"")</f>
        <v/>
      </c>
      <c r="AS866" s="1"/>
      <c r="AT866" s="1" t="str">
        <f t="shared" si="51"/>
        <v/>
      </c>
      <c r="AU866" s="1" t="str">
        <f t="shared" si="52"/>
        <v>REGLIST</v>
      </c>
      <c r="AV866" s="1" t="str">
        <f t="shared" si="53"/>
        <v>REGLIST</v>
      </c>
      <c r="AW866" s="97">
        <f t="shared" si="54"/>
        <v>0</v>
      </c>
      <c r="AX866" s="96">
        <f t="shared" si="55"/>
        <v>0</v>
      </c>
      <c r="AY866" s="96">
        <f t="shared" si="56"/>
        <v>0</v>
      </c>
      <c r="AZ866" s="96">
        <f t="shared" si="57"/>
        <v>0</v>
      </c>
      <c r="BA866" s="96">
        <f t="shared" si="58"/>
        <v>0</v>
      </c>
      <c r="BB866" s="96">
        <f t="shared" si="59"/>
        <v>0</v>
      </c>
    </row>
    <row r="867" spans="33:54" hidden="1" x14ac:dyDescent="0.25">
      <c r="AG867" s="1" t="str">
        <f t="shared" si="60"/>
        <v/>
      </c>
      <c r="AH867" s="90">
        <v>293</v>
      </c>
      <c r="AI867" s="90">
        <v>293</v>
      </c>
      <c r="AJ867" s="1" t="str">
        <f>IFERROR(VLOOKUP(VLOOKUP($AI867,SALESTRANS,4,FALSE),'Master Info'!$A$14:$U$113,17,FALSE),"")</f>
        <v/>
      </c>
      <c r="AK867" s="1" t="str">
        <f>'Master Info'!$B$6&amp;Return!AI867</f>
        <v>17-18/293</v>
      </c>
      <c r="AL867" s="93" t="str">
        <f>IFERROR(VLOOKUP($AI867,'PIVOT REPORT'!$A$5:$K$1000,3,FALSE),"")</f>
        <v/>
      </c>
      <c r="AM867" s="91" t="str">
        <f>IFERROR(VLOOKUP($AI867,'PIVOT REPORT'!$A$5:$K$1000,9,FALSE),"")</f>
        <v/>
      </c>
      <c r="AN867" s="95" t="str">
        <f>IFERROR(VLOOKUP($AI867,'PIVOT REPORT'!$A$5:$K$1000,4,FALSE),"")</f>
        <v/>
      </c>
      <c r="AO867" s="91" t="str">
        <f>IFERROR(VLOOKUP($AI867,'PIVOT REPORT'!$A$5:$K$1000,5,FALSE),"")</f>
        <v/>
      </c>
      <c r="AP867" s="91" t="str">
        <f>IFERROR(VLOOKUP($AI867,'PIVOT REPORT'!$A$5:$K$1000,6,FALSE),"")</f>
        <v/>
      </c>
      <c r="AQ867" s="91" t="str">
        <f>IFERROR(VLOOKUP($AI867,'PIVOT REPORT'!$A$5:$K$1000,7,FALSE),"")</f>
        <v/>
      </c>
      <c r="AR867" s="91" t="str">
        <f>IFERROR(VLOOKUP($AI867,'PIVOT REPORT'!$A$5:$K$1000,8,FALSE),"")</f>
        <v/>
      </c>
      <c r="AS867" s="1"/>
      <c r="AT867" s="1" t="str">
        <f t="shared" si="51"/>
        <v/>
      </c>
      <c r="AU867" s="1" t="str">
        <f t="shared" si="52"/>
        <v>REGLIST</v>
      </c>
      <c r="AV867" s="1" t="str">
        <f t="shared" si="53"/>
        <v>REGLIST</v>
      </c>
      <c r="AW867" s="97">
        <f t="shared" si="54"/>
        <v>0</v>
      </c>
      <c r="AX867" s="96">
        <f t="shared" si="55"/>
        <v>0</v>
      </c>
      <c r="AY867" s="96">
        <f t="shared" si="56"/>
        <v>0</v>
      </c>
      <c r="AZ867" s="96">
        <f t="shared" si="57"/>
        <v>0</v>
      </c>
      <c r="BA867" s="96">
        <f t="shared" si="58"/>
        <v>0</v>
      </c>
      <c r="BB867" s="96">
        <f t="shared" si="59"/>
        <v>0</v>
      </c>
    </row>
    <row r="868" spans="33:54" hidden="1" x14ac:dyDescent="0.25">
      <c r="AG868" s="1" t="str">
        <f t="shared" si="60"/>
        <v/>
      </c>
      <c r="AH868" s="90">
        <v>294</v>
      </c>
      <c r="AI868" s="90">
        <v>294</v>
      </c>
      <c r="AJ868" s="1" t="str">
        <f>IFERROR(VLOOKUP(VLOOKUP($AI868,SALESTRANS,4,FALSE),'Master Info'!$A$14:$U$113,17,FALSE),"")</f>
        <v/>
      </c>
      <c r="AK868" s="1" t="str">
        <f>'Master Info'!$B$6&amp;Return!AI868</f>
        <v>17-18/294</v>
      </c>
      <c r="AL868" s="93" t="str">
        <f>IFERROR(VLOOKUP($AI868,'PIVOT REPORT'!$A$5:$K$1000,3,FALSE),"")</f>
        <v/>
      </c>
      <c r="AM868" s="91" t="str">
        <f>IFERROR(VLOOKUP($AI868,'PIVOT REPORT'!$A$5:$K$1000,9,FALSE),"")</f>
        <v/>
      </c>
      <c r="AN868" s="95" t="str">
        <f>IFERROR(VLOOKUP($AI868,'PIVOT REPORT'!$A$5:$K$1000,4,FALSE),"")</f>
        <v/>
      </c>
      <c r="AO868" s="91" t="str">
        <f>IFERROR(VLOOKUP($AI868,'PIVOT REPORT'!$A$5:$K$1000,5,FALSE),"")</f>
        <v/>
      </c>
      <c r="AP868" s="91" t="str">
        <f>IFERROR(VLOOKUP($AI868,'PIVOT REPORT'!$A$5:$K$1000,6,FALSE),"")</f>
        <v/>
      </c>
      <c r="AQ868" s="91" t="str">
        <f>IFERROR(VLOOKUP($AI868,'PIVOT REPORT'!$A$5:$K$1000,7,FALSE),"")</f>
        <v/>
      </c>
      <c r="AR868" s="91" t="str">
        <f>IFERROR(VLOOKUP($AI868,'PIVOT REPORT'!$A$5:$K$1000,8,FALSE),"")</f>
        <v/>
      </c>
      <c r="AS868" s="1"/>
      <c r="AT868" s="1" t="str">
        <f t="shared" si="51"/>
        <v/>
      </c>
      <c r="AU868" s="1" t="str">
        <f t="shared" si="52"/>
        <v>REGLIST</v>
      </c>
      <c r="AV868" s="1" t="str">
        <f t="shared" si="53"/>
        <v>REGLIST</v>
      </c>
      <c r="AW868" s="97">
        <f t="shared" si="54"/>
        <v>0</v>
      </c>
      <c r="AX868" s="96">
        <f t="shared" si="55"/>
        <v>0</v>
      </c>
      <c r="AY868" s="96">
        <f t="shared" si="56"/>
        <v>0</v>
      </c>
      <c r="AZ868" s="96">
        <f t="shared" si="57"/>
        <v>0</v>
      </c>
      <c r="BA868" s="96">
        <f t="shared" si="58"/>
        <v>0</v>
      </c>
      <c r="BB868" s="96">
        <f t="shared" si="59"/>
        <v>0</v>
      </c>
    </row>
    <row r="869" spans="33:54" hidden="1" x14ac:dyDescent="0.25">
      <c r="AG869" s="1" t="str">
        <f t="shared" si="60"/>
        <v/>
      </c>
      <c r="AH869" s="90">
        <v>295</v>
      </c>
      <c r="AI869" s="90">
        <v>295</v>
      </c>
      <c r="AJ869" s="1" t="str">
        <f>IFERROR(VLOOKUP(VLOOKUP($AI869,SALESTRANS,4,FALSE),'Master Info'!$A$14:$U$113,17,FALSE),"")</f>
        <v/>
      </c>
      <c r="AK869" s="1" t="str">
        <f>'Master Info'!$B$6&amp;Return!AI869</f>
        <v>17-18/295</v>
      </c>
      <c r="AL869" s="93" t="str">
        <f>IFERROR(VLOOKUP($AI869,'PIVOT REPORT'!$A$5:$K$1000,3,FALSE),"")</f>
        <v/>
      </c>
      <c r="AM869" s="91" t="str">
        <f>IFERROR(VLOOKUP($AI869,'PIVOT REPORT'!$A$5:$K$1000,9,FALSE),"")</f>
        <v/>
      </c>
      <c r="AN869" s="95" t="str">
        <f>IFERROR(VLOOKUP($AI869,'PIVOT REPORT'!$A$5:$K$1000,4,FALSE),"")</f>
        <v/>
      </c>
      <c r="AO869" s="91" t="str">
        <f>IFERROR(VLOOKUP($AI869,'PIVOT REPORT'!$A$5:$K$1000,5,FALSE),"")</f>
        <v/>
      </c>
      <c r="AP869" s="91" t="str">
        <f>IFERROR(VLOOKUP($AI869,'PIVOT REPORT'!$A$5:$K$1000,6,FALSE),"")</f>
        <v/>
      </c>
      <c r="AQ869" s="91" t="str">
        <f>IFERROR(VLOOKUP($AI869,'PIVOT REPORT'!$A$5:$K$1000,7,FALSE),"")</f>
        <v/>
      </c>
      <c r="AR869" s="91" t="str">
        <f>IFERROR(VLOOKUP($AI869,'PIVOT REPORT'!$A$5:$K$1000,8,FALSE),"")</f>
        <v/>
      </c>
      <c r="AS869" s="1"/>
      <c r="AT869" s="1" t="str">
        <f t="shared" si="51"/>
        <v/>
      </c>
      <c r="AU869" s="1" t="str">
        <f t="shared" si="52"/>
        <v>REGLIST</v>
      </c>
      <c r="AV869" s="1" t="str">
        <f t="shared" si="53"/>
        <v>REGLIST</v>
      </c>
      <c r="AW869" s="97">
        <f t="shared" si="54"/>
        <v>0</v>
      </c>
      <c r="AX869" s="96">
        <f t="shared" si="55"/>
        <v>0</v>
      </c>
      <c r="AY869" s="96">
        <f t="shared" si="56"/>
        <v>0</v>
      </c>
      <c r="AZ869" s="96">
        <f t="shared" si="57"/>
        <v>0</v>
      </c>
      <c r="BA869" s="96">
        <f t="shared" si="58"/>
        <v>0</v>
      </c>
      <c r="BB869" s="96">
        <f t="shared" si="59"/>
        <v>0</v>
      </c>
    </row>
    <row r="870" spans="33:54" hidden="1" x14ac:dyDescent="0.25">
      <c r="AG870" s="1" t="str">
        <f t="shared" si="60"/>
        <v/>
      </c>
      <c r="AH870" s="90">
        <v>296</v>
      </c>
      <c r="AI870" s="90">
        <v>296</v>
      </c>
      <c r="AJ870" s="1" t="str">
        <f>IFERROR(VLOOKUP(VLOOKUP($AI870,SALESTRANS,4,FALSE),'Master Info'!$A$14:$U$113,17,FALSE),"")</f>
        <v/>
      </c>
      <c r="AK870" s="1" t="str">
        <f>'Master Info'!$B$6&amp;Return!AI870</f>
        <v>17-18/296</v>
      </c>
      <c r="AL870" s="93" t="str">
        <f>IFERROR(VLOOKUP($AI870,'PIVOT REPORT'!$A$5:$K$1000,3,FALSE),"")</f>
        <v/>
      </c>
      <c r="AM870" s="91" t="str">
        <f>IFERROR(VLOOKUP($AI870,'PIVOT REPORT'!$A$5:$K$1000,9,FALSE),"")</f>
        <v/>
      </c>
      <c r="AN870" s="95" t="str">
        <f>IFERROR(VLOOKUP($AI870,'PIVOT REPORT'!$A$5:$K$1000,4,FALSE),"")</f>
        <v/>
      </c>
      <c r="AO870" s="91" t="str">
        <f>IFERROR(VLOOKUP($AI870,'PIVOT REPORT'!$A$5:$K$1000,5,FALSE),"")</f>
        <v/>
      </c>
      <c r="AP870" s="91" t="str">
        <f>IFERROR(VLOOKUP($AI870,'PIVOT REPORT'!$A$5:$K$1000,6,FALSE),"")</f>
        <v/>
      </c>
      <c r="AQ870" s="91" t="str">
        <f>IFERROR(VLOOKUP($AI870,'PIVOT REPORT'!$A$5:$K$1000,7,FALSE),"")</f>
        <v/>
      </c>
      <c r="AR870" s="91" t="str">
        <f>IFERROR(VLOOKUP($AI870,'PIVOT REPORT'!$A$5:$K$1000,8,FALSE),"")</f>
        <v/>
      </c>
      <c r="AS870" s="1"/>
      <c r="AT870" s="1" t="str">
        <f t="shared" si="51"/>
        <v/>
      </c>
      <c r="AU870" s="1" t="str">
        <f t="shared" si="52"/>
        <v>REGLIST</v>
      </c>
      <c r="AV870" s="1" t="str">
        <f t="shared" si="53"/>
        <v>REGLIST</v>
      </c>
      <c r="AW870" s="97">
        <f t="shared" si="54"/>
        <v>0</v>
      </c>
      <c r="AX870" s="96">
        <f t="shared" si="55"/>
        <v>0</v>
      </c>
      <c r="AY870" s="96">
        <f t="shared" si="56"/>
        <v>0</v>
      </c>
      <c r="AZ870" s="96">
        <f t="shared" si="57"/>
        <v>0</v>
      </c>
      <c r="BA870" s="96">
        <f t="shared" si="58"/>
        <v>0</v>
      </c>
      <c r="BB870" s="96">
        <f t="shared" si="59"/>
        <v>0</v>
      </c>
    </row>
    <row r="871" spans="33:54" hidden="1" x14ac:dyDescent="0.25">
      <c r="AG871" s="1" t="str">
        <f t="shared" si="60"/>
        <v/>
      </c>
      <c r="AH871" s="90">
        <v>297</v>
      </c>
      <c r="AI871" s="90">
        <v>297</v>
      </c>
      <c r="AJ871" s="1" t="str">
        <f>IFERROR(VLOOKUP(VLOOKUP($AI871,SALESTRANS,4,FALSE),'Master Info'!$A$14:$U$113,17,FALSE),"")</f>
        <v/>
      </c>
      <c r="AK871" s="1" t="str">
        <f>'Master Info'!$B$6&amp;Return!AI871</f>
        <v>17-18/297</v>
      </c>
      <c r="AL871" s="93" t="str">
        <f>IFERROR(VLOOKUP($AI871,'PIVOT REPORT'!$A$5:$K$1000,3,FALSE),"")</f>
        <v/>
      </c>
      <c r="AM871" s="91" t="str">
        <f>IFERROR(VLOOKUP($AI871,'PIVOT REPORT'!$A$5:$K$1000,9,FALSE),"")</f>
        <v/>
      </c>
      <c r="AN871" s="95" t="str">
        <f>IFERROR(VLOOKUP($AI871,'PIVOT REPORT'!$A$5:$K$1000,4,FALSE),"")</f>
        <v/>
      </c>
      <c r="AO871" s="91" t="str">
        <f>IFERROR(VLOOKUP($AI871,'PIVOT REPORT'!$A$5:$K$1000,5,FALSE),"")</f>
        <v/>
      </c>
      <c r="AP871" s="91" t="str">
        <f>IFERROR(VLOOKUP($AI871,'PIVOT REPORT'!$A$5:$K$1000,6,FALSE),"")</f>
        <v/>
      </c>
      <c r="AQ871" s="91" t="str">
        <f>IFERROR(VLOOKUP($AI871,'PIVOT REPORT'!$A$5:$K$1000,7,FALSE),"")</f>
        <v/>
      </c>
      <c r="AR871" s="91" t="str">
        <f>IFERROR(VLOOKUP($AI871,'PIVOT REPORT'!$A$5:$K$1000,8,FALSE),"")</f>
        <v/>
      </c>
      <c r="AS871" s="1"/>
      <c r="AT871" s="1" t="str">
        <f t="shared" si="51"/>
        <v/>
      </c>
      <c r="AU871" s="1" t="str">
        <f t="shared" si="52"/>
        <v>REGLIST</v>
      </c>
      <c r="AV871" s="1" t="str">
        <f t="shared" si="53"/>
        <v>REGLIST</v>
      </c>
      <c r="AW871" s="97">
        <f t="shared" si="54"/>
        <v>0</v>
      </c>
      <c r="AX871" s="96">
        <f t="shared" si="55"/>
        <v>0</v>
      </c>
      <c r="AY871" s="96">
        <f t="shared" si="56"/>
        <v>0</v>
      </c>
      <c r="AZ871" s="96">
        <f t="shared" si="57"/>
        <v>0</v>
      </c>
      <c r="BA871" s="96">
        <f t="shared" si="58"/>
        <v>0</v>
      </c>
      <c r="BB871" s="96">
        <f t="shared" si="59"/>
        <v>0</v>
      </c>
    </row>
    <row r="872" spans="33:54" hidden="1" x14ac:dyDescent="0.25">
      <c r="AG872" s="1" t="str">
        <f t="shared" si="60"/>
        <v/>
      </c>
      <c r="AH872" s="90">
        <v>298</v>
      </c>
      <c r="AI872" s="90">
        <v>298</v>
      </c>
      <c r="AJ872" s="1" t="str">
        <f>IFERROR(VLOOKUP(VLOOKUP($AI872,SALESTRANS,4,FALSE),'Master Info'!$A$14:$U$113,17,FALSE),"")</f>
        <v/>
      </c>
      <c r="AK872" s="1" t="str">
        <f>'Master Info'!$B$6&amp;Return!AI872</f>
        <v>17-18/298</v>
      </c>
      <c r="AL872" s="93" t="str">
        <f>IFERROR(VLOOKUP($AI872,'PIVOT REPORT'!$A$5:$K$1000,3,FALSE),"")</f>
        <v/>
      </c>
      <c r="AM872" s="91" t="str">
        <f>IFERROR(VLOOKUP($AI872,'PIVOT REPORT'!$A$5:$K$1000,9,FALSE),"")</f>
        <v/>
      </c>
      <c r="AN872" s="95" t="str">
        <f>IFERROR(VLOOKUP($AI872,'PIVOT REPORT'!$A$5:$K$1000,4,FALSE),"")</f>
        <v/>
      </c>
      <c r="AO872" s="91" t="str">
        <f>IFERROR(VLOOKUP($AI872,'PIVOT REPORT'!$A$5:$K$1000,5,FALSE),"")</f>
        <v/>
      </c>
      <c r="AP872" s="91" t="str">
        <f>IFERROR(VLOOKUP($AI872,'PIVOT REPORT'!$A$5:$K$1000,6,FALSE),"")</f>
        <v/>
      </c>
      <c r="AQ872" s="91" t="str">
        <f>IFERROR(VLOOKUP($AI872,'PIVOT REPORT'!$A$5:$K$1000,7,FALSE),"")</f>
        <v/>
      </c>
      <c r="AR872" s="91" t="str">
        <f>IFERROR(VLOOKUP($AI872,'PIVOT REPORT'!$A$5:$K$1000,8,FALSE),"")</f>
        <v/>
      </c>
      <c r="AS872" s="1"/>
      <c r="AT872" s="1" t="str">
        <f t="shared" si="51"/>
        <v/>
      </c>
      <c r="AU872" s="1" t="str">
        <f t="shared" si="52"/>
        <v>REGLIST</v>
      </c>
      <c r="AV872" s="1" t="str">
        <f t="shared" si="53"/>
        <v>REGLIST</v>
      </c>
      <c r="AW872" s="97">
        <f t="shared" si="54"/>
        <v>0</v>
      </c>
      <c r="AX872" s="96">
        <f t="shared" si="55"/>
        <v>0</v>
      </c>
      <c r="AY872" s="96">
        <f t="shared" si="56"/>
        <v>0</v>
      </c>
      <c r="AZ872" s="96">
        <f t="shared" si="57"/>
        <v>0</v>
      </c>
      <c r="BA872" s="96">
        <f t="shared" si="58"/>
        <v>0</v>
      </c>
      <c r="BB872" s="96">
        <f t="shared" si="59"/>
        <v>0</v>
      </c>
    </row>
    <row r="873" spans="33:54" hidden="1" x14ac:dyDescent="0.25">
      <c r="AG873" s="1" t="str">
        <f t="shared" si="60"/>
        <v/>
      </c>
      <c r="AH873" s="90">
        <v>299</v>
      </c>
      <c r="AI873" s="90">
        <v>299</v>
      </c>
      <c r="AJ873" s="1" t="str">
        <f>IFERROR(VLOOKUP(VLOOKUP($AI873,SALESTRANS,4,FALSE),'Master Info'!$A$14:$U$113,17,FALSE),"")</f>
        <v/>
      </c>
      <c r="AK873" s="1" t="str">
        <f>'Master Info'!$B$6&amp;Return!AI873</f>
        <v>17-18/299</v>
      </c>
      <c r="AL873" s="93" t="str">
        <f>IFERROR(VLOOKUP($AI873,'PIVOT REPORT'!$A$5:$K$1000,3,FALSE),"")</f>
        <v/>
      </c>
      <c r="AM873" s="91" t="str">
        <f>IFERROR(VLOOKUP($AI873,'PIVOT REPORT'!$A$5:$K$1000,9,FALSE),"")</f>
        <v/>
      </c>
      <c r="AN873" s="95" t="str">
        <f>IFERROR(VLOOKUP($AI873,'PIVOT REPORT'!$A$5:$K$1000,4,FALSE),"")</f>
        <v/>
      </c>
      <c r="AO873" s="91" t="str">
        <f>IFERROR(VLOOKUP($AI873,'PIVOT REPORT'!$A$5:$K$1000,5,FALSE),"")</f>
        <v/>
      </c>
      <c r="AP873" s="91" t="str">
        <f>IFERROR(VLOOKUP($AI873,'PIVOT REPORT'!$A$5:$K$1000,6,FALSE),"")</f>
        <v/>
      </c>
      <c r="AQ873" s="91" t="str">
        <f>IFERROR(VLOOKUP($AI873,'PIVOT REPORT'!$A$5:$K$1000,7,FALSE),"")</f>
        <v/>
      </c>
      <c r="AR873" s="91" t="str">
        <f>IFERROR(VLOOKUP($AI873,'PIVOT REPORT'!$A$5:$K$1000,8,FALSE),"")</f>
        <v/>
      </c>
      <c r="AS873" s="1"/>
      <c r="AT873" s="1" t="str">
        <f t="shared" si="51"/>
        <v/>
      </c>
      <c r="AU873" s="1" t="str">
        <f t="shared" si="52"/>
        <v>REGLIST</v>
      </c>
      <c r="AV873" s="1" t="str">
        <f t="shared" si="53"/>
        <v>REGLIST</v>
      </c>
      <c r="AW873" s="97">
        <f t="shared" si="54"/>
        <v>0</v>
      </c>
      <c r="AX873" s="96">
        <f t="shared" si="55"/>
        <v>0</v>
      </c>
      <c r="AY873" s="96">
        <f t="shared" si="56"/>
        <v>0</v>
      </c>
      <c r="AZ873" s="96">
        <f t="shared" si="57"/>
        <v>0</v>
      </c>
      <c r="BA873" s="96">
        <f t="shared" si="58"/>
        <v>0</v>
      </c>
      <c r="BB873" s="96">
        <f t="shared" si="59"/>
        <v>0</v>
      </c>
    </row>
    <row r="874" spans="33:54" hidden="1" x14ac:dyDescent="0.25">
      <c r="AG874" s="1" t="str">
        <f t="shared" si="60"/>
        <v/>
      </c>
      <c r="AH874" s="90">
        <v>300</v>
      </c>
      <c r="AI874" s="90">
        <v>300</v>
      </c>
      <c r="AJ874" s="1" t="str">
        <f>IFERROR(VLOOKUP(VLOOKUP($AI874,SALESTRANS,4,FALSE),'Master Info'!$A$14:$U$113,17,FALSE),"")</f>
        <v/>
      </c>
      <c r="AK874" s="1" t="str">
        <f>'Master Info'!$B$6&amp;Return!AI874</f>
        <v>17-18/300</v>
      </c>
      <c r="AL874" s="93" t="str">
        <f>IFERROR(VLOOKUP($AI874,'PIVOT REPORT'!$A$5:$K$1000,3,FALSE),"")</f>
        <v/>
      </c>
      <c r="AM874" s="91" t="str">
        <f>IFERROR(VLOOKUP($AI874,'PIVOT REPORT'!$A$5:$K$1000,9,FALSE),"")</f>
        <v/>
      </c>
      <c r="AN874" s="95" t="str">
        <f>IFERROR(VLOOKUP($AI874,'PIVOT REPORT'!$A$5:$K$1000,4,FALSE),"")</f>
        <v/>
      </c>
      <c r="AO874" s="91" t="str">
        <f>IFERROR(VLOOKUP($AI874,'PIVOT REPORT'!$A$5:$K$1000,5,FALSE),"")</f>
        <v/>
      </c>
      <c r="AP874" s="91" t="str">
        <f>IFERROR(VLOOKUP($AI874,'PIVOT REPORT'!$A$5:$K$1000,6,FALSE),"")</f>
        <v/>
      </c>
      <c r="AQ874" s="91" t="str">
        <f>IFERROR(VLOOKUP($AI874,'PIVOT REPORT'!$A$5:$K$1000,7,FALSE),"")</f>
        <v/>
      </c>
      <c r="AR874" s="91" t="str">
        <f>IFERROR(VLOOKUP($AI874,'PIVOT REPORT'!$A$5:$K$1000,8,FALSE),"")</f>
        <v/>
      </c>
      <c r="AS874" s="1"/>
      <c r="AT874" s="1" t="str">
        <f t="shared" si="51"/>
        <v/>
      </c>
      <c r="AU874" s="1" t="str">
        <f t="shared" si="52"/>
        <v>REGLIST</v>
      </c>
      <c r="AV874" s="1" t="str">
        <f t="shared" si="53"/>
        <v>REGLIST</v>
      </c>
      <c r="AW874" s="97">
        <f t="shared" si="54"/>
        <v>0</v>
      </c>
      <c r="AX874" s="96">
        <f t="shared" si="55"/>
        <v>0</v>
      </c>
      <c r="AY874" s="96">
        <f t="shared" si="56"/>
        <v>0</v>
      </c>
      <c r="AZ874" s="96">
        <f t="shared" si="57"/>
        <v>0</v>
      </c>
      <c r="BA874" s="96">
        <f t="shared" si="58"/>
        <v>0</v>
      </c>
      <c r="BB874" s="96">
        <f t="shared" si="59"/>
        <v>0</v>
      </c>
    </row>
    <row r="875" spans="33:54" hidden="1" x14ac:dyDescent="0.25">
      <c r="AG875" s="1" t="str">
        <f t="shared" si="60"/>
        <v/>
      </c>
      <c r="AH875" s="90">
        <v>301</v>
      </c>
      <c r="AI875" s="90">
        <v>301</v>
      </c>
      <c r="AJ875" s="1" t="str">
        <f>IFERROR(VLOOKUP(VLOOKUP($AI875,SALESTRANS,4,FALSE),'Master Info'!$A$14:$U$113,17,FALSE),"")</f>
        <v/>
      </c>
      <c r="AK875" s="1" t="str">
        <f>'Master Info'!$B$6&amp;Return!AI875</f>
        <v>17-18/301</v>
      </c>
      <c r="AL875" s="93" t="str">
        <f>IFERROR(VLOOKUP($AI875,'PIVOT REPORT'!$A$5:$K$1000,3,FALSE),"")</f>
        <v/>
      </c>
      <c r="AM875" s="91" t="str">
        <f>IFERROR(VLOOKUP($AI875,'PIVOT REPORT'!$A$5:$K$1000,9,FALSE),"")</f>
        <v/>
      </c>
      <c r="AN875" s="95" t="str">
        <f>IFERROR(VLOOKUP($AI875,'PIVOT REPORT'!$A$5:$K$1000,4,FALSE),"")</f>
        <v/>
      </c>
      <c r="AO875" s="91" t="str">
        <f>IFERROR(VLOOKUP($AI875,'PIVOT REPORT'!$A$5:$K$1000,5,FALSE),"")</f>
        <v/>
      </c>
      <c r="AP875" s="91" t="str">
        <f>IFERROR(VLOOKUP($AI875,'PIVOT REPORT'!$A$5:$K$1000,6,FALSE),"")</f>
        <v/>
      </c>
      <c r="AQ875" s="91" t="str">
        <f>IFERROR(VLOOKUP($AI875,'PIVOT REPORT'!$A$5:$K$1000,7,FALSE),"")</f>
        <v/>
      </c>
      <c r="AR875" s="91" t="str">
        <f>IFERROR(VLOOKUP($AI875,'PIVOT REPORT'!$A$5:$K$1000,8,FALSE),"")</f>
        <v/>
      </c>
      <c r="AS875" s="1"/>
      <c r="AT875" s="1" t="str">
        <f t="shared" si="51"/>
        <v/>
      </c>
      <c r="AU875" s="1" t="str">
        <f t="shared" si="52"/>
        <v>REGLIST</v>
      </c>
      <c r="AV875" s="1" t="str">
        <f t="shared" si="53"/>
        <v>REGLIST</v>
      </c>
      <c r="AW875" s="97">
        <f t="shared" si="54"/>
        <v>0</v>
      </c>
      <c r="AX875" s="96">
        <f t="shared" si="55"/>
        <v>0</v>
      </c>
      <c r="AY875" s="96">
        <f t="shared" si="56"/>
        <v>0</v>
      </c>
      <c r="AZ875" s="96">
        <f t="shared" si="57"/>
        <v>0</v>
      </c>
      <c r="BA875" s="96">
        <f t="shared" si="58"/>
        <v>0</v>
      </c>
      <c r="BB875" s="96">
        <f t="shared" si="59"/>
        <v>0</v>
      </c>
    </row>
    <row r="876" spans="33:54" hidden="1" x14ac:dyDescent="0.25">
      <c r="AG876" s="1" t="str">
        <f t="shared" si="60"/>
        <v/>
      </c>
      <c r="AH876" s="90">
        <v>302</v>
      </c>
      <c r="AI876" s="90">
        <v>302</v>
      </c>
      <c r="AJ876" s="1" t="str">
        <f>IFERROR(VLOOKUP(VLOOKUP($AI876,SALESTRANS,4,FALSE),'Master Info'!$A$14:$U$113,17,FALSE),"")</f>
        <v/>
      </c>
      <c r="AK876" s="1" t="str">
        <f>'Master Info'!$B$6&amp;Return!AI876</f>
        <v>17-18/302</v>
      </c>
      <c r="AL876" s="93" t="str">
        <f>IFERROR(VLOOKUP($AI876,'PIVOT REPORT'!$A$5:$K$1000,3,FALSE),"")</f>
        <v/>
      </c>
      <c r="AM876" s="91" t="str">
        <f>IFERROR(VLOOKUP($AI876,'PIVOT REPORT'!$A$5:$K$1000,9,FALSE),"")</f>
        <v/>
      </c>
      <c r="AN876" s="95" t="str">
        <f>IFERROR(VLOOKUP($AI876,'PIVOT REPORT'!$A$5:$K$1000,4,FALSE),"")</f>
        <v/>
      </c>
      <c r="AO876" s="91" t="str">
        <f>IFERROR(VLOOKUP($AI876,'PIVOT REPORT'!$A$5:$K$1000,5,FALSE),"")</f>
        <v/>
      </c>
      <c r="AP876" s="91" t="str">
        <f>IFERROR(VLOOKUP($AI876,'PIVOT REPORT'!$A$5:$K$1000,6,FALSE),"")</f>
        <v/>
      </c>
      <c r="AQ876" s="91" t="str">
        <f>IFERROR(VLOOKUP($AI876,'PIVOT REPORT'!$A$5:$K$1000,7,FALSE),"")</f>
        <v/>
      </c>
      <c r="AR876" s="91" t="str">
        <f>IFERROR(VLOOKUP($AI876,'PIVOT REPORT'!$A$5:$K$1000,8,FALSE),"")</f>
        <v/>
      </c>
      <c r="AS876" s="1"/>
      <c r="AT876" s="1" t="str">
        <f t="shared" si="51"/>
        <v/>
      </c>
      <c r="AU876" s="1" t="str">
        <f t="shared" si="52"/>
        <v>REGLIST</v>
      </c>
      <c r="AV876" s="1" t="str">
        <f t="shared" si="53"/>
        <v>REGLIST</v>
      </c>
      <c r="AW876" s="97">
        <f t="shared" si="54"/>
        <v>0</v>
      </c>
      <c r="AX876" s="96">
        <f t="shared" si="55"/>
        <v>0</v>
      </c>
      <c r="AY876" s="96">
        <f t="shared" si="56"/>
        <v>0</v>
      </c>
      <c r="AZ876" s="96">
        <f t="shared" si="57"/>
        <v>0</v>
      </c>
      <c r="BA876" s="96">
        <f t="shared" si="58"/>
        <v>0</v>
      </c>
      <c r="BB876" s="96">
        <f t="shared" si="59"/>
        <v>0</v>
      </c>
    </row>
    <row r="877" spans="33:54" hidden="1" x14ac:dyDescent="0.25">
      <c r="AG877" s="1" t="str">
        <f t="shared" si="60"/>
        <v/>
      </c>
      <c r="AH877" s="90">
        <v>303</v>
      </c>
      <c r="AI877" s="90">
        <v>303</v>
      </c>
      <c r="AJ877" s="1" t="str">
        <f>IFERROR(VLOOKUP(VLOOKUP($AI877,SALESTRANS,4,FALSE),'Master Info'!$A$14:$U$113,17,FALSE),"")</f>
        <v/>
      </c>
      <c r="AK877" s="1" t="str">
        <f>'Master Info'!$B$6&amp;Return!AI877</f>
        <v>17-18/303</v>
      </c>
      <c r="AL877" s="93" t="str">
        <f>IFERROR(VLOOKUP($AI877,'PIVOT REPORT'!$A$5:$K$1000,3,FALSE),"")</f>
        <v/>
      </c>
      <c r="AM877" s="91" t="str">
        <f>IFERROR(VLOOKUP($AI877,'PIVOT REPORT'!$A$5:$K$1000,9,FALSE),"")</f>
        <v/>
      </c>
      <c r="AN877" s="95" t="str">
        <f>IFERROR(VLOOKUP($AI877,'PIVOT REPORT'!$A$5:$K$1000,4,FALSE),"")</f>
        <v/>
      </c>
      <c r="AO877" s="91" t="str">
        <f>IFERROR(VLOOKUP($AI877,'PIVOT REPORT'!$A$5:$K$1000,5,FALSE),"")</f>
        <v/>
      </c>
      <c r="AP877" s="91" t="str">
        <f>IFERROR(VLOOKUP($AI877,'PIVOT REPORT'!$A$5:$K$1000,6,FALSE),"")</f>
        <v/>
      </c>
      <c r="AQ877" s="91" t="str">
        <f>IFERROR(VLOOKUP($AI877,'PIVOT REPORT'!$A$5:$K$1000,7,FALSE),"")</f>
        <v/>
      </c>
      <c r="AR877" s="91" t="str">
        <f>IFERROR(VLOOKUP($AI877,'PIVOT REPORT'!$A$5:$K$1000,8,FALSE),"")</f>
        <v/>
      </c>
      <c r="AS877" s="1"/>
      <c r="AT877" s="1" t="str">
        <f t="shared" si="51"/>
        <v/>
      </c>
      <c r="AU877" s="1" t="str">
        <f t="shared" si="52"/>
        <v>REGLIST</v>
      </c>
      <c r="AV877" s="1" t="str">
        <f t="shared" si="53"/>
        <v>REGLIST</v>
      </c>
      <c r="AW877" s="97">
        <f t="shared" si="54"/>
        <v>0</v>
      </c>
      <c r="AX877" s="96">
        <f t="shared" si="55"/>
        <v>0</v>
      </c>
      <c r="AY877" s="96">
        <f t="shared" si="56"/>
        <v>0</v>
      </c>
      <c r="AZ877" s="96">
        <f t="shared" si="57"/>
        <v>0</v>
      </c>
      <c r="BA877" s="96">
        <f t="shared" si="58"/>
        <v>0</v>
      </c>
      <c r="BB877" s="96">
        <f t="shared" si="59"/>
        <v>0</v>
      </c>
    </row>
    <row r="878" spans="33:54" hidden="1" x14ac:dyDescent="0.25">
      <c r="AG878" s="1" t="str">
        <f t="shared" si="60"/>
        <v/>
      </c>
      <c r="AH878" s="90">
        <v>304</v>
      </c>
      <c r="AI878" s="90">
        <v>304</v>
      </c>
      <c r="AJ878" s="1" t="str">
        <f>IFERROR(VLOOKUP(VLOOKUP($AI878,SALESTRANS,4,FALSE),'Master Info'!$A$14:$U$113,17,FALSE),"")</f>
        <v/>
      </c>
      <c r="AK878" s="1" t="str">
        <f>'Master Info'!$B$6&amp;Return!AI878</f>
        <v>17-18/304</v>
      </c>
      <c r="AL878" s="93" t="str">
        <f>IFERROR(VLOOKUP($AI878,'PIVOT REPORT'!$A$5:$K$1000,3,FALSE),"")</f>
        <v/>
      </c>
      <c r="AM878" s="91" t="str">
        <f>IFERROR(VLOOKUP($AI878,'PIVOT REPORT'!$A$5:$K$1000,9,FALSE),"")</f>
        <v/>
      </c>
      <c r="AN878" s="95" t="str">
        <f>IFERROR(VLOOKUP($AI878,'PIVOT REPORT'!$A$5:$K$1000,4,FALSE),"")</f>
        <v/>
      </c>
      <c r="AO878" s="91" t="str">
        <f>IFERROR(VLOOKUP($AI878,'PIVOT REPORT'!$A$5:$K$1000,5,FALSE),"")</f>
        <v/>
      </c>
      <c r="AP878" s="91" t="str">
        <f>IFERROR(VLOOKUP($AI878,'PIVOT REPORT'!$A$5:$K$1000,6,FALSE),"")</f>
        <v/>
      </c>
      <c r="AQ878" s="91" t="str">
        <f>IFERROR(VLOOKUP($AI878,'PIVOT REPORT'!$A$5:$K$1000,7,FALSE),"")</f>
        <v/>
      </c>
      <c r="AR878" s="91" t="str">
        <f>IFERROR(VLOOKUP($AI878,'PIVOT REPORT'!$A$5:$K$1000,8,FALSE),"")</f>
        <v/>
      </c>
      <c r="AS878" s="1"/>
      <c r="AT878" s="1" t="str">
        <f t="shared" si="51"/>
        <v/>
      </c>
      <c r="AU878" s="1" t="str">
        <f t="shared" si="52"/>
        <v>REGLIST</v>
      </c>
      <c r="AV878" s="1" t="str">
        <f t="shared" si="53"/>
        <v>REGLIST</v>
      </c>
      <c r="AW878" s="97">
        <f t="shared" si="54"/>
        <v>0</v>
      </c>
      <c r="AX878" s="96">
        <f t="shared" si="55"/>
        <v>0</v>
      </c>
      <c r="AY878" s="96">
        <f t="shared" si="56"/>
        <v>0</v>
      </c>
      <c r="AZ878" s="96">
        <f t="shared" si="57"/>
        <v>0</v>
      </c>
      <c r="BA878" s="96">
        <f t="shared" si="58"/>
        <v>0</v>
      </c>
      <c r="BB878" s="96">
        <f t="shared" si="59"/>
        <v>0</v>
      </c>
    </row>
    <row r="879" spans="33:54" hidden="1" x14ac:dyDescent="0.25">
      <c r="AG879" s="1" t="str">
        <f t="shared" si="60"/>
        <v/>
      </c>
      <c r="AH879" s="90">
        <v>305</v>
      </c>
      <c r="AI879" s="90">
        <v>305</v>
      </c>
      <c r="AJ879" s="1" t="str">
        <f>IFERROR(VLOOKUP(VLOOKUP($AI879,SALESTRANS,4,FALSE),'Master Info'!$A$14:$U$113,17,FALSE),"")</f>
        <v/>
      </c>
      <c r="AK879" s="1" t="str">
        <f>'Master Info'!$B$6&amp;Return!AI879</f>
        <v>17-18/305</v>
      </c>
      <c r="AL879" s="93" t="str">
        <f>IFERROR(VLOOKUP($AI879,'PIVOT REPORT'!$A$5:$K$1000,3,FALSE),"")</f>
        <v/>
      </c>
      <c r="AM879" s="91" t="str">
        <f>IFERROR(VLOOKUP($AI879,'PIVOT REPORT'!$A$5:$K$1000,9,FALSE),"")</f>
        <v/>
      </c>
      <c r="AN879" s="95" t="str">
        <f>IFERROR(VLOOKUP($AI879,'PIVOT REPORT'!$A$5:$K$1000,4,FALSE),"")</f>
        <v/>
      </c>
      <c r="AO879" s="91" t="str">
        <f>IFERROR(VLOOKUP($AI879,'PIVOT REPORT'!$A$5:$K$1000,5,FALSE),"")</f>
        <v/>
      </c>
      <c r="AP879" s="91" t="str">
        <f>IFERROR(VLOOKUP($AI879,'PIVOT REPORT'!$A$5:$K$1000,6,FALSE),"")</f>
        <v/>
      </c>
      <c r="AQ879" s="91" t="str">
        <f>IFERROR(VLOOKUP($AI879,'PIVOT REPORT'!$A$5:$K$1000,7,FALSE),"")</f>
        <v/>
      </c>
      <c r="AR879" s="91" t="str">
        <f>IFERROR(VLOOKUP($AI879,'PIVOT REPORT'!$A$5:$K$1000,8,FALSE),"")</f>
        <v/>
      </c>
      <c r="AS879" s="1"/>
      <c r="AT879" s="1" t="str">
        <f t="shared" si="51"/>
        <v/>
      </c>
      <c r="AU879" s="1" t="str">
        <f t="shared" si="52"/>
        <v>REGLIST</v>
      </c>
      <c r="AV879" s="1" t="str">
        <f t="shared" si="53"/>
        <v>REGLIST</v>
      </c>
      <c r="AW879" s="97">
        <f t="shared" si="54"/>
        <v>0</v>
      </c>
      <c r="AX879" s="96">
        <f t="shared" si="55"/>
        <v>0</v>
      </c>
      <c r="AY879" s="96">
        <f t="shared" si="56"/>
        <v>0</v>
      </c>
      <c r="AZ879" s="96">
        <f t="shared" si="57"/>
        <v>0</v>
      </c>
      <c r="BA879" s="96">
        <f t="shared" si="58"/>
        <v>0</v>
      </c>
      <c r="BB879" s="96">
        <f t="shared" si="59"/>
        <v>0</v>
      </c>
    </row>
    <row r="880" spans="33:54" hidden="1" x14ac:dyDescent="0.25">
      <c r="AG880" s="1" t="str">
        <f t="shared" si="60"/>
        <v/>
      </c>
      <c r="AH880" s="90">
        <v>306</v>
      </c>
      <c r="AI880" s="90">
        <v>306</v>
      </c>
      <c r="AJ880" s="1" t="str">
        <f>IFERROR(VLOOKUP(VLOOKUP($AI880,SALESTRANS,4,FALSE),'Master Info'!$A$14:$U$113,17,FALSE),"")</f>
        <v/>
      </c>
      <c r="AK880" s="1" t="str">
        <f>'Master Info'!$B$6&amp;Return!AI880</f>
        <v>17-18/306</v>
      </c>
      <c r="AL880" s="93" t="str">
        <f>IFERROR(VLOOKUP($AI880,'PIVOT REPORT'!$A$5:$K$1000,3,FALSE),"")</f>
        <v/>
      </c>
      <c r="AM880" s="91" t="str">
        <f>IFERROR(VLOOKUP($AI880,'PIVOT REPORT'!$A$5:$K$1000,9,FALSE),"")</f>
        <v/>
      </c>
      <c r="AN880" s="95" t="str">
        <f>IFERROR(VLOOKUP($AI880,'PIVOT REPORT'!$A$5:$K$1000,4,FALSE),"")</f>
        <v/>
      </c>
      <c r="AO880" s="91" t="str">
        <f>IFERROR(VLOOKUP($AI880,'PIVOT REPORT'!$A$5:$K$1000,5,FALSE),"")</f>
        <v/>
      </c>
      <c r="AP880" s="91" t="str">
        <f>IFERROR(VLOOKUP($AI880,'PIVOT REPORT'!$A$5:$K$1000,6,FALSE),"")</f>
        <v/>
      </c>
      <c r="AQ880" s="91" t="str">
        <f>IFERROR(VLOOKUP($AI880,'PIVOT REPORT'!$A$5:$K$1000,7,FALSE),"")</f>
        <v/>
      </c>
      <c r="AR880" s="91" t="str">
        <f>IFERROR(VLOOKUP($AI880,'PIVOT REPORT'!$A$5:$K$1000,8,FALSE),"")</f>
        <v/>
      </c>
      <c r="AS880" s="1"/>
      <c r="AT880" s="1" t="str">
        <f t="shared" si="51"/>
        <v/>
      </c>
      <c r="AU880" s="1" t="str">
        <f t="shared" si="52"/>
        <v>REGLIST</v>
      </c>
      <c r="AV880" s="1" t="str">
        <f t="shared" si="53"/>
        <v>REGLIST</v>
      </c>
      <c r="AW880" s="97">
        <f t="shared" si="54"/>
        <v>0</v>
      </c>
      <c r="AX880" s="96">
        <f t="shared" si="55"/>
        <v>0</v>
      </c>
      <c r="AY880" s="96">
        <f t="shared" si="56"/>
        <v>0</v>
      </c>
      <c r="AZ880" s="96">
        <f t="shared" si="57"/>
        <v>0</v>
      </c>
      <c r="BA880" s="96">
        <f t="shared" si="58"/>
        <v>0</v>
      </c>
      <c r="BB880" s="96">
        <f t="shared" si="59"/>
        <v>0</v>
      </c>
    </row>
    <row r="881" spans="33:54" hidden="1" x14ac:dyDescent="0.25">
      <c r="AG881" s="1" t="str">
        <f t="shared" si="60"/>
        <v/>
      </c>
      <c r="AH881" s="90">
        <v>307</v>
      </c>
      <c r="AI881" s="90">
        <v>307</v>
      </c>
      <c r="AJ881" s="1" t="str">
        <f>IFERROR(VLOOKUP(VLOOKUP($AI881,SALESTRANS,4,FALSE),'Master Info'!$A$14:$U$113,17,FALSE),"")</f>
        <v/>
      </c>
      <c r="AK881" s="1" t="str">
        <f>'Master Info'!$B$6&amp;Return!AI881</f>
        <v>17-18/307</v>
      </c>
      <c r="AL881" s="93" t="str">
        <f>IFERROR(VLOOKUP($AI881,'PIVOT REPORT'!$A$5:$K$1000,3,FALSE),"")</f>
        <v/>
      </c>
      <c r="AM881" s="91" t="str">
        <f>IFERROR(VLOOKUP($AI881,'PIVOT REPORT'!$A$5:$K$1000,9,FALSE),"")</f>
        <v/>
      </c>
      <c r="AN881" s="95" t="str">
        <f>IFERROR(VLOOKUP($AI881,'PIVOT REPORT'!$A$5:$K$1000,4,FALSE),"")</f>
        <v/>
      </c>
      <c r="AO881" s="91" t="str">
        <f>IFERROR(VLOOKUP($AI881,'PIVOT REPORT'!$A$5:$K$1000,5,FALSE),"")</f>
        <v/>
      </c>
      <c r="AP881" s="91" t="str">
        <f>IFERROR(VLOOKUP($AI881,'PIVOT REPORT'!$A$5:$K$1000,6,FALSE),"")</f>
        <v/>
      </c>
      <c r="AQ881" s="91" t="str">
        <f>IFERROR(VLOOKUP($AI881,'PIVOT REPORT'!$A$5:$K$1000,7,FALSE),"")</f>
        <v/>
      </c>
      <c r="AR881" s="91" t="str">
        <f>IFERROR(VLOOKUP($AI881,'PIVOT REPORT'!$A$5:$K$1000,8,FALSE),"")</f>
        <v/>
      </c>
      <c r="AS881" s="1"/>
      <c r="AT881" s="1" t="str">
        <f t="shared" si="51"/>
        <v/>
      </c>
      <c r="AU881" s="1" t="str">
        <f t="shared" si="52"/>
        <v>REGLIST</v>
      </c>
      <c r="AV881" s="1" t="str">
        <f t="shared" si="53"/>
        <v>REGLIST</v>
      </c>
      <c r="AW881" s="97">
        <f t="shared" si="54"/>
        <v>0</v>
      </c>
      <c r="AX881" s="96">
        <f t="shared" si="55"/>
        <v>0</v>
      </c>
      <c r="AY881" s="96">
        <f t="shared" si="56"/>
        <v>0</v>
      </c>
      <c r="AZ881" s="96">
        <f t="shared" si="57"/>
        <v>0</v>
      </c>
      <c r="BA881" s="96">
        <f t="shared" si="58"/>
        <v>0</v>
      </c>
      <c r="BB881" s="96">
        <f t="shared" si="59"/>
        <v>0</v>
      </c>
    </row>
    <row r="882" spans="33:54" hidden="1" x14ac:dyDescent="0.25">
      <c r="AG882" s="1" t="str">
        <f t="shared" si="60"/>
        <v/>
      </c>
      <c r="AH882" s="90">
        <v>308</v>
      </c>
      <c r="AI882" s="90">
        <v>308</v>
      </c>
      <c r="AJ882" s="1" t="str">
        <f>IFERROR(VLOOKUP(VLOOKUP($AI882,SALESTRANS,4,FALSE),'Master Info'!$A$14:$U$113,17,FALSE),"")</f>
        <v/>
      </c>
      <c r="AK882" s="1" t="str">
        <f>'Master Info'!$B$6&amp;Return!AI882</f>
        <v>17-18/308</v>
      </c>
      <c r="AL882" s="93" t="str">
        <f>IFERROR(VLOOKUP($AI882,'PIVOT REPORT'!$A$5:$K$1000,3,FALSE),"")</f>
        <v/>
      </c>
      <c r="AM882" s="91" t="str">
        <f>IFERROR(VLOOKUP($AI882,'PIVOT REPORT'!$A$5:$K$1000,9,FALSE),"")</f>
        <v/>
      </c>
      <c r="AN882" s="95" t="str">
        <f>IFERROR(VLOOKUP($AI882,'PIVOT REPORT'!$A$5:$K$1000,4,FALSE),"")</f>
        <v/>
      </c>
      <c r="AO882" s="91" t="str">
        <f>IFERROR(VLOOKUP($AI882,'PIVOT REPORT'!$A$5:$K$1000,5,FALSE),"")</f>
        <v/>
      </c>
      <c r="AP882" s="91" t="str">
        <f>IFERROR(VLOOKUP($AI882,'PIVOT REPORT'!$A$5:$K$1000,6,FALSE),"")</f>
        <v/>
      </c>
      <c r="AQ882" s="91" t="str">
        <f>IFERROR(VLOOKUP($AI882,'PIVOT REPORT'!$A$5:$K$1000,7,FALSE),"")</f>
        <v/>
      </c>
      <c r="AR882" s="91" t="str">
        <f>IFERROR(VLOOKUP($AI882,'PIVOT REPORT'!$A$5:$K$1000,8,FALSE),"")</f>
        <v/>
      </c>
      <c r="AS882" s="1"/>
      <c r="AT882" s="1" t="str">
        <f t="shared" si="51"/>
        <v/>
      </c>
      <c r="AU882" s="1" t="str">
        <f t="shared" si="52"/>
        <v>REGLIST</v>
      </c>
      <c r="AV882" s="1" t="str">
        <f t="shared" si="53"/>
        <v>REGLIST</v>
      </c>
      <c r="AW882" s="97">
        <f t="shared" si="54"/>
        <v>0</v>
      </c>
      <c r="AX882" s="96">
        <f t="shared" si="55"/>
        <v>0</v>
      </c>
      <c r="AY882" s="96">
        <f t="shared" si="56"/>
        <v>0</v>
      </c>
      <c r="AZ882" s="96">
        <f t="shared" si="57"/>
        <v>0</v>
      </c>
      <c r="BA882" s="96">
        <f t="shared" si="58"/>
        <v>0</v>
      </c>
      <c r="BB882" s="96">
        <f t="shared" si="59"/>
        <v>0</v>
      </c>
    </row>
    <row r="883" spans="33:54" hidden="1" x14ac:dyDescent="0.25">
      <c r="AG883" s="1" t="str">
        <f t="shared" si="60"/>
        <v/>
      </c>
      <c r="AH883" s="90">
        <v>309</v>
      </c>
      <c r="AI883" s="90">
        <v>309</v>
      </c>
      <c r="AJ883" s="1" t="str">
        <f>IFERROR(VLOOKUP(VLOOKUP($AI883,SALESTRANS,4,FALSE),'Master Info'!$A$14:$U$113,17,FALSE),"")</f>
        <v/>
      </c>
      <c r="AK883" s="1" t="str">
        <f>'Master Info'!$B$6&amp;Return!AI883</f>
        <v>17-18/309</v>
      </c>
      <c r="AL883" s="93" t="str">
        <f>IFERROR(VLOOKUP($AI883,'PIVOT REPORT'!$A$5:$K$1000,3,FALSE),"")</f>
        <v/>
      </c>
      <c r="AM883" s="91" t="str">
        <f>IFERROR(VLOOKUP($AI883,'PIVOT REPORT'!$A$5:$K$1000,9,FALSE),"")</f>
        <v/>
      </c>
      <c r="AN883" s="95" t="str">
        <f>IFERROR(VLOOKUP($AI883,'PIVOT REPORT'!$A$5:$K$1000,4,FALSE),"")</f>
        <v/>
      </c>
      <c r="AO883" s="91" t="str">
        <f>IFERROR(VLOOKUP($AI883,'PIVOT REPORT'!$A$5:$K$1000,5,FALSE),"")</f>
        <v/>
      </c>
      <c r="AP883" s="91" t="str">
        <f>IFERROR(VLOOKUP($AI883,'PIVOT REPORT'!$A$5:$K$1000,6,FALSE),"")</f>
        <v/>
      </c>
      <c r="AQ883" s="91" t="str">
        <f>IFERROR(VLOOKUP($AI883,'PIVOT REPORT'!$A$5:$K$1000,7,FALSE),"")</f>
        <v/>
      </c>
      <c r="AR883" s="91" t="str">
        <f>IFERROR(VLOOKUP($AI883,'PIVOT REPORT'!$A$5:$K$1000,8,FALSE),"")</f>
        <v/>
      </c>
      <c r="AS883" s="1"/>
      <c r="AT883" s="1" t="str">
        <f t="shared" si="51"/>
        <v/>
      </c>
      <c r="AU883" s="1" t="str">
        <f t="shared" si="52"/>
        <v>REGLIST</v>
      </c>
      <c r="AV883" s="1" t="str">
        <f t="shared" si="53"/>
        <v>REGLIST</v>
      </c>
      <c r="AW883" s="97">
        <f t="shared" si="54"/>
        <v>0</v>
      </c>
      <c r="AX883" s="96">
        <f t="shared" si="55"/>
        <v>0</v>
      </c>
      <c r="AY883" s="96">
        <f t="shared" si="56"/>
        <v>0</v>
      </c>
      <c r="AZ883" s="96">
        <f t="shared" si="57"/>
        <v>0</v>
      </c>
      <c r="BA883" s="96">
        <f t="shared" si="58"/>
        <v>0</v>
      </c>
      <c r="BB883" s="96">
        <f t="shared" si="59"/>
        <v>0</v>
      </c>
    </row>
    <row r="884" spans="33:54" hidden="1" x14ac:dyDescent="0.25">
      <c r="AG884" s="1" t="str">
        <f t="shared" si="60"/>
        <v/>
      </c>
      <c r="AH884" s="90">
        <v>310</v>
      </c>
      <c r="AI884" s="90">
        <v>310</v>
      </c>
      <c r="AJ884" s="1" t="str">
        <f>IFERROR(VLOOKUP(VLOOKUP($AI884,SALESTRANS,4,FALSE),'Master Info'!$A$14:$U$113,17,FALSE),"")</f>
        <v/>
      </c>
      <c r="AK884" s="1" t="str">
        <f>'Master Info'!$B$6&amp;Return!AI884</f>
        <v>17-18/310</v>
      </c>
      <c r="AL884" s="93" t="str">
        <f>IFERROR(VLOOKUP($AI884,'PIVOT REPORT'!$A$5:$K$1000,3,FALSE),"")</f>
        <v/>
      </c>
      <c r="AM884" s="91" t="str">
        <f>IFERROR(VLOOKUP($AI884,'PIVOT REPORT'!$A$5:$K$1000,9,FALSE),"")</f>
        <v/>
      </c>
      <c r="AN884" s="95" t="str">
        <f>IFERROR(VLOOKUP($AI884,'PIVOT REPORT'!$A$5:$K$1000,4,FALSE),"")</f>
        <v/>
      </c>
      <c r="AO884" s="91" t="str">
        <f>IFERROR(VLOOKUP($AI884,'PIVOT REPORT'!$A$5:$K$1000,5,FALSE),"")</f>
        <v/>
      </c>
      <c r="AP884" s="91" t="str">
        <f>IFERROR(VLOOKUP($AI884,'PIVOT REPORT'!$A$5:$K$1000,6,FALSE),"")</f>
        <v/>
      </c>
      <c r="AQ884" s="91" t="str">
        <f>IFERROR(VLOOKUP($AI884,'PIVOT REPORT'!$A$5:$K$1000,7,FALSE),"")</f>
        <v/>
      </c>
      <c r="AR884" s="91" t="str">
        <f>IFERROR(VLOOKUP($AI884,'PIVOT REPORT'!$A$5:$K$1000,8,FALSE),"")</f>
        <v/>
      </c>
      <c r="AS884" s="1"/>
      <c r="AT884" s="1" t="str">
        <f t="shared" si="51"/>
        <v/>
      </c>
      <c r="AU884" s="1" t="str">
        <f t="shared" si="52"/>
        <v>REGLIST</v>
      </c>
      <c r="AV884" s="1" t="str">
        <f t="shared" si="53"/>
        <v>REGLIST</v>
      </c>
      <c r="AW884" s="97">
        <f t="shared" si="54"/>
        <v>0</v>
      </c>
      <c r="AX884" s="96">
        <f t="shared" si="55"/>
        <v>0</v>
      </c>
      <c r="AY884" s="96">
        <f t="shared" si="56"/>
        <v>0</v>
      </c>
      <c r="AZ884" s="96">
        <f t="shared" si="57"/>
        <v>0</v>
      </c>
      <c r="BA884" s="96">
        <f t="shared" si="58"/>
        <v>0</v>
      </c>
      <c r="BB884" s="96">
        <f t="shared" si="59"/>
        <v>0</v>
      </c>
    </row>
    <row r="885" spans="33:54" hidden="1" x14ac:dyDescent="0.25">
      <c r="AG885" s="1" t="str">
        <f t="shared" si="60"/>
        <v/>
      </c>
      <c r="AH885" s="90">
        <v>311</v>
      </c>
      <c r="AI885" s="90">
        <v>311</v>
      </c>
      <c r="AJ885" s="1" t="str">
        <f>IFERROR(VLOOKUP(VLOOKUP($AI885,SALESTRANS,4,FALSE),'Master Info'!$A$14:$U$113,17,FALSE),"")</f>
        <v/>
      </c>
      <c r="AK885" s="1" t="str">
        <f>'Master Info'!$B$6&amp;Return!AI885</f>
        <v>17-18/311</v>
      </c>
      <c r="AL885" s="93" t="str">
        <f>IFERROR(VLOOKUP($AI885,'PIVOT REPORT'!$A$5:$K$1000,3,FALSE),"")</f>
        <v/>
      </c>
      <c r="AM885" s="91" t="str">
        <f>IFERROR(VLOOKUP($AI885,'PIVOT REPORT'!$A$5:$K$1000,9,FALSE),"")</f>
        <v/>
      </c>
      <c r="AN885" s="95" t="str">
        <f>IFERROR(VLOOKUP($AI885,'PIVOT REPORT'!$A$5:$K$1000,4,FALSE),"")</f>
        <v/>
      </c>
      <c r="AO885" s="91" t="str">
        <f>IFERROR(VLOOKUP($AI885,'PIVOT REPORT'!$A$5:$K$1000,5,FALSE),"")</f>
        <v/>
      </c>
      <c r="AP885" s="91" t="str">
        <f>IFERROR(VLOOKUP($AI885,'PIVOT REPORT'!$A$5:$K$1000,6,FALSE),"")</f>
        <v/>
      </c>
      <c r="AQ885" s="91" t="str">
        <f>IFERROR(VLOOKUP($AI885,'PIVOT REPORT'!$A$5:$K$1000,7,FALSE),"")</f>
        <v/>
      </c>
      <c r="AR885" s="91" t="str">
        <f>IFERROR(VLOOKUP($AI885,'PIVOT REPORT'!$A$5:$K$1000,8,FALSE),"")</f>
        <v/>
      </c>
      <c r="AS885" s="1"/>
      <c r="AT885" s="1" t="str">
        <f t="shared" si="51"/>
        <v/>
      </c>
      <c r="AU885" s="1" t="str">
        <f t="shared" si="52"/>
        <v>REGLIST</v>
      </c>
      <c r="AV885" s="1" t="str">
        <f t="shared" si="53"/>
        <v>REGLIST</v>
      </c>
      <c r="AW885" s="97">
        <f t="shared" si="54"/>
        <v>0</v>
      </c>
      <c r="AX885" s="96">
        <f t="shared" si="55"/>
        <v>0</v>
      </c>
      <c r="AY885" s="96">
        <f t="shared" si="56"/>
        <v>0</v>
      </c>
      <c r="AZ885" s="96">
        <f t="shared" si="57"/>
        <v>0</v>
      </c>
      <c r="BA885" s="96">
        <f t="shared" si="58"/>
        <v>0</v>
      </c>
      <c r="BB885" s="96">
        <f t="shared" si="59"/>
        <v>0</v>
      </c>
    </row>
    <row r="886" spans="33:54" hidden="1" x14ac:dyDescent="0.25">
      <c r="AG886" s="1" t="str">
        <f t="shared" si="60"/>
        <v/>
      </c>
      <c r="AH886" s="90">
        <v>312</v>
      </c>
      <c r="AI886" s="90">
        <v>312</v>
      </c>
      <c r="AJ886" s="1" t="str">
        <f>IFERROR(VLOOKUP(VLOOKUP($AI886,SALESTRANS,4,FALSE),'Master Info'!$A$14:$U$113,17,FALSE),"")</f>
        <v/>
      </c>
      <c r="AK886" s="1" t="str">
        <f>'Master Info'!$B$6&amp;Return!AI886</f>
        <v>17-18/312</v>
      </c>
      <c r="AL886" s="93" t="str">
        <f>IFERROR(VLOOKUP($AI886,'PIVOT REPORT'!$A$5:$K$1000,3,FALSE),"")</f>
        <v/>
      </c>
      <c r="AM886" s="91" t="str">
        <f>IFERROR(VLOOKUP($AI886,'PIVOT REPORT'!$A$5:$K$1000,9,FALSE),"")</f>
        <v/>
      </c>
      <c r="AN886" s="95" t="str">
        <f>IFERROR(VLOOKUP($AI886,'PIVOT REPORT'!$A$5:$K$1000,4,FALSE),"")</f>
        <v/>
      </c>
      <c r="AO886" s="91" t="str">
        <f>IFERROR(VLOOKUP($AI886,'PIVOT REPORT'!$A$5:$K$1000,5,FALSE),"")</f>
        <v/>
      </c>
      <c r="AP886" s="91" t="str">
        <f>IFERROR(VLOOKUP($AI886,'PIVOT REPORT'!$A$5:$K$1000,6,FALSE),"")</f>
        <v/>
      </c>
      <c r="AQ886" s="91" t="str">
        <f>IFERROR(VLOOKUP($AI886,'PIVOT REPORT'!$A$5:$K$1000,7,FALSE),"")</f>
        <v/>
      </c>
      <c r="AR886" s="91" t="str">
        <f>IFERROR(VLOOKUP($AI886,'PIVOT REPORT'!$A$5:$K$1000,8,FALSE),"")</f>
        <v/>
      </c>
      <c r="AS886" s="1"/>
      <c r="AT886" s="1" t="str">
        <f t="shared" si="51"/>
        <v/>
      </c>
      <c r="AU886" s="1" t="str">
        <f t="shared" si="52"/>
        <v>REGLIST</v>
      </c>
      <c r="AV886" s="1" t="str">
        <f t="shared" si="53"/>
        <v>REGLIST</v>
      </c>
      <c r="AW886" s="97">
        <f t="shared" si="54"/>
        <v>0</v>
      </c>
      <c r="AX886" s="96">
        <f t="shared" si="55"/>
        <v>0</v>
      </c>
      <c r="AY886" s="96">
        <f t="shared" si="56"/>
        <v>0</v>
      </c>
      <c r="AZ886" s="96">
        <f t="shared" si="57"/>
        <v>0</v>
      </c>
      <c r="BA886" s="96">
        <f t="shared" si="58"/>
        <v>0</v>
      </c>
      <c r="BB886" s="96">
        <f t="shared" si="59"/>
        <v>0</v>
      </c>
    </row>
    <row r="887" spans="33:54" hidden="1" x14ac:dyDescent="0.25">
      <c r="AG887" s="1" t="str">
        <f t="shared" si="60"/>
        <v/>
      </c>
      <c r="AH887" s="90">
        <v>313</v>
      </c>
      <c r="AI887" s="90">
        <v>313</v>
      </c>
      <c r="AJ887" s="1" t="str">
        <f>IFERROR(VLOOKUP(VLOOKUP($AI887,SALESTRANS,4,FALSE),'Master Info'!$A$14:$U$113,17,FALSE),"")</f>
        <v/>
      </c>
      <c r="AK887" s="1" t="str">
        <f>'Master Info'!$B$6&amp;Return!AI887</f>
        <v>17-18/313</v>
      </c>
      <c r="AL887" s="93" t="str">
        <f>IFERROR(VLOOKUP($AI887,'PIVOT REPORT'!$A$5:$K$1000,3,FALSE),"")</f>
        <v/>
      </c>
      <c r="AM887" s="91" t="str">
        <f>IFERROR(VLOOKUP($AI887,'PIVOT REPORT'!$A$5:$K$1000,9,FALSE),"")</f>
        <v/>
      </c>
      <c r="AN887" s="95" t="str">
        <f>IFERROR(VLOOKUP($AI887,'PIVOT REPORT'!$A$5:$K$1000,4,FALSE),"")</f>
        <v/>
      </c>
      <c r="AO887" s="91" t="str">
        <f>IFERROR(VLOOKUP($AI887,'PIVOT REPORT'!$A$5:$K$1000,5,FALSE),"")</f>
        <v/>
      </c>
      <c r="AP887" s="91" t="str">
        <f>IFERROR(VLOOKUP($AI887,'PIVOT REPORT'!$A$5:$K$1000,6,FALSE),"")</f>
        <v/>
      </c>
      <c r="AQ887" s="91" t="str">
        <f>IFERROR(VLOOKUP($AI887,'PIVOT REPORT'!$A$5:$K$1000,7,FALSE),"")</f>
        <v/>
      </c>
      <c r="AR887" s="91" t="str">
        <f>IFERROR(VLOOKUP($AI887,'PIVOT REPORT'!$A$5:$K$1000,8,FALSE),"")</f>
        <v/>
      </c>
      <c r="AS887" s="1"/>
      <c r="AT887" s="1" t="str">
        <f t="shared" si="51"/>
        <v/>
      </c>
      <c r="AU887" s="1" t="str">
        <f t="shared" si="52"/>
        <v>REGLIST</v>
      </c>
      <c r="AV887" s="1" t="str">
        <f t="shared" si="53"/>
        <v>REGLIST</v>
      </c>
      <c r="AW887" s="97">
        <f t="shared" si="54"/>
        <v>0</v>
      </c>
      <c r="AX887" s="96">
        <f t="shared" si="55"/>
        <v>0</v>
      </c>
      <c r="AY887" s="96">
        <f t="shared" si="56"/>
        <v>0</v>
      </c>
      <c r="AZ887" s="96">
        <f t="shared" si="57"/>
        <v>0</v>
      </c>
      <c r="BA887" s="96">
        <f t="shared" si="58"/>
        <v>0</v>
      </c>
      <c r="BB887" s="96">
        <f t="shared" si="59"/>
        <v>0</v>
      </c>
    </row>
    <row r="888" spans="33:54" hidden="1" x14ac:dyDescent="0.25">
      <c r="AG888" s="1" t="str">
        <f t="shared" si="60"/>
        <v/>
      </c>
      <c r="AH888" s="90">
        <v>314</v>
      </c>
      <c r="AI888" s="90">
        <v>314</v>
      </c>
      <c r="AJ888" s="1" t="str">
        <f>IFERROR(VLOOKUP(VLOOKUP($AI888,SALESTRANS,4,FALSE),'Master Info'!$A$14:$U$113,17,FALSE),"")</f>
        <v/>
      </c>
      <c r="AK888" s="1" t="str">
        <f>'Master Info'!$B$6&amp;Return!AI888</f>
        <v>17-18/314</v>
      </c>
      <c r="AL888" s="93" t="str">
        <f>IFERROR(VLOOKUP($AI888,'PIVOT REPORT'!$A$5:$K$1000,3,FALSE),"")</f>
        <v/>
      </c>
      <c r="AM888" s="91" t="str">
        <f>IFERROR(VLOOKUP($AI888,'PIVOT REPORT'!$A$5:$K$1000,9,FALSE),"")</f>
        <v/>
      </c>
      <c r="AN888" s="95" t="str">
        <f>IFERROR(VLOOKUP($AI888,'PIVOT REPORT'!$A$5:$K$1000,4,FALSE),"")</f>
        <v/>
      </c>
      <c r="AO888" s="91" t="str">
        <f>IFERROR(VLOOKUP($AI888,'PIVOT REPORT'!$A$5:$K$1000,5,FALSE),"")</f>
        <v/>
      </c>
      <c r="AP888" s="91" t="str">
        <f>IFERROR(VLOOKUP($AI888,'PIVOT REPORT'!$A$5:$K$1000,6,FALSE),"")</f>
        <v/>
      </c>
      <c r="AQ888" s="91" t="str">
        <f>IFERROR(VLOOKUP($AI888,'PIVOT REPORT'!$A$5:$K$1000,7,FALSE),"")</f>
        <v/>
      </c>
      <c r="AR888" s="91" t="str">
        <f>IFERROR(VLOOKUP($AI888,'PIVOT REPORT'!$A$5:$K$1000,8,FALSE),"")</f>
        <v/>
      </c>
      <c r="AS888" s="1"/>
      <c r="AT888" s="1" t="str">
        <f t="shared" si="51"/>
        <v/>
      </c>
      <c r="AU888" s="1" t="str">
        <f t="shared" si="52"/>
        <v>REGLIST</v>
      </c>
      <c r="AV888" s="1" t="str">
        <f t="shared" si="53"/>
        <v>REGLIST</v>
      </c>
      <c r="AW888" s="97">
        <f t="shared" si="54"/>
        <v>0</v>
      </c>
      <c r="AX888" s="96">
        <f t="shared" si="55"/>
        <v>0</v>
      </c>
      <c r="AY888" s="96">
        <f t="shared" si="56"/>
        <v>0</v>
      </c>
      <c r="AZ888" s="96">
        <f t="shared" si="57"/>
        <v>0</v>
      </c>
      <c r="BA888" s="96">
        <f t="shared" si="58"/>
        <v>0</v>
      </c>
      <c r="BB888" s="96">
        <f t="shared" si="59"/>
        <v>0</v>
      </c>
    </row>
    <row r="889" spans="33:54" hidden="1" x14ac:dyDescent="0.25">
      <c r="AG889" s="1" t="str">
        <f t="shared" si="60"/>
        <v/>
      </c>
      <c r="AH889" s="90">
        <v>315</v>
      </c>
      <c r="AI889" s="90">
        <v>315</v>
      </c>
      <c r="AJ889" s="1" t="str">
        <f>IFERROR(VLOOKUP(VLOOKUP($AI889,SALESTRANS,4,FALSE),'Master Info'!$A$14:$U$113,17,FALSE),"")</f>
        <v/>
      </c>
      <c r="AK889" s="1" t="str">
        <f>'Master Info'!$B$6&amp;Return!AI889</f>
        <v>17-18/315</v>
      </c>
      <c r="AL889" s="93" t="str">
        <f>IFERROR(VLOOKUP($AI889,'PIVOT REPORT'!$A$5:$K$1000,3,FALSE),"")</f>
        <v/>
      </c>
      <c r="AM889" s="91" t="str">
        <f>IFERROR(VLOOKUP($AI889,'PIVOT REPORT'!$A$5:$K$1000,9,FALSE),"")</f>
        <v/>
      </c>
      <c r="AN889" s="95" t="str">
        <f>IFERROR(VLOOKUP($AI889,'PIVOT REPORT'!$A$5:$K$1000,4,FALSE),"")</f>
        <v/>
      </c>
      <c r="AO889" s="91" t="str">
        <f>IFERROR(VLOOKUP($AI889,'PIVOT REPORT'!$A$5:$K$1000,5,FALSE),"")</f>
        <v/>
      </c>
      <c r="AP889" s="91" t="str">
        <f>IFERROR(VLOOKUP($AI889,'PIVOT REPORT'!$A$5:$K$1000,6,FALSE),"")</f>
        <v/>
      </c>
      <c r="AQ889" s="91" t="str">
        <f>IFERROR(VLOOKUP($AI889,'PIVOT REPORT'!$A$5:$K$1000,7,FALSE),"")</f>
        <v/>
      </c>
      <c r="AR889" s="91" t="str">
        <f>IFERROR(VLOOKUP($AI889,'PIVOT REPORT'!$A$5:$K$1000,8,FALSE),"")</f>
        <v/>
      </c>
      <c r="AS889" s="1"/>
      <c r="AT889" s="1" t="str">
        <f t="shared" si="51"/>
        <v/>
      </c>
      <c r="AU889" s="1" t="str">
        <f t="shared" si="52"/>
        <v>REGLIST</v>
      </c>
      <c r="AV889" s="1" t="str">
        <f t="shared" si="53"/>
        <v>REGLIST</v>
      </c>
      <c r="AW889" s="97">
        <f t="shared" si="54"/>
        <v>0</v>
      </c>
      <c r="AX889" s="96">
        <f t="shared" si="55"/>
        <v>0</v>
      </c>
      <c r="AY889" s="96">
        <f t="shared" si="56"/>
        <v>0</v>
      </c>
      <c r="AZ889" s="96">
        <f t="shared" si="57"/>
        <v>0</v>
      </c>
      <c r="BA889" s="96">
        <f t="shared" si="58"/>
        <v>0</v>
      </c>
      <c r="BB889" s="96">
        <f t="shared" si="59"/>
        <v>0</v>
      </c>
    </row>
    <row r="890" spans="33:54" hidden="1" x14ac:dyDescent="0.25">
      <c r="AG890" s="1" t="str">
        <f t="shared" si="60"/>
        <v/>
      </c>
      <c r="AH890" s="90">
        <v>316</v>
      </c>
      <c r="AI890" s="90">
        <v>316</v>
      </c>
      <c r="AJ890" s="1" t="str">
        <f>IFERROR(VLOOKUP(VLOOKUP($AI890,SALESTRANS,4,FALSE),'Master Info'!$A$14:$U$113,17,FALSE),"")</f>
        <v/>
      </c>
      <c r="AK890" s="1" t="str">
        <f>'Master Info'!$B$6&amp;Return!AI890</f>
        <v>17-18/316</v>
      </c>
      <c r="AL890" s="93" t="str">
        <f>IFERROR(VLOOKUP($AI890,'PIVOT REPORT'!$A$5:$K$1000,3,FALSE),"")</f>
        <v/>
      </c>
      <c r="AM890" s="91" t="str">
        <f>IFERROR(VLOOKUP($AI890,'PIVOT REPORT'!$A$5:$K$1000,9,FALSE),"")</f>
        <v/>
      </c>
      <c r="AN890" s="95" t="str">
        <f>IFERROR(VLOOKUP($AI890,'PIVOT REPORT'!$A$5:$K$1000,4,FALSE),"")</f>
        <v/>
      </c>
      <c r="AO890" s="91" t="str">
        <f>IFERROR(VLOOKUP($AI890,'PIVOT REPORT'!$A$5:$K$1000,5,FALSE),"")</f>
        <v/>
      </c>
      <c r="AP890" s="91" t="str">
        <f>IFERROR(VLOOKUP($AI890,'PIVOT REPORT'!$A$5:$K$1000,6,FALSE),"")</f>
        <v/>
      </c>
      <c r="AQ890" s="91" t="str">
        <f>IFERROR(VLOOKUP($AI890,'PIVOT REPORT'!$A$5:$K$1000,7,FALSE),"")</f>
        <v/>
      </c>
      <c r="AR890" s="91" t="str">
        <f>IFERROR(VLOOKUP($AI890,'PIVOT REPORT'!$A$5:$K$1000,8,FALSE),"")</f>
        <v/>
      </c>
      <c r="AS890" s="1"/>
      <c r="AT890" s="1" t="str">
        <f t="shared" si="51"/>
        <v/>
      </c>
      <c r="AU890" s="1" t="str">
        <f t="shared" si="52"/>
        <v>REGLIST</v>
      </c>
      <c r="AV890" s="1" t="str">
        <f t="shared" si="53"/>
        <v>REGLIST</v>
      </c>
      <c r="AW890" s="97">
        <f t="shared" si="54"/>
        <v>0</v>
      </c>
      <c r="AX890" s="96">
        <f t="shared" si="55"/>
        <v>0</v>
      </c>
      <c r="AY890" s="96">
        <f t="shared" si="56"/>
        <v>0</v>
      </c>
      <c r="AZ890" s="96">
        <f t="shared" si="57"/>
        <v>0</v>
      </c>
      <c r="BA890" s="96">
        <f t="shared" si="58"/>
        <v>0</v>
      </c>
      <c r="BB890" s="96">
        <f t="shared" si="59"/>
        <v>0</v>
      </c>
    </row>
    <row r="891" spans="33:54" hidden="1" x14ac:dyDescent="0.25">
      <c r="AG891" s="1" t="str">
        <f t="shared" si="60"/>
        <v/>
      </c>
      <c r="AH891" s="90">
        <v>317</v>
      </c>
      <c r="AI891" s="90">
        <v>317</v>
      </c>
      <c r="AJ891" s="1" t="str">
        <f>IFERROR(VLOOKUP(VLOOKUP($AI891,SALESTRANS,4,FALSE),'Master Info'!$A$14:$U$113,17,FALSE),"")</f>
        <v/>
      </c>
      <c r="AK891" s="1" t="str">
        <f>'Master Info'!$B$6&amp;Return!AI891</f>
        <v>17-18/317</v>
      </c>
      <c r="AL891" s="93" t="str">
        <f>IFERROR(VLOOKUP($AI891,'PIVOT REPORT'!$A$5:$K$1000,3,FALSE),"")</f>
        <v/>
      </c>
      <c r="AM891" s="91" t="str">
        <f>IFERROR(VLOOKUP($AI891,'PIVOT REPORT'!$A$5:$K$1000,9,FALSE),"")</f>
        <v/>
      </c>
      <c r="AN891" s="95" t="str">
        <f>IFERROR(VLOOKUP($AI891,'PIVOT REPORT'!$A$5:$K$1000,4,FALSE),"")</f>
        <v/>
      </c>
      <c r="AO891" s="91" t="str">
        <f>IFERROR(VLOOKUP($AI891,'PIVOT REPORT'!$A$5:$K$1000,5,FALSE),"")</f>
        <v/>
      </c>
      <c r="AP891" s="91" t="str">
        <f>IFERROR(VLOOKUP($AI891,'PIVOT REPORT'!$A$5:$K$1000,6,FALSE),"")</f>
        <v/>
      </c>
      <c r="AQ891" s="91" t="str">
        <f>IFERROR(VLOOKUP($AI891,'PIVOT REPORT'!$A$5:$K$1000,7,FALSE),"")</f>
        <v/>
      </c>
      <c r="AR891" s="91" t="str">
        <f>IFERROR(VLOOKUP($AI891,'PIVOT REPORT'!$A$5:$K$1000,8,FALSE),"")</f>
        <v/>
      </c>
      <c r="AS891" s="1"/>
      <c r="AT891" s="1" t="str">
        <f t="shared" si="51"/>
        <v/>
      </c>
      <c r="AU891" s="1" t="str">
        <f t="shared" si="52"/>
        <v>REGLIST</v>
      </c>
      <c r="AV891" s="1" t="str">
        <f t="shared" si="53"/>
        <v>REGLIST</v>
      </c>
      <c r="AW891" s="97">
        <f t="shared" si="54"/>
        <v>0</v>
      </c>
      <c r="AX891" s="96">
        <f t="shared" si="55"/>
        <v>0</v>
      </c>
      <c r="AY891" s="96">
        <f t="shared" si="56"/>
        <v>0</v>
      </c>
      <c r="AZ891" s="96">
        <f t="shared" si="57"/>
        <v>0</v>
      </c>
      <c r="BA891" s="96">
        <f t="shared" si="58"/>
        <v>0</v>
      </c>
      <c r="BB891" s="96">
        <f t="shared" si="59"/>
        <v>0</v>
      </c>
    </row>
    <row r="892" spans="33:54" hidden="1" x14ac:dyDescent="0.25">
      <c r="AG892" s="1" t="str">
        <f t="shared" si="60"/>
        <v/>
      </c>
      <c r="AH892" s="90">
        <v>318</v>
      </c>
      <c r="AI892" s="90">
        <v>318</v>
      </c>
      <c r="AJ892" s="1" t="str">
        <f>IFERROR(VLOOKUP(VLOOKUP($AI892,SALESTRANS,4,FALSE),'Master Info'!$A$14:$U$113,17,FALSE),"")</f>
        <v/>
      </c>
      <c r="AK892" s="1" t="str">
        <f>'Master Info'!$B$6&amp;Return!AI892</f>
        <v>17-18/318</v>
      </c>
      <c r="AL892" s="93" t="str">
        <f>IFERROR(VLOOKUP($AI892,'PIVOT REPORT'!$A$5:$K$1000,3,FALSE),"")</f>
        <v/>
      </c>
      <c r="AM892" s="91" t="str">
        <f>IFERROR(VLOOKUP($AI892,'PIVOT REPORT'!$A$5:$K$1000,9,FALSE),"")</f>
        <v/>
      </c>
      <c r="AN892" s="95" t="str">
        <f>IFERROR(VLOOKUP($AI892,'PIVOT REPORT'!$A$5:$K$1000,4,FALSE),"")</f>
        <v/>
      </c>
      <c r="AO892" s="91" t="str">
        <f>IFERROR(VLOOKUP($AI892,'PIVOT REPORT'!$A$5:$K$1000,5,FALSE),"")</f>
        <v/>
      </c>
      <c r="AP892" s="91" t="str">
        <f>IFERROR(VLOOKUP($AI892,'PIVOT REPORT'!$A$5:$K$1000,6,FALSE),"")</f>
        <v/>
      </c>
      <c r="AQ892" s="91" t="str">
        <f>IFERROR(VLOOKUP($AI892,'PIVOT REPORT'!$A$5:$K$1000,7,FALSE),"")</f>
        <v/>
      </c>
      <c r="AR892" s="91" t="str">
        <f>IFERROR(VLOOKUP($AI892,'PIVOT REPORT'!$A$5:$K$1000,8,FALSE),"")</f>
        <v/>
      </c>
      <c r="AS892" s="1"/>
      <c r="AT892" s="1" t="str">
        <f t="shared" si="51"/>
        <v/>
      </c>
      <c r="AU892" s="1" t="str">
        <f t="shared" si="52"/>
        <v>REGLIST</v>
      </c>
      <c r="AV892" s="1" t="str">
        <f t="shared" si="53"/>
        <v>REGLIST</v>
      </c>
      <c r="AW892" s="97">
        <f t="shared" si="54"/>
        <v>0</v>
      </c>
      <c r="AX892" s="96">
        <f t="shared" si="55"/>
        <v>0</v>
      </c>
      <c r="AY892" s="96">
        <f t="shared" si="56"/>
        <v>0</v>
      </c>
      <c r="AZ892" s="96">
        <f t="shared" si="57"/>
        <v>0</v>
      </c>
      <c r="BA892" s="96">
        <f t="shared" si="58"/>
        <v>0</v>
      </c>
      <c r="BB892" s="96">
        <f t="shared" si="59"/>
        <v>0</v>
      </c>
    </row>
    <row r="893" spans="33:54" hidden="1" x14ac:dyDescent="0.25">
      <c r="AG893" s="1" t="str">
        <f t="shared" si="60"/>
        <v/>
      </c>
      <c r="AH893" s="90">
        <v>319</v>
      </c>
      <c r="AI893" s="90">
        <v>319</v>
      </c>
      <c r="AJ893" s="1" t="str">
        <f>IFERROR(VLOOKUP(VLOOKUP($AI893,SALESTRANS,4,FALSE),'Master Info'!$A$14:$U$113,17,FALSE),"")</f>
        <v/>
      </c>
      <c r="AK893" s="1" t="str">
        <f>'Master Info'!$B$6&amp;Return!AI893</f>
        <v>17-18/319</v>
      </c>
      <c r="AL893" s="93" t="str">
        <f>IFERROR(VLOOKUP($AI893,'PIVOT REPORT'!$A$5:$K$1000,3,FALSE),"")</f>
        <v/>
      </c>
      <c r="AM893" s="91" t="str">
        <f>IFERROR(VLOOKUP($AI893,'PIVOT REPORT'!$A$5:$K$1000,9,FALSE),"")</f>
        <v/>
      </c>
      <c r="AN893" s="95" t="str">
        <f>IFERROR(VLOOKUP($AI893,'PIVOT REPORT'!$A$5:$K$1000,4,FALSE),"")</f>
        <v/>
      </c>
      <c r="AO893" s="91" t="str">
        <f>IFERROR(VLOOKUP($AI893,'PIVOT REPORT'!$A$5:$K$1000,5,FALSE),"")</f>
        <v/>
      </c>
      <c r="AP893" s="91" t="str">
        <f>IFERROR(VLOOKUP($AI893,'PIVOT REPORT'!$A$5:$K$1000,6,FALSE),"")</f>
        <v/>
      </c>
      <c r="AQ893" s="91" t="str">
        <f>IFERROR(VLOOKUP($AI893,'PIVOT REPORT'!$A$5:$K$1000,7,FALSE),"")</f>
        <v/>
      </c>
      <c r="AR893" s="91" t="str">
        <f>IFERROR(VLOOKUP($AI893,'PIVOT REPORT'!$A$5:$K$1000,8,FALSE),"")</f>
        <v/>
      </c>
      <c r="AS893" s="1"/>
      <c r="AT893" s="1" t="str">
        <f t="shared" si="51"/>
        <v/>
      </c>
      <c r="AU893" s="1" t="str">
        <f t="shared" si="52"/>
        <v>REGLIST</v>
      </c>
      <c r="AV893" s="1" t="str">
        <f t="shared" si="53"/>
        <v>REGLIST</v>
      </c>
      <c r="AW893" s="97">
        <f t="shared" si="54"/>
        <v>0</v>
      </c>
      <c r="AX893" s="96">
        <f t="shared" si="55"/>
        <v>0</v>
      </c>
      <c r="AY893" s="96">
        <f t="shared" si="56"/>
        <v>0</v>
      </c>
      <c r="AZ893" s="96">
        <f t="shared" si="57"/>
        <v>0</v>
      </c>
      <c r="BA893" s="96">
        <f t="shared" si="58"/>
        <v>0</v>
      </c>
      <c r="BB893" s="96">
        <f t="shared" si="59"/>
        <v>0</v>
      </c>
    </row>
    <row r="894" spans="33:54" hidden="1" x14ac:dyDescent="0.25">
      <c r="AG894" s="1" t="str">
        <f t="shared" si="60"/>
        <v/>
      </c>
      <c r="AH894" s="90">
        <v>320</v>
      </c>
      <c r="AI894" s="90">
        <v>320</v>
      </c>
      <c r="AJ894" s="1" t="str">
        <f>IFERROR(VLOOKUP(VLOOKUP($AI894,SALESTRANS,4,FALSE),'Master Info'!$A$14:$U$113,17,FALSE),"")</f>
        <v/>
      </c>
      <c r="AK894" s="1" t="str">
        <f>'Master Info'!$B$6&amp;Return!AI894</f>
        <v>17-18/320</v>
      </c>
      <c r="AL894" s="93" t="str">
        <f>IFERROR(VLOOKUP($AI894,'PIVOT REPORT'!$A$5:$K$1000,3,FALSE),"")</f>
        <v/>
      </c>
      <c r="AM894" s="91" t="str">
        <f>IFERROR(VLOOKUP($AI894,'PIVOT REPORT'!$A$5:$K$1000,9,FALSE),"")</f>
        <v/>
      </c>
      <c r="AN894" s="95" t="str">
        <f>IFERROR(VLOOKUP($AI894,'PIVOT REPORT'!$A$5:$K$1000,4,FALSE),"")</f>
        <v/>
      </c>
      <c r="AO894" s="91" t="str">
        <f>IFERROR(VLOOKUP($AI894,'PIVOT REPORT'!$A$5:$K$1000,5,FALSE),"")</f>
        <v/>
      </c>
      <c r="AP894" s="91" t="str">
        <f>IFERROR(VLOOKUP($AI894,'PIVOT REPORT'!$A$5:$K$1000,6,FALSE),"")</f>
        <v/>
      </c>
      <c r="AQ894" s="91" t="str">
        <f>IFERROR(VLOOKUP($AI894,'PIVOT REPORT'!$A$5:$K$1000,7,FALSE),"")</f>
        <v/>
      </c>
      <c r="AR894" s="91" t="str">
        <f>IFERROR(VLOOKUP($AI894,'PIVOT REPORT'!$A$5:$K$1000,8,FALSE),"")</f>
        <v/>
      </c>
      <c r="AS894" s="1"/>
      <c r="AT894" s="1" t="str">
        <f t="shared" si="51"/>
        <v/>
      </c>
      <c r="AU894" s="1" t="str">
        <f t="shared" si="52"/>
        <v>REGLIST</v>
      </c>
      <c r="AV894" s="1" t="str">
        <f t="shared" si="53"/>
        <v>REGLIST</v>
      </c>
      <c r="AW894" s="97">
        <f t="shared" si="54"/>
        <v>0</v>
      </c>
      <c r="AX894" s="96">
        <f t="shared" si="55"/>
        <v>0</v>
      </c>
      <c r="AY894" s="96">
        <f t="shared" si="56"/>
        <v>0</v>
      </c>
      <c r="AZ894" s="96">
        <f t="shared" si="57"/>
        <v>0</v>
      </c>
      <c r="BA894" s="96">
        <f t="shared" si="58"/>
        <v>0</v>
      </c>
      <c r="BB894" s="96">
        <f t="shared" si="59"/>
        <v>0</v>
      </c>
    </row>
    <row r="895" spans="33:54" hidden="1" x14ac:dyDescent="0.25">
      <c r="AG895" s="1" t="str">
        <f t="shared" si="60"/>
        <v/>
      </c>
      <c r="AH895" s="90">
        <v>321</v>
      </c>
      <c r="AI895" s="90">
        <v>321</v>
      </c>
      <c r="AJ895" s="1" t="str">
        <f>IFERROR(VLOOKUP(VLOOKUP($AI895,SALESTRANS,4,FALSE),'Master Info'!$A$14:$U$113,17,FALSE),"")</f>
        <v/>
      </c>
      <c r="AK895" s="1" t="str">
        <f>'Master Info'!$B$6&amp;Return!AI895</f>
        <v>17-18/321</v>
      </c>
      <c r="AL895" s="93" t="str">
        <f>IFERROR(VLOOKUP($AI895,'PIVOT REPORT'!$A$5:$K$1000,3,FALSE),"")</f>
        <v/>
      </c>
      <c r="AM895" s="91" t="str">
        <f>IFERROR(VLOOKUP($AI895,'PIVOT REPORT'!$A$5:$K$1000,9,FALSE),"")</f>
        <v/>
      </c>
      <c r="AN895" s="95" t="str">
        <f>IFERROR(VLOOKUP($AI895,'PIVOT REPORT'!$A$5:$K$1000,4,FALSE),"")</f>
        <v/>
      </c>
      <c r="AO895" s="91" t="str">
        <f>IFERROR(VLOOKUP($AI895,'PIVOT REPORT'!$A$5:$K$1000,5,FALSE),"")</f>
        <v/>
      </c>
      <c r="AP895" s="91" t="str">
        <f>IFERROR(VLOOKUP($AI895,'PIVOT REPORT'!$A$5:$K$1000,6,FALSE),"")</f>
        <v/>
      </c>
      <c r="AQ895" s="91" t="str">
        <f>IFERROR(VLOOKUP($AI895,'PIVOT REPORT'!$A$5:$K$1000,7,FALSE),"")</f>
        <v/>
      </c>
      <c r="AR895" s="91" t="str">
        <f>IFERROR(VLOOKUP($AI895,'PIVOT REPORT'!$A$5:$K$1000,8,FALSE),"")</f>
        <v/>
      </c>
      <c r="AS895" s="1"/>
      <c r="AT895" s="1" t="str">
        <f t="shared" ref="AT895:AT958" si="61">IFERROR(VLOOKUP(LEFT(AJ895,2),State,2),"")</f>
        <v/>
      </c>
      <c r="AU895" s="1" t="str">
        <f t="shared" ref="AU895:AU958" si="62">IF(RIGHT(AJ895,12)&lt;&gt;"UNREGISTERED","REGLIST",IF(AND(AO895&gt;=250000,AP895&gt;0),"IGSLIST","CONSO"))</f>
        <v>REGLIST</v>
      </c>
      <c r="AV895" s="1" t="str">
        <f t="shared" si="53"/>
        <v>REGLIST</v>
      </c>
      <c r="AW895" s="97">
        <f t="shared" si="54"/>
        <v>0</v>
      </c>
      <c r="AX895" s="96">
        <f t="shared" si="55"/>
        <v>0</v>
      </c>
      <c r="AY895" s="96">
        <f t="shared" si="56"/>
        <v>0</v>
      </c>
      <c r="AZ895" s="96">
        <f t="shared" si="57"/>
        <v>0</v>
      </c>
      <c r="BA895" s="96">
        <f t="shared" si="58"/>
        <v>0</v>
      </c>
      <c r="BB895" s="96">
        <f t="shared" si="59"/>
        <v>0</v>
      </c>
    </row>
    <row r="896" spans="33:54" hidden="1" x14ac:dyDescent="0.25">
      <c r="AG896" s="1" t="str">
        <f t="shared" si="60"/>
        <v/>
      </c>
      <c r="AH896" s="90">
        <v>322</v>
      </c>
      <c r="AI896" s="90">
        <v>322</v>
      </c>
      <c r="AJ896" s="1" t="str">
        <f>IFERROR(VLOOKUP(VLOOKUP($AI896,SALESTRANS,4,FALSE),'Master Info'!$A$14:$U$113,17,FALSE),"")</f>
        <v/>
      </c>
      <c r="AK896" s="1" t="str">
        <f>'Master Info'!$B$6&amp;Return!AI896</f>
        <v>17-18/322</v>
      </c>
      <c r="AL896" s="93" t="str">
        <f>IFERROR(VLOOKUP($AI896,'PIVOT REPORT'!$A$5:$K$1000,3,FALSE),"")</f>
        <v/>
      </c>
      <c r="AM896" s="91" t="str">
        <f>IFERROR(VLOOKUP($AI896,'PIVOT REPORT'!$A$5:$K$1000,9,FALSE),"")</f>
        <v/>
      </c>
      <c r="AN896" s="95" t="str">
        <f>IFERROR(VLOOKUP($AI896,'PIVOT REPORT'!$A$5:$K$1000,4,FALSE),"")</f>
        <v/>
      </c>
      <c r="AO896" s="91" t="str">
        <f>IFERROR(VLOOKUP($AI896,'PIVOT REPORT'!$A$5:$K$1000,5,FALSE),"")</f>
        <v/>
      </c>
      <c r="AP896" s="91" t="str">
        <f>IFERROR(VLOOKUP($AI896,'PIVOT REPORT'!$A$5:$K$1000,6,FALSE),"")</f>
        <v/>
      </c>
      <c r="AQ896" s="91" t="str">
        <f>IFERROR(VLOOKUP($AI896,'PIVOT REPORT'!$A$5:$K$1000,7,FALSE),"")</f>
        <v/>
      </c>
      <c r="AR896" s="91" t="str">
        <f>IFERROR(VLOOKUP($AI896,'PIVOT REPORT'!$A$5:$K$1000,8,FALSE),"")</f>
        <v/>
      </c>
      <c r="AS896" s="1"/>
      <c r="AT896" s="1" t="str">
        <f t="shared" si="61"/>
        <v/>
      </c>
      <c r="AU896" s="1" t="str">
        <f t="shared" si="62"/>
        <v>REGLIST</v>
      </c>
      <c r="AV896" s="1" t="str">
        <f t="shared" ref="AV896:AV959" si="63">AG896&amp;AU896</f>
        <v>REGLIST</v>
      </c>
      <c r="AW896" s="97">
        <f t="shared" ref="AW896:AW959" si="64">IF(MONTH($K$2)&amp;"CONSO"=$AV896,$AN896,0)</f>
        <v>0</v>
      </c>
      <c r="AX896" s="96">
        <f t="shared" ref="AX896:AX959" si="65">IF(MONTH($K$2)&amp;"CONSO"=$AV896,$AO896,0)</f>
        <v>0</v>
      </c>
      <c r="AY896" s="96">
        <f t="shared" ref="AY896:AY959" si="66">IF(MONTH($K$2)&amp;"CONSO"=$AV896,$AP896,0)</f>
        <v>0</v>
      </c>
      <c r="AZ896" s="96">
        <f t="shared" ref="AZ896:AZ959" si="67">IF(MONTH($K$2)&amp;"CONSO"=$AV896,$AQ896,0)</f>
        <v>0</v>
      </c>
      <c r="BA896" s="96">
        <f t="shared" ref="BA896:BA959" si="68">IF(MONTH($K$2)&amp;"CONSO"=$AV896,$AR896,0)</f>
        <v>0</v>
      </c>
      <c r="BB896" s="96">
        <f t="shared" ref="BB896:BB959" si="69">IF(MONTH($K$2)&amp;"CONSO"=$AV896,$AM896,0)</f>
        <v>0</v>
      </c>
    </row>
    <row r="897" spans="33:54" hidden="1" x14ac:dyDescent="0.25">
      <c r="AG897" s="1" t="str">
        <f t="shared" si="60"/>
        <v/>
      </c>
      <c r="AH897" s="90">
        <v>323</v>
      </c>
      <c r="AI897" s="90">
        <v>323</v>
      </c>
      <c r="AJ897" s="1" t="str">
        <f>IFERROR(VLOOKUP(VLOOKUP($AI897,SALESTRANS,4,FALSE),'Master Info'!$A$14:$U$113,17,FALSE),"")</f>
        <v/>
      </c>
      <c r="AK897" s="1" t="str">
        <f>'Master Info'!$B$6&amp;Return!AI897</f>
        <v>17-18/323</v>
      </c>
      <c r="AL897" s="93" t="str">
        <f>IFERROR(VLOOKUP($AI897,'PIVOT REPORT'!$A$5:$K$1000,3,FALSE),"")</f>
        <v/>
      </c>
      <c r="AM897" s="91" t="str">
        <f>IFERROR(VLOOKUP($AI897,'PIVOT REPORT'!$A$5:$K$1000,9,FALSE),"")</f>
        <v/>
      </c>
      <c r="AN897" s="95" t="str">
        <f>IFERROR(VLOOKUP($AI897,'PIVOT REPORT'!$A$5:$K$1000,4,FALSE),"")</f>
        <v/>
      </c>
      <c r="AO897" s="91" t="str">
        <f>IFERROR(VLOOKUP($AI897,'PIVOT REPORT'!$A$5:$K$1000,5,FALSE),"")</f>
        <v/>
      </c>
      <c r="AP897" s="91" t="str">
        <f>IFERROR(VLOOKUP($AI897,'PIVOT REPORT'!$A$5:$K$1000,6,FALSE),"")</f>
        <v/>
      </c>
      <c r="AQ897" s="91" t="str">
        <f>IFERROR(VLOOKUP($AI897,'PIVOT REPORT'!$A$5:$K$1000,7,FALSE),"")</f>
        <v/>
      </c>
      <c r="AR897" s="91" t="str">
        <f>IFERROR(VLOOKUP($AI897,'PIVOT REPORT'!$A$5:$K$1000,8,FALSE),"")</f>
        <v/>
      </c>
      <c r="AS897" s="1"/>
      <c r="AT897" s="1" t="str">
        <f t="shared" si="61"/>
        <v/>
      </c>
      <c r="AU897" s="1" t="str">
        <f t="shared" si="62"/>
        <v>REGLIST</v>
      </c>
      <c r="AV897" s="1" t="str">
        <f t="shared" si="63"/>
        <v>REGLIST</v>
      </c>
      <c r="AW897" s="97">
        <f t="shared" si="64"/>
        <v>0</v>
      </c>
      <c r="AX897" s="96">
        <f t="shared" si="65"/>
        <v>0</v>
      </c>
      <c r="AY897" s="96">
        <f t="shared" si="66"/>
        <v>0</v>
      </c>
      <c r="AZ897" s="96">
        <f t="shared" si="67"/>
        <v>0</v>
      </c>
      <c r="BA897" s="96">
        <f t="shared" si="68"/>
        <v>0</v>
      </c>
      <c r="BB897" s="96">
        <f t="shared" si="69"/>
        <v>0</v>
      </c>
    </row>
    <row r="898" spans="33:54" hidden="1" x14ac:dyDescent="0.25">
      <c r="AG898" s="1" t="str">
        <f t="shared" ref="AG898:AG961" si="70">IFERROR(MONTH(AL898),"")</f>
        <v/>
      </c>
      <c r="AH898" s="90">
        <v>324</v>
      </c>
      <c r="AI898" s="90">
        <v>324</v>
      </c>
      <c r="AJ898" s="1" t="str">
        <f>IFERROR(VLOOKUP(VLOOKUP($AI898,SALESTRANS,4,FALSE),'Master Info'!$A$14:$U$113,17,FALSE),"")</f>
        <v/>
      </c>
      <c r="AK898" s="1" t="str">
        <f>'Master Info'!$B$6&amp;Return!AI898</f>
        <v>17-18/324</v>
      </c>
      <c r="AL898" s="93" t="str">
        <f>IFERROR(VLOOKUP($AI898,'PIVOT REPORT'!$A$5:$K$1000,3,FALSE),"")</f>
        <v/>
      </c>
      <c r="AM898" s="91" t="str">
        <f>IFERROR(VLOOKUP($AI898,'PIVOT REPORT'!$A$5:$K$1000,9,FALSE),"")</f>
        <v/>
      </c>
      <c r="AN898" s="95" t="str">
        <f>IFERROR(VLOOKUP($AI898,'PIVOT REPORT'!$A$5:$K$1000,4,FALSE),"")</f>
        <v/>
      </c>
      <c r="AO898" s="91" t="str">
        <f>IFERROR(VLOOKUP($AI898,'PIVOT REPORT'!$A$5:$K$1000,5,FALSE),"")</f>
        <v/>
      </c>
      <c r="AP898" s="91" t="str">
        <f>IFERROR(VLOOKUP($AI898,'PIVOT REPORT'!$A$5:$K$1000,6,FALSE),"")</f>
        <v/>
      </c>
      <c r="AQ898" s="91" t="str">
        <f>IFERROR(VLOOKUP($AI898,'PIVOT REPORT'!$A$5:$K$1000,7,FALSE),"")</f>
        <v/>
      </c>
      <c r="AR898" s="91" t="str">
        <f>IFERROR(VLOOKUP($AI898,'PIVOT REPORT'!$A$5:$K$1000,8,FALSE),"")</f>
        <v/>
      </c>
      <c r="AS898" s="1"/>
      <c r="AT898" s="1" t="str">
        <f t="shared" si="61"/>
        <v/>
      </c>
      <c r="AU898" s="1" t="str">
        <f t="shared" si="62"/>
        <v>REGLIST</v>
      </c>
      <c r="AV898" s="1" t="str">
        <f t="shared" si="63"/>
        <v>REGLIST</v>
      </c>
      <c r="AW898" s="97">
        <f t="shared" si="64"/>
        <v>0</v>
      </c>
      <c r="AX898" s="96">
        <f t="shared" si="65"/>
        <v>0</v>
      </c>
      <c r="AY898" s="96">
        <f t="shared" si="66"/>
        <v>0</v>
      </c>
      <c r="AZ898" s="96">
        <f t="shared" si="67"/>
        <v>0</v>
      </c>
      <c r="BA898" s="96">
        <f t="shared" si="68"/>
        <v>0</v>
      </c>
      <c r="BB898" s="96">
        <f t="shared" si="69"/>
        <v>0</v>
      </c>
    </row>
    <row r="899" spans="33:54" hidden="1" x14ac:dyDescent="0.25">
      <c r="AG899" s="1" t="str">
        <f t="shared" si="70"/>
        <v/>
      </c>
      <c r="AH899" s="90">
        <v>325</v>
      </c>
      <c r="AI899" s="90">
        <v>325</v>
      </c>
      <c r="AJ899" s="1" t="str">
        <f>IFERROR(VLOOKUP(VLOOKUP($AI899,SALESTRANS,4,FALSE),'Master Info'!$A$14:$U$113,17,FALSE),"")</f>
        <v/>
      </c>
      <c r="AK899" s="1" t="str">
        <f>'Master Info'!$B$6&amp;Return!AI899</f>
        <v>17-18/325</v>
      </c>
      <c r="AL899" s="93" t="str">
        <f>IFERROR(VLOOKUP($AI899,'PIVOT REPORT'!$A$5:$K$1000,3,FALSE),"")</f>
        <v/>
      </c>
      <c r="AM899" s="91" t="str">
        <f>IFERROR(VLOOKUP($AI899,'PIVOT REPORT'!$A$5:$K$1000,9,FALSE),"")</f>
        <v/>
      </c>
      <c r="AN899" s="95" t="str">
        <f>IFERROR(VLOOKUP($AI899,'PIVOT REPORT'!$A$5:$K$1000,4,FALSE),"")</f>
        <v/>
      </c>
      <c r="AO899" s="91" t="str">
        <f>IFERROR(VLOOKUP($AI899,'PIVOT REPORT'!$A$5:$K$1000,5,FALSE),"")</f>
        <v/>
      </c>
      <c r="AP899" s="91" t="str">
        <f>IFERROR(VLOOKUP($AI899,'PIVOT REPORT'!$A$5:$K$1000,6,FALSE),"")</f>
        <v/>
      </c>
      <c r="AQ899" s="91" t="str">
        <f>IFERROR(VLOOKUP($AI899,'PIVOT REPORT'!$A$5:$K$1000,7,FALSE),"")</f>
        <v/>
      </c>
      <c r="AR899" s="91" t="str">
        <f>IFERROR(VLOOKUP($AI899,'PIVOT REPORT'!$A$5:$K$1000,8,FALSE),"")</f>
        <v/>
      </c>
      <c r="AS899" s="1"/>
      <c r="AT899" s="1" t="str">
        <f t="shared" si="61"/>
        <v/>
      </c>
      <c r="AU899" s="1" t="str">
        <f t="shared" si="62"/>
        <v>REGLIST</v>
      </c>
      <c r="AV899" s="1" t="str">
        <f t="shared" si="63"/>
        <v>REGLIST</v>
      </c>
      <c r="AW899" s="97">
        <f t="shared" si="64"/>
        <v>0</v>
      </c>
      <c r="AX899" s="96">
        <f t="shared" si="65"/>
        <v>0</v>
      </c>
      <c r="AY899" s="96">
        <f t="shared" si="66"/>
        <v>0</v>
      </c>
      <c r="AZ899" s="96">
        <f t="shared" si="67"/>
        <v>0</v>
      </c>
      <c r="BA899" s="96">
        <f t="shared" si="68"/>
        <v>0</v>
      </c>
      <c r="BB899" s="96">
        <f t="shared" si="69"/>
        <v>0</v>
      </c>
    </row>
    <row r="900" spans="33:54" hidden="1" x14ac:dyDescent="0.25">
      <c r="AG900" s="1" t="str">
        <f t="shared" si="70"/>
        <v/>
      </c>
      <c r="AH900" s="90">
        <v>326</v>
      </c>
      <c r="AI900" s="90">
        <v>326</v>
      </c>
      <c r="AJ900" s="1" t="str">
        <f>IFERROR(VLOOKUP(VLOOKUP($AI900,SALESTRANS,4,FALSE),'Master Info'!$A$14:$U$113,17,FALSE),"")</f>
        <v/>
      </c>
      <c r="AK900" s="1" t="str">
        <f>'Master Info'!$B$6&amp;Return!AI900</f>
        <v>17-18/326</v>
      </c>
      <c r="AL900" s="93" t="str">
        <f>IFERROR(VLOOKUP($AI900,'PIVOT REPORT'!$A$5:$K$1000,3,FALSE),"")</f>
        <v/>
      </c>
      <c r="AM900" s="91" t="str">
        <f>IFERROR(VLOOKUP($AI900,'PIVOT REPORT'!$A$5:$K$1000,9,FALSE),"")</f>
        <v/>
      </c>
      <c r="AN900" s="95" t="str">
        <f>IFERROR(VLOOKUP($AI900,'PIVOT REPORT'!$A$5:$K$1000,4,FALSE),"")</f>
        <v/>
      </c>
      <c r="AO900" s="91" t="str">
        <f>IFERROR(VLOOKUP($AI900,'PIVOT REPORT'!$A$5:$K$1000,5,FALSE),"")</f>
        <v/>
      </c>
      <c r="AP900" s="91" t="str">
        <f>IFERROR(VLOOKUP($AI900,'PIVOT REPORT'!$A$5:$K$1000,6,FALSE),"")</f>
        <v/>
      </c>
      <c r="AQ900" s="91" t="str">
        <f>IFERROR(VLOOKUP($AI900,'PIVOT REPORT'!$A$5:$K$1000,7,FALSE),"")</f>
        <v/>
      </c>
      <c r="AR900" s="91" t="str">
        <f>IFERROR(VLOOKUP($AI900,'PIVOT REPORT'!$A$5:$K$1000,8,FALSE),"")</f>
        <v/>
      </c>
      <c r="AS900" s="1"/>
      <c r="AT900" s="1" t="str">
        <f t="shared" si="61"/>
        <v/>
      </c>
      <c r="AU900" s="1" t="str">
        <f t="shared" si="62"/>
        <v>REGLIST</v>
      </c>
      <c r="AV900" s="1" t="str">
        <f t="shared" si="63"/>
        <v>REGLIST</v>
      </c>
      <c r="AW900" s="97">
        <f t="shared" si="64"/>
        <v>0</v>
      </c>
      <c r="AX900" s="96">
        <f t="shared" si="65"/>
        <v>0</v>
      </c>
      <c r="AY900" s="96">
        <f t="shared" si="66"/>
        <v>0</v>
      </c>
      <c r="AZ900" s="96">
        <f t="shared" si="67"/>
        <v>0</v>
      </c>
      <c r="BA900" s="96">
        <f t="shared" si="68"/>
        <v>0</v>
      </c>
      <c r="BB900" s="96">
        <f t="shared" si="69"/>
        <v>0</v>
      </c>
    </row>
    <row r="901" spans="33:54" hidden="1" x14ac:dyDescent="0.25">
      <c r="AG901" s="1" t="str">
        <f t="shared" si="70"/>
        <v/>
      </c>
      <c r="AH901" s="90">
        <v>327</v>
      </c>
      <c r="AI901" s="90">
        <v>327</v>
      </c>
      <c r="AJ901" s="1" t="str">
        <f>IFERROR(VLOOKUP(VLOOKUP($AI901,SALESTRANS,4,FALSE),'Master Info'!$A$14:$U$113,17,FALSE),"")</f>
        <v/>
      </c>
      <c r="AK901" s="1" t="str">
        <f>'Master Info'!$B$6&amp;Return!AI901</f>
        <v>17-18/327</v>
      </c>
      <c r="AL901" s="93" t="str">
        <f>IFERROR(VLOOKUP($AI901,'PIVOT REPORT'!$A$5:$K$1000,3,FALSE),"")</f>
        <v/>
      </c>
      <c r="AM901" s="91" t="str">
        <f>IFERROR(VLOOKUP($AI901,'PIVOT REPORT'!$A$5:$K$1000,9,FALSE),"")</f>
        <v/>
      </c>
      <c r="AN901" s="95" t="str">
        <f>IFERROR(VLOOKUP($AI901,'PIVOT REPORT'!$A$5:$K$1000,4,FALSE),"")</f>
        <v/>
      </c>
      <c r="AO901" s="91" t="str">
        <f>IFERROR(VLOOKUP($AI901,'PIVOT REPORT'!$A$5:$K$1000,5,FALSE),"")</f>
        <v/>
      </c>
      <c r="AP901" s="91" t="str">
        <f>IFERROR(VLOOKUP($AI901,'PIVOT REPORT'!$A$5:$K$1000,6,FALSE),"")</f>
        <v/>
      </c>
      <c r="AQ901" s="91" t="str">
        <f>IFERROR(VLOOKUP($AI901,'PIVOT REPORT'!$A$5:$K$1000,7,FALSE),"")</f>
        <v/>
      </c>
      <c r="AR901" s="91" t="str">
        <f>IFERROR(VLOOKUP($AI901,'PIVOT REPORT'!$A$5:$K$1000,8,FALSE),"")</f>
        <v/>
      </c>
      <c r="AS901" s="1"/>
      <c r="AT901" s="1" t="str">
        <f t="shared" si="61"/>
        <v/>
      </c>
      <c r="AU901" s="1" t="str">
        <f t="shared" si="62"/>
        <v>REGLIST</v>
      </c>
      <c r="AV901" s="1" t="str">
        <f t="shared" si="63"/>
        <v>REGLIST</v>
      </c>
      <c r="AW901" s="97">
        <f t="shared" si="64"/>
        <v>0</v>
      </c>
      <c r="AX901" s="96">
        <f t="shared" si="65"/>
        <v>0</v>
      </c>
      <c r="AY901" s="96">
        <f t="shared" si="66"/>
        <v>0</v>
      </c>
      <c r="AZ901" s="96">
        <f t="shared" si="67"/>
        <v>0</v>
      </c>
      <c r="BA901" s="96">
        <f t="shared" si="68"/>
        <v>0</v>
      </c>
      <c r="BB901" s="96">
        <f t="shared" si="69"/>
        <v>0</v>
      </c>
    </row>
    <row r="902" spans="33:54" hidden="1" x14ac:dyDescent="0.25">
      <c r="AG902" s="1" t="str">
        <f t="shared" si="70"/>
        <v/>
      </c>
      <c r="AH902" s="90">
        <v>328</v>
      </c>
      <c r="AI902" s="90">
        <v>328</v>
      </c>
      <c r="AJ902" s="1" t="str">
        <f>IFERROR(VLOOKUP(VLOOKUP($AI902,SALESTRANS,4,FALSE),'Master Info'!$A$14:$U$113,17,FALSE),"")</f>
        <v/>
      </c>
      <c r="AK902" s="1" t="str">
        <f>'Master Info'!$B$6&amp;Return!AI902</f>
        <v>17-18/328</v>
      </c>
      <c r="AL902" s="93" t="str">
        <f>IFERROR(VLOOKUP($AI902,'PIVOT REPORT'!$A$5:$K$1000,3,FALSE),"")</f>
        <v/>
      </c>
      <c r="AM902" s="91" t="str">
        <f>IFERROR(VLOOKUP($AI902,'PIVOT REPORT'!$A$5:$K$1000,9,FALSE),"")</f>
        <v/>
      </c>
      <c r="AN902" s="95" t="str">
        <f>IFERROR(VLOOKUP($AI902,'PIVOT REPORT'!$A$5:$K$1000,4,FALSE),"")</f>
        <v/>
      </c>
      <c r="AO902" s="91" t="str">
        <f>IFERROR(VLOOKUP($AI902,'PIVOT REPORT'!$A$5:$K$1000,5,FALSE),"")</f>
        <v/>
      </c>
      <c r="AP902" s="91" t="str">
        <f>IFERROR(VLOOKUP($AI902,'PIVOT REPORT'!$A$5:$K$1000,6,FALSE),"")</f>
        <v/>
      </c>
      <c r="AQ902" s="91" t="str">
        <f>IFERROR(VLOOKUP($AI902,'PIVOT REPORT'!$A$5:$K$1000,7,FALSE),"")</f>
        <v/>
      </c>
      <c r="AR902" s="91" t="str">
        <f>IFERROR(VLOOKUP($AI902,'PIVOT REPORT'!$A$5:$K$1000,8,FALSE),"")</f>
        <v/>
      </c>
      <c r="AS902" s="1"/>
      <c r="AT902" s="1" t="str">
        <f t="shared" si="61"/>
        <v/>
      </c>
      <c r="AU902" s="1" t="str">
        <f t="shared" si="62"/>
        <v>REGLIST</v>
      </c>
      <c r="AV902" s="1" t="str">
        <f t="shared" si="63"/>
        <v>REGLIST</v>
      </c>
      <c r="AW902" s="97">
        <f t="shared" si="64"/>
        <v>0</v>
      </c>
      <c r="AX902" s="96">
        <f t="shared" si="65"/>
        <v>0</v>
      </c>
      <c r="AY902" s="96">
        <f t="shared" si="66"/>
        <v>0</v>
      </c>
      <c r="AZ902" s="96">
        <f t="shared" si="67"/>
        <v>0</v>
      </c>
      <c r="BA902" s="96">
        <f t="shared" si="68"/>
        <v>0</v>
      </c>
      <c r="BB902" s="96">
        <f t="shared" si="69"/>
        <v>0</v>
      </c>
    </row>
    <row r="903" spans="33:54" hidden="1" x14ac:dyDescent="0.25">
      <c r="AG903" s="1" t="str">
        <f t="shared" si="70"/>
        <v/>
      </c>
      <c r="AH903" s="90">
        <v>329</v>
      </c>
      <c r="AI903" s="90">
        <v>329</v>
      </c>
      <c r="AJ903" s="1" t="str">
        <f>IFERROR(VLOOKUP(VLOOKUP($AI903,SALESTRANS,4,FALSE),'Master Info'!$A$14:$U$113,17,FALSE),"")</f>
        <v/>
      </c>
      <c r="AK903" s="1" t="str">
        <f>'Master Info'!$B$6&amp;Return!AI903</f>
        <v>17-18/329</v>
      </c>
      <c r="AL903" s="93" t="str">
        <f>IFERROR(VLOOKUP($AI903,'PIVOT REPORT'!$A$5:$K$1000,3,FALSE),"")</f>
        <v/>
      </c>
      <c r="AM903" s="91" t="str">
        <f>IFERROR(VLOOKUP($AI903,'PIVOT REPORT'!$A$5:$K$1000,9,FALSE),"")</f>
        <v/>
      </c>
      <c r="AN903" s="95" t="str">
        <f>IFERROR(VLOOKUP($AI903,'PIVOT REPORT'!$A$5:$K$1000,4,FALSE),"")</f>
        <v/>
      </c>
      <c r="AO903" s="91" t="str">
        <f>IFERROR(VLOOKUP($AI903,'PIVOT REPORT'!$A$5:$K$1000,5,FALSE),"")</f>
        <v/>
      </c>
      <c r="AP903" s="91" t="str">
        <f>IFERROR(VLOOKUP($AI903,'PIVOT REPORT'!$A$5:$K$1000,6,FALSE),"")</f>
        <v/>
      </c>
      <c r="AQ903" s="91" t="str">
        <f>IFERROR(VLOOKUP($AI903,'PIVOT REPORT'!$A$5:$K$1000,7,FALSE),"")</f>
        <v/>
      </c>
      <c r="AR903" s="91" t="str">
        <f>IFERROR(VLOOKUP($AI903,'PIVOT REPORT'!$A$5:$K$1000,8,FALSE),"")</f>
        <v/>
      </c>
      <c r="AS903" s="1"/>
      <c r="AT903" s="1" t="str">
        <f t="shared" si="61"/>
        <v/>
      </c>
      <c r="AU903" s="1" t="str">
        <f t="shared" si="62"/>
        <v>REGLIST</v>
      </c>
      <c r="AV903" s="1" t="str">
        <f t="shared" si="63"/>
        <v>REGLIST</v>
      </c>
      <c r="AW903" s="97">
        <f t="shared" si="64"/>
        <v>0</v>
      </c>
      <c r="AX903" s="96">
        <f t="shared" si="65"/>
        <v>0</v>
      </c>
      <c r="AY903" s="96">
        <f t="shared" si="66"/>
        <v>0</v>
      </c>
      <c r="AZ903" s="96">
        <f t="shared" si="67"/>
        <v>0</v>
      </c>
      <c r="BA903" s="96">
        <f t="shared" si="68"/>
        <v>0</v>
      </c>
      <c r="BB903" s="96">
        <f t="shared" si="69"/>
        <v>0</v>
      </c>
    </row>
    <row r="904" spans="33:54" hidden="1" x14ac:dyDescent="0.25">
      <c r="AG904" s="1" t="str">
        <f t="shared" si="70"/>
        <v/>
      </c>
      <c r="AH904" s="90">
        <v>330</v>
      </c>
      <c r="AI904" s="90">
        <v>330</v>
      </c>
      <c r="AJ904" s="1" t="str">
        <f>IFERROR(VLOOKUP(VLOOKUP($AI904,SALESTRANS,4,FALSE),'Master Info'!$A$14:$U$113,17,FALSE),"")</f>
        <v/>
      </c>
      <c r="AK904" s="1" t="str">
        <f>'Master Info'!$B$6&amp;Return!AI904</f>
        <v>17-18/330</v>
      </c>
      <c r="AL904" s="93" t="str">
        <f>IFERROR(VLOOKUP($AI904,'PIVOT REPORT'!$A$5:$K$1000,3,FALSE),"")</f>
        <v/>
      </c>
      <c r="AM904" s="91" t="str">
        <f>IFERROR(VLOOKUP($AI904,'PIVOT REPORT'!$A$5:$K$1000,9,FALSE),"")</f>
        <v/>
      </c>
      <c r="AN904" s="95" t="str">
        <f>IFERROR(VLOOKUP($AI904,'PIVOT REPORT'!$A$5:$K$1000,4,FALSE),"")</f>
        <v/>
      </c>
      <c r="AO904" s="91" t="str">
        <f>IFERROR(VLOOKUP($AI904,'PIVOT REPORT'!$A$5:$K$1000,5,FALSE),"")</f>
        <v/>
      </c>
      <c r="AP904" s="91" t="str">
        <f>IFERROR(VLOOKUP($AI904,'PIVOT REPORT'!$A$5:$K$1000,6,FALSE),"")</f>
        <v/>
      </c>
      <c r="AQ904" s="91" t="str">
        <f>IFERROR(VLOOKUP($AI904,'PIVOT REPORT'!$A$5:$K$1000,7,FALSE),"")</f>
        <v/>
      </c>
      <c r="AR904" s="91" t="str">
        <f>IFERROR(VLOOKUP($AI904,'PIVOT REPORT'!$A$5:$K$1000,8,FALSE),"")</f>
        <v/>
      </c>
      <c r="AS904" s="1"/>
      <c r="AT904" s="1" t="str">
        <f t="shared" si="61"/>
        <v/>
      </c>
      <c r="AU904" s="1" t="str">
        <f t="shared" si="62"/>
        <v>REGLIST</v>
      </c>
      <c r="AV904" s="1" t="str">
        <f t="shared" si="63"/>
        <v>REGLIST</v>
      </c>
      <c r="AW904" s="97">
        <f t="shared" si="64"/>
        <v>0</v>
      </c>
      <c r="AX904" s="96">
        <f t="shared" si="65"/>
        <v>0</v>
      </c>
      <c r="AY904" s="96">
        <f t="shared" si="66"/>
        <v>0</v>
      </c>
      <c r="AZ904" s="96">
        <f t="shared" si="67"/>
        <v>0</v>
      </c>
      <c r="BA904" s="96">
        <f t="shared" si="68"/>
        <v>0</v>
      </c>
      <c r="BB904" s="96">
        <f t="shared" si="69"/>
        <v>0</v>
      </c>
    </row>
    <row r="905" spans="33:54" hidden="1" x14ac:dyDescent="0.25">
      <c r="AG905" s="1" t="str">
        <f t="shared" si="70"/>
        <v/>
      </c>
      <c r="AH905" s="90">
        <v>331</v>
      </c>
      <c r="AI905" s="90">
        <v>331</v>
      </c>
      <c r="AJ905" s="1" t="str">
        <f>IFERROR(VLOOKUP(VLOOKUP($AI905,SALESTRANS,4,FALSE),'Master Info'!$A$14:$U$113,17,FALSE),"")</f>
        <v/>
      </c>
      <c r="AK905" s="1" t="str">
        <f>'Master Info'!$B$6&amp;Return!AI905</f>
        <v>17-18/331</v>
      </c>
      <c r="AL905" s="93" t="str">
        <f>IFERROR(VLOOKUP($AI905,'PIVOT REPORT'!$A$5:$K$1000,3,FALSE),"")</f>
        <v/>
      </c>
      <c r="AM905" s="91" t="str">
        <f>IFERROR(VLOOKUP($AI905,'PIVOT REPORT'!$A$5:$K$1000,9,FALSE),"")</f>
        <v/>
      </c>
      <c r="AN905" s="95" t="str">
        <f>IFERROR(VLOOKUP($AI905,'PIVOT REPORT'!$A$5:$K$1000,4,FALSE),"")</f>
        <v/>
      </c>
      <c r="AO905" s="91" t="str">
        <f>IFERROR(VLOOKUP($AI905,'PIVOT REPORT'!$A$5:$K$1000,5,FALSE),"")</f>
        <v/>
      </c>
      <c r="AP905" s="91" t="str">
        <f>IFERROR(VLOOKUP($AI905,'PIVOT REPORT'!$A$5:$K$1000,6,FALSE),"")</f>
        <v/>
      </c>
      <c r="AQ905" s="91" t="str">
        <f>IFERROR(VLOOKUP($AI905,'PIVOT REPORT'!$A$5:$K$1000,7,FALSE),"")</f>
        <v/>
      </c>
      <c r="AR905" s="91" t="str">
        <f>IFERROR(VLOOKUP($AI905,'PIVOT REPORT'!$A$5:$K$1000,8,FALSE),"")</f>
        <v/>
      </c>
      <c r="AS905" s="1"/>
      <c r="AT905" s="1" t="str">
        <f t="shared" si="61"/>
        <v/>
      </c>
      <c r="AU905" s="1" t="str">
        <f t="shared" si="62"/>
        <v>REGLIST</v>
      </c>
      <c r="AV905" s="1" t="str">
        <f t="shared" si="63"/>
        <v>REGLIST</v>
      </c>
      <c r="AW905" s="97">
        <f t="shared" si="64"/>
        <v>0</v>
      </c>
      <c r="AX905" s="96">
        <f t="shared" si="65"/>
        <v>0</v>
      </c>
      <c r="AY905" s="96">
        <f t="shared" si="66"/>
        <v>0</v>
      </c>
      <c r="AZ905" s="96">
        <f t="shared" si="67"/>
        <v>0</v>
      </c>
      <c r="BA905" s="96">
        <f t="shared" si="68"/>
        <v>0</v>
      </c>
      <c r="BB905" s="96">
        <f t="shared" si="69"/>
        <v>0</v>
      </c>
    </row>
    <row r="906" spans="33:54" hidden="1" x14ac:dyDescent="0.25">
      <c r="AG906" s="1" t="str">
        <f t="shared" si="70"/>
        <v/>
      </c>
      <c r="AH906" s="90">
        <v>332</v>
      </c>
      <c r="AI906" s="90">
        <v>332</v>
      </c>
      <c r="AJ906" s="1" t="str">
        <f>IFERROR(VLOOKUP(VLOOKUP($AI906,SALESTRANS,4,FALSE),'Master Info'!$A$14:$U$113,17,FALSE),"")</f>
        <v/>
      </c>
      <c r="AK906" s="1" t="str">
        <f>'Master Info'!$B$6&amp;Return!AI906</f>
        <v>17-18/332</v>
      </c>
      <c r="AL906" s="93" t="str">
        <f>IFERROR(VLOOKUP($AI906,'PIVOT REPORT'!$A$5:$K$1000,3,FALSE),"")</f>
        <v/>
      </c>
      <c r="AM906" s="91" t="str">
        <f>IFERROR(VLOOKUP($AI906,'PIVOT REPORT'!$A$5:$K$1000,9,FALSE),"")</f>
        <v/>
      </c>
      <c r="AN906" s="95" t="str">
        <f>IFERROR(VLOOKUP($AI906,'PIVOT REPORT'!$A$5:$K$1000,4,FALSE),"")</f>
        <v/>
      </c>
      <c r="AO906" s="91" t="str">
        <f>IFERROR(VLOOKUP($AI906,'PIVOT REPORT'!$A$5:$K$1000,5,FALSE),"")</f>
        <v/>
      </c>
      <c r="AP906" s="91" t="str">
        <f>IFERROR(VLOOKUP($AI906,'PIVOT REPORT'!$A$5:$K$1000,6,FALSE),"")</f>
        <v/>
      </c>
      <c r="AQ906" s="91" t="str">
        <f>IFERROR(VLOOKUP($AI906,'PIVOT REPORT'!$A$5:$K$1000,7,FALSE),"")</f>
        <v/>
      </c>
      <c r="AR906" s="91" t="str">
        <f>IFERROR(VLOOKUP($AI906,'PIVOT REPORT'!$A$5:$K$1000,8,FALSE),"")</f>
        <v/>
      </c>
      <c r="AS906" s="1"/>
      <c r="AT906" s="1" t="str">
        <f t="shared" si="61"/>
        <v/>
      </c>
      <c r="AU906" s="1" t="str">
        <f t="shared" si="62"/>
        <v>REGLIST</v>
      </c>
      <c r="AV906" s="1" t="str">
        <f t="shared" si="63"/>
        <v>REGLIST</v>
      </c>
      <c r="AW906" s="97">
        <f t="shared" si="64"/>
        <v>0</v>
      </c>
      <c r="AX906" s="96">
        <f t="shared" si="65"/>
        <v>0</v>
      </c>
      <c r="AY906" s="96">
        <f t="shared" si="66"/>
        <v>0</v>
      </c>
      <c r="AZ906" s="96">
        <f t="shared" si="67"/>
        <v>0</v>
      </c>
      <c r="BA906" s="96">
        <f t="shared" si="68"/>
        <v>0</v>
      </c>
      <c r="BB906" s="96">
        <f t="shared" si="69"/>
        <v>0</v>
      </c>
    </row>
    <row r="907" spans="33:54" hidden="1" x14ac:dyDescent="0.25">
      <c r="AG907" s="1" t="str">
        <f t="shared" si="70"/>
        <v/>
      </c>
      <c r="AH907" s="90">
        <v>333</v>
      </c>
      <c r="AI907" s="90">
        <v>333</v>
      </c>
      <c r="AJ907" s="1" t="str">
        <f>IFERROR(VLOOKUP(VLOOKUP($AI907,SALESTRANS,4,FALSE),'Master Info'!$A$14:$U$113,17,FALSE),"")</f>
        <v/>
      </c>
      <c r="AK907" s="1" t="str">
        <f>'Master Info'!$B$6&amp;Return!AI907</f>
        <v>17-18/333</v>
      </c>
      <c r="AL907" s="93" t="str">
        <f>IFERROR(VLOOKUP($AI907,'PIVOT REPORT'!$A$5:$K$1000,3,FALSE),"")</f>
        <v/>
      </c>
      <c r="AM907" s="91" t="str">
        <f>IFERROR(VLOOKUP($AI907,'PIVOT REPORT'!$A$5:$K$1000,9,FALSE),"")</f>
        <v/>
      </c>
      <c r="AN907" s="95" t="str">
        <f>IFERROR(VLOOKUP($AI907,'PIVOT REPORT'!$A$5:$K$1000,4,FALSE),"")</f>
        <v/>
      </c>
      <c r="AO907" s="91" t="str">
        <f>IFERROR(VLOOKUP($AI907,'PIVOT REPORT'!$A$5:$K$1000,5,FALSE),"")</f>
        <v/>
      </c>
      <c r="AP907" s="91" t="str">
        <f>IFERROR(VLOOKUP($AI907,'PIVOT REPORT'!$A$5:$K$1000,6,FALSE),"")</f>
        <v/>
      </c>
      <c r="AQ907" s="91" t="str">
        <f>IFERROR(VLOOKUP($AI907,'PIVOT REPORT'!$A$5:$K$1000,7,FALSE),"")</f>
        <v/>
      </c>
      <c r="AR907" s="91" t="str">
        <f>IFERROR(VLOOKUP($AI907,'PIVOT REPORT'!$A$5:$K$1000,8,FALSE),"")</f>
        <v/>
      </c>
      <c r="AS907" s="1"/>
      <c r="AT907" s="1" t="str">
        <f t="shared" si="61"/>
        <v/>
      </c>
      <c r="AU907" s="1" t="str">
        <f t="shared" si="62"/>
        <v>REGLIST</v>
      </c>
      <c r="AV907" s="1" t="str">
        <f t="shared" si="63"/>
        <v>REGLIST</v>
      </c>
      <c r="AW907" s="97">
        <f t="shared" si="64"/>
        <v>0</v>
      </c>
      <c r="AX907" s="96">
        <f t="shared" si="65"/>
        <v>0</v>
      </c>
      <c r="AY907" s="96">
        <f t="shared" si="66"/>
        <v>0</v>
      </c>
      <c r="AZ907" s="96">
        <f t="shared" si="67"/>
        <v>0</v>
      </c>
      <c r="BA907" s="96">
        <f t="shared" si="68"/>
        <v>0</v>
      </c>
      <c r="BB907" s="96">
        <f t="shared" si="69"/>
        <v>0</v>
      </c>
    </row>
    <row r="908" spans="33:54" hidden="1" x14ac:dyDescent="0.25">
      <c r="AG908" s="1" t="str">
        <f t="shared" si="70"/>
        <v/>
      </c>
      <c r="AH908" s="90">
        <v>334</v>
      </c>
      <c r="AI908" s="90">
        <v>334</v>
      </c>
      <c r="AJ908" s="1" t="str">
        <f>IFERROR(VLOOKUP(VLOOKUP($AI908,SALESTRANS,4,FALSE),'Master Info'!$A$14:$U$113,17,FALSE),"")</f>
        <v/>
      </c>
      <c r="AK908" s="1" t="str">
        <f>'Master Info'!$B$6&amp;Return!AI908</f>
        <v>17-18/334</v>
      </c>
      <c r="AL908" s="93" t="str">
        <f>IFERROR(VLOOKUP($AI908,'PIVOT REPORT'!$A$5:$K$1000,3,FALSE),"")</f>
        <v/>
      </c>
      <c r="AM908" s="91" t="str">
        <f>IFERROR(VLOOKUP($AI908,'PIVOT REPORT'!$A$5:$K$1000,9,FALSE),"")</f>
        <v/>
      </c>
      <c r="AN908" s="95" t="str">
        <f>IFERROR(VLOOKUP($AI908,'PIVOT REPORT'!$A$5:$K$1000,4,FALSE),"")</f>
        <v/>
      </c>
      <c r="AO908" s="91" t="str">
        <f>IFERROR(VLOOKUP($AI908,'PIVOT REPORT'!$A$5:$K$1000,5,FALSE),"")</f>
        <v/>
      </c>
      <c r="AP908" s="91" t="str">
        <f>IFERROR(VLOOKUP($AI908,'PIVOT REPORT'!$A$5:$K$1000,6,FALSE),"")</f>
        <v/>
      </c>
      <c r="AQ908" s="91" t="str">
        <f>IFERROR(VLOOKUP($AI908,'PIVOT REPORT'!$A$5:$K$1000,7,FALSE),"")</f>
        <v/>
      </c>
      <c r="AR908" s="91" t="str">
        <f>IFERROR(VLOOKUP($AI908,'PIVOT REPORT'!$A$5:$K$1000,8,FALSE),"")</f>
        <v/>
      </c>
      <c r="AS908" s="1"/>
      <c r="AT908" s="1" t="str">
        <f t="shared" si="61"/>
        <v/>
      </c>
      <c r="AU908" s="1" t="str">
        <f t="shared" si="62"/>
        <v>REGLIST</v>
      </c>
      <c r="AV908" s="1" t="str">
        <f t="shared" si="63"/>
        <v>REGLIST</v>
      </c>
      <c r="AW908" s="97">
        <f t="shared" si="64"/>
        <v>0</v>
      </c>
      <c r="AX908" s="96">
        <f t="shared" si="65"/>
        <v>0</v>
      </c>
      <c r="AY908" s="96">
        <f t="shared" si="66"/>
        <v>0</v>
      </c>
      <c r="AZ908" s="96">
        <f t="shared" si="67"/>
        <v>0</v>
      </c>
      <c r="BA908" s="96">
        <f t="shared" si="68"/>
        <v>0</v>
      </c>
      <c r="BB908" s="96">
        <f t="shared" si="69"/>
        <v>0</v>
      </c>
    </row>
    <row r="909" spans="33:54" hidden="1" x14ac:dyDescent="0.25">
      <c r="AG909" s="1" t="str">
        <f t="shared" si="70"/>
        <v/>
      </c>
      <c r="AH909" s="90">
        <v>335</v>
      </c>
      <c r="AI909" s="90">
        <v>335</v>
      </c>
      <c r="AJ909" s="1" t="str">
        <f>IFERROR(VLOOKUP(VLOOKUP($AI909,SALESTRANS,4,FALSE),'Master Info'!$A$14:$U$113,17,FALSE),"")</f>
        <v/>
      </c>
      <c r="AK909" s="1" t="str">
        <f>'Master Info'!$B$6&amp;Return!AI909</f>
        <v>17-18/335</v>
      </c>
      <c r="AL909" s="93" t="str">
        <f>IFERROR(VLOOKUP($AI909,'PIVOT REPORT'!$A$5:$K$1000,3,FALSE),"")</f>
        <v/>
      </c>
      <c r="AM909" s="91" t="str">
        <f>IFERROR(VLOOKUP($AI909,'PIVOT REPORT'!$A$5:$K$1000,9,FALSE),"")</f>
        <v/>
      </c>
      <c r="AN909" s="95" t="str">
        <f>IFERROR(VLOOKUP($AI909,'PIVOT REPORT'!$A$5:$K$1000,4,FALSE),"")</f>
        <v/>
      </c>
      <c r="AO909" s="91" t="str">
        <f>IFERROR(VLOOKUP($AI909,'PIVOT REPORT'!$A$5:$K$1000,5,FALSE),"")</f>
        <v/>
      </c>
      <c r="AP909" s="91" t="str">
        <f>IFERROR(VLOOKUP($AI909,'PIVOT REPORT'!$A$5:$K$1000,6,FALSE),"")</f>
        <v/>
      </c>
      <c r="AQ909" s="91" t="str">
        <f>IFERROR(VLOOKUP($AI909,'PIVOT REPORT'!$A$5:$K$1000,7,FALSE),"")</f>
        <v/>
      </c>
      <c r="AR909" s="91" t="str">
        <f>IFERROR(VLOOKUP($AI909,'PIVOT REPORT'!$A$5:$K$1000,8,FALSE),"")</f>
        <v/>
      </c>
      <c r="AS909" s="1"/>
      <c r="AT909" s="1" t="str">
        <f t="shared" si="61"/>
        <v/>
      </c>
      <c r="AU909" s="1" t="str">
        <f t="shared" si="62"/>
        <v>REGLIST</v>
      </c>
      <c r="AV909" s="1" t="str">
        <f t="shared" si="63"/>
        <v>REGLIST</v>
      </c>
      <c r="AW909" s="97">
        <f t="shared" si="64"/>
        <v>0</v>
      </c>
      <c r="AX909" s="96">
        <f t="shared" si="65"/>
        <v>0</v>
      </c>
      <c r="AY909" s="96">
        <f t="shared" si="66"/>
        <v>0</v>
      </c>
      <c r="AZ909" s="96">
        <f t="shared" si="67"/>
        <v>0</v>
      </c>
      <c r="BA909" s="96">
        <f t="shared" si="68"/>
        <v>0</v>
      </c>
      <c r="BB909" s="96">
        <f t="shared" si="69"/>
        <v>0</v>
      </c>
    </row>
    <row r="910" spans="33:54" hidden="1" x14ac:dyDescent="0.25">
      <c r="AG910" s="1" t="str">
        <f t="shared" si="70"/>
        <v/>
      </c>
      <c r="AH910" s="90">
        <v>336</v>
      </c>
      <c r="AI910" s="90">
        <v>336</v>
      </c>
      <c r="AJ910" s="1" t="str">
        <f>IFERROR(VLOOKUP(VLOOKUP($AI910,SALESTRANS,4,FALSE),'Master Info'!$A$14:$U$113,17,FALSE),"")</f>
        <v/>
      </c>
      <c r="AK910" s="1" t="str">
        <f>'Master Info'!$B$6&amp;Return!AI910</f>
        <v>17-18/336</v>
      </c>
      <c r="AL910" s="93" t="str">
        <f>IFERROR(VLOOKUP($AI910,'PIVOT REPORT'!$A$5:$K$1000,3,FALSE),"")</f>
        <v/>
      </c>
      <c r="AM910" s="91" t="str">
        <f>IFERROR(VLOOKUP($AI910,'PIVOT REPORT'!$A$5:$K$1000,9,FALSE),"")</f>
        <v/>
      </c>
      <c r="AN910" s="95" t="str">
        <f>IFERROR(VLOOKUP($AI910,'PIVOT REPORT'!$A$5:$K$1000,4,FALSE),"")</f>
        <v/>
      </c>
      <c r="AO910" s="91" t="str">
        <f>IFERROR(VLOOKUP($AI910,'PIVOT REPORT'!$A$5:$K$1000,5,FALSE),"")</f>
        <v/>
      </c>
      <c r="AP910" s="91" t="str">
        <f>IFERROR(VLOOKUP($AI910,'PIVOT REPORT'!$A$5:$K$1000,6,FALSE),"")</f>
        <v/>
      </c>
      <c r="AQ910" s="91" t="str">
        <f>IFERROR(VLOOKUP($AI910,'PIVOT REPORT'!$A$5:$K$1000,7,FALSE),"")</f>
        <v/>
      </c>
      <c r="AR910" s="91" t="str">
        <f>IFERROR(VLOOKUP($AI910,'PIVOT REPORT'!$A$5:$K$1000,8,FALSE),"")</f>
        <v/>
      </c>
      <c r="AS910" s="1"/>
      <c r="AT910" s="1" t="str">
        <f t="shared" si="61"/>
        <v/>
      </c>
      <c r="AU910" s="1" t="str">
        <f t="shared" si="62"/>
        <v>REGLIST</v>
      </c>
      <c r="AV910" s="1" t="str">
        <f t="shared" si="63"/>
        <v>REGLIST</v>
      </c>
      <c r="AW910" s="97">
        <f t="shared" si="64"/>
        <v>0</v>
      </c>
      <c r="AX910" s="96">
        <f t="shared" si="65"/>
        <v>0</v>
      </c>
      <c r="AY910" s="96">
        <f t="shared" si="66"/>
        <v>0</v>
      </c>
      <c r="AZ910" s="96">
        <f t="shared" si="67"/>
        <v>0</v>
      </c>
      <c r="BA910" s="96">
        <f t="shared" si="68"/>
        <v>0</v>
      </c>
      <c r="BB910" s="96">
        <f t="shared" si="69"/>
        <v>0</v>
      </c>
    </row>
    <row r="911" spans="33:54" hidden="1" x14ac:dyDescent="0.25">
      <c r="AG911" s="1" t="str">
        <f t="shared" si="70"/>
        <v/>
      </c>
      <c r="AH911" s="90">
        <v>337</v>
      </c>
      <c r="AI911" s="90">
        <v>337</v>
      </c>
      <c r="AJ911" s="1" t="str">
        <f>IFERROR(VLOOKUP(VLOOKUP($AI911,SALESTRANS,4,FALSE),'Master Info'!$A$14:$U$113,17,FALSE),"")</f>
        <v/>
      </c>
      <c r="AK911" s="1" t="str">
        <f>'Master Info'!$B$6&amp;Return!AI911</f>
        <v>17-18/337</v>
      </c>
      <c r="AL911" s="93" t="str">
        <f>IFERROR(VLOOKUP($AI911,'PIVOT REPORT'!$A$5:$K$1000,3,FALSE),"")</f>
        <v/>
      </c>
      <c r="AM911" s="91" t="str">
        <f>IFERROR(VLOOKUP($AI911,'PIVOT REPORT'!$A$5:$K$1000,9,FALSE),"")</f>
        <v/>
      </c>
      <c r="AN911" s="95" t="str">
        <f>IFERROR(VLOOKUP($AI911,'PIVOT REPORT'!$A$5:$K$1000,4,FALSE),"")</f>
        <v/>
      </c>
      <c r="AO911" s="91" t="str">
        <f>IFERROR(VLOOKUP($AI911,'PIVOT REPORT'!$A$5:$K$1000,5,FALSE),"")</f>
        <v/>
      </c>
      <c r="AP911" s="91" t="str">
        <f>IFERROR(VLOOKUP($AI911,'PIVOT REPORT'!$A$5:$K$1000,6,FALSE),"")</f>
        <v/>
      </c>
      <c r="AQ911" s="91" t="str">
        <f>IFERROR(VLOOKUP($AI911,'PIVOT REPORT'!$A$5:$K$1000,7,FALSE),"")</f>
        <v/>
      </c>
      <c r="AR911" s="91" t="str">
        <f>IFERROR(VLOOKUP($AI911,'PIVOT REPORT'!$A$5:$K$1000,8,FALSE),"")</f>
        <v/>
      </c>
      <c r="AS911" s="1"/>
      <c r="AT911" s="1" t="str">
        <f t="shared" si="61"/>
        <v/>
      </c>
      <c r="AU911" s="1" t="str">
        <f t="shared" si="62"/>
        <v>REGLIST</v>
      </c>
      <c r="AV911" s="1" t="str">
        <f t="shared" si="63"/>
        <v>REGLIST</v>
      </c>
      <c r="AW911" s="97">
        <f t="shared" si="64"/>
        <v>0</v>
      </c>
      <c r="AX911" s="96">
        <f t="shared" si="65"/>
        <v>0</v>
      </c>
      <c r="AY911" s="96">
        <f t="shared" si="66"/>
        <v>0</v>
      </c>
      <c r="AZ911" s="96">
        <f t="shared" si="67"/>
        <v>0</v>
      </c>
      <c r="BA911" s="96">
        <f t="shared" si="68"/>
        <v>0</v>
      </c>
      <c r="BB911" s="96">
        <f t="shared" si="69"/>
        <v>0</v>
      </c>
    </row>
    <row r="912" spans="33:54" hidden="1" x14ac:dyDescent="0.25">
      <c r="AG912" s="1" t="str">
        <f t="shared" si="70"/>
        <v/>
      </c>
      <c r="AH912" s="90">
        <v>338</v>
      </c>
      <c r="AI912" s="90">
        <v>338</v>
      </c>
      <c r="AJ912" s="1" t="str">
        <f>IFERROR(VLOOKUP(VLOOKUP($AI912,SALESTRANS,4,FALSE),'Master Info'!$A$14:$U$113,17,FALSE),"")</f>
        <v/>
      </c>
      <c r="AK912" s="1" t="str">
        <f>'Master Info'!$B$6&amp;Return!AI912</f>
        <v>17-18/338</v>
      </c>
      <c r="AL912" s="93" t="str">
        <f>IFERROR(VLOOKUP($AI912,'PIVOT REPORT'!$A$5:$K$1000,3,FALSE),"")</f>
        <v/>
      </c>
      <c r="AM912" s="91" t="str">
        <f>IFERROR(VLOOKUP($AI912,'PIVOT REPORT'!$A$5:$K$1000,9,FALSE),"")</f>
        <v/>
      </c>
      <c r="AN912" s="95" t="str">
        <f>IFERROR(VLOOKUP($AI912,'PIVOT REPORT'!$A$5:$K$1000,4,FALSE),"")</f>
        <v/>
      </c>
      <c r="AO912" s="91" t="str">
        <f>IFERROR(VLOOKUP($AI912,'PIVOT REPORT'!$A$5:$K$1000,5,FALSE),"")</f>
        <v/>
      </c>
      <c r="AP912" s="91" t="str">
        <f>IFERROR(VLOOKUP($AI912,'PIVOT REPORT'!$A$5:$K$1000,6,FALSE),"")</f>
        <v/>
      </c>
      <c r="AQ912" s="91" t="str">
        <f>IFERROR(VLOOKUP($AI912,'PIVOT REPORT'!$A$5:$K$1000,7,FALSE),"")</f>
        <v/>
      </c>
      <c r="AR912" s="91" t="str">
        <f>IFERROR(VLOOKUP($AI912,'PIVOT REPORT'!$A$5:$K$1000,8,FALSE),"")</f>
        <v/>
      </c>
      <c r="AS912" s="1"/>
      <c r="AT912" s="1" t="str">
        <f t="shared" si="61"/>
        <v/>
      </c>
      <c r="AU912" s="1" t="str">
        <f t="shared" si="62"/>
        <v>REGLIST</v>
      </c>
      <c r="AV912" s="1" t="str">
        <f t="shared" si="63"/>
        <v>REGLIST</v>
      </c>
      <c r="AW912" s="97">
        <f t="shared" si="64"/>
        <v>0</v>
      </c>
      <c r="AX912" s="96">
        <f t="shared" si="65"/>
        <v>0</v>
      </c>
      <c r="AY912" s="96">
        <f t="shared" si="66"/>
        <v>0</v>
      </c>
      <c r="AZ912" s="96">
        <f t="shared" si="67"/>
        <v>0</v>
      </c>
      <c r="BA912" s="96">
        <f t="shared" si="68"/>
        <v>0</v>
      </c>
      <c r="BB912" s="96">
        <f t="shared" si="69"/>
        <v>0</v>
      </c>
    </row>
    <row r="913" spans="33:54" hidden="1" x14ac:dyDescent="0.25">
      <c r="AG913" s="1" t="str">
        <f t="shared" si="70"/>
        <v/>
      </c>
      <c r="AH913" s="90">
        <v>339</v>
      </c>
      <c r="AI913" s="90">
        <v>339</v>
      </c>
      <c r="AJ913" s="1" t="str">
        <f>IFERROR(VLOOKUP(VLOOKUP($AI913,SALESTRANS,4,FALSE),'Master Info'!$A$14:$U$113,17,FALSE),"")</f>
        <v/>
      </c>
      <c r="AK913" s="1" t="str">
        <f>'Master Info'!$B$6&amp;Return!AI913</f>
        <v>17-18/339</v>
      </c>
      <c r="AL913" s="93" t="str">
        <f>IFERROR(VLOOKUP($AI913,'PIVOT REPORT'!$A$5:$K$1000,3,FALSE),"")</f>
        <v/>
      </c>
      <c r="AM913" s="91" t="str">
        <f>IFERROR(VLOOKUP($AI913,'PIVOT REPORT'!$A$5:$K$1000,9,FALSE),"")</f>
        <v/>
      </c>
      <c r="AN913" s="95" t="str">
        <f>IFERROR(VLOOKUP($AI913,'PIVOT REPORT'!$A$5:$K$1000,4,FALSE),"")</f>
        <v/>
      </c>
      <c r="AO913" s="91" t="str">
        <f>IFERROR(VLOOKUP($AI913,'PIVOT REPORT'!$A$5:$K$1000,5,FALSE),"")</f>
        <v/>
      </c>
      <c r="AP913" s="91" t="str">
        <f>IFERROR(VLOOKUP($AI913,'PIVOT REPORT'!$A$5:$K$1000,6,FALSE),"")</f>
        <v/>
      </c>
      <c r="AQ913" s="91" t="str">
        <f>IFERROR(VLOOKUP($AI913,'PIVOT REPORT'!$A$5:$K$1000,7,FALSE),"")</f>
        <v/>
      </c>
      <c r="AR913" s="91" t="str">
        <f>IFERROR(VLOOKUP($AI913,'PIVOT REPORT'!$A$5:$K$1000,8,FALSE),"")</f>
        <v/>
      </c>
      <c r="AS913" s="1"/>
      <c r="AT913" s="1" t="str">
        <f t="shared" si="61"/>
        <v/>
      </c>
      <c r="AU913" s="1" t="str">
        <f t="shared" si="62"/>
        <v>REGLIST</v>
      </c>
      <c r="AV913" s="1" t="str">
        <f t="shared" si="63"/>
        <v>REGLIST</v>
      </c>
      <c r="AW913" s="97">
        <f t="shared" si="64"/>
        <v>0</v>
      </c>
      <c r="AX913" s="96">
        <f t="shared" si="65"/>
        <v>0</v>
      </c>
      <c r="AY913" s="96">
        <f t="shared" si="66"/>
        <v>0</v>
      </c>
      <c r="AZ913" s="96">
        <f t="shared" si="67"/>
        <v>0</v>
      </c>
      <c r="BA913" s="96">
        <f t="shared" si="68"/>
        <v>0</v>
      </c>
      <c r="BB913" s="96">
        <f t="shared" si="69"/>
        <v>0</v>
      </c>
    </row>
    <row r="914" spans="33:54" hidden="1" x14ac:dyDescent="0.25">
      <c r="AG914" s="1" t="str">
        <f t="shared" si="70"/>
        <v/>
      </c>
      <c r="AH914" s="90">
        <v>340</v>
      </c>
      <c r="AI914" s="90">
        <v>340</v>
      </c>
      <c r="AJ914" s="1" t="str">
        <f>IFERROR(VLOOKUP(VLOOKUP($AI914,SALESTRANS,4,FALSE),'Master Info'!$A$14:$U$113,17,FALSE),"")</f>
        <v/>
      </c>
      <c r="AK914" s="1" t="str">
        <f>'Master Info'!$B$6&amp;Return!AI914</f>
        <v>17-18/340</v>
      </c>
      <c r="AL914" s="93" t="str">
        <f>IFERROR(VLOOKUP($AI914,'PIVOT REPORT'!$A$5:$K$1000,3,FALSE),"")</f>
        <v/>
      </c>
      <c r="AM914" s="91" t="str">
        <f>IFERROR(VLOOKUP($AI914,'PIVOT REPORT'!$A$5:$K$1000,9,FALSE),"")</f>
        <v/>
      </c>
      <c r="AN914" s="95" t="str">
        <f>IFERROR(VLOOKUP($AI914,'PIVOT REPORT'!$A$5:$K$1000,4,FALSE),"")</f>
        <v/>
      </c>
      <c r="AO914" s="91" t="str">
        <f>IFERROR(VLOOKUP($AI914,'PIVOT REPORT'!$A$5:$K$1000,5,FALSE),"")</f>
        <v/>
      </c>
      <c r="AP914" s="91" t="str">
        <f>IFERROR(VLOOKUP($AI914,'PIVOT REPORT'!$A$5:$K$1000,6,FALSE),"")</f>
        <v/>
      </c>
      <c r="AQ914" s="91" t="str">
        <f>IFERROR(VLOOKUP($AI914,'PIVOT REPORT'!$A$5:$K$1000,7,FALSE),"")</f>
        <v/>
      </c>
      <c r="AR914" s="91" t="str">
        <f>IFERROR(VLOOKUP($AI914,'PIVOT REPORT'!$A$5:$K$1000,8,FALSE),"")</f>
        <v/>
      </c>
      <c r="AS914" s="1"/>
      <c r="AT914" s="1" t="str">
        <f t="shared" si="61"/>
        <v/>
      </c>
      <c r="AU914" s="1" t="str">
        <f t="shared" si="62"/>
        <v>REGLIST</v>
      </c>
      <c r="AV914" s="1" t="str">
        <f t="shared" si="63"/>
        <v>REGLIST</v>
      </c>
      <c r="AW914" s="97">
        <f t="shared" si="64"/>
        <v>0</v>
      </c>
      <c r="AX914" s="96">
        <f t="shared" si="65"/>
        <v>0</v>
      </c>
      <c r="AY914" s="96">
        <f t="shared" si="66"/>
        <v>0</v>
      </c>
      <c r="AZ914" s="96">
        <f t="shared" si="67"/>
        <v>0</v>
      </c>
      <c r="BA914" s="96">
        <f t="shared" si="68"/>
        <v>0</v>
      </c>
      <c r="BB914" s="96">
        <f t="shared" si="69"/>
        <v>0</v>
      </c>
    </row>
    <row r="915" spans="33:54" hidden="1" x14ac:dyDescent="0.25">
      <c r="AG915" s="1" t="str">
        <f t="shared" si="70"/>
        <v/>
      </c>
      <c r="AH915" s="90">
        <v>341</v>
      </c>
      <c r="AI915" s="90">
        <v>341</v>
      </c>
      <c r="AJ915" s="1" t="str">
        <f>IFERROR(VLOOKUP(VLOOKUP($AI915,SALESTRANS,4,FALSE),'Master Info'!$A$14:$U$113,17,FALSE),"")</f>
        <v/>
      </c>
      <c r="AK915" s="1" t="str">
        <f>'Master Info'!$B$6&amp;Return!AI915</f>
        <v>17-18/341</v>
      </c>
      <c r="AL915" s="93" t="str">
        <f>IFERROR(VLOOKUP($AI915,'PIVOT REPORT'!$A$5:$K$1000,3,FALSE),"")</f>
        <v/>
      </c>
      <c r="AM915" s="91" t="str">
        <f>IFERROR(VLOOKUP($AI915,'PIVOT REPORT'!$A$5:$K$1000,9,FALSE),"")</f>
        <v/>
      </c>
      <c r="AN915" s="95" t="str">
        <f>IFERROR(VLOOKUP($AI915,'PIVOT REPORT'!$A$5:$K$1000,4,FALSE),"")</f>
        <v/>
      </c>
      <c r="AO915" s="91" t="str">
        <f>IFERROR(VLOOKUP($AI915,'PIVOT REPORT'!$A$5:$K$1000,5,FALSE),"")</f>
        <v/>
      </c>
      <c r="AP915" s="91" t="str">
        <f>IFERROR(VLOOKUP($AI915,'PIVOT REPORT'!$A$5:$K$1000,6,FALSE),"")</f>
        <v/>
      </c>
      <c r="AQ915" s="91" t="str">
        <f>IFERROR(VLOOKUP($AI915,'PIVOT REPORT'!$A$5:$K$1000,7,FALSE),"")</f>
        <v/>
      </c>
      <c r="AR915" s="91" t="str">
        <f>IFERROR(VLOOKUP($AI915,'PIVOT REPORT'!$A$5:$K$1000,8,FALSE),"")</f>
        <v/>
      </c>
      <c r="AS915" s="1"/>
      <c r="AT915" s="1" t="str">
        <f t="shared" si="61"/>
        <v/>
      </c>
      <c r="AU915" s="1" t="str">
        <f t="shared" si="62"/>
        <v>REGLIST</v>
      </c>
      <c r="AV915" s="1" t="str">
        <f t="shared" si="63"/>
        <v>REGLIST</v>
      </c>
      <c r="AW915" s="97">
        <f t="shared" si="64"/>
        <v>0</v>
      </c>
      <c r="AX915" s="96">
        <f t="shared" si="65"/>
        <v>0</v>
      </c>
      <c r="AY915" s="96">
        <f t="shared" si="66"/>
        <v>0</v>
      </c>
      <c r="AZ915" s="96">
        <f t="shared" si="67"/>
        <v>0</v>
      </c>
      <c r="BA915" s="96">
        <f t="shared" si="68"/>
        <v>0</v>
      </c>
      <c r="BB915" s="96">
        <f t="shared" si="69"/>
        <v>0</v>
      </c>
    </row>
    <row r="916" spans="33:54" hidden="1" x14ac:dyDescent="0.25">
      <c r="AG916" s="1" t="str">
        <f t="shared" si="70"/>
        <v/>
      </c>
      <c r="AH916" s="90">
        <v>342</v>
      </c>
      <c r="AI916" s="90">
        <v>342</v>
      </c>
      <c r="AJ916" s="1" t="str">
        <f>IFERROR(VLOOKUP(VLOOKUP($AI916,SALESTRANS,4,FALSE),'Master Info'!$A$14:$U$113,17,FALSE),"")</f>
        <v/>
      </c>
      <c r="AK916" s="1" t="str">
        <f>'Master Info'!$B$6&amp;Return!AI916</f>
        <v>17-18/342</v>
      </c>
      <c r="AL916" s="93" t="str">
        <f>IFERROR(VLOOKUP($AI916,'PIVOT REPORT'!$A$5:$K$1000,3,FALSE),"")</f>
        <v/>
      </c>
      <c r="AM916" s="91" t="str">
        <f>IFERROR(VLOOKUP($AI916,'PIVOT REPORT'!$A$5:$K$1000,9,FALSE),"")</f>
        <v/>
      </c>
      <c r="AN916" s="95" t="str">
        <f>IFERROR(VLOOKUP($AI916,'PIVOT REPORT'!$A$5:$K$1000,4,FALSE),"")</f>
        <v/>
      </c>
      <c r="AO916" s="91" t="str">
        <f>IFERROR(VLOOKUP($AI916,'PIVOT REPORT'!$A$5:$K$1000,5,FALSE),"")</f>
        <v/>
      </c>
      <c r="AP916" s="91" t="str">
        <f>IFERROR(VLOOKUP($AI916,'PIVOT REPORT'!$A$5:$K$1000,6,FALSE),"")</f>
        <v/>
      </c>
      <c r="AQ916" s="91" t="str">
        <f>IFERROR(VLOOKUP($AI916,'PIVOT REPORT'!$A$5:$K$1000,7,FALSE),"")</f>
        <v/>
      </c>
      <c r="AR916" s="91" t="str">
        <f>IFERROR(VLOOKUP($AI916,'PIVOT REPORT'!$A$5:$K$1000,8,FALSE),"")</f>
        <v/>
      </c>
      <c r="AS916" s="1"/>
      <c r="AT916" s="1" t="str">
        <f t="shared" si="61"/>
        <v/>
      </c>
      <c r="AU916" s="1" t="str">
        <f t="shared" si="62"/>
        <v>REGLIST</v>
      </c>
      <c r="AV916" s="1" t="str">
        <f t="shared" si="63"/>
        <v>REGLIST</v>
      </c>
      <c r="AW916" s="97">
        <f t="shared" si="64"/>
        <v>0</v>
      </c>
      <c r="AX916" s="96">
        <f t="shared" si="65"/>
        <v>0</v>
      </c>
      <c r="AY916" s="96">
        <f t="shared" si="66"/>
        <v>0</v>
      </c>
      <c r="AZ916" s="96">
        <f t="shared" si="67"/>
        <v>0</v>
      </c>
      <c r="BA916" s="96">
        <f t="shared" si="68"/>
        <v>0</v>
      </c>
      <c r="BB916" s="96">
        <f t="shared" si="69"/>
        <v>0</v>
      </c>
    </row>
    <row r="917" spans="33:54" hidden="1" x14ac:dyDescent="0.25">
      <c r="AG917" s="1" t="str">
        <f t="shared" si="70"/>
        <v/>
      </c>
      <c r="AH917" s="90">
        <v>343</v>
      </c>
      <c r="AI917" s="90">
        <v>343</v>
      </c>
      <c r="AJ917" s="1" t="str">
        <f>IFERROR(VLOOKUP(VLOOKUP($AI917,SALESTRANS,4,FALSE),'Master Info'!$A$14:$U$113,17,FALSE),"")</f>
        <v/>
      </c>
      <c r="AK917" s="1" t="str">
        <f>'Master Info'!$B$6&amp;Return!AI917</f>
        <v>17-18/343</v>
      </c>
      <c r="AL917" s="93" t="str">
        <f>IFERROR(VLOOKUP($AI917,'PIVOT REPORT'!$A$5:$K$1000,3,FALSE),"")</f>
        <v/>
      </c>
      <c r="AM917" s="91" t="str">
        <f>IFERROR(VLOOKUP($AI917,'PIVOT REPORT'!$A$5:$K$1000,9,FALSE),"")</f>
        <v/>
      </c>
      <c r="AN917" s="95" t="str">
        <f>IFERROR(VLOOKUP($AI917,'PIVOT REPORT'!$A$5:$K$1000,4,FALSE),"")</f>
        <v/>
      </c>
      <c r="AO917" s="91" t="str">
        <f>IFERROR(VLOOKUP($AI917,'PIVOT REPORT'!$A$5:$K$1000,5,FALSE),"")</f>
        <v/>
      </c>
      <c r="AP917" s="91" t="str">
        <f>IFERROR(VLOOKUP($AI917,'PIVOT REPORT'!$A$5:$K$1000,6,FALSE),"")</f>
        <v/>
      </c>
      <c r="AQ917" s="91" t="str">
        <f>IFERROR(VLOOKUP($AI917,'PIVOT REPORT'!$A$5:$K$1000,7,FALSE),"")</f>
        <v/>
      </c>
      <c r="AR917" s="91" t="str">
        <f>IFERROR(VLOOKUP($AI917,'PIVOT REPORT'!$A$5:$K$1000,8,FALSE),"")</f>
        <v/>
      </c>
      <c r="AS917" s="1"/>
      <c r="AT917" s="1" t="str">
        <f t="shared" si="61"/>
        <v/>
      </c>
      <c r="AU917" s="1" t="str">
        <f t="shared" si="62"/>
        <v>REGLIST</v>
      </c>
      <c r="AV917" s="1" t="str">
        <f t="shared" si="63"/>
        <v>REGLIST</v>
      </c>
      <c r="AW917" s="97">
        <f t="shared" si="64"/>
        <v>0</v>
      </c>
      <c r="AX917" s="96">
        <f t="shared" si="65"/>
        <v>0</v>
      </c>
      <c r="AY917" s="96">
        <f t="shared" si="66"/>
        <v>0</v>
      </c>
      <c r="AZ917" s="96">
        <f t="shared" si="67"/>
        <v>0</v>
      </c>
      <c r="BA917" s="96">
        <f t="shared" si="68"/>
        <v>0</v>
      </c>
      <c r="BB917" s="96">
        <f t="shared" si="69"/>
        <v>0</v>
      </c>
    </row>
    <row r="918" spans="33:54" hidden="1" x14ac:dyDescent="0.25">
      <c r="AG918" s="1" t="str">
        <f t="shared" si="70"/>
        <v/>
      </c>
      <c r="AH918" s="90">
        <v>344</v>
      </c>
      <c r="AI918" s="90">
        <v>344</v>
      </c>
      <c r="AJ918" s="1" t="str">
        <f>IFERROR(VLOOKUP(VLOOKUP($AI918,SALESTRANS,4,FALSE),'Master Info'!$A$14:$U$113,17,FALSE),"")</f>
        <v/>
      </c>
      <c r="AK918" s="1" t="str">
        <f>'Master Info'!$B$6&amp;Return!AI918</f>
        <v>17-18/344</v>
      </c>
      <c r="AL918" s="93" t="str">
        <f>IFERROR(VLOOKUP($AI918,'PIVOT REPORT'!$A$5:$K$1000,3,FALSE),"")</f>
        <v/>
      </c>
      <c r="AM918" s="91" t="str">
        <f>IFERROR(VLOOKUP($AI918,'PIVOT REPORT'!$A$5:$K$1000,9,FALSE),"")</f>
        <v/>
      </c>
      <c r="AN918" s="95" t="str">
        <f>IFERROR(VLOOKUP($AI918,'PIVOT REPORT'!$A$5:$K$1000,4,FALSE),"")</f>
        <v/>
      </c>
      <c r="AO918" s="91" t="str">
        <f>IFERROR(VLOOKUP($AI918,'PIVOT REPORT'!$A$5:$K$1000,5,FALSE),"")</f>
        <v/>
      </c>
      <c r="AP918" s="91" t="str">
        <f>IFERROR(VLOOKUP($AI918,'PIVOT REPORT'!$A$5:$K$1000,6,FALSE),"")</f>
        <v/>
      </c>
      <c r="AQ918" s="91" t="str">
        <f>IFERROR(VLOOKUP($AI918,'PIVOT REPORT'!$A$5:$K$1000,7,FALSE),"")</f>
        <v/>
      </c>
      <c r="AR918" s="91" t="str">
        <f>IFERROR(VLOOKUP($AI918,'PIVOT REPORT'!$A$5:$K$1000,8,FALSE),"")</f>
        <v/>
      </c>
      <c r="AS918" s="1"/>
      <c r="AT918" s="1" t="str">
        <f t="shared" si="61"/>
        <v/>
      </c>
      <c r="AU918" s="1" t="str">
        <f t="shared" si="62"/>
        <v>REGLIST</v>
      </c>
      <c r="AV918" s="1" t="str">
        <f t="shared" si="63"/>
        <v>REGLIST</v>
      </c>
      <c r="AW918" s="97">
        <f t="shared" si="64"/>
        <v>0</v>
      </c>
      <c r="AX918" s="96">
        <f t="shared" si="65"/>
        <v>0</v>
      </c>
      <c r="AY918" s="96">
        <f t="shared" si="66"/>
        <v>0</v>
      </c>
      <c r="AZ918" s="96">
        <f t="shared" si="67"/>
        <v>0</v>
      </c>
      <c r="BA918" s="96">
        <f t="shared" si="68"/>
        <v>0</v>
      </c>
      <c r="BB918" s="96">
        <f t="shared" si="69"/>
        <v>0</v>
      </c>
    </row>
    <row r="919" spans="33:54" hidden="1" x14ac:dyDescent="0.25">
      <c r="AG919" s="1" t="str">
        <f t="shared" si="70"/>
        <v/>
      </c>
      <c r="AH919" s="90">
        <v>345</v>
      </c>
      <c r="AI919" s="90">
        <v>345</v>
      </c>
      <c r="AJ919" s="1" t="str">
        <f>IFERROR(VLOOKUP(VLOOKUP($AI919,SALESTRANS,4,FALSE),'Master Info'!$A$14:$U$113,17,FALSE),"")</f>
        <v/>
      </c>
      <c r="AK919" s="1" t="str">
        <f>'Master Info'!$B$6&amp;Return!AI919</f>
        <v>17-18/345</v>
      </c>
      <c r="AL919" s="93" t="str">
        <f>IFERROR(VLOOKUP($AI919,'PIVOT REPORT'!$A$5:$K$1000,3,FALSE),"")</f>
        <v/>
      </c>
      <c r="AM919" s="91" t="str">
        <f>IFERROR(VLOOKUP($AI919,'PIVOT REPORT'!$A$5:$K$1000,9,FALSE),"")</f>
        <v/>
      </c>
      <c r="AN919" s="95" t="str">
        <f>IFERROR(VLOOKUP($AI919,'PIVOT REPORT'!$A$5:$K$1000,4,FALSE),"")</f>
        <v/>
      </c>
      <c r="AO919" s="91" t="str">
        <f>IFERROR(VLOOKUP($AI919,'PIVOT REPORT'!$A$5:$K$1000,5,FALSE),"")</f>
        <v/>
      </c>
      <c r="AP919" s="91" t="str">
        <f>IFERROR(VLOOKUP($AI919,'PIVOT REPORT'!$A$5:$K$1000,6,FALSE),"")</f>
        <v/>
      </c>
      <c r="AQ919" s="91" t="str">
        <f>IFERROR(VLOOKUP($AI919,'PIVOT REPORT'!$A$5:$K$1000,7,FALSE),"")</f>
        <v/>
      </c>
      <c r="AR919" s="91" t="str">
        <f>IFERROR(VLOOKUP($AI919,'PIVOT REPORT'!$A$5:$K$1000,8,FALSE),"")</f>
        <v/>
      </c>
      <c r="AS919" s="1"/>
      <c r="AT919" s="1" t="str">
        <f t="shared" si="61"/>
        <v/>
      </c>
      <c r="AU919" s="1" t="str">
        <f t="shared" si="62"/>
        <v>REGLIST</v>
      </c>
      <c r="AV919" s="1" t="str">
        <f t="shared" si="63"/>
        <v>REGLIST</v>
      </c>
      <c r="AW919" s="97">
        <f t="shared" si="64"/>
        <v>0</v>
      </c>
      <c r="AX919" s="96">
        <f t="shared" si="65"/>
        <v>0</v>
      </c>
      <c r="AY919" s="96">
        <f t="shared" si="66"/>
        <v>0</v>
      </c>
      <c r="AZ919" s="96">
        <f t="shared" si="67"/>
        <v>0</v>
      </c>
      <c r="BA919" s="96">
        <f t="shared" si="68"/>
        <v>0</v>
      </c>
      <c r="BB919" s="96">
        <f t="shared" si="69"/>
        <v>0</v>
      </c>
    </row>
    <row r="920" spans="33:54" hidden="1" x14ac:dyDescent="0.25">
      <c r="AG920" s="1" t="str">
        <f t="shared" si="70"/>
        <v/>
      </c>
      <c r="AH920" s="90">
        <v>346</v>
      </c>
      <c r="AI920" s="90">
        <v>346</v>
      </c>
      <c r="AJ920" s="1" t="str">
        <f>IFERROR(VLOOKUP(VLOOKUP($AI920,SALESTRANS,4,FALSE),'Master Info'!$A$14:$U$113,17,FALSE),"")</f>
        <v/>
      </c>
      <c r="AK920" s="1" t="str">
        <f>'Master Info'!$B$6&amp;Return!AI920</f>
        <v>17-18/346</v>
      </c>
      <c r="AL920" s="93" t="str">
        <f>IFERROR(VLOOKUP($AI920,'PIVOT REPORT'!$A$5:$K$1000,3,FALSE),"")</f>
        <v/>
      </c>
      <c r="AM920" s="91" t="str">
        <f>IFERROR(VLOOKUP($AI920,'PIVOT REPORT'!$A$5:$K$1000,9,FALSE),"")</f>
        <v/>
      </c>
      <c r="AN920" s="95" t="str">
        <f>IFERROR(VLOOKUP($AI920,'PIVOT REPORT'!$A$5:$K$1000,4,FALSE),"")</f>
        <v/>
      </c>
      <c r="AO920" s="91" t="str">
        <f>IFERROR(VLOOKUP($AI920,'PIVOT REPORT'!$A$5:$K$1000,5,FALSE),"")</f>
        <v/>
      </c>
      <c r="AP920" s="91" t="str">
        <f>IFERROR(VLOOKUP($AI920,'PIVOT REPORT'!$A$5:$K$1000,6,FALSE),"")</f>
        <v/>
      </c>
      <c r="AQ920" s="91" t="str">
        <f>IFERROR(VLOOKUP($AI920,'PIVOT REPORT'!$A$5:$K$1000,7,FALSE),"")</f>
        <v/>
      </c>
      <c r="AR920" s="91" t="str">
        <f>IFERROR(VLOOKUP($AI920,'PIVOT REPORT'!$A$5:$K$1000,8,FALSE),"")</f>
        <v/>
      </c>
      <c r="AS920" s="1"/>
      <c r="AT920" s="1" t="str">
        <f t="shared" si="61"/>
        <v/>
      </c>
      <c r="AU920" s="1" t="str">
        <f t="shared" si="62"/>
        <v>REGLIST</v>
      </c>
      <c r="AV920" s="1" t="str">
        <f t="shared" si="63"/>
        <v>REGLIST</v>
      </c>
      <c r="AW920" s="97">
        <f t="shared" si="64"/>
        <v>0</v>
      </c>
      <c r="AX920" s="96">
        <f t="shared" si="65"/>
        <v>0</v>
      </c>
      <c r="AY920" s="96">
        <f t="shared" si="66"/>
        <v>0</v>
      </c>
      <c r="AZ920" s="96">
        <f t="shared" si="67"/>
        <v>0</v>
      </c>
      <c r="BA920" s="96">
        <f t="shared" si="68"/>
        <v>0</v>
      </c>
      <c r="BB920" s="96">
        <f t="shared" si="69"/>
        <v>0</v>
      </c>
    </row>
    <row r="921" spans="33:54" hidden="1" x14ac:dyDescent="0.25">
      <c r="AG921" s="1" t="str">
        <f t="shared" si="70"/>
        <v/>
      </c>
      <c r="AH921" s="90">
        <v>347</v>
      </c>
      <c r="AI921" s="90">
        <v>347</v>
      </c>
      <c r="AJ921" s="1" t="str">
        <f>IFERROR(VLOOKUP(VLOOKUP($AI921,SALESTRANS,4,FALSE),'Master Info'!$A$14:$U$113,17,FALSE),"")</f>
        <v/>
      </c>
      <c r="AK921" s="1" t="str">
        <f>'Master Info'!$B$6&amp;Return!AI921</f>
        <v>17-18/347</v>
      </c>
      <c r="AL921" s="93" t="str">
        <f>IFERROR(VLOOKUP($AI921,'PIVOT REPORT'!$A$5:$K$1000,3,FALSE),"")</f>
        <v/>
      </c>
      <c r="AM921" s="91" t="str">
        <f>IFERROR(VLOOKUP($AI921,'PIVOT REPORT'!$A$5:$K$1000,9,FALSE),"")</f>
        <v/>
      </c>
      <c r="AN921" s="95" t="str">
        <f>IFERROR(VLOOKUP($AI921,'PIVOT REPORT'!$A$5:$K$1000,4,FALSE),"")</f>
        <v/>
      </c>
      <c r="AO921" s="91" t="str">
        <f>IFERROR(VLOOKUP($AI921,'PIVOT REPORT'!$A$5:$K$1000,5,FALSE),"")</f>
        <v/>
      </c>
      <c r="AP921" s="91" t="str">
        <f>IFERROR(VLOOKUP($AI921,'PIVOT REPORT'!$A$5:$K$1000,6,FALSE),"")</f>
        <v/>
      </c>
      <c r="AQ921" s="91" t="str">
        <f>IFERROR(VLOOKUP($AI921,'PIVOT REPORT'!$A$5:$K$1000,7,FALSE),"")</f>
        <v/>
      </c>
      <c r="AR921" s="91" t="str">
        <f>IFERROR(VLOOKUP($AI921,'PIVOT REPORT'!$A$5:$K$1000,8,FALSE),"")</f>
        <v/>
      </c>
      <c r="AS921" s="1"/>
      <c r="AT921" s="1" t="str">
        <f t="shared" si="61"/>
        <v/>
      </c>
      <c r="AU921" s="1" t="str">
        <f t="shared" si="62"/>
        <v>REGLIST</v>
      </c>
      <c r="AV921" s="1" t="str">
        <f t="shared" si="63"/>
        <v>REGLIST</v>
      </c>
      <c r="AW921" s="97">
        <f t="shared" si="64"/>
        <v>0</v>
      </c>
      <c r="AX921" s="96">
        <f t="shared" si="65"/>
        <v>0</v>
      </c>
      <c r="AY921" s="96">
        <f t="shared" si="66"/>
        <v>0</v>
      </c>
      <c r="AZ921" s="96">
        <f t="shared" si="67"/>
        <v>0</v>
      </c>
      <c r="BA921" s="96">
        <f t="shared" si="68"/>
        <v>0</v>
      </c>
      <c r="BB921" s="96">
        <f t="shared" si="69"/>
        <v>0</v>
      </c>
    </row>
    <row r="922" spans="33:54" hidden="1" x14ac:dyDescent="0.25">
      <c r="AG922" s="1" t="str">
        <f t="shared" si="70"/>
        <v/>
      </c>
      <c r="AH922" s="90">
        <v>348</v>
      </c>
      <c r="AI922" s="90">
        <v>348</v>
      </c>
      <c r="AJ922" s="1" t="str">
        <f>IFERROR(VLOOKUP(VLOOKUP($AI922,SALESTRANS,4,FALSE),'Master Info'!$A$14:$U$113,17,FALSE),"")</f>
        <v/>
      </c>
      <c r="AK922" s="1" t="str">
        <f>'Master Info'!$B$6&amp;Return!AI922</f>
        <v>17-18/348</v>
      </c>
      <c r="AL922" s="93" t="str">
        <f>IFERROR(VLOOKUP($AI922,'PIVOT REPORT'!$A$5:$K$1000,3,FALSE),"")</f>
        <v/>
      </c>
      <c r="AM922" s="91" t="str">
        <f>IFERROR(VLOOKUP($AI922,'PIVOT REPORT'!$A$5:$K$1000,9,FALSE),"")</f>
        <v/>
      </c>
      <c r="AN922" s="95" t="str">
        <f>IFERROR(VLOOKUP($AI922,'PIVOT REPORT'!$A$5:$K$1000,4,FALSE),"")</f>
        <v/>
      </c>
      <c r="AO922" s="91" t="str">
        <f>IFERROR(VLOOKUP($AI922,'PIVOT REPORT'!$A$5:$K$1000,5,FALSE),"")</f>
        <v/>
      </c>
      <c r="AP922" s="91" t="str">
        <f>IFERROR(VLOOKUP($AI922,'PIVOT REPORT'!$A$5:$K$1000,6,FALSE),"")</f>
        <v/>
      </c>
      <c r="AQ922" s="91" t="str">
        <f>IFERROR(VLOOKUP($AI922,'PIVOT REPORT'!$A$5:$K$1000,7,FALSE),"")</f>
        <v/>
      </c>
      <c r="AR922" s="91" t="str">
        <f>IFERROR(VLOOKUP($AI922,'PIVOT REPORT'!$A$5:$K$1000,8,FALSE),"")</f>
        <v/>
      </c>
      <c r="AS922" s="1"/>
      <c r="AT922" s="1" t="str">
        <f t="shared" si="61"/>
        <v/>
      </c>
      <c r="AU922" s="1" t="str">
        <f t="shared" si="62"/>
        <v>REGLIST</v>
      </c>
      <c r="AV922" s="1" t="str">
        <f t="shared" si="63"/>
        <v>REGLIST</v>
      </c>
      <c r="AW922" s="97">
        <f t="shared" si="64"/>
        <v>0</v>
      </c>
      <c r="AX922" s="96">
        <f t="shared" si="65"/>
        <v>0</v>
      </c>
      <c r="AY922" s="96">
        <f t="shared" si="66"/>
        <v>0</v>
      </c>
      <c r="AZ922" s="96">
        <f t="shared" si="67"/>
        <v>0</v>
      </c>
      <c r="BA922" s="96">
        <f t="shared" si="68"/>
        <v>0</v>
      </c>
      <c r="BB922" s="96">
        <f t="shared" si="69"/>
        <v>0</v>
      </c>
    </row>
    <row r="923" spans="33:54" hidden="1" x14ac:dyDescent="0.25">
      <c r="AG923" s="1" t="str">
        <f t="shared" si="70"/>
        <v/>
      </c>
      <c r="AH923" s="90">
        <v>349</v>
      </c>
      <c r="AI923" s="90">
        <v>349</v>
      </c>
      <c r="AJ923" s="1" t="str">
        <f>IFERROR(VLOOKUP(VLOOKUP($AI923,SALESTRANS,4,FALSE),'Master Info'!$A$14:$U$113,17,FALSE),"")</f>
        <v/>
      </c>
      <c r="AK923" s="1" t="str">
        <f>'Master Info'!$B$6&amp;Return!AI923</f>
        <v>17-18/349</v>
      </c>
      <c r="AL923" s="93" t="str">
        <f>IFERROR(VLOOKUP($AI923,'PIVOT REPORT'!$A$5:$K$1000,3,FALSE),"")</f>
        <v/>
      </c>
      <c r="AM923" s="91" t="str">
        <f>IFERROR(VLOOKUP($AI923,'PIVOT REPORT'!$A$5:$K$1000,9,FALSE),"")</f>
        <v/>
      </c>
      <c r="AN923" s="95" t="str">
        <f>IFERROR(VLOOKUP($AI923,'PIVOT REPORT'!$A$5:$K$1000,4,FALSE),"")</f>
        <v/>
      </c>
      <c r="AO923" s="91" t="str">
        <f>IFERROR(VLOOKUP($AI923,'PIVOT REPORT'!$A$5:$K$1000,5,FALSE),"")</f>
        <v/>
      </c>
      <c r="AP923" s="91" t="str">
        <f>IFERROR(VLOOKUP($AI923,'PIVOT REPORT'!$A$5:$K$1000,6,FALSE),"")</f>
        <v/>
      </c>
      <c r="AQ923" s="91" t="str">
        <f>IFERROR(VLOOKUP($AI923,'PIVOT REPORT'!$A$5:$K$1000,7,FALSE),"")</f>
        <v/>
      </c>
      <c r="AR923" s="91" t="str">
        <f>IFERROR(VLOOKUP($AI923,'PIVOT REPORT'!$A$5:$K$1000,8,FALSE),"")</f>
        <v/>
      </c>
      <c r="AS923" s="1"/>
      <c r="AT923" s="1" t="str">
        <f t="shared" si="61"/>
        <v/>
      </c>
      <c r="AU923" s="1" t="str">
        <f t="shared" si="62"/>
        <v>REGLIST</v>
      </c>
      <c r="AV923" s="1" t="str">
        <f t="shared" si="63"/>
        <v>REGLIST</v>
      </c>
      <c r="AW923" s="97">
        <f t="shared" si="64"/>
        <v>0</v>
      </c>
      <c r="AX923" s="96">
        <f t="shared" si="65"/>
        <v>0</v>
      </c>
      <c r="AY923" s="96">
        <f t="shared" si="66"/>
        <v>0</v>
      </c>
      <c r="AZ923" s="96">
        <f t="shared" si="67"/>
        <v>0</v>
      </c>
      <c r="BA923" s="96">
        <f t="shared" si="68"/>
        <v>0</v>
      </c>
      <c r="BB923" s="96">
        <f t="shared" si="69"/>
        <v>0</v>
      </c>
    </row>
    <row r="924" spans="33:54" hidden="1" x14ac:dyDescent="0.25">
      <c r="AG924" s="1" t="str">
        <f t="shared" si="70"/>
        <v/>
      </c>
      <c r="AH924" s="90">
        <v>350</v>
      </c>
      <c r="AI924" s="90">
        <v>350</v>
      </c>
      <c r="AJ924" s="1" t="str">
        <f>IFERROR(VLOOKUP(VLOOKUP($AI924,SALESTRANS,4,FALSE),'Master Info'!$A$14:$U$113,17,FALSE),"")</f>
        <v/>
      </c>
      <c r="AK924" s="1" t="str">
        <f>'Master Info'!$B$6&amp;Return!AI924</f>
        <v>17-18/350</v>
      </c>
      <c r="AL924" s="93" t="str">
        <f>IFERROR(VLOOKUP($AI924,'PIVOT REPORT'!$A$5:$K$1000,3,FALSE),"")</f>
        <v/>
      </c>
      <c r="AM924" s="91" t="str">
        <f>IFERROR(VLOOKUP($AI924,'PIVOT REPORT'!$A$5:$K$1000,9,FALSE),"")</f>
        <v/>
      </c>
      <c r="AN924" s="95" t="str">
        <f>IFERROR(VLOOKUP($AI924,'PIVOT REPORT'!$A$5:$K$1000,4,FALSE),"")</f>
        <v/>
      </c>
      <c r="AO924" s="91" t="str">
        <f>IFERROR(VLOOKUP($AI924,'PIVOT REPORT'!$A$5:$K$1000,5,FALSE),"")</f>
        <v/>
      </c>
      <c r="AP924" s="91" t="str">
        <f>IFERROR(VLOOKUP($AI924,'PIVOT REPORT'!$A$5:$K$1000,6,FALSE),"")</f>
        <v/>
      </c>
      <c r="AQ924" s="91" t="str">
        <f>IFERROR(VLOOKUP($AI924,'PIVOT REPORT'!$A$5:$K$1000,7,FALSE),"")</f>
        <v/>
      </c>
      <c r="AR924" s="91" t="str">
        <f>IFERROR(VLOOKUP($AI924,'PIVOT REPORT'!$A$5:$K$1000,8,FALSE),"")</f>
        <v/>
      </c>
      <c r="AS924" s="1"/>
      <c r="AT924" s="1" t="str">
        <f t="shared" si="61"/>
        <v/>
      </c>
      <c r="AU924" s="1" t="str">
        <f t="shared" si="62"/>
        <v>REGLIST</v>
      </c>
      <c r="AV924" s="1" t="str">
        <f t="shared" si="63"/>
        <v>REGLIST</v>
      </c>
      <c r="AW924" s="97">
        <f t="shared" si="64"/>
        <v>0</v>
      </c>
      <c r="AX924" s="96">
        <f t="shared" si="65"/>
        <v>0</v>
      </c>
      <c r="AY924" s="96">
        <f t="shared" si="66"/>
        <v>0</v>
      </c>
      <c r="AZ924" s="96">
        <f t="shared" si="67"/>
        <v>0</v>
      </c>
      <c r="BA924" s="96">
        <f t="shared" si="68"/>
        <v>0</v>
      </c>
      <c r="BB924" s="96">
        <f t="shared" si="69"/>
        <v>0</v>
      </c>
    </row>
    <row r="925" spans="33:54" hidden="1" x14ac:dyDescent="0.25">
      <c r="AG925" s="1" t="str">
        <f t="shared" si="70"/>
        <v/>
      </c>
      <c r="AH925" s="90">
        <v>351</v>
      </c>
      <c r="AI925" s="90">
        <v>351</v>
      </c>
      <c r="AJ925" s="1" t="str">
        <f>IFERROR(VLOOKUP(VLOOKUP($AI925,SALESTRANS,4,FALSE),'Master Info'!$A$14:$U$113,17,FALSE),"")</f>
        <v/>
      </c>
      <c r="AK925" s="1" t="str">
        <f>'Master Info'!$B$6&amp;Return!AI925</f>
        <v>17-18/351</v>
      </c>
      <c r="AL925" s="93" t="str">
        <f>IFERROR(VLOOKUP($AI925,'PIVOT REPORT'!$A$5:$K$1000,3,FALSE),"")</f>
        <v/>
      </c>
      <c r="AM925" s="91" t="str">
        <f>IFERROR(VLOOKUP($AI925,'PIVOT REPORT'!$A$5:$K$1000,9,FALSE),"")</f>
        <v/>
      </c>
      <c r="AN925" s="95" t="str">
        <f>IFERROR(VLOOKUP($AI925,'PIVOT REPORT'!$A$5:$K$1000,4,FALSE),"")</f>
        <v/>
      </c>
      <c r="AO925" s="91" t="str">
        <f>IFERROR(VLOOKUP($AI925,'PIVOT REPORT'!$A$5:$K$1000,5,FALSE),"")</f>
        <v/>
      </c>
      <c r="AP925" s="91" t="str">
        <f>IFERROR(VLOOKUP($AI925,'PIVOT REPORT'!$A$5:$K$1000,6,FALSE),"")</f>
        <v/>
      </c>
      <c r="AQ925" s="91" t="str">
        <f>IFERROR(VLOOKUP($AI925,'PIVOT REPORT'!$A$5:$K$1000,7,FALSE),"")</f>
        <v/>
      </c>
      <c r="AR925" s="91" t="str">
        <f>IFERROR(VLOOKUP($AI925,'PIVOT REPORT'!$A$5:$K$1000,8,FALSE),"")</f>
        <v/>
      </c>
      <c r="AS925" s="1"/>
      <c r="AT925" s="1" t="str">
        <f t="shared" si="61"/>
        <v/>
      </c>
      <c r="AU925" s="1" t="str">
        <f t="shared" si="62"/>
        <v>REGLIST</v>
      </c>
      <c r="AV925" s="1" t="str">
        <f t="shared" si="63"/>
        <v>REGLIST</v>
      </c>
      <c r="AW925" s="97">
        <f t="shared" si="64"/>
        <v>0</v>
      </c>
      <c r="AX925" s="96">
        <f t="shared" si="65"/>
        <v>0</v>
      </c>
      <c r="AY925" s="96">
        <f t="shared" si="66"/>
        <v>0</v>
      </c>
      <c r="AZ925" s="96">
        <f t="shared" si="67"/>
        <v>0</v>
      </c>
      <c r="BA925" s="96">
        <f t="shared" si="68"/>
        <v>0</v>
      </c>
      <c r="BB925" s="96">
        <f t="shared" si="69"/>
        <v>0</v>
      </c>
    </row>
    <row r="926" spans="33:54" hidden="1" x14ac:dyDescent="0.25">
      <c r="AG926" s="1" t="str">
        <f t="shared" si="70"/>
        <v/>
      </c>
      <c r="AH926" s="90">
        <v>352</v>
      </c>
      <c r="AI926" s="90">
        <v>352</v>
      </c>
      <c r="AJ926" s="1" t="str">
        <f>IFERROR(VLOOKUP(VLOOKUP($AI926,SALESTRANS,4,FALSE),'Master Info'!$A$14:$U$113,17,FALSE),"")</f>
        <v/>
      </c>
      <c r="AK926" s="1" t="str">
        <f>'Master Info'!$B$6&amp;Return!AI926</f>
        <v>17-18/352</v>
      </c>
      <c r="AL926" s="93" t="str">
        <f>IFERROR(VLOOKUP($AI926,'PIVOT REPORT'!$A$5:$K$1000,3,FALSE),"")</f>
        <v/>
      </c>
      <c r="AM926" s="91" t="str">
        <f>IFERROR(VLOOKUP($AI926,'PIVOT REPORT'!$A$5:$K$1000,9,FALSE),"")</f>
        <v/>
      </c>
      <c r="AN926" s="95" t="str">
        <f>IFERROR(VLOOKUP($AI926,'PIVOT REPORT'!$A$5:$K$1000,4,FALSE),"")</f>
        <v/>
      </c>
      <c r="AO926" s="91" t="str">
        <f>IFERROR(VLOOKUP($AI926,'PIVOT REPORT'!$A$5:$K$1000,5,FALSE),"")</f>
        <v/>
      </c>
      <c r="AP926" s="91" t="str">
        <f>IFERROR(VLOOKUP($AI926,'PIVOT REPORT'!$A$5:$K$1000,6,FALSE),"")</f>
        <v/>
      </c>
      <c r="AQ926" s="91" t="str">
        <f>IFERROR(VLOOKUP($AI926,'PIVOT REPORT'!$A$5:$K$1000,7,FALSE),"")</f>
        <v/>
      </c>
      <c r="AR926" s="91" t="str">
        <f>IFERROR(VLOOKUP($AI926,'PIVOT REPORT'!$A$5:$K$1000,8,FALSE),"")</f>
        <v/>
      </c>
      <c r="AS926" s="1"/>
      <c r="AT926" s="1" t="str">
        <f t="shared" si="61"/>
        <v/>
      </c>
      <c r="AU926" s="1" t="str">
        <f t="shared" si="62"/>
        <v>REGLIST</v>
      </c>
      <c r="AV926" s="1" t="str">
        <f t="shared" si="63"/>
        <v>REGLIST</v>
      </c>
      <c r="AW926" s="97">
        <f t="shared" si="64"/>
        <v>0</v>
      </c>
      <c r="AX926" s="96">
        <f t="shared" si="65"/>
        <v>0</v>
      </c>
      <c r="AY926" s="96">
        <f t="shared" si="66"/>
        <v>0</v>
      </c>
      <c r="AZ926" s="96">
        <f t="shared" si="67"/>
        <v>0</v>
      </c>
      <c r="BA926" s="96">
        <f t="shared" si="68"/>
        <v>0</v>
      </c>
      <c r="BB926" s="96">
        <f t="shared" si="69"/>
        <v>0</v>
      </c>
    </row>
    <row r="927" spans="33:54" hidden="1" x14ac:dyDescent="0.25">
      <c r="AG927" s="1" t="str">
        <f t="shared" si="70"/>
        <v/>
      </c>
      <c r="AH927" s="90">
        <v>353</v>
      </c>
      <c r="AI927" s="90">
        <v>353</v>
      </c>
      <c r="AJ927" s="1" t="str">
        <f>IFERROR(VLOOKUP(VLOOKUP($AI927,SALESTRANS,4,FALSE),'Master Info'!$A$14:$U$113,17,FALSE),"")</f>
        <v/>
      </c>
      <c r="AK927" s="1" t="str">
        <f>'Master Info'!$B$6&amp;Return!AI927</f>
        <v>17-18/353</v>
      </c>
      <c r="AL927" s="93" t="str">
        <f>IFERROR(VLOOKUP($AI927,'PIVOT REPORT'!$A$5:$K$1000,3,FALSE),"")</f>
        <v/>
      </c>
      <c r="AM927" s="91" t="str">
        <f>IFERROR(VLOOKUP($AI927,'PIVOT REPORT'!$A$5:$K$1000,9,FALSE),"")</f>
        <v/>
      </c>
      <c r="AN927" s="95" t="str">
        <f>IFERROR(VLOOKUP($AI927,'PIVOT REPORT'!$A$5:$K$1000,4,FALSE),"")</f>
        <v/>
      </c>
      <c r="AO927" s="91" t="str">
        <f>IFERROR(VLOOKUP($AI927,'PIVOT REPORT'!$A$5:$K$1000,5,FALSE),"")</f>
        <v/>
      </c>
      <c r="AP927" s="91" t="str">
        <f>IFERROR(VLOOKUP($AI927,'PIVOT REPORT'!$A$5:$K$1000,6,FALSE),"")</f>
        <v/>
      </c>
      <c r="AQ927" s="91" t="str">
        <f>IFERROR(VLOOKUP($AI927,'PIVOT REPORT'!$A$5:$K$1000,7,FALSE),"")</f>
        <v/>
      </c>
      <c r="AR927" s="91" t="str">
        <f>IFERROR(VLOOKUP($AI927,'PIVOT REPORT'!$A$5:$K$1000,8,FALSE),"")</f>
        <v/>
      </c>
      <c r="AS927" s="1"/>
      <c r="AT927" s="1" t="str">
        <f t="shared" si="61"/>
        <v/>
      </c>
      <c r="AU927" s="1" t="str">
        <f t="shared" si="62"/>
        <v>REGLIST</v>
      </c>
      <c r="AV927" s="1" t="str">
        <f t="shared" si="63"/>
        <v>REGLIST</v>
      </c>
      <c r="AW927" s="97">
        <f t="shared" si="64"/>
        <v>0</v>
      </c>
      <c r="AX927" s="96">
        <f t="shared" si="65"/>
        <v>0</v>
      </c>
      <c r="AY927" s="96">
        <f t="shared" si="66"/>
        <v>0</v>
      </c>
      <c r="AZ927" s="96">
        <f t="shared" si="67"/>
        <v>0</v>
      </c>
      <c r="BA927" s="96">
        <f t="shared" si="68"/>
        <v>0</v>
      </c>
      <c r="BB927" s="96">
        <f t="shared" si="69"/>
        <v>0</v>
      </c>
    </row>
    <row r="928" spans="33:54" hidden="1" x14ac:dyDescent="0.25">
      <c r="AG928" s="1" t="str">
        <f t="shared" si="70"/>
        <v/>
      </c>
      <c r="AH928" s="90">
        <v>354</v>
      </c>
      <c r="AI928" s="90">
        <v>354</v>
      </c>
      <c r="AJ928" s="1" t="str">
        <f>IFERROR(VLOOKUP(VLOOKUP($AI928,SALESTRANS,4,FALSE),'Master Info'!$A$14:$U$113,17,FALSE),"")</f>
        <v/>
      </c>
      <c r="AK928" s="1" t="str">
        <f>'Master Info'!$B$6&amp;Return!AI928</f>
        <v>17-18/354</v>
      </c>
      <c r="AL928" s="93" t="str">
        <f>IFERROR(VLOOKUP($AI928,'PIVOT REPORT'!$A$5:$K$1000,3,FALSE),"")</f>
        <v/>
      </c>
      <c r="AM928" s="91" t="str">
        <f>IFERROR(VLOOKUP($AI928,'PIVOT REPORT'!$A$5:$K$1000,9,FALSE),"")</f>
        <v/>
      </c>
      <c r="AN928" s="95" t="str">
        <f>IFERROR(VLOOKUP($AI928,'PIVOT REPORT'!$A$5:$K$1000,4,FALSE),"")</f>
        <v/>
      </c>
      <c r="AO928" s="91" t="str">
        <f>IFERROR(VLOOKUP($AI928,'PIVOT REPORT'!$A$5:$K$1000,5,FALSE),"")</f>
        <v/>
      </c>
      <c r="AP928" s="91" t="str">
        <f>IFERROR(VLOOKUP($AI928,'PIVOT REPORT'!$A$5:$K$1000,6,FALSE),"")</f>
        <v/>
      </c>
      <c r="AQ928" s="91" t="str">
        <f>IFERROR(VLOOKUP($AI928,'PIVOT REPORT'!$A$5:$K$1000,7,FALSE),"")</f>
        <v/>
      </c>
      <c r="AR928" s="91" t="str">
        <f>IFERROR(VLOOKUP($AI928,'PIVOT REPORT'!$A$5:$K$1000,8,FALSE),"")</f>
        <v/>
      </c>
      <c r="AS928" s="1"/>
      <c r="AT928" s="1" t="str">
        <f t="shared" si="61"/>
        <v/>
      </c>
      <c r="AU928" s="1" t="str">
        <f t="shared" si="62"/>
        <v>REGLIST</v>
      </c>
      <c r="AV928" s="1" t="str">
        <f t="shared" si="63"/>
        <v>REGLIST</v>
      </c>
      <c r="AW928" s="97">
        <f t="shared" si="64"/>
        <v>0</v>
      </c>
      <c r="AX928" s="96">
        <f t="shared" si="65"/>
        <v>0</v>
      </c>
      <c r="AY928" s="96">
        <f t="shared" si="66"/>
        <v>0</v>
      </c>
      <c r="AZ928" s="96">
        <f t="shared" si="67"/>
        <v>0</v>
      </c>
      <c r="BA928" s="96">
        <f t="shared" si="68"/>
        <v>0</v>
      </c>
      <c r="BB928" s="96">
        <f t="shared" si="69"/>
        <v>0</v>
      </c>
    </row>
    <row r="929" spans="33:54" hidden="1" x14ac:dyDescent="0.25">
      <c r="AG929" s="1" t="str">
        <f t="shared" si="70"/>
        <v/>
      </c>
      <c r="AH929" s="90">
        <v>355</v>
      </c>
      <c r="AI929" s="90">
        <v>355</v>
      </c>
      <c r="AJ929" s="1" t="str">
        <f>IFERROR(VLOOKUP(VLOOKUP($AI929,SALESTRANS,4,FALSE),'Master Info'!$A$14:$U$113,17,FALSE),"")</f>
        <v/>
      </c>
      <c r="AK929" s="1" t="str">
        <f>'Master Info'!$B$6&amp;Return!AI929</f>
        <v>17-18/355</v>
      </c>
      <c r="AL929" s="93" t="str">
        <f>IFERROR(VLOOKUP($AI929,'PIVOT REPORT'!$A$5:$K$1000,3,FALSE),"")</f>
        <v/>
      </c>
      <c r="AM929" s="91" t="str">
        <f>IFERROR(VLOOKUP($AI929,'PIVOT REPORT'!$A$5:$K$1000,9,FALSE),"")</f>
        <v/>
      </c>
      <c r="AN929" s="95" t="str">
        <f>IFERROR(VLOOKUP($AI929,'PIVOT REPORT'!$A$5:$K$1000,4,FALSE),"")</f>
        <v/>
      </c>
      <c r="AO929" s="91" t="str">
        <f>IFERROR(VLOOKUP($AI929,'PIVOT REPORT'!$A$5:$K$1000,5,FALSE),"")</f>
        <v/>
      </c>
      <c r="AP929" s="91" t="str">
        <f>IFERROR(VLOOKUP($AI929,'PIVOT REPORT'!$A$5:$K$1000,6,FALSE),"")</f>
        <v/>
      </c>
      <c r="AQ929" s="91" t="str">
        <f>IFERROR(VLOOKUP($AI929,'PIVOT REPORT'!$A$5:$K$1000,7,FALSE),"")</f>
        <v/>
      </c>
      <c r="AR929" s="91" t="str">
        <f>IFERROR(VLOOKUP($AI929,'PIVOT REPORT'!$A$5:$K$1000,8,FALSE),"")</f>
        <v/>
      </c>
      <c r="AS929" s="1"/>
      <c r="AT929" s="1" t="str">
        <f t="shared" si="61"/>
        <v/>
      </c>
      <c r="AU929" s="1" t="str">
        <f t="shared" si="62"/>
        <v>REGLIST</v>
      </c>
      <c r="AV929" s="1" t="str">
        <f t="shared" si="63"/>
        <v>REGLIST</v>
      </c>
      <c r="AW929" s="97">
        <f t="shared" si="64"/>
        <v>0</v>
      </c>
      <c r="AX929" s="96">
        <f t="shared" si="65"/>
        <v>0</v>
      </c>
      <c r="AY929" s="96">
        <f t="shared" si="66"/>
        <v>0</v>
      </c>
      <c r="AZ929" s="96">
        <f t="shared" si="67"/>
        <v>0</v>
      </c>
      <c r="BA929" s="96">
        <f t="shared" si="68"/>
        <v>0</v>
      </c>
      <c r="BB929" s="96">
        <f t="shared" si="69"/>
        <v>0</v>
      </c>
    </row>
    <row r="930" spans="33:54" hidden="1" x14ac:dyDescent="0.25">
      <c r="AG930" s="1" t="str">
        <f t="shared" si="70"/>
        <v/>
      </c>
      <c r="AH930" s="90">
        <v>356</v>
      </c>
      <c r="AI930" s="90">
        <v>356</v>
      </c>
      <c r="AJ930" s="1" t="str">
        <f>IFERROR(VLOOKUP(VLOOKUP($AI930,SALESTRANS,4,FALSE),'Master Info'!$A$14:$U$113,17,FALSE),"")</f>
        <v/>
      </c>
      <c r="AK930" s="1" t="str">
        <f>'Master Info'!$B$6&amp;Return!AI930</f>
        <v>17-18/356</v>
      </c>
      <c r="AL930" s="93" t="str">
        <f>IFERROR(VLOOKUP($AI930,'PIVOT REPORT'!$A$5:$K$1000,3,FALSE),"")</f>
        <v/>
      </c>
      <c r="AM930" s="91" t="str">
        <f>IFERROR(VLOOKUP($AI930,'PIVOT REPORT'!$A$5:$K$1000,9,FALSE),"")</f>
        <v/>
      </c>
      <c r="AN930" s="95" t="str">
        <f>IFERROR(VLOOKUP($AI930,'PIVOT REPORT'!$A$5:$K$1000,4,FALSE),"")</f>
        <v/>
      </c>
      <c r="AO930" s="91" t="str">
        <f>IFERROR(VLOOKUP($AI930,'PIVOT REPORT'!$A$5:$K$1000,5,FALSE),"")</f>
        <v/>
      </c>
      <c r="AP930" s="91" t="str">
        <f>IFERROR(VLOOKUP($AI930,'PIVOT REPORT'!$A$5:$K$1000,6,FALSE),"")</f>
        <v/>
      </c>
      <c r="AQ930" s="91" t="str">
        <f>IFERROR(VLOOKUP($AI930,'PIVOT REPORT'!$A$5:$K$1000,7,FALSE),"")</f>
        <v/>
      </c>
      <c r="AR930" s="91" t="str">
        <f>IFERROR(VLOOKUP($AI930,'PIVOT REPORT'!$A$5:$K$1000,8,FALSE),"")</f>
        <v/>
      </c>
      <c r="AS930" s="1"/>
      <c r="AT930" s="1" t="str">
        <f t="shared" si="61"/>
        <v/>
      </c>
      <c r="AU930" s="1" t="str">
        <f t="shared" si="62"/>
        <v>REGLIST</v>
      </c>
      <c r="AV930" s="1" t="str">
        <f t="shared" si="63"/>
        <v>REGLIST</v>
      </c>
      <c r="AW930" s="97">
        <f t="shared" si="64"/>
        <v>0</v>
      </c>
      <c r="AX930" s="96">
        <f t="shared" si="65"/>
        <v>0</v>
      </c>
      <c r="AY930" s="96">
        <f t="shared" si="66"/>
        <v>0</v>
      </c>
      <c r="AZ930" s="96">
        <f t="shared" si="67"/>
        <v>0</v>
      </c>
      <c r="BA930" s="96">
        <f t="shared" si="68"/>
        <v>0</v>
      </c>
      <c r="BB930" s="96">
        <f t="shared" si="69"/>
        <v>0</v>
      </c>
    </row>
    <row r="931" spans="33:54" hidden="1" x14ac:dyDescent="0.25">
      <c r="AG931" s="1" t="str">
        <f t="shared" si="70"/>
        <v/>
      </c>
      <c r="AH931" s="90">
        <v>357</v>
      </c>
      <c r="AI931" s="90">
        <v>357</v>
      </c>
      <c r="AJ931" s="1" t="str">
        <f>IFERROR(VLOOKUP(VLOOKUP($AI931,SALESTRANS,4,FALSE),'Master Info'!$A$14:$U$113,17,FALSE),"")</f>
        <v/>
      </c>
      <c r="AK931" s="1" t="str">
        <f>'Master Info'!$B$6&amp;Return!AI931</f>
        <v>17-18/357</v>
      </c>
      <c r="AL931" s="93" t="str">
        <f>IFERROR(VLOOKUP($AI931,'PIVOT REPORT'!$A$5:$K$1000,3,FALSE),"")</f>
        <v/>
      </c>
      <c r="AM931" s="91" t="str">
        <f>IFERROR(VLOOKUP($AI931,'PIVOT REPORT'!$A$5:$K$1000,9,FALSE),"")</f>
        <v/>
      </c>
      <c r="AN931" s="95" t="str">
        <f>IFERROR(VLOOKUP($AI931,'PIVOT REPORT'!$A$5:$K$1000,4,FALSE),"")</f>
        <v/>
      </c>
      <c r="AO931" s="91" t="str">
        <f>IFERROR(VLOOKUP($AI931,'PIVOT REPORT'!$A$5:$K$1000,5,FALSE),"")</f>
        <v/>
      </c>
      <c r="AP931" s="91" t="str">
        <f>IFERROR(VLOOKUP($AI931,'PIVOT REPORT'!$A$5:$K$1000,6,FALSE),"")</f>
        <v/>
      </c>
      <c r="AQ931" s="91" t="str">
        <f>IFERROR(VLOOKUP($AI931,'PIVOT REPORT'!$A$5:$K$1000,7,FALSE),"")</f>
        <v/>
      </c>
      <c r="AR931" s="91" t="str">
        <f>IFERROR(VLOOKUP($AI931,'PIVOT REPORT'!$A$5:$K$1000,8,FALSE),"")</f>
        <v/>
      </c>
      <c r="AS931" s="1"/>
      <c r="AT931" s="1" t="str">
        <f t="shared" si="61"/>
        <v/>
      </c>
      <c r="AU931" s="1" t="str">
        <f t="shared" si="62"/>
        <v>REGLIST</v>
      </c>
      <c r="AV931" s="1" t="str">
        <f t="shared" si="63"/>
        <v>REGLIST</v>
      </c>
      <c r="AW931" s="97">
        <f t="shared" si="64"/>
        <v>0</v>
      </c>
      <c r="AX931" s="96">
        <f t="shared" si="65"/>
        <v>0</v>
      </c>
      <c r="AY931" s="96">
        <f t="shared" si="66"/>
        <v>0</v>
      </c>
      <c r="AZ931" s="96">
        <f t="shared" si="67"/>
        <v>0</v>
      </c>
      <c r="BA931" s="96">
        <f t="shared" si="68"/>
        <v>0</v>
      </c>
      <c r="BB931" s="96">
        <f t="shared" si="69"/>
        <v>0</v>
      </c>
    </row>
    <row r="932" spans="33:54" hidden="1" x14ac:dyDescent="0.25">
      <c r="AG932" s="1" t="str">
        <f t="shared" si="70"/>
        <v/>
      </c>
      <c r="AH932" s="90">
        <v>358</v>
      </c>
      <c r="AI932" s="90">
        <v>358</v>
      </c>
      <c r="AJ932" s="1" t="str">
        <f>IFERROR(VLOOKUP(VLOOKUP($AI932,SALESTRANS,4,FALSE),'Master Info'!$A$14:$U$113,17,FALSE),"")</f>
        <v/>
      </c>
      <c r="AK932" s="1" t="str">
        <f>'Master Info'!$B$6&amp;Return!AI932</f>
        <v>17-18/358</v>
      </c>
      <c r="AL932" s="93" t="str">
        <f>IFERROR(VLOOKUP($AI932,'PIVOT REPORT'!$A$5:$K$1000,3,FALSE),"")</f>
        <v/>
      </c>
      <c r="AM932" s="91" t="str">
        <f>IFERROR(VLOOKUP($AI932,'PIVOT REPORT'!$A$5:$K$1000,9,FALSE),"")</f>
        <v/>
      </c>
      <c r="AN932" s="95" t="str">
        <f>IFERROR(VLOOKUP($AI932,'PIVOT REPORT'!$A$5:$K$1000,4,FALSE),"")</f>
        <v/>
      </c>
      <c r="AO932" s="91" t="str">
        <f>IFERROR(VLOOKUP($AI932,'PIVOT REPORT'!$A$5:$K$1000,5,FALSE),"")</f>
        <v/>
      </c>
      <c r="AP932" s="91" t="str">
        <f>IFERROR(VLOOKUP($AI932,'PIVOT REPORT'!$A$5:$K$1000,6,FALSE),"")</f>
        <v/>
      </c>
      <c r="AQ932" s="91" t="str">
        <f>IFERROR(VLOOKUP($AI932,'PIVOT REPORT'!$A$5:$K$1000,7,FALSE),"")</f>
        <v/>
      </c>
      <c r="AR932" s="91" t="str">
        <f>IFERROR(VLOOKUP($AI932,'PIVOT REPORT'!$A$5:$K$1000,8,FALSE),"")</f>
        <v/>
      </c>
      <c r="AS932" s="1"/>
      <c r="AT932" s="1" t="str">
        <f t="shared" si="61"/>
        <v/>
      </c>
      <c r="AU932" s="1" t="str">
        <f t="shared" si="62"/>
        <v>REGLIST</v>
      </c>
      <c r="AV932" s="1" t="str">
        <f t="shared" si="63"/>
        <v>REGLIST</v>
      </c>
      <c r="AW932" s="97">
        <f t="shared" si="64"/>
        <v>0</v>
      </c>
      <c r="AX932" s="96">
        <f t="shared" si="65"/>
        <v>0</v>
      </c>
      <c r="AY932" s="96">
        <f t="shared" si="66"/>
        <v>0</v>
      </c>
      <c r="AZ932" s="96">
        <f t="shared" si="67"/>
        <v>0</v>
      </c>
      <c r="BA932" s="96">
        <f t="shared" si="68"/>
        <v>0</v>
      </c>
      <c r="BB932" s="96">
        <f t="shared" si="69"/>
        <v>0</v>
      </c>
    </row>
    <row r="933" spans="33:54" hidden="1" x14ac:dyDescent="0.25">
      <c r="AG933" s="1" t="str">
        <f t="shared" si="70"/>
        <v/>
      </c>
      <c r="AH933" s="90">
        <v>359</v>
      </c>
      <c r="AI933" s="90">
        <v>359</v>
      </c>
      <c r="AJ933" s="1" t="str">
        <f>IFERROR(VLOOKUP(VLOOKUP($AI933,SALESTRANS,4,FALSE),'Master Info'!$A$14:$U$113,17,FALSE),"")</f>
        <v/>
      </c>
      <c r="AK933" s="1" t="str">
        <f>'Master Info'!$B$6&amp;Return!AI933</f>
        <v>17-18/359</v>
      </c>
      <c r="AL933" s="93" t="str">
        <f>IFERROR(VLOOKUP($AI933,'PIVOT REPORT'!$A$5:$K$1000,3,FALSE),"")</f>
        <v/>
      </c>
      <c r="AM933" s="91" t="str">
        <f>IFERROR(VLOOKUP($AI933,'PIVOT REPORT'!$A$5:$K$1000,9,FALSE),"")</f>
        <v/>
      </c>
      <c r="AN933" s="95" t="str">
        <f>IFERROR(VLOOKUP($AI933,'PIVOT REPORT'!$A$5:$K$1000,4,FALSE),"")</f>
        <v/>
      </c>
      <c r="AO933" s="91" t="str">
        <f>IFERROR(VLOOKUP($AI933,'PIVOT REPORT'!$A$5:$K$1000,5,FALSE),"")</f>
        <v/>
      </c>
      <c r="AP933" s="91" t="str">
        <f>IFERROR(VLOOKUP($AI933,'PIVOT REPORT'!$A$5:$K$1000,6,FALSE),"")</f>
        <v/>
      </c>
      <c r="AQ933" s="91" t="str">
        <f>IFERROR(VLOOKUP($AI933,'PIVOT REPORT'!$A$5:$K$1000,7,FALSE),"")</f>
        <v/>
      </c>
      <c r="AR933" s="91" t="str">
        <f>IFERROR(VLOOKUP($AI933,'PIVOT REPORT'!$A$5:$K$1000,8,FALSE),"")</f>
        <v/>
      </c>
      <c r="AS933" s="1"/>
      <c r="AT933" s="1" t="str">
        <f t="shared" si="61"/>
        <v/>
      </c>
      <c r="AU933" s="1" t="str">
        <f t="shared" si="62"/>
        <v>REGLIST</v>
      </c>
      <c r="AV933" s="1" t="str">
        <f t="shared" si="63"/>
        <v>REGLIST</v>
      </c>
      <c r="AW933" s="97">
        <f t="shared" si="64"/>
        <v>0</v>
      </c>
      <c r="AX933" s="96">
        <f t="shared" si="65"/>
        <v>0</v>
      </c>
      <c r="AY933" s="96">
        <f t="shared" si="66"/>
        <v>0</v>
      </c>
      <c r="AZ933" s="96">
        <f t="shared" si="67"/>
        <v>0</v>
      </c>
      <c r="BA933" s="96">
        <f t="shared" si="68"/>
        <v>0</v>
      </c>
      <c r="BB933" s="96">
        <f t="shared" si="69"/>
        <v>0</v>
      </c>
    </row>
    <row r="934" spans="33:54" hidden="1" x14ac:dyDescent="0.25">
      <c r="AG934" s="1" t="str">
        <f t="shared" si="70"/>
        <v/>
      </c>
      <c r="AH934" s="90">
        <v>360</v>
      </c>
      <c r="AI934" s="90">
        <v>360</v>
      </c>
      <c r="AJ934" s="1" t="str">
        <f>IFERROR(VLOOKUP(VLOOKUP($AI934,SALESTRANS,4,FALSE),'Master Info'!$A$14:$U$113,17,FALSE),"")</f>
        <v/>
      </c>
      <c r="AK934" s="1" t="str">
        <f>'Master Info'!$B$6&amp;Return!AI934</f>
        <v>17-18/360</v>
      </c>
      <c r="AL934" s="93" t="str">
        <f>IFERROR(VLOOKUP($AI934,'PIVOT REPORT'!$A$5:$K$1000,3,FALSE),"")</f>
        <v/>
      </c>
      <c r="AM934" s="91" t="str">
        <f>IFERROR(VLOOKUP($AI934,'PIVOT REPORT'!$A$5:$K$1000,9,FALSE),"")</f>
        <v/>
      </c>
      <c r="AN934" s="95" t="str">
        <f>IFERROR(VLOOKUP($AI934,'PIVOT REPORT'!$A$5:$K$1000,4,FALSE),"")</f>
        <v/>
      </c>
      <c r="AO934" s="91" t="str">
        <f>IFERROR(VLOOKUP($AI934,'PIVOT REPORT'!$A$5:$K$1000,5,FALSE),"")</f>
        <v/>
      </c>
      <c r="AP934" s="91" t="str">
        <f>IFERROR(VLOOKUP($AI934,'PIVOT REPORT'!$A$5:$K$1000,6,FALSE),"")</f>
        <v/>
      </c>
      <c r="AQ934" s="91" t="str">
        <f>IFERROR(VLOOKUP($AI934,'PIVOT REPORT'!$A$5:$K$1000,7,FALSE),"")</f>
        <v/>
      </c>
      <c r="AR934" s="91" t="str">
        <f>IFERROR(VLOOKUP($AI934,'PIVOT REPORT'!$A$5:$K$1000,8,FALSE),"")</f>
        <v/>
      </c>
      <c r="AS934" s="1"/>
      <c r="AT934" s="1" t="str">
        <f t="shared" si="61"/>
        <v/>
      </c>
      <c r="AU934" s="1" t="str">
        <f t="shared" si="62"/>
        <v>REGLIST</v>
      </c>
      <c r="AV934" s="1" t="str">
        <f t="shared" si="63"/>
        <v>REGLIST</v>
      </c>
      <c r="AW934" s="97">
        <f t="shared" si="64"/>
        <v>0</v>
      </c>
      <c r="AX934" s="96">
        <f t="shared" si="65"/>
        <v>0</v>
      </c>
      <c r="AY934" s="96">
        <f t="shared" si="66"/>
        <v>0</v>
      </c>
      <c r="AZ934" s="96">
        <f t="shared" si="67"/>
        <v>0</v>
      </c>
      <c r="BA934" s="96">
        <f t="shared" si="68"/>
        <v>0</v>
      </c>
      <c r="BB934" s="96">
        <f t="shared" si="69"/>
        <v>0</v>
      </c>
    </row>
    <row r="935" spans="33:54" hidden="1" x14ac:dyDescent="0.25">
      <c r="AG935" s="1" t="str">
        <f t="shared" si="70"/>
        <v/>
      </c>
      <c r="AH935" s="90">
        <v>361</v>
      </c>
      <c r="AI935" s="90">
        <v>361</v>
      </c>
      <c r="AJ935" s="1" t="str">
        <f>IFERROR(VLOOKUP(VLOOKUP($AI935,SALESTRANS,4,FALSE),'Master Info'!$A$14:$U$113,17,FALSE),"")</f>
        <v/>
      </c>
      <c r="AK935" s="1" t="str">
        <f>'Master Info'!$B$6&amp;Return!AI935</f>
        <v>17-18/361</v>
      </c>
      <c r="AL935" s="93" t="str">
        <f>IFERROR(VLOOKUP($AI935,'PIVOT REPORT'!$A$5:$K$1000,3,FALSE),"")</f>
        <v/>
      </c>
      <c r="AM935" s="91" t="str">
        <f>IFERROR(VLOOKUP($AI935,'PIVOT REPORT'!$A$5:$K$1000,9,FALSE),"")</f>
        <v/>
      </c>
      <c r="AN935" s="95" t="str">
        <f>IFERROR(VLOOKUP($AI935,'PIVOT REPORT'!$A$5:$K$1000,4,FALSE),"")</f>
        <v/>
      </c>
      <c r="AO935" s="91" t="str">
        <f>IFERROR(VLOOKUP($AI935,'PIVOT REPORT'!$A$5:$K$1000,5,FALSE),"")</f>
        <v/>
      </c>
      <c r="AP935" s="91" t="str">
        <f>IFERROR(VLOOKUP($AI935,'PIVOT REPORT'!$A$5:$K$1000,6,FALSE),"")</f>
        <v/>
      </c>
      <c r="AQ935" s="91" t="str">
        <f>IFERROR(VLOOKUP($AI935,'PIVOT REPORT'!$A$5:$K$1000,7,FALSE),"")</f>
        <v/>
      </c>
      <c r="AR935" s="91" t="str">
        <f>IFERROR(VLOOKUP($AI935,'PIVOT REPORT'!$A$5:$K$1000,8,FALSE),"")</f>
        <v/>
      </c>
      <c r="AS935" s="1"/>
      <c r="AT935" s="1" t="str">
        <f t="shared" si="61"/>
        <v/>
      </c>
      <c r="AU935" s="1" t="str">
        <f t="shared" si="62"/>
        <v>REGLIST</v>
      </c>
      <c r="AV935" s="1" t="str">
        <f t="shared" si="63"/>
        <v>REGLIST</v>
      </c>
      <c r="AW935" s="97">
        <f t="shared" si="64"/>
        <v>0</v>
      </c>
      <c r="AX935" s="96">
        <f t="shared" si="65"/>
        <v>0</v>
      </c>
      <c r="AY935" s="96">
        <f t="shared" si="66"/>
        <v>0</v>
      </c>
      <c r="AZ935" s="96">
        <f t="shared" si="67"/>
        <v>0</v>
      </c>
      <c r="BA935" s="96">
        <f t="shared" si="68"/>
        <v>0</v>
      </c>
      <c r="BB935" s="96">
        <f t="shared" si="69"/>
        <v>0</v>
      </c>
    </row>
    <row r="936" spans="33:54" hidden="1" x14ac:dyDescent="0.25">
      <c r="AG936" s="1" t="str">
        <f t="shared" si="70"/>
        <v/>
      </c>
      <c r="AH936" s="90">
        <v>362</v>
      </c>
      <c r="AI936" s="90">
        <v>362</v>
      </c>
      <c r="AJ936" s="1" t="str">
        <f>IFERROR(VLOOKUP(VLOOKUP($AI936,SALESTRANS,4,FALSE),'Master Info'!$A$14:$U$113,17,FALSE),"")</f>
        <v/>
      </c>
      <c r="AK936" s="1" t="str">
        <f>'Master Info'!$B$6&amp;Return!AI936</f>
        <v>17-18/362</v>
      </c>
      <c r="AL936" s="93" t="str">
        <f>IFERROR(VLOOKUP($AI936,'PIVOT REPORT'!$A$5:$K$1000,3,FALSE),"")</f>
        <v/>
      </c>
      <c r="AM936" s="91" t="str">
        <f>IFERROR(VLOOKUP($AI936,'PIVOT REPORT'!$A$5:$K$1000,9,FALSE),"")</f>
        <v/>
      </c>
      <c r="AN936" s="95" t="str">
        <f>IFERROR(VLOOKUP($AI936,'PIVOT REPORT'!$A$5:$K$1000,4,FALSE),"")</f>
        <v/>
      </c>
      <c r="AO936" s="91" t="str">
        <f>IFERROR(VLOOKUP($AI936,'PIVOT REPORT'!$A$5:$K$1000,5,FALSE),"")</f>
        <v/>
      </c>
      <c r="AP936" s="91" t="str">
        <f>IFERROR(VLOOKUP($AI936,'PIVOT REPORT'!$A$5:$K$1000,6,FALSE),"")</f>
        <v/>
      </c>
      <c r="AQ936" s="91" t="str">
        <f>IFERROR(VLOOKUP($AI936,'PIVOT REPORT'!$A$5:$K$1000,7,FALSE),"")</f>
        <v/>
      </c>
      <c r="AR936" s="91" t="str">
        <f>IFERROR(VLOOKUP($AI936,'PIVOT REPORT'!$A$5:$K$1000,8,FALSE),"")</f>
        <v/>
      </c>
      <c r="AS936" s="1"/>
      <c r="AT936" s="1" t="str">
        <f t="shared" si="61"/>
        <v/>
      </c>
      <c r="AU936" s="1" t="str">
        <f t="shared" si="62"/>
        <v>REGLIST</v>
      </c>
      <c r="AV936" s="1" t="str">
        <f t="shared" si="63"/>
        <v>REGLIST</v>
      </c>
      <c r="AW936" s="97">
        <f t="shared" si="64"/>
        <v>0</v>
      </c>
      <c r="AX936" s="96">
        <f t="shared" si="65"/>
        <v>0</v>
      </c>
      <c r="AY936" s="96">
        <f t="shared" si="66"/>
        <v>0</v>
      </c>
      <c r="AZ936" s="96">
        <f t="shared" si="67"/>
        <v>0</v>
      </c>
      <c r="BA936" s="96">
        <f t="shared" si="68"/>
        <v>0</v>
      </c>
      <c r="BB936" s="96">
        <f t="shared" si="69"/>
        <v>0</v>
      </c>
    </row>
    <row r="937" spans="33:54" hidden="1" x14ac:dyDescent="0.25">
      <c r="AG937" s="1" t="str">
        <f t="shared" si="70"/>
        <v/>
      </c>
      <c r="AH937" s="90">
        <v>363</v>
      </c>
      <c r="AI937" s="90">
        <v>363</v>
      </c>
      <c r="AJ937" s="1" t="str">
        <f>IFERROR(VLOOKUP(VLOOKUP($AI937,SALESTRANS,4,FALSE),'Master Info'!$A$14:$U$113,17,FALSE),"")</f>
        <v/>
      </c>
      <c r="AK937" s="1" t="str">
        <f>'Master Info'!$B$6&amp;Return!AI937</f>
        <v>17-18/363</v>
      </c>
      <c r="AL937" s="93" t="str">
        <f>IFERROR(VLOOKUP($AI937,'PIVOT REPORT'!$A$5:$K$1000,3,FALSE),"")</f>
        <v/>
      </c>
      <c r="AM937" s="91" t="str">
        <f>IFERROR(VLOOKUP($AI937,'PIVOT REPORT'!$A$5:$K$1000,9,FALSE),"")</f>
        <v/>
      </c>
      <c r="AN937" s="95" t="str">
        <f>IFERROR(VLOOKUP($AI937,'PIVOT REPORT'!$A$5:$K$1000,4,FALSE),"")</f>
        <v/>
      </c>
      <c r="AO937" s="91" t="str">
        <f>IFERROR(VLOOKUP($AI937,'PIVOT REPORT'!$A$5:$K$1000,5,FALSE),"")</f>
        <v/>
      </c>
      <c r="AP937" s="91" t="str">
        <f>IFERROR(VLOOKUP($AI937,'PIVOT REPORT'!$A$5:$K$1000,6,FALSE),"")</f>
        <v/>
      </c>
      <c r="AQ937" s="91" t="str">
        <f>IFERROR(VLOOKUP($AI937,'PIVOT REPORT'!$A$5:$K$1000,7,FALSE),"")</f>
        <v/>
      </c>
      <c r="AR937" s="91" t="str">
        <f>IFERROR(VLOOKUP($AI937,'PIVOT REPORT'!$A$5:$K$1000,8,FALSE),"")</f>
        <v/>
      </c>
      <c r="AS937" s="1"/>
      <c r="AT937" s="1" t="str">
        <f t="shared" si="61"/>
        <v/>
      </c>
      <c r="AU937" s="1" t="str">
        <f t="shared" si="62"/>
        <v>REGLIST</v>
      </c>
      <c r="AV937" s="1" t="str">
        <f t="shared" si="63"/>
        <v>REGLIST</v>
      </c>
      <c r="AW937" s="97">
        <f t="shared" si="64"/>
        <v>0</v>
      </c>
      <c r="AX937" s="96">
        <f t="shared" si="65"/>
        <v>0</v>
      </c>
      <c r="AY937" s="96">
        <f t="shared" si="66"/>
        <v>0</v>
      </c>
      <c r="AZ937" s="96">
        <f t="shared" si="67"/>
        <v>0</v>
      </c>
      <c r="BA937" s="96">
        <f t="shared" si="68"/>
        <v>0</v>
      </c>
      <c r="BB937" s="96">
        <f t="shared" si="69"/>
        <v>0</v>
      </c>
    </row>
    <row r="938" spans="33:54" hidden="1" x14ac:dyDescent="0.25">
      <c r="AG938" s="1" t="str">
        <f t="shared" si="70"/>
        <v/>
      </c>
      <c r="AH938" s="90">
        <v>364</v>
      </c>
      <c r="AI938" s="90">
        <v>364</v>
      </c>
      <c r="AJ938" s="1" t="str">
        <f>IFERROR(VLOOKUP(VLOOKUP($AI938,SALESTRANS,4,FALSE),'Master Info'!$A$14:$U$113,17,FALSE),"")</f>
        <v/>
      </c>
      <c r="AK938" s="1" t="str">
        <f>'Master Info'!$B$6&amp;Return!AI938</f>
        <v>17-18/364</v>
      </c>
      <c r="AL938" s="93" t="str">
        <f>IFERROR(VLOOKUP($AI938,'PIVOT REPORT'!$A$5:$K$1000,3,FALSE),"")</f>
        <v/>
      </c>
      <c r="AM938" s="91" t="str">
        <f>IFERROR(VLOOKUP($AI938,'PIVOT REPORT'!$A$5:$K$1000,9,FALSE),"")</f>
        <v/>
      </c>
      <c r="AN938" s="95" t="str">
        <f>IFERROR(VLOOKUP($AI938,'PIVOT REPORT'!$A$5:$K$1000,4,FALSE),"")</f>
        <v/>
      </c>
      <c r="AO938" s="91" t="str">
        <f>IFERROR(VLOOKUP($AI938,'PIVOT REPORT'!$A$5:$K$1000,5,FALSE),"")</f>
        <v/>
      </c>
      <c r="AP938" s="91" t="str">
        <f>IFERROR(VLOOKUP($AI938,'PIVOT REPORT'!$A$5:$K$1000,6,FALSE),"")</f>
        <v/>
      </c>
      <c r="AQ938" s="91" t="str">
        <f>IFERROR(VLOOKUP($AI938,'PIVOT REPORT'!$A$5:$K$1000,7,FALSE),"")</f>
        <v/>
      </c>
      <c r="AR938" s="91" t="str">
        <f>IFERROR(VLOOKUP($AI938,'PIVOT REPORT'!$A$5:$K$1000,8,FALSE),"")</f>
        <v/>
      </c>
      <c r="AS938" s="1"/>
      <c r="AT938" s="1" t="str">
        <f t="shared" si="61"/>
        <v/>
      </c>
      <c r="AU938" s="1" t="str">
        <f t="shared" si="62"/>
        <v>REGLIST</v>
      </c>
      <c r="AV938" s="1" t="str">
        <f t="shared" si="63"/>
        <v>REGLIST</v>
      </c>
      <c r="AW938" s="97">
        <f t="shared" si="64"/>
        <v>0</v>
      </c>
      <c r="AX938" s="96">
        <f t="shared" si="65"/>
        <v>0</v>
      </c>
      <c r="AY938" s="96">
        <f t="shared" si="66"/>
        <v>0</v>
      </c>
      <c r="AZ938" s="96">
        <f t="shared" si="67"/>
        <v>0</v>
      </c>
      <c r="BA938" s="96">
        <f t="shared" si="68"/>
        <v>0</v>
      </c>
      <c r="BB938" s="96">
        <f t="shared" si="69"/>
        <v>0</v>
      </c>
    </row>
    <row r="939" spans="33:54" hidden="1" x14ac:dyDescent="0.25">
      <c r="AG939" s="1" t="str">
        <f t="shared" si="70"/>
        <v/>
      </c>
      <c r="AH939" s="90">
        <v>365</v>
      </c>
      <c r="AI939" s="90">
        <v>365</v>
      </c>
      <c r="AJ939" s="1" t="str">
        <f>IFERROR(VLOOKUP(VLOOKUP($AI939,SALESTRANS,4,FALSE),'Master Info'!$A$14:$U$113,17,FALSE),"")</f>
        <v/>
      </c>
      <c r="AK939" s="1" t="str">
        <f>'Master Info'!$B$6&amp;Return!AI939</f>
        <v>17-18/365</v>
      </c>
      <c r="AL939" s="93" t="str">
        <f>IFERROR(VLOOKUP($AI939,'PIVOT REPORT'!$A$5:$K$1000,3,FALSE),"")</f>
        <v/>
      </c>
      <c r="AM939" s="91" t="str">
        <f>IFERROR(VLOOKUP($AI939,'PIVOT REPORT'!$A$5:$K$1000,9,FALSE),"")</f>
        <v/>
      </c>
      <c r="AN939" s="95" t="str">
        <f>IFERROR(VLOOKUP($AI939,'PIVOT REPORT'!$A$5:$K$1000,4,FALSE),"")</f>
        <v/>
      </c>
      <c r="AO939" s="91" t="str">
        <f>IFERROR(VLOOKUP($AI939,'PIVOT REPORT'!$A$5:$K$1000,5,FALSE),"")</f>
        <v/>
      </c>
      <c r="AP939" s="91" t="str">
        <f>IFERROR(VLOOKUP($AI939,'PIVOT REPORT'!$A$5:$K$1000,6,FALSE),"")</f>
        <v/>
      </c>
      <c r="AQ939" s="91" t="str">
        <f>IFERROR(VLOOKUP($AI939,'PIVOT REPORT'!$A$5:$K$1000,7,FALSE),"")</f>
        <v/>
      </c>
      <c r="AR939" s="91" t="str">
        <f>IFERROR(VLOOKUP($AI939,'PIVOT REPORT'!$A$5:$K$1000,8,FALSE),"")</f>
        <v/>
      </c>
      <c r="AS939" s="1"/>
      <c r="AT939" s="1" t="str">
        <f t="shared" si="61"/>
        <v/>
      </c>
      <c r="AU939" s="1" t="str">
        <f t="shared" si="62"/>
        <v>REGLIST</v>
      </c>
      <c r="AV939" s="1" t="str">
        <f t="shared" si="63"/>
        <v>REGLIST</v>
      </c>
      <c r="AW939" s="97">
        <f t="shared" si="64"/>
        <v>0</v>
      </c>
      <c r="AX939" s="96">
        <f t="shared" si="65"/>
        <v>0</v>
      </c>
      <c r="AY939" s="96">
        <f t="shared" si="66"/>
        <v>0</v>
      </c>
      <c r="AZ939" s="96">
        <f t="shared" si="67"/>
        <v>0</v>
      </c>
      <c r="BA939" s="96">
        <f t="shared" si="68"/>
        <v>0</v>
      </c>
      <c r="BB939" s="96">
        <f t="shared" si="69"/>
        <v>0</v>
      </c>
    </row>
    <row r="940" spans="33:54" hidden="1" x14ac:dyDescent="0.25">
      <c r="AG940" s="1" t="str">
        <f t="shared" si="70"/>
        <v/>
      </c>
      <c r="AH940" s="90">
        <v>366</v>
      </c>
      <c r="AI940" s="90">
        <v>366</v>
      </c>
      <c r="AJ940" s="1" t="str">
        <f>IFERROR(VLOOKUP(VLOOKUP($AI940,SALESTRANS,4,FALSE),'Master Info'!$A$14:$U$113,17,FALSE),"")</f>
        <v/>
      </c>
      <c r="AK940" s="1" t="str">
        <f>'Master Info'!$B$6&amp;Return!AI940</f>
        <v>17-18/366</v>
      </c>
      <c r="AL940" s="93" t="str">
        <f>IFERROR(VLOOKUP($AI940,'PIVOT REPORT'!$A$5:$K$1000,3,FALSE),"")</f>
        <v/>
      </c>
      <c r="AM940" s="91" t="str">
        <f>IFERROR(VLOOKUP($AI940,'PIVOT REPORT'!$A$5:$K$1000,9,FALSE),"")</f>
        <v/>
      </c>
      <c r="AN940" s="95" t="str">
        <f>IFERROR(VLOOKUP($AI940,'PIVOT REPORT'!$A$5:$K$1000,4,FALSE),"")</f>
        <v/>
      </c>
      <c r="AO940" s="91" t="str">
        <f>IFERROR(VLOOKUP($AI940,'PIVOT REPORT'!$A$5:$K$1000,5,FALSE),"")</f>
        <v/>
      </c>
      <c r="AP940" s="91" t="str">
        <f>IFERROR(VLOOKUP($AI940,'PIVOT REPORT'!$A$5:$K$1000,6,FALSE),"")</f>
        <v/>
      </c>
      <c r="AQ940" s="91" t="str">
        <f>IFERROR(VLOOKUP($AI940,'PIVOT REPORT'!$A$5:$K$1000,7,FALSE),"")</f>
        <v/>
      </c>
      <c r="AR940" s="91" t="str">
        <f>IFERROR(VLOOKUP($AI940,'PIVOT REPORT'!$A$5:$K$1000,8,FALSE),"")</f>
        <v/>
      </c>
      <c r="AS940" s="1"/>
      <c r="AT940" s="1" t="str">
        <f t="shared" si="61"/>
        <v/>
      </c>
      <c r="AU940" s="1" t="str">
        <f t="shared" si="62"/>
        <v>REGLIST</v>
      </c>
      <c r="AV940" s="1" t="str">
        <f t="shared" si="63"/>
        <v>REGLIST</v>
      </c>
      <c r="AW940" s="97">
        <f t="shared" si="64"/>
        <v>0</v>
      </c>
      <c r="AX940" s="96">
        <f t="shared" si="65"/>
        <v>0</v>
      </c>
      <c r="AY940" s="96">
        <f t="shared" si="66"/>
        <v>0</v>
      </c>
      <c r="AZ940" s="96">
        <f t="shared" si="67"/>
        <v>0</v>
      </c>
      <c r="BA940" s="96">
        <f t="shared" si="68"/>
        <v>0</v>
      </c>
      <c r="BB940" s="96">
        <f t="shared" si="69"/>
        <v>0</v>
      </c>
    </row>
    <row r="941" spans="33:54" hidden="1" x14ac:dyDescent="0.25">
      <c r="AG941" s="1" t="str">
        <f t="shared" si="70"/>
        <v/>
      </c>
      <c r="AH941" s="90">
        <v>367</v>
      </c>
      <c r="AI941" s="90">
        <v>367</v>
      </c>
      <c r="AJ941" s="1" t="str">
        <f>IFERROR(VLOOKUP(VLOOKUP($AI941,SALESTRANS,4,FALSE),'Master Info'!$A$14:$U$113,17,FALSE),"")</f>
        <v/>
      </c>
      <c r="AK941" s="1" t="str">
        <f>'Master Info'!$B$6&amp;Return!AI941</f>
        <v>17-18/367</v>
      </c>
      <c r="AL941" s="93" t="str">
        <f>IFERROR(VLOOKUP($AI941,'PIVOT REPORT'!$A$5:$K$1000,3,FALSE),"")</f>
        <v/>
      </c>
      <c r="AM941" s="91" t="str">
        <f>IFERROR(VLOOKUP($AI941,'PIVOT REPORT'!$A$5:$K$1000,9,FALSE),"")</f>
        <v/>
      </c>
      <c r="AN941" s="95" t="str">
        <f>IFERROR(VLOOKUP($AI941,'PIVOT REPORT'!$A$5:$K$1000,4,FALSE),"")</f>
        <v/>
      </c>
      <c r="AO941" s="91" t="str">
        <f>IFERROR(VLOOKUP($AI941,'PIVOT REPORT'!$A$5:$K$1000,5,FALSE),"")</f>
        <v/>
      </c>
      <c r="AP941" s="91" t="str">
        <f>IFERROR(VLOOKUP($AI941,'PIVOT REPORT'!$A$5:$K$1000,6,FALSE),"")</f>
        <v/>
      </c>
      <c r="AQ941" s="91" t="str">
        <f>IFERROR(VLOOKUP($AI941,'PIVOT REPORT'!$A$5:$K$1000,7,FALSE),"")</f>
        <v/>
      </c>
      <c r="AR941" s="91" t="str">
        <f>IFERROR(VLOOKUP($AI941,'PIVOT REPORT'!$A$5:$K$1000,8,FALSE),"")</f>
        <v/>
      </c>
      <c r="AS941" s="1"/>
      <c r="AT941" s="1" t="str">
        <f t="shared" si="61"/>
        <v/>
      </c>
      <c r="AU941" s="1" t="str">
        <f t="shared" si="62"/>
        <v>REGLIST</v>
      </c>
      <c r="AV941" s="1" t="str">
        <f t="shared" si="63"/>
        <v>REGLIST</v>
      </c>
      <c r="AW941" s="97">
        <f t="shared" si="64"/>
        <v>0</v>
      </c>
      <c r="AX941" s="96">
        <f t="shared" si="65"/>
        <v>0</v>
      </c>
      <c r="AY941" s="96">
        <f t="shared" si="66"/>
        <v>0</v>
      </c>
      <c r="AZ941" s="96">
        <f t="shared" si="67"/>
        <v>0</v>
      </c>
      <c r="BA941" s="96">
        <f t="shared" si="68"/>
        <v>0</v>
      </c>
      <c r="BB941" s="96">
        <f t="shared" si="69"/>
        <v>0</v>
      </c>
    </row>
    <row r="942" spans="33:54" hidden="1" x14ac:dyDescent="0.25">
      <c r="AG942" s="1" t="str">
        <f t="shared" si="70"/>
        <v/>
      </c>
      <c r="AH942" s="90">
        <v>368</v>
      </c>
      <c r="AI942" s="90">
        <v>368</v>
      </c>
      <c r="AJ942" s="1" t="str">
        <f>IFERROR(VLOOKUP(VLOOKUP($AI942,SALESTRANS,4,FALSE),'Master Info'!$A$14:$U$113,17,FALSE),"")</f>
        <v/>
      </c>
      <c r="AK942" s="1" t="str">
        <f>'Master Info'!$B$6&amp;Return!AI942</f>
        <v>17-18/368</v>
      </c>
      <c r="AL942" s="93" t="str">
        <f>IFERROR(VLOOKUP($AI942,'PIVOT REPORT'!$A$5:$K$1000,3,FALSE),"")</f>
        <v/>
      </c>
      <c r="AM942" s="91" t="str">
        <f>IFERROR(VLOOKUP($AI942,'PIVOT REPORT'!$A$5:$K$1000,9,FALSE),"")</f>
        <v/>
      </c>
      <c r="AN942" s="95" t="str">
        <f>IFERROR(VLOOKUP($AI942,'PIVOT REPORT'!$A$5:$K$1000,4,FALSE),"")</f>
        <v/>
      </c>
      <c r="AO942" s="91" t="str">
        <f>IFERROR(VLOOKUP($AI942,'PIVOT REPORT'!$A$5:$K$1000,5,FALSE),"")</f>
        <v/>
      </c>
      <c r="AP942" s="91" t="str">
        <f>IFERROR(VLOOKUP($AI942,'PIVOT REPORT'!$A$5:$K$1000,6,FALSE),"")</f>
        <v/>
      </c>
      <c r="AQ942" s="91" t="str">
        <f>IFERROR(VLOOKUP($AI942,'PIVOT REPORT'!$A$5:$K$1000,7,FALSE),"")</f>
        <v/>
      </c>
      <c r="AR942" s="91" t="str">
        <f>IFERROR(VLOOKUP($AI942,'PIVOT REPORT'!$A$5:$K$1000,8,FALSE),"")</f>
        <v/>
      </c>
      <c r="AS942" s="1"/>
      <c r="AT942" s="1" t="str">
        <f t="shared" si="61"/>
        <v/>
      </c>
      <c r="AU942" s="1" t="str">
        <f t="shared" si="62"/>
        <v>REGLIST</v>
      </c>
      <c r="AV942" s="1" t="str">
        <f t="shared" si="63"/>
        <v>REGLIST</v>
      </c>
      <c r="AW942" s="97">
        <f t="shared" si="64"/>
        <v>0</v>
      </c>
      <c r="AX942" s="96">
        <f t="shared" si="65"/>
        <v>0</v>
      </c>
      <c r="AY942" s="96">
        <f t="shared" si="66"/>
        <v>0</v>
      </c>
      <c r="AZ942" s="96">
        <f t="shared" si="67"/>
        <v>0</v>
      </c>
      <c r="BA942" s="96">
        <f t="shared" si="68"/>
        <v>0</v>
      </c>
      <c r="BB942" s="96">
        <f t="shared" si="69"/>
        <v>0</v>
      </c>
    </row>
    <row r="943" spans="33:54" hidden="1" x14ac:dyDescent="0.25">
      <c r="AG943" s="1" t="str">
        <f t="shared" si="70"/>
        <v/>
      </c>
      <c r="AH943" s="90">
        <v>369</v>
      </c>
      <c r="AI943" s="90">
        <v>369</v>
      </c>
      <c r="AJ943" s="1" t="str">
        <f>IFERROR(VLOOKUP(VLOOKUP($AI943,SALESTRANS,4,FALSE),'Master Info'!$A$14:$U$113,17,FALSE),"")</f>
        <v/>
      </c>
      <c r="AK943" s="1" t="str">
        <f>'Master Info'!$B$6&amp;Return!AI943</f>
        <v>17-18/369</v>
      </c>
      <c r="AL943" s="93" t="str">
        <f>IFERROR(VLOOKUP($AI943,'PIVOT REPORT'!$A$5:$K$1000,3,FALSE),"")</f>
        <v/>
      </c>
      <c r="AM943" s="91" t="str">
        <f>IFERROR(VLOOKUP($AI943,'PIVOT REPORT'!$A$5:$K$1000,9,FALSE),"")</f>
        <v/>
      </c>
      <c r="AN943" s="95" t="str">
        <f>IFERROR(VLOOKUP($AI943,'PIVOT REPORT'!$A$5:$K$1000,4,FALSE),"")</f>
        <v/>
      </c>
      <c r="AO943" s="91" t="str">
        <f>IFERROR(VLOOKUP($AI943,'PIVOT REPORT'!$A$5:$K$1000,5,FALSE),"")</f>
        <v/>
      </c>
      <c r="AP943" s="91" t="str">
        <f>IFERROR(VLOOKUP($AI943,'PIVOT REPORT'!$A$5:$K$1000,6,FALSE),"")</f>
        <v/>
      </c>
      <c r="AQ943" s="91" t="str">
        <f>IFERROR(VLOOKUP($AI943,'PIVOT REPORT'!$A$5:$K$1000,7,FALSE),"")</f>
        <v/>
      </c>
      <c r="AR943" s="91" t="str">
        <f>IFERROR(VLOOKUP($AI943,'PIVOT REPORT'!$A$5:$K$1000,8,FALSE),"")</f>
        <v/>
      </c>
      <c r="AS943" s="1"/>
      <c r="AT943" s="1" t="str">
        <f t="shared" si="61"/>
        <v/>
      </c>
      <c r="AU943" s="1" t="str">
        <f t="shared" si="62"/>
        <v>REGLIST</v>
      </c>
      <c r="AV943" s="1" t="str">
        <f t="shared" si="63"/>
        <v>REGLIST</v>
      </c>
      <c r="AW943" s="97">
        <f t="shared" si="64"/>
        <v>0</v>
      </c>
      <c r="AX943" s="96">
        <f t="shared" si="65"/>
        <v>0</v>
      </c>
      <c r="AY943" s="96">
        <f t="shared" si="66"/>
        <v>0</v>
      </c>
      <c r="AZ943" s="96">
        <f t="shared" si="67"/>
        <v>0</v>
      </c>
      <c r="BA943" s="96">
        <f t="shared" si="68"/>
        <v>0</v>
      </c>
      <c r="BB943" s="96">
        <f t="shared" si="69"/>
        <v>0</v>
      </c>
    </row>
    <row r="944" spans="33:54" hidden="1" x14ac:dyDescent="0.25">
      <c r="AG944" s="1" t="str">
        <f t="shared" si="70"/>
        <v/>
      </c>
      <c r="AH944" s="90">
        <v>370</v>
      </c>
      <c r="AI944" s="90">
        <v>370</v>
      </c>
      <c r="AJ944" s="1" t="str">
        <f>IFERROR(VLOOKUP(VLOOKUP($AI944,SALESTRANS,4,FALSE),'Master Info'!$A$14:$U$113,17,FALSE),"")</f>
        <v/>
      </c>
      <c r="AK944" s="1" t="str">
        <f>'Master Info'!$B$6&amp;Return!AI944</f>
        <v>17-18/370</v>
      </c>
      <c r="AL944" s="93" t="str">
        <f>IFERROR(VLOOKUP($AI944,'PIVOT REPORT'!$A$5:$K$1000,3,FALSE),"")</f>
        <v/>
      </c>
      <c r="AM944" s="91" t="str">
        <f>IFERROR(VLOOKUP($AI944,'PIVOT REPORT'!$A$5:$K$1000,9,FALSE),"")</f>
        <v/>
      </c>
      <c r="AN944" s="95" t="str">
        <f>IFERROR(VLOOKUP($AI944,'PIVOT REPORT'!$A$5:$K$1000,4,FALSE),"")</f>
        <v/>
      </c>
      <c r="AO944" s="91" t="str">
        <f>IFERROR(VLOOKUP($AI944,'PIVOT REPORT'!$A$5:$K$1000,5,FALSE),"")</f>
        <v/>
      </c>
      <c r="AP944" s="91" t="str">
        <f>IFERROR(VLOOKUP($AI944,'PIVOT REPORT'!$A$5:$K$1000,6,FALSE),"")</f>
        <v/>
      </c>
      <c r="AQ944" s="91" t="str">
        <f>IFERROR(VLOOKUP($AI944,'PIVOT REPORT'!$A$5:$K$1000,7,FALSE),"")</f>
        <v/>
      </c>
      <c r="AR944" s="91" t="str">
        <f>IFERROR(VLOOKUP($AI944,'PIVOT REPORT'!$A$5:$K$1000,8,FALSE),"")</f>
        <v/>
      </c>
      <c r="AS944" s="1"/>
      <c r="AT944" s="1" t="str">
        <f t="shared" si="61"/>
        <v/>
      </c>
      <c r="AU944" s="1" t="str">
        <f t="shared" si="62"/>
        <v>REGLIST</v>
      </c>
      <c r="AV944" s="1" t="str">
        <f t="shared" si="63"/>
        <v>REGLIST</v>
      </c>
      <c r="AW944" s="97">
        <f t="shared" si="64"/>
        <v>0</v>
      </c>
      <c r="AX944" s="96">
        <f t="shared" si="65"/>
        <v>0</v>
      </c>
      <c r="AY944" s="96">
        <f t="shared" si="66"/>
        <v>0</v>
      </c>
      <c r="AZ944" s="96">
        <f t="shared" si="67"/>
        <v>0</v>
      </c>
      <c r="BA944" s="96">
        <f t="shared" si="68"/>
        <v>0</v>
      </c>
      <c r="BB944" s="96">
        <f t="shared" si="69"/>
        <v>0</v>
      </c>
    </row>
    <row r="945" spans="33:54" hidden="1" x14ac:dyDescent="0.25">
      <c r="AG945" s="1" t="str">
        <f t="shared" si="70"/>
        <v/>
      </c>
      <c r="AH945" s="90">
        <v>371</v>
      </c>
      <c r="AI945" s="90">
        <v>371</v>
      </c>
      <c r="AJ945" s="1" t="str">
        <f>IFERROR(VLOOKUP(VLOOKUP($AI945,SALESTRANS,4,FALSE),'Master Info'!$A$14:$U$113,17,FALSE),"")</f>
        <v/>
      </c>
      <c r="AK945" s="1" t="str">
        <f>'Master Info'!$B$6&amp;Return!AI945</f>
        <v>17-18/371</v>
      </c>
      <c r="AL945" s="93" t="str">
        <f>IFERROR(VLOOKUP($AI945,'PIVOT REPORT'!$A$5:$K$1000,3,FALSE),"")</f>
        <v/>
      </c>
      <c r="AM945" s="91" t="str">
        <f>IFERROR(VLOOKUP($AI945,'PIVOT REPORT'!$A$5:$K$1000,9,FALSE),"")</f>
        <v/>
      </c>
      <c r="AN945" s="95" t="str">
        <f>IFERROR(VLOOKUP($AI945,'PIVOT REPORT'!$A$5:$K$1000,4,FALSE),"")</f>
        <v/>
      </c>
      <c r="AO945" s="91" t="str">
        <f>IFERROR(VLOOKUP($AI945,'PIVOT REPORT'!$A$5:$K$1000,5,FALSE),"")</f>
        <v/>
      </c>
      <c r="AP945" s="91" t="str">
        <f>IFERROR(VLOOKUP($AI945,'PIVOT REPORT'!$A$5:$K$1000,6,FALSE),"")</f>
        <v/>
      </c>
      <c r="AQ945" s="91" t="str">
        <f>IFERROR(VLOOKUP($AI945,'PIVOT REPORT'!$A$5:$K$1000,7,FALSE),"")</f>
        <v/>
      </c>
      <c r="AR945" s="91" t="str">
        <f>IFERROR(VLOOKUP($AI945,'PIVOT REPORT'!$A$5:$K$1000,8,FALSE),"")</f>
        <v/>
      </c>
      <c r="AS945" s="1"/>
      <c r="AT945" s="1" t="str">
        <f t="shared" si="61"/>
        <v/>
      </c>
      <c r="AU945" s="1" t="str">
        <f t="shared" si="62"/>
        <v>REGLIST</v>
      </c>
      <c r="AV945" s="1" t="str">
        <f t="shared" si="63"/>
        <v>REGLIST</v>
      </c>
      <c r="AW945" s="97">
        <f t="shared" si="64"/>
        <v>0</v>
      </c>
      <c r="AX945" s="96">
        <f t="shared" si="65"/>
        <v>0</v>
      </c>
      <c r="AY945" s="96">
        <f t="shared" si="66"/>
        <v>0</v>
      </c>
      <c r="AZ945" s="96">
        <f t="shared" si="67"/>
        <v>0</v>
      </c>
      <c r="BA945" s="96">
        <f t="shared" si="68"/>
        <v>0</v>
      </c>
      <c r="BB945" s="96">
        <f t="shared" si="69"/>
        <v>0</v>
      </c>
    </row>
    <row r="946" spans="33:54" hidden="1" x14ac:dyDescent="0.25">
      <c r="AG946" s="1" t="str">
        <f t="shared" si="70"/>
        <v/>
      </c>
      <c r="AH946" s="90">
        <v>372</v>
      </c>
      <c r="AI946" s="90">
        <v>372</v>
      </c>
      <c r="AJ946" s="1" t="str">
        <f>IFERROR(VLOOKUP(VLOOKUP($AI946,SALESTRANS,4,FALSE),'Master Info'!$A$14:$U$113,17,FALSE),"")</f>
        <v/>
      </c>
      <c r="AK946" s="1" t="str">
        <f>'Master Info'!$B$6&amp;Return!AI946</f>
        <v>17-18/372</v>
      </c>
      <c r="AL946" s="93" t="str">
        <f>IFERROR(VLOOKUP($AI946,'PIVOT REPORT'!$A$5:$K$1000,3,FALSE),"")</f>
        <v/>
      </c>
      <c r="AM946" s="91" t="str">
        <f>IFERROR(VLOOKUP($AI946,'PIVOT REPORT'!$A$5:$K$1000,9,FALSE),"")</f>
        <v/>
      </c>
      <c r="AN946" s="95" t="str">
        <f>IFERROR(VLOOKUP($AI946,'PIVOT REPORT'!$A$5:$K$1000,4,FALSE),"")</f>
        <v/>
      </c>
      <c r="AO946" s="91" t="str">
        <f>IFERROR(VLOOKUP($AI946,'PIVOT REPORT'!$A$5:$K$1000,5,FALSE),"")</f>
        <v/>
      </c>
      <c r="AP946" s="91" t="str">
        <f>IFERROR(VLOOKUP($AI946,'PIVOT REPORT'!$A$5:$K$1000,6,FALSE),"")</f>
        <v/>
      </c>
      <c r="AQ946" s="91" t="str">
        <f>IFERROR(VLOOKUP($AI946,'PIVOT REPORT'!$A$5:$K$1000,7,FALSE),"")</f>
        <v/>
      </c>
      <c r="AR946" s="91" t="str">
        <f>IFERROR(VLOOKUP($AI946,'PIVOT REPORT'!$A$5:$K$1000,8,FALSE),"")</f>
        <v/>
      </c>
      <c r="AS946" s="1"/>
      <c r="AT946" s="1" t="str">
        <f t="shared" si="61"/>
        <v/>
      </c>
      <c r="AU946" s="1" t="str">
        <f t="shared" si="62"/>
        <v>REGLIST</v>
      </c>
      <c r="AV946" s="1" t="str">
        <f t="shared" si="63"/>
        <v>REGLIST</v>
      </c>
      <c r="AW946" s="97">
        <f t="shared" si="64"/>
        <v>0</v>
      </c>
      <c r="AX946" s="96">
        <f t="shared" si="65"/>
        <v>0</v>
      </c>
      <c r="AY946" s="96">
        <f t="shared" si="66"/>
        <v>0</v>
      </c>
      <c r="AZ946" s="96">
        <f t="shared" si="67"/>
        <v>0</v>
      </c>
      <c r="BA946" s="96">
        <f t="shared" si="68"/>
        <v>0</v>
      </c>
      <c r="BB946" s="96">
        <f t="shared" si="69"/>
        <v>0</v>
      </c>
    </row>
    <row r="947" spans="33:54" hidden="1" x14ac:dyDescent="0.25">
      <c r="AG947" s="1" t="str">
        <f t="shared" si="70"/>
        <v/>
      </c>
      <c r="AH947" s="90">
        <v>373</v>
      </c>
      <c r="AI947" s="90">
        <v>373</v>
      </c>
      <c r="AJ947" s="1" t="str">
        <f>IFERROR(VLOOKUP(VLOOKUP($AI947,SALESTRANS,4,FALSE),'Master Info'!$A$14:$U$113,17,FALSE),"")</f>
        <v/>
      </c>
      <c r="AK947" s="1" t="str">
        <f>'Master Info'!$B$6&amp;Return!AI947</f>
        <v>17-18/373</v>
      </c>
      <c r="AL947" s="93" t="str">
        <f>IFERROR(VLOOKUP($AI947,'PIVOT REPORT'!$A$5:$K$1000,3,FALSE),"")</f>
        <v/>
      </c>
      <c r="AM947" s="91" t="str">
        <f>IFERROR(VLOOKUP($AI947,'PIVOT REPORT'!$A$5:$K$1000,9,FALSE),"")</f>
        <v/>
      </c>
      <c r="AN947" s="95" t="str">
        <f>IFERROR(VLOOKUP($AI947,'PIVOT REPORT'!$A$5:$K$1000,4,FALSE),"")</f>
        <v/>
      </c>
      <c r="AO947" s="91" t="str">
        <f>IFERROR(VLOOKUP($AI947,'PIVOT REPORT'!$A$5:$K$1000,5,FALSE),"")</f>
        <v/>
      </c>
      <c r="AP947" s="91" t="str">
        <f>IFERROR(VLOOKUP($AI947,'PIVOT REPORT'!$A$5:$K$1000,6,FALSE),"")</f>
        <v/>
      </c>
      <c r="AQ947" s="91" t="str">
        <f>IFERROR(VLOOKUP($AI947,'PIVOT REPORT'!$A$5:$K$1000,7,FALSE),"")</f>
        <v/>
      </c>
      <c r="AR947" s="91" t="str">
        <f>IFERROR(VLOOKUP($AI947,'PIVOT REPORT'!$A$5:$K$1000,8,FALSE),"")</f>
        <v/>
      </c>
      <c r="AS947" s="1"/>
      <c r="AT947" s="1" t="str">
        <f t="shared" si="61"/>
        <v/>
      </c>
      <c r="AU947" s="1" t="str">
        <f t="shared" si="62"/>
        <v>REGLIST</v>
      </c>
      <c r="AV947" s="1" t="str">
        <f t="shared" si="63"/>
        <v>REGLIST</v>
      </c>
      <c r="AW947" s="97">
        <f t="shared" si="64"/>
        <v>0</v>
      </c>
      <c r="AX947" s="96">
        <f t="shared" si="65"/>
        <v>0</v>
      </c>
      <c r="AY947" s="96">
        <f t="shared" si="66"/>
        <v>0</v>
      </c>
      <c r="AZ947" s="96">
        <f t="shared" si="67"/>
        <v>0</v>
      </c>
      <c r="BA947" s="96">
        <f t="shared" si="68"/>
        <v>0</v>
      </c>
      <c r="BB947" s="96">
        <f t="shared" si="69"/>
        <v>0</v>
      </c>
    </row>
    <row r="948" spans="33:54" hidden="1" x14ac:dyDescent="0.25">
      <c r="AG948" s="1" t="str">
        <f t="shared" si="70"/>
        <v/>
      </c>
      <c r="AH948" s="90">
        <v>374</v>
      </c>
      <c r="AI948" s="90">
        <v>374</v>
      </c>
      <c r="AJ948" s="1" t="str">
        <f>IFERROR(VLOOKUP(VLOOKUP($AI948,SALESTRANS,4,FALSE),'Master Info'!$A$14:$U$113,17,FALSE),"")</f>
        <v/>
      </c>
      <c r="AK948" s="1" t="str">
        <f>'Master Info'!$B$6&amp;Return!AI948</f>
        <v>17-18/374</v>
      </c>
      <c r="AL948" s="93" t="str">
        <f>IFERROR(VLOOKUP($AI948,'PIVOT REPORT'!$A$5:$K$1000,3,FALSE),"")</f>
        <v/>
      </c>
      <c r="AM948" s="91" t="str">
        <f>IFERROR(VLOOKUP($AI948,'PIVOT REPORT'!$A$5:$K$1000,9,FALSE),"")</f>
        <v/>
      </c>
      <c r="AN948" s="95" t="str">
        <f>IFERROR(VLOOKUP($AI948,'PIVOT REPORT'!$A$5:$K$1000,4,FALSE),"")</f>
        <v/>
      </c>
      <c r="AO948" s="91" t="str">
        <f>IFERROR(VLOOKUP($AI948,'PIVOT REPORT'!$A$5:$K$1000,5,FALSE),"")</f>
        <v/>
      </c>
      <c r="AP948" s="91" t="str">
        <f>IFERROR(VLOOKUP($AI948,'PIVOT REPORT'!$A$5:$K$1000,6,FALSE),"")</f>
        <v/>
      </c>
      <c r="AQ948" s="91" t="str">
        <f>IFERROR(VLOOKUP($AI948,'PIVOT REPORT'!$A$5:$K$1000,7,FALSE),"")</f>
        <v/>
      </c>
      <c r="AR948" s="91" t="str">
        <f>IFERROR(VLOOKUP($AI948,'PIVOT REPORT'!$A$5:$K$1000,8,FALSE),"")</f>
        <v/>
      </c>
      <c r="AS948" s="1"/>
      <c r="AT948" s="1" t="str">
        <f t="shared" si="61"/>
        <v/>
      </c>
      <c r="AU948" s="1" t="str">
        <f t="shared" si="62"/>
        <v>REGLIST</v>
      </c>
      <c r="AV948" s="1" t="str">
        <f t="shared" si="63"/>
        <v>REGLIST</v>
      </c>
      <c r="AW948" s="97">
        <f t="shared" si="64"/>
        <v>0</v>
      </c>
      <c r="AX948" s="96">
        <f t="shared" si="65"/>
        <v>0</v>
      </c>
      <c r="AY948" s="96">
        <f t="shared" si="66"/>
        <v>0</v>
      </c>
      <c r="AZ948" s="96">
        <f t="shared" si="67"/>
        <v>0</v>
      </c>
      <c r="BA948" s="96">
        <f t="shared" si="68"/>
        <v>0</v>
      </c>
      <c r="BB948" s="96">
        <f t="shared" si="69"/>
        <v>0</v>
      </c>
    </row>
    <row r="949" spans="33:54" hidden="1" x14ac:dyDescent="0.25">
      <c r="AG949" s="1" t="str">
        <f t="shared" si="70"/>
        <v/>
      </c>
      <c r="AH949" s="90">
        <v>375</v>
      </c>
      <c r="AI949" s="90">
        <v>375</v>
      </c>
      <c r="AJ949" s="1" t="str">
        <f>IFERROR(VLOOKUP(VLOOKUP($AI949,SALESTRANS,4,FALSE),'Master Info'!$A$14:$U$113,17,FALSE),"")</f>
        <v/>
      </c>
      <c r="AK949" s="1" t="str">
        <f>'Master Info'!$B$6&amp;Return!AI949</f>
        <v>17-18/375</v>
      </c>
      <c r="AL949" s="93" t="str">
        <f>IFERROR(VLOOKUP($AI949,'PIVOT REPORT'!$A$5:$K$1000,3,FALSE),"")</f>
        <v/>
      </c>
      <c r="AM949" s="91" t="str">
        <f>IFERROR(VLOOKUP($AI949,'PIVOT REPORT'!$A$5:$K$1000,9,FALSE),"")</f>
        <v/>
      </c>
      <c r="AN949" s="95" t="str">
        <f>IFERROR(VLOOKUP($AI949,'PIVOT REPORT'!$A$5:$K$1000,4,FALSE),"")</f>
        <v/>
      </c>
      <c r="AO949" s="91" t="str">
        <f>IFERROR(VLOOKUP($AI949,'PIVOT REPORT'!$A$5:$K$1000,5,FALSE),"")</f>
        <v/>
      </c>
      <c r="AP949" s="91" t="str">
        <f>IFERROR(VLOOKUP($AI949,'PIVOT REPORT'!$A$5:$K$1000,6,FALSE),"")</f>
        <v/>
      </c>
      <c r="AQ949" s="91" t="str">
        <f>IFERROR(VLOOKUP($AI949,'PIVOT REPORT'!$A$5:$K$1000,7,FALSE),"")</f>
        <v/>
      </c>
      <c r="AR949" s="91" t="str">
        <f>IFERROR(VLOOKUP($AI949,'PIVOT REPORT'!$A$5:$K$1000,8,FALSE),"")</f>
        <v/>
      </c>
      <c r="AS949" s="1"/>
      <c r="AT949" s="1" t="str">
        <f t="shared" si="61"/>
        <v/>
      </c>
      <c r="AU949" s="1" t="str">
        <f t="shared" si="62"/>
        <v>REGLIST</v>
      </c>
      <c r="AV949" s="1" t="str">
        <f t="shared" si="63"/>
        <v>REGLIST</v>
      </c>
      <c r="AW949" s="97">
        <f t="shared" si="64"/>
        <v>0</v>
      </c>
      <c r="AX949" s="96">
        <f t="shared" si="65"/>
        <v>0</v>
      </c>
      <c r="AY949" s="96">
        <f t="shared" si="66"/>
        <v>0</v>
      </c>
      <c r="AZ949" s="96">
        <f t="shared" si="67"/>
        <v>0</v>
      </c>
      <c r="BA949" s="96">
        <f t="shared" si="68"/>
        <v>0</v>
      </c>
      <c r="BB949" s="96">
        <f t="shared" si="69"/>
        <v>0</v>
      </c>
    </row>
    <row r="950" spans="33:54" hidden="1" x14ac:dyDescent="0.25">
      <c r="AG950" s="1" t="str">
        <f t="shared" si="70"/>
        <v/>
      </c>
      <c r="AH950" s="90">
        <v>376</v>
      </c>
      <c r="AI950" s="90">
        <v>376</v>
      </c>
      <c r="AJ950" s="1" t="str">
        <f>IFERROR(VLOOKUP(VLOOKUP($AI950,SALESTRANS,4,FALSE),'Master Info'!$A$14:$U$113,17,FALSE),"")</f>
        <v/>
      </c>
      <c r="AK950" s="1" t="str">
        <f>'Master Info'!$B$6&amp;Return!AI950</f>
        <v>17-18/376</v>
      </c>
      <c r="AL950" s="93" t="str">
        <f>IFERROR(VLOOKUP($AI950,'PIVOT REPORT'!$A$5:$K$1000,3,FALSE),"")</f>
        <v/>
      </c>
      <c r="AM950" s="91" t="str">
        <f>IFERROR(VLOOKUP($AI950,'PIVOT REPORT'!$A$5:$K$1000,9,FALSE),"")</f>
        <v/>
      </c>
      <c r="AN950" s="95" t="str">
        <f>IFERROR(VLOOKUP($AI950,'PIVOT REPORT'!$A$5:$K$1000,4,FALSE),"")</f>
        <v/>
      </c>
      <c r="AO950" s="91" t="str">
        <f>IFERROR(VLOOKUP($AI950,'PIVOT REPORT'!$A$5:$K$1000,5,FALSE),"")</f>
        <v/>
      </c>
      <c r="AP950" s="91" t="str">
        <f>IFERROR(VLOOKUP($AI950,'PIVOT REPORT'!$A$5:$K$1000,6,FALSE),"")</f>
        <v/>
      </c>
      <c r="AQ950" s="91" t="str">
        <f>IFERROR(VLOOKUP($AI950,'PIVOT REPORT'!$A$5:$K$1000,7,FALSE),"")</f>
        <v/>
      </c>
      <c r="AR950" s="91" t="str">
        <f>IFERROR(VLOOKUP($AI950,'PIVOT REPORT'!$A$5:$K$1000,8,FALSE),"")</f>
        <v/>
      </c>
      <c r="AS950" s="1"/>
      <c r="AT950" s="1" t="str">
        <f t="shared" si="61"/>
        <v/>
      </c>
      <c r="AU950" s="1" t="str">
        <f t="shared" si="62"/>
        <v>REGLIST</v>
      </c>
      <c r="AV950" s="1" t="str">
        <f t="shared" si="63"/>
        <v>REGLIST</v>
      </c>
      <c r="AW950" s="97">
        <f t="shared" si="64"/>
        <v>0</v>
      </c>
      <c r="AX950" s="96">
        <f t="shared" si="65"/>
        <v>0</v>
      </c>
      <c r="AY950" s="96">
        <f t="shared" si="66"/>
        <v>0</v>
      </c>
      <c r="AZ950" s="96">
        <f t="shared" si="67"/>
        <v>0</v>
      </c>
      <c r="BA950" s="96">
        <f t="shared" si="68"/>
        <v>0</v>
      </c>
      <c r="BB950" s="96">
        <f t="shared" si="69"/>
        <v>0</v>
      </c>
    </row>
    <row r="951" spans="33:54" hidden="1" x14ac:dyDescent="0.25">
      <c r="AG951" s="1" t="str">
        <f t="shared" si="70"/>
        <v/>
      </c>
      <c r="AH951" s="90">
        <v>377</v>
      </c>
      <c r="AI951" s="90">
        <v>377</v>
      </c>
      <c r="AJ951" s="1" t="str">
        <f>IFERROR(VLOOKUP(VLOOKUP($AI951,SALESTRANS,4,FALSE),'Master Info'!$A$14:$U$113,17,FALSE),"")</f>
        <v/>
      </c>
      <c r="AK951" s="1" t="str">
        <f>'Master Info'!$B$6&amp;Return!AI951</f>
        <v>17-18/377</v>
      </c>
      <c r="AL951" s="93" t="str">
        <f>IFERROR(VLOOKUP($AI951,'PIVOT REPORT'!$A$5:$K$1000,3,FALSE),"")</f>
        <v/>
      </c>
      <c r="AM951" s="91" t="str">
        <f>IFERROR(VLOOKUP($AI951,'PIVOT REPORT'!$A$5:$K$1000,9,FALSE),"")</f>
        <v/>
      </c>
      <c r="AN951" s="95" t="str">
        <f>IFERROR(VLOOKUP($AI951,'PIVOT REPORT'!$A$5:$K$1000,4,FALSE),"")</f>
        <v/>
      </c>
      <c r="AO951" s="91" t="str">
        <f>IFERROR(VLOOKUP($AI951,'PIVOT REPORT'!$A$5:$K$1000,5,FALSE),"")</f>
        <v/>
      </c>
      <c r="AP951" s="91" t="str">
        <f>IFERROR(VLOOKUP($AI951,'PIVOT REPORT'!$A$5:$K$1000,6,FALSE),"")</f>
        <v/>
      </c>
      <c r="AQ951" s="91" t="str">
        <f>IFERROR(VLOOKUP($AI951,'PIVOT REPORT'!$A$5:$K$1000,7,FALSE),"")</f>
        <v/>
      </c>
      <c r="AR951" s="91" t="str">
        <f>IFERROR(VLOOKUP($AI951,'PIVOT REPORT'!$A$5:$K$1000,8,FALSE),"")</f>
        <v/>
      </c>
      <c r="AS951" s="1"/>
      <c r="AT951" s="1" t="str">
        <f t="shared" si="61"/>
        <v/>
      </c>
      <c r="AU951" s="1" t="str">
        <f t="shared" si="62"/>
        <v>REGLIST</v>
      </c>
      <c r="AV951" s="1" t="str">
        <f t="shared" si="63"/>
        <v>REGLIST</v>
      </c>
      <c r="AW951" s="97">
        <f t="shared" si="64"/>
        <v>0</v>
      </c>
      <c r="AX951" s="96">
        <f t="shared" si="65"/>
        <v>0</v>
      </c>
      <c r="AY951" s="96">
        <f t="shared" si="66"/>
        <v>0</v>
      </c>
      <c r="AZ951" s="96">
        <f t="shared" si="67"/>
        <v>0</v>
      </c>
      <c r="BA951" s="96">
        <f t="shared" si="68"/>
        <v>0</v>
      </c>
      <c r="BB951" s="96">
        <f t="shared" si="69"/>
        <v>0</v>
      </c>
    </row>
    <row r="952" spans="33:54" hidden="1" x14ac:dyDescent="0.25">
      <c r="AG952" s="1" t="str">
        <f t="shared" si="70"/>
        <v/>
      </c>
      <c r="AH952" s="90">
        <v>378</v>
      </c>
      <c r="AI952" s="90">
        <v>378</v>
      </c>
      <c r="AJ952" s="1" t="str">
        <f>IFERROR(VLOOKUP(VLOOKUP($AI952,SALESTRANS,4,FALSE),'Master Info'!$A$14:$U$113,17,FALSE),"")</f>
        <v/>
      </c>
      <c r="AK952" s="1" t="str">
        <f>'Master Info'!$B$6&amp;Return!AI952</f>
        <v>17-18/378</v>
      </c>
      <c r="AL952" s="93" t="str">
        <f>IFERROR(VLOOKUP($AI952,'PIVOT REPORT'!$A$5:$K$1000,3,FALSE),"")</f>
        <v/>
      </c>
      <c r="AM952" s="91" t="str">
        <f>IFERROR(VLOOKUP($AI952,'PIVOT REPORT'!$A$5:$K$1000,9,FALSE),"")</f>
        <v/>
      </c>
      <c r="AN952" s="95" t="str">
        <f>IFERROR(VLOOKUP($AI952,'PIVOT REPORT'!$A$5:$K$1000,4,FALSE),"")</f>
        <v/>
      </c>
      <c r="AO952" s="91" t="str">
        <f>IFERROR(VLOOKUP($AI952,'PIVOT REPORT'!$A$5:$K$1000,5,FALSE),"")</f>
        <v/>
      </c>
      <c r="AP952" s="91" t="str">
        <f>IFERROR(VLOOKUP($AI952,'PIVOT REPORT'!$A$5:$K$1000,6,FALSE),"")</f>
        <v/>
      </c>
      <c r="AQ952" s="91" t="str">
        <f>IFERROR(VLOOKUP($AI952,'PIVOT REPORT'!$A$5:$K$1000,7,FALSE),"")</f>
        <v/>
      </c>
      <c r="AR952" s="91" t="str">
        <f>IFERROR(VLOOKUP($AI952,'PIVOT REPORT'!$A$5:$K$1000,8,FALSE),"")</f>
        <v/>
      </c>
      <c r="AS952" s="1"/>
      <c r="AT952" s="1" t="str">
        <f t="shared" si="61"/>
        <v/>
      </c>
      <c r="AU952" s="1" t="str">
        <f t="shared" si="62"/>
        <v>REGLIST</v>
      </c>
      <c r="AV952" s="1" t="str">
        <f t="shared" si="63"/>
        <v>REGLIST</v>
      </c>
      <c r="AW952" s="97">
        <f t="shared" si="64"/>
        <v>0</v>
      </c>
      <c r="AX952" s="96">
        <f t="shared" si="65"/>
        <v>0</v>
      </c>
      <c r="AY952" s="96">
        <f t="shared" si="66"/>
        <v>0</v>
      </c>
      <c r="AZ952" s="96">
        <f t="shared" si="67"/>
        <v>0</v>
      </c>
      <c r="BA952" s="96">
        <f t="shared" si="68"/>
        <v>0</v>
      </c>
      <c r="BB952" s="96">
        <f t="shared" si="69"/>
        <v>0</v>
      </c>
    </row>
    <row r="953" spans="33:54" hidden="1" x14ac:dyDescent="0.25">
      <c r="AG953" s="1" t="str">
        <f t="shared" si="70"/>
        <v/>
      </c>
      <c r="AH953" s="90">
        <v>379</v>
      </c>
      <c r="AI953" s="90">
        <v>379</v>
      </c>
      <c r="AJ953" s="1" t="str">
        <f>IFERROR(VLOOKUP(VLOOKUP($AI953,SALESTRANS,4,FALSE),'Master Info'!$A$14:$U$113,17,FALSE),"")</f>
        <v/>
      </c>
      <c r="AK953" s="1" t="str">
        <f>'Master Info'!$B$6&amp;Return!AI953</f>
        <v>17-18/379</v>
      </c>
      <c r="AL953" s="93" t="str">
        <f>IFERROR(VLOOKUP($AI953,'PIVOT REPORT'!$A$5:$K$1000,3,FALSE),"")</f>
        <v/>
      </c>
      <c r="AM953" s="91" t="str">
        <f>IFERROR(VLOOKUP($AI953,'PIVOT REPORT'!$A$5:$K$1000,9,FALSE),"")</f>
        <v/>
      </c>
      <c r="AN953" s="95" t="str">
        <f>IFERROR(VLOOKUP($AI953,'PIVOT REPORT'!$A$5:$K$1000,4,FALSE),"")</f>
        <v/>
      </c>
      <c r="AO953" s="91" t="str">
        <f>IFERROR(VLOOKUP($AI953,'PIVOT REPORT'!$A$5:$K$1000,5,FALSE),"")</f>
        <v/>
      </c>
      <c r="AP953" s="91" t="str">
        <f>IFERROR(VLOOKUP($AI953,'PIVOT REPORT'!$A$5:$K$1000,6,FALSE),"")</f>
        <v/>
      </c>
      <c r="AQ953" s="91" t="str">
        <f>IFERROR(VLOOKUP($AI953,'PIVOT REPORT'!$A$5:$K$1000,7,FALSE),"")</f>
        <v/>
      </c>
      <c r="AR953" s="91" t="str">
        <f>IFERROR(VLOOKUP($AI953,'PIVOT REPORT'!$A$5:$K$1000,8,FALSE),"")</f>
        <v/>
      </c>
      <c r="AS953" s="1"/>
      <c r="AT953" s="1" t="str">
        <f t="shared" si="61"/>
        <v/>
      </c>
      <c r="AU953" s="1" t="str">
        <f t="shared" si="62"/>
        <v>REGLIST</v>
      </c>
      <c r="AV953" s="1" t="str">
        <f t="shared" si="63"/>
        <v>REGLIST</v>
      </c>
      <c r="AW953" s="97">
        <f t="shared" si="64"/>
        <v>0</v>
      </c>
      <c r="AX953" s="96">
        <f t="shared" si="65"/>
        <v>0</v>
      </c>
      <c r="AY953" s="96">
        <f t="shared" si="66"/>
        <v>0</v>
      </c>
      <c r="AZ953" s="96">
        <f t="shared" si="67"/>
        <v>0</v>
      </c>
      <c r="BA953" s="96">
        <f t="shared" si="68"/>
        <v>0</v>
      </c>
      <c r="BB953" s="96">
        <f t="shared" si="69"/>
        <v>0</v>
      </c>
    </row>
    <row r="954" spans="33:54" hidden="1" x14ac:dyDescent="0.25">
      <c r="AG954" s="1" t="str">
        <f t="shared" si="70"/>
        <v/>
      </c>
      <c r="AH954" s="90">
        <v>380</v>
      </c>
      <c r="AI954" s="90">
        <v>380</v>
      </c>
      <c r="AJ954" s="1" t="str">
        <f>IFERROR(VLOOKUP(VLOOKUP($AI954,SALESTRANS,4,FALSE),'Master Info'!$A$14:$U$113,17,FALSE),"")</f>
        <v/>
      </c>
      <c r="AK954" s="1" t="str">
        <f>'Master Info'!$B$6&amp;Return!AI954</f>
        <v>17-18/380</v>
      </c>
      <c r="AL954" s="93" t="str">
        <f>IFERROR(VLOOKUP($AI954,'PIVOT REPORT'!$A$5:$K$1000,3,FALSE),"")</f>
        <v/>
      </c>
      <c r="AM954" s="91" t="str">
        <f>IFERROR(VLOOKUP($AI954,'PIVOT REPORT'!$A$5:$K$1000,9,FALSE),"")</f>
        <v/>
      </c>
      <c r="AN954" s="95" t="str">
        <f>IFERROR(VLOOKUP($AI954,'PIVOT REPORT'!$A$5:$K$1000,4,FALSE),"")</f>
        <v/>
      </c>
      <c r="AO954" s="91" t="str">
        <f>IFERROR(VLOOKUP($AI954,'PIVOT REPORT'!$A$5:$K$1000,5,FALSE),"")</f>
        <v/>
      </c>
      <c r="AP954" s="91" t="str">
        <f>IFERROR(VLOOKUP($AI954,'PIVOT REPORT'!$A$5:$K$1000,6,FALSE),"")</f>
        <v/>
      </c>
      <c r="AQ954" s="91" t="str">
        <f>IFERROR(VLOOKUP($AI954,'PIVOT REPORT'!$A$5:$K$1000,7,FALSE),"")</f>
        <v/>
      </c>
      <c r="AR954" s="91" t="str">
        <f>IFERROR(VLOOKUP($AI954,'PIVOT REPORT'!$A$5:$K$1000,8,FALSE),"")</f>
        <v/>
      </c>
      <c r="AS954" s="1"/>
      <c r="AT954" s="1" t="str">
        <f t="shared" si="61"/>
        <v/>
      </c>
      <c r="AU954" s="1" t="str">
        <f t="shared" si="62"/>
        <v>REGLIST</v>
      </c>
      <c r="AV954" s="1" t="str">
        <f t="shared" si="63"/>
        <v>REGLIST</v>
      </c>
      <c r="AW954" s="97">
        <f t="shared" si="64"/>
        <v>0</v>
      </c>
      <c r="AX954" s="96">
        <f t="shared" si="65"/>
        <v>0</v>
      </c>
      <c r="AY954" s="96">
        <f t="shared" si="66"/>
        <v>0</v>
      </c>
      <c r="AZ954" s="96">
        <f t="shared" si="67"/>
        <v>0</v>
      </c>
      <c r="BA954" s="96">
        <f t="shared" si="68"/>
        <v>0</v>
      </c>
      <c r="BB954" s="96">
        <f t="shared" si="69"/>
        <v>0</v>
      </c>
    </row>
    <row r="955" spans="33:54" hidden="1" x14ac:dyDescent="0.25">
      <c r="AG955" s="1" t="str">
        <f t="shared" si="70"/>
        <v/>
      </c>
      <c r="AH955" s="90">
        <v>381</v>
      </c>
      <c r="AI955" s="90">
        <v>381</v>
      </c>
      <c r="AJ955" s="1" t="str">
        <f>IFERROR(VLOOKUP(VLOOKUP($AI955,SALESTRANS,4,FALSE),'Master Info'!$A$14:$U$113,17,FALSE),"")</f>
        <v/>
      </c>
      <c r="AK955" s="1" t="str">
        <f>'Master Info'!$B$6&amp;Return!AI955</f>
        <v>17-18/381</v>
      </c>
      <c r="AL955" s="93" t="str">
        <f>IFERROR(VLOOKUP($AI955,'PIVOT REPORT'!$A$5:$K$1000,3,FALSE),"")</f>
        <v/>
      </c>
      <c r="AM955" s="91" t="str">
        <f>IFERROR(VLOOKUP($AI955,'PIVOT REPORT'!$A$5:$K$1000,9,FALSE),"")</f>
        <v/>
      </c>
      <c r="AN955" s="95" t="str">
        <f>IFERROR(VLOOKUP($AI955,'PIVOT REPORT'!$A$5:$K$1000,4,FALSE),"")</f>
        <v/>
      </c>
      <c r="AO955" s="91" t="str">
        <f>IFERROR(VLOOKUP($AI955,'PIVOT REPORT'!$A$5:$K$1000,5,FALSE),"")</f>
        <v/>
      </c>
      <c r="AP955" s="91" t="str">
        <f>IFERROR(VLOOKUP($AI955,'PIVOT REPORT'!$A$5:$K$1000,6,FALSE),"")</f>
        <v/>
      </c>
      <c r="AQ955" s="91" t="str">
        <f>IFERROR(VLOOKUP($AI955,'PIVOT REPORT'!$A$5:$K$1000,7,FALSE),"")</f>
        <v/>
      </c>
      <c r="AR955" s="91" t="str">
        <f>IFERROR(VLOOKUP($AI955,'PIVOT REPORT'!$A$5:$K$1000,8,FALSE),"")</f>
        <v/>
      </c>
      <c r="AS955" s="1"/>
      <c r="AT955" s="1" t="str">
        <f t="shared" si="61"/>
        <v/>
      </c>
      <c r="AU955" s="1" t="str">
        <f t="shared" si="62"/>
        <v>REGLIST</v>
      </c>
      <c r="AV955" s="1" t="str">
        <f t="shared" si="63"/>
        <v>REGLIST</v>
      </c>
      <c r="AW955" s="97">
        <f t="shared" si="64"/>
        <v>0</v>
      </c>
      <c r="AX955" s="96">
        <f t="shared" si="65"/>
        <v>0</v>
      </c>
      <c r="AY955" s="96">
        <f t="shared" si="66"/>
        <v>0</v>
      </c>
      <c r="AZ955" s="96">
        <f t="shared" si="67"/>
        <v>0</v>
      </c>
      <c r="BA955" s="96">
        <f t="shared" si="68"/>
        <v>0</v>
      </c>
      <c r="BB955" s="96">
        <f t="shared" si="69"/>
        <v>0</v>
      </c>
    </row>
    <row r="956" spans="33:54" hidden="1" x14ac:dyDescent="0.25">
      <c r="AG956" s="1" t="str">
        <f t="shared" si="70"/>
        <v/>
      </c>
      <c r="AH956" s="90">
        <v>382</v>
      </c>
      <c r="AI956" s="90">
        <v>382</v>
      </c>
      <c r="AJ956" s="1" t="str">
        <f>IFERROR(VLOOKUP(VLOOKUP($AI956,SALESTRANS,4,FALSE),'Master Info'!$A$14:$U$113,17,FALSE),"")</f>
        <v/>
      </c>
      <c r="AK956" s="1" t="str">
        <f>'Master Info'!$B$6&amp;Return!AI956</f>
        <v>17-18/382</v>
      </c>
      <c r="AL956" s="93" t="str">
        <f>IFERROR(VLOOKUP($AI956,'PIVOT REPORT'!$A$5:$K$1000,3,FALSE),"")</f>
        <v/>
      </c>
      <c r="AM956" s="91" t="str">
        <f>IFERROR(VLOOKUP($AI956,'PIVOT REPORT'!$A$5:$K$1000,9,FALSE),"")</f>
        <v/>
      </c>
      <c r="AN956" s="95" t="str">
        <f>IFERROR(VLOOKUP($AI956,'PIVOT REPORT'!$A$5:$K$1000,4,FALSE),"")</f>
        <v/>
      </c>
      <c r="AO956" s="91" t="str">
        <f>IFERROR(VLOOKUP($AI956,'PIVOT REPORT'!$A$5:$K$1000,5,FALSE),"")</f>
        <v/>
      </c>
      <c r="AP956" s="91" t="str">
        <f>IFERROR(VLOOKUP($AI956,'PIVOT REPORT'!$A$5:$K$1000,6,FALSE),"")</f>
        <v/>
      </c>
      <c r="AQ956" s="91" t="str">
        <f>IFERROR(VLOOKUP($AI956,'PIVOT REPORT'!$A$5:$K$1000,7,FALSE),"")</f>
        <v/>
      </c>
      <c r="AR956" s="91" t="str">
        <f>IFERROR(VLOOKUP($AI956,'PIVOT REPORT'!$A$5:$K$1000,8,FALSE),"")</f>
        <v/>
      </c>
      <c r="AS956" s="1"/>
      <c r="AT956" s="1" t="str">
        <f t="shared" si="61"/>
        <v/>
      </c>
      <c r="AU956" s="1" t="str">
        <f t="shared" si="62"/>
        <v>REGLIST</v>
      </c>
      <c r="AV956" s="1" t="str">
        <f t="shared" si="63"/>
        <v>REGLIST</v>
      </c>
      <c r="AW956" s="97">
        <f t="shared" si="64"/>
        <v>0</v>
      </c>
      <c r="AX956" s="96">
        <f t="shared" si="65"/>
        <v>0</v>
      </c>
      <c r="AY956" s="96">
        <f t="shared" si="66"/>
        <v>0</v>
      </c>
      <c r="AZ956" s="96">
        <f t="shared" si="67"/>
        <v>0</v>
      </c>
      <c r="BA956" s="96">
        <f t="shared" si="68"/>
        <v>0</v>
      </c>
      <c r="BB956" s="96">
        <f t="shared" si="69"/>
        <v>0</v>
      </c>
    </row>
    <row r="957" spans="33:54" hidden="1" x14ac:dyDescent="0.25">
      <c r="AG957" s="1" t="str">
        <f t="shared" si="70"/>
        <v/>
      </c>
      <c r="AH957" s="90">
        <v>383</v>
      </c>
      <c r="AI957" s="90">
        <v>383</v>
      </c>
      <c r="AJ957" s="1" t="str">
        <f>IFERROR(VLOOKUP(VLOOKUP($AI957,SALESTRANS,4,FALSE),'Master Info'!$A$14:$U$113,17,FALSE),"")</f>
        <v/>
      </c>
      <c r="AK957" s="1" t="str">
        <f>'Master Info'!$B$6&amp;Return!AI957</f>
        <v>17-18/383</v>
      </c>
      <c r="AL957" s="93" t="str">
        <f>IFERROR(VLOOKUP($AI957,'PIVOT REPORT'!$A$5:$K$1000,3,FALSE),"")</f>
        <v/>
      </c>
      <c r="AM957" s="91" t="str">
        <f>IFERROR(VLOOKUP($AI957,'PIVOT REPORT'!$A$5:$K$1000,9,FALSE),"")</f>
        <v/>
      </c>
      <c r="AN957" s="95" t="str">
        <f>IFERROR(VLOOKUP($AI957,'PIVOT REPORT'!$A$5:$K$1000,4,FALSE),"")</f>
        <v/>
      </c>
      <c r="AO957" s="91" t="str">
        <f>IFERROR(VLOOKUP($AI957,'PIVOT REPORT'!$A$5:$K$1000,5,FALSE),"")</f>
        <v/>
      </c>
      <c r="AP957" s="91" t="str">
        <f>IFERROR(VLOOKUP($AI957,'PIVOT REPORT'!$A$5:$K$1000,6,FALSE),"")</f>
        <v/>
      </c>
      <c r="AQ957" s="91" t="str">
        <f>IFERROR(VLOOKUP($AI957,'PIVOT REPORT'!$A$5:$K$1000,7,FALSE),"")</f>
        <v/>
      </c>
      <c r="AR957" s="91" t="str">
        <f>IFERROR(VLOOKUP($AI957,'PIVOT REPORT'!$A$5:$K$1000,8,FALSE),"")</f>
        <v/>
      </c>
      <c r="AS957" s="1"/>
      <c r="AT957" s="1" t="str">
        <f t="shared" si="61"/>
        <v/>
      </c>
      <c r="AU957" s="1" t="str">
        <f t="shared" si="62"/>
        <v>REGLIST</v>
      </c>
      <c r="AV957" s="1" t="str">
        <f t="shared" si="63"/>
        <v>REGLIST</v>
      </c>
      <c r="AW957" s="97">
        <f t="shared" si="64"/>
        <v>0</v>
      </c>
      <c r="AX957" s="96">
        <f t="shared" si="65"/>
        <v>0</v>
      </c>
      <c r="AY957" s="96">
        <f t="shared" si="66"/>
        <v>0</v>
      </c>
      <c r="AZ957" s="96">
        <f t="shared" si="67"/>
        <v>0</v>
      </c>
      <c r="BA957" s="96">
        <f t="shared" si="68"/>
        <v>0</v>
      </c>
      <c r="BB957" s="96">
        <f t="shared" si="69"/>
        <v>0</v>
      </c>
    </row>
    <row r="958" spans="33:54" hidden="1" x14ac:dyDescent="0.25">
      <c r="AG958" s="1" t="str">
        <f t="shared" si="70"/>
        <v/>
      </c>
      <c r="AH958" s="90">
        <v>384</v>
      </c>
      <c r="AI958" s="90">
        <v>384</v>
      </c>
      <c r="AJ958" s="1" t="str">
        <f>IFERROR(VLOOKUP(VLOOKUP($AI958,SALESTRANS,4,FALSE),'Master Info'!$A$14:$U$113,17,FALSE),"")</f>
        <v/>
      </c>
      <c r="AK958" s="1" t="str">
        <f>'Master Info'!$B$6&amp;Return!AI958</f>
        <v>17-18/384</v>
      </c>
      <c r="AL958" s="93" t="str">
        <f>IFERROR(VLOOKUP($AI958,'PIVOT REPORT'!$A$5:$K$1000,3,FALSE),"")</f>
        <v/>
      </c>
      <c r="AM958" s="91" t="str">
        <f>IFERROR(VLOOKUP($AI958,'PIVOT REPORT'!$A$5:$K$1000,9,FALSE),"")</f>
        <v/>
      </c>
      <c r="AN958" s="95" t="str">
        <f>IFERROR(VLOOKUP($AI958,'PIVOT REPORT'!$A$5:$K$1000,4,FALSE),"")</f>
        <v/>
      </c>
      <c r="AO958" s="91" t="str">
        <f>IFERROR(VLOOKUP($AI958,'PIVOT REPORT'!$A$5:$K$1000,5,FALSE),"")</f>
        <v/>
      </c>
      <c r="AP958" s="91" t="str">
        <f>IFERROR(VLOOKUP($AI958,'PIVOT REPORT'!$A$5:$K$1000,6,FALSE),"")</f>
        <v/>
      </c>
      <c r="AQ958" s="91" t="str">
        <f>IFERROR(VLOOKUP($AI958,'PIVOT REPORT'!$A$5:$K$1000,7,FALSE),"")</f>
        <v/>
      </c>
      <c r="AR958" s="91" t="str">
        <f>IFERROR(VLOOKUP($AI958,'PIVOT REPORT'!$A$5:$K$1000,8,FALSE),"")</f>
        <v/>
      </c>
      <c r="AS958" s="1"/>
      <c r="AT958" s="1" t="str">
        <f t="shared" si="61"/>
        <v/>
      </c>
      <c r="AU958" s="1" t="str">
        <f t="shared" si="62"/>
        <v>REGLIST</v>
      </c>
      <c r="AV958" s="1" t="str">
        <f t="shared" si="63"/>
        <v>REGLIST</v>
      </c>
      <c r="AW958" s="97">
        <f t="shared" si="64"/>
        <v>0</v>
      </c>
      <c r="AX958" s="96">
        <f t="shared" si="65"/>
        <v>0</v>
      </c>
      <c r="AY958" s="96">
        <f t="shared" si="66"/>
        <v>0</v>
      </c>
      <c r="AZ958" s="96">
        <f t="shared" si="67"/>
        <v>0</v>
      </c>
      <c r="BA958" s="96">
        <f t="shared" si="68"/>
        <v>0</v>
      </c>
      <c r="BB958" s="96">
        <f t="shared" si="69"/>
        <v>0</v>
      </c>
    </row>
    <row r="959" spans="33:54" hidden="1" x14ac:dyDescent="0.25">
      <c r="AG959" s="1" t="str">
        <f t="shared" si="70"/>
        <v/>
      </c>
      <c r="AH959" s="90">
        <v>385</v>
      </c>
      <c r="AI959" s="90">
        <v>385</v>
      </c>
      <c r="AJ959" s="1" t="str">
        <f>IFERROR(VLOOKUP(VLOOKUP($AI959,SALESTRANS,4,FALSE),'Master Info'!$A$14:$U$113,17,FALSE),"")</f>
        <v/>
      </c>
      <c r="AK959" s="1" t="str">
        <f>'Master Info'!$B$6&amp;Return!AI959</f>
        <v>17-18/385</v>
      </c>
      <c r="AL959" s="93" t="str">
        <f>IFERROR(VLOOKUP($AI959,'PIVOT REPORT'!$A$5:$K$1000,3,FALSE),"")</f>
        <v/>
      </c>
      <c r="AM959" s="91" t="str">
        <f>IFERROR(VLOOKUP($AI959,'PIVOT REPORT'!$A$5:$K$1000,9,FALSE),"")</f>
        <v/>
      </c>
      <c r="AN959" s="95" t="str">
        <f>IFERROR(VLOOKUP($AI959,'PIVOT REPORT'!$A$5:$K$1000,4,FALSE),"")</f>
        <v/>
      </c>
      <c r="AO959" s="91" t="str">
        <f>IFERROR(VLOOKUP($AI959,'PIVOT REPORT'!$A$5:$K$1000,5,FALSE),"")</f>
        <v/>
      </c>
      <c r="AP959" s="91" t="str">
        <f>IFERROR(VLOOKUP($AI959,'PIVOT REPORT'!$A$5:$K$1000,6,FALSE),"")</f>
        <v/>
      </c>
      <c r="AQ959" s="91" t="str">
        <f>IFERROR(VLOOKUP($AI959,'PIVOT REPORT'!$A$5:$K$1000,7,FALSE),"")</f>
        <v/>
      </c>
      <c r="AR959" s="91" t="str">
        <f>IFERROR(VLOOKUP($AI959,'PIVOT REPORT'!$A$5:$K$1000,8,FALSE),"")</f>
        <v/>
      </c>
      <c r="AS959" s="1"/>
      <c r="AT959" s="1" t="str">
        <f t="shared" ref="AT959:AT1022" si="71">IFERROR(VLOOKUP(LEFT(AJ959,2),State,2),"")</f>
        <v/>
      </c>
      <c r="AU959" s="1" t="str">
        <f t="shared" ref="AU959:AU1022" si="72">IF(RIGHT(AJ959,12)&lt;&gt;"UNREGISTERED","REGLIST",IF(AND(AO959&gt;=250000,AP959&gt;0),"IGSLIST","CONSO"))</f>
        <v>REGLIST</v>
      </c>
      <c r="AV959" s="1" t="str">
        <f t="shared" si="63"/>
        <v>REGLIST</v>
      </c>
      <c r="AW959" s="97">
        <f t="shared" si="64"/>
        <v>0</v>
      </c>
      <c r="AX959" s="96">
        <f t="shared" si="65"/>
        <v>0</v>
      </c>
      <c r="AY959" s="96">
        <f t="shared" si="66"/>
        <v>0</v>
      </c>
      <c r="AZ959" s="96">
        <f t="shared" si="67"/>
        <v>0</v>
      </c>
      <c r="BA959" s="96">
        <f t="shared" si="68"/>
        <v>0</v>
      </c>
      <c r="BB959" s="96">
        <f t="shared" si="69"/>
        <v>0</v>
      </c>
    </row>
    <row r="960" spans="33:54" hidden="1" x14ac:dyDescent="0.25">
      <c r="AG960" s="1" t="str">
        <f t="shared" si="70"/>
        <v/>
      </c>
      <c r="AH960" s="90">
        <v>386</v>
      </c>
      <c r="AI960" s="90">
        <v>386</v>
      </c>
      <c r="AJ960" s="1" t="str">
        <f>IFERROR(VLOOKUP(VLOOKUP($AI960,SALESTRANS,4,FALSE),'Master Info'!$A$14:$U$113,17,FALSE),"")</f>
        <v/>
      </c>
      <c r="AK960" s="1" t="str">
        <f>'Master Info'!$B$6&amp;Return!AI960</f>
        <v>17-18/386</v>
      </c>
      <c r="AL960" s="93" t="str">
        <f>IFERROR(VLOOKUP($AI960,'PIVOT REPORT'!$A$5:$K$1000,3,FALSE),"")</f>
        <v/>
      </c>
      <c r="AM960" s="91" t="str">
        <f>IFERROR(VLOOKUP($AI960,'PIVOT REPORT'!$A$5:$K$1000,9,FALSE),"")</f>
        <v/>
      </c>
      <c r="AN960" s="95" t="str">
        <f>IFERROR(VLOOKUP($AI960,'PIVOT REPORT'!$A$5:$K$1000,4,FALSE),"")</f>
        <v/>
      </c>
      <c r="AO960" s="91" t="str">
        <f>IFERROR(VLOOKUP($AI960,'PIVOT REPORT'!$A$5:$K$1000,5,FALSE),"")</f>
        <v/>
      </c>
      <c r="AP960" s="91" t="str">
        <f>IFERROR(VLOOKUP($AI960,'PIVOT REPORT'!$A$5:$K$1000,6,FALSE),"")</f>
        <v/>
      </c>
      <c r="AQ960" s="91" t="str">
        <f>IFERROR(VLOOKUP($AI960,'PIVOT REPORT'!$A$5:$K$1000,7,FALSE),"")</f>
        <v/>
      </c>
      <c r="AR960" s="91" t="str">
        <f>IFERROR(VLOOKUP($AI960,'PIVOT REPORT'!$A$5:$K$1000,8,FALSE),"")</f>
        <v/>
      </c>
      <c r="AS960" s="1"/>
      <c r="AT960" s="1" t="str">
        <f t="shared" si="71"/>
        <v/>
      </c>
      <c r="AU960" s="1" t="str">
        <f t="shared" si="72"/>
        <v>REGLIST</v>
      </c>
      <c r="AV960" s="1" t="str">
        <f t="shared" ref="AV960:AV1023" si="73">AG960&amp;AU960</f>
        <v>REGLIST</v>
      </c>
      <c r="AW960" s="97">
        <f t="shared" ref="AW960:AW1023" si="74">IF(MONTH($K$2)&amp;"CONSO"=$AV960,$AN960,0)</f>
        <v>0</v>
      </c>
      <c r="AX960" s="96">
        <f t="shared" ref="AX960:AX1023" si="75">IF(MONTH($K$2)&amp;"CONSO"=$AV960,$AO960,0)</f>
        <v>0</v>
      </c>
      <c r="AY960" s="96">
        <f t="shared" ref="AY960:AY1023" si="76">IF(MONTH($K$2)&amp;"CONSO"=$AV960,$AP960,0)</f>
        <v>0</v>
      </c>
      <c r="AZ960" s="96">
        <f t="shared" ref="AZ960:AZ1023" si="77">IF(MONTH($K$2)&amp;"CONSO"=$AV960,$AQ960,0)</f>
        <v>0</v>
      </c>
      <c r="BA960" s="96">
        <f t="shared" ref="BA960:BA1023" si="78">IF(MONTH($K$2)&amp;"CONSO"=$AV960,$AR960,0)</f>
        <v>0</v>
      </c>
      <c r="BB960" s="96">
        <f t="shared" ref="BB960:BB1023" si="79">IF(MONTH($K$2)&amp;"CONSO"=$AV960,$AM960,0)</f>
        <v>0</v>
      </c>
    </row>
    <row r="961" spans="33:54" hidden="1" x14ac:dyDescent="0.25">
      <c r="AG961" s="1" t="str">
        <f t="shared" si="70"/>
        <v/>
      </c>
      <c r="AH961" s="90">
        <v>387</v>
      </c>
      <c r="AI961" s="90">
        <v>387</v>
      </c>
      <c r="AJ961" s="1" t="str">
        <f>IFERROR(VLOOKUP(VLOOKUP($AI961,SALESTRANS,4,FALSE),'Master Info'!$A$14:$U$113,17,FALSE),"")</f>
        <v/>
      </c>
      <c r="AK961" s="1" t="str">
        <f>'Master Info'!$B$6&amp;Return!AI961</f>
        <v>17-18/387</v>
      </c>
      <c r="AL961" s="93" t="str">
        <f>IFERROR(VLOOKUP($AI961,'PIVOT REPORT'!$A$5:$K$1000,3,FALSE),"")</f>
        <v/>
      </c>
      <c r="AM961" s="91" t="str">
        <f>IFERROR(VLOOKUP($AI961,'PIVOT REPORT'!$A$5:$K$1000,9,FALSE),"")</f>
        <v/>
      </c>
      <c r="AN961" s="95" t="str">
        <f>IFERROR(VLOOKUP($AI961,'PIVOT REPORT'!$A$5:$K$1000,4,FALSE),"")</f>
        <v/>
      </c>
      <c r="AO961" s="91" t="str">
        <f>IFERROR(VLOOKUP($AI961,'PIVOT REPORT'!$A$5:$K$1000,5,FALSE),"")</f>
        <v/>
      </c>
      <c r="AP961" s="91" t="str">
        <f>IFERROR(VLOOKUP($AI961,'PIVOT REPORT'!$A$5:$K$1000,6,FALSE),"")</f>
        <v/>
      </c>
      <c r="AQ961" s="91" t="str">
        <f>IFERROR(VLOOKUP($AI961,'PIVOT REPORT'!$A$5:$K$1000,7,FALSE),"")</f>
        <v/>
      </c>
      <c r="AR961" s="91" t="str">
        <f>IFERROR(VLOOKUP($AI961,'PIVOT REPORT'!$A$5:$K$1000,8,FALSE),"")</f>
        <v/>
      </c>
      <c r="AS961" s="1"/>
      <c r="AT961" s="1" t="str">
        <f t="shared" si="71"/>
        <v/>
      </c>
      <c r="AU961" s="1" t="str">
        <f t="shared" si="72"/>
        <v>REGLIST</v>
      </c>
      <c r="AV961" s="1" t="str">
        <f t="shared" si="73"/>
        <v>REGLIST</v>
      </c>
      <c r="AW961" s="97">
        <f t="shared" si="74"/>
        <v>0</v>
      </c>
      <c r="AX961" s="96">
        <f t="shared" si="75"/>
        <v>0</v>
      </c>
      <c r="AY961" s="96">
        <f t="shared" si="76"/>
        <v>0</v>
      </c>
      <c r="AZ961" s="96">
        <f t="shared" si="77"/>
        <v>0</v>
      </c>
      <c r="BA961" s="96">
        <f t="shared" si="78"/>
        <v>0</v>
      </c>
      <c r="BB961" s="96">
        <f t="shared" si="79"/>
        <v>0</v>
      </c>
    </row>
    <row r="962" spans="33:54" hidden="1" x14ac:dyDescent="0.25">
      <c r="AG962" s="1" t="str">
        <f t="shared" ref="AG962:AG1025" si="80">IFERROR(MONTH(AL962),"")</f>
        <v/>
      </c>
      <c r="AH962" s="90">
        <v>388</v>
      </c>
      <c r="AI962" s="90">
        <v>388</v>
      </c>
      <c r="AJ962" s="1" t="str">
        <f>IFERROR(VLOOKUP(VLOOKUP($AI962,SALESTRANS,4,FALSE),'Master Info'!$A$14:$U$113,17,FALSE),"")</f>
        <v/>
      </c>
      <c r="AK962" s="1" t="str">
        <f>'Master Info'!$B$6&amp;Return!AI962</f>
        <v>17-18/388</v>
      </c>
      <c r="AL962" s="93" t="str">
        <f>IFERROR(VLOOKUP($AI962,'PIVOT REPORT'!$A$5:$K$1000,3,FALSE),"")</f>
        <v/>
      </c>
      <c r="AM962" s="91" t="str">
        <f>IFERROR(VLOOKUP($AI962,'PIVOT REPORT'!$A$5:$K$1000,9,FALSE),"")</f>
        <v/>
      </c>
      <c r="AN962" s="95" t="str">
        <f>IFERROR(VLOOKUP($AI962,'PIVOT REPORT'!$A$5:$K$1000,4,FALSE),"")</f>
        <v/>
      </c>
      <c r="AO962" s="91" t="str">
        <f>IFERROR(VLOOKUP($AI962,'PIVOT REPORT'!$A$5:$K$1000,5,FALSE),"")</f>
        <v/>
      </c>
      <c r="AP962" s="91" t="str">
        <f>IFERROR(VLOOKUP($AI962,'PIVOT REPORT'!$A$5:$K$1000,6,FALSE),"")</f>
        <v/>
      </c>
      <c r="AQ962" s="91" t="str">
        <f>IFERROR(VLOOKUP($AI962,'PIVOT REPORT'!$A$5:$K$1000,7,FALSE),"")</f>
        <v/>
      </c>
      <c r="AR962" s="91" t="str">
        <f>IFERROR(VLOOKUP($AI962,'PIVOT REPORT'!$A$5:$K$1000,8,FALSE),"")</f>
        <v/>
      </c>
      <c r="AS962" s="1"/>
      <c r="AT962" s="1" t="str">
        <f t="shared" si="71"/>
        <v/>
      </c>
      <c r="AU962" s="1" t="str">
        <f t="shared" si="72"/>
        <v>REGLIST</v>
      </c>
      <c r="AV962" s="1" t="str">
        <f t="shared" si="73"/>
        <v>REGLIST</v>
      </c>
      <c r="AW962" s="97">
        <f t="shared" si="74"/>
        <v>0</v>
      </c>
      <c r="AX962" s="96">
        <f t="shared" si="75"/>
        <v>0</v>
      </c>
      <c r="AY962" s="96">
        <f t="shared" si="76"/>
        <v>0</v>
      </c>
      <c r="AZ962" s="96">
        <f t="shared" si="77"/>
        <v>0</v>
      </c>
      <c r="BA962" s="96">
        <f t="shared" si="78"/>
        <v>0</v>
      </c>
      <c r="BB962" s="96">
        <f t="shared" si="79"/>
        <v>0</v>
      </c>
    </row>
    <row r="963" spans="33:54" hidden="1" x14ac:dyDescent="0.25">
      <c r="AG963" s="1" t="str">
        <f t="shared" si="80"/>
        <v/>
      </c>
      <c r="AH963" s="90">
        <v>389</v>
      </c>
      <c r="AI963" s="90">
        <v>389</v>
      </c>
      <c r="AJ963" s="1" t="str">
        <f>IFERROR(VLOOKUP(VLOOKUP($AI963,SALESTRANS,4,FALSE),'Master Info'!$A$14:$U$113,17,FALSE),"")</f>
        <v/>
      </c>
      <c r="AK963" s="1" t="str">
        <f>'Master Info'!$B$6&amp;Return!AI963</f>
        <v>17-18/389</v>
      </c>
      <c r="AL963" s="93" t="str">
        <f>IFERROR(VLOOKUP($AI963,'PIVOT REPORT'!$A$5:$K$1000,3,FALSE),"")</f>
        <v/>
      </c>
      <c r="AM963" s="91" t="str">
        <f>IFERROR(VLOOKUP($AI963,'PIVOT REPORT'!$A$5:$K$1000,9,FALSE),"")</f>
        <v/>
      </c>
      <c r="AN963" s="95" t="str">
        <f>IFERROR(VLOOKUP($AI963,'PIVOT REPORT'!$A$5:$K$1000,4,FALSE),"")</f>
        <v/>
      </c>
      <c r="AO963" s="91" t="str">
        <f>IFERROR(VLOOKUP($AI963,'PIVOT REPORT'!$A$5:$K$1000,5,FALSE),"")</f>
        <v/>
      </c>
      <c r="AP963" s="91" t="str">
        <f>IFERROR(VLOOKUP($AI963,'PIVOT REPORT'!$A$5:$K$1000,6,FALSE),"")</f>
        <v/>
      </c>
      <c r="AQ963" s="91" t="str">
        <f>IFERROR(VLOOKUP($AI963,'PIVOT REPORT'!$A$5:$K$1000,7,FALSE),"")</f>
        <v/>
      </c>
      <c r="AR963" s="91" t="str">
        <f>IFERROR(VLOOKUP($AI963,'PIVOT REPORT'!$A$5:$K$1000,8,FALSE),"")</f>
        <v/>
      </c>
      <c r="AS963" s="1"/>
      <c r="AT963" s="1" t="str">
        <f t="shared" si="71"/>
        <v/>
      </c>
      <c r="AU963" s="1" t="str">
        <f t="shared" si="72"/>
        <v>REGLIST</v>
      </c>
      <c r="AV963" s="1" t="str">
        <f t="shared" si="73"/>
        <v>REGLIST</v>
      </c>
      <c r="AW963" s="97">
        <f t="shared" si="74"/>
        <v>0</v>
      </c>
      <c r="AX963" s="96">
        <f t="shared" si="75"/>
        <v>0</v>
      </c>
      <c r="AY963" s="96">
        <f t="shared" si="76"/>
        <v>0</v>
      </c>
      <c r="AZ963" s="96">
        <f t="shared" si="77"/>
        <v>0</v>
      </c>
      <c r="BA963" s="96">
        <f t="shared" si="78"/>
        <v>0</v>
      </c>
      <c r="BB963" s="96">
        <f t="shared" si="79"/>
        <v>0</v>
      </c>
    </row>
    <row r="964" spans="33:54" hidden="1" x14ac:dyDescent="0.25">
      <c r="AG964" s="1" t="str">
        <f t="shared" si="80"/>
        <v/>
      </c>
      <c r="AH964" s="90">
        <v>390</v>
      </c>
      <c r="AI964" s="90">
        <v>390</v>
      </c>
      <c r="AJ964" s="1" t="str">
        <f>IFERROR(VLOOKUP(VLOOKUP($AI964,SALESTRANS,4,FALSE),'Master Info'!$A$14:$U$113,17,FALSE),"")</f>
        <v/>
      </c>
      <c r="AK964" s="1" t="str">
        <f>'Master Info'!$B$6&amp;Return!AI964</f>
        <v>17-18/390</v>
      </c>
      <c r="AL964" s="93" t="str">
        <f>IFERROR(VLOOKUP($AI964,'PIVOT REPORT'!$A$5:$K$1000,3,FALSE),"")</f>
        <v/>
      </c>
      <c r="AM964" s="91" t="str">
        <f>IFERROR(VLOOKUP($AI964,'PIVOT REPORT'!$A$5:$K$1000,9,FALSE),"")</f>
        <v/>
      </c>
      <c r="AN964" s="95" t="str">
        <f>IFERROR(VLOOKUP($AI964,'PIVOT REPORT'!$A$5:$K$1000,4,FALSE),"")</f>
        <v/>
      </c>
      <c r="AO964" s="91" t="str">
        <f>IFERROR(VLOOKUP($AI964,'PIVOT REPORT'!$A$5:$K$1000,5,FALSE),"")</f>
        <v/>
      </c>
      <c r="AP964" s="91" t="str">
        <f>IFERROR(VLOOKUP($AI964,'PIVOT REPORT'!$A$5:$K$1000,6,FALSE),"")</f>
        <v/>
      </c>
      <c r="AQ964" s="91" t="str">
        <f>IFERROR(VLOOKUP($AI964,'PIVOT REPORT'!$A$5:$K$1000,7,FALSE),"")</f>
        <v/>
      </c>
      <c r="AR964" s="91" t="str">
        <f>IFERROR(VLOOKUP($AI964,'PIVOT REPORT'!$A$5:$K$1000,8,FALSE),"")</f>
        <v/>
      </c>
      <c r="AS964" s="1"/>
      <c r="AT964" s="1" t="str">
        <f t="shared" si="71"/>
        <v/>
      </c>
      <c r="AU964" s="1" t="str">
        <f t="shared" si="72"/>
        <v>REGLIST</v>
      </c>
      <c r="AV964" s="1" t="str">
        <f t="shared" si="73"/>
        <v>REGLIST</v>
      </c>
      <c r="AW964" s="97">
        <f t="shared" si="74"/>
        <v>0</v>
      </c>
      <c r="AX964" s="96">
        <f t="shared" si="75"/>
        <v>0</v>
      </c>
      <c r="AY964" s="96">
        <f t="shared" si="76"/>
        <v>0</v>
      </c>
      <c r="AZ964" s="96">
        <f t="shared" si="77"/>
        <v>0</v>
      </c>
      <c r="BA964" s="96">
        <f t="shared" si="78"/>
        <v>0</v>
      </c>
      <c r="BB964" s="96">
        <f t="shared" si="79"/>
        <v>0</v>
      </c>
    </row>
    <row r="965" spans="33:54" hidden="1" x14ac:dyDescent="0.25">
      <c r="AG965" s="1" t="str">
        <f t="shared" si="80"/>
        <v/>
      </c>
      <c r="AH965" s="90">
        <v>391</v>
      </c>
      <c r="AI965" s="90">
        <v>391</v>
      </c>
      <c r="AJ965" s="1" t="str">
        <f>IFERROR(VLOOKUP(VLOOKUP($AI965,SALESTRANS,4,FALSE),'Master Info'!$A$14:$U$113,17,FALSE),"")</f>
        <v/>
      </c>
      <c r="AK965" s="1" t="str">
        <f>'Master Info'!$B$6&amp;Return!AI965</f>
        <v>17-18/391</v>
      </c>
      <c r="AL965" s="93" t="str">
        <f>IFERROR(VLOOKUP($AI965,'PIVOT REPORT'!$A$5:$K$1000,3,FALSE),"")</f>
        <v/>
      </c>
      <c r="AM965" s="91" t="str">
        <f>IFERROR(VLOOKUP($AI965,'PIVOT REPORT'!$A$5:$K$1000,9,FALSE),"")</f>
        <v/>
      </c>
      <c r="AN965" s="95" t="str">
        <f>IFERROR(VLOOKUP($AI965,'PIVOT REPORT'!$A$5:$K$1000,4,FALSE),"")</f>
        <v/>
      </c>
      <c r="AO965" s="91" t="str">
        <f>IFERROR(VLOOKUP($AI965,'PIVOT REPORT'!$A$5:$K$1000,5,FALSE),"")</f>
        <v/>
      </c>
      <c r="AP965" s="91" t="str">
        <f>IFERROR(VLOOKUP($AI965,'PIVOT REPORT'!$A$5:$K$1000,6,FALSE),"")</f>
        <v/>
      </c>
      <c r="AQ965" s="91" t="str">
        <f>IFERROR(VLOOKUP($AI965,'PIVOT REPORT'!$A$5:$K$1000,7,FALSE),"")</f>
        <v/>
      </c>
      <c r="AR965" s="91" t="str">
        <f>IFERROR(VLOOKUP($AI965,'PIVOT REPORT'!$A$5:$K$1000,8,FALSE),"")</f>
        <v/>
      </c>
      <c r="AS965" s="1"/>
      <c r="AT965" s="1" t="str">
        <f t="shared" si="71"/>
        <v/>
      </c>
      <c r="AU965" s="1" t="str">
        <f t="shared" si="72"/>
        <v>REGLIST</v>
      </c>
      <c r="AV965" s="1" t="str">
        <f t="shared" si="73"/>
        <v>REGLIST</v>
      </c>
      <c r="AW965" s="97">
        <f t="shared" si="74"/>
        <v>0</v>
      </c>
      <c r="AX965" s="96">
        <f t="shared" si="75"/>
        <v>0</v>
      </c>
      <c r="AY965" s="96">
        <f t="shared" si="76"/>
        <v>0</v>
      </c>
      <c r="AZ965" s="96">
        <f t="shared" si="77"/>
        <v>0</v>
      </c>
      <c r="BA965" s="96">
        <f t="shared" si="78"/>
        <v>0</v>
      </c>
      <c r="BB965" s="96">
        <f t="shared" si="79"/>
        <v>0</v>
      </c>
    </row>
    <row r="966" spans="33:54" hidden="1" x14ac:dyDescent="0.25">
      <c r="AG966" s="1" t="str">
        <f t="shared" si="80"/>
        <v/>
      </c>
      <c r="AH966" s="90">
        <v>392</v>
      </c>
      <c r="AI966" s="90">
        <v>392</v>
      </c>
      <c r="AJ966" s="1" t="str">
        <f>IFERROR(VLOOKUP(VLOOKUP($AI966,SALESTRANS,4,FALSE),'Master Info'!$A$14:$U$113,17,FALSE),"")</f>
        <v/>
      </c>
      <c r="AK966" s="1" t="str">
        <f>'Master Info'!$B$6&amp;Return!AI966</f>
        <v>17-18/392</v>
      </c>
      <c r="AL966" s="93" t="str">
        <f>IFERROR(VLOOKUP($AI966,'PIVOT REPORT'!$A$5:$K$1000,3,FALSE),"")</f>
        <v/>
      </c>
      <c r="AM966" s="91" t="str">
        <f>IFERROR(VLOOKUP($AI966,'PIVOT REPORT'!$A$5:$K$1000,9,FALSE),"")</f>
        <v/>
      </c>
      <c r="AN966" s="95" t="str">
        <f>IFERROR(VLOOKUP($AI966,'PIVOT REPORT'!$A$5:$K$1000,4,FALSE),"")</f>
        <v/>
      </c>
      <c r="AO966" s="91" t="str">
        <f>IFERROR(VLOOKUP($AI966,'PIVOT REPORT'!$A$5:$K$1000,5,FALSE),"")</f>
        <v/>
      </c>
      <c r="AP966" s="91" t="str">
        <f>IFERROR(VLOOKUP($AI966,'PIVOT REPORT'!$A$5:$K$1000,6,FALSE),"")</f>
        <v/>
      </c>
      <c r="AQ966" s="91" t="str">
        <f>IFERROR(VLOOKUP($AI966,'PIVOT REPORT'!$A$5:$K$1000,7,FALSE),"")</f>
        <v/>
      </c>
      <c r="AR966" s="91" t="str">
        <f>IFERROR(VLOOKUP($AI966,'PIVOT REPORT'!$A$5:$K$1000,8,FALSE),"")</f>
        <v/>
      </c>
      <c r="AS966" s="1"/>
      <c r="AT966" s="1" t="str">
        <f t="shared" si="71"/>
        <v/>
      </c>
      <c r="AU966" s="1" t="str">
        <f t="shared" si="72"/>
        <v>REGLIST</v>
      </c>
      <c r="AV966" s="1" t="str">
        <f t="shared" si="73"/>
        <v>REGLIST</v>
      </c>
      <c r="AW966" s="97">
        <f t="shared" si="74"/>
        <v>0</v>
      </c>
      <c r="AX966" s="96">
        <f t="shared" si="75"/>
        <v>0</v>
      </c>
      <c r="AY966" s="96">
        <f t="shared" si="76"/>
        <v>0</v>
      </c>
      <c r="AZ966" s="96">
        <f t="shared" si="77"/>
        <v>0</v>
      </c>
      <c r="BA966" s="96">
        <f t="shared" si="78"/>
        <v>0</v>
      </c>
      <c r="BB966" s="96">
        <f t="shared" si="79"/>
        <v>0</v>
      </c>
    </row>
    <row r="967" spans="33:54" hidden="1" x14ac:dyDescent="0.25">
      <c r="AG967" s="1" t="str">
        <f t="shared" si="80"/>
        <v/>
      </c>
      <c r="AH967" s="90">
        <v>393</v>
      </c>
      <c r="AI967" s="90">
        <v>393</v>
      </c>
      <c r="AJ967" s="1" t="str">
        <f>IFERROR(VLOOKUP(VLOOKUP($AI967,SALESTRANS,4,FALSE),'Master Info'!$A$14:$U$113,17,FALSE),"")</f>
        <v/>
      </c>
      <c r="AK967" s="1" t="str">
        <f>'Master Info'!$B$6&amp;Return!AI967</f>
        <v>17-18/393</v>
      </c>
      <c r="AL967" s="93" t="str">
        <f>IFERROR(VLOOKUP($AI967,'PIVOT REPORT'!$A$5:$K$1000,3,FALSE),"")</f>
        <v/>
      </c>
      <c r="AM967" s="91" t="str">
        <f>IFERROR(VLOOKUP($AI967,'PIVOT REPORT'!$A$5:$K$1000,9,FALSE),"")</f>
        <v/>
      </c>
      <c r="AN967" s="95" t="str">
        <f>IFERROR(VLOOKUP($AI967,'PIVOT REPORT'!$A$5:$K$1000,4,FALSE),"")</f>
        <v/>
      </c>
      <c r="AO967" s="91" t="str">
        <f>IFERROR(VLOOKUP($AI967,'PIVOT REPORT'!$A$5:$K$1000,5,FALSE),"")</f>
        <v/>
      </c>
      <c r="AP967" s="91" t="str">
        <f>IFERROR(VLOOKUP($AI967,'PIVOT REPORT'!$A$5:$K$1000,6,FALSE),"")</f>
        <v/>
      </c>
      <c r="AQ967" s="91" t="str">
        <f>IFERROR(VLOOKUP($AI967,'PIVOT REPORT'!$A$5:$K$1000,7,FALSE),"")</f>
        <v/>
      </c>
      <c r="AR967" s="91" t="str">
        <f>IFERROR(VLOOKUP($AI967,'PIVOT REPORT'!$A$5:$K$1000,8,FALSE),"")</f>
        <v/>
      </c>
      <c r="AS967" s="1"/>
      <c r="AT967" s="1" t="str">
        <f t="shared" si="71"/>
        <v/>
      </c>
      <c r="AU967" s="1" t="str">
        <f t="shared" si="72"/>
        <v>REGLIST</v>
      </c>
      <c r="AV967" s="1" t="str">
        <f t="shared" si="73"/>
        <v>REGLIST</v>
      </c>
      <c r="AW967" s="97">
        <f t="shared" si="74"/>
        <v>0</v>
      </c>
      <c r="AX967" s="96">
        <f t="shared" si="75"/>
        <v>0</v>
      </c>
      <c r="AY967" s="96">
        <f t="shared" si="76"/>
        <v>0</v>
      </c>
      <c r="AZ967" s="96">
        <f t="shared" si="77"/>
        <v>0</v>
      </c>
      <c r="BA967" s="96">
        <f t="shared" si="78"/>
        <v>0</v>
      </c>
      <c r="BB967" s="96">
        <f t="shared" si="79"/>
        <v>0</v>
      </c>
    </row>
    <row r="968" spans="33:54" hidden="1" x14ac:dyDescent="0.25">
      <c r="AG968" s="1" t="str">
        <f t="shared" si="80"/>
        <v/>
      </c>
      <c r="AH968" s="90">
        <v>394</v>
      </c>
      <c r="AI968" s="90">
        <v>394</v>
      </c>
      <c r="AJ968" s="1" t="str">
        <f>IFERROR(VLOOKUP(VLOOKUP($AI968,SALESTRANS,4,FALSE),'Master Info'!$A$14:$U$113,17,FALSE),"")</f>
        <v/>
      </c>
      <c r="AK968" s="1" t="str">
        <f>'Master Info'!$B$6&amp;Return!AI968</f>
        <v>17-18/394</v>
      </c>
      <c r="AL968" s="93" t="str">
        <f>IFERROR(VLOOKUP($AI968,'PIVOT REPORT'!$A$5:$K$1000,3,FALSE),"")</f>
        <v/>
      </c>
      <c r="AM968" s="91" t="str">
        <f>IFERROR(VLOOKUP($AI968,'PIVOT REPORT'!$A$5:$K$1000,9,FALSE),"")</f>
        <v/>
      </c>
      <c r="AN968" s="95" t="str">
        <f>IFERROR(VLOOKUP($AI968,'PIVOT REPORT'!$A$5:$K$1000,4,FALSE),"")</f>
        <v/>
      </c>
      <c r="AO968" s="91" t="str">
        <f>IFERROR(VLOOKUP($AI968,'PIVOT REPORT'!$A$5:$K$1000,5,FALSE),"")</f>
        <v/>
      </c>
      <c r="AP968" s="91" t="str">
        <f>IFERROR(VLOOKUP($AI968,'PIVOT REPORT'!$A$5:$K$1000,6,FALSE),"")</f>
        <v/>
      </c>
      <c r="AQ968" s="91" t="str">
        <f>IFERROR(VLOOKUP($AI968,'PIVOT REPORT'!$A$5:$K$1000,7,FALSE),"")</f>
        <v/>
      </c>
      <c r="AR968" s="91" t="str">
        <f>IFERROR(VLOOKUP($AI968,'PIVOT REPORT'!$A$5:$K$1000,8,FALSE),"")</f>
        <v/>
      </c>
      <c r="AS968" s="1"/>
      <c r="AT968" s="1" t="str">
        <f t="shared" si="71"/>
        <v/>
      </c>
      <c r="AU968" s="1" t="str">
        <f t="shared" si="72"/>
        <v>REGLIST</v>
      </c>
      <c r="AV968" s="1" t="str">
        <f t="shared" si="73"/>
        <v>REGLIST</v>
      </c>
      <c r="AW968" s="97">
        <f t="shared" si="74"/>
        <v>0</v>
      </c>
      <c r="AX968" s="96">
        <f t="shared" si="75"/>
        <v>0</v>
      </c>
      <c r="AY968" s="96">
        <f t="shared" si="76"/>
        <v>0</v>
      </c>
      <c r="AZ968" s="96">
        <f t="shared" si="77"/>
        <v>0</v>
      </c>
      <c r="BA968" s="96">
        <f t="shared" si="78"/>
        <v>0</v>
      </c>
      <c r="BB968" s="96">
        <f t="shared" si="79"/>
        <v>0</v>
      </c>
    </row>
    <row r="969" spans="33:54" hidden="1" x14ac:dyDescent="0.25">
      <c r="AG969" s="1" t="str">
        <f t="shared" si="80"/>
        <v/>
      </c>
      <c r="AH969" s="90">
        <v>395</v>
      </c>
      <c r="AI969" s="90">
        <v>395</v>
      </c>
      <c r="AJ969" s="1" t="str">
        <f>IFERROR(VLOOKUP(VLOOKUP($AI969,SALESTRANS,4,FALSE),'Master Info'!$A$14:$U$113,17,FALSE),"")</f>
        <v/>
      </c>
      <c r="AK969" s="1" t="str">
        <f>'Master Info'!$B$6&amp;Return!AI969</f>
        <v>17-18/395</v>
      </c>
      <c r="AL969" s="93" t="str">
        <f>IFERROR(VLOOKUP($AI969,'PIVOT REPORT'!$A$5:$K$1000,3,FALSE),"")</f>
        <v/>
      </c>
      <c r="AM969" s="91" t="str">
        <f>IFERROR(VLOOKUP($AI969,'PIVOT REPORT'!$A$5:$K$1000,9,FALSE),"")</f>
        <v/>
      </c>
      <c r="AN969" s="95" t="str">
        <f>IFERROR(VLOOKUP($AI969,'PIVOT REPORT'!$A$5:$K$1000,4,FALSE),"")</f>
        <v/>
      </c>
      <c r="AO969" s="91" t="str">
        <f>IFERROR(VLOOKUP($AI969,'PIVOT REPORT'!$A$5:$K$1000,5,FALSE),"")</f>
        <v/>
      </c>
      <c r="AP969" s="91" t="str">
        <f>IFERROR(VLOOKUP($AI969,'PIVOT REPORT'!$A$5:$K$1000,6,FALSE),"")</f>
        <v/>
      </c>
      <c r="AQ969" s="91" t="str">
        <f>IFERROR(VLOOKUP($AI969,'PIVOT REPORT'!$A$5:$K$1000,7,FALSE),"")</f>
        <v/>
      </c>
      <c r="AR969" s="91" t="str">
        <f>IFERROR(VLOOKUP($AI969,'PIVOT REPORT'!$A$5:$K$1000,8,FALSE),"")</f>
        <v/>
      </c>
      <c r="AS969" s="1"/>
      <c r="AT969" s="1" t="str">
        <f t="shared" si="71"/>
        <v/>
      </c>
      <c r="AU969" s="1" t="str">
        <f t="shared" si="72"/>
        <v>REGLIST</v>
      </c>
      <c r="AV969" s="1" t="str">
        <f t="shared" si="73"/>
        <v>REGLIST</v>
      </c>
      <c r="AW969" s="97">
        <f t="shared" si="74"/>
        <v>0</v>
      </c>
      <c r="AX969" s="96">
        <f t="shared" si="75"/>
        <v>0</v>
      </c>
      <c r="AY969" s="96">
        <f t="shared" si="76"/>
        <v>0</v>
      </c>
      <c r="AZ969" s="96">
        <f t="shared" si="77"/>
        <v>0</v>
      </c>
      <c r="BA969" s="96">
        <f t="shared" si="78"/>
        <v>0</v>
      </c>
      <c r="BB969" s="96">
        <f t="shared" si="79"/>
        <v>0</v>
      </c>
    </row>
    <row r="970" spans="33:54" hidden="1" x14ac:dyDescent="0.25">
      <c r="AG970" s="1" t="str">
        <f t="shared" si="80"/>
        <v/>
      </c>
      <c r="AH970" s="90">
        <v>396</v>
      </c>
      <c r="AI970" s="90">
        <v>396</v>
      </c>
      <c r="AJ970" s="1" t="str">
        <f>IFERROR(VLOOKUP(VLOOKUP($AI970,SALESTRANS,4,FALSE),'Master Info'!$A$14:$U$113,17,FALSE),"")</f>
        <v/>
      </c>
      <c r="AK970" s="1" t="str">
        <f>'Master Info'!$B$6&amp;Return!AI970</f>
        <v>17-18/396</v>
      </c>
      <c r="AL970" s="93" t="str">
        <f>IFERROR(VLOOKUP($AI970,'PIVOT REPORT'!$A$5:$K$1000,3,FALSE),"")</f>
        <v/>
      </c>
      <c r="AM970" s="91" t="str">
        <f>IFERROR(VLOOKUP($AI970,'PIVOT REPORT'!$A$5:$K$1000,9,FALSE),"")</f>
        <v/>
      </c>
      <c r="AN970" s="95" t="str">
        <f>IFERROR(VLOOKUP($AI970,'PIVOT REPORT'!$A$5:$K$1000,4,FALSE),"")</f>
        <v/>
      </c>
      <c r="AO970" s="91" t="str">
        <f>IFERROR(VLOOKUP($AI970,'PIVOT REPORT'!$A$5:$K$1000,5,FALSE),"")</f>
        <v/>
      </c>
      <c r="AP970" s="91" t="str">
        <f>IFERROR(VLOOKUP($AI970,'PIVOT REPORT'!$A$5:$K$1000,6,FALSE),"")</f>
        <v/>
      </c>
      <c r="AQ970" s="91" t="str">
        <f>IFERROR(VLOOKUP($AI970,'PIVOT REPORT'!$A$5:$K$1000,7,FALSE),"")</f>
        <v/>
      </c>
      <c r="AR970" s="91" t="str">
        <f>IFERROR(VLOOKUP($AI970,'PIVOT REPORT'!$A$5:$K$1000,8,FALSE),"")</f>
        <v/>
      </c>
      <c r="AS970" s="1"/>
      <c r="AT970" s="1" t="str">
        <f t="shared" si="71"/>
        <v/>
      </c>
      <c r="AU970" s="1" t="str">
        <f t="shared" si="72"/>
        <v>REGLIST</v>
      </c>
      <c r="AV970" s="1" t="str">
        <f t="shared" si="73"/>
        <v>REGLIST</v>
      </c>
      <c r="AW970" s="97">
        <f t="shared" si="74"/>
        <v>0</v>
      </c>
      <c r="AX970" s="96">
        <f t="shared" si="75"/>
        <v>0</v>
      </c>
      <c r="AY970" s="96">
        <f t="shared" si="76"/>
        <v>0</v>
      </c>
      <c r="AZ970" s="96">
        <f t="shared" si="77"/>
        <v>0</v>
      </c>
      <c r="BA970" s="96">
        <f t="shared" si="78"/>
        <v>0</v>
      </c>
      <c r="BB970" s="96">
        <f t="shared" si="79"/>
        <v>0</v>
      </c>
    </row>
    <row r="971" spans="33:54" hidden="1" x14ac:dyDescent="0.25">
      <c r="AG971" s="1" t="str">
        <f t="shared" si="80"/>
        <v/>
      </c>
      <c r="AH971" s="90">
        <v>397</v>
      </c>
      <c r="AI971" s="90">
        <v>397</v>
      </c>
      <c r="AJ971" s="1" t="str">
        <f>IFERROR(VLOOKUP(VLOOKUP($AI971,SALESTRANS,4,FALSE),'Master Info'!$A$14:$U$113,17,FALSE),"")</f>
        <v/>
      </c>
      <c r="AK971" s="1" t="str">
        <f>'Master Info'!$B$6&amp;Return!AI971</f>
        <v>17-18/397</v>
      </c>
      <c r="AL971" s="93" t="str">
        <f>IFERROR(VLOOKUP($AI971,'PIVOT REPORT'!$A$5:$K$1000,3,FALSE),"")</f>
        <v/>
      </c>
      <c r="AM971" s="91" t="str">
        <f>IFERROR(VLOOKUP($AI971,'PIVOT REPORT'!$A$5:$K$1000,9,FALSE),"")</f>
        <v/>
      </c>
      <c r="AN971" s="95" t="str">
        <f>IFERROR(VLOOKUP($AI971,'PIVOT REPORT'!$A$5:$K$1000,4,FALSE),"")</f>
        <v/>
      </c>
      <c r="AO971" s="91" t="str">
        <f>IFERROR(VLOOKUP($AI971,'PIVOT REPORT'!$A$5:$K$1000,5,FALSE),"")</f>
        <v/>
      </c>
      <c r="AP971" s="91" t="str">
        <f>IFERROR(VLOOKUP($AI971,'PIVOT REPORT'!$A$5:$K$1000,6,FALSE),"")</f>
        <v/>
      </c>
      <c r="AQ971" s="91" t="str">
        <f>IFERROR(VLOOKUP($AI971,'PIVOT REPORT'!$A$5:$K$1000,7,FALSE),"")</f>
        <v/>
      </c>
      <c r="AR971" s="91" t="str">
        <f>IFERROR(VLOOKUP($AI971,'PIVOT REPORT'!$A$5:$K$1000,8,FALSE),"")</f>
        <v/>
      </c>
      <c r="AS971" s="1"/>
      <c r="AT971" s="1" t="str">
        <f t="shared" si="71"/>
        <v/>
      </c>
      <c r="AU971" s="1" t="str">
        <f t="shared" si="72"/>
        <v>REGLIST</v>
      </c>
      <c r="AV971" s="1" t="str">
        <f t="shared" si="73"/>
        <v>REGLIST</v>
      </c>
      <c r="AW971" s="97">
        <f t="shared" si="74"/>
        <v>0</v>
      </c>
      <c r="AX971" s="96">
        <f t="shared" si="75"/>
        <v>0</v>
      </c>
      <c r="AY971" s="96">
        <f t="shared" si="76"/>
        <v>0</v>
      </c>
      <c r="AZ971" s="96">
        <f t="shared" si="77"/>
        <v>0</v>
      </c>
      <c r="BA971" s="96">
        <f t="shared" si="78"/>
        <v>0</v>
      </c>
      <c r="BB971" s="96">
        <f t="shared" si="79"/>
        <v>0</v>
      </c>
    </row>
    <row r="972" spans="33:54" hidden="1" x14ac:dyDescent="0.25">
      <c r="AG972" s="1" t="str">
        <f t="shared" si="80"/>
        <v/>
      </c>
      <c r="AH972" s="90">
        <v>398</v>
      </c>
      <c r="AI972" s="90">
        <v>398</v>
      </c>
      <c r="AJ972" s="1" t="str">
        <f>IFERROR(VLOOKUP(VLOOKUP($AI972,SALESTRANS,4,FALSE),'Master Info'!$A$14:$U$113,17,FALSE),"")</f>
        <v/>
      </c>
      <c r="AK972" s="1" t="str">
        <f>'Master Info'!$B$6&amp;Return!AI972</f>
        <v>17-18/398</v>
      </c>
      <c r="AL972" s="93" t="str">
        <f>IFERROR(VLOOKUP($AI972,'PIVOT REPORT'!$A$5:$K$1000,3,FALSE),"")</f>
        <v/>
      </c>
      <c r="AM972" s="91" t="str">
        <f>IFERROR(VLOOKUP($AI972,'PIVOT REPORT'!$A$5:$K$1000,9,FALSE),"")</f>
        <v/>
      </c>
      <c r="AN972" s="95" t="str">
        <f>IFERROR(VLOOKUP($AI972,'PIVOT REPORT'!$A$5:$K$1000,4,FALSE),"")</f>
        <v/>
      </c>
      <c r="AO972" s="91" t="str">
        <f>IFERROR(VLOOKUP($AI972,'PIVOT REPORT'!$A$5:$K$1000,5,FALSE),"")</f>
        <v/>
      </c>
      <c r="AP972" s="91" t="str">
        <f>IFERROR(VLOOKUP($AI972,'PIVOT REPORT'!$A$5:$K$1000,6,FALSE),"")</f>
        <v/>
      </c>
      <c r="AQ972" s="91" t="str">
        <f>IFERROR(VLOOKUP($AI972,'PIVOT REPORT'!$A$5:$K$1000,7,FALSE),"")</f>
        <v/>
      </c>
      <c r="AR972" s="91" t="str">
        <f>IFERROR(VLOOKUP($AI972,'PIVOT REPORT'!$A$5:$K$1000,8,FALSE),"")</f>
        <v/>
      </c>
      <c r="AS972" s="1"/>
      <c r="AT972" s="1" t="str">
        <f t="shared" si="71"/>
        <v/>
      </c>
      <c r="AU972" s="1" t="str">
        <f t="shared" si="72"/>
        <v>REGLIST</v>
      </c>
      <c r="AV972" s="1" t="str">
        <f t="shared" si="73"/>
        <v>REGLIST</v>
      </c>
      <c r="AW972" s="97">
        <f t="shared" si="74"/>
        <v>0</v>
      </c>
      <c r="AX972" s="96">
        <f t="shared" si="75"/>
        <v>0</v>
      </c>
      <c r="AY972" s="96">
        <f t="shared" si="76"/>
        <v>0</v>
      </c>
      <c r="AZ972" s="96">
        <f t="shared" si="77"/>
        <v>0</v>
      </c>
      <c r="BA972" s="96">
        <f t="shared" si="78"/>
        <v>0</v>
      </c>
      <c r="BB972" s="96">
        <f t="shared" si="79"/>
        <v>0</v>
      </c>
    </row>
    <row r="973" spans="33:54" hidden="1" x14ac:dyDescent="0.25">
      <c r="AG973" s="1" t="str">
        <f t="shared" si="80"/>
        <v/>
      </c>
      <c r="AH973" s="90">
        <v>399</v>
      </c>
      <c r="AI973" s="90">
        <v>399</v>
      </c>
      <c r="AJ973" s="1" t="str">
        <f>IFERROR(VLOOKUP(VLOOKUP($AI973,SALESTRANS,4,FALSE),'Master Info'!$A$14:$U$113,17,FALSE),"")</f>
        <v/>
      </c>
      <c r="AK973" s="1" t="str">
        <f>'Master Info'!$B$6&amp;Return!AI973</f>
        <v>17-18/399</v>
      </c>
      <c r="AL973" s="93" t="str">
        <f>IFERROR(VLOOKUP($AI973,'PIVOT REPORT'!$A$5:$K$1000,3,FALSE),"")</f>
        <v/>
      </c>
      <c r="AM973" s="91" t="str">
        <f>IFERROR(VLOOKUP($AI973,'PIVOT REPORT'!$A$5:$K$1000,9,FALSE),"")</f>
        <v/>
      </c>
      <c r="AN973" s="95" t="str">
        <f>IFERROR(VLOOKUP($AI973,'PIVOT REPORT'!$A$5:$K$1000,4,FALSE),"")</f>
        <v/>
      </c>
      <c r="AO973" s="91" t="str">
        <f>IFERROR(VLOOKUP($AI973,'PIVOT REPORT'!$A$5:$K$1000,5,FALSE),"")</f>
        <v/>
      </c>
      <c r="AP973" s="91" t="str">
        <f>IFERROR(VLOOKUP($AI973,'PIVOT REPORT'!$A$5:$K$1000,6,FALSE),"")</f>
        <v/>
      </c>
      <c r="AQ973" s="91" t="str">
        <f>IFERROR(VLOOKUP($AI973,'PIVOT REPORT'!$A$5:$K$1000,7,FALSE),"")</f>
        <v/>
      </c>
      <c r="AR973" s="91" t="str">
        <f>IFERROR(VLOOKUP($AI973,'PIVOT REPORT'!$A$5:$K$1000,8,FALSE),"")</f>
        <v/>
      </c>
      <c r="AS973" s="1"/>
      <c r="AT973" s="1" t="str">
        <f t="shared" si="71"/>
        <v/>
      </c>
      <c r="AU973" s="1" t="str">
        <f t="shared" si="72"/>
        <v>REGLIST</v>
      </c>
      <c r="AV973" s="1" t="str">
        <f t="shared" si="73"/>
        <v>REGLIST</v>
      </c>
      <c r="AW973" s="97">
        <f t="shared" si="74"/>
        <v>0</v>
      </c>
      <c r="AX973" s="96">
        <f t="shared" si="75"/>
        <v>0</v>
      </c>
      <c r="AY973" s="96">
        <f t="shared" si="76"/>
        <v>0</v>
      </c>
      <c r="AZ973" s="96">
        <f t="shared" si="77"/>
        <v>0</v>
      </c>
      <c r="BA973" s="96">
        <f t="shared" si="78"/>
        <v>0</v>
      </c>
      <c r="BB973" s="96">
        <f t="shared" si="79"/>
        <v>0</v>
      </c>
    </row>
    <row r="974" spans="33:54" hidden="1" x14ac:dyDescent="0.25">
      <c r="AG974" s="1" t="str">
        <f t="shared" si="80"/>
        <v/>
      </c>
      <c r="AH974" s="90">
        <v>400</v>
      </c>
      <c r="AI974" s="90">
        <v>400</v>
      </c>
      <c r="AJ974" s="1" t="str">
        <f>IFERROR(VLOOKUP(VLOOKUP($AI974,SALESTRANS,4,FALSE),'Master Info'!$A$14:$U$113,17,FALSE),"")</f>
        <v/>
      </c>
      <c r="AK974" s="1" t="str">
        <f>'Master Info'!$B$6&amp;Return!AI974</f>
        <v>17-18/400</v>
      </c>
      <c r="AL974" s="93" t="str">
        <f>IFERROR(VLOOKUP($AI974,'PIVOT REPORT'!$A$5:$K$1000,3,FALSE),"")</f>
        <v/>
      </c>
      <c r="AM974" s="91" t="str">
        <f>IFERROR(VLOOKUP($AI974,'PIVOT REPORT'!$A$5:$K$1000,9,FALSE),"")</f>
        <v/>
      </c>
      <c r="AN974" s="95" t="str">
        <f>IFERROR(VLOOKUP($AI974,'PIVOT REPORT'!$A$5:$K$1000,4,FALSE),"")</f>
        <v/>
      </c>
      <c r="AO974" s="91" t="str">
        <f>IFERROR(VLOOKUP($AI974,'PIVOT REPORT'!$A$5:$K$1000,5,FALSE),"")</f>
        <v/>
      </c>
      <c r="AP974" s="91" t="str">
        <f>IFERROR(VLOOKUP($AI974,'PIVOT REPORT'!$A$5:$K$1000,6,FALSE),"")</f>
        <v/>
      </c>
      <c r="AQ974" s="91" t="str">
        <f>IFERROR(VLOOKUP($AI974,'PIVOT REPORT'!$A$5:$K$1000,7,FALSE),"")</f>
        <v/>
      </c>
      <c r="AR974" s="91" t="str">
        <f>IFERROR(VLOOKUP($AI974,'PIVOT REPORT'!$A$5:$K$1000,8,FALSE),"")</f>
        <v/>
      </c>
      <c r="AS974" s="1"/>
      <c r="AT974" s="1" t="str">
        <f t="shared" si="71"/>
        <v/>
      </c>
      <c r="AU974" s="1" t="str">
        <f t="shared" si="72"/>
        <v>REGLIST</v>
      </c>
      <c r="AV974" s="1" t="str">
        <f t="shared" si="73"/>
        <v>REGLIST</v>
      </c>
      <c r="AW974" s="97">
        <f t="shared" si="74"/>
        <v>0</v>
      </c>
      <c r="AX974" s="96">
        <f t="shared" si="75"/>
        <v>0</v>
      </c>
      <c r="AY974" s="96">
        <f t="shared" si="76"/>
        <v>0</v>
      </c>
      <c r="AZ974" s="96">
        <f t="shared" si="77"/>
        <v>0</v>
      </c>
      <c r="BA974" s="96">
        <f t="shared" si="78"/>
        <v>0</v>
      </c>
      <c r="BB974" s="96">
        <f t="shared" si="79"/>
        <v>0</v>
      </c>
    </row>
    <row r="975" spans="33:54" hidden="1" x14ac:dyDescent="0.25">
      <c r="AG975" s="1" t="str">
        <f t="shared" si="80"/>
        <v/>
      </c>
      <c r="AH975" s="90">
        <v>401</v>
      </c>
      <c r="AI975" s="90">
        <v>401</v>
      </c>
      <c r="AJ975" s="1" t="str">
        <f>IFERROR(VLOOKUP(VLOOKUP($AI975,SALESTRANS,4,FALSE),'Master Info'!$A$14:$U$113,17,FALSE),"")</f>
        <v/>
      </c>
      <c r="AK975" s="1" t="str">
        <f>'Master Info'!$B$6&amp;Return!AI975</f>
        <v>17-18/401</v>
      </c>
      <c r="AL975" s="93" t="str">
        <f>IFERROR(VLOOKUP($AI975,'PIVOT REPORT'!$A$5:$K$1000,3,FALSE),"")</f>
        <v/>
      </c>
      <c r="AM975" s="91" t="str">
        <f>IFERROR(VLOOKUP($AI975,'PIVOT REPORT'!$A$5:$K$1000,9,FALSE),"")</f>
        <v/>
      </c>
      <c r="AN975" s="95" t="str">
        <f>IFERROR(VLOOKUP($AI975,'PIVOT REPORT'!$A$5:$K$1000,4,FALSE),"")</f>
        <v/>
      </c>
      <c r="AO975" s="91" t="str">
        <f>IFERROR(VLOOKUP($AI975,'PIVOT REPORT'!$A$5:$K$1000,5,FALSE),"")</f>
        <v/>
      </c>
      <c r="AP975" s="91" t="str">
        <f>IFERROR(VLOOKUP($AI975,'PIVOT REPORT'!$A$5:$K$1000,6,FALSE),"")</f>
        <v/>
      </c>
      <c r="AQ975" s="91" t="str">
        <f>IFERROR(VLOOKUP($AI975,'PIVOT REPORT'!$A$5:$K$1000,7,FALSE),"")</f>
        <v/>
      </c>
      <c r="AR975" s="91" t="str">
        <f>IFERROR(VLOOKUP($AI975,'PIVOT REPORT'!$A$5:$K$1000,8,FALSE),"")</f>
        <v/>
      </c>
      <c r="AS975" s="1"/>
      <c r="AT975" s="1" t="str">
        <f t="shared" si="71"/>
        <v/>
      </c>
      <c r="AU975" s="1" t="str">
        <f t="shared" si="72"/>
        <v>REGLIST</v>
      </c>
      <c r="AV975" s="1" t="str">
        <f t="shared" si="73"/>
        <v>REGLIST</v>
      </c>
      <c r="AW975" s="97">
        <f t="shared" si="74"/>
        <v>0</v>
      </c>
      <c r="AX975" s="96">
        <f t="shared" si="75"/>
        <v>0</v>
      </c>
      <c r="AY975" s="96">
        <f t="shared" si="76"/>
        <v>0</v>
      </c>
      <c r="AZ975" s="96">
        <f t="shared" si="77"/>
        <v>0</v>
      </c>
      <c r="BA975" s="96">
        <f t="shared" si="78"/>
        <v>0</v>
      </c>
      <c r="BB975" s="96">
        <f t="shared" si="79"/>
        <v>0</v>
      </c>
    </row>
    <row r="976" spans="33:54" hidden="1" x14ac:dyDescent="0.25">
      <c r="AG976" s="1" t="str">
        <f t="shared" si="80"/>
        <v/>
      </c>
      <c r="AH976" s="90">
        <v>402</v>
      </c>
      <c r="AI976" s="90">
        <v>402</v>
      </c>
      <c r="AJ976" s="1" t="str">
        <f>IFERROR(VLOOKUP(VLOOKUP($AI976,SALESTRANS,4,FALSE),'Master Info'!$A$14:$U$113,17,FALSE),"")</f>
        <v/>
      </c>
      <c r="AK976" s="1" t="str">
        <f>'Master Info'!$B$6&amp;Return!AI976</f>
        <v>17-18/402</v>
      </c>
      <c r="AL976" s="93" t="str">
        <f>IFERROR(VLOOKUP($AI976,'PIVOT REPORT'!$A$5:$K$1000,3,FALSE),"")</f>
        <v/>
      </c>
      <c r="AM976" s="91" t="str">
        <f>IFERROR(VLOOKUP($AI976,'PIVOT REPORT'!$A$5:$K$1000,9,FALSE),"")</f>
        <v/>
      </c>
      <c r="AN976" s="95" t="str">
        <f>IFERROR(VLOOKUP($AI976,'PIVOT REPORT'!$A$5:$K$1000,4,FALSE),"")</f>
        <v/>
      </c>
      <c r="AO976" s="91" t="str">
        <f>IFERROR(VLOOKUP($AI976,'PIVOT REPORT'!$A$5:$K$1000,5,FALSE),"")</f>
        <v/>
      </c>
      <c r="AP976" s="91" t="str">
        <f>IFERROR(VLOOKUP($AI976,'PIVOT REPORT'!$A$5:$K$1000,6,FALSE),"")</f>
        <v/>
      </c>
      <c r="AQ976" s="91" t="str">
        <f>IFERROR(VLOOKUP($AI976,'PIVOT REPORT'!$A$5:$K$1000,7,FALSE),"")</f>
        <v/>
      </c>
      <c r="AR976" s="91" t="str">
        <f>IFERROR(VLOOKUP($AI976,'PIVOT REPORT'!$A$5:$K$1000,8,FALSE),"")</f>
        <v/>
      </c>
      <c r="AS976" s="1"/>
      <c r="AT976" s="1" t="str">
        <f t="shared" si="71"/>
        <v/>
      </c>
      <c r="AU976" s="1" t="str">
        <f t="shared" si="72"/>
        <v>REGLIST</v>
      </c>
      <c r="AV976" s="1" t="str">
        <f t="shared" si="73"/>
        <v>REGLIST</v>
      </c>
      <c r="AW976" s="97">
        <f t="shared" si="74"/>
        <v>0</v>
      </c>
      <c r="AX976" s="96">
        <f t="shared" si="75"/>
        <v>0</v>
      </c>
      <c r="AY976" s="96">
        <f t="shared" si="76"/>
        <v>0</v>
      </c>
      <c r="AZ976" s="96">
        <f t="shared" si="77"/>
        <v>0</v>
      </c>
      <c r="BA976" s="96">
        <f t="shared" si="78"/>
        <v>0</v>
      </c>
      <c r="BB976" s="96">
        <f t="shared" si="79"/>
        <v>0</v>
      </c>
    </row>
    <row r="977" spans="33:54" hidden="1" x14ac:dyDescent="0.25">
      <c r="AG977" s="1" t="str">
        <f t="shared" si="80"/>
        <v/>
      </c>
      <c r="AH977" s="90">
        <v>403</v>
      </c>
      <c r="AI977" s="90">
        <v>403</v>
      </c>
      <c r="AJ977" s="1" t="str">
        <f>IFERROR(VLOOKUP(VLOOKUP($AI977,SALESTRANS,4,FALSE),'Master Info'!$A$14:$U$113,17,FALSE),"")</f>
        <v/>
      </c>
      <c r="AK977" s="1" t="str">
        <f>'Master Info'!$B$6&amp;Return!AI977</f>
        <v>17-18/403</v>
      </c>
      <c r="AL977" s="93" t="str">
        <f>IFERROR(VLOOKUP($AI977,'PIVOT REPORT'!$A$5:$K$1000,3,FALSE),"")</f>
        <v/>
      </c>
      <c r="AM977" s="91" t="str">
        <f>IFERROR(VLOOKUP($AI977,'PIVOT REPORT'!$A$5:$K$1000,9,FALSE),"")</f>
        <v/>
      </c>
      <c r="AN977" s="95" t="str">
        <f>IFERROR(VLOOKUP($AI977,'PIVOT REPORT'!$A$5:$K$1000,4,FALSE),"")</f>
        <v/>
      </c>
      <c r="AO977" s="91" t="str">
        <f>IFERROR(VLOOKUP($AI977,'PIVOT REPORT'!$A$5:$K$1000,5,FALSE),"")</f>
        <v/>
      </c>
      <c r="AP977" s="91" t="str">
        <f>IFERROR(VLOOKUP($AI977,'PIVOT REPORT'!$A$5:$K$1000,6,FALSE),"")</f>
        <v/>
      </c>
      <c r="AQ977" s="91" t="str">
        <f>IFERROR(VLOOKUP($AI977,'PIVOT REPORT'!$A$5:$K$1000,7,FALSE),"")</f>
        <v/>
      </c>
      <c r="AR977" s="91" t="str">
        <f>IFERROR(VLOOKUP($AI977,'PIVOT REPORT'!$A$5:$K$1000,8,FALSE),"")</f>
        <v/>
      </c>
      <c r="AS977" s="1"/>
      <c r="AT977" s="1" t="str">
        <f t="shared" si="71"/>
        <v/>
      </c>
      <c r="AU977" s="1" t="str">
        <f t="shared" si="72"/>
        <v>REGLIST</v>
      </c>
      <c r="AV977" s="1" t="str">
        <f t="shared" si="73"/>
        <v>REGLIST</v>
      </c>
      <c r="AW977" s="97">
        <f t="shared" si="74"/>
        <v>0</v>
      </c>
      <c r="AX977" s="96">
        <f t="shared" si="75"/>
        <v>0</v>
      </c>
      <c r="AY977" s="96">
        <f t="shared" si="76"/>
        <v>0</v>
      </c>
      <c r="AZ977" s="96">
        <f t="shared" si="77"/>
        <v>0</v>
      </c>
      <c r="BA977" s="96">
        <f t="shared" si="78"/>
        <v>0</v>
      </c>
      <c r="BB977" s="96">
        <f t="shared" si="79"/>
        <v>0</v>
      </c>
    </row>
    <row r="978" spans="33:54" hidden="1" x14ac:dyDescent="0.25">
      <c r="AG978" s="1" t="str">
        <f t="shared" si="80"/>
        <v/>
      </c>
      <c r="AH978" s="90">
        <v>404</v>
      </c>
      <c r="AI978" s="90">
        <v>404</v>
      </c>
      <c r="AJ978" s="1" t="str">
        <f>IFERROR(VLOOKUP(VLOOKUP($AI978,SALESTRANS,4,FALSE),'Master Info'!$A$14:$U$113,17,FALSE),"")</f>
        <v/>
      </c>
      <c r="AK978" s="1" t="str">
        <f>'Master Info'!$B$6&amp;Return!AI978</f>
        <v>17-18/404</v>
      </c>
      <c r="AL978" s="93" t="str">
        <f>IFERROR(VLOOKUP($AI978,'PIVOT REPORT'!$A$5:$K$1000,3,FALSE),"")</f>
        <v/>
      </c>
      <c r="AM978" s="91" t="str">
        <f>IFERROR(VLOOKUP($AI978,'PIVOT REPORT'!$A$5:$K$1000,9,FALSE),"")</f>
        <v/>
      </c>
      <c r="AN978" s="95" t="str">
        <f>IFERROR(VLOOKUP($AI978,'PIVOT REPORT'!$A$5:$K$1000,4,FALSE),"")</f>
        <v/>
      </c>
      <c r="AO978" s="91" t="str">
        <f>IFERROR(VLOOKUP($AI978,'PIVOT REPORT'!$A$5:$K$1000,5,FALSE),"")</f>
        <v/>
      </c>
      <c r="AP978" s="91" t="str">
        <f>IFERROR(VLOOKUP($AI978,'PIVOT REPORT'!$A$5:$K$1000,6,FALSE),"")</f>
        <v/>
      </c>
      <c r="AQ978" s="91" t="str">
        <f>IFERROR(VLOOKUP($AI978,'PIVOT REPORT'!$A$5:$K$1000,7,FALSE),"")</f>
        <v/>
      </c>
      <c r="AR978" s="91" t="str">
        <f>IFERROR(VLOOKUP($AI978,'PIVOT REPORT'!$A$5:$K$1000,8,FALSE),"")</f>
        <v/>
      </c>
      <c r="AS978" s="1"/>
      <c r="AT978" s="1" t="str">
        <f t="shared" si="71"/>
        <v/>
      </c>
      <c r="AU978" s="1" t="str">
        <f t="shared" si="72"/>
        <v>REGLIST</v>
      </c>
      <c r="AV978" s="1" t="str">
        <f t="shared" si="73"/>
        <v>REGLIST</v>
      </c>
      <c r="AW978" s="97">
        <f t="shared" si="74"/>
        <v>0</v>
      </c>
      <c r="AX978" s="96">
        <f t="shared" si="75"/>
        <v>0</v>
      </c>
      <c r="AY978" s="96">
        <f t="shared" si="76"/>
        <v>0</v>
      </c>
      <c r="AZ978" s="96">
        <f t="shared" si="77"/>
        <v>0</v>
      </c>
      <c r="BA978" s="96">
        <f t="shared" si="78"/>
        <v>0</v>
      </c>
      <c r="BB978" s="96">
        <f t="shared" si="79"/>
        <v>0</v>
      </c>
    </row>
    <row r="979" spans="33:54" hidden="1" x14ac:dyDescent="0.25">
      <c r="AG979" s="1" t="str">
        <f t="shared" si="80"/>
        <v/>
      </c>
      <c r="AH979" s="90">
        <v>405</v>
      </c>
      <c r="AI979" s="90">
        <v>405</v>
      </c>
      <c r="AJ979" s="1" t="str">
        <f>IFERROR(VLOOKUP(VLOOKUP($AI979,SALESTRANS,4,FALSE),'Master Info'!$A$14:$U$113,17,FALSE),"")</f>
        <v/>
      </c>
      <c r="AK979" s="1" t="str">
        <f>'Master Info'!$B$6&amp;Return!AI979</f>
        <v>17-18/405</v>
      </c>
      <c r="AL979" s="93" t="str">
        <f>IFERROR(VLOOKUP($AI979,'PIVOT REPORT'!$A$5:$K$1000,3,FALSE),"")</f>
        <v/>
      </c>
      <c r="AM979" s="91" t="str">
        <f>IFERROR(VLOOKUP($AI979,'PIVOT REPORT'!$A$5:$K$1000,9,FALSE),"")</f>
        <v/>
      </c>
      <c r="AN979" s="95" t="str">
        <f>IFERROR(VLOOKUP($AI979,'PIVOT REPORT'!$A$5:$K$1000,4,FALSE),"")</f>
        <v/>
      </c>
      <c r="AO979" s="91" t="str">
        <f>IFERROR(VLOOKUP($AI979,'PIVOT REPORT'!$A$5:$K$1000,5,FALSE),"")</f>
        <v/>
      </c>
      <c r="AP979" s="91" t="str">
        <f>IFERROR(VLOOKUP($AI979,'PIVOT REPORT'!$A$5:$K$1000,6,FALSE),"")</f>
        <v/>
      </c>
      <c r="AQ979" s="91" t="str">
        <f>IFERROR(VLOOKUP($AI979,'PIVOT REPORT'!$A$5:$K$1000,7,FALSE),"")</f>
        <v/>
      </c>
      <c r="AR979" s="91" t="str">
        <f>IFERROR(VLOOKUP($AI979,'PIVOT REPORT'!$A$5:$K$1000,8,FALSE),"")</f>
        <v/>
      </c>
      <c r="AS979" s="1"/>
      <c r="AT979" s="1" t="str">
        <f t="shared" si="71"/>
        <v/>
      </c>
      <c r="AU979" s="1" t="str">
        <f t="shared" si="72"/>
        <v>REGLIST</v>
      </c>
      <c r="AV979" s="1" t="str">
        <f t="shared" si="73"/>
        <v>REGLIST</v>
      </c>
      <c r="AW979" s="97">
        <f t="shared" si="74"/>
        <v>0</v>
      </c>
      <c r="AX979" s="96">
        <f t="shared" si="75"/>
        <v>0</v>
      </c>
      <c r="AY979" s="96">
        <f t="shared" si="76"/>
        <v>0</v>
      </c>
      <c r="AZ979" s="96">
        <f t="shared" si="77"/>
        <v>0</v>
      </c>
      <c r="BA979" s="96">
        <f t="shared" si="78"/>
        <v>0</v>
      </c>
      <c r="BB979" s="96">
        <f t="shared" si="79"/>
        <v>0</v>
      </c>
    </row>
    <row r="980" spans="33:54" hidden="1" x14ac:dyDescent="0.25">
      <c r="AG980" s="1" t="str">
        <f t="shared" si="80"/>
        <v/>
      </c>
      <c r="AH980" s="90">
        <v>406</v>
      </c>
      <c r="AI980" s="90">
        <v>406</v>
      </c>
      <c r="AJ980" s="1" t="str">
        <f>IFERROR(VLOOKUP(VLOOKUP($AI980,SALESTRANS,4,FALSE),'Master Info'!$A$14:$U$113,17,FALSE),"")</f>
        <v/>
      </c>
      <c r="AK980" s="1" t="str">
        <f>'Master Info'!$B$6&amp;Return!AI980</f>
        <v>17-18/406</v>
      </c>
      <c r="AL980" s="93" t="str">
        <f>IFERROR(VLOOKUP($AI980,'PIVOT REPORT'!$A$5:$K$1000,3,FALSE),"")</f>
        <v/>
      </c>
      <c r="AM980" s="91" t="str">
        <f>IFERROR(VLOOKUP($AI980,'PIVOT REPORT'!$A$5:$K$1000,9,FALSE),"")</f>
        <v/>
      </c>
      <c r="AN980" s="95" t="str">
        <f>IFERROR(VLOOKUP($AI980,'PIVOT REPORT'!$A$5:$K$1000,4,FALSE),"")</f>
        <v/>
      </c>
      <c r="AO980" s="91" t="str">
        <f>IFERROR(VLOOKUP($AI980,'PIVOT REPORT'!$A$5:$K$1000,5,FALSE),"")</f>
        <v/>
      </c>
      <c r="AP980" s="91" t="str">
        <f>IFERROR(VLOOKUP($AI980,'PIVOT REPORT'!$A$5:$K$1000,6,FALSE),"")</f>
        <v/>
      </c>
      <c r="AQ980" s="91" t="str">
        <f>IFERROR(VLOOKUP($AI980,'PIVOT REPORT'!$A$5:$K$1000,7,FALSE),"")</f>
        <v/>
      </c>
      <c r="AR980" s="91" t="str">
        <f>IFERROR(VLOOKUP($AI980,'PIVOT REPORT'!$A$5:$K$1000,8,FALSE),"")</f>
        <v/>
      </c>
      <c r="AS980" s="1"/>
      <c r="AT980" s="1" t="str">
        <f t="shared" si="71"/>
        <v/>
      </c>
      <c r="AU980" s="1" t="str">
        <f t="shared" si="72"/>
        <v>REGLIST</v>
      </c>
      <c r="AV980" s="1" t="str">
        <f t="shared" si="73"/>
        <v>REGLIST</v>
      </c>
      <c r="AW980" s="97">
        <f t="shared" si="74"/>
        <v>0</v>
      </c>
      <c r="AX980" s="96">
        <f t="shared" si="75"/>
        <v>0</v>
      </c>
      <c r="AY980" s="96">
        <f t="shared" si="76"/>
        <v>0</v>
      </c>
      <c r="AZ980" s="96">
        <f t="shared" si="77"/>
        <v>0</v>
      </c>
      <c r="BA980" s="96">
        <f t="shared" si="78"/>
        <v>0</v>
      </c>
      <c r="BB980" s="96">
        <f t="shared" si="79"/>
        <v>0</v>
      </c>
    </row>
    <row r="981" spans="33:54" hidden="1" x14ac:dyDescent="0.25">
      <c r="AG981" s="1" t="str">
        <f t="shared" si="80"/>
        <v/>
      </c>
      <c r="AH981" s="90">
        <v>407</v>
      </c>
      <c r="AI981" s="90">
        <v>407</v>
      </c>
      <c r="AJ981" s="1" t="str">
        <f>IFERROR(VLOOKUP(VLOOKUP($AI981,SALESTRANS,4,FALSE),'Master Info'!$A$14:$U$113,17,FALSE),"")</f>
        <v/>
      </c>
      <c r="AK981" s="1" t="str">
        <f>'Master Info'!$B$6&amp;Return!AI981</f>
        <v>17-18/407</v>
      </c>
      <c r="AL981" s="93" t="str">
        <f>IFERROR(VLOOKUP($AI981,'PIVOT REPORT'!$A$5:$K$1000,3,FALSE),"")</f>
        <v/>
      </c>
      <c r="AM981" s="91" t="str">
        <f>IFERROR(VLOOKUP($AI981,'PIVOT REPORT'!$A$5:$K$1000,9,FALSE),"")</f>
        <v/>
      </c>
      <c r="AN981" s="95" t="str">
        <f>IFERROR(VLOOKUP($AI981,'PIVOT REPORT'!$A$5:$K$1000,4,FALSE),"")</f>
        <v/>
      </c>
      <c r="AO981" s="91" t="str">
        <f>IFERROR(VLOOKUP($AI981,'PIVOT REPORT'!$A$5:$K$1000,5,FALSE),"")</f>
        <v/>
      </c>
      <c r="AP981" s="91" t="str">
        <f>IFERROR(VLOOKUP($AI981,'PIVOT REPORT'!$A$5:$K$1000,6,FALSE),"")</f>
        <v/>
      </c>
      <c r="AQ981" s="91" t="str">
        <f>IFERROR(VLOOKUP($AI981,'PIVOT REPORT'!$A$5:$K$1000,7,FALSE),"")</f>
        <v/>
      </c>
      <c r="AR981" s="91" t="str">
        <f>IFERROR(VLOOKUP($AI981,'PIVOT REPORT'!$A$5:$K$1000,8,FALSE),"")</f>
        <v/>
      </c>
      <c r="AS981" s="1"/>
      <c r="AT981" s="1" t="str">
        <f t="shared" si="71"/>
        <v/>
      </c>
      <c r="AU981" s="1" t="str">
        <f t="shared" si="72"/>
        <v>REGLIST</v>
      </c>
      <c r="AV981" s="1" t="str">
        <f t="shared" si="73"/>
        <v>REGLIST</v>
      </c>
      <c r="AW981" s="97">
        <f t="shared" si="74"/>
        <v>0</v>
      </c>
      <c r="AX981" s="96">
        <f t="shared" si="75"/>
        <v>0</v>
      </c>
      <c r="AY981" s="96">
        <f t="shared" si="76"/>
        <v>0</v>
      </c>
      <c r="AZ981" s="96">
        <f t="shared" si="77"/>
        <v>0</v>
      </c>
      <c r="BA981" s="96">
        <f t="shared" si="78"/>
        <v>0</v>
      </c>
      <c r="BB981" s="96">
        <f t="shared" si="79"/>
        <v>0</v>
      </c>
    </row>
    <row r="982" spans="33:54" hidden="1" x14ac:dyDescent="0.25">
      <c r="AG982" s="1" t="str">
        <f t="shared" si="80"/>
        <v/>
      </c>
      <c r="AH982" s="90">
        <v>408</v>
      </c>
      <c r="AI982" s="90">
        <v>408</v>
      </c>
      <c r="AJ982" s="1" t="str">
        <f>IFERROR(VLOOKUP(VLOOKUP($AI982,SALESTRANS,4,FALSE),'Master Info'!$A$14:$U$113,17,FALSE),"")</f>
        <v/>
      </c>
      <c r="AK982" s="1" t="str">
        <f>'Master Info'!$B$6&amp;Return!AI982</f>
        <v>17-18/408</v>
      </c>
      <c r="AL982" s="93" t="str">
        <f>IFERROR(VLOOKUP($AI982,'PIVOT REPORT'!$A$5:$K$1000,3,FALSE),"")</f>
        <v/>
      </c>
      <c r="AM982" s="91" t="str">
        <f>IFERROR(VLOOKUP($AI982,'PIVOT REPORT'!$A$5:$K$1000,9,FALSE),"")</f>
        <v/>
      </c>
      <c r="AN982" s="95" t="str">
        <f>IFERROR(VLOOKUP($AI982,'PIVOT REPORT'!$A$5:$K$1000,4,FALSE),"")</f>
        <v/>
      </c>
      <c r="AO982" s="91" t="str">
        <f>IFERROR(VLOOKUP($AI982,'PIVOT REPORT'!$A$5:$K$1000,5,FALSE),"")</f>
        <v/>
      </c>
      <c r="AP982" s="91" t="str">
        <f>IFERROR(VLOOKUP($AI982,'PIVOT REPORT'!$A$5:$K$1000,6,FALSE),"")</f>
        <v/>
      </c>
      <c r="AQ982" s="91" t="str">
        <f>IFERROR(VLOOKUP($AI982,'PIVOT REPORT'!$A$5:$K$1000,7,FALSE),"")</f>
        <v/>
      </c>
      <c r="AR982" s="91" t="str">
        <f>IFERROR(VLOOKUP($AI982,'PIVOT REPORT'!$A$5:$K$1000,8,FALSE),"")</f>
        <v/>
      </c>
      <c r="AS982" s="1"/>
      <c r="AT982" s="1" t="str">
        <f t="shared" si="71"/>
        <v/>
      </c>
      <c r="AU982" s="1" t="str">
        <f t="shared" si="72"/>
        <v>REGLIST</v>
      </c>
      <c r="AV982" s="1" t="str">
        <f t="shared" si="73"/>
        <v>REGLIST</v>
      </c>
      <c r="AW982" s="97">
        <f t="shared" si="74"/>
        <v>0</v>
      </c>
      <c r="AX982" s="96">
        <f t="shared" si="75"/>
        <v>0</v>
      </c>
      <c r="AY982" s="96">
        <f t="shared" si="76"/>
        <v>0</v>
      </c>
      <c r="AZ982" s="96">
        <f t="shared" si="77"/>
        <v>0</v>
      </c>
      <c r="BA982" s="96">
        <f t="shared" si="78"/>
        <v>0</v>
      </c>
      <c r="BB982" s="96">
        <f t="shared" si="79"/>
        <v>0</v>
      </c>
    </row>
    <row r="983" spans="33:54" hidden="1" x14ac:dyDescent="0.25">
      <c r="AG983" s="1" t="str">
        <f t="shared" si="80"/>
        <v/>
      </c>
      <c r="AH983" s="90">
        <v>409</v>
      </c>
      <c r="AI983" s="90">
        <v>409</v>
      </c>
      <c r="AJ983" s="1" t="str">
        <f>IFERROR(VLOOKUP(VLOOKUP($AI983,SALESTRANS,4,FALSE),'Master Info'!$A$14:$U$113,17,FALSE),"")</f>
        <v/>
      </c>
      <c r="AK983" s="1" t="str">
        <f>'Master Info'!$B$6&amp;Return!AI983</f>
        <v>17-18/409</v>
      </c>
      <c r="AL983" s="93" t="str">
        <f>IFERROR(VLOOKUP($AI983,'PIVOT REPORT'!$A$5:$K$1000,3,FALSE),"")</f>
        <v/>
      </c>
      <c r="AM983" s="91" t="str">
        <f>IFERROR(VLOOKUP($AI983,'PIVOT REPORT'!$A$5:$K$1000,9,FALSE),"")</f>
        <v/>
      </c>
      <c r="AN983" s="95" t="str">
        <f>IFERROR(VLOOKUP($AI983,'PIVOT REPORT'!$A$5:$K$1000,4,FALSE),"")</f>
        <v/>
      </c>
      <c r="AO983" s="91" t="str">
        <f>IFERROR(VLOOKUP($AI983,'PIVOT REPORT'!$A$5:$K$1000,5,FALSE),"")</f>
        <v/>
      </c>
      <c r="AP983" s="91" t="str">
        <f>IFERROR(VLOOKUP($AI983,'PIVOT REPORT'!$A$5:$K$1000,6,FALSE),"")</f>
        <v/>
      </c>
      <c r="AQ983" s="91" t="str">
        <f>IFERROR(VLOOKUP($AI983,'PIVOT REPORT'!$A$5:$K$1000,7,FALSE),"")</f>
        <v/>
      </c>
      <c r="AR983" s="91" t="str">
        <f>IFERROR(VLOOKUP($AI983,'PIVOT REPORT'!$A$5:$K$1000,8,FALSE),"")</f>
        <v/>
      </c>
      <c r="AS983" s="1"/>
      <c r="AT983" s="1" t="str">
        <f t="shared" si="71"/>
        <v/>
      </c>
      <c r="AU983" s="1" t="str">
        <f t="shared" si="72"/>
        <v>REGLIST</v>
      </c>
      <c r="AV983" s="1" t="str">
        <f t="shared" si="73"/>
        <v>REGLIST</v>
      </c>
      <c r="AW983" s="97">
        <f t="shared" si="74"/>
        <v>0</v>
      </c>
      <c r="AX983" s="96">
        <f t="shared" si="75"/>
        <v>0</v>
      </c>
      <c r="AY983" s="96">
        <f t="shared" si="76"/>
        <v>0</v>
      </c>
      <c r="AZ983" s="96">
        <f t="shared" si="77"/>
        <v>0</v>
      </c>
      <c r="BA983" s="96">
        <f t="shared" si="78"/>
        <v>0</v>
      </c>
      <c r="BB983" s="96">
        <f t="shared" si="79"/>
        <v>0</v>
      </c>
    </row>
    <row r="984" spans="33:54" hidden="1" x14ac:dyDescent="0.25">
      <c r="AG984" s="1" t="str">
        <f t="shared" si="80"/>
        <v/>
      </c>
      <c r="AH984" s="90">
        <v>410</v>
      </c>
      <c r="AI984" s="90">
        <v>410</v>
      </c>
      <c r="AJ984" s="1" t="str">
        <f>IFERROR(VLOOKUP(VLOOKUP($AI984,SALESTRANS,4,FALSE),'Master Info'!$A$14:$U$113,17,FALSE),"")</f>
        <v/>
      </c>
      <c r="AK984" s="1" t="str">
        <f>'Master Info'!$B$6&amp;Return!AI984</f>
        <v>17-18/410</v>
      </c>
      <c r="AL984" s="93" t="str">
        <f>IFERROR(VLOOKUP($AI984,'PIVOT REPORT'!$A$5:$K$1000,3,FALSE),"")</f>
        <v/>
      </c>
      <c r="AM984" s="91" t="str">
        <f>IFERROR(VLOOKUP($AI984,'PIVOT REPORT'!$A$5:$K$1000,9,FALSE),"")</f>
        <v/>
      </c>
      <c r="AN984" s="95" t="str">
        <f>IFERROR(VLOOKUP($AI984,'PIVOT REPORT'!$A$5:$K$1000,4,FALSE),"")</f>
        <v/>
      </c>
      <c r="AO984" s="91" t="str">
        <f>IFERROR(VLOOKUP($AI984,'PIVOT REPORT'!$A$5:$K$1000,5,FALSE),"")</f>
        <v/>
      </c>
      <c r="AP984" s="91" t="str">
        <f>IFERROR(VLOOKUP($AI984,'PIVOT REPORT'!$A$5:$K$1000,6,FALSE),"")</f>
        <v/>
      </c>
      <c r="AQ984" s="91" t="str">
        <f>IFERROR(VLOOKUP($AI984,'PIVOT REPORT'!$A$5:$K$1000,7,FALSE),"")</f>
        <v/>
      </c>
      <c r="AR984" s="91" t="str">
        <f>IFERROR(VLOOKUP($AI984,'PIVOT REPORT'!$A$5:$K$1000,8,FALSE),"")</f>
        <v/>
      </c>
      <c r="AS984" s="1"/>
      <c r="AT984" s="1" t="str">
        <f t="shared" si="71"/>
        <v/>
      </c>
      <c r="AU984" s="1" t="str">
        <f t="shared" si="72"/>
        <v>REGLIST</v>
      </c>
      <c r="AV984" s="1" t="str">
        <f t="shared" si="73"/>
        <v>REGLIST</v>
      </c>
      <c r="AW984" s="97">
        <f t="shared" si="74"/>
        <v>0</v>
      </c>
      <c r="AX984" s="96">
        <f t="shared" si="75"/>
        <v>0</v>
      </c>
      <c r="AY984" s="96">
        <f t="shared" si="76"/>
        <v>0</v>
      </c>
      <c r="AZ984" s="96">
        <f t="shared" si="77"/>
        <v>0</v>
      </c>
      <c r="BA984" s="96">
        <f t="shared" si="78"/>
        <v>0</v>
      </c>
      <c r="BB984" s="96">
        <f t="shared" si="79"/>
        <v>0</v>
      </c>
    </row>
    <row r="985" spans="33:54" hidden="1" x14ac:dyDescent="0.25">
      <c r="AG985" s="1" t="str">
        <f t="shared" si="80"/>
        <v/>
      </c>
      <c r="AH985" s="90">
        <v>411</v>
      </c>
      <c r="AI985" s="90">
        <v>411</v>
      </c>
      <c r="AJ985" s="1" t="str">
        <f>IFERROR(VLOOKUP(VLOOKUP($AI985,SALESTRANS,4,FALSE),'Master Info'!$A$14:$U$113,17,FALSE),"")</f>
        <v/>
      </c>
      <c r="AK985" s="1" t="str">
        <f>'Master Info'!$B$6&amp;Return!AI985</f>
        <v>17-18/411</v>
      </c>
      <c r="AL985" s="93" t="str">
        <f>IFERROR(VLOOKUP($AI985,'PIVOT REPORT'!$A$5:$K$1000,3,FALSE),"")</f>
        <v/>
      </c>
      <c r="AM985" s="91" t="str">
        <f>IFERROR(VLOOKUP($AI985,'PIVOT REPORT'!$A$5:$K$1000,9,FALSE),"")</f>
        <v/>
      </c>
      <c r="AN985" s="95" t="str">
        <f>IFERROR(VLOOKUP($AI985,'PIVOT REPORT'!$A$5:$K$1000,4,FALSE),"")</f>
        <v/>
      </c>
      <c r="AO985" s="91" t="str">
        <f>IFERROR(VLOOKUP($AI985,'PIVOT REPORT'!$A$5:$K$1000,5,FALSE),"")</f>
        <v/>
      </c>
      <c r="AP985" s="91" t="str">
        <f>IFERROR(VLOOKUP($AI985,'PIVOT REPORT'!$A$5:$K$1000,6,FALSE),"")</f>
        <v/>
      </c>
      <c r="AQ985" s="91" t="str">
        <f>IFERROR(VLOOKUP($AI985,'PIVOT REPORT'!$A$5:$K$1000,7,FALSE),"")</f>
        <v/>
      </c>
      <c r="AR985" s="91" t="str">
        <f>IFERROR(VLOOKUP($AI985,'PIVOT REPORT'!$A$5:$K$1000,8,FALSE),"")</f>
        <v/>
      </c>
      <c r="AS985" s="1"/>
      <c r="AT985" s="1" t="str">
        <f t="shared" si="71"/>
        <v/>
      </c>
      <c r="AU985" s="1" t="str">
        <f t="shared" si="72"/>
        <v>REGLIST</v>
      </c>
      <c r="AV985" s="1" t="str">
        <f t="shared" si="73"/>
        <v>REGLIST</v>
      </c>
      <c r="AW985" s="97">
        <f t="shared" si="74"/>
        <v>0</v>
      </c>
      <c r="AX985" s="96">
        <f t="shared" si="75"/>
        <v>0</v>
      </c>
      <c r="AY985" s="96">
        <f t="shared" si="76"/>
        <v>0</v>
      </c>
      <c r="AZ985" s="96">
        <f t="shared" si="77"/>
        <v>0</v>
      </c>
      <c r="BA985" s="96">
        <f t="shared" si="78"/>
        <v>0</v>
      </c>
      <c r="BB985" s="96">
        <f t="shared" si="79"/>
        <v>0</v>
      </c>
    </row>
    <row r="986" spans="33:54" hidden="1" x14ac:dyDescent="0.25">
      <c r="AG986" s="1" t="str">
        <f t="shared" si="80"/>
        <v/>
      </c>
      <c r="AH986" s="90">
        <v>412</v>
      </c>
      <c r="AI986" s="90">
        <v>412</v>
      </c>
      <c r="AJ986" s="1" t="str">
        <f>IFERROR(VLOOKUP(VLOOKUP($AI986,SALESTRANS,4,FALSE),'Master Info'!$A$14:$U$113,17,FALSE),"")</f>
        <v/>
      </c>
      <c r="AK986" s="1" t="str">
        <f>'Master Info'!$B$6&amp;Return!AI986</f>
        <v>17-18/412</v>
      </c>
      <c r="AL986" s="93" t="str">
        <f>IFERROR(VLOOKUP($AI986,'PIVOT REPORT'!$A$5:$K$1000,3,FALSE),"")</f>
        <v/>
      </c>
      <c r="AM986" s="91" t="str">
        <f>IFERROR(VLOOKUP($AI986,'PIVOT REPORT'!$A$5:$K$1000,9,FALSE),"")</f>
        <v/>
      </c>
      <c r="AN986" s="95" t="str">
        <f>IFERROR(VLOOKUP($AI986,'PIVOT REPORT'!$A$5:$K$1000,4,FALSE),"")</f>
        <v/>
      </c>
      <c r="AO986" s="91" t="str">
        <f>IFERROR(VLOOKUP($AI986,'PIVOT REPORT'!$A$5:$K$1000,5,FALSE),"")</f>
        <v/>
      </c>
      <c r="AP986" s="91" t="str">
        <f>IFERROR(VLOOKUP($AI986,'PIVOT REPORT'!$A$5:$K$1000,6,FALSE),"")</f>
        <v/>
      </c>
      <c r="AQ986" s="91" t="str">
        <f>IFERROR(VLOOKUP($AI986,'PIVOT REPORT'!$A$5:$K$1000,7,FALSE),"")</f>
        <v/>
      </c>
      <c r="AR986" s="91" t="str">
        <f>IFERROR(VLOOKUP($AI986,'PIVOT REPORT'!$A$5:$K$1000,8,FALSE),"")</f>
        <v/>
      </c>
      <c r="AS986" s="1"/>
      <c r="AT986" s="1" t="str">
        <f t="shared" si="71"/>
        <v/>
      </c>
      <c r="AU986" s="1" t="str">
        <f t="shared" si="72"/>
        <v>REGLIST</v>
      </c>
      <c r="AV986" s="1" t="str">
        <f t="shared" si="73"/>
        <v>REGLIST</v>
      </c>
      <c r="AW986" s="97">
        <f t="shared" si="74"/>
        <v>0</v>
      </c>
      <c r="AX986" s="96">
        <f t="shared" si="75"/>
        <v>0</v>
      </c>
      <c r="AY986" s="96">
        <f t="shared" si="76"/>
        <v>0</v>
      </c>
      <c r="AZ986" s="96">
        <f t="shared" si="77"/>
        <v>0</v>
      </c>
      <c r="BA986" s="96">
        <f t="shared" si="78"/>
        <v>0</v>
      </c>
      <c r="BB986" s="96">
        <f t="shared" si="79"/>
        <v>0</v>
      </c>
    </row>
    <row r="987" spans="33:54" hidden="1" x14ac:dyDescent="0.25">
      <c r="AG987" s="1" t="str">
        <f t="shared" si="80"/>
        <v/>
      </c>
      <c r="AH987" s="90">
        <v>413</v>
      </c>
      <c r="AI987" s="90">
        <v>413</v>
      </c>
      <c r="AJ987" s="1" t="str">
        <f>IFERROR(VLOOKUP(VLOOKUP($AI987,SALESTRANS,4,FALSE),'Master Info'!$A$14:$U$113,17,FALSE),"")</f>
        <v/>
      </c>
      <c r="AK987" s="1" t="str">
        <f>'Master Info'!$B$6&amp;Return!AI987</f>
        <v>17-18/413</v>
      </c>
      <c r="AL987" s="93" t="str">
        <f>IFERROR(VLOOKUP($AI987,'PIVOT REPORT'!$A$5:$K$1000,3,FALSE),"")</f>
        <v/>
      </c>
      <c r="AM987" s="91" t="str">
        <f>IFERROR(VLOOKUP($AI987,'PIVOT REPORT'!$A$5:$K$1000,9,FALSE),"")</f>
        <v/>
      </c>
      <c r="AN987" s="95" t="str">
        <f>IFERROR(VLOOKUP($AI987,'PIVOT REPORT'!$A$5:$K$1000,4,FALSE),"")</f>
        <v/>
      </c>
      <c r="AO987" s="91" t="str">
        <f>IFERROR(VLOOKUP($AI987,'PIVOT REPORT'!$A$5:$K$1000,5,FALSE),"")</f>
        <v/>
      </c>
      <c r="AP987" s="91" t="str">
        <f>IFERROR(VLOOKUP($AI987,'PIVOT REPORT'!$A$5:$K$1000,6,FALSE),"")</f>
        <v/>
      </c>
      <c r="AQ987" s="91" t="str">
        <f>IFERROR(VLOOKUP($AI987,'PIVOT REPORT'!$A$5:$K$1000,7,FALSE),"")</f>
        <v/>
      </c>
      <c r="AR987" s="91" t="str">
        <f>IFERROR(VLOOKUP($AI987,'PIVOT REPORT'!$A$5:$K$1000,8,FALSE),"")</f>
        <v/>
      </c>
      <c r="AS987" s="1"/>
      <c r="AT987" s="1" t="str">
        <f t="shared" si="71"/>
        <v/>
      </c>
      <c r="AU987" s="1" t="str">
        <f t="shared" si="72"/>
        <v>REGLIST</v>
      </c>
      <c r="AV987" s="1" t="str">
        <f t="shared" si="73"/>
        <v>REGLIST</v>
      </c>
      <c r="AW987" s="97">
        <f t="shared" si="74"/>
        <v>0</v>
      </c>
      <c r="AX987" s="96">
        <f t="shared" si="75"/>
        <v>0</v>
      </c>
      <c r="AY987" s="96">
        <f t="shared" si="76"/>
        <v>0</v>
      </c>
      <c r="AZ987" s="96">
        <f t="shared" si="77"/>
        <v>0</v>
      </c>
      <c r="BA987" s="96">
        <f t="shared" si="78"/>
        <v>0</v>
      </c>
      <c r="BB987" s="96">
        <f t="shared" si="79"/>
        <v>0</v>
      </c>
    </row>
    <row r="988" spans="33:54" hidden="1" x14ac:dyDescent="0.25">
      <c r="AG988" s="1" t="str">
        <f t="shared" si="80"/>
        <v/>
      </c>
      <c r="AH988" s="90">
        <v>414</v>
      </c>
      <c r="AI988" s="90">
        <v>414</v>
      </c>
      <c r="AJ988" s="1" t="str">
        <f>IFERROR(VLOOKUP(VLOOKUP($AI988,SALESTRANS,4,FALSE),'Master Info'!$A$14:$U$113,17,FALSE),"")</f>
        <v/>
      </c>
      <c r="AK988" s="1" t="str">
        <f>'Master Info'!$B$6&amp;Return!AI988</f>
        <v>17-18/414</v>
      </c>
      <c r="AL988" s="93" t="str">
        <f>IFERROR(VLOOKUP($AI988,'PIVOT REPORT'!$A$5:$K$1000,3,FALSE),"")</f>
        <v/>
      </c>
      <c r="AM988" s="91" t="str">
        <f>IFERROR(VLOOKUP($AI988,'PIVOT REPORT'!$A$5:$K$1000,9,FALSE),"")</f>
        <v/>
      </c>
      <c r="AN988" s="95" t="str">
        <f>IFERROR(VLOOKUP($AI988,'PIVOT REPORT'!$A$5:$K$1000,4,FALSE),"")</f>
        <v/>
      </c>
      <c r="AO988" s="91" t="str">
        <f>IFERROR(VLOOKUP($AI988,'PIVOT REPORT'!$A$5:$K$1000,5,FALSE),"")</f>
        <v/>
      </c>
      <c r="AP988" s="91" t="str">
        <f>IFERROR(VLOOKUP($AI988,'PIVOT REPORT'!$A$5:$K$1000,6,FALSE),"")</f>
        <v/>
      </c>
      <c r="AQ988" s="91" t="str">
        <f>IFERROR(VLOOKUP($AI988,'PIVOT REPORT'!$A$5:$K$1000,7,FALSE),"")</f>
        <v/>
      </c>
      <c r="AR988" s="91" t="str">
        <f>IFERROR(VLOOKUP($AI988,'PIVOT REPORT'!$A$5:$K$1000,8,FALSE),"")</f>
        <v/>
      </c>
      <c r="AS988" s="1"/>
      <c r="AT988" s="1" t="str">
        <f t="shared" si="71"/>
        <v/>
      </c>
      <c r="AU988" s="1" t="str">
        <f t="shared" si="72"/>
        <v>REGLIST</v>
      </c>
      <c r="AV988" s="1" t="str">
        <f t="shared" si="73"/>
        <v>REGLIST</v>
      </c>
      <c r="AW988" s="97">
        <f t="shared" si="74"/>
        <v>0</v>
      </c>
      <c r="AX988" s="96">
        <f t="shared" si="75"/>
        <v>0</v>
      </c>
      <c r="AY988" s="96">
        <f t="shared" si="76"/>
        <v>0</v>
      </c>
      <c r="AZ988" s="96">
        <f t="shared" si="77"/>
        <v>0</v>
      </c>
      <c r="BA988" s="96">
        <f t="shared" si="78"/>
        <v>0</v>
      </c>
      <c r="BB988" s="96">
        <f t="shared" si="79"/>
        <v>0</v>
      </c>
    </row>
    <row r="989" spans="33:54" hidden="1" x14ac:dyDescent="0.25">
      <c r="AG989" s="1" t="str">
        <f t="shared" si="80"/>
        <v/>
      </c>
      <c r="AH989" s="90">
        <v>415</v>
      </c>
      <c r="AI989" s="90">
        <v>415</v>
      </c>
      <c r="AJ989" s="1" t="str">
        <f>IFERROR(VLOOKUP(VLOOKUP($AI989,SALESTRANS,4,FALSE),'Master Info'!$A$14:$U$113,17,FALSE),"")</f>
        <v/>
      </c>
      <c r="AK989" s="1" t="str">
        <f>'Master Info'!$B$6&amp;Return!AI989</f>
        <v>17-18/415</v>
      </c>
      <c r="AL989" s="93" t="str">
        <f>IFERROR(VLOOKUP($AI989,'PIVOT REPORT'!$A$5:$K$1000,3,FALSE),"")</f>
        <v/>
      </c>
      <c r="AM989" s="91" t="str">
        <f>IFERROR(VLOOKUP($AI989,'PIVOT REPORT'!$A$5:$K$1000,9,FALSE),"")</f>
        <v/>
      </c>
      <c r="AN989" s="95" t="str">
        <f>IFERROR(VLOOKUP($AI989,'PIVOT REPORT'!$A$5:$K$1000,4,FALSE),"")</f>
        <v/>
      </c>
      <c r="AO989" s="91" t="str">
        <f>IFERROR(VLOOKUP($AI989,'PIVOT REPORT'!$A$5:$K$1000,5,FALSE),"")</f>
        <v/>
      </c>
      <c r="AP989" s="91" t="str">
        <f>IFERROR(VLOOKUP($AI989,'PIVOT REPORT'!$A$5:$K$1000,6,FALSE),"")</f>
        <v/>
      </c>
      <c r="AQ989" s="91" t="str">
        <f>IFERROR(VLOOKUP($AI989,'PIVOT REPORT'!$A$5:$K$1000,7,FALSE),"")</f>
        <v/>
      </c>
      <c r="AR989" s="91" t="str">
        <f>IFERROR(VLOOKUP($AI989,'PIVOT REPORT'!$A$5:$K$1000,8,FALSE),"")</f>
        <v/>
      </c>
      <c r="AS989" s="1"/>
      <c r="AT989" s="1" t="str">
        <f t="shared" si="71"/>
        <v/>
      </c>
      <c r="AU989" s="1" t="str">
        <f t="shared" si="72"/>
        <v>REGLIST</v>
      </c>
      <c r="AV989" s="1" t="str">
        <f t="shared" si="73"/>
        <v>REGLIST</v>
      </c>
      <c r="AW989" s="97">
        <f t="shared" si="74"/>
        <v>0</v>
      </c>
      <c r="AX989" s="96">
        <f t="shared" si="75"/>
        <v>0</v>
      </c>
      <c r="AY989" s="96">
        <f t="shared" si="76"/>
        <v>0</v>
      </c>
      <c r="AZ989" s="96">
        <f t="shared" si="77"/>
        <v>0</v>
      </c>
      <c r="BA989" s="96">
        <f t="shared" si="78"/>
        <v>0</v>
      </c>
      <c r="BB989" s="96">
        <f t="shared" si="79"/>
        <v>0</v>
      </c>
    </row>
    <row r="990" spans="33:54" hidden="1" x14ac:dyDescent="0.25">
      <c r="AG990" s="1" t="str">
        <f t="shared" si="80"/>
        <v/>
      </c>
      <c r="AH990" s="90">
        <v>416</v>
      </c>
      <c r="AI990" s="90">
        <v>416</v>
      </c>
      <c r="AJ990" s="1" t="str">
        <f>IFERROR(VLOOKUP(VLOOKUP($AI990,SALESTRANS,4,FALSE),'Master Info'!$A$14:$U$113,17,FALSE),"")</f>
        <v/>
      </c>
      <c r="AK990" s="1" t="str">
        <f>'Master Info'!$B$6&amp;Return!AI990</f>
        <v>17-18/416</v>
      </c>
      <c r="AL990" s="93" t="str">
        <f>IFERROR(VLOOKUP($AI990,'PIVOT REPORT'!$A$5:$K$1000,3,FALSE),"")</f>
        <v/>
      </c>
      <c r="AM990" s="91" t="str">
        <f>IFERROR(VLOOKUP($AI990,'PIVOT REPORT'!$A$5:$K$1000,9,FALSE),"")</f>
        <v/>
      </c>
      <c r="AN990" s="95" t="str">
        <f>IFERROR(VLOOKUP($AI990,'PIVOT REPORT'!$A$5:$K$1000,4,FALSE),"")</f>
        <v/>
      </c>
      <c r="AO990" s="91" t="str">
        <f>IFERROR(VLOOKUP($AI990,'PIVOT REPORT'!$A$5:$K$1000,5,FALSE),"")</f>
        <v/>
      </c>
      <c r="AP990" s="91" t="str">
        <f>IFERROR(VLOOKUP($AI990,'PIVOT REPORT'!$A$5:$K$1000,6,FALSE),"")</f>
        <v/>
      </c>
      <c r="AQ990" s="91" t="str">
        <f>IFERROR(VLOOKUP($AI990,'PIVOT REPORT'!$A$5:$K$1000,7,FALSE),"")</f>
        <v/>
      </c>
      <c r="AR990" s="91" t="str">
        <f>IFERROR(VLOOKUP($AI990,'PIVOT REPORT'!$A$5:$K$1000,8,FALSE),"")</f>
        <v/>
      </c>
      <c r="AS990" s="1"/>
      <c r="AT990" s="1" t="str">
        <f t="shared" si="71"/>
        <v/>
      </c>
      <c r="AU990" s="1" t="str">
        <f t="shared" si="72"/>
        <v>REGLIST</v>
      </c>
      <c r="AV990" s="1" t="str">
        <f t="shared" si="73"/>
        <v>REGLIST</v>
      </c>
      <c r="AW990" s="97">
        <f t="shared" si="74"/>
        <v>0</v>
      </c>
      <c r="AX990" s="96">
        <f t="shared" si="75"/>
        <v>0</v>
      </c>
      <c r="AY990" s="96">
        <f t="shared" si="76"/>
        <v>0</v>
      </c>
      <c r="AZ990" s="96">
        <f t="shared" si="77"/>
        <v>0</v>
      </c>
      <c r="BA990" s="96">
        <f t="shared" si="78"/>
        <v>0</v>
      </c>
      <c r="BB990" s="96">
        <f t="shared" si="79"/>
        <v>0</v>
      </c>
    </row>
    <row r="991" spans="33:54" hidden="1" x14ac:dyDescent="0.25">
      <c r="AG991" s="1" t="str">
        <f t="shared" si="80"/>
        <v/>
      </c>
      <c r="AH991" s="90">
        <v>417</v>
      </c>
      <c r="AI991" s="90">
        <v>417</v>
      </c>
      <c r="AJ991" s="1" t="str">
        <f>IFERROR(VLOOKUP(VLOOKUP($AI991,SALESTRANS,4,FALSE),'Master Info'!$A$14:$U$113,17,FALSE),"")</f>
        <v/>
      </c>
      <c r="AK991" s="1" t="str">
        <f>'Master Info'!$B$6&amp;Return!AI991</f>
        <v>17-18/417</v>
      </c>
      <c r="AL991" s="93" t="str">
        <f>IFERROR(VLOOKUP($AI991,'PIVOT REPORT'!$A$5:$K$1000,3,FALSE),"")</f>
        <v/>
      </c>
      <c r="AM991" s="91" t="str">
        <f>IFERROR(VLOOKUP($AI991,'PIVOT REPORT'!$A$5:$K$1000,9,FALSE),"")</f>
        <v/>
      </c>
      <c r="AN991" s="95" t="str">
        <f>IFERROR(VLOOKUP($AI991,'PIVOT REPORT'!$A$5:$K$1000,4,FALSE),"")</f>
        <v/>
      </c>
      <c r="AO991" s="91" t="str">
        <f>IFERROR(VLOOKUP($AI991,'PIVOT REPORT'!$A$5:$K$1000,5,FALSE),"")</f>
        <v/>
      </c>
      <c r="AP991" s="91" t="str">
        <f>IFERROR(VLOOKUP($AI991,'PIVOT REPORT'!$A$5:$K$1000,6,FALSE),"")</f>
        <v/>
      </c>
      <c r="AQ991" s="91" t="str">
        <f>IFERROR(VLOOKUP($AI991,'PIVOT REPORT'!$A$5:$K$1000,7,FALSE),"")</f>
        <v/>
      </c>
      <c r="AR991" s="91" t="str">
        <f>IFERROR(VLOOKUP($AI991,'PIVOT REPORT'!$A$5:$K$1000,8,FALSE),"")</f>
        <v/>
      </c>
      <c r="AS991" s="1"/>
      <c r="AT991" s="1" t="str">
        <f t="shared" si="71"/>
        <v/>
      </c>
      <c r="AU991" s="1" t="str">
        <f t="shared" si="72"/>
        <v>REGLIST</v>
      </c>
      <c r="AV991" s="1" t="str">
        <f t="shared" si="73"/>
        <v>REGLIST</v>
      </c>
      <c r="AW991" s="97">
        <f t="shared" si="74"/>
        <v>0</v>
      </c>
      <c r="AX991" s="96">
        <f t="shared" si="75"/>
        <v>0</v>
      </c>
      <c r="AY991" s="96">
        <f t="shared" si="76"/>
        <v>0</v>
      </c>
      <c r="AZ991" s="96">
        <f t="shared" si="77"/>
        <v>0</v>
      </c>
      <c r="BA991" s="96">
        <f t="shared" si="78"/>
        <v>0</v>
      </c>
      <c r="BB991" s="96">
        <f t="shared" si="79"/>
        <v>0</v>
      </c>
    </row>
    <row r="992" spans="33:54" hidden="1" x14ac:dyDescent="0.25">
      <c r="AG992" s="1" t="str">
        <f t="shared" si="80"/>
        <v/>
      </c>
      <c r="AH992" s="90">
        <v>418</v>
      </c>
      <c r="AI992" s="90">
        <v>418</v>
      </c>
      <c r="AJ992" s="1" t="str">
        <f>IFERROR(VLOOKUP(VLOOKUP($AI992,SALESTRANS,4,FALSE),'Master Info'!$A$14:$U$113,17,FALSE),"")</f>
        <v/>
      </c>
      <c r="AK992" s="1" t="str">
        <f>'Master Info'!$B$6&amp;Return!AI992</f>
        <v>17-18/418</v>
      </c>
      <c r="AL992" s="93" t="str">
        <f>IFERROR(VLOOKUP($AI992,'PIVOT REPORT'!$A$5:$K$1000,3,FALSE),"")</f>
        <v/>
      </c>
      <c r="AM992" s="91" t="str">
        <f>IFERROR(VLOOKUP($AI992,'PIVOT REPORT'!$A$5:$K$1000,9,FALSE),"")</f>
        <v/>
      </c>
      <c r="AN992" s="95" t="str">
        <f>IFERROR(VLOOKUP($AI992,'PIVOT REPORT'!$A$5:$K$1000,4,FALSE),"")</f>
        <v/>
      </c>
      <c r="AO992" s="91" t="str">
        <f>IFERROR(VLOOKUP($AI992,'PIVOT REPORT'!$A$5:$K$1000,5,FALSE),"")</f>
        <v/>
      </c>
      <c r="AP992" s="91" t="str">
        <f>IFERROR(VLOOKUP($AI992,'PIVOT REPORT'!$A$5:$K$1000,6,FALSE),"")</f>
        <v/>
      </c>
      <c r="AQ992" s="91" t="str">
        <f>IFERROR(VLOOKUP($AI992,'PIVOT REPORT'!$A$5:$K$1000,7,FALSE),"")</f>
        <v/>
      </c>
      <c r="AR992" s="91" t="str">
        <f>IFERROR(VLOOKUP($AI992,'PIVOT REPORT'!$A$5:$K$1000,8,FALSE),"")</f>
        <v/>
      </c>
      <c r="AS992" s="1"/>
      <c r="AT992" s="1" t="str">
        <f t="shared" si="71"/>
        <v/>
      </c>
      <c r="AU992" s="1" t="str">
        <f t="shared" si="72"/>
        <v>REGLIST</v>
      </c>
      <c r="AV992" s="1" t="str">
        <f t="shared" si="73"/>
        <v>REGLIST</v>
      </c>
      <c r="AW992" s="97">
        <f t="shared" si="74"/>
        <v>0</v>
      </c>
      <c r="AX992" s="96">
        <f t="shared" si="75"/>
        <v>0</v>
      </c>
      <c r="AY992" s="96">
        <f t="shared" si="76"/>
        <v>0</v>
      </c>
      <c r="AZ992" s="96">
        <f t="shared" si="77"/>
        <v>0</v>
      </c>
      <c r="BA992" s="96">
        <f t="shared" si="78"/>
        <v>0</v>
      </c>
      <c r="BB992" s="96">
        <f t="shared" si="79"/>
        <v>0</v>
      </c>
    </row>
    <row r="993" spans="33:54" hidden="1" x14ac:dyDescent="0.25">
      <c r="AG993" s="1" t="str">
        <f t="shared" si="80"/>
        <v/>
      </c>
      <c r="AH993" s="90">
        <v>419</v>
      </c>
      <c r="AI993" s="90">
        <v>419</v>
      </c>
      <c r="AJ993" s="1" t="str">
        <f>IFERROR(VLOOKUP(VLOOKUP($AI993,SALESTRANS,4,FALSE),'Master Info'!$A$14:$U$113,17,FALSE),"")</f>
        <v/>
      </c>
      <c r="AK993" s="1" t="str">
        <f>'Master Info'!$B$6&amp;Return!AI993</f>
        <v>17-18/419</v>
      </c>
      <c r="AL993" s="93" t="str">
        <f>IFERROR(VLOOKUP($AI993,'PIVOT REPORT'!$A$5:$K$1000,3,FALSE),"")</f>
        <v/>
      </c>
      <c r="AM993" s="91" t="str">
        <f>IFERROR(VLOOKUP($AI993,'PIVOT REPORT'!$A$5:$K$1000,9,FALSE),"")</f>
        <v/>
      </c>
      <c r="AN993" s="95" t="str">
        <f>IFERROR(VLOOKUP($AI993,'PIVOT REPORT'!$A$5:$K$1000,4,FALSE),"")</f>
        <v/>
      </c>
      <c r="AO993" s="91" t="str">
        <f>IFERROR(VLOOKUP($AI993,'PIVOT REPORT'!$A$5:$K$1000,5,FALSE),"")</f>
        <v/>
      </c>
      <c r="AP993" s="91" t="str">
        <f>IFERROR(VLOOKUP($AI993,'PIVOT REPORT'!$A$5:$K$1000,6,FALSE),"")</f>
        <v/>
      </c>
      <c r="AQ993" s="91" t="str">
        <f>IFERROR(VLOOKUP($AI993,'PIVOT REPORT'!$A$5:$K$1000,7,FALSE),"")</f>
        <v/>
      </c>
      <c r="AR993" s="91" t="str">
        <f>IFERROR(VLOOKUP($AI993,'PIVOT REPORT'!$A$5:$K$1000,8,FALSE),"")</f>
        <v/>
      </c>
      <c r="AS993" s="1"/>
      <c r="AT993" s="1" t="str">
        <f t="shared" si="71"/>
        <v/>
      </c>
      <c r="AU993" s="1" t="str">
        <f t="shared" si="72"/>
        <v>REGLIST</v>
      </c>
      <c r="AV993" s="1" t="str">
        <f t="shared" si="73"/>
        <v>REGLIST</v>
      </c>
      <c r="AW993" s="97">
        <f t="shared" si="74"/>
        <v>0</v>
      </c>
      <c r="AX993" s="96">
        <f t="shared" si="75"/>
        <v>0</v>
      </c>
      <c r="AY993" s="96">
        <f t="shared" si="76"/>
        <v>0</v>
      </c>
      <c r="AZ993" s="96">
        <f t="shared" si="77"/>
        <v>0</v>
      </c>
      <c r="BA993" s="96">
        <f t="shared" si="78"/>
        <v>0</v>
      </c>
      <c r="BB993" s="96">
        <f t="shared" si="79"/>
        <v>0</v>
      </c>
    </row>
    <row r="994" spans="33:54" hidden="1" x14ac:dyDescent="0.25">
      <c r="AG994" s="1" t="str">
        <f t="shared" si="80"/>
        <v/>
      </c>
      <c r="AH994" s="90">
        <v>420</v>
      </c>
      <c r="AI994" s="90">
        <v>420</v>
      </c>
      <c r="AJ994" s="1" t="str">
        <f>IFERROR(VLOOKUP(VLOOKUP($AI994,SALESTRANS,4,FALSE),'Master Info'!$A$14:$U$113,17,FALSE),"")</f>
        <v/>
      </c>
      <c r="AK994" s="1" t="str">
        <f>'Master Info'!$B$6&amp;Return!AI994</f>
        <v>17-18/420</v>
      </c>
      <c r="AL994" s="93" t="str">
        <f>IFERROR(VLOOKUP($AI994,'PIVOT REPORT'!$A$5:$K$1000,3,FALSE),"")</f>
        <v/>
      </c>
      <c r="AM994" s="91" t="str">
        <f>IFERROR(VLOOKUP($AI994,'PIVOT REPORT'!$A$5:$K$1000,9,FALSE),"")</f>
        <v/>
      </c>
      <c r="AN994" s="95" t="str">
        <f>IFERROR(VLOOKUP($AI994,'PIVOT REPORT'!$A$5:$K$1000,4,FALSE),"")</f>
        <v/>
      </c>
      <c r="AO994" s="91" t="str">
        <f>IFERROR(VLOOKUP($AI994,'PIVOT REPORT'!$A$5:$K$1000,5,FALSE),"")</f>
        <v/>
      </c>
      <c r="AP994" s="91" t="str">
        <f>IFERROR(VLOOKUP($AI994,'PIVOT REPORT'!$A$5:$K$1000,6,FALSE),"")</f>
        <v/>
      </c>
      <c r="AQ994" s="91" t="str">
        <f>IFERROR(VLOOKUP($AI994,'PIVOT REPORT'!$A$5:$K$1000,7,FALSE),"")</f>
        <v/>
      </c>
      <c r="AR994" s="91" t="str">
        <f>IFERROR(VLOOKUP($AI994,'PIVOT REPORT'!$A$5:$K$1000,8,FALSE),"")</f>
        <v/>
      </c>
      <c r="AS994" s="1"/>
      <c r="AT994" s="1" t="str">
        <f t="shared" si="71"/>
        <v/>
      </c>
      <c r="AU994" s="1" t="str">
        <f t="shared" si="72"/>
        <v>REGLIST</v>
      </c>
      <c r="AV994" s="1" t="str">
        <f t="shared" si="73"/>
        <v>REGLIST</v>
      </c>
      <c r="AW994" s="97">
        <f t="shared" si="74"/>
        <v>0</v>
      </c>
      <c r="AX994" s="96">
        <f t="shared" si="75"/>
        <v>0</v>
      </c>
      <c r="AY994" s="96">
        <f t="shared" si="76"/>
        <v>0</v>
      </c>
      <c r="AZ994" s="96">
        <f t="shared" si="77"/>
        <v>0</v>
      </c>
      <c r="BA994" s="96">
        <f t="shared" si="78"/>
        <v>0</v>
      </c>
      <c r="BB994" s="96">
        <f t="shared" si="79"/>
        <v>0</v>
      </c>
    </row>
    <row r="995" spans="33:54" hidden="1" x14ac:dyDescent="0.25">
      <c r="AG995" s="1" t="str">
        <f t="shared" si="80"/>
        <v/>
      </c>
      <c r="AH995" s="90">
        <v>421</v>
      </c>
      <c r="AI995" s="90">
        <v>421</v>
      </c>
      <c r="AJ995" s="1" t="str">
        <f>IFERROR(VLOOKUP(VLOOKUP($AI995,SALESTRANS,4,FALSE),'Master Info'!$A$14:$U$113,17,FALSE),"")</f>
        <v/>
      </c>
      <c r="AK995" s="1" t="str">
        <f>'Master Info'!$B$6&amp;Return!AI995</f>
        <v>17-18/421</v>
      </c>
      <c r="AL995" s="93" t="str">
        <f>IFERROR(VLOOKUP($AI995,'PIVOT REPORT'!$A$5:$K$1000,3,FALSE),"")</f>
        <v/>
      </c>
      <c r="AM995" s="91" t="str">
        <f>IFERROR(VLOOKUP($AI995,'PIVOT REPORT'!$A$5:$K$1000,9,FALSE),"")</f>
        <v/>
      </c>
      <c r="AN995" s="95" t="str">
        <f>IFERROR(VLOOKUP($AI995,'PIVOT REPORT'!$A$5:$K$1000,4,FALSE),"")</f>
        <v/>
      </c>
      <c r="AO995" s="91" t="str">
        <f>IFERROR(VLOOKUP($AI995,'PIVOT REPORT'!$A$5:$K$1000,5,FALSE),"")</f>
        <v/>
      </c>
      <c r="AP995" s="91" t="str">
        <f>IFERROR(VLOOKUP($AI995,'PIVOT REPORT'!$A$5:$K$1000,6,FALSE),"")</f>
        <v/>
      </c>
      <c r="AQ995" s="91" t="str">
        <f>IFERROR(VLOOKUP($AI995,'PIVOT REPORT'!$A$5:$K$1000,7,FALSE),"")</f>
        <v/>
      </c>
      <c r="AR995" s="91" t="str">
        <f>IFERROR(VLOOKUP($AI995,'PIVOT REPORT'!$A$5:$K$1000,8,FALSE),"")</f>
        <v/>
      </c>
      <c r="AS995" s="1"/>
      <c r="AT995" s="1" t="str">
        <f t="shared" si="71"/>
        <v/>
      </c>
      <c r="AU995" s="1" t="str">
        <f t="shared" si="72"/>
        <v>REGLIST</v>
      </c>
      <c r="AV995" s="1" t="str">
        <f t="shared" si="73"/>
        <v>REGLIST</v>
      </c>
      <c r="AW995" s="97">
        <f t="shared" si="74"/>
        <v>0</v>
      </c>
      <c r="AX995" s="96">
        <f t="shared" si="75"/>
        <v>0</v>
      </c>
      <c r="AY995" s="96">
        <f t="shared" si="76"/>
        <v>0</v>
      </c>
      <c r="AZ995" s="96">
        <f t="shared" si="77"/>
        <v>0</v>
      </c>
      <c r="BA995" s="96">
        <f t="shared" si="78"/>
        <v>0</v>
      </c>
      <c r="BB995" s="96">
        <f t="shared" si="79"/>
        <v>0</v>
      </c>
    </row>
    <row r="996" spans="33:54" hidden="1" x14ac:dyDescent="0.25">
      <c r="AG996" s="1" t="str">
        <f t="shared" si="80"/>
        <v/>
      </c>
      <c r="AH996" s="90">
        <v>422</v>
      </c>
      <c r="AI996" s="90">
        <v>422</v>
      </c>
      <c r="AJ996" s="1" t="str">
        <f>IFERROR(VLOOKUP(VLOOKUP($AI996,SALESTRANS,4,FALSE),'Master Info'!$A$14:$U$113,17,FALSE),"")</f>
        <v/>
      </c>
      <c r="AK996" s="1" t="str">
        <f>'Master Info'!$B$6&amp;Return!AI996</f>
        <v>17-18/422</v>
      </c>
      <c r="AL996" s="93" t="str">
        <f>IFERROR(VLOOKUP($AI996,'PIVOT REPORT'!$A$5:$K$1000,3,FALSE),"")</f>
        <v/>
      </c>
      <c r="AM996" s="91" t="str">
        <f>IFERROR(VLOOKUP($AI996,'PIVOT REPORT'!$A$5:$K$1000,9,FALSE),"")</f>
        <v/>
      </c>
      <c r="AN996" s="95" t="str">
        <f>IFERROR(VLOOKUP($AI996,'PIVOT REPORT'!$A$5:$K$1000,4,FALSE),"")</f>
        <v/>
      </c>
      <c r="AO996" s="91" t="str">
        <f>IFERROR(VLOOKUP($AI996,'PIVOT REPORT'!$A$5:$K$1000,5,FALSE),"")</f>
        <v/>
      </c>
      <c r="AP996" s="91" t="str">
        <f>IFERROR(VLOOKUP($AI996,'PIVOT REPORT'!$A$5:$K$1000,6,FALSE),"")</f>
        <v/>
      </c>
      <c r="AQ996" s="91" t="str">
        <f>IFERROR(VLOOKUP($AI996,'PIVOT REPORT'!$A$5:$K$1000,7,FALSE),"")</f>
        <v/>
      </c>
      <c r="AR996" s="91" t="str">
        <f>IFERROR(VLOOKUP($AI996,'PIVOT REPORT'!$A$5:$K$1000,8,FALSE),"")</f>
        <v/>
      </c>
      <c r="AS996" s="1"/>
      <c r="AT996" s="1" t="str">
        <f t="shared" si="71"/>
        <v/>
      </c>
      <c r="AU996" s="1" t="str">
        <f t="shared" si="72"/>
        <v>REGLIST</v>
      </c>
      <c r="AV996" s="1" t="str">
        <f t="shared" si="73"/>
        <v>REGLIST</v>
      </c>
      <c r="AW996" s="97">
        <f t="shared" si="74"/>
        <v>0</v>
      </c>
      <c r="AX996" s="96">
        <f t="shared" si="75"/>
        <v>0</v>
      </c>
      <c r="AY996" s="96">
        <f t="shared" si="76"/>
        <v>0</v>
      </c>
      <c r="AZ996" s="96">
        <f t="shared" si="77"/>
        <v>0</v>
      </c>
      <c r="BA996" s="96">
        <f t="shared" si="78"/>
        <v>0</v>
      </c>
      <c r="BB996" s="96">
        <f t="shared" si="79"/>
        <v>0</v>
      </c>
    </row>
    <row r="997" spans="33:54" hidden="1" x14ac:dyDescent="0.25">
      <c r="AG997" s="1" t="str">
        <f t="shared" si="80"/>
        <v/>
      </c>
      <c r="AH997" s="90">
        <v>423</v>
      </c>
      <c r="AI997" s="90">
        <v>423</v>
      </c>
      <c r="AJ997" s="1" t="str">
        <f>IFERROR(VLOOKUP(VLOOKUP($AI997,SALESTRANS,4,FALSE),'Master Info'!$A$14:$U$113,17,FALSE),"")</f>
        <v/>
      </c>
      <c r="AK997" s="1" t="str">
        <f>'Master Info'!$B$6&amp;Return!AI997</f>
        <v>17-18/423</v>
      </c>
      <c r="AL997" s="93" t="str">
        <f>IFERROR(VLOOKUP($AI997,'PIVOT REPORT'!$A$5:$K$1000,3,FALSE),"")</f>
        <v/>
      </c>
      <c r="AM997" s="91" t="str">
        <f>IFERROR(VLOOKUP($AI997,'PIVOT REPORT'!$A$5:$K$1000,9,FALSE),"")</f>
        <v/>
      </c>
      <c r="AN997" s="95" t="str">
        <f>IFERROR(VLOOKUP($AI997,'PIVOT REPORT'!$A$5:$K$1000,4,FALSE),"")</f>
        <v/>
      </c>
      <c r="AO997" s="91" t="str">
        <f>IFERROR(VLOOKUP($AI997,'PIVOT REPORT'!$A$5:$K$1000,5,FALSE),"")</f>
        <v/>
      </c>
      <c r="AP997" s="91" t="str">
        <f>IFERROR(VLOOKUP($AI997,'PIVOT REPORT'!$A$5:$K$1000,6,FALSE),"")</f>
        <v/>
      </c>
      <c r="AQ997" s="91" t="str">
        <f>IFERROR(VLOOKUP($AI997,'PIVOT REPORT'!$A$5:$K$1000,7,FALSE),"")</f>
        <v/>
      </c>
      <c r="AR997" s="91" t="str">
        <f>IFERROR(VLOOKUP($AI997,'PIVOT REPORT'!$A$5:$K$1000,8,FALSE),"")</f>
        <v/>
      </c>
      <c r="AS997" s="1"/>
      <c r="AT997" s="1" t="str">
        <f t="shared" si="71"/>
        <v/>
      </c>
      <c r="AU997" s="1" t="str">
        <f t="shared" si="72"/>
        <v>REGLIST</v>
      </c>
      <c r="AV997" s="1" t="str">
        <f t="shared" si="73"/>
        <v>REGLIST</v>
      </c>
      <c r="AW997" s="97">
        <f t="shared" si="74"/>
        <v>0</v>
      </c>
      <c r="AX997" s="96">
        <f t="shared" si="75"/>
        <v>0</v>
      </c>
      <c r="AY997" s="96">
        <f t="shared" si="76"/>
        <v>0</v>
      </c>
      <c r="AZ997" s="96">
        <f t="shared" si="77"/>
        <v>0</v>
      </c>
      <c r="BA997" s="96">
        <f t="shared" si="78"/>
        <v>0</v>
      </c>
      <c r="BB997" s="96">
        <f t="shared" si="79"/>
        <v>0</v>
      </c>
    </row>
    <row r="998" spans="33:54" hidden="1" x14ac:dyDescent="0.25">
      <c r="AG998" s="1" t="str">
        <f t="shared" si="80"/>
        <v/>
      </c>
      <c r="AH998" s="90">
        <v>424</v>
      </c>
      <c r="AI998" s="90">
        <v>424</v>
      </c>
      <c r="AJ998" s="1" t="str">
        <f>IFERROR(VLOOKUP(VLOOKUP($AI998,SALESTRANS,4,FALSE),'Master Info'!$A$14:$U$113,17,FALSE),"")</f>
        <v/>
      </c>
      <c r="AK998" s="1" t="str">
        <f>'Master Info'!$B$6&amp;Return!AI998</f>
        <v>17-18/424</v>
      </c>
      <c r="AL998" s="93" t="str">
        <f>IFERROR(VLOOKUP($AI998,'PIVOT REPORT'!$A$5:$K$1000,3,FALSE),"")</f>
        <v/>
      </c>
      <c r="AM998" s="91" t="str">
        <f>IFERROR(VLOOKUP($AI998,'PIVOT REPORT'!$A$5:$K$1000,9,FALSE),"")</f>
        <v/>
      </c>
      <c r="AN998" s="95" t="str">
        <f>IFERROR(VLOOKUP($AI998,'PIVOT REPORT'!$A$5:$K$1000,4,FALSE),"")</f>
        <v/>
      </c>
      <c r="AO998" s="91" t="str">
        <f>IFERROR(VLOOKUP($AI998,'PIVOT REPORT'!$A$5:$K$1000,5,FALSE),"")</f>
        <v/>
      </c>
      <c r="AP998" s="91" t="str">
        <f>IFERROR(VLOOKUP($AI998,'PIVOT REPORT'!$A$5:$K$1000,6,FALSE),"")</f>
        <v/>
      </c>
      <c r="AQ998" s="91" t="str">
        <f>IFERROR(VLOOKUP($AI998,'PIVOT REPORT'!$A$5:$K$1000,7,FALSE),"")</f>
        <v/>
      </c>
      <c r="AR998" s="91" t="str">
        <f>IFERROR(VLOOKUP($AI998,'PIVOT REPORT'!$A$5:$K$1000,8,FALSE),"")</f>
        <v/>
      </c>
      <c r="AS998" s="1"/>
      <c r="AT998" s="1" t="str">
        <f t="shared" si="71"/>
        <v/>
      </c>
      <c r="AU998" s="1" t="str">
        <f t="shared" si="72"/>
        <v>REGLIST</v>
      </c>
      <c r="AV998" s="1" t="str">
        <f t="shared" si="73"/>
        <v>REGLIST</v>
      </c>
      <c r="AW998" s="97">
        <f t="shared" si="74"/>
        <v>0</v>
      </c>
      <c r="AX998" s="96">
        <f t="shared" si="75"/>
        <v>0</v>
      </c>
      <c r="AY998" s="96">
        <f t="shared" si="76"/>
        <v>0</v>
      </c>
      <c r="AZ998" s="96">
        <f t="shared" si="77"/>
        <v>0</v>
      </c>
      <c r="BA998" s="96">
        <f t="shared" si="78"/>
        <v>0</v>
      </c>
      <c r="BB998" s="96">
        <f t="shared" si="79"/>
        <v>0</v>
      </c>
    </row>
    <row r="999" spans="33:54" hidden="1" x14ac:dyDescent="0.25">
      <c r="AG999" s="1" t="str">
        <f t="shared" si="80"/>
        <v/>
      </c>
      <c r="AH999" s="90">
        <v>425</v>
      </c>
      <c r="AI999" s="90">
        <v>425</v>
      </c>
      <c r="AJ999" s="1" t="str">
        <f>IFERROR(VLOOKUP(VLOOKUP($AI999,SALESTRANS,4,FALSE),'Master Info'!$A$14:$U$113,17,FALSE),"")</f>
        <v/>
      </c>
      <c r="AK999" s="1" t="str">
        <f>'Master Info'!$B$6&amp;Return!AI999</f>
        <v>17-18/425</v>
      </c>
      <c r="AL999" s="93" t="str">
        <f>IFERROR(VLOOKUP($AI999,'PIVOT REPORT'!$A$5:$K$1000,3,FALSE),"")</f>
        <v/>
      </c>
      <c r="AM999" s="91" t="str">
        <f>IFERROR(VLOOKUP($AI999,'PIVOT REPORT'!$A$5:$K$1000,9,FALSE),"")</f>
        <v/>
      </c>
      <c r="AN999" s="95" t="str">
        <f>IFERROR(VLOOKUP($AI999,'PIVOT REPORT'!$A$5:$K$1000,4,FALSE),"")</f>
        <v/>
      </c>
      <c r="AO999" s="91" t="str">
        <f>IFERROR(VLOOKUP($AI999,'PIVOT REPORT'!$A$5:$K$1000,5,FALSE),"")</f>
        <v/>
      </c>
      <c r="AP999" s="91" t="str">
        <f>IFERROR(VLOOKUP($AI999,'PIVOT REPORT'!$A$5:$K$1000,6,FALSE),"")</f>
        <v/>
      </c>
      <c r="AQ999" s="91" t="str">
        <f>IFERROR(VLOOKUP($AI999,'PIVOT REPORT'!$A$5:$K$1000,7,FALSE),"")</f>
        <v/>
      </c>
      <c r="AR999" s="91" t="str">
        <f>IFERROR(VLOOKUP($AI999,'PIVOT REPORT'!$A$5:$K$1000,8,FALSE),"")</f>
        <v/>
      </c>
      <c r="AS999" s="1"/>
      <c r="AT999" s="1" t="str">
        <f t="shared" si="71"/>
        <v/>
      </c>
      <c r="AU999" s="1" t="str">
        <f t="shared" si="72"/>
        <v>REGLIST</v>
      </c>
      <c r="AV999" s="1" t="str">
        <f t="shared" si="73"/>
        <v>REGLIST</v>
      </c>
      <c r="AW999" s="97">
        <f t="shared" si="74"/>
        <v>0</v>
      </c>
      <c r="AX999" s="96">
        <f t="shared" si="75"/>
        <v>0</v>
      </c>
      <c r="AY999" s="96">
        <f t="shared" si="76"/>
        <v>0</v>
      </c>
      <c r="AZ999" s="96">
        <f t="shared" si="77"/>
        <v>0</v>
      </c>
      <c r="BA999" s="96">
        <f t="shared" si="78"/>
        <v>0</v>
      </c>
      <c r="BB999" s="96">
        <f t="shared" si="79"/>
        <v>0</v>
      </c>
    </row>
    <row r="1000" spans="33:54" hidden="1" x14ac:dyDescent="0.25">
      <c r="AG1000" s="1" t="str">
        <f t="shared" si="80"/>
        <v/>
      </c>
      <c r="AH1000" s="90">
        <v>426</v>
      </c>
      <c r="AI1000" s="90">
        <v>426</v>
      </c>
      <c r="AJ1000" s="1" t="str">
        <f>IFERROR(VLOOKUP(VLOOKUP($AI1000,SALESTRANS,4,FALSE),'Master Info'!$A$14:$U$113,17,FALSE),"")</f>
        <v/>
      </c>
      <c r="AK1000" s="1" t="str">
        <f>'Master Info'!$B$6&amp;Return!AI1000</f>
        <v>17-18/426</v>
      </c>
      <c r="AL1000" s="93" t="str">
        <f>IFERROR(VLOOKUP($AI1000,'PIVOT REPORT'!$A$5:$K$1000,3,FALSE),"")</f>
        <v/>
      </c>
      <c r="AM1000" s="91" t="str">
        <f>IFERROR(VLOOKUP($AI1000,'PIVOT REPORT'!$A$5:$K$1000,9,FALSE),"")</f>
        <v/>
      </c>
      <c r="AN1000" s="95" t="str">
        <f>IFERROR(VLOOKUP($AI1000,'PIVOT REPORT'!$A$5:$K$1000,4,FALSE),"")</f>
        <v/>
      </c>
      <c r="AO1000" s="91" t="str">
        <f>IFERROR(VLOOKUP($AI1000,'PIVOT REPORT'!$A$5:$K$1000,5,FALSE),"")</f>
        <v/>
      </c>
      <c r="AP1000" s="91" t="str">
        <f>IFERROR(VLOOKUP($AI1000,'PIVOT REPORT'!$A$5:$K$1000,6,FALSE),"")</f>
        <v/>
      </c>
      <c r="AQ1000" s="91" t="str">
        <f>IFERROR(VLOOKUP($AI1000,'PIVOT REPORT'!$A$5:$K$1000,7,FALSE),"")</f>
        <v/>
      </c>
      <c r="AR1000" s="91" t="str">
        <f>IFERROR(VLOOKUP($AI1000,'PIVOT REPORT'!$A$5:$K$1000,8,FALSE),"")</f>
        <v/>
      </c>
      <c r="AS1000" s="1"/>
      <c r="AT1000" s="1" t="str">
        <f t="shared" si="71"/>
        <v/>
      </c>
      <c r="AU1000" s="1" t="str">
        <f t="shared" si="72"/>
        <v>REGLIST</v>
      </c>
      <c r="AV1000" s="1" t="str">
        <f t="shared" si="73"/>
        <v>REGLIST</v>
      </c>
      <c r="AW1000" s="97">
        <f t="shared" si="74"/>
        <v>0</v>
      </c>
      <c r="AX1000" s="96">
        <f t="shared" si="75"/>
        <v>0</v>
      </c>
      <c r="AY1000" s="96">
        <f t="shared" si="76"/>
        <v>0</v>
      </c>
      <c r="AZ1000" s="96">
        <f t="shared" si="77"/>
        <v>0</v>
      </c>
      <c r="BA1000" s="96">
        <f t="shared" si="78"/>
        <v>0</v>
      </c>
      <c r="BB1000" s="96">
        <f t="shared" si="79"/>
        <v>0</v>
      </c>
    </row>
    <row r="1001" spans="33:54" hidden="1" x14ac:dyDescent="0.25">
      <c r="AG1001" s="1" t="str">
        <f t="shared" si="80"/>
        <v/>
      </c>
      <c r="AH1001" s="90">
        <v>427</v>
      </c>
      <c r="AI1001" s="90">
        <v>427</v>
      </c>
      <c r="AJ1001" s="1" t="str">
        <f>IFERROR(VLOOKUP(VLOOKUP($AI1001,SALESTRANS,4,FALSE),'Master Info'!$A$14:$U$113,17,FALSE),"")</f>
        <v/>
      </c>
      <c r="AK1001" s="1" t="str">
        <f>'Master Info'!$B$6&amp;Return!AI1001</f>
        <v>17-18/427</v>
      </c>
      <c r="AL1001" s="93" t="str">
        <f>IFERROR(VLOOKUP($AI1001,'PIVOT REPORT'!$A$5:$K$1000,3,FALSE),"")</f>
        <v/>
      </c>
      <c r="AM1001" s="91" t="str">
        <f>IFERROR(VLOOKUP($AI1001,'PIVOT REPORT'!$A$5:$K$1000,9,FALSE),"")</f>
        <v/>
      </c>
      <c r="AN1001" s="95" t="str">
        <f>IFERROR(VLOOKUP($AI1001,'PIVOT REPORT'!$A$5:$K$1000,4,FALSE),"")</f>
        <v/>
      </c>
      <c r="AO1001" s="91" t="str">
        <f>IFERROR(VLOOKUP($AI1001,'PIVOT REPORT'!$A$5:$K$1000,5,FALSE),"")</f>
        <v/>
      </c>
      <c r="AP1001" s="91" t="str">
        <f>IFERROR(VLOOKUP($AI1001,'PIVOT REPORT'!$A$5:$K$1000,6,FALSE),"")</f>
        <v/>
      </c>
      <c r="AQ1001" s="91" t="str">
        <f>IFERROR(VLOOKUP($AI1001,'PIVOT REPORT'!$A$5:$K$1000,7,FALSE),"")</f>
        <v/>
      </c>
      <c r="AR1001" s="91" t="str">
        <f>IFERROR(VLOOKUP($AI1001,'PIVOT REPORT'!$A$5:$K$1000,8,FALSE),"")</f>
        <v/>
      </c>
      <c r="AS1001" s="1"/>
      <c r="AT1001" s="1" t="str">
        <f t="shared" si="71"/>
        <v/>
      </c>
      <c r="AU1001" s="1" t="str">
        <f t="shared" si="72"/>
        <v>REGLIST</v>
      </c>
      <c r="AV1001" s="1" t="str">
        <f t="shared" si="73"/>
        <v>REGLIST</v>
      </c>
      <c r="AW1001" s="97">
        <f t="shared" si="74"/>
        <v>0</v>
      </c>
      <c r="AX1001" s="96">
        <f t="shared" si="75"/>
        <v>0</v>
      </c>
      <c r="AY1001" s="96">
        <f t="shared" si="76"/>
        <v>0</v>
      </c>
      <c r="AZ1001" s="96">
        <f t="shared" si="77"/>
        <v>0</v>
      </c>
      <c r="BA1001" s="96">
        <f t="shared" si="78"/>
        <v>0</v>
      </c>
      <c r="BB1001" s="96">
        <f t="shared" si="79"/>
        <v>0</v>
      </c>
    </row>
    <row r="1002" spans="33:54" hidden="1" x14ac:dyDescent="0.25">
      <c r="AG1002" s="1" t="str">
        <f t="shared" si="80"/>
        <v/>
      </c>
      <c r="AH1002" s="90">
        <v>428</v>
      </c>
      <c r="AI1002" s="90">
        <v>428</v>
      </c>
      <c r="AJ1002" s="1" t="str">
        <f>IFERROR(VLOOKUP(VLOOKUP($AI1002,SALESTRANS,4,FALSE),'Master Info'!$A$14:$U$113,17,FALSE),"")</f>
        <v/>
      </c>
      <c r="AK1002" s="1" t="str">
        <f>'Master Info'!$B$6&amp;Return!AI1002</f>
        <v>17-18/428</v>
      </c>
      <c r="AL1002" s="93" t="str">
        <f>IFERROR(VLOOKUP($AI1002,'PIVOT REPORT'!$A$5:$K$1000,3,FALSE),"")</f>
        <v/>
      </c>
      <c r="AM1002" s="91" t="str">
        <f>IFERROR(VLOOKUP($AI1002,'PIVOT REPORT'!$A$5:$K$1000,9,FALSE),"")</f>
        <v/>
      </c>
      <c r="AN1002" s="95" t="str">
        <f>IFERROR(VLOOKUP($AI1002,'PIVOT REPORT'!$A$5:$K$1000,4,FALSE),"")</f>
        <v/>
      </c>
      <c r="AO1002" s="91" t="str">
        <f>IFERROR(VLOOKUP($AI1002,'PIVOT REPORT'!$A$5:$K$1000,5,FALSE),"")</f>
        <v/>
      </c>
      <c r="AP1002" s="91" t="str">
        <f>IFERROR(VLOOKUP($AI1002,'PIVOT REPORT'!$A$5:$K$1000,6,FALSE),"")</f>
        <v/>
      </c>
      <c r="AQ1002" s="91" t="str">
        <f>IFERROR(VLOOKUP($AI1002,'PIVOT REPORT'!$A$5:$K$1000,7,FALSE),"")</f>
        <v/>
      </c>
      <c r="AR1002" s="91" t="str">
        <f>IFERROR(VLOOKUP($AI1002,'PIVOT REPORT'!$A$5:$K$1000,8,FALSE),"")</f>
        <v/>
      </c>
      <c r="AS1002" s="1"/>
      <c r="AT1002" s="1" t="str">
        <f t="shared" si="71"/>
        <v/>
      </c>
      <c r="AU1002" s="1" t="str">
        <f t="shared" si="72"/>
        <v>REGLIST</v>
      </c>
      <c r="AV1002" s="1" t="str">
        <f t="shared" si="73"/>
        <v>REGLIST</v>
      </c>
      <c r="AW1002" s="97">
        <f t="shared" si="74"/>
        <v>0</v>
      </c>
      <c r="AX1002" s="96">
        <f t="shared" si="75"/>
        <v>0</v>
      </c>
      <c r="AY1002" s="96">
        <f t="shared" si="76"/>
        <v>0</v>
      </c>
      <c r="AZ1002" s="96">
        <f t="shared" si="77"/>
        <v>0</v>
      </c>
      <c r="BA1002" s="96">
        <f t="shared" si="78"/>
        <v>0</v>
      </c>
      <c r="BB1002" s="96">
        <f t="shared" si="79"/>
        <v>0</v>
      </c>
    </row>
    <row r="1003" spans="33:54" hidden="1" x14ac:dyDescent="0.25">
      <c r="AG1003" s="1" t="str">
        <f t="shared" si="80"/>
        <v/>
      </c>
      <c r="AH1003" s="90">
        <v>429</v>
      </c>
      <c r="AI1003" s="90">
        <v>429</v>
      </c>
      <c r="AJ1003" s="1" t="str">
        <f>IFERROR(VLOOKUP(VLOOKUP($AI1003,SALESTRANS,4,FALSE),'Master Info'!$A$14:$U$113,17,FALSE),"")</f>
        <v/>
      </c>
      <c r="AK1003" s="1" t="str">
        <f>'Master Info'!$B$6&amp;Return!AI1003</f>
        <v>17-18/429</v>
      </c>
      <c r="AL1003" s="93" t="str">
        <f>IFERROR(VLOOKUP($AI1003,'PIVOT REPORT'!$A$5:$K$1000,3,FALSE),"")</f>
        <v/>
      </c>
      <c r="AM1003" s="91" t="str">
        <f>IFERROR(VLOOKUP($AI1003,'PIVOT REPORT'!$A$5:$K$1000,9,FALSE),"")</f>
        <v/>
      </c>
      <c r="AN1003" s="95" t="str">
        <f>IFERROR(VLOOKUP($AI1003,'PIVOT REPORT'!$A$5:$K$1000,4,FALSE),"")</f>
        <v/>
      </c>
      <c r="AO1003" s="91" t="str">
        <f>IFERROR(VLOOKUP($AI1003,'PIVOT REPORT'!$A$5:$K$1000,5,FALSE),"")</f>
        <v/>
      </c>
      <c r="AP1003" s="91" t="str">
        <f>IFERROR(VLOOKUP($AI1003,'PIVOT REPORT'!$A$5:$K$1000,6,FALSE),"")</f>
        <v/>
      </c>
      <c r="AQ1003" s="91" t="str">
        <f>IFERROR(VLOOKUP($AI1003,'PIVOT REPORT'!$A$5:$K$1000,7,FALSE),"")</f>
        <v/>
      </c>
      <c r="AR1003" s="91" t="str">
        <f>IFERROR(VLOOKUP($AI1003,'PIVOT REPORT'!$A$5:$K$1000,8,FALSE),"")</f>
        <v/>
      </c>
      <c r="AS1003" s="1"/>
      <c r="AT1003" s="1" t="str">
        <f t="shared" si="71"/>
        <v/>
      </c>
      <c r="AU1003" s="1" t="str">
        <f t="shared" si="72"/>
        <v>REGLIST</v>
      </c>
      <c r="AV1003" s="1" t="str">
        <f t="shared" si="73"/>
        <v>REGLIST</v>
      </c>
      <c r="AW1003" s="97">
        <f t="shared" si="74"/>
        <v>0</v>
      </c>
      <c r="AX1003" s="96">
        <f t="shared" si="75"/>
        <v>0</v>
      </c>
      <c r="AY1003" s="96">
        <f t="shared" si="76"/>
        <v>0</v>
      </c>
      <c r="AZ1003" s="96">
        <f t="shared" si="77"/>
        <v>0</v>
      </c>
      <c r="BA1003" s="96">
        <f t="shared" si="78"/>
        <v>0</v>
      </c>
      <c r="BB1003" s="96">
        <f t="shared" si="79"/>
        <v>0</v>
      </c>
    </row>
    <row r="1004" spans="33:54" hidden="1" x14ac:dyDescent="0.25">
      <c r="AG1004" s="1" t="str">
        <f t="shared" si="80"/>
        <v/>
      </c>
      <c r="AH1004" s="90">
        <v>430</v>
      </c>
      <c r="AI1004" s="90">
        <v>430</v>
      </c>
      <c r="AJ1004" s="1" t="str">
        <f>IFERROR(VLOOKUP(VLOOKUP($AI1004,SALESTRANS,4,FALSE),'Master Info'!$A$14:$U$113,17,FALSE),"")</f>
        <v/>
      </c>
      <c r="AK1004" s="1" t="str">
        <f>'Master Info'!$B$6&amp;Return!AI1004</f>
        <v>17-18/430</v>
      </c>
      <c r="AL1004" s="93" t="str">
        <f>IFERROR(VLOOKUP($AI1004,'PIVOT REPORT'!$A$5:$K$1000,3,FALSE),"")</f>
        <v/>
      </c>
      <c r="AM1004" s="91" t="str">
        <f>IFERROR(VLOOKUP($AI1004,'PIVOT REPORT'!$A$5:$K$1000,9,FALSE),"")</f>
        <v/>
      </c>
      <c r="AN1004" s="95" t="str">
        <f>IFERROR(VLOOKUP($AI1004,'PIVOT REPORT'!$A$5:$K$1000,4,FALSE),"")</f>
        <v/>
      </c>
      <c r="AO1004" s="91" t="str">
        <f>IFERROR(VLOOKUP($AI1004,'PIVOT REPORT'!$A$5:$K$1000,5,FALSE),"")</f>
        <v/>
      </c>
      <c r="AP1004" s="91" t="str">
        <f>IFERROR(VLOOKUP($AI1004,'PIVOT REPORT'!$A$5:$K$1000,6,FALSE),"")</f>
        <v/>
      </c>
      <c r="AQ1004" s="91" t="str">
        <f>IFERROR(VLOOKUP($AI1004,'PIVOT REPORT'!$A$5:$K$1000,7,FALSE),"")</f>
        <v/>
      </c>
      <c r="AR1004" s="91" t="str">
        <f>IFERROR(VLOOKUP($AI1004,'PIVOT REPORT'!$A$5:$K$1000,8,FALSE),"")</f>
        <v/>
      </c>
      <c r="AS1004" s="1"/>
      <c r="AT1004" s="1" t="str">
        <f t="shared" si="71"/>
        <v/>
      </c>
      <c r="AU1004" s="1" t="str">
        <f t="shared" si="72"/>
        <v>REGLIST</v>
      </c>
      <c r="AV1004" s="1" t="str">
        <f t="shared" si="73"/>
        <v>REGLIST</v>
      </c>
      <c r="AW1004" s="97">
        <f t="shared" si="74"/>
        <v>0</v>
      </c>
      <c r="AX1004" s="96">
        <f t="shared" si="75"/>
        <v>0</v>
      </c>
      <c r="AY1004" s="96">
        <f t="shared" si="76"/>
        <v>0</v>
      </c>
      <c r="AZ1004" s="96">
        <f t="shared" si="77"/>
        <v>0</v>
      </c>
      <c r="BA1004" s="96">
        <f t="shared" si="78"/>
        <v>0</v>
      </c>
      <c r="BB1004" s="96">
        <f t="shared" si="79"/>
        <v>0</v>
      </c>
    </row>
    <row r="1005" spans="33:54" hidden="1" x14ac:dyDescent="0.25">
      <c r="AG1005" s="1" t="str">
        <f t="shared" si="80"/>
        <v/>
      </c>
      <c r="AH1005" s="90">
        <v>431</v>
      </c>
      <c r="AI1005" s="90">
        <v>431</v>
      </c>
      <c r="AJ1005" s="1" t="str">
        <f>IFERROR(VLOOKUP(VLOOKUP($AI1005,SALESTRANS,4,FALSE),'Master Info'!$A$14:$U$113,17,FALSE),"")</f>
        <v/>
      </c>
      <c r="AK1005" s="1" t="str">
        <f>'Master Info'!$B$6&amp;Return!AI1005</f>
        <v>17-18/431</v>
      </c>
      <c r="AL1005" s="93" t="str">
        <f>IFERROR(VLOOKUP($AI1005,'PIVOT REPORT'!$A$5:$K$1000,3,FALSE),"")</f>
        <v/>
      </c>
      <c r="AM1005" s="91" t="str">
        <f>IFERROR(VLOOKUP($AI1005,'PIVOT REPORT'!$A$5:$K$1000,9,FALSE),"")</f>
        <v/>
      </c>
      <c r="AN1005" s="95" t="str">
        <f>IFERROR(VLOOKUP($AI1005,'PIVOT REPORT'!$A$5:$K$1000,4,FALSE),"")</f>
        <v/>
      </c>
      <c r="AO1005" s="91" t="str">
        <f>IFERROR(VLOOKUP($AI1005,'PIVOT REPORT'!$A$5:$K$1000,5,FALSE),"")</f>
        <v/>
      </c>
      <c r="AP1005" s="91" t="str">
        <f>IFERROR(VLOOKUP($AI1005,'PIVOT REPORT'!$A$5:$K$1000,6,FALSE),"")</f>
        <v/>
      </c>
      <c r="AQ1005" s="91" t="str">
        <f>IFERROR(VLOOKUP($AI1005,'PIVOT REPORT'!$A$5:$K$1000,7,FALSE),"")</f>
        <v/>
      </c>
      <c r="AR1005" s="91" t="str">
        <f>IFERROR(VLOOKUP($AI1005,'PIVOT REPORT'!$A$5:$K$1000,8,FALSE),"")</f>
        <v/>
      </c>
      <c r="AS1005" s="1"/>
      <c r="AT1005" s="1" t="str">
        <f t="shared" si="71"/>
        <v/>
      </c>
      <c r="AU1005" s="1" t="str">
        <f t="shared" si="72"/>
        <v>REGLIST</v>
      </c>
      <c r="AV1005" s="1" t="str">
        <f t="shared" si="73"/>
        <v>REGLIST</v>
      </c>
      <c r="AW1005" s="97">
        <f t="shared" si="74"/>
        <v>0</v>
      </c>
      <c r="AX1005" s="96">
        <f t="shared" si="75"/>
        <v>0</v>
      </c>
      <c r="AY1005" s="96">
        <f t="shared" si="76"/>
        <v>0</v>
      </c>
      <c r="AZ1005" s="96">
        <f t="shared" si="77"/>
        <v>0</v>
      </c>
      <c r="BA1005" s="96">
        <f t="shared" si="78"/>
        <v>0</v>
      </c>
      <c r="BB1005" s="96">
        <f t="shared" si="79"/>
        <v>0</v>
      </c>
    </row>
    <row r="1006" spans="33:54" hidden="1" x14ac:dyDescent="0.25">
      <c r="AG1006" s="1" t="str">
        <f t="shared" si="80"/>
        <v/>
      </c>
      <c r="AH1006" s="90">
        <v>432</v>
      </c>
      <c r="AI1006" s="90">
        <v>432</v>
      </c>
      <c r="AJ1006" s="1" t="str">
        <f>IFERROR(VLOOKUP(VLOOKUP($AI1006,SALESTRANS,4,FALSE),'Master Info'!$A$14:$U$113,17,FALSE),"")</f>
        <v/>
      </c>
      <c r="AK1006" s="1" t="str">
        <f>'Master Info'!$B$6&amp;Return!AI1006</f>
        <v>17-18/432</v>
      </c>
      <c r="AL1006" s="93" t="str">
        <f>IFERROR(VLOOKUP($AI1006,'PIVOT REPORT'!$A$5:$K$1000,3,FALSE),"")</f>
        <v/>
      </c>
      <c r="AM1006" s="91" t="str">
        <f>IFERROR(VLOOKUP($AI1006,'PIVOT REPORT'!$A$5:$K$1000,9,FALSE),"")</f>
        <v/>
      </c>
      <c r="AN1006" s="95" t="str">
        <f>IFERROR(VLOOKUP($AI1006,'PIVOT REPORT'!$A$5:$K$1000,4,FALSE),"")</f>
        <v/>
      </c>
      <c r="AO1006" s="91" t="str">
        <f>IFERROR(VLOOKUP($AI1006,'PIVOT REPORT'!$A$5:$K$1000,5,FALSE),"")</f>
        <v/>
      </c>
      <c r="AP1006" s="91" t="str">
        <f>IFERROR(VLOOKUP($AI1006,'PIVOT REPORT'!$A$5:$K$1000,6,FALSE),"")</f>
        <v/>
      </c>
      <c r="AQ1006" s="91" t="str">
        <f>IFERROR(VLOOKUP($AI1006,'PIVOT REPORT'!$A$5:$K$1000,7,FALSE),"")</f>
        <v/>
      </c>
      <c r="AR1006" s="91" t="str">
        <f>IFERROR(VLOOKUP($AI1006,'PIVOT REPORT'!$A$5:$K$1000,8,FALSE),"")</f>
        <v/>
      </c>
      <c r="AS1006" s="1"/>
      <c r="AT1006" s="1" t="str">
        <f t="shared" si="71"/>
        <v/>
      </c>
      <c r="AU1006" s="1" t="str">
        <f t="shared" si="72"/>
        <v>REGLIST</v>
      </c>
      <c r="AV1006" s="1" t="str">
        <f t="shared" si="73"/>
        <v>REGLIST</v>
      </c>
      <c r="AW1006" s="97">
        <f t="shared" si="74"/>
        <v>0</v>
      </c>
      <c r="AX1006" s="96">
        <f t="shared" si="75"/>
        <v>0</v>
      </c>
      <c r="AY1006" s="96">
        <f t="shared" si="76"/>
        <v>0</v>
      </c>
      <c r="AZ1006" s="96">
        <f t="shared" si="77"/>
        <v>0</v>
      </c>
      <c r="BA1006" s="96">
        <f t="shared" si="78"/>
        <v>0</v>
      </c>
      <c r="BB1006" s="96">
        <f t="shared" si="79"/>
        <v>0</v>
      </c>
    </row>
    <row r="1007" spans="33:54" hidden="1" x14ac:dyDescent="0.25">
      <c r="AG1007" s="1" t="str">
        <f t="shared" si="80"/>
        <v/>
      </c>
      <c r="AH1007" s="90">
        <v>433</v>
      </c>
      <c r="AI1007" s="90">
        <v>433</v>
      </c>
      <c r="AJ1007" s="1" t="str">
        <f>IFERROR(VLOOKUP(VLOOKUP($AI1007,SALESTRANS,4,FALSE),'Master Info'!$A$14:$U$113,17,FALSE),"")</f>
        <v/>
      </c>
      <c r="AK1007" s="1" t="str">
        <f>'Master Info'!$B$6&amp;Return!AI1007</f>
        <v>17-18/433</v>
      </c>
      <c r="AL1007" s="93" t="str">
        <f>IFERROR(VLOOKUP($AI1007,'PIVOT REPORT'!$A$5:$K$1000,3,FALSE),"")</f>
        <v/>
      </c>
      <c r="AM1007" s="91" t="str">
        <f>IFERROR(VLOOKUP($AI1007,'PIVOT REPORT'!$A$5:$K$1000,9,FALSE),"")</f>
        <v/>
      </c>
      <c r="AN1007" s="95" t="str">
        <f>IFERROR(VLOOKUP($AI1007,'PIVOT REPORT'!$A$5:$K$1000,4,FALSE),"")</f>
        <v/>
      </c>
      <c r="AO1007" s="91" t="str">
        <f>IFERROR(VLOOKUP($AI1007,'PIVOT REPORT'!$A$5:$K$1000,5,FALSE),"")</f>
        <v/>
      </c>
      <c r="AP1007" s="91" t="str">
        <f>IFERROR(VLOOKUP($AI1007,'PIVOT REPORT'!$A$5:$K$1000,6,FALSE),"")</f>
        <v/>
      </c>
      <c r="AQ1007" s="91" t="str">
        <f>IFERROR(VLOOKUP($AI1007,'PIVOT REPORT'!$A$5:$K$1000,7,FALSE),"")</f>
        <v/>
      </c>
      <c r="AR1007" s="91" t="str">
        <f>IFERROR(VLOOKUP($AI1007,'PIVOT REPORT'!$A$5:$K$1000,8,FALSE),"")</f>
        <v/>
      </c>
      <c r="AS1007" s="1"/>
      <c r="AT1007" s="1" t="str">
        <f t="shared" si="71"/>
        <v/>
      </c>
      <c r="AU1007" s="1" t="str">
        <f t="shared" si="72"/>
        <v>REGLIST</v>
      </c>
      <c r="AV1007" s="1" t="str">
        <f t="shared" si="73"/>
        <v>REGLIST</v>
      </c>
      <c r="AW1007" s="97">
        <f t="shared" si="74"/>
        <v>0</v>
      </c>
      <c r="AX1007" s="96">
        <f t="shared" si="75"/>
        <v>0</v>
      </c>
      <c r="AY1007" s="96">
        <f t="shared" si="76"/>
        <v>0</v>
      </c>
      <c r="AZ1007" s="96">
        <f t="shared" si="77"/>
        <v>0</v>
      </c>
      <c r="BA1007" s="96">
        <f t="shared" si="78"/>
        <v>0</v>
      </c>
      <c r="BB1007" s="96">
        <f t="shared" si="79"/>
        <v>0</v>
      </c>
    </row>
    <row r="1008" spans="33:54" hidden="1" x14ac:dyDescent="0.25">
      <c r="AG1008" s="1" t="str">
        <f t="shared" si="80"/>
        <v/>
      </c>
      <c r="AH1008" s="90">
        <v>434</v>
      </c>
      <c r="AI1008" s="90">
        <v>434</v>
      </c>
      <c r="AJ1008" s="1" t="str">
        <f>IFERROR(VLOOKUP(VLOOKUP($AI1008,SALESTRANS,4,FALSE),'Master Info'!$A$14:$U$113,17,FALSE),"")</f>
        <v/>
      </c>
      <c r="AK1008" s="1" t="str">
        <f>'Master Info'!$B$6&amp;Return!AI1008</f>
        <v>17-18/434</v>
      </c>
      <c r="AL1008" s="93" t="str">
        <f>IFERROR(VLOOKUP($AI1008,'PIVOT REPORT'!$A$5:$K$1000,3,FALSE),"")</f>
        <v/>
      </c>
      <c r="AM1008" s="91" t="str">
        <f>IFERROR(VLOOKUP($AI1008,'PIVOT REPORT'!$A$5:$K$1000,9,FALSE),"")</f>
        <v/>
      </c>
      <c r="AN1008" s="95" t="str">
        <f>IFERROR(VLOOKUP($AI1008,'PIVOT REPORT'!$A$5:$K$1000,4,FALSE),"")</f>
        <v/>
      </c>
      <c r="AO1008" s="91" t="str">
        <f>IFERROR(VLOOKUP($AI1008,'PIVOT REPORT'!$A$5:$K$1000,5,FALSE),"")</f>
        <v/>
      </c>
      <c r="AP1008" s="91" t="str">
        <f>IFERROR(VLOOKUP($AI1008,'PIVOT REPORT'!$A$5:$K$1000,6,FALSE),"")</f>
        <v/>
      </c>
      <c r="AQ1008" s="91" t="str">
        <f>IFERROR(VLOOKUP($AI1008,'PIVOT REPORT'!$A$5:$K$1000,7,FALSE),"")</f>
        <v/>
      </c>
      <c r="AR1008" s="91" t="str">
        <f>IFERROR(VLOOKUP($AI1008,'PIVOT REPORT'!$A$5:$K$1000,8,FALSE),"")</f>
        <v/>
      </c>
      <c r="AS1008" s="1"/>
      <c r="AT1008" s="1" t="str">
        <f t="shared" si="71"/>
        <v/>
      </c>
      <c r="AU1008" s="1" t="str">
        <f t="shared" si="72"/>
        <v>REGLIST</v>
      </c>
      <c r="AV1008" s="1" t="str">
        <f t="shared" si="73"/>
        <v>REGLIST</v>
      </c>
      <c r="AW1008" s="97">
        <f t="shared" si="74"/>
        <v>0</v>
      </c>
      <c r="AX1008" s="96">
        <f t="shared" si="75"/>
        <v>0</v>
      </c>
      <c r="AY1008" s="96">
        <f t="shared" si="76"/>
        <v>0</v>
      </c>
      <c r="AZ1008" s="96">
        <f t="shared" si="77"/>
        <v>0</v>
      </c>
      <c r="BA1008" s="96">
        <f t="shared" si="78"/>
        <v>0</v>
      </c>
      <c r="BB1008" s="96">
        <f t="shared" si="79"/>
        <v>0</v>
      </c>
    </row>
    <row r="1009" spans="33:54" hidden="1" x14ac:dyDescent="0.25">
      <c r="AG1009" s="1" t="str">
        <f t="shared" si="80"/>
        <v/>
      </c>
      <c r="AH1009" s="90">
        <v>435</v>
      </c>
      <c r="AI1009" s="90">
        <v>435</v>
      </c>
      <c r="AJ1009" s="1" t="str">
        <f>IFERROR(VLOOKUP(VLOOKUP($AI1009,SALESTRANS,4,FALSE),'Master Info'!$A$14:$U$113,17,FALSE),"")</f>
        <v/>
      </c>
      <c r="AK1009" s="1" t="str">
        <f>'Master Info'!$B$6&amp;Return!AI1009</f>
        <v>17-18/435</v>
      </c>
      <c r="AL1009" s="93" t="str">
        <f>IFERROR(VLOOKUP($AI1009,'PIVOT REPORT'!$A$5:$K$1000,3,FALSE),"")</f>
        <v/>
      </c>
      <c r="AM1009" s="91" t="str">
        <f>IFERROR(VLOOKUP($AI1009,'PIVOT REPORT'!$A$5:$K$1000,9,FALSE),"")</f>
        <v/>
      </c>
      <c r="AN1009" s="95" t="str">
        <f>IFERROR(VLOOKUP($AI1009,'PIVOT REPORT'!$A$5:$K$1000,4,FALSE),"")</f>
        <v/>
      </c>
      <c r="AO1009" s="91" t="str">
        <f>IFERROR(VLOOKUP($AI1009,'PIVOT REPORT'!$A$5:$K$1000,5,FALSE),"")</f>
        <v/>
      </c>
      <c r="AP1009" s="91" t="str">
        <f>IFERROR(VLOOKUP($AI1009,'PIVOT REPORT'!$A$5:$K$1000,6,FALSE),"")</f>
        <v/>
      </c>
      <c r="AQ1009" s="91" t="str">
        <f>IFERROR(VLOOKUP($AI1009,'PIVOT REPORT'!$A$5:$K$1000,7,FALSE),"")</f>
        <v/>
      </c>
      <c r="AR1009" s="91" t="str">
        <f>IFERROR(VLOOKUP($AI1009,'PIVOT REPORT'!$A$5:$K$1000,8,FALSE),"")</f>
        <v/>
      </c>
      <c r="AS1009" s="1"/>
      <c r="AT1009" s="1" t="str">
        <f t="shared" si="71"/>
        <v/>
      </c>
      <c r="AU1009" s="1" t="str">
        <f t="shared" si="72"/>
        <v>REGLIST</v>
      </c>
      <c r="AV1009" s="1" t="str">
        <f t="shared" si="73"/>
        <v>REGLIST</v>
      </c>
      <c r="AW1009" s="97">
        <f t="shared" si="74"/>
        <v>0</v>
      </c>
      <c r="AX1009" s="96">
        <f t="shared" si="75"/>
        <v>0</v>
      </c>
      <c r="AY1009" s="96">
        <f t="shared" si="76"/>
        <v>0</v>
      </c>
      <c r="AZ1009" s="96">
        <f t="shared" si="77"/>
        <v>0</v>
      </c>
      <c r="BA1009" s="96">
        <f t="shared" si="78"/>
        <v>0</v>
      </c>
      <c r="BB1009" s="96">
        <f t="shared" si="79"/>
        <v>0</v>
      </c>
    </row>
    <row r="1010" spans="33:54" hidden="1" x14ac:dyDescent="0.25">
      <c r="AG1010" s="1" t="str">
        <f t="shared" si="80"/>
        <v/>
      </c>
      <c r="AH1010" s="90">
        <v>436</v>
      </c>
      <c r="AI1010" s="90">
        <v>436</v>
      </c>
      <c r="AJ1010" s="1" t="str">
        <f>IFERROR(VLOOKUP(VLOOKUP($AI1010,SALESTRANS,4,FALSE),'Master Info'!$A$14:$U$113,17,FALSE),"")</f>
        <v/>
      </c>
      <c r="AK1010" s="1" t="str">
        <f>'Master Info'!$B$6&amp;Return!AI1010</f>
        <v>17-18/436</v>
      </c>
      <c r="AL1010" s="93" t="str">
        <f>IFERROR(VLOOKUP($AI1010,'PIVOT REPORT'!$A$5:$K$1000,3,FALSE),"")</f>
        <v/>
      </c>
      <c r="AM1010" s="91" t="str">
        <f>IFERROR(VLOOKUP($AI1010,'PIVOT REPORT'!$A$5:$K$1000,9,FALSE),"")</f>
        <v/>
      </c>
      <c r="AN1010" s="95" t="str">
        <f>IFERROR(VLOOKUP($AI1010,'PIVOT REPORT'!$A$5:$K$1000,4,FALSE),"")</f>
        <v/>
      </c>
      <c r="AO1010" s="91" t="str">
        <f>IFERROR(VLOOKUP($AI1010,'PIVOT REPORT'!$A$5:$K$1000,5,FALSE),"")</f>
        <v/>
      </c>
      <c r="AP1010" s="91" t="str">
        <f>IFERROR(VLOOKUP($AI1010,'PIVOT REPORT'!$A$5:$K$1000,6,FALSE),"")</f>
        <v/>
      </c>
      <c r="AQ1010" s="91" t="str">
        <f>IFERROR(VLOOKUP($AI1010,'PIVOT REPORT'!$A$5:$K$1000,7,FALSE),"")</f>
        <v/>
      </c>
      <c r="AR1010" s="91" t="str">
        <f>IFERROR(VLOOKUP($AI1010,'PIVOT REPORT'!$A$5:$K$1000,8,FALSE),"")</f>
        <v/>
      </c>
      <c r="AS1010" s="1"/>
      <c r="AT1010" s="1" t="str">
        <f t="shared" si="71"/>
        <v/>
      </c>
      <c r="AU1010" s="1" t="str">
        <f t="shared" si="72"/>
        <v>REGLIST</v>
      </c>
      <c r="AV1010" s="1" t="str">
        <f t="shared" si="73"/>
        <v>REGLIST</v>
      </c>
      <c r="AW1010" s="97">
        <f t="shared" si="74"/>
        <v>0</v>
      </c>
      <c r="AX1010" s="96">
        <f t="shared" si="75"/>
        <v>0</v>
      </c>
      <c r="AY1010" s="96">
        <f t="shared" si="76"/>
        <v>0</v>
      </c>
      <c r="AZ1010" s="96">
        <f t="shared" si="77"/>
        <v>0</v>
      </c>
      <c r="BA1010" s="96">
        <f t="shared" si="78"/>
        <v>0</v>
      </c>
      <c r="BB1010" s="96">
        <f t="shared" si="79"/>
        <v>0</v>
      </c>
    </row>
    <row r="1011" spans="33:54" hidden="1" x14ac:dyDescent="0.25">
      <c r="AG1011" s="1" t="str">
        <f t="shared" si="80"/>
        <v/>
      </c>
      <c r="AH1011" s="90">
        <v>437</v>
      </c>
      <c r="AI1011" s="90">
        <v>437</v>
      </c>
      <c r="AJ1011" s="1" t="str">
        <f>IFERROR(VLOOKUP(VLOOKUP($AI1011,SALESTRANS,4,FALSE),'Master Info'!$A$14:$U$113,17,FALSE),"")</f>
        <v/>
      </c>
      <c r="AK1011" s="1" t="str">
        <f>'Master Info'!$B$6&amp;Return!AI1011</f>
        <v>17-18/437</v>
      </c>
      <c r="AL1011" s="93" t="str">
        <f>IFERROR(VLOOKUP($AI1011,'PIVOT REPORT'!$A$5:$K$1000,3,FALSE),"")</f>
        <v/>
      </c>
      <c r="AM1011" s="91" t="str">
        <f>IFERROR(VLOOKUP($AI1011,'PIVOT REPORT'!$A$5:$K$1000,9,FALSE),"")</f>
        <v/>
      </c>
      <c r="AN1011" s="95" t="str">
        <f>IFERROR(VLOOKUP($AI1011,'PIVOT REPORT'!$A$5:$K$1000,4,FALSE),"")</f>
        <v/>
      </c>
      <c r="AO1011" s="91" t="str">
        <f>IFERROR(VLOOKUP($AI1011,'PIVOT REPORT'!$A$5:$K$1000,5,FALSE),"")</f>
        <v/>
      </c>
      <c r="AP1011" s="91" t="str">
        <f>IFERROR(VLOOKUP($AI1011,'PIVOT REPORT'!$A$5:$K$1000,6,FALSE),"")</f>
        <v/>
      </c>
      <c r="AQ1011" s="91" t="str">
        <f>IFERROR(VLOOKUP($AI1011,'PIVOT REPORT'!$A$5:$K$1000,7,FALSE),"")</f>
        <v/>
      </c>
      <c r="AR1011" s="91" t="str">
        <f>IFERROR(VLOOKUP($AI1011,'PIVOT REPORT'!$A$5:$K$1000,8,FALSE),"")</f>
        <v/>
      </c>
      <c r="AS1011" s="1"/>
      <c r="AT1011" s="1" t="str">
        <f t="shared" si="71"/>
        <v/>
      </c>
      <c r="AU1011" s="1" t="str">
        <f t="shared" si="72"/>
        <v>REGLIST</v>
      </c>
      <c r="AV1011" s="1" t="str">
        <f t="shared" si="73"/>
        <v>REGLIST</v>
      </c>
      <c r="AW1011" s="97">
        <f t="shared" si="74"/>
        <v>0</v>
      </c>
      <c r="AX1011" s="96">
        <f t="shared" si="75"/>
        <v>0</v>
      </c>
      <c r="AY1011" s="96">
        <f t="shared" si="76"/>
        <v>0</v>
      </c>
      <c r="AZ1011" s="96">
        <f t="shared" si="77"/>
        <v>0</v>
      </c>
      <c r="BA1011" s="96">
        <f t="shared" si="78"/>
        <v>0</v>
      </c>
      <c r="BB1011" s="96">
        <f t="shared" si="79"/>
        <v>0</v>
      </c>
    </row>
    <row r="1012" spans="33:54" hidden="1" x14ac:dyDescent="0.25">
      <c r="AG1012" s="1" t="str">
        <f t="shared" si="80"/>
        <v/>
      </c>
      <c r="AH1012" s="90">
        <v>438</v>
      </c>
      <c r="AI1012" s="90">
        <v>438</v>
      </c>
      <c r="AJ1012" s="1" t="str">
        <f>IFERROR(VLOOKUP(VLOOKUP($AI1012,SALESTRANS,4,FALSE),'Master Info'!$A$14:$U$113,17,FALSE),"")</f>
        <v/>
      </c>
      <c r="AK1012" s="1" t="str">
        <f>'Master Info'!$B$6&amp;Return!AI1012</f>
        <v>17-18/438</v>
      </c>
      <c r="AL1012" s="93" t="str">
        <f>IFERROR(VLOOKUP($AI1012,'PIVOT REPORT'!$A$5:$K$1000,3,FALSE),"")</f>
        <v/>
      </c>
      <c r="AM1012" s="91" t="str">
        <f>IFERROR(VLOOKUP($AI1012,'PIVOT REPORT'!$A$5:$K$1000,9,FALSE),"")</f>
        <v/>
      </c>
      <c r="AN1012" s="95" t="str">
        <f>IFERROR(VLOOKUP($AI1012,'PIVOT REPORT'!$A$5:$K$1000,4,FALSE),"")</f>
        <v/>
      </c>
      <c r="AO1012" s="91" t="str">
        <f>IFERROR(VLOOKUP($AI1012,'PIVOT REPORT'!$A$5:$K$1000,5,FALSE),"")</f>
        <v/>
      </c>
      <c r="AP1012" s="91" t="str">
        <f>IFERROR(VLOOKUP($AI1012,'PIVOT REPORT'!$A$5:$K$1000,6,FALSE),"")</f>
        <v/>
      </c>
      <c r="AQ1012" s="91" t="str">
        <f>IFERROR(VLOOKUP($AI1012,'PIVOT REPORT'!$A$5:$K$1000,7,FALSE),"")</f>
        <v/>
      </c>
      <c r="AR1012" s="91" t="str">
        <f>IFERROR(VLOOKUP($AI1012,'PIVOT REPORT'!$A$5:$K$1000,8,FALSE),"")</f>
        <v/>
      </c>
      <c r="AS1012" s="1"/>
      <c r="AT1012" s="1" t="str">
        <f t="shared" si="71"/>
        <v/>
      </c>
      <c r="AU1012" s="1" t="str">
        <f t="shared" si="72"/>
        <v>REGLIST</v>
      </c>
      <c r="AV1012" s="1" t="str">
        <f t="shared" si="73"/>
        <v>REGLIST</v>
      </c>
      <c r="AW1012" s="97">
        <f t="shared" si="74"/>
        <v>0</v>
      </c>
      <c r="AX1012" s="96">
        <f t="shared" si="75"/>
        <v>0</v>
      </c>
      <c r="AY1012" s="96">
        <f t="shared" si="76"/>
        <v>0</v>
      </c>
      <c r="AZ1012" s="96">
        <f t="shared" si="77"/>
        <v>0</v>
      </c>
      <c r="BA1012" s="96">
        <f t="shared" si="78"/>
        <v>0</v>
      </c>
      <c r="BB1012" s="96">
        <f t="shared" si="79"/>
        <v>0</v>
      </c>
    </row>
    <row r="1013" spans="33:54" hidden="1" x14ac:dyDescent="0.25">
      <c r="AG1013" s="1" t="str">
        <f t="shared" si="80"/>
        <v/>
      </c>
      <c r="AH1013" s="90">
        <v>439</v>
      </c>
      <c r="AI1013" s="90">
        <v>439</v>
      </c>
      <c r="AJ1013" s="1" t="str">
        <f>IFERROR(VLOOKUP(VLOOKUP($AI1013,SALESTRANS,4,FALSE),'Master Info'!$A$14:$U$113,17,FALSE),"")</f>
        <v/>
      </c>
      <c r="AK1013" s="1" t="str">
        <f>'Master Info'!$B$6&amp;Return!AI1013</f>
        <v>17-18/439</v>
      </c>
      <c r="AL1013" s="93" t="str">
        <f>IFERROR(VLOOKUP($AI1013,'PIVOT REPORT'!$A$5:$K$1000,3,FALSE),"")</f>
        <v/>
      </c>
      <c r="AM1013" s="91" t="str">
        <f>IFERROR(VLOOKUP($AI1013,'PIVOT REPORT'!$A$5:$K$1000,9,FALSE),"")</f>
        <v/>
      </c>
      <c r="AN1013" s="95" t="str">
        <f>IFERROR(VLOOKUP($AI1013,'PIVOT REPORT'!$A$5:$K$1000,4,FALSE),"")</f>
        <v/>
      </c>
      <c r="AO1013" s="91" t="str">
        <f>IFERROR(VLOOKUP($AI1013,'PIVOT REPORT'!$A$5:$K$1000,5,FALSE),"")</f>
        <v/>
      </c>
      <c r="AP1013" s="91" t="str">
        <f>IFERROR(VLOOKUP($AI1013,'PIVOT REPORT'!$A$5:$K$1000,6,FALSE),"")</f>
        <v/>
      </c>
      <c r="AQ1013" s="91" t="str">
        <f>IFERROR(VLOOKUP($AI1013,'PIVOT REPORT'!$A$5:$K$1000,7,FALSE),"")</f>
        <v/>
      </c>
      <c r="AR1013" s="91" t="str">
        <f>IFERROR(VLOOKUP($AI1013,'PIVOT REPORT'!$A$5:$K$1000,8,FALSE),"")</f>
        <v/>
      </c>
      <c r="AS1013" s="1"/>
      <c r="AT1013" s="1" t="str">
        <f t="shared" si="71"/>
        <v/>
      </c>
      <c r="AU1013" s="1" t="str">
        <f t="shared" si="72"/>
        <v>REGLIST</v>
      </c>
      <c r="AV1013" s="1" t="str">
        <f t="shared" si="73"/>
        <v>REGLIST</v>
      </c>
      <c r="AW1013" s="97">
        <f t="shared" si="74"/>
        <v>0</v>
      </c>
      <c r="AX1013" s="96">
        <f t="shared" si="75"/>
        <v>0</v>
      </c>
      <c r="AY1013" s="96">
        <f t="shared" si="76"/>
        <v>0</v>
      </c>
      <c r="AZ1013" s="96">
        <f t="shared" si="77"/>
        <v>0</v>
      </c>
      <c r="BA1013" s="96">
        <f t="shared" si="78"/>
        <v>0</v>
      </c>
      <c r="BB1013" s="96">
        <f t="shared" si="79"/>
        <v>0</v>
      </c>
    </row>
    <row r="1014" spans="33:54" hidden="1" x14ac:dyDescent="0.25">
      <c r="AG1014" s="1" t="str">
        <f t="shared" si="80"/>
        <v/>
      </c>
      <c r="AH1014" s="90">
        <v>440</v>
      </c>
      <c r="AI1014" s="90">
        <v>440</v>
      </c>
      <c r="AJ1014" s="1" t="str">
        <f>IFERROR(VLOOKUP(VLOOKUP($AI1014,SALESTRANS,4,FALSE),'Master Info'!$A$14:$U$113,17,FALSE),"")</f>
        <v/>
      </c>
      <c r="AK1014" s="1" t="str">
        <f>'Master Info'!$B$6&amp;Return!AI1014</f>
        <v>17-18/440</v>
      </c>
      <c r="AL1014" s="93" t="str">
        <f>IFERROR(VLOOKUP($AI1014,'PIVOT REPORT'!$A$5:$K$1000,3,FALSE),"")</f>
        <v/>
      </c>
      <c r="AM1014" s="91" t="str">
        <f>IFERROR(VLOOKUP($AI1014,'PIVOT REPORT'!$A$5:$K$1000,9,FALSE),"")</f>
        <v/>
      </c>
      <c r="AN1014" s="95" t="str">
        <f>IFERROR(VLOOKUP($AI1014,'PIVOT REPORT'!$A$5:$K$1000,4,FALSE),"")</f>
        <v/>
      </c>
      <c r="AO1014" s="91" t="str">
        <f>IFERROR(VLOOKUP($AI1014,'PIVOT REPORT'!$A$5:$K$1000,5,FALSE),"")</f>
        <v/>
      </c>
      <c r="AP1014" s="91" t="str">
        <f>IFERROR(VLOOKUP($AI1014,'PIVOT REPORT'!$A$5:$K$1000,6,FALSE),"")</f>
        <v/>
      </c>
      <c r="AQ1014" s="91" t="str">
        <f>IFERROR(VLOOKUP($AI1014,'PIVOT REPORT'!$A$5:$K$1000,7,FALSE),"")</f>
        <v/>
      </c>
      <c r="AR1014" s="91" t="str">
        <f>IFERROR(VLOOKUP($AI1014,'PIVOT REPORT'!$A$5:$K$1000,8,FALSE),"")</f>
        <v/>
      </c>
      <c r="AS1014" s="1"/>
      <c r="AT1014" s="1" t="str">
        <f t="shared" si="71"/>
        <v/>
      </c>
      <c r="AU1014" s="1" t="str">
        <f t="shared" si="72"/>
        <v>REGLIST</v>
      </c>
      <c r="AV1014" s="1" t="str">
        <f t="shared" si="73"/>
        <v>REGLIST</v>
      </c>
      <c r="AW1014" s="97">
        <f t="shared" si="74"/>
        <v>0</v>
      </c>
      <c r="AX1014" s="96">
        <f t="shared" si="75"/>
        <v>0</v>
      </c>
      <c r="AY1014" s="96">
        <f t="shared" si="76"/>
        <v>0</v>
      </c>
      <c r="AZ1014" s="96">
        <f t="shared" si="77"/>
        <v>0</v>
      </c>
      <c r="BA1014" s="96">
        <f t="shared" si="78"/>
        <v>0</v>
      </c>
      <c r="BB1014" s="96">
        <f t="shared" si="79"/>
        <v>0</v>
      </c>
    </row>
    <row r="1015" spans="33:54" hidden="1" x14ac:dyDescent="0.25">
      <c r="AG1015" s="1" t="str">
        <f t="shared" si="80"/>
        <v/>
      </c>
      <c r="AH1015" s="90">
        <v>441</v>
      </c>
      <c r="AI1015" s="90">
        <v>441</v>
      </c>
      <c r="AJ1015" s="1" t="str">
        <f>IFERROR(VLOOKUP(VLOOKUP($AI1015,SALESTRANS,4,FALSE),'Master Info'!$A$14:$U$113,17,FALSE),"")</f>
        <v/>
      </c>
      <c r="AK1015" s="1" t="str">
        <f>'Master Info'!$B$6&amp;Return!AI1015</f>
        <v>17-18/441</v>
      </c>
      <c r="AL1015" s="93" t="str">
        <f>IFERROR(VLOOKUP($AI1015,'PIVOT REPORT'!$A$5:$K$1000,3,FALSE),"")</f>
        <v/>
      </c>
      <c r="AM1015" s="91" t="str">
        <f>IFERROR(VLOOKUP($AI1015,'PIVOT REPORT'!$A$5:$K$1000,9,FALSE),"")</f>
        <v/>
      </c>
      <c r="AN1015" s="95" t="str">
        <f>IFERROR(VLOOKUP($AI1015,'PIVOT REPORT'!$A$5:$K$1000,4,FALSE),"")</f>
        <v/>
      </c>
      <c r="AO1015" s="91" t="str">
        <f>IFERROR(VLOOKUP($AI1015,'PIVOT REPORT'!$A$5:$K$1000,5,FALSE),"")</f>
        <v/>
      </c>
      <c r="AP1015" s="91" t="str">
        <f>IFERROR(VLOOKUP($AI1015,'PIVOT REPORT'!$A$5:$K$1000,6,FALSE),"")</f>
        <v/>
      </c>
      <c r="AQ1015" s="91" t="str">
        <f>IFERROR(VLOOKUP($AI1015,'PIVOT REPORT'!$A$5:$K$1000,7,FALSE),"")</f>
        <v/>
      </c>
      <c r="AR1015" s="91" t="str">
        <f>IFERROR(VLOOKUP($AI1015,'PIVOT REPORT'!$A$5:$K$1000,8,FALSE),"")</f>
        <v/>
      </c>
      <c r="AS1015" s="1"/>
      <c r="AT1015" s="1" t="str">
        <f t="shared" si="71"/>
        <v/>
      </c>
      <c r="AU1015" s="1" t="str">
        <f t="shared" si="72"/>
        <v>REGLIST</v>
      </c>
      <c r="AV1015" s="1" t="str">
        <f t="shared" si="73"/>
        <v>REGLIST</v>
      </c>
      <c r="AW1015" s="97">
        <f t="shared" si="74"/>
        <v>0</v>
      </c>
      <c r="AX1015" s="96">
        <f t="shared" si="75"/>
        <v>0</v>
      </c>
      <c r="AY1015" s="96">
        <f t="shared" si="76"/>
        <v>0</v>
      </c>
      <c r="AZ1015" s="96">
        <f t="shared" si="77"/>
        <v>0</v>
      </c>
      <c r="BA1015" s="96">
        <f t="shared" si="78"/>
        <v>0</v>
      </c>
      <c r="BB1015" s="96">
        <f t="shared" si="79"/>
        <v>0</v>
      </c>
    </row>
    <row r="1016" spans="33:54" hidden="1" x14ac:dyDescent="0.25">
      <c r="AG1016" s="1" t="str">
        <f t="shared" si="80"/>
        <v/>
      </c>
      <c r="AH1016" s="90">
        <v>442</v>
      </c>
      <c r="AI1016" s="90">
        <v>442</v>
      </c>
      <c r="AJ1016" s="1" t="str">
        <f>IFERROR(VLOOKUP(VLOOKUP($AI1016,SALESTRANS,4,FALSE),'Master Info'!$A$14:$U$113,17,FALSE),"")</f>
        <v/>
      </c>
      <c r="AK1016" s="1" t="str">
        <f>'Master Info'!$B$6&amp;Return!AI1016</f>
        <v>17-18/442</v>
      </c>
      <c r="AL1016" s="93" t="str">
        <f>IFERROR(VLOOKUP($AI1016,'PIVOT REPORT'!$A$5:$K$1000,3,FALSE),"")</f>
        <v/>
      </c>
      <c r="AM1016" s="91" t="str">
        <f>IFERROR(VLOOKUP($AI1016,'PIVOT REPORT'!$A$5:$K$1000,9,FALSE),"")</f>
        <v/>
      </c>
      <c r="AN1016" s="95" t="str">
        <f>IFERROR(VLOOKUP($AI1016,'PIVOT REPORT'!$A$5:$K$1000,4,FALSE),"")</f>
        <v/>
      </c>
      <c r="AO1016" s="91" t="str">
        <f>IFERROR(VLOOKUP($AI1016,'PIVOT REPORT'!$A$5:$K$1000,5,FALSE),"")</f>
        <v/>
      </c>
      <c r="AP1016" s="91" t="str">
        <f>IFERROR(VLOOKUP($AI1016,'PIVOT REPORT'!$A$5:$K$1000,6,FALSE),"")</f>
        <v/>
      </c>
      <c r="AQ1016" s="91" t="str">
        <f>IFERROR(VLOOKUP($AI1016,'PIVOT REPORT'!$A$5:$K$1000,7,FALSE),"")</f>
        <v/>
      </c>
      <c r="AR1016" s="91" t="str">
        <f>IFERROR(VLOOKUP($AI1016,'PIVOT REPORT'!$A$5:$K$1000,8,FALSE),"")</f>
        <v/>
      </c>
      <c r="AS1016" s="1"/>
      <c r="AT1016" s="1" t="str">
        <f t="shared" si="71"/>
        <v/>
      </c>
      <c r="AU1016" s="1" t="str">
        <f t="shared" si="72"/>
        <v>REGLIST</v>
      </c>
      <c r="AV1016" s="1" t="str">
        <f t="shared" si="73"/>
        <v>REGLIST</v>
      </c>
      <c r="AW1016" s="97">
        <f t="shared" si="74"/>
        <v>0</v>
      </c>
      <c r="AX1016" s="96">
        <f t="shared" si="75"/>
        <v>0</v>
      </c>
      <c r="AY1016" s="96">
        <f t="shared" si="76"/>
        <v>0</v>
      </c>
      <c r="AZ1016" s="96">
        <f t="shared" si="77"/>
        <v>0</v>
      </c>
      <c r="BA1016" s="96">
        <f t="shared" si="78"/>
        <v>0</v>
      </c>
      <c r="BB1016" s="96">
        <f t="shared" si="79"/>
        <v>0</v>
      </c>
    </row>
    <row r="1017" spans="33:54" hidden="1" x14ac:dyDescent="0.25">
      <c r="AG1017" s="1" t="str">
        <f t="shared" si="80"/>
        <v/>
      </c>
      <c r="AH1017" s="90">
        <v>443</v>
      </c>
      <c r="AI1017" s="90">
        <v>443</v>
      </c>
      <c r="AJ1017" s="1" t="str">
        <f>IFERROR(VLOOKUP(VLOOKUP($AI1017,SALESTRANS,4,FALSE),'Master Info'!$A$14:$U$113,17,FALSE),"")</f>
        <v/>
      </c>
      <c r="AK1017" s="1" t="str">
        <f>'Master Info'!$B$6&amp;Return!AI1017</f>
        <v>17-18/443</v>
      </c>
      <c r="AL1017" s="93" t="str">
        <f>IFERROR(VLOOKUP($AI1017,'PIVOT REPORT'!$A$5:$K$1000,3,FALSE),"")</f>
        <v/>
      </c>
      <c r="AM1017" s="91" t="str">
        <f>IFERROR(VLOOKUP($AI1017,'PIVOT REPORT'!$A$5:$K$1000,9,FALSE),"")</f>
        <v/>
      </c>
      <c r="AN1017" s="95" t="str">
        <f>IFERROR(VLOOKUP($AI1017,'PIVOT REPORT'!$A$5:$K$1000,4,FALSE),"")</f>
        <v/>
      </c>
      <c r="AO1017" s="91" t="str">
        <f>IFERROR(VLOOKUP($AI1017,'PIVOT REPORT'!$A$5:$K$1000,5,FALSE),"")</f>
        <v/>
      </c>
      <c r="AP1017" s="91" t="str">
        <f>IFERROR(VLOOKUP($AI1017,'PIVOT REPORT'!$A$5:$K$1000,6,FALSE),"")</f>
        <v/>
      </c>
      <c r="AQ1017" s="91" t="str">
        <f>IFERROR(VLOOKUP($AI1017,'PIVOT REPORT'!$A$5:$K$1000,7,FALSE),"")</f>
        <v/>
      </c>
      <c r="AR1017" s="91" t="str">
        <f>IFERROR(VLOOKUP($AI1017,'PIVOT REPORT'!$A$5:$K$1000,8,FALSE),"")</f>
        <v/>
      </c>
      <c r="AS1017" s="1"/>
      <c r="AT1017" s="1" t="str">
        <f t="shared" si="71"/>
        <v/>
      </c>
      <c r="AU1017" s="1" t="str">
        <f t="shared" si="72"/>
        <v>REGLIST</v>
      </c>
      <c r="AV1017" s="1" t="str">
        <f t="shared" si="73"/>
        <v>REGLIST</v>
      </c>
      <c r="AW1017" s="97">
        <f t="shared" si="74"/>
        <v>0</v>
      </c>
      <c r="AX1017" s="96">
        <f t="shared" si="75"/>
        <v>0</v>
      </c>
      <c r="AY1017" s="96">
        <f t="shared" si="76"/>
        <v>0</v>
      </c>
      <c r="AZ1017" s="96">
        <f t="shared" si="77"/>
        <v>0</v>
      </c>
      <c r="BA1017" s="96">
        <f t="shared" si="78"/>
        <v>0</v>
      </c>
      <c r="BB1017" s="96">
        <f t="shared" si="79"/>
        <v>0</v>
      </c>
    </row>
    <row r="1018" spans="33:54" hidden="1" x14ac:dyDescent="0.25">
      <c r="AG1018" s="1" t="str">
        <f t="shared" si="80"/>
        <v/>
      </c>
      <c r="AH1018" s="90">
        <v>444</v>
      </c>
      <c r="AI1018" s="90">
        <v>444</v>
      </c>
      <c r="AJ1018" s="1" t="str">
        <f>IFERROR(VLOOKUP(VLOOKUP($AI1018,SALESTRANS,4,FALSE),'Master Info'!$A$14:$U$113,17,FALSE),"")</f>
        <v/>
      </c>
      <c r="AK1018" s="1" t="str">
        <f>'Master Info'!$B$6&amp;Return!AI1018</f>
        <v>17-18/444</v>
      </c>
      <c r="AL1018" s="93" t="str">
        <f>IFERROR(VLOOKUP($AI1018,'PIVOT REPORT'!$A$5:$K$1000,3,FALSE),"")</f>
        <v/>
      </c>
      <c r="AM1018" s="91" t="str">
        <f>IFERROR(VLOOKUP($AI1018,'PIVOT REPORT'!$A$5:$K$1000,9,FALSE),"")</f>
        <v/>
      </c>
      <c r="AN1018" s="95" t="str">
        <f>IFERROR(VLOOKUP($AI1018,'PIVOT REPORT'!$A$5:$K$1000,4,FALSE),"")</f>
        <v/>
      </c>
      <c r="AO1018" s="91" t="str">
        <f>IFERROR(VLOOKUP($AI1018,'PIVOT REPORT'!$A$5:$K$1000,5,FALSE),"")</f>
        <v/>
      </c>
      <c r="AP1018" s="91" t="str">
        <f>IFERROR(VLOOKUP($AI1018,'PIVOT REPORT'!$A$5:$K$1000,6,FALSE),"")</f>
        <v/>
      </c>
      <c r="AQ1018" s="91" t="str">
        <f>IFERROR(VLOOKUP($AI1018,'PIVOT REPORT'!$A$5:$K$1000,7,FALSE),"")</f>
        <v/>
      </c>
      <c r="AR1018" s="91" t="str">
        <f>IFERROR(VLOOKUP($AI1018,'PIVOT REPORT'!$A$5:$K$1000,8,FALSE),"")</f>
        <v/>
      </c>
      <c r="AS1018" s="1"/>
      <c r="AT1018" s="1" t="str">
        <f t="shared" si="71"/>
        <v/>
      </c>
      <c r="AU1018" s="1" t="str">
        <f t="shared" si="72"/>
        <v>REGLIST</v>
      </c>
      <c r="AV1018" s="1" t="str">
        <f t="shared" si="73"/>
        <v>REGLIST</v>
      </c>
      <c r="AW1018" s="97">
        <f t="shared" si="74"/>
        <v>0</v>
      </c>
      <c r="AX1018" s="96">
        <f t="shared" si="75"/>
        <v>0</v>
      </c>
      <c r="AY1018" s="96">
        <f t="shared" si="76"/>
        <v>0</v>
      </c>
      <c r="AZ1018" s="96">
        <f t="shared" si="77"/>
        <v>0</v>
      </c>
      <c r="BA1018" s="96">
        <f t="shared" si="78"/>
        <v>0</v>
      </c>
      <c r="BB1018" s="96">
        <f t="shared" si="79"/>
        <v>0</v>
      </c>
    </row>
    <row r="1019" spans="33:54" hidden="1" x14ac:dyDescent="0.25">
      <c r="AG1019" s="1" t="str">
        <f t="shared" si="80"/>
        <v/>
      </c>
      <c r="AH1019" s="90">
        <v>445</v>
      </c>
      <c r="AI1019" s="90">
        <v>445</v>
      </c>
      <c r="AJ1019" s="1" t="str">
        <f>IFERROR(VLOOKUP(VLOOKUP($AI1019,SALESTRANS,4,FALSE),'Master Info'!$A$14:$U$113,17,FALSE),"")</f>
        <v/>
      </c>
      <c r="AK1019" s="1" t="str">
        <f>'Master Info'!$B$6&amp;Return!AI1019</f>
        <v>17-18/445</v>
      </c>
      <c r="AL1019" s="93" t="str">
        <f>IFERROR(VLOOKUP($AI1019,'PIVOT REPORT'!$A$5:$K$1000,3,FALSE),"")</f>
        <v/>
      </c>
      <c r="AM1019" s="91" t="str">
        <f>IFERROR(VLOOKUP($AI1019,'PIVOT REPORT'!$A$5:$K$1000,9,FALSE),"")</f>
        <v/>
      </c>
      <c r="AN1019" s="95" t="str">
        <f>IFERROR(VLOOKUP($AI1019,'PIVOT REPORT'!$A$5:$K$1000,4,FALSE),"")</f>
        <v/>
      </c>
      <c r="AO1019" s="91" t="str">
        <f>IFERROR(VLOOKUP($AI1019,'PIVOT REPORT'!$A$5:$K$1000,5,FALSE),"")</f>
        <v/>
      </c>
      <c r="AP1019" s="91" t="str">
        <f>IFERROR(VLOOKUP($AI1019,'PIVOT REPORT'!$A$5:$K$1000,6,FALSE),"")</f>
        <v/>
      </c>
      <c r="AQ1019" s="91" t="str">
        <f>IFERROR(VLOOKUP($AI1019,'PIVOT REPORT'!$A$5:$K$1000,7,FALSE),"")</f>
        <v/>
      </c>
      <c r="AR1019" s="91" t="str">
        <f>IFERROR(VLOOKUP($AI1019,'PIVOT REPORT'!$A$5:$K$1000,8,FALSE),"")</f>
        <v/>
      </c>
      <c r="AS1019" s="1"/>
      <c r="AT1019" s="1" t="str">
        <f t="shared" si="71"/>
        <v/>
      </c>
      <c r="AU1019" s="1" t="str">
        <f t="shared" si="72"/>
        <v>REGLIST</v>
      </c>
      <c r="AV1019" s="1" t="str">
        <f t="shared" si="73"/>
        <v>REGLIST</v>
      </c>
      <c r="AW1019" s="97">
        <f t="shared" si="74"/>
        <v>0</v>
      </c>
      <c r="AX1019" s="96">
        <f t="shared" si="75"/>
        <v>0</v>
      </c>
      <c r="AY1019" s="96">
        <f t="shared" si="76"/>
        <v>0</v>
      </c>
      <c r="AZ1019" s="96">
        <f t="shared" si="77"/>
        <v>0</v>
      </c>
      <c r="BA1019" s="96">
        <f t="shared" si="78"/>
        <v>0</v>
      </c>
      <c r="BB1019" s="96">
        <f t="shared" si="79"/>
        <v>0</v>
      </c>
    </row>
    <row r="1020" spans="33:54" hidden="1" x14ac:dyDescent="0.25">
      <c r="AG1020" s="1" t="str">
        <f t="shared" si="80"/>
        <v/>
      </c>
      <c r="AH1020" s="90">
        <v>446</v>
      </c>
      <c r="AI1020" s="90">
        <v>446</v>
      </c>
      <c r="AJ1020" s="1" t="str">
        <f>IFERROR(VLOOKUP(VLOOKUP($AI1020,SALESTRANS,4,FALSE),'Master Info'!$A$14:$U$113,17,FALSE),"")</f>
        <v/>
      </c>
      <c r="AK1020" s="1" t="str">
        <f>'Master Info'!$B$6&amp;Return!AI1020</f>
        <v>17-18/446</v>
      </c>
      <c r="AL1020" s="93" t="str">
        <f>IFERROR(VLOOKUP($AI1020,'PIVOT REPORT'!$A$5:$K$1000,3,FALSE),"")</f>
        <v/>
      </c>
      <c r="AM1020" s="91" t="str">
        <f>IFERROR(VLOOKUP($AI1020,'PIVOT REPORT'!$A$5:$K$1000,9,FALSE),"")</f>
        <v/>
      </c>
      <c r="AN1020" s="95" t="str">
        <f>IFERROR(VLOOKUP($AI1020,'PIVOT REPORT'!$A$5:$K$1000,4,FALSE),"")</f>
        <v/>
      </c>
      <c r="AO1020" s="91" t="str">
        <f>IFERROR(VLOOKUP($AI1020,'PIVOT REPORT'!$A$5:$K$1000,5,FALSE),"")</f>
        <v/>
      </c>
      <c r="AP1020" s="91" t="str">
        <f>IFERROR(VLOOKUP($AI1020,'PIVOT REPORT'!$A$5:$K$1000,6,FALSE),"")</f>
        <v/>
      </c>
      <c r="AQ1020" s="91" t="str">
        <f>IFERROR(VLOOKUP($AI1020,'PIVOT REPORT'!$A$5:$K$1000,7,FALSE),"")</f>
        <v/>
      </c>
      <c r="AR1020" s="91" t="str">
        <f>IFERROR(VLOOKUP($AI1020,'PIVOT REPORT'!$A$5:$K$1000,8,FALSE),"")</f>
        <v/>
      </c>
      <c r="AS1020" s="1"/>
      <c r="AT1020" s="1" t="str">
        <f t="shared" si="71"/>
        <v/>
      </c>
      <c r="AU1020" s="1" t="str">
        <f t="shared" si="72"/>
        <v>REGLIST</v>
      </c>
      <c r="AV1020" s="1" t="str">
        <f t="shared" si="73"/>
        <v>REGLIST</v>
      </c>
      <c r="AW1020" s="97">
        <f t="shared" si="74"/>
        <v>0</v>
      </c>
      <c r="AX1020" s="96">
        <f t="shared" si="75"/>
        <v>0</v>
      </c>
      <c r="AY1020" s="96">
        <f t="shared" si="76"/>
        <v>0</v>
      </c>
      <c r="AZ1020" s="96">
        <f t="shared" si="77"/>
        <v>0</v>
      </c>
      <c r="BA1020" s="96">
        <f t="shared" si="78"/>
        <v>0</v>
      </c>
      <c r="BB1020" s="96">
        <f t="shared" si="79"/>
        <v>0</v>
      </c>
    </row>
    <row r="1021" spans="33:54" hidden="1" x14ac:dyDescent="0.25">
      <c r="AG1021" s="1" t="str">
        <f t="shared" si="80"/>
        <v/>
      </c>
      <c r="AH1021" s="90">
        <v>447</v>
      </c>
      <c r="AI1021" s="90">
        <v>447</v>
      </c>
      <c r="AJ1021" s="1" t="str">
        <f>IFERROR(VLOOKUP(VLOOKUP($AI1021,SALESTRANS,4,FALSE),'Master Info'!$A$14:$U$113,17,FALSE),"")</f>
        <v/>
      </c>
      <c r="AK1021" s="1" t="str">
        <f>'Master Info'!$B$6&amp;Return!AI1021</f>
        <v>17-18/447</v>
      </c>
      <c r="AL1021" s="93" t="str">
        <f>IFERROR(VLOOKUP($AI1021,'PIVOT REPORT'!$A$5:$K$1000,3,FALSE),"")</f>
        <v/>
      </c>
      <c r="AM1021" s="91" t="str">
        <f>IFERROR(VLOOKUP($AI1021,'PIVOT REPORT'!$A$5:$K$1000,9,FALSE),"")</f>
        <v/>
      </c>
      <c r="AN1021" s="95" t="str">
        <f>IFERROR(VLOOKUP($AI1021,'PIVOT REPORT'!$A$5:$K$1000,4,FALSE),"")</f>
        <v/>
      </c>
      <c r="AO1021" s="91" t="str">
        <f>IFERROR(VLOOKUP($AI1021,'PIVOT REPORT'!$A$5:$K$1000,5,FALSE),"")</f>
        <v/>
      </c>
      <c r="AP1021" s="91" t="str">
        <f>IFERROR(VLOOKUP($AI1021,'PIVOT REPORT'!$A$5:$K$1000,6,FALSE),"")</f>
        <v/>
      </c>
      <c r="AQ1021" s="91" t="str">
        <f>IFERROR(VLOOKUP($AI1021,'PIVOT REPORT'!$A$5:$K$1000,7,FALSE),"")</f>
        <v/>
      </c>
      <c r="AR1021" s="91" t="str">
        <f>IFERROR(VLOOKUP($AI1021,'PIVOT REPORT'!$A$5:$K$1000,8,FALSE),"")</f>
        <v/>
      </c>
      <c r="AS1021" s="1"/>
      <c r="AT1021" s="1" t="str">
        <f t="shared" si="71"/>
        <v/>
      </c>
      <c r="AU1021" s="1" t="str">
        <f t="shared" si="72"/>
        <v>REGLIST</v>
      </c>
      <c r="AV1021" s="1" t="str">
        <f t="shared" si="73"/>
        <v>REGLIST</v>
      </c>
      <c r="AW1021" s="97">
        <f t="shared" si="74"/>
        <v>0</v>
      </c>
      <c r="AX1021" s="96">
        <f t="shared" si="75"/>
        <v>0</v>
      </c>
      <c r="AY1021" s="96">
        <f t="shared" si="76"/>
        <v>0</v>
      </c>
      <c r="AZ1021" s="96">
        <f t="shared" si="77"/>
        <v>0</v>
      </c>
      <c r="BA1021" s="96">
        <f t="shared" si="78"/>
        <v>0</v>
      </c>
      <c r="BB1021" s="96">
        <f t="shared" si="79"/>
        <v>0</v>
      </c>
    </row>
    <row r="1022" spans="33:54" hidden="1" x14ac:dyDescent="0.25">
      <c r="AG1022" s="1" t="str">
        <f t="shared" si="80"/>
        <v/>
      </c>
      <c r="AH1022" s="90">
        <v>448</v>
      </c>
      <c r="AI1022" s="90">
        <v>448</v>
      </c>
      <c r="AJ1022" s="1" t="str">
        <f>IFERROR(VLOOKUP(VLOOKUP($AI1022,SALESTRANS,4,FALSE),'Master Info'!$A$14:$U$113,17,FALSE),"")</f>
        <v/>
      </c>
      <c r="AK1022" s="1" t="str">
        <f>'Master Info'!$B$6&amp;Return!AI1022</f>
        <v>17-18/448</v>
      </c>
      <c r="AL1022" s="93" t="str">
        <f>IFERROR(VLOOKUP($AI1022,'PIVOT REPORT'!$A$5:$K$1000,3,FALSE),"")</f>
        <v/>
      </c>
      <c r="AM1022" s="91" t="str">
        <f>IFERROR(VLOOKUP($AI1022,'PIVOT REPORT'!$A$5:$K$1000,9,FALSE),"")</f>
        <v/>
      </c>
      <c r="AN1022" s="95" t="str">
        <f>IFERROR(VLOOKUP($AI1022,'PIVOT REPORT'!$A$5:$K$1000,4,FALSE),"")</f>
        <v/>
      </c>
      <c r="AO1022" s="91" t="str">
        <f>IFERROR(VLOOKUP($AI1022,'PIVOT REPORT'!$A$5:$K$1000,5,FALSE),"")</f>
        <v/>
      </c>
      <c r="AP1022" s="91" t="str">
        <f>IFERROR(VLOOKUP($AI1022,'PIVOT REPORT'!$A$5:$K$1000,6,FALSE),"")</f>
        <v/>
      </c>
      <c r="AQ1022" s="91" t="str">
        <f>IFERROR(VLOOKUP($AI1022,'PIVOT REPORT'!$A$5:$K$1000,7,FALSE),"")</f>
        <v/>
      </c>
      <c r="AR1022" s="91" t="str">
        <f>IFERROR(VLOOKUP($AI1022,'PIVOT REPORT'!$A$5:$K$1000,8,FALSE),"")</f>
        <v/>
      </c>
      <c r="AS1022" s="1"/>
      <c r="AT1022" s="1" t="str">
        <f t="shared" si="71"/>
        <v/>
      </c>
      <c r="AU1022" s="1" t="str">
        <f t="shared" si="72"/>
        <v>REGLIST</v>
      </c>
      <c r="AV1022" s="1" t="str">
        <f t="shared" si="73"/>
        <v>REGLIST</v>
      </c>
      <c r="AW1022" s="97">
        <f t="shared" si="74"/>
        <v>0</v>
      </c>
      <c r="AX1022" s="96">
        <f t="shared" si="75"/>
        <v>0</v>
      </c>
      <c r="AY1022" s="96">
        <f t="shared" si="76"/>
        <v>0</v>
      </c>
      <c r="AZ1022" s="96">
        <f t="shared" si="77"/>
        <v>0</v>
      </c>
      <c r="BA1022" s="96">
        <f t="shared" si="78"/>
        <v>0</v>
      </c>
      <c r="BB1022" s="96">
        <f t="shared" si="79"/>
        <v>0</v>
      </c>
    </row>
    <row r="1023" spans="33:54" hidden="1" x14ac:dyDescent="0.25">
      <c r="AG1023" s="1" t="str">
        <f t="shared" si="80"/>
        <v/>
      </c>
      <c r="AH1023" s="90">
        <v>449</v>
      </c>
      <c r="AI1023" s="90">
        <v>449</v>
      </c>
      <c r="AJ1023" s="1" t="str">
        <f>IFERROR(VLOOKUP(VLOOKUP($AI1023,SALESTRANS,4,FALSE),'Master Info'!$A$14:$U$113,17,FALSE),"")</f>
        <v/>
      </c>
      <c r="AK1023" s="1" t="str">
        <f>'Master Info'!$B$6&amp;Return!AI1023</f>
        <v>17-18/449</v>
      </c>
      <c r="AL1023" s="93" t="str">
        <f>IFERROR(VLOOKUP($AI1023,'PIVOT REPORT'!$A$5:$K$1000,3,FALSE),"")</f>
        <v/>
      </c>
      <c r="AM1023" s="91" t="str">
        <f>IFERROR(VLOOKUP($AI1023,'PIVOT REPORT'!$A$5:$K$1000,9,FALSE),"")</f>
        <v/>
      </c>
      <c r="AN1023" s="95" t="str">
        <f>IFERROR(VLOOKUP($AI1023,'PIVOT REPORT'!$A$5:$K$1000,4,FALSE),"")</f>
        <v/>
      </c>
      <c r="AO1023" s="91" t="str">
        <f>IFERROR(VLOOKUP($AI1023,'PIVOT REPORT'!$A$5:$K$1000,5,FALSE),"")</f>
        <v/>
      </c>
      <c r="AP1023" s="91" t="str">
        <f>IFERROR(VLOOKUP($AI1023,'PIVOT REPORT'!$A$5:$K$1000,6,FALSE),"")</f>
        <v/>
      </c>
      <c r="AQ1023" s="91" t="str">
        <f>IFERROR(VLOOKUP($AI1023,'PIVOT REPORT'!$A$5:$K$1000,7,FALSE),"")</f>
        <v/>
      </c>
      <c r="AR1023" s="91" t="str">
        <f>IFERROR(VLOOKUP($AI1023,'PIVOT REPORT'!$A$5:$K$1000,8,FALSE),"")</f>
        <v/>
      </c>
      <c r="AS1023" s="1"/>
      <c r="AT1023" s="1" t="str">
        <f t="shared" ref="AT1023:AT1086" si="81">IFERROR(VLOOKUP(LEFT(AJ1023,2),State,2),"")</f>
        <v/>
      </c>
      <c r="AU1023" s="1" t="str">
        <f t="shared" ref="AU1023:AU1086" si="82">IF(RIGHT(AJ1023,12)&lt;&gt;"UNREGISTERED","REGLIST",IF(AND(AO1023&gt;=250000,AP1023&gt;0),"IGSLIST","CONSO"))</f>
        <v>REGLIST</v>
      </c>
      <c r="AV1023" s="1" t="str">
        <f t="shared" si="73"/>
        <v>REGLIST</v>
      </c>
      <c r="AW1023" s="97">
        <f t="shared" si="74"/>
        <v>0</v>
      </c>
      <c r="AX1023" s="96">
        <f t="shared" si="75"/>
        <v>0</v>
      </c>
      <c r="AY1023" s="96">
        <f t="shared" si="76"/>
        <v>0</v>
      </c>
      <c r="AZ1023" s="96">
        <f t="shared" si="77"/>
        <v>0</v>
      </c>
      <c r="BA1023" s="96">
        <f t="shared" si="78"/>
        <v>0</v>
      </c>
      <c r="BB1023" s="96">
        <f t="shared" si="79"/>
        <v>0</v>
      </c>
    </row>
    <row r="1024" spans="33:54" hidden="1" x14ac:dyDescent="0.25">
      <c r="AG1024" s="1" t="str">
        <f t="shared" si="80"/>
        <v/>
      </c>
      <c r="AH1024" s="90">
        <v>450</v>
      </c>
      <c r="AI1024" s="90">
        <v>450</v>
      </c>
      <c r="AJ1024" s="1" t="str">
        <f>IFERROR(VLOOKUP(VLOOKUP($AI1024,SALESTRANS,4,FALSE),'Master Info'!$A$14:$U$113,17,FALSE),"")</f>
        <v/>
      </c>
      <c r="AK1024" s="1" t="str">
        <f>'Master Info'!$B$6&amp;Return!AI1024</f>
        <v>17-18/450</v>
      </c>
      <c r="AL1024" s="93" t="str">
        <f>IFERROR(VLOOKUP($AI1024,'PIVOT REPORT'!$A$5:$K$1000,3,FALSE),"")</f>
        <v/>
      </c>
      <c r="AM1024" s="91" t="str">
        <f>IFERROR(VLOOKUP($AI1024,'PIVOT REPORT'!$A$5:$K$1000,9,FALSE),"")</f>
        <v/>
      </c>
      <c r="AN1024" s="95" t="str">
        <f>IFERROR(VLOOKUP($AI1024,'PIVOT REPORT'!$A$5:$K$1000,4,FALSE),"")</f>
        <v/>
      </c>
      <c r="AO1024" s="91" t="str">
        <f>IFERROR(VLOOKUP($AI1024,'PIVOT REPORT'!$A$5:$K$1000,5,FALSE),"")</f>
        <v/>
      </c>
      <c r="AP1024" s="91" t="str">
        <f>IFERROR(VLOOKUP($AI1024,'PIVOT REPORT'!$A$5:$K$1000,6,FALSE),"")</f>
        <v/>
      </c>
      <c r="AQ1024" s="91" t="str">
        <f>IFERROR(VLOOKUP($AI1024,'PIVOT REPORT'!$A$5:$K$1000,7,FALSE),"")</f>
        <v/>
      </c>
      <c r="AR1024" s="91" t="str">
        <f>IFERROR(VLOOKUP($AI1024,'PIVOT REPORT'!$A$5:$K$1000,8,FALSE),"")</f>
        <v/>
      </c>
      <c r="AS1024" s="1"/>
      <c r="AT1024" s="1" t="str">
        <f t="shared" si="81"/>
        <v/>
      </c>
      <c r="AU1024" s="1" t="str">
        <f t="shared" si="82"/>
        <v>REGLIST</v>
      </c>
      <c r="AV1024" s="1" t="str">
        <f t="shared" ref="AV1024:AV1087" si="83">AG1024&amp;AU1024</f>
        <v>REGLIST</v>
      </c>
      <c r="AW1024" s="97">
        <f t="shared" ref="AW1024:AW1087" si="84">IF(MONTH($K$2)&amp;"CONSO"=$AV1024,$AN1024,0)</f>
        <v>0</v>
      </c>
      <c r="AX1024" s="96">
        <f t="shared" ref="AX1024:AX1087" si="85">IF(MONTH($K$2)&amp;"CONSO"=$AV1024,$AO1024,0)</f>
        <v>0</v>
      </c>
      <c r="AY1024" s="96">
        <f t="shared" ref="AY1024:AY1087" si="86">IF(MONTH($K$2)&amp;"CONSO"=$AV1024,$AP1024,0)</f>
        <v>0</v>
      </c>
      <c r="AZ1024" s="96">
        <f t="shared" ref="AZ1024:AZ1087" si="87">IF(MONTH($K$2)&amp;"CONSO"=$AV1024,$AQ1024,0)</f>
        <v>0</v>
      </c>
      <c r="BA1024" s="96">
        <f t="shared" ref="BA1024:BA1087" si="88">IF(MONTH($K$2)&amp;"CONSO"=$AV1024,$AR1024,0)</f>
        <v>0</v>
      </c>
      <c r="BB1024" s="96">
        <f t="shared" ref="BB1024:BB1087" si="89">IF(MONTH($K$2)&amp;"CONSO"=$AV1024,$AM1024,0)</f>
        <v>0</v>
      </c>
    </row>
    <row r="1025" spans="33:54" hidden="1" x14ac:dyDescent="0.25">
      <c r="AG1025" s="1" t="str">
        <f t="shared" si="80"/>
        <v/>
      </c>
      <c r="AH1025" s="90">
        <v>451</v>
      </c>
      <c r="AI1025" s="90">
        <v>451</v>
      </c>
      <c r="AJ1025" s="1" t="str">
        <f>IFERROR(VLOOKUP(VLOOKUP($AI1025,SALESTRANS,4,FALSE),'Master Info'!$A$14:$U$113,17,FALSE),"")</f>
        <v/>
      </c>
      <c r="AK1025" s="1" t="str">
        <f>'Master Info'!$B$6&amp;Return!AI1025</f>
        <v>17-18/451</v>
      </c>
      <c r="AL1025" s="93" t="str">
        <f>IFERROR(VLOOKUP($AI1025,'PIVOT REPORT'!$A$5:$K$1000,3,FALSE),"")</f>
        <v/>
      </c>
      <c r="AM1025" s="91" t="str">
        <f>IFERROR(VLOOKUP($AI1025,'PIVOT REPORT'!$A$5:$K$1000,9,FALSE),"")</f>
        <v/>
      </c>
      <c r="AN1025" s="95" t="str">
        <f>IFERROR(VLOOKUP($AI1025,'PIVOT REPORT'!$A$5:$K$1000,4,FALSE),"")</f>
        <v/>
      </c>
      <c r="AO1025" s="91" t="str">
        <f>IFERROR(VLOOKUP($AI1025,'PIVOT REPORT'!$A$5:$K$1000,5,FALSE),"")</f>
        <v/>
      </c>
      <c r="AP1025" s="91" t="str">
        <f>IFERROR(VLOOKUP($AI1025,'PIVOT REPORT'!$A$5:$K$1000,6,FALSE),"")</f>
        <v/>
      </c>
      <c r="AQ1025" s="91" t="str">
        <f>IFERROR(VLOOKUP($AI1025,'PIVOT REPORT'!$A$5:$K$1000,7,FALSE),"")</f>
        <v/>
      </c>
      <c r="AR1025" s="91" t="str">
        <f>IFERROR(VLOOKUP($AI1025,'PIVOT REPORT'!$A$5:$K$1000,8,FALSE),"")</f>
        <v/>
      </c>
      <c r="AS1025" s="1"/>
      <c r="AT1025" s="1" t="str">
        <f t="shared" si="81"/>
        <v/>
      </c>
      <c r="AU1025" s="1" t="str">
        <f t="shared" si="82"/>
        <v>REGLIST</v>
      </c>
      <c r="AV1025" s="1" t="str">
        <f t="shared" si="83"/>
        <v>REGLIST</v>
      </c>
      <c r="AW1025" s="97">
        <f t="shared" si="84"/>
        <v>0</v>
      </c>
      <c r="AX1025" s="96">
        <f t="shared" si="85"/>
        <v>0</v>
      </c>
      <c r="AY1025" s="96">
        <f t="shared" si="86"/>
        <v>0</v>
      </c>
      <c r="AZ1025" s="96">
        <f t="shared" si="87"/>
        <v>0</v>
      </c>
      <c r="BA1025" s="96">
        <f t="shared" si="88"/>
        <v>0</v>
      </c>
      <c r="BB1025" s="96">
        <f t="shared" si="89"/>
        <v>0</v>
      </c>
    </row>
    <row r="1026" spans="33:54" hidden="1" x14ac:dyDescent="0.25">
      <c r="AG1026" s="1" t="str">
        <f t="shared" ref="AG1026:AG1089" si="90">IFERROR(MONTH(AL1026),"")</f>
        <v/>
      </c>
      <c r="AH1026" s="90">
        <v>452</v>
      </c>
      <c r="AI1026" s="90">
        <v>452</v>
      </c>
      <c r="AJ1026" s="1" t="str">
        <f>IFERROR(VLOOKUP(VLOOKUP($AI1026,SALESTRANS,4,FALSE),'Master Info'!$A$14:$U$113,17,FALSE),"")</f>
        <v/>
      </c>
      <c r="AK1026" s="1" t="str">
        <f>'Master Info'!$B$6&amp;Return!AI1026</f>
        <v>17-18/452</v>
      </c>
      <c r="AL1026" s="93" t="str">
        <f>IFERROR(VLOOKUP($AI1026,'PIVOT REPORT'!$A$5:$K$1000,3,FALSE),"")</f>
        <v/>
      </c>
      <c r="AM1026" s="91" t="str">
        <f>IFERROR(VLOOKUP($AI1026,'PIVOT REPORT'!$A$5:$K$1000,9,FALSE),"")</f>
        <v/>
      </c>
      <c r="AN1026" s="95" t="str">
        <f>IFERROR(VLOOKUP($AI1026,'PIVOT REPORT'!$A$5:$K$1000,4,FALSE),"")</f>
        <v/>
      </c>
      <c r="AO1026" s="91" t="str">
        <f>IFERROR(VLOOKUP($AI1026,'PIVOT REPORT'!$A$5:$K$1000,5,FALSE),"")</f>
        <v/>
      </c>
      <c r="AP1026" s="91" t="str">
        <f>IFERROR(VLOOKUP($AI1026,'PIVOT REPORT'!$A$5:$K$1000,6,FALSE),"")</f>
        <v/>
      </c>
      <c r="AQ1026" s="91" t="str">
        <f>IFERROR(VLOOKUP($AI1026,'PIVOT REPORT'!$A$5:$K$1000,7,FALSE),"")</f>
        <v/>
      </c>
      <c r="AR1026" s="91" t="str">
        <f>IFERROR(VLOOKUP($AI1026,'PIVOT REPORT'!$A$5:$K$1000,8,FALSE),"")</f>
        <v/>
      </c>
      <c r="AS1026" s="1"/>
      <c r="AT1026" s="1" t="str">
        <f t="shared" si="81"/>
        <v/>
      </c>
      <c r="AU1026" s="1" t="str">
        <f t="shared" si="82"/>
        <v>REGLIST</v>
      </c>
      <c r="AV1026" s="1" t="str">
        <f t="shared" si="83"/>
        <v>REGLIST</v>
      </c>
      <c r="AW1026" s="97">
        <f t="shared" si="84"/>
        <v>0</v>
      </c>
      <c r="AX1026" s="96">
        <f t="shared" si="85"/>
        <v>0</v>
      </c>
      <c r="AY1026" s="96">
        <f t="shared" si="86"/>
        <v>0</v>
      </c>
      <c r="AZ1026" s="96">
        <f t="shared" si="87"/>
        <v>0</v>
      </c>
      <c r="BA1026" s="96">
        <f t="shared" si="88"/>
        <v>0</v>
      </c>
      <c r="BB1026" s="96">
        <f t="shared" si="89"/>
        <v>0</v>
      </c>
    </row>
    <row r="1027" spans="33:54" hidden="1" x14ac:dyDescent="0.25">
      <c r="AG1027" s="1" t="str">
        <f t="shared" si="90"/>
        <v/>
      </c>
      <c r="AH1027" s="90">
        <v>453</v>
      </c>
      <c r="AI1027" s="90">
        <v>453</v>
      </c>
      <c r="AJ1027" s="1" t="str">
        <f>IFERROR(VLOOKUP(VLOOKUP($AI1027,SALESTRANS,4,FALSE),'Master Info'!$A$14:$U$113,17,FALSE),"")</f>
        <v/>
      </c>
      <c r="AK1027" s="1" t="str">
        <f>'Master Info'!$B$6&amp;Return!AI1027</f>
        <v>17-18/453</v>
      </c>
      <c r="AL1027" s="93" t="str">
        <f>IFERROR(VLOOKUP($AI1027,'PIVOT REPORT'!$A$5:$K$1000,3,FALSE),"")</f>
        <v/>
      </c>
      <c r="AM1027" s="91" t="str">
        <f>IFERROR(VLOOKUP($AI1027,'PIVOT REPORT'!$A$5:$K$1000,9,FALSE),"")</f>
        <v/>
      </c>
      <c r="AN1027" s="95" t="str">
        <f>IFERROR(VLOOKUP($AI1027,'PIVOT REPORT'!$A$5:$K$1000,4,FALSE),"")</f>
        <v/>
      </c>
      <c r="AO1027" s="91" t="str">
        <f>IFERROR(VLOOKUP($AI1027,'PIVOT REPORT'!$A$5:$K$1000,5,FALSE),"")</f>
        <v/>
      </c>
      <c r="AP1027" s="91" t="str">
        <f>IFERROR(VLOOKUP($AI1027,'PIVOT REPORT'!$A$5:$K$1000,6,FALSE),"")</f>
        <v/>
      </c>
      <c r="AQ1027" s="91" t="str">
        <f>IFERROR(VLOOKUP($AI1027,'PIVOT REPORT'!$A$5:$K$1000,7,FALSE),"")</f>
        <v/>
      </c>
      <c r="AR1027" s="91" t="str">
        <f>IFERROR(VLOOKUP($AI1027,'PIVOT REPORT'!$A$5:$K$1000,8,FALSE),"")</f>
        <v/>
      </c>
      <c r="AS1027" s="1"/>
      <c r="AT1027" s="1" t="str">
        <f t="shared" si="81"/>
        <v/>
      </c>
      <c r="AU1027" s="1" t="str">
        <f t="shared" si="82"/>
        <v>REGLIST</v>
      </c>
      <c r="AV1027" s="1" t="str">
        <f t="shared" si="83"/>
        <v>REGLIST</v>
      </c>
      <c r="AW1027" s="97">
        <f t="shared" si="84"/>
        <v>0</v>
      </c>
      <c r="AX1027" s="96">
        <f t="shared" si="85"/>
        <v>0</v>
      </c>
      <c r="AY1027" s="96">
        <f t="shared" si="86"/>
        <v>0</v>
      </c>
      <c r="AZ1027" s="96">
        <f t="shared" si="87"/>
        <v>0</v>
      </c>
      <c r="BA1027" s="96">
        <f t="shared" si="88"/>
        <v>0</v>
      </c>
      <c r="BB1027" s="96">
        <f t="shared" si="89"/>
        <v>0</v>
      </c>
    </row>
    <row r="1028" spans="33:54" hidden="1" x14ac:dyDescent="0.25">
      <c r="AG1028" s="1" t="str">
        <f t="shared" si="90"/>
        <v/>
      </c>
      <c r="AH1028" s="90">
        <v>454</v>
      </c>
      <c r="AI1028" s="90">
        <v>454</v>
      </c>
      <c r="AJ1028" s="1" t="str">
        <f>IFERROR(VLOOKUP(VLOOKUP($AI1028,SALESTRANS,4,FALSE),'Master Info'!$A$14:$U$113,17,FALSE),"")</f>
        <v/>
      </c>
      <c r="AK1028" s="1" t="str">
        <f>'Master Info'!$B$6&amp;Return!AI1028</f>
        <v>17-18/454</v>
      </c>
      <c r="AL1028" s="93" t="str">
        <f>IFERROR(VLOOKUP($AI1028,'PIVOT REPORT'!$A$5:$K$1000,3,FALSE),"")</f>
        <v/>
      </c>
      <c r="AM1028" s="91" t="str">
        <f>IFERROR(VLOOKUP($AI1028,'PIVOT REPORT'!$A$5:$K$1000,9,FALSE),"")</f>
        <v/>
      </c>
      <c r="AN1028" s="95" t="str">
        <f>IFERROR(VLOOKUP($AI1028,'PIVOT REPORT'!$A$5:$K$1000,4,FALSE),"")</f>
        <v/>
      </c>
      <c r="AO1028" s="91" t="str">
        <f>IFERROR(VLOOKUP($AI1028,'PIVOT REPORT'!$A$5:$K$1000,5,FALSE),"")</f>
        <v/>
      </c>
      <c r="AP1028" s="91" t="str">
        <f>IFERROR(VLOOKUP($AI1028,'PIVOT REPORT'!$A$5:$K$1000,6,FALSE),"")</f>
        <v/>
      </c>
      <c r="AQ1028" s="91" t="str">
        <f>IFERROR(VLOOKUP($AI1028,'PIVOT REPORT'!$A$5:$K$1000,7,FALSE),"")</f>
        <v/>
      </c>
      <c r="AR1028" s="91" t="str">
        <f>IFERROR(VLOOKUP($AI1028,'PIVOT REPORT'!$A$5:$K$1000,8,FALSE),"")</f>
        <v/>
      </c>
      <c r="AS1028" s="1"/>
      <c r="AT1028" s="1" t="str">
        <f t="shared" si="81"/>
        <v/>
      </c>
      <c r="AU1028" s="1" t="str">
        <f t="shared" si="82"/>
        <v>REGLIST</v>
      </c>
      <c r="AV1028" s="1" t="str">
        <f t="shared" si="83"/>
        <v>REGLIST</v>
      </c>
      <c r="AW1028" s="97">
        <f t="shared" si="84"/>
        <v>0</v>
      </c>
      <c r="AX1028" s="96">
        <f t="shared" si="85"/>
        <v>0</v>
      </c>
      <c r="AY1028" s="96">
        <f t="shared" si="86"/>
        <v>0</v>
      </c>
      <c r="AZ1028" s="96">
        <f t="shared" si="87"/>
        <v>0</v>
      </c>
      <c r="BA1028" s="96">
        <f t="shared" si="88"/>
        <v>0</v>
      </c>
      <c r="BB1028" s="96">
        <f t="shared" si="89"/>
        <v>0</v>
      </c>
    </row>
    <row r="1029" spans="33:54" hidden="1" x14ac:dyDescent="0.25">
      <c r="AG1029" s="1" t="str">
        <f t="shared" si="90"/>
        <v/>
      </c>
      <c r="AH1029" s="90">
        <v>455</v>
      </c>
      <c r="AI1029" s="90">
        <v>455</v>
      </c>
      <c r="AJ1029" s="1" t="str">
        <f>IFERROR(VLOOKUP(VLOOKUP($AI1029,SALESTRANS,4,FALSE),'Master Info'!$A$14:$U$113,17,FALSE),"")</f>
        <v/>
      </c>
      <c r="AK1029" s="1" t="str">
        <f>'Master Info'!$B$6&amp;Return!AI1029</f>
        <v>17-18/455</v>
      </c>
      <c r="AL1029" s="93" t="str">
        <f>IFERROR(VLOOKUP($AI1029,'PIVOT REPORT'!$A$5:$K$1000,3,FALSE),"")</f>
        <v/>
      </c>
      <c r="AM1029" s="91" t="str">
        <f>IFERROR(VLOOKUP($AI1029,'PIVOT REPORT'!$A$5:$K$1000,9,FALSE),"")</f>
        <v/>
      </c>
      <c r="AN1029" s="95" t="str">
        <f>IFERROR(VLOOKUP($AI1029,'PIVOT REPORT'!$A$5:$K$1000,4,FALSE),"")</f>
        <v/>
      </c>
      <c r="AO1029" s="91" t="str">
        <f>IFERROR(VLOOKUP($AI1029,'PIVOT REPORT'!$A$5:$K$1000,5,FALSE),"")</f>
        <v/>
      </c>
      <c r="AP1029" s="91" t="str">
        <f>IFERROR(VLOOKUP($AI1029,'PIVOT REPORT'!$A$5:$K$1000,6,FALSE),"")</f>
        <v/>
      </c>
      <c r="AQ1029" s="91" t="str">
        <f>IFERROR(VLOOKUP($AI1029,'PIVOT REPORT'!$A$5:$K$1000,7,FALSE),"")</f>
        <v/>
      </c>
      <c r="AR1029" s="91" t="str">
        <f>IFERROR(VLOOKUP($AI1029,'PIVOT REPORT'!$A$5:$K$1000,8,FALSE),"")</f>
        <v/>
      </c>
      <c r="AS1029" s="1"/>
      <c r="AT1029" s="1" t="str">
        <f t="shared" si="81"/>
        <v/>
      </c>
      <c r="AU1029" s="1" t="str">
        <f t="shared" si="82"/>
        <v>REGLIST</v>
      </c>
      <c r="AV1029" s="1" t="str">
        <f t="shared" si="83"/>
        <v>REGLIST</v>
      </c>
      <c r="AW1029" s="97">
        <f t="shared" si="84"/>
        <v>0</v>
      </c>
      <c r="AX1029" s="96">
        <f t="shared" si="85"/>
        <v>0</v>
      </c>
      <c r="AY1029" s="96">
        <f t="shared" si="86"/>
        <v>0</v>
      </c>
      <c r="AZ1029" s="96">
        <f t="shared" si="87"/>
        <v>0</v>
      </c>
      <c r="BA1029" s="96">
        <f t="shared" si="88"/>
        <v>0</v>
      </c>
      <c r="BB1029" s="96">
        <f t="shared" si="89"/>
        <v>0</v>
      </c>
    </row>
    <row r="1030" spans="33:54" hidden="1" x14ac:dyDescent="0.25">
      <c r="AG1030" s="1" t="str">
        <f t="shared" si="90"/>
        <v/>
      </c>
      <c r="AH1030" s="90">
        <v>456</v>
      </c>
      <c r="AI1030" s="90">
        <v>456</v>
      </c>
      <c r="AJ1030" s="1" t="str">
        <f>IFERROR(VLOOKUP(VLOOKUP($AI1030,SALESTRANS,4,FALSE),'Master Info'!$A$14:$U$113,17,FALSE),"")</f>
        <v/>
      </c>
      <c r="AK1030" s="1" t="str">
        <f>'Master Info'!$B$6&amp;Return!AI1030</f>
        <v>17-18/456</v>
      </c>
      <c r="AL1030" s="93" t="str">
        <f>IFERROR(VLOOKUP($AI1030,'PIVOT REPORT'!$A$5:$K$1000,3,FALSE),"")</f>
        <v/>
      </c>
      <c r="AM1030" s="91" t="str">
        <f>IFERROR(VLOOKUP($AI1030,'PIVOT REPORT'!$A$5:$K$1000,9,FALSE),"")</f>
        <v/>
      </c>
      <c r="AN1030" s="95" t="str">
        <f>IFERROR(VLOOKUP($AI1030,'PIVOT REPORT'!$A$5:$K$1000,4,FALSE),"")</f>
        <v/>
      </c>
      <c r="AO1030" s="91" t="str">
        <f>IFERROR(VLOOKUP($AI1030,'PIVOT REPORT'!$A$5:$K$1000,5,FALSE),"")</f>
        <v/>
      </c>
      <c r="AP1030" s="91" t="str">
        <f>IFERROR(VLOOKUP($AI1030,'PIVOT REPORT'!$A$5:$K$1000,6,FALSE),"")</f>
        <v/>
      </c>
      <c r="AQ1030" s="91" t="str">
        <f>IFERROR(VLOOKUP($AI1030,'PIVOT REPORT'!$A$5:$K$1000,7,FALSE),"")</f>
        <v/>
      </c>
      <c r="AR1030" s="91" t="str">
        <f>IFERROR(VLOOKUP($AI1030,'PIVOT REPORT'!$A$5:$K$1000,8,FALSE),"")</f>
        <v/>
      </c>
      <c r="AS1030" s="1"/>
      <c r="AT1030" s="1" t="str">
        <f t="shared" si="81"/>
        <v/>
      </c>
      <c r="AU1030" s="1" t="str">
        <f t="shared" si="82"/>
        <v>REGLIST</v>
      </c>
      <c r="AV1030" s="1" t="str">
        <f t="shared" si="83"/>
        <v>REGLIST</v>
      </c>
      <c r="AW1030" s="97">
        <f t="shared" si="84"/>
        <v>0</v>
      </c>
      <c r="AX1030" s="96">
        <f t="shared" si="85"/>
        <v>0</v>
      </c>
      <c r="AY1030" s="96">
        <f t="shared" si="86"/>
        <v>0</v>
      </c>
      <c r="AZ1030" s="96">
        <f t="shared" si="87"/>
        <v>0</v>
      </c>
      <c r="BA1030" s="96">
        <f t="shared" si="88"/>
        <v>0</v>
      </c>
      <c r="BB1030" s="96">
        <f t="shared" si="89"/>
        <v>0</v>
      </c>
    </row>
    <row r="1031" spans="33:54" hidden="1" x14ac:dyDescent="0.25">
      <c r="AG1031" s="1" t="str">
        <f t="shared" si="90"/>
        <v/>
      </c>
      <c r="AH1031" s="90">
        <v>457</v>
      </c>
      <c r="AI1031" s="90">
        <v>457</v>
      </c>
      <c r="AJ1031" s="1" t="str">
        <f>IFERROR(VLOOKUP(VLOOKUP($AI1031,SALESTRANS,4,FALSE),'Master Info'!$A$14:$U$113,17,FALSE),"")</f>
        <v/>
      </c>
      <c r="AK1031" s="1" t="str">
        <f>'Master Info'!$B$6&amp;Return!AI1031</f>
        <v>17-18/457</v>
      </c>
      <c r="AL1031" s="93" t="str">
        <f>IFERROR(VLOOKUP($AI1031,'PIVOT REPORT'!$A$5:$K$1000,3,FALSE),"")</f>
        <v/>
      </c>
      <c r="AM1031" s="91" t="str">
        <f>IFERROR(VLOOKUP($AI1031,'PIVOT REPORT'!$A$5:$K$1000,9,FALSE),"")</f>
        <v/>
      </c>
      <c r="AN1031" s="95" t="str">
        <f>IFERROR(VLOOKUP($AI1031,'PIVOT REPORT'!$A$5:$K$1000,4,FALSE),"")</f>
        <v/>
      </c>
      <c r="AO1031" s="91" t="str">
        <f>IFERROR(VLOOKUP($AI1031,'PIVOT REPORT'!$A$5:$K$1000,5,FALSE),"")</f>
        <v/>
      </c>
      <c r="AP1031" s="91" t="str">
        <f>IFERROR(VLOOKUP($AI1031,'PIVOT REPORT'!$A$5:$K$1000,6,FALSE),"")</f>
        <v/>
      </c>
      <c r="AQ1031" s="91" t="str">
        <f>IFERROR(VLOOKUP($AI1031,'PIVOT REPORT'!$A$5:$K$1000,7,FALSE),"")</f>
        <v/>
      </c>
      <c r="AR1031" s="91" t="str">
        <f>IFERROR(VLOOKUP($AI1031,'PIVOT REPORT'!$A$5:$K$1000,8,FALSE),"")</f>
        <v/>
      </c>
      <c r="AS1031" s="1"/>
      <c r="AT1031" s="1" t="str">
        <f t="shared" si="81"/>
        <v/>
      </c>
      <c r="AU1031" s="1" t="str">
        <f t="shared" si="82"/>
        <v>REGLIST</v>
      </c>
      <c r="AV1031" s="1" t="str">
        <f t="shared" si="83"/>
        <v>REGLIST</v>
      </c>
      <c r="AW1031" s="97">
        <f t="shared" si="84"/>
        <v>0</v>
      </c>
      <c r="AX1031" s="96">
        <f t="shared" si="85"/>
        <v>0</v>
      </c>
      <c r="AY1031" s="96">
        <f t="shared" si="86"/>
        <v>0</v>
      </c>
      <c r="AZ1031" s="96">
        <f t="shared" si="87"/>
        <v>0</v>
      </c>
      <c r="BA1031" s="96">
        <f t="shared" si="88"/>
        <v>0</v>
      </c>
      <c r="BB1031" s="96">
        <f t="shared" si="89"/>
        <v>0</v>
      </c>
    </row>
    <row r="1032" spans="33:54" hidden="1" x14ac:dyDescent="0.25">
      <c r="AG1032" s="1" t="str">
        <f t="shared" si="90"/>
        <v/>
      </c>
      <c r="AH1032" s="90">
        <v>458</v>
      </c>
      <c r="AI1032" s="90">
        <v>458</v>
      </c>
      <c r="AJ1032" s="1" t="str">
        <f>IFERROR(VLOOKUP(VLOOKUP($AI1032,SALESTRANS,4,FALSE),'Master Info'!$A$14:$U$113,17,FALSE),"")</f>
        <v/>
      </c>
      <c r="AK1032" s="1" t="str">
        <f>'Master Info'!$B$6&amp;Return!AI1032</f>
        <v>17-18/458</v>
      </c>
      <c r="AL1032" s="93" t="str">
        <f>IFERROR(VLOOKUP($AI1032,'PIVOT REPORT'!$A$5:$K$1000,3,FALSE),"")</f>
        <v/>
      </c>
      <c r="AM1032" s="91" t="str">
        <f>IFERROR(VLOOKUP($AI1032,'PIVOT REPORT'!$A$5:$K$1000,9,FALSE),"")</f>
        <v/>
      </c>
      <c r="AN1032" s="95" t="str">
        <f>IFERROR(VLOOKUP($AI1032,'PIVOT REPORT'!$A$5:$K$1000,4,FALSE),"")</f>
        <v/>
      </c>
      <c r="AO1032" s="91" t="str">
        <f>IFERROR(VLOOKUP($AI1032,'PIVOT REPORT'!$A$5:$K$1000,5,FALSE),"")</f>
        <v/>
      </c>
      <c r="AP1032" s="91" t="str">
        <f>IFERROR(VLOOKUP($AI1032,'PIVOT REPORT'!$A$5:$K$1000,6,FALSE),"")</f>
        <v/>
      </c>
      <c r="AQ1032" s="91" t="str">
        <f>IFERROR(VLOOKUP($AI1032,'PIVOT REPORT'!$A$5:$K$1000,7,FALSE),"")</f>
        <v/>
      </c>
      <c r="AR1032" s="91" t="str">
        <f>IFERROR(VLOOKUP($AI1032,'PIVOT REPORT'!$A$5:$K$1000,8,FALSE),"")</f>
        <v/>
      </c>
      <c r="AS1032" s="1"/>
      <c r="AT1032" s="1" t="str">
        <f t="shared" si="81"/>
        <v/>
      </c>
      <c r="AU1032" s="1" t="str">
        <f t="shared" si="82"/>
        <v>REGLIST</v>
      </c>
      <c r="AV1032" s="1" t="str">
        <f t="shared" si="83"/>
        <v>REGLIST</v>
      </c>
      <c r="AW1032" s="97">
        <f t="shared" si="84"/>
        <v>0</v>
      </c>
      <c r="AX1032" s="96">
        <f t="shared" si="85"/>
        <v>0</v>
      </c>
      <c r="AY1032" s="96">
        <f t="shared" si="86"/>
        <v>0</v>
      </c>
      <c r="AZ1032" s="96">
        <f t="shared" si="87"/>
        <v>0</v>
      </c>
      <c r="BA1032" s="96">
        <f t="shared" si="88"/>
        <v>0</v>
      </c>
      <c r="BB1032" s="96">
        <f t="shared" si="89"/>
        <v>0</v>
      </c>
    </row>
    <row r="1033" spans="33:54" hidden="1" x14ac:dyDescent="0.25">
      <c r="AG1033" s="1" t="str">
        <f t="shared" si="90"/>
        <v/>
      </c>
      <c r="AH1033" s="90">
        <v>459</v>
      </c>
      <c r="AI1033" s="90">
        <v>459</v>
      </c>
      <c r="AJ1033" s="1" t="str">
        <f>IFERROR(VLOOKUP(VLOOKUP($AI1033,SALESTRANS,4,FALSE),'Master Info'!$A$14:$U$113,17,FALSE),"")</f>
        <v/>
      </c>
      <c r="AK1033" s="1" t="str">
        <f>'Master Info'!$B$6&amp;Return!AI1033</f>
        <v>17-18/459</v>
      </c>
      <c r="AL1033" s="93" t="str">
        <f>IFERROR(VLOOKUP($AI1033,'PIVOT REPORT'!$A$5:$K$1000,3,FALSE),"")</f>
        <v/>
      </c>
      <c r="AM1033" s="91" t="str">
        <f>IFERROR(VLOOKUP($AI1033,'PIVOT REPORT'!$A$5:$K$1000,9,FALSE),"")</f>
        <v/>
      </c>
      <c r="AN1033" s="95" t="str">
        <f>IFERROR(VLOOKUP($AI1033,'PIVOT REPORT'!$A$5:$K$1000,4,FALSE),"")</f>
        <v/>
      </c>
      <c r="AO1033" s="91" t="str">
        <f>IFERROR(VLOOKUP($AI1033,'PIVOT REPORT'!$A$5:$K$1000,5,FALSE),"")</f>
        <v/>
      </c>
      <c r="AP1033" s="91" t="str">
        <f>IFERROR(VLOOKUP($AI1033,'PIVOT REPORT'!$A$5:$K$1000,6,FALSE),"")</f>
        <v/>
      </c>
      <c r="AQ1033" s="91" t="str">
        <f>IFERROR(VLOOKUP($AI1033,'PIVOT REPORT'!$A$5:$K$1000,7,FALSE),"")</f>
        <v/>
      </c>
      <c r="AR1033" s="91" t="str">
        <f>IFERROR(VLOOKUP($AI1033,'PIVOT REPORT'!$A$5:$K$1000,8,FALSE),"")</f>
        <v/>
      </c>
      <c r="AS1033" s="1"/>
      <c r="AT1033" s="1" t="str">
        <f t="shared" si="81"/>
        <v/>
      </c>
      <c r="AU1033" s="1" t="str">
        <f t="shared" si="82"/>
        <v>REGLIST</v>
      </c>
      <c r="AV1033" s="1" t="str">
        <f t="shared" si="83"/>
        <v>REGLIST</v>
      </c>
      <c r="AW1033" s="97">
        <f t="shared" si="84"/>
        <v>0</v>
      </c>
      <c r="AX1033" s="96">
        <f t="shared" si="85"/>
        <v>0</v>
      </c>
      <c r="AY1033" s="96">
        <f t="shared" si="86"/>
        <v>0</v>
      </c>
      <c r="AZ1033" s="96">
        <f t="shared" si="87"/>
        <v>0</v>
      </c>
      <c r="BA1033" s="96">
        <f t="shared" si="88"/>
        <v>0</v>
      </c>
      <c r="BB1033" s="96">
        <f t="shared" si="89"/>
        <v>0</v>
      </c>
    </row>
    <row r="1034" spans="33:54" hidden="1" x14ac:dyDescent="0.25">
      <c r="AG1034" s="1" t="str">
        <f t="shared" si="90"/>
        <v/>
      </c>
      <c r="AH1034" s="90">
        <v>460</v>
      </c>
      <c r="AI1034" s="90">
        <v>460</v>
      </c>
      <c r="AJ1034" s="1" t="str">
        <f>IFERROR(VLOOKUP(VLOOKUP($AI1034,SALESTRANS,4,FALSE),'Master Info'!$A$14:$U$113,17,FALSE),"")</f>
        <v/>
      </c>
      <c r="AK1034" s="1" t="str">
        <f>'Master Info'!$B$6&amp;Return!AI1034</f>
        <v>17-18/460</v>
      </c>
      <c r="AL1034" s="93" t="str">
        <f>IFERROR(VLOOKUP($AI1034,'PIVOT REPORT'!$A$5:$K$1000,3,FALSE),"")</f>
        <v/>
      </c>
      <c r="AM1034" s="91" t="str">
        <f>IFERROR(VLOOKUP($AI1034,'PIVOT REPORT'!$A$5:$K$1000,9,FALSE),"")</f>
        <v/>
      </c>
      <c r="AN1034" s="95" t="str">
        <f>IFERROR(VLOOKUP($AI1034,'PIVOT REPORT'!$A$5:$K$1000,4,FALSE),"")</f>
        <v/>
      </c>
      <c r="AO1034" s="91" t="str">
        <f>IFERROR(VLOOKUP($AI1034,'PIVOT REPORT'!$A$5:$K$1000,5,FALSE),"")</f>
        <v/>
      </c>
      <c r="AP1034" s="91" t="str">
        <f>IFERROR(VLOOKUP($AI1034,'PIVOT REPORT'!$A$5:$K$1000,6,FALSE),"")</f>
        <v/>
      </c>
      <c r="AQ1034" s="91" t="str">
        <f>IFERROR(VLOOKUP($AI1034,'PIVOT REPORT'!$A$5:$K$1000,7,FALSE),"")</f>
        <v/>
      </c>
      <c r="AR1034" s="91" t="str">
        <f>IFERROR(VLOOKUP($AI1034,'PIVOT REPORT'!$A$5:$K$1000,8,FALSE),"")</f>
        <v/>
      </c>
      <c r="AS1034" s="1"/>
      <c r="AT1034" s="1" t="str">
        <f t="shared" si="81"/>
        <v/>
      </c>
      <c r="AU1034" s="1" t="str">
        <f t="shared" si="82"/>
        <v>REGLIST</v>
      </c>
      <c r="AV1034" s="1" t="str">
        <f t="shared" si="83"/>
        <v>REGLIST</v>
      </c>
      <c r="AW1034" s="97">
        <f t="shared" si="84"/>
        <v>0</v>
      </c>
      <c r="AX1034" s="96">
        <f t="shared" si="85"/>
        <v>0</v>
      </c>
      <c r="AY1034" s="96">
        <f t="shared" si="86"/>
        <v>0</v>
      </c>
      <c r="AZ1034" s="96">
        <f t="shared" si="87"/>
        <v>0</v>
      </c>
      <c r="BA1034" s="96">
        <f t="shared" si="88"/>
        <v>0</v>
      </c>
      <c r="BB1034" s="96">
        <f t="shared" si="89"/>
        <v>0</v>
      </c>
    </row>
    <row r="1035" spans="33:54" hidden="1" x14ac:dyDescent="0.25">
      <c r="AG1035" s="1" t="str">
        <f t="shared" si="90"/>
        <v/>
      </c>
      <c r="AH1035" s="90">
        <v>461</v>
      </c>
      <c r="AI1035" s="90">
        <v>461</v>
      </c>
      <c r="AJ1035" s="1" t="str">
        <f>IFERROR(VLOOKUP(VLOOKUP($AI1035,SALESTRANS,4,FALSE),'Master Info'!$A$14:$U$113,17,FALSE),"")</f>
        <v/>
      </c>
      <c r="AK1035" s="1" t="str">
        <f>'Master Info'!$B$6&amp;Return!AI1035</f>
        <v>17-18/461</v>
      </c>
      <c r="AL1035" s="93" t="str">
        <f>IFERROR(VLOOKUP($AI1035,'PIVOT REPORT'!$A$5:$K$1000,3,FALSE),"")</f>
        <v/>
      </c>
      <c r="AM1035" s="91" t="str">
        <f>IFERROR(VLOOKUP($AI1035,'PIVOT REPORT'!$A$5:$K$1000,9,FALSE),"")</f>
        <v/>
      </c>
      <c r="AN1035" s="95" t="str">
        <f>IFERROR(VLOOKUP($AI1035,'PIVOT REPORT'!$A$5:$K$1000,4,FALSE),"")</f>
        <v/>
      </c>
      <c r="AO1035" s="91" t="str">
        <f>IFERROR(VLOOKUP($AI1035,'PIVOT REPORT'!$A$5:$K$1000,5,FALSE),"")</f>
        <v/>
      </c>
      <c r="AP1035" s="91" t="str">
        <f>IFERROR(VLOOKUP($AI1035,'PIVOT REPORT'!$A$5:$K$1000,6,FALSE),"")</f>
        <v/>
      </c>
      <c r="AQ1035" s="91" t="str">
        <f>IFERROR(VLOOKUP($AI1035,'PIVOT REPORT'!$A$5:$K$1000,7,FALSE),"")</f>
        <v/>
      </c>
      <c r="AR1035" s="91" t="str">
        <f>IFERROR(VLOOKUP($AI1035,'PIVOT REPORT'!$A$5:$K$1000,8,FALSE),"")</f>
        <v/>
      </c>
      <c r="AS1035" s="1"/>
      <c r="AT1035" s="1" t="str">
        <f t="shared" si="81"/>
        <v/>
      </c>
      <c r="AU1035" s="1" t="str">
        <f t="shared" si="82"/>
        <v>REGLIST</v>
      </c>
      <c r="AV1035" s="1" t="str">
        <f t="shared" si="83"/>
        <v>REGLIST</v>
      </c>
      <c r="AW1035" s="97">
        <f t="shared" si="84"/>
        <v>0</v>
      </c>
      <c r="AX1035" s="96">
        <f t="shared" si="85"/>
        <v>0</v>
      </c>
      <c r="AY1035" s="96">
        <f t="shared" si="86"/>
        <v>0</v>
      </c>
      <c r="AZ1035" s="96">
        <f t="shared" si="87"/>
        <v>0</v>
      </c>
      <c r="BA1035" s="96">
        <f t="shared" si="88"/>
        <v>0</v>
      </c>
      <c r="BB1035" s="96">
        <f t="shared" si="89"/>
        <v>0</v>
      </c>
    </row>
    <row r="1036" spans="33:54" hidden="1" x14ac:dyDescent="0.25">
      <c r="AG1036" s="1" t="str">
        <f t="shared" si="90"/>
        <v/>
      </c>
      <c r="AH1036" s="90">
        <v>462</v>
      </c>
      <c r="AI1036" s="90">
        <v>462</v>
      </c>
      <c r="AJ1036" s="1" t="str">
        <f>IFERROR(VLOOKUP(VLOOKUP($AI1036,SALESTRANS,4,FALSE),'Master Info'!$A$14:$U$113,17,FALSE),"")</f>
        <v/>
      </c>
      <c r="AK1036" s="1" t="str">
        <f>'Master Info'!$B$6&amp;Return!AI1036</f>
        <v>17-18/462</v>
      </c>
      <c r="AL1036" s="93" t="str">
        <f>IFERROR(VLOOKUP($AI1036,'PIVOT REPORT'!$A$5:$K$1000,3,FALSE),"")</f>
        <v/>
      </c>
      <c r="AM1036" s="91" t="str">
        <f>IFERROR(VLOOKUP($AI1036,'PIVOT REPORT'!$A$5:$K$1000,9,FALSE),"")</f>
        <v/>
      </c>
      <c r="AN1036" s="95" t="str">
        <f>IFERROR(VLOOKUP($AI1036,'PIVOT REPORT'!$A$5:$K$1000,4,FALSE),"")</f>
        <v/>
      </c>
      <c r="AO1036" s="91" t="str">
        <f>IFERROR(VLOOKUP($AI1036,'PIVOT REPORT'!$A$5:$K$1000,5,FALSE),"")</f>
        <v/>
      </c>
      <c r="AP1036" s="91" t="str">
        <f>IFERROR(VLOOKUP($AI1036,'PIVOT REPORT'!$A$5:$K$1000,6,FALSE),"")</f>
        <v/>
      </c>
      <c r="AQ1036" s="91" t="str">
        <f>IFERROR(VLOOKUP($AI1036,'PIVOT REPORT'!$A$5:$K$1000,7,FALSE),"")</f>
        <v/>
      </c>
      <c r="AR1036" s="91" t="str">
        <f>IFERROR(VLOOKUP($AI1036,'PIVOT REPORT'!$A$5:$K$1000,8,FALSE),"")</f>
        <v/>
      </c>
      <c r="AS1036" s="1"/>
      <c r="AT1036" s="1" t="str">
        <f t="shared" si="81"/>
        <v/>
      </c>
      <c r="AU1036" s="1" t="str">
        <f t="shared" si="82"/>
        <v>REGLIST</v>
      </c>
      <c r="AV1036" s="1" t="str">
        <f t="shared" si="83"/>
        <v>REGLIST</v>
      </c>
      <c r="AW1036" s="97">
        <f t="shared" si="84"/>
        <v>0</v>
      </c>
      <c r="AX1036" s="96">
        <f t="shared" si="85"/>
        <v>0</v>
      </c>
      <c r="AY1036" s="96">
        <f t="shared" si="86"/>
        <v>0</v>
      </c>
      <c r="AZ1036" s="96">
        <f t="shared" si="87"/>
        <v>0</v>
      </c>
      <c r="BA1036" s="96">
        <f t="shared" si="88"/>
        <v>0</v>
      </c>
      <c r="BB1036" s="96">
        <f t="shared" si="89"/>
        <v>0</v>
      </c>
    </row>
    <row r="1037" spans="33:54" hidden="1" x14ac:dyDescent="0.25">
      <c r="AG1037" s="1" t="str">
        <f t="shared" si="90"/>
        <v/>
      </c>
      <c r="AH1037" s="90">
        <v>463</v>
      </c>
      <c r="AI1037" s="90">
        <v>463</v>
      </c>
      <c r="AJ1037" s="1" t="str">
        <f>IFERROR(VLOOKUP(VLOOKUP($AI1037,SALESTRANS,4,FALSE),'Master Info'!$A$14:$U$113,17,FALSE),"")</f>
        <v/>
      </c>
      <c r="AK1037" s="1" t="str">
        <f>'Master Info'!$B$6&amp;Return!AI1037</f>
        <v>17-18/463</v>
      </c>
      <c r="AL1037" s="93" t="str">
        <f>IFERROR(VLOOKUP($AI1037,'PIVOT REPORT'!$A$5:$K$1000,3,FALSE),"")</f>
        <v/>
      </c>
      <c r="AM1037" s="91" t="str">
        <f>IFERROR(VLOOKUP($AI1037,'PIVOT REPORT'!$A$5:$K$1000,9,FALSE),"")</f>
        <v/>
      </c>
      <c r="AN1037" s="95" t="str">
        <f>IFERROR(VLOOKUP($AI1037,'PIVOT REPORT'!$A$5:$K$1000,4,FALSE),"")</f>
        <v/>
      </c>
      <c r="AO1037" s="91" t="str">
        <f>IFERROR(VLOOKUP($AI1037,'PIVOT REPORT'!$A$5:$K$1000,5,FALSE),"")</f>
        <v/>
      </c>
      <c r="AP1037" s="91" t="str">
        <f>IFERROR(VLOOKUP($AI1037,'PIVOT REPORT'!$A$5:$K$1000,6,FALSE),"")</f>
        <v/>
      </c>
      <c r="AQ1037" s="91" t="str">
        <f>IFERROR(VLOOKUP($AI1037,'PIVOT REPORT'!$A$5:$K$1000,7,FALSE),"")</f>
        <v/>
      </c>
      <c r="AR1037" s="91" t="str">
        <f>IFERROR(VLOOKUP($AI1037,'PIVOT REPORT'!$A$5:$K$1000,8,FALSE),"")</f>
        <v/>
      </c>
      <c r="AS1037" s="1"/>
      <c r="AT1037" s="1" t="str">
        <f t="shared" si="81"/>
        <v/>
      </c>
      <c r="AU1037" s="1" t="str">
        <f t="shared" si="82"/>
        <v>REGLIST</v>
      </c>
      <c r="AV1037" s="1" t="str">
        <f t="shared" si="83"/>
        <v>REGLIST</v>
      </c>
      <c r="AW1037" s="97">
        <f t="shared" si="84"/>
        <v>0</v>
      </c>
      <c r="AX1037" s="96">
        <f t="shared" si="85"/>
        <v>0</v>
      </c>
      <c r="AY1037" s="96">
        <f t="shared" si="86"/>
        <v>0</v>
      </c>
      <c r="AZ1037" s="96">
        <f t="shared" si="87"/>
        <v>0</v>
      </c>
      <c r="BA1037" s="96">
        <f t="shared" si="88"/>
        <v>0</v>
      </c>
      <c r="BB1037" s="96">
        <f t="shared" si="89"/>
        <v>0</v>
      </c>
    </row>
    <row r="1038" spans="33:54" hidden="1" x14ac:dyDescent="0.25">
      <c r="AG1038" s="1" t="str">
        <f t="shared" si="90"/>
        <v/>
      </c>
      <c r="AH1038" s="90">
        <v>464</v>
      </c>
      <c r="AI1038" s="90">
        <v>464</v>
      </c>
      <c r="AJ1038" s="1" t="str">
        <f>IFERROR(VLOOKUP(VLOOKUP($AI1038,SALESTRANS,4,FALSE),'Master Info'!$A$14:$U$113,17,FALSE),"")</f>
        <v/>
      </c>
      <c r="AK1038" s="1" t="str">
        <f>'Master Info'!$B$6&amp;Return!AI1038</f>
        <v>17-18/464</v>
      </c>
      <c r="AL1038" s="93" t="str">
        <f>IFERROR(VLOOKUP($AI1038,'PIVOT REPORT'!$A$5:$K$1000,3,FALSE),"")</f>
        <v/>
      </c>
      <c r="AM1038" s="91" t="str">
        <f>IFERROR(VLOOKUP($AI1038,'PIVOT REPORT'!$A$5:$K$1000,9,FALSE),"")</f>
        <v/>
      </c>
      <c r="AN1038" s="95" t="str">
        <f>IFERROR(VLOOKUP($AI1038,'PIVOT REPORT'!$A$5:$K$1000,4,FALSE),"")</f>
        <v/>
      </c>
      <c r="AO1038" s="91" t="str">
        <f>IFERROR(VLOOKUP($AI1038,'PIVOT REPORT'!$A$5:$K$1000,5,FALSE),"")</f>
        <v/>
      </c>
      <c r="AP1038" s="91" t="str">
        <f>IFERROR(VLOOKUP($AI1038,'PIVOT REPORT'!$A$5:$K$1000,6,FALSE),"")</f>
        <v/>
      </c>
      <c r="AQ1038" s="91" t="str">
        <f>IFERROR(VLOOKUP($AI1038,'PIVOT REPORT'!$A$5:$K$1000,7,FALSE),"")</f>
        <v/>
      </c>
      <c r="AR1038" s="91" t="str">
        <f>IFERROR(VLOOKUP($AI1038,'PIVOT REPORT'!$A$5:$K$1000,8,FALSE),"")</f>
        <v/>
      </c>
      <c r="AS1038" s="1"/>
      <c r="AT1038" s="1" t="str">
        <f t="shared" si="81"/>
        <v/>
      </c>
      <c r="AU1038" s="1" t="str">
        <f t="shared" si="82"/>
        <v>REGLIST</v>
      </c>
      <c r="AV1038" s="1" t="str">
        <f t="shared" si="83"/>
        <v>REGLIST</v>
      </c>
      <c r="AW1038" s="97">
        <f t="shared" si="84"/>
        <v>0</v>
      </c>
      <c r="AX1038" s="96">
        <f t="shared" si="85"/>
        <v>0</v>
      </c>
      <c r="AY1038" s="96">
        <f t="shared" si="86"/>
        <v>0</v>
      </c>
      <c r="AZ1038" s="96">
        <f t="shared" si="87"/>
        <v>0</v>
      </c>
      <c r="BA1038" s="96">
        <f t="shared" si="88"/>
        <v>0</v>
      </c>
      <c r="BB1038" s="96">
        <f t="shared" si="89"/>
        <v>0</v>
      </c>
    </row>
    <row r="1039" spans="33:54" hidden="1" x14ac:dyDescent="0.25">
      <c r="AG1039" s="1" t="str">
        <f t="shared" si="90"/>
        <v/>
      </c>
      <c r="AH1039" s="90">
        <v>465</v>
      </c>
      <c r="AI1039" s="90">
        <v>465</v>
      </c>
      <c r="AJ1039" s="1" t="str">
        <f>IFERROR(VLOOKUP(VLOOKUP($AI1039,SALESTRANS,4,FALSE),'Master Info'!$A$14:$U$113,17,FALSE),"")</f>
        <v/>
      </c>
      <c r="AK1039" s="1" t="str">
        <f>'Master Info'!$B$6&amp;Return!AI1039</f>
        <v>17-18/465</v>
      </c>
      <c r="AL1039" s="93" t="str">
        <f>IFERROR(VLOOKUP($AI1039,'PIVOT REPORT'!$A$5:$K$1000,3,FALSE),"")</f>
        <v/>
      </c>
      <c r="AM1039" s="91" t="str">
        <f>IFERROR(VLOOKUP($AI1039,'PIVOT REPORT'!$A$5:$K$1000,9,FALSE),"")</f>
        <v/>
      </c>
      <c r="AN1039" s="95" t="str">
        <f>IFERROR(VLOOKUP($AI1039,'PIVOT REPORT'!$A$5:$K$1000,4,FALSE),"")</f>
        <v/>
      </c>
      <c r="AO1039" s="91" t="str">
        <f>IFERROR(VLOOKUP($AI1039,'PIVOT REPORT'!$A$5:$K$1000,5,FALSE),"")</f>
        <v/>
      </c>
      <c r="AP1039" s="91" t="str">
        <f>IFERROR(VLOOKUP($AI1039,'PIVOT REPORT'!$A$5:$K$1000,6,FALSE),"")</f>
        <v/>
      </c>
      <c r="AQ1039" s="91" t="str">
        <f>IFERROR(VLOOKUP($AI1039,'PIVOT REPORT'!$A$5:$K$1000,7,FALSE),"")</f>
        <v/>
      </c>
      <c r="AR1039" s="91" t="str">
        <f>IFERROR(VLOOKUP($AI1039,'PIVOT REPORT'!$A$5:$K$1000,8,FALSE),"")</f>
        <v/>
      </c>
      <c r="AS1039" s="1"/>
      <c r="AT1039" s="1" t="str">
        <f t="shared" si="81"/>
        <v/>
      </c>
      <c r="AU1039" s="1" t="str">
        <f t="shared" si="82"/>
        <v>REGLIST</v>
      </c>
      <c r="AV1039" s="1" t="str">
        <f t="shared" si="83"/>
        <v>REGLIST</v>
      </c>
      <c r="AW1039" s="97">
        <f t="shared" si="84"/>
        <v>0</v>
      </c>
      <c r="AX1039" s="96">
        <f t="shared" si="85"/>
        <v>0</v>
      </c>
      <c r="AY1039" s="96">
        <f t="shared" si="86"/>
        <v>0</v>
      </c>
      <c r="AZ1039" s="96">
        <f t="shared" si="87"/>
        <v>0</v>
      </c>
      <c r="BA1039" s="96">
        <f t="shared" si="88"/>
        <v>0</v>
      </c>
      <c r="BB1039" s="96">
        <f t="shared" si="89"/>
        <v>0</v>
      </c>
    </row>
    <row r="1040" spans="33:54" hidden="1" x14ac:dyDescent="0.25">
      <c r="AG1040" s="1" t="str">
        <f t="shared" si="90"/>
        <v/>
      </c>
      <c r="AH1040" s="90">
        <v>466</v>
      </c>
      <c r="AI1040" s="90">
        <v>466</v>
      </c>
      <c r="AJ1040" s="1" t="str">
        <f>IFERROR(VLOOKUP(VLOOKUP($AI1040,SALESTRANS,4,FALSE),'Master Info'!$A$14:$U$113,17,FALSE),"")</f>
        <v/>
      </c>
      <c r="AK1040" s="1" t="str">
        <f>'Master Info'!$B$6&amp;Return!AI1040</f>
        <v>17-18/466</v>
      </c>
      <c r="AL1040" s="93" t="str">
        <f>IFERROR(VLOOKUP($AI1040,'PIVOT REPORT'!$A$5:$K$1000,3,FALSE),"")</f>
        <v/>
      </c>
      <c r="AM1040" s="91" t="str">
        <f>IFERROR(VLOOKUP($AI1040,'PIVOT REPORT'!$A$5:$K$1000,9,FALSE),"")</f>
        <v/>
      </c>
      <c r="AN1040" s="95" t="str">
        <f>IFERROR(VLOOKUP($AI1040,'PIVOT REPORT'!$A$5:$K$1000,4,FALSE),"")</f>
        <v/>
      </c>
      <c r="AO1040" s="91" t="str">
        <f>IFERROR(VLOOKUP($AI1040,'PIVOT REPORT'!$A$5:$K$1000,5,FALSE),"")</f>
        <v/>
      </c>
      <c r="AP1040" s="91" t="str">
        <f>IFERROR(VLOOKUP($AI1040,'PIVOT REPORT'!$A$5:$K$1000,6,FALSE),"")</f>
        <v/>
      </c>
      <c r="AQ1040" s="91" t="str">
        <f>IFERROR(VLOOKUP($AI1040,'PIVOT REPORT'!$A$5:$K$1000,7,FALSE),"")</f>
        <v/>
      </c>
      <c r="AR1040" s="91" t="str">
        <f>IFERROR(VLOOKUP($AI1040,'PIVOT REPORT'!$A$5:$K$1000,8,FALSE),"")</f>
        <v/>
      </c>
      <c r="AS1040" s="1"/>
      <c r="AT1040" s="1" t="str">
        <f t="shared" si="81"/>
        <v/>
      </c>
      <c r="AU1040" s="1" t="str">
        <f t="shared" si="82"/>
        <v>REGLIST</v>
      </c>
      <c r="AV1040" s="1" t="str">
        <f t="shared" si="83"/>
        <v>REGLIST</v>
      </c>
      <c r="AW1040" s="97">
        <f t="shared" si="84"/>
        <v>0</v>
      </c>
      <c r="AX1040" s="96">
        <f t="shared" si="85"/>
        <v>0</v>
      </c>
      <c r="AY1040" s="96">
        <f t="shared" si="86"/>
        <v>0</v>
      </c>
      <c r="AZ1040" s="96">
        <f t="shared" si="87"/>
        <v>0</v>
      </c>
      <c r="BA1040" s="96">
        <f t="shared" si="88"/>
        <v>0</v>
      </c>
      <c r="BB1040" s="96">
        <f t="shared" si="89"/>
        <v>0</v>
      </c>
    </row>
    <row r="1041" spans="33:54" hidden="1" x14ac:dyDescent="0.25">
      <c r="AG1041" s="1" t="str">
        <f t="shared" si="90"/>
        <v/>
      </c>
      <c r="AH1041" s="90">
        <v>467</v>
      </c>
      <c r="AI1041" s="90">
        <v>467</v>
      </c>
      <c r="AJ1041" s="1" t="str">
        <f>IFERROR(VLOOKUP(VLOOKUP($AI1041,SALESTRANS,4,FALSE),'Master Info'!$A$14:$U$113,17,FALSE),"")</f>
        <v/>
      </c>
      <c r="AK1041" s="1" t="str">
        <f>'Master Info'!$B$6&amp;Return!AI1041</f>
        <v>17-18/467</v>
      </c>
      <c r="AL1041" s="93" t="str">
        <f>IFERROR(VLOOKUP($AI1041,'PIVOT REPORT'!$A$5:$K$1000,3,FALSE),"")</f>
        <v/>
      </c>
      <c r="AM1041" s="91" t="str">
        <f>IFERROR(VLOOKUP($AI1041,'PIVOT REPORT'!$A$5:$K$1000,9,FALSE),"")</f>
        <v/>
      </c>
      <c r="AN1041" s="95" t="str">
        <f>IFERROR(VLOOKUP($AI1041,'PIVOT REPORT'!$A$5:$K$1000,4,FALSE),"")</f>
        <v/>
      </c>
      <c r="AO1041" s="91" t="str">
        <f>IFERROR(VLOOKUP($AI1041,'PIVOT REPORT'!$A$5:$K$1000,5,FALSE),"")</f>
        <v/>
      </c>
      <c r="AP1041" s="91" t="str">
        <f>IFERROR(VLOOKUP($AI1041,'PIVOT REPORT'!$A$5:$K$1000,6,FALSE),"")</f>
        <v/>
      </c>
      <c r="AQ1041" s="91" t="str">
        <f>IFERROR(VLOOKUP($AI1041,'PIVOT REPORT'!$A$5:$K$1000,7,FALSE),"")</f>
        <v/>
      </c>
      <c r="AR1041" s="91" t="str">
        <f>IFERROR(VLOOKUP($AI1041,'PIVOT REPORT'!$A$5:$K$1000,8,FALSE),"")</f>
        <v/>
      </c>
      <c r="AS1041" s="1"/>
      <c r="AT1041" s="1" t="str">
        <f t="shared" si="81"/>
        <v/>
      </c>
      <c r="AU1041" s="1" t="str">
        <f t="shared" si="82"/>
        <v>REGLIST</v>
      </c>
      <c r="AV1041" s="1" t="str">
        <f t="shared" si="83"/>
        <v>REGLIST</v>
      </c>
      <c r="AW1041" s="97">
        <f t="shared" si="84"/>
        <v>0</v>
      </c>
      <c r="AX1041" s="96">
        <f t="shared" si="85"/>
        <v>0</v>
      </c>
      <c r="AY1041" s="96">
        <f t="shared" si="86"/>
        <v>0</v>
      </c>
      <c r="AZ1041" s="96">
        <f t="shared" si="87"/>
        <v>0</v>
      </c>
      <c r="BA1041" s="96">
        <f t="shared" si="88"/>
        <v>0</v>
      </c>
      <c r="BB1041" s="96">
        <f t="shared" si="89"/>
        <v>0</v>
      </c>
    </row>
    <row r="1042" spans="33:54" hidden="1" x14ac:dyDescent="0.25">
      <c r="AG1042" s="1" t="str">
        <f t="shared" si="90"/>
        <v/>
      </c>
      <c r="AH1042" s="90">
        <v>468</v>
      </c>
      <c r="AI1042" s="90">
        <v>468</v>
      </c>
      <c r="AJ1042" s="1" t="str">
        <f>IFERROR(VLOOKUP(VLOOKUP($AI1042,SALESTRANS,4,FALSE),'Master Info'!$A$14:$U$113,17,FALSE),"")</f>
        <v/>
      </c>
      <c r="AK1042" s="1" t="str">
        <f>'Master Info'!$B$6&amp;Return!AI1042</f>
        <v>17-18/468</v>
      </c>
      <c r="AL1042" s="93" t="str">
        <f>IFERROR(VLOOKUP($AI1042,'PIVOT REPORT'!$A$5:$K$1000,3,FALSE),"")</f>
        <v/>
      </c>
      <c r="AM1042" s="91" t="str">
        <f>IFERROR(VLOOKUP($AI1042,'PIVOT REPORT'!$A$5:$K$1000,9,FALSE),"")</f>
        <v/>
      </c>
      <c r="AN1042" s="95" t="str">
        <f>IFERROR(VLOOKUP($AI1042,'PIVOT REPORT'!$A$5:$K$1000,4,FALSE),"")</f>
        <v/>
      </c>
      <c r="AO1042" s="91" t="str">
        <f>IFERROR(VLOOKUP($AI1042,'PIVOT REPORT'!$A$5:$K$1000,5,FALSE),"")</f>
        <v/>
      </c>
      <c r="AP1042" s="91" t="str">
        <f>IFERROR(VLOOKUP($AI1042,'PIVOT REPORT'!$A$5:$K$1000,6,FALSE),"")</f>
        <v/>
      </c>
      <c r="AQ1042" s="91" t="str">
        <f>IFERROR(VLOOKUP($AI1042,'PIVOT REPORT'!$A$5:$K$1000,7,FALSE),"")</f>
        <v/>
      </c>
      <c r="AR1042" s="91" t="str">
        <f>IFERROR(VLOOKUP($AI1042,'PIVOT REPORT'!$A$5:$K$1000,8,FALSE),"")</f>
        <v/>
      </c>
      <c r="AS1042" s="1"/>
      <c r="AT1042" s="1" t="str">
        <f t="shared" si="81"/>
        <v/>
      </c>
      <c r="AU1042" s="1" t="str">
        <f t="shared" si="82"/>
        <v>REGLIST</v>
      </c>
      <c r="AV1042" s="1" t="str">
        <f t="shared" si="83"/>
        <v>REGLIST</v>
      </c>
      <c r="AW1042" s="97">
        <f t="shared" si="84"/>
        <v>0</v>
      </c>
      <c r="AX1042" s="96">
        <f t="shared" si="85"/>
        <v>0</v>
      </c>
      <c r="AY1042" s="96">
        <f t="shared" si="86"/>
        <v>0</v>
      </c>
      <c r="AZ1042" s="96">
        <f t="shared" si="87"/>
        <v>0</v>
      </c>
      <c r="BA1042" s="96">
        <f t="shared" si="88"/>
        <v>0</v>
      </c>
      <c r="BB1042" s="96">
        <f t="shared" si="89"/>
        <v>0</v>
      </c>
    </row>
    <row r="1043" spans="33:54" hidden="1" x14ac:dyDescent="0.25">
      <c r="AG1043" s="1" t="str">
        <f t="shared" si="90"/>
        <v/>
      </c>
      <c r="AH1043" s="90">
        <v>469</v>
      </c>
      <c r="AI1043" s="90">
        <v>469</v>
      </c>
      <c r="AJ1043" s="1" t="str">
        <f>IFERROR(VLOOKUP(VLOOKUP($AI1043,SALESTRANS,4,FALSE),'Master Info'!$A$14:$U$113,17,FALSE),"")</f>
        <v/>
      </c>
      <c r="AK1043" s="1" t="str">
        <f>'Master Info'!$B$6&amp;Return!AI1043</f>
        <v>17-18/469</v>
      </c>
      <c r="AL1043" s="93" t="str">
        <f>IFERROR(VLOOKUP($AI1043,'PIVOT REPORT'!$A$5:$K$1000,3,FALSE),"")</f>
        <v/>
      </c>
      <c r="AM1043" s="91" t="str">
        <f>IFERROR(VLOOKUP($AI1043,'PIVOT REPORT'!$A$5:$K$1000,9,FALSE),"")</f>
        <v/>
      </c>
      <c r="AN1043" s="95" t="str">
        <f>IFERROR(VLOOKUP($AI1043,'PIVOT REPORT'!$A$5:$K$1000,4,FALSE),"")</f>
        <v/>
      </c>
      <c r="AO1043" s="91" t="str">
        <f>IFERROR(VLOOKUP($AI1043,'PIVOT REPORT'!$A$5:$K$1000,5,FALSE),"")</f>
        <v/>
      </c>
      <c r="AP1043" s="91" t="str">
        <f>IFERROR(VLOOKUP($AI1043,'PIVOT REPORT'!$A$5:$K$1000,6,FALSE),"")</f>
        <v/>
      </c>
      <c r="AQ1043" s="91" t="str">
        <f>IFERROR(VLOOKUP($AI1043,'PIVOT REPORT'!$A$5:$K$1000,7,FALSE),"")</f>
        <v/>
      </c>
      <c r="AR1043" s="91" t="str">
        <f>IFERROR(VLOOKUP($AI1043,'PIVOT REPORT'!$A$5:$K$1000,8,FALSE),"")</f>
        <v/>
      </c>
      <c r="AS1043" s="1"/>
      <c r="AT1043" s="1" t="str">
        <f t="shared" si="81"/>
        <v/>
      </c>
      <c r="AU1043" s="1" t="str">
        <f t="shared" si="82"/>
        <v>REGLIST</v>
      </c>
      <c r="AV1043" s="1" t="str">
        <f t="shared" si="83"/>
        <v>REGLIST</v>
      </c>
      <c r="AW1043" s="97">
        <f t="shared" si="84"/>
        <v>0</v>
      </c>
      <c r="AX1043" s="96">
        <f t="shared" si="85"/>
        <v>0</v>
      </c>
      <c r="AY1043" s="96">
        <f t="shared" si="86"/>
        <v>0</v>
      </c>
      <c r="AZ1043" s="96">
        <f t="shared" si="87"/>
        <v>0</v>
      </c>
      <c r="BA1043" s="96">
        <f t="shared" si="88"/>
        <v>0</v>
      </c>
      <c r="BB1043" s="96">
        <f t="shared" si="89"/>
        <v>0</v>
      </c>
    </row>
    <row r="1044" spans="33:54" hidden="1" x14ac:dyDescent="0.25">
      <c r="AG1044" s="1" t="str">
        <f t="shared" si="90"/>
        <v/>
      </c>
      <c r="AH1044" s="90">
        <v>470</v>
      </c>
      <c r="AI1044" s="90">
        <v>470</v>
      </c>
      <c r="AJ1044" s="1" t="str">
        <f>IFERROR(VLOOKUP(VLOOKUP($AI1044,SALESTRANS,4,FALSE),'Master Info'!$A$14:$U$113,17,FALSE),"")</f>
        <v/>
      </c>
      <c r="AK1044" s="1" t="str">
        <f>'Master Info'!$B$6&amp;Return!AI1044</f>
        <v>17-18/470</v>
      </c>
      <c r="AL1044" s="93" t="str">
        <f>IFERROR(VLOOKUP($AI1044,'PIVOT REPORT'!$A$5:$K$1000,3,FALSE),"")</f>
        <v/>
      </c>
      <c r="AM1044" s="91" t="str">
        <f>IFERROR(VLOOKUP($AI1044,'PIVOT REPORT'!$A$5:$K$1000,9,FALSE),"")</f>
        <v/>
      </c>
      <c r="AN1044" s="95" t="str">
        <f>IFERROR(VLOOKUP($AI1044,'PIVOT REPORT'!$A$5:$K$1000,4,FALSE),"")</f>
        <v/>
      </c>
      <c r="AO1044" s="91" t="str">
        <f>IFERROR(VLOOKUP($AI1044,'PIVOT REPORT'!$A$5:$K$1000,5,FALSE),"")</f>
        <v/>
      </c>
      <c r="AP1044" s="91" t="str">
        <f>IFERROR(VLOOKUP($AI1044,'PIVOT REPORT'!$A$5:$K$1000,6,FALSE),"")</f>
        <v/>
      </c>
      <c r="AQ1044" s="91" t="str">
        <f>IFERROR(VLOOKUP($AI1044,'PIVOT REPORT'!$A$5:$K$1000,7,FALSE),"")</f>
        <v/>
      </c>
      <c r="AR1044" s="91" t="str">
        <f>IFERROR(VLOOKUP($AI1044,'PIVOT REPORT'!$A$5:$K$1000,8,FALSE),"")</f>
        <v/>
      </c>
      <c r="AS1044" s="1"/>
      <c r="AT1044" s="1" t="str">
        <f t="shared" si="81"/>
        <v/>
      </c>
      <c r="AU1044" s="1" t="str">
        <f t="shared" si="82"/>
        <v>REGLIST</v>
      </c>
      <c r="AV1044" s="1" t="str">
        <f t="shared" si="83"/>
        <v>REGLIST</v>
      </c>
      <c r="AW1044" s="97">
        <f t="shared" si="84"/>
        <v>0</v>
      </c>
      <c r="AX1044" s="96">
        <f t="shared" si="85"/>
        <v>0</v>
      </c>
      <c r="AY1044" s="96">
        <f t="shared" si="86"/>
        <v>0</v>
      </c>
      <c r="AZ1044" s="96">
        <f t="shared" si="87"/>
        <v>0</v>
      </c>
      <c r="BA1044" s="96">
        <f t="shared" si="88"/>
        <v>0</v>
      </c>
      <c r="BB1044" s="96">
        <f t="shared" si="89"/>
        <v>0</v>
      </c>
    </row>
    <row r="1045" spans="33:54" hidden="1" x14ac:dyDescent="0.25">
      <c r="AG1045" s="1" t="str">
        <f t="shared" si="90"/>
        <v/>
      </c>
      <c r="AH1045" s="90">
        <v>471</v>
      </c>
      <c r="AI1045" s="90">
        <v>471</v>
      </c>
      <c r="AJ1045" s="1" t="str">
        <f>IFERROR(VLOOKUP(VLOOKUP($AI1045,SALESTRANS,4,FALSE),'Master Info'!$A$14:$U$113,17,FALSE),"")</f>
        <v/>
      </c>
      <c r="AK1045" s="1" t="str">
        <f>'Master Info'!$B$6&amp;Return!AI1045</f>
        <v>17-18/471</v>
      </c>
      <c r="AL1045" s="93" t="str">
        <f>IFERROR(VLOOKUP($AI1045,'PIVOT REPORT'!$A$5:$K$1000,3,FALSE),"")</f>
        <v/>
      </c>
      <c r="AM1045" s="91" t="str">
        <f>IFERROR(VLOOKUP($AI1045,'PIVOT REPORT'!$A$5:$K$1000,9,FALSE),"")</f>
        <v/>
      </c>
      <c r="AN1045" s="95" t="str">
        <f>IFERROR(VLOOKUP($AI1045,'PIVOT REPORT'!$A$5:$K$1000,4,FALSE),"")</f>
        <v/>
      </c>
      <c r="AO1045" s="91" t="str">
        <f>IFERROR(VLOOKUP($AI1045,'PIVOT REPORT'!$A$5:$K$1000,5,FALSE),"")</f>
        <v/>
      </c>
      <c r="AP1045" s="91" t="str">
        <f>IFERROR(VLOOKUP($AI1045,'PIVOT REPORT'!$A$5:$K$1000,6,FALSE),"")</f>
        <v/>
      </c>
      <c r="AQ1045" s="91" t="str">
        <f>IFERROR(VLOOKUP($AI1045,'PIVOT REPORT'!$A$5:$K$1000,7,FALSE),"")</f>
        <v/>
      </c>
      <c r="AR1045" s="91" t="str">
        <f>IFERROR(VLOOKUP($AI1045,'PIVOT REPORT'!$A$5:$K$1000,8,FALSE),"")</f>
        <v/>
      </c>
      <c r="AS1045" s="1"/>
      <c r="AT1045" s="1" t="str">
        <f t="shared" si="81"/>
        <v/>
      </c>
      <c r="AU1045" s="1" t="str">
        <f t="shared" si="82"/>
        <v>REGLIST</v>
      </c>
      <c r="AV1045" s="1" t="str">
        <f t="shared" si="83"/>
        <v>REGLIST</v>
      </c>
      <c r="AW1045" s="97">
        <f t="shared" si="84"/>
        <v>0</v>
      </c>
      <c r="AX1045" s="96">
        <f t="shared" si="85"/>
        <v>0</v>
      </c>
      <c r="AY1045" s="96">
        <f t="shared" si="86"/>
        <v>0</v>
      </c>
      <c r="AZ1045" s="96">
        <f t="shared" si="87"/>
        <v>0</v>
      </c>
      <c r="BA1045" s="96">
        <f t="shared" si="88"/>
        <v>0</v>
      </c>
      <c r="BB1045" s="96">
        <f t="shared" si="89"/>
        <v>0</v>
      </c>
    </row>
    <row r="1046" spans="33:54" hidden="1" x14ac:dyDescent="0.25">
      <c r="AG1046" s="1" t="str">
        <f t="shared" si="90"/>
        <v/>
      </c>
      <c r="AH1046" s="90">
        <v>472</v>
      </c>
      <c r="AI1046" s="90">
        <v>472</v>
      </c>
      <c r="AJ1046" s="1" t="str">
        <f>IFERROR(VLOOKUP(VLOOKUP($AI1046,SALESTRANS,4,FALSE),'Master Info'!$A$14:$U$113,17,FALSE),"")</f>
        <v/>
      </c>
      <c r="AK1046" s="1" t="str">
        <f>'Master Info'!$B$6&amp;Return!AI1046</f>
        <v>17-18/472</v>
      </c>
      <c r="AL1046" s="93" t="str">
        <f>IFERROR(VLOOKUP($AI1046,'PIVOT REPORT'!$A$5:$K$1000,3,FALSE),"")</f>
        <v/>
      </c>
      <c r="AM1046" s="91" t="str">
        <f>IFERROR(VLOOKUP($AI1046,'PIVOT REPORT'!$A$5:$K$1000,9,FALSE),"")</f>
        <v/>
      </c>
      <c r="AN1046" s="95" t="str">
        <f>IFERROR(VLOOKUP($AI1046,'PIVOT REPORT'!$A$5:$K$1000,4,FALSE),"")</f>
        <v/>
      </c>
      <c r="AO1046" s="91" t="str">
        <f>IFERROR(VLOOKUP($AI1046,'PIVOT REPORT'!$A$5:$K$1000,5,FALSE),"")</f>
        <v/>
      </c>
      <c r="AP1046" s="91" t="str">
        <f>IFERROR(VLOOKUP($AI1046,'PIVOT REPORT'!$A$5:$K$1000,6,FALSE),"")</f>
        <v/>
      </c>
      <c r="AQ1046" s="91" t="str">
        <f>IFERROR(VLOOKUP($AI1046,'PIVOT REPORT'!$A$5:$K$1000,7,FALSE),"")</f>
        <v/>
      </c>
      <c r="AR1046" s="91" t="str">
        <f>IFERROR(VLOOKUP($AI1046,'PIVOT REPORT'!$A$5:$K$1000,8,FALSE),"")</f>
        <v/>
      </c>
      <c r="AS1046" s="1"/>
      <c r="AT1046" s="1" t="str">
        <f t="shared" si="81"/>
        <v/>
      </c>
      <c r="AU1046" s="1" t="str">
        <f t="shared" si="82"/>
        <v>REGLIST</v>
      </c>
      <c r="AV1046" s="1" t="str">
        <f t="shared" si="83"/>
        <v>REGLIST</v>
      </c>
      <c r="AW1046" s="97">
        <f t="shared" si="84"/>
        <v>0</v>
      </c>
      <c r="AX1046" s="96">
        <f t="shared" si="85"/>
        <v>0</v>
      </c>
      <c r="AY1046" s="96">
        <f t="shared" si="86"/>
        <v>0</v>
      </c>
      <c r="AZ1046" s="96">
        <f t="shared" si="87"/>
        <v>0</v>
      </c>
      <c r="BA1046" s="96">
        <f t="shared" si="88"/>
        <v>0</v>
      </c>
      <c r="BB1046" s="96">
        <f t="shared" si="89"/>
        <v>0</v>
      </c>
    </row>
    <row r="1047" spans="33:54" hidden="1" x14ac:dyDescent="0.25">
      <c r="AG1047" s="1" t="str">
        <f t="shared" si="90"/>
        <v/>
      </c>
      <c r="AH1047" s="90">
        <v>473</v>
      </c>
      <c r="AI1047" s="90">
        <v>473</v>
      </c>
      <c r="AJ1047" s="1" t="str">
        <f>IFERROR(VLOOKUP(VLOOKUP($AI1047,SALESTRANS,4,FALSE),'Master Info'!$A$14:$U$113,17,FALSE),"")</f>
        <v/>
      </c>
      <c r="AK1047" s="1" t="str">
        <f>'Master Info'!$B$6&amp;Return!AI1047</f>
        <v>17-18/473</v>
      </c>
      <c r="AL1047" s="93" t="str">
        <f>IFERROR(VLOOKUP($AI1047,'PIVOT REPORT'!$A$5:$K$1000,3,FALSE),"")</f>
        <v/>
      </c>
      <c r="AM1047" s="91" t="str">
        <f>IFERROR(VLOOKUP($AI1047,'PIVOT REPORT'!$A$5:$K$1000,9,FALSE),"")</f>
        <v/>
      </c>
      <c r="AN1047" s="95" t="str">
        <f>IFERROR(VLOOKUP($AI1047,'PIVOT REPORT'!$A$5:$K$1000,4,FALSE),"")</f>
        <v/>
      </c>
      <c r="AO1047" s="91" t="str">
        <f>IFERROR(VLOOKUP($AI1047,'PIVOT REPORT'!$A$5:$K$1000,5,FALSE),"")</f>
        <v/>
      </c>
      <c r="AP1047" s="91" t="str">
        <f>IFERROR(VLOOKUP($AI1047,'PIVOT REPORT'!$A$5:$K$1000,6,FALSE),"")</f>
        <v/>
      </c>
      <c r="AQ1047" s="91" t="str">
        <f>IFERROR(VLOOKUP($AI1047,'PIVOT REPORT'!$A$5:$K$1000,7,FALSE),"")</f>
        <v/>
      </c>
      <c r="AR1047" s="91" t="str">
        <f>IFERROR(VLOOKUP($AI1047,'PIVOT REPORT'!$A$5:$K$1000,8,FALSE),"")</f>
        <v/>
      </c>
      <c r="AS1047" s="1"/>
      <c r="AT1047" s="1" t="str">
        <f t="shared" si="81"/>
        <v/>
      </c>
      <c r="AU1047" s="1" t="str">
        <f t="shared" si="82"/>
        <v>REGLIST</v>
      </c>
      <c r="AV1047" s="1" t="str">
        <f t="shared" si="83"/>
        <v>REGLIST</v>
      </c>
      <c r="AW1047" s="97">
        <f t="shared" si="84"/>
        <v>0</v>
      </c>
      <c r="AX1047" s="96">
        <f t="shared" si="85"/>
        <v>0</v>
      </c>
      <c r="AY1047" s="96">
        <f t="shared" si="86"/>
        <v>0</v>
      </c>
      <c r="AZ1047" s="96">
        <f t="shared" si="87"/>
        <v>0</v>
      </c>
      <c r="BA1047" s="96">
        <f t="shared" si="88"/>
        <v>0</v>
      </c>
      <c r="BB1047" s="96">
        <f t="shared" si="89"/>
        <v>0</v>
      </c>
    </row>
    <row r="1048" spans="33:54" hidden="1" x14ac:dyDescent="0.25">
      <c r="AG1048" s="1" t="str">
        <f t="shared" si="90"/>
        <v/>
      </c>
      <c r="AH1048" s="90">
        <v>474</v>
      </c>
      <c r="AI1048" s="90">
        <v>474</v>
      </c>
      <c r="AJ1048" s="1" t="str">
        <f>IFERROR(VLOOKUP(VLOOKUP($AI1048,SALESTRANS,4,FALSE),'Master Info'!$A$14:$U$113,17,FALSE),"")</f>
        <v/>
      </c>
      <c r="AK1048" s="1" t="str">
        <f>'Master Info'!$B$6&amp;Return!AI1048</f>
        <v>17-18/474</v>
      </c>
      <c r="AL1048" s="93" t="str">
        <f>IFERROR(VLOOKUP($AI1048,'PIVOT REPORT'!$A$5:$K$1000,3,FALSE),"")</f>
        <v/>
      </c>
      <c r="AM1048" s="91" t="str">
        <f>IFERROR(VLOOKUP($AI1048,'PIVOT REPORT'!$A$5:$K$1000,9,FALSE),"")</f>
        <v/>
      </c>
      <c r="AN1048" s="95" t="str">
        <f>IFERROR(VLOOKUP($AI1048,'PIVOT REPORT'!$A$5:$K$1000,4,FALSE),"")</f>
        <v/>
      </c>
      <c r="AO1048" s="91" t="str">
        <f>IFERROR(VLOOKUP($AI1048,'PIVOT REPORT'!$A$5:$K$1000,5,FALSE),"")</f>
        <v/>
      </c>
      <c r="AP1048" s="91" t="str">
        <f>IFERROR(VLOOKUP($AI1048,'PIVOT REPORT'!$A$5:$K$1000,6,FALSE),"")</f>
        <v/>
      </c>
      <c r="AQ1048" s="91" t="str">
        <f>IFERROR(VLOOKUP($AI1048,'PIVOT REPORT'!$A$5:$K$1000,7,FALSE),"")</f>
        <v/>
      </c>
      <c r="AR1048" s="91" t="str">
        <f>IFERROR(VLOOKUP($AI1048,'PIVOT REPORT'!$A$5:$K$1000,8,FALSE),"")</f>
        <v/>
      </c>
      <c r="AS1048" s="1"/>
      <c r="AT1048" s="1" t="str">
        <f t="shared" si="81"/>
        <v/>
      </c>
      <c r="AU1048" s="1" t="str">
        <f t="shared" si="82"/>
        <v>REGLIST</v>
      </c>
      <c r="AV1048" s="1" t="str">
        <f t="shared" si="83"/>
        <v>REGLIST</v>
      </c>
      <c r="AW1048" s="97">
        <f t="shared" si="84"/>
        <v>0</v>
      </c>
      <c r="AX1048" s="96">
        <f t="shared" si="85"/>
        <v>0</v>
      </c>
      <c r="AY1048" s="96">
        <f t="shared" si="86"/>
        <v>0</v>
      </c>
      <c r="AZ1048" s="96">
        <f t="shared" si="87"/>
        <v>0</v>
      </c>
      <c r="BA1048" s="96">
        <f t="shared" si="88"/>
        <v>0</v>
      </c>
      <c r="BB1048" s="96">
        <f t="shared" si="89"/>
        <v>0</v>
      </c>
    </row>
    <row r="1049" spans="33:54" hidden="1" x14ac:dyDescent="0.25">
      <c r="AG1049" s="1" t="str">
        <f t="shared" si="90"/>
        <v/>
      </c>
      <c r="AH1049" s="90">
        <v>475</v>
      </c>
      <c r="AI1049" s="90">
        <v>475</v>
      </c>
      <c r="AJ1049" s="1" t="str">
        <f>IFERROR(VLOOKUP(VLOOKUP($AI1049,SALESTRANS,4,FALSE),'Master Info'!$A$14:$U$113,17,FALSE),"")</f>
        <v/>
      </c>
      <c r="AK1049" s="1" t="str">
        <f>'Master Info'!$B$6&amp;Return!AI1049</f>
        <v>17-18/475</v>
      </c>
      <c r="AL1049" s="93" t="str">
        <f>IFERROR(VLOOKUP($AI1049,'PIVOT REPORT'!$A$5:$K$1000,3,FALSE),"")</f>
        <v/>
      </c>
      <c r="AM1049" s="91" t="str">
        <f>IFERROR(VLOOKUP($AI1049,'PIVOT REPORT'!$A$5:$K$1000,9,FALSE),"")</f>
        <v/>
      </c>
      <c r="AN1049" s="95" t="str">
        <f>IFERROR(VLOOKUP($AI1049,'PIVOT REPORT'!$A$5:$K$1000,4,FALSE),"")</f>
        <v/>
      </c>
      <c r="AO1049" s="91" t="str">
        <f>IFERROR(VLOOKUP($AI1049,'PIVOT REPORT'!$A$5:$K$1000,5,FALSE),"")</f>
        <v/>
      </c>
      <c r="AP1049" s="91" t="str">
        <f>IFERROR(VLOOKUP($AI1049,'PIVOT REPORT'!$A$5:$K$1000,6,FALSE),"")</f>
        <v/>
      </c>
      <c r="AQ1049" s="91" t="str">
        <f>IFERROR(VLOOKUP($AI1049,'PIVOT REPORT'!$A$5:$K$1000,7,FALSE),"")</f>
        <v/>
      </c>
      <c r="AR1049" s="91" t="str">
        <f>IFERROR(VLOOKUP($AI1049,'PIVOT REPORT'!$A$5:$K$1000,8,FALSE),"")</f>
        <v/>
      </c>
      <c r="AS1049" s="1"/>
      <c r="AT1049" s="1" t="str">
        <f t="shared" si="81"/>
        <v/>
      </c>
      <c r="AU1049" s="1" t="str">
        <f t="shared" si="82"/>
        <v>REGLIST</v>
      </c>
      <c r="AV1049" s="1" t="str">
        <f t="shared" si="83"/>
        <v>REGLIST</v>
      </c>
      <c r="AW1049" s="97">
        <f t="shared" si="84"/>
        <v>0</v>
      </c>
      <c r="AX1049" s="96">
        <f t="shared" si="85"/>
        <v>0</v>
      </c>
      <c r="AY1049" s="96">
        <f t="shared" si="86"/>
        <v>0</v>
      </c>
      <c r="AZ1049" s="96">
        <f t="shared" si="87"/>
        <v>0</v>
      </c>
      <c r="BA1049" s="96">
        <f t="shared" si="88"/>
        <v>0</v>
      </c>
      <c r="BB1049" s="96">
        <f t="shared" si="89"/>
        <v>0</v>
      </c>
    </row>
    <row r="1050" spans="33:54" hidden="1" x14ac:dyDescent="0.25">
      <c r="AG1050" s="1" t="str">
        <f t="shared" si="90"/>
        <v/>
      </c>
      <c r="AH1050" s="90">
        <v>476</v>
      </c>
      <c r="AI1050" s="90">
        <v>476</v>
      </c>
      <c r="AJ1050" s="1" t="str">
        <f>IFERROR(VLOOKUP(VLOOKUP($AI1050,SALESTRANS,4,FALSE),'Master Info'!$A$14:$U$113,17,FALSE),"")</f>
        <v/>
      </c>
      <c r="AK1050" s="1" t="str">
        <f>'Master Info'!$B$6&amp;Return!AI1050</f>
        <v>17-18/476</v>
      </c>
      <c r="AL1050" s="93" t="str">
        <f>IFERROR(VLOOKUP($AI1050,'PIVOT REPORT'!$A$5:$K$1000,3,FALSE),"")</f>
        <v/>
      </c>
      <c r="AM1050" s="91" t="str">
        <f>IFERROR(VLOOKUP($AI1050,'PIVOT REPORT'!$A$5:$K$1000,9,FALSE),"")</f>
        <v/>
      </c>
      <c r="AN1050" s="95" t="str">
        <f>IFERROR(VLOOKUP($AI1050,'PIVOT REPORT'!$A$5:$K$1000,4,FALSE),"")</f>
        <v/>
      </c>
      <c r="AO1050" s="91" t="str">
        <f>IFERROR(VLOOKUP($AI1050,'PIVOT REPORT'!$A$5:$K$1000,5,FALSE),"")</f>
        <v/>
      </c>
      <c r="AP1050" s="91" t="str">
        <f>IFERROR(VLOOKUP($AI1050,'PIVOT REPORT'!$A$5:$K$1000,6,FALSE),"")</f>
        <v/>
      </c>
      <c r="AQ1050" s="91" t="str">
        <f>IFERROR(VLOOKUP($AI1050,'PIVOT REPORT'!$A$5:$K$1000,7,FALSE),"")</f>
        <v/>
      </c>
      <c r="AR1050" s="91" t="str">
        <f>IFERROR(VLOOKUP($AI1050,'PIVOT REPORT'!$A$5:$K$1000,8,FALSE),"")</f>
        <v/>
      </c>
      <c r="AS1050" s="1"/>
      <c r="AT1050" s="1" t="str">
        <f t="shared" si="81"/>
        <v/>
      </c>
      <c r="AU1050" s="1" t="str">
        <f t="shared" si="82"/>
        <v>REGLIST</v>
      </c>
      <c r="AV1050" s="1" t="str">
        <f t="shared" si="83"/>
        <v>REGLIST</v>
      </c>
      <c r="AW1050" s="97">
        <f t="shared" si="84"/>
        <v>0</v>
      </c>
      <c r="AX1050" s="96">
        <f t="shared" si="85"/>
        <v>0</v>
      </c>
      <c r="AY1050" s="96">
        <f t="shared" si="86"/>
        <v>0</v>
      </c>
      <c r="AZ1050" s="96">
        <f t="shared" si="87"/>
        <v>0</v>
      </c>
      <c r="BA1050" s="96">
        <f t="shared" si="88"/>
        <v>0</v>
      </c>
      <c r="BB1050" s="96">
        <f t="shared" si="89"/>
        <v>0</v>
      </c>
    </row>
    <row r="1051" spans="33:54" hidden="1" x14ac:dyDescent="0.25">
      <c r="AG1051" s="1" t="str">
        <f t="shared" si="90"/>
        <v/>
      </c>
      <c r="AH1051" s="90">
        <v>477</v>
      </c>
      <c r="AI1051" s="90">
        <v>477</v>
      </c>
      <c r="AJ1051" s="1" t="str">
        <f>IFERROR(VLOOKUP(VLOOKUP($AI1051,SALESTRANS,4,FALSE),'Master Info'!$A$14:$U$113,17,FALSE),"")</f>
        <v/>
      </c>
      <c r="AK1051" s="1" t="str">
        <f>'Master Info'!$B$6&amp;Return!AI1051</f>
        <v>17-18/477</v>
      </c>
      <c r="AL1051" s="93" t="str">
        <f>IFERROR(VLOOKUP($AI1051,'PIVOT REPORT'!$A$5:$K$1000,3,FALSE),"")</f>
        <v/>
      </c>
      <c r="AM1051" s="91" t="str">
        <f>IFERROR(VLOOKUP($AI1051,'PIVOT REPORT'!$A$5:$K$1000,9,FALSE),"")</f>
        <v/>
      </c>
      <c r="AN1051" s="95" t="str">
        <f>IFERROR(VLOOKUP($AI1051,'PIVOT REPORT'!$A$5:$K$1000,4,FALSE),"")</f>
        <v/>
      </c>
      <c r="AO1051" s="91" t="str">
        <f>IFERROR(VLOOKUP($AI1051,'PIVOT REPORT'!$A$5:$K$1000,5,FALSE),"")</f>
        <v/>
      </c>
      <c r="AP1051" s="91" t="str">
        <f>IFERROR(VLOOKUP($AI1051,'PIVOT REPORT'!$A$5:$K$1000,6,FALSE),"")</f>
        <v/>
      </c>
      <c r="AQ1051" s="91" t="str">
        <f>IFERROR(VLOOKUP($AI1051,'PIVOT REPORT'!$A$5:$K$1000,7,FALSE),"")</f>
        <v/>
      </c>
      <c r="AR1051" s="91" t="str">
        <f>IFERROR(VLOOKUP($AI1051,'PIVOT REPORT'!$A$5:$K$1000,8,FALSE),"")</f>
        <v/>
      </c>
      <c r="AS1051" s="1"/>
      <c r="AT1051" s="1" t="str">
        <f t="shared" si="81"/>
        <v/>
      </c>
      <c r="AU1051" s="1" t="str">
        <f t="shared" si="82"/>
        <v>REGLIST</v>
      </c>
      <c r="AV1051" s="1" t="str">
        <f t="shared" si="83"/>
        <v>REGLIST</v>
      </c>
      <c r="AW1051" s="97">
        <f t="shared" si="84"/>
        <v>0</v>
      </c>
      <c r="AX1051" s="96">
        <f t="shared" si="85"/>
        <v>0</v>
      </c>
      <c r="AY1051" s="96">
        <f t="shared" si="86"/>
        <v>0</v>
      </c>
      <c r="AZ1051" s="96">
        <f t="shared" si="87"/>
        <v>0</v>
      </c>
      <c r="BA1051" s="96">
        <f t="shared" si="88"/>
        <v>0</v>
      </c>
      <c r="BB1051" s="96">
        <f t="shared" si="89"/>
        <v>0</v>
      </c>
    </row>
    <row r="1052" spans="33:54" hidden="1" x14ac:dyDescent="0.25">
      <c r="AG1052" s="1" t="str">
        <f t="shared" si="90"/>
        <v/>
      </c>
      <c r="AH1052" s="90">
        <v>478</v>
      </c>
      <c r="AI1052" s="90">
        <v>478</v>
      </c>
      <c r="AJ1052" s="1" t="str">
        <f>IFERROR(VLOOKUP(VLOOKUP($AI1052,SALESTRANS,4,FALSE),'Master Info'!$A$14:$U$113,17,FALSE),"")</f>
        <v/>
      </c>
      <c r="AK1052" s="1" t="str">
        <f>'Master Info'!$B$6&amp;Return!AI1052</f>
        <v>17-18/478</v>
      </c>
      <c r="AL1052" s="93" t="str">
        <f>IFERROR(VLOOKUP($AI1052,'PIVOT REPORT'!$A$5:$K$1000,3,FALSE),"")</f>
        <v/>
      </c>
      <c r="AM1052" s="91" t="str">
        <f>IFERROR(VLOOKUP($AI1052,'PIVOT REPORT'!$A$5:$K$1000,9,FALSE),"")</f>
        <v/>
      </c>
      <c r="AN1052" s="95" t="str">
        <f>IFERROR(VLOOKUP($AI1052,'PIVOT REPORT'!$A$5:$K$1000,4,FALSE),"")</f>
        <v/>
      </c>
      <c r="AO1052" s="91" t="str">
        <f>IFERROR(VLOOKUP($AI1052,'PIVOT REPORT'!$A$5:$K$1000,5,FALSE),"")</f>
        <v/>
      </c>
      <c r="AP1052" s="91" t="str">
        <f>IFERROR(VLOOKUP($AI1052,'PIVOT REPORT'!$A$5:$K$1000,6,FALSE),"")</f>
        <v/>
      </c>
      <c r="AQ1052" s="91" t="str">
        <f>IFERROR(VLOOKUP($AI1052,'PIVOT REPORT'!$A$5:$K$1000,7,FALSE),"")</f>
        <v/>
      </c>
      <c r="AR1052" s="91" t="str">
        <f>IFERROR(VLOOKUP($AI1052,'PIVOT REPORT'!$A$5:$K$1000,8,FALSE),"")</f>
        <v/>
      </c>
      <c r="AS1052" s="1"/>
      <c r="AT1052" s="1" t="str">
        <f t="shared" si="81"/>
        <v/>
      </c>
      <c r="AU1052" s="1" t="str">
        <f t="shared" si="82"/>
        <v>REGLIST</v>
      </c>
      <c r="AV1052" s="1" t="str">
        <f t="shared" si="83"/>
        <v>REGLIST</v>
      </c>
      <c r="AW1052" s="97">
        <f t="shared" si="84"/>
        <v>0</v>
      </c>
      <c r="AX1052" s="96">
        <f t="shared" si="85"/>
        <v>0</v>
      </c>
      <c r="AY1052" s="96">
        <f t="shared" si="86"/>
        <v>0</v>
      </c>
      <c r="AZ1052" s="96">
        <f t="shared" si="87"/>
        <v>0</v>
      </c>
      <c r="BA1052" s="96">
        <f t="shared" si="88"/>
        <v>0</v>
      </c>
      <c r="BB1052" s="96">
        <f t="shared" si="89"/>
        <v>0</v>
      </c>
    </row>
    <row r="1053" spans="33:54" hidden="1" x14ac:dyDescent="0.25">
      <c r="AG1053" s="1" t="str">
        <f t="shared" si="90"/>
        <v/>
      </c>
      <c r="AH1053" s="90">
        <v>479</v>
      </c>
      <c r="AI1053" s="90">
        <v>479</v>
      </c>
      <c r="AJ1053" s="1" t="str">
        <f>IFERROR(VLOOKUP(VLOOKUP($AI1053,SALESTRANS,4,FALSE),'Master Info'!$A$14:$U$113,17,FALSE),"")</f>
        <v/>
      </c>
      <c r="AK1053" s="1" t="str">
        <f>'Master Info'!$B$6&amp;Return!AI1053</f>
        <v>17-18/479</v>
      </c>
      <c r="AL1053" s="93" t="str">
        <f>IFERROR(VLOOKUP($AI1053,'PIVOT REPORT'!$A$5:$K$1000,3,FALSE),"")</f>
        <v/>
      </c>
      <c r="AM1053" s="91" t="str">
        <f>IFERROR(VLOOKUP($AI1053,'PIVOT REPORT'!$A$5:$K$1000,9,FALSE),"")</f>
        <v/>
      </c>
      <c r="AN1053" s="95" t="str">
        <f>IFERROR(VLOOKUP($AI1053,'PIVOT REPORT'!$A$5:$K$1000,4,FALSE),"")</f>
        <v/>
      </c>
      <c r="AO1053" s="91" t="str">
        <f>IFERROR(VLOOKUP($AI1053,'PIVOT REPORT'!$A$5:$K$1000,5,FALSE),"")</f>
        <v/>
      </c>
      <c r="AP1053" s="91" t="str">
        <f>IFERROR(VLOOKUP($AI1053,'PIVOT REPORT'!$A$5:$K$1000,6,FALSE),"")</f>
        <v/>
      </c>
      <c r="AQ1053" s="91" t="str">
        <f>IFERROR(VLOOKUP($AI1053,'PIVOT REPORT'!$A$5:$K$1000,7,FALSE),"")</f>
        <v/>
      </c>
      <c r="AR1053" s="91" t="str">
        <f>IFERROR(VLOOKUP($AI1053,'PIVOT REPORT'!$A$5:$K$1000,8,FALSE),"")</f>
        <v/>
      </c>
      <c r="AS1053" s="1"/>
      <c r="AT1053" s="1" t="str">
        <f t="shared" si="81"/>
        <v/>
      </c>
      <c r="AU1053" s="1" t="str">
        <f t="shared" si="82"/>
        <v>REGLIST</v>
      </c>
      <c r="AV1053" s="1" t="str">
        <f t="shared" si="83"/>
        <v>REGLIST</v>
      </c>
      <c r="AW1053" s="97">
        <f t="shared" si="84"/>
        <v>0</v>
      </c>
      <c r="AX1053" s="96">
        <f t="shared" si="85"/>
        <v>0</v>
      </c>
      <c r="AY1053" s="96">
        <f t="shared" si="86"/>
        <v>0</v>
      </c>
      <c r="AZ1053" s="96">
        <f t="shared" si="87"/>
        <v>0</v>
      </c>
      <c r="BA1053" s="96">
        <f t="shared" si="88"/>
        <v>0</v>
      </c>
      <c r="BB1053" s="96">
        <f t="shared" si="89"/>
        <v>0</v>
      </c>
    </row>
    <row r="1054" spans="33:54" hidden="1" x14ac:dyDescent="0.25">
      <c r="AG1054" s="1" t="str">
        <f t="shared" si="90"/>
        <v/>
      </c>
      <c r="AH1054" s="90">
        <v>480</v>
      </c>
      <c r="AI1054" s="90">
        <v>480</v>
      </c>
      <c r="AJ1054" s="1" t="str">
        <f>IFERROR(VLOOKUP(VLOOKUP($AI1054,SALESTRANS,4,FALSE),'Master Info'!$A$14:$U$113,17,FALSE),"")</f>
        <v/>
      </c>
      <c r="AK1054" s="1" t="str">
        <f>'Master Info'!$B$6&amp;Return!AI1054</f>
        <v>17-18/480</v>
      </c>
      <c r="AL1054" s="93" t="str">
        <f>IFERROR(VLOOKUP($AI1054,'PIVOT REPORT'!$A$5:$K$1000,3,FALSE),"")</f>
        <v/>
      </c>
      <c r="AM1054" s="91" t="str">
        <f>IFERROR(VLOOKUP($AI1054,'PIVOT REPORT'!$A$5:$K$1000,9,FALSE),"")</f>
        <v/>
      </c>
      <c r="AN1054" s="95" t="str">
        <f>IFERROR(VLOOKUP($AI1054,'PIVOT REPORT'!$A$5:$K$1000,4,FALSE),"")</f>
        <v/>
      </c>
      <c r="AO1054" s="91" t="str">
        <f>IFERROR(VLOOKUP($AI1054,'PIVOT REPORT'!$A$5:$K$1000,5,FALSE),"")</f>
        <v/>
      </c>
      <c r="AP1054" s="91" t="str">
        <f>IFERROR(VLOOKUP($AI1054,'PIVOT REPORT'!$A$5:$K$1000,6,FALSE),"")</f>
        <v/>
      </c>
      <c r="AQ1054" s="91" t="str">
        <f>IFERROR(VLOOKUP($AI1054,'PIVOT REPORT'!$A$5:$K$1000,7,FALSE),"")</f>
        <v/>
      </c>
      <c r="AR1054" s="91" t="str">
        <f>IFERROR(VLOOKUP($AI1054,'PIVOT REPORT'!$A$5:$K$1000,8,FALSE),"")</f>
        <v/>
      </c>
      <c r="AS1054" s="1"/>
      <c r="AT1054" s="1" t="str">
        <f t="shared" si="81"/>
        <v/>
      </c>
      <c r="AU1054" s="1" t="str">
        <f t="shared" si="82"/>
        <v>REGLIST</v>
      </c>
      <c r="AV1054" s="1" t="str">
        <f t="shared" si="83"/>
        <v>REGLIST</v>
      </c>
      <c r="AW1054" s="97">
        <f t="shared" si="84"/>
        <v>0</v>
      </c>
      <c r="AX1054" s="96">
        <f t="shared" si="85"/>
        <v>0</v>
      </c>
      <c r="AY1054" s="96">
        <f t="shared" si="86"/>
        <v>0</v>
      </c>
      <c r="AZ1054" s="96">
        <f t="shared" si="87"/>
        <v>0</v>
      </c>
      <c r="BA1054" s="96">
        <f t="shared" si="88"/>
        <v>0</v>
      </c>
      <c r="BB1054" s="96">
        <f t="shared" si="89"/>
        <v>0</v>
      </c>
    </row>
    <row r="1055" spans="33:54" hidden="1" x14ac:dyDescent="0.25">
      <c r="AG1055" s="1" t="str">
        <f t="shared" si="90"/>
        <v/>
      </c>
      <c r="AH1055" s="90">
        <v>481</v>
      </c>
      <c r="AI1055" s="90">
        <v>481</v>
      </c>
      <c r="AJ1055" s="1" t="str">
        <f>IFERROR(VLOOKUP(VLOOKUP($AI1055,SALESTRANS,4,FALSE),'Master Info'!$A$14:$U$113,17,FALSE),"")</f>
        <v/>
      </c>
      <c r="AK1055" s="1" t="str">
        <f>'Master Info'!$B$6&amp;Return!AI1055</f>
        <v>17-18/481</v>
      </c>
      <c r="AL1055" s="93" t="str">
        <f>IFERROR(VLOOKUP($AI1055,'PIVOT REPORT'!$A$5:$K$1000,3,FALSE),"")</f>
        <v/>
      </c>
      <c r="AM1055" s="91" t="str">
        <f>IFERROR(VLOOKUP($AI1055,'PIVOT REPORT'!$A$5:$K$1000,9,FALSE),"")</f>
        <v/>
      </c>
      <c r="AN1055" s="95" t="str">
        <f>IFERROR(VLOOKUP($AI1055,'PIVOT REPORT'!$A$5:$K$1000,4,FALSE),"")</f>
        <v/>
      </c>
      <c r="AO1055" s="91" t="str">
        <f>IFERROR(VLOOKUP($AI1055,'PIVOT REPORT'!$A$5:$K$1000,5,FALSE),"")</f>
        <v/>
      </c>
      <c r="AP1055" s="91" t="str">
        <f>IFERROR(VLOOKUP($AI1055,'PIVOT REPORT'!$A$5:$K$1000,6,FALSE),"")</f>
        <v/>
      </c>
      <c r="AQ1055" s="91" t="str">
        <f>IFERROR(VLOOKUP($AI1055,'PIVOT REPORT'!$A$5:$K$1000,7,FALSE),"")</f>
        <v/>
      </c>
      <c r="AR1055" s="91" t="str">
        <f>IFERROR(VLOOKUP($AI1055,'PIVOT REPORT'!$A$5:$K$1000,8,FALSE),"")</f>
        <v/>
      </c>
      <c r="AS1055" s="1"/>
      <c r="AT1055" s="1" t="str">
        <f t="shared" si="81"/>
        <v/>
      </c>
      <c r="AU1055" s="1" t="str">
        <f t="shared" si="82"/>
        <v>REGLIST</v>
      </c>
      <c r="AV1055" s="1" t="str">
        <f t="shared" si="83"/>
        <v>REGLIST</v>
      </c>
      <c r="AW1055" s="97">
        <f t="shared" si="84"/>
        <v>0</v>
      </c>
      <c r="AX1055" s="96">
        <f t="shared" si="85"/>
        <v>0</v>
      </c>
      <c r="AY1055" s="96">
        <f t="shared" si="86"/>
        <v>0</v>
      </c>
      <c r="AZ1055" s="96">
        <f t="shared" si="87"/>
        <v>0</v>
      </c>
      <c r="BA1055" s="96">
        <f t="shared" si="88"/>
        <v>0</v>
      </c>
      <c r="BB1055" s="96">
        <f t="shared" si="89"/>
        <v>0</v>
      </c>
    </row>
    <row r="1056" spans="33:54" hidden="1" x14ac:dyDescent="0.25">
      <c r="AG1056" s="1" t="str">
        <f t="shared" si="90"/>
        <v/>
      </c>
      <c r="AH1056" s="90">
        <v>482</v>
      </c>
      <c r="AI1056" s="90">
        <v>482</v>
      </c>
      <c r="AJ1056" s="1" t="str">
        <f>IFERROR(VLOOKUP(VLOOKUP($AI1056,SALESTRANS,4,FALSE),'Master Info'!$A$14:$U$113,17,FALSE),"")</f>
        <v/>
      </c>
      <c r="AK1056" s="1" t="str">
        <f>'Master Info'!$B$6&amp;Return!AI1056</f>
        <v>17-18/482</v>
      </c>
      <c r="AL1056" s="93" t="str">
        <f>IFERROR(VLOOKUP($AI1056,'PIVOT REPORT'!$A$5:$K$1000,3,FALSE),"")</f>
        <v/>
      </c>
      <c r="AM1056" s="91" t="str">
        <f>IFERROR(VLOOKUP($AI1056,'PIVOT REPORT'!$A$5:$K$1000,9,FALSE),"")</f>
        <v/>
      </c>
      <c r="AN1056" s="95" t="str">
        <f>IFERROR(VLOOKUP($AI1056,'PIVOT REPORT'!$A$5:$K$1000,4,FALSE),"")</f>
        <v/>
      </c>
      <c r="AO1056" s="91" t="str">
        <f>IFERROR(VLOOKUP($AI1056,'PIVOT REPORT'!$A$5:$K$1000,5,FALSE),"")</f>
        <v/>
      </c>
      <c r="AP1056" s="91" t="str">
        <f>IFERROR(VLOOKUP($AI1056,'PIVOT REPORT'!$A$5:$K$1000,6,FALSE),"")</f>
        <v/>
      </c>
      <c r="AQ1056" s="91" t="str">
        <f>IFERROR(VLOOKUP($AI1056,'PIVOT REPORT'!$A$5:$K$1000,7,FALSE),"")</f>
        <v/>
      </c>
      <c r="AR1056" s="91" t="str">
        <f>IFERROR(VLOOKUP($AI1056,'PIVOT REPORT'!$A$5:$K$1000,8,FALSE),"")</f>
        <v/>
      </c>
      <c r="AS1056" s="1"/>
      <c r="AT1056" s="1" t="str">
        <f t="shared" si="81"/>
        <v/>
      </c>
      <c r="AU1056" s="1" t="str">
        <f t="shared" si="82"/>
        <v>REGLIST</v>
      </c>
      <c r="AV1056" s="1" t="str">
        <f t="shared" si="83"/>
        <v>REGLIST</v>
      </c>
      <c r="AW1056" s="97">
        <f t="shared" si="84"/>
        <v>0</v>
      </c>
      <c r="AX1056" s="96">
        <f t="shared" si="85"/>
        <v>0</v>
      </c>
      <c r="AY1056" s="96">
        <f t="shared" si="86"/>
        <v>0</v>
      </c>
      <c r="AZ1056" s="96">
        <f t="shared" si="87"/>
        <v>0</v>
      </c>
      <c r="BA1056" s="96">
        <f t="shared" si="88"/>
        <v>0</v>
      </c>
      <c r="BB1056" s="96">
        <f t="shared" si="89"/>
        <v>0</v>
      </c>
    </row>
    <row r="1057" spans="33:54" hidden="1" x14ac:dyDescent="0.25">
      <c r="AG1057" s="1" t="str">
        <f t="shared" si="90"/>
        <v/>
      </c>
      <c r="AH1057" s="90">
        <v>483</v>
      </c>
      <c r="AI1057" s="90">
        <v>483</v>
      </c>
      <c r="AJ1057" s="1" t="str">
        <f>IFERROR(VLOOKUP(VLOOKUP($AI1057,SALESTRANS,4,FALSE),'Master Info'!$A$14:$U$113,17,FALSE),"")</f>
        <v/>
      </c>
      <c r="AK1057" s="1" t="str">
        <f>'Master Info'!$B$6&amp;Return!AI1057</f>
        <v>17-18/483</v>
      </c>
      <c r="AL1057" s="93" t="str">
        <f>IFERROR(VLOOKUP($AI1057,'PIVOT REPORT'!$A$5:$K$1000,3,FALSE),"")</f>
        <v/>
      </c>
      <c r="AM1057" s="91" t="str">
        <f>IFERROR(VLOOKUP($AI1057,'PIVOT REPORT'!$A$5:$K$1000,9,FALSE),"")</f>
        <v/>
      </c>
      <c r="AN1057" s="95" t="str">
        <f>IFERROR(VLOOKUP($AI1057,'PIVOT REPORT'!$A$5:$K$1000,4,FALSE),"")</f>
        <v/>
      </c>
      <c r="AO1057" s="91" t="str">
        <f>IFERROR(VLOOKUP($AI1057,'PIVOT REPORT'!$A$5:$K$1000,5,FALSE),"")</f>
        <v/>
      </c>
      <c r="AP1057" s="91" t="str">
        <f>IFERROR(VLOOKUP($AI1057,'PIVOT REPORT'!$A$5:$K$1000,6,FALSE),"")</f>
        <v/>
      </c>
      <c r="AQ1057" s="91" t="str">
        <f>IFERROR(VLOOKUP($AI1057,'PIVOT REPORT'!$A$5:$K$1000,7,FALSE),"")</f>
        <v/>
      </c>
      <c r="AR1057" s="91" t="str">
        <f>IFERROR(VLOOKUP($AI1057,'PIVOT REPORT'!$A$5:$K$1000,8,FALSE),"")</f>
        <v/>
      </c>
      <c r="AS1057" s="1"/>
      <c r="AT1057" s="1" t="str">
        <f t="shared" si="81"/>
        <v/>
      </c>
      <c r="AU1057" s="1" t="str">
        <f t="shared" si="82"/>
        <v>REGLIST</v>
      </c>
      <c r="AV1057" s="1" t="str">
        <f t="shared" si="83"/>
        <v>REGLIST</v>
      </c>
      <c r="AW1057" s="97">
        <f t="shared" si="84"/>
        <v>0</v>
      </c>
      <c r="AX1057" s="96">
        <f t="shared" si="85"/>
        <v>0</v>
      </c>
      <c r="AY1057" s="96">
        <f t="shared" si="86"/>
        <v>0</v>
      </c>
      <c r="AZ1057" s="96">
        <f t="shared" si="87"/>
        <v>0</v>
      </c>
      <c r="BA1057" s="96">
        <f t="shared" si="88"/>
        <v>0</v>
      </c>
      <c r="BB1057" s="96">
        <f t="shared" si="89"/>
        <v>0</v>
      </c>
    </row>
    <row r="1058" spans="33:54" hidden="1" x14ac:dyDescent="0.25">
      <c r="AG1058" s="1" t="str">
        <f t="shared" si="90"/>
        <v/>
      </c>
      <c r="AH1058" s="90">
        <v>484</v>
      </c>
      <c r="AI1058" s="90">
        <v>484</v>
      </c>
      <c r="AJ1058" s="1" t="str">
        <f>IFERROR(VLOOKUP(VLOOKUP($AI1058,SALESTRANS,4,FALSE),'Master Info'!$A$14:$U$113,17,FALSE),"")</f>
        <v/>
      </c>
      <c r="AK1058" s="1" t="str">
        <f>'Master Info'!$B$6&amp;Return!AI1058</f>
        <v>17-18/484</v>
      </c>
      <c r="AL1058" s="93" t="str">
        <f>IFERROR(VLOOKUP($AI1058,'PIVOT REPORT'!$A$5:$K$1000,3,FALSE),"")</f>
        <v/>
      </c>
      <c r="AM1058" s="91" t="str">
        <f>IFERROR(VLOOKUP($AI1058,'PIVOT REPORT'!$A$5:$K$1000,9,FALSE),"")</f>
        <v/>
      </c>
      <c r="AN1058" s="95" t="str">
        <f>IFERROR(VLOOKUP($AI1058,'PIVOT REPORT'!$A$5:$K$1000,4,FALSE),"")</f>
        <v/>
      </c>
      <c r="AO1058" s="91" t="str">
        <f>IFERROR(VLOOKUP($AI1058,'PIVOT REPORT'!$A$5:$K$1000,5,FALSE),"")</f>
        <v/>
      </c>
      <c r="AP1058" s="91" t="str">
        <f>IFERROR(VLOOKUP($AI1058,'PIVOT REPORT'!$A$5:$K$1000,6,FALSE),"")</f>
        <v/>
      </c>
      <c r="AQ1058" s="91" t="str">
        <f>IFERROR(VLOOKUP($AI1058,'PIVOT REPORT'!$A$5:$K$1000,7,FALSE),"")</f>
        <v/>
      </c>
      <c r="AR1058" s="91" t="str">
        <f>IFERROR(VLOOKUP($AI1058,'PIVOT REPORT'!$A$5:$K$1000,8,FALSE),"")</f>
        <v/>
      </c>
      <c r="AS1058" s="1"/>
      <c r="AT1058" s="1" t="str">
        <f t="shared" si="81"/>
        <v/>
      </c>
      <c r="AU1058" s="1" t="str">
        <f t="shared" si="82"/>
        <v>REGLIST</v>
      </c>
      <c r="AV1058" s="1" t="str">
        <f t="shared" si="83"/>
        <v>REGLIST</v>
      </c>
      <c r="AW1058" s="97">
        <f t="shared" si="84"/>
        <v>0</v>
      </c>
      <c r="AX1058" s="96">
        <f t="shared" si="85"/>
        <v>0</v>
      </c>
      <c r="AY1058" s="96">
        <f t="shared" si="86"/>
        <v>0</v>
      </c>
      <c r="AZ1058" s="96">
        <f t="shared" si="87"/>
        <v>0</v>
      </c>
      <c r="BA1058" s="96">
        <f t="shared" si="88"/>
        <v>0</v>
      </c>
      <c r="BB1058" s="96">
        <f t="shared" si="89"/>
        <v>0</v>
      </c>
    </row>
    <row r="1059" spans="33:54" hidden="1" x14ac:dyDescent="0.25">
      <c r="AG1059" s="1" t="str">
        <f t="shared" si="90"/>
        <v/>
      </c>
      <c r="AH1059" s="90">
        <v>485</v>
      </c>
      <c r="AI1059" s="90">
        <v>485</v>
      </c>
      <c r="AJ1059" s="1" t="str">
        <f>IFERROR(VLOOKUP(VLOOKUP($AI1059,SALESTRANS,4,FALSE),'Master Info'!$A$14:$U$113,17,FALSE),"")</f>
        <v/>
      </c>
      <c r="AK1059" s="1" t="str">
        <f>'Master Info'!$B$6&amp;Return!AI1059</f>
        <v>17-18/485</v>
      </c>
      <c r="AL1059" s="93" t="str">
        <f>IFERROR(VLOOKUP($AI1059,'PIVOT REPORT'!$A$5:$K$1000,3,FALSE),"")</f>
        <v/>
      </c>
      <c r="AM1059" s="91" t="str">
        <f>IFERROR(VLOOKUP($AI1059,'PIVOT REPORT'!$A$5:$K$1000,9,FALSE),"")</f>
        <v/>
      </c>
      <c r="AN1059" s="95" t="str">
        <f>IFERROR(VLOOKUP($AI1059,'PIVOT REPORT'!$A$5:$K$1000,4,FALSE),"")</f>
        <v/>
      </c>
      <c r="AO1059" s="91" t="str">
        <f>IFERROR(VLOOKUP($AI1059,'PIVOT REPORT'!$A$5:$K$1000,5,FALSE),"")</f>
        <v/>
      </c>
      <c r="AP1059" s="91" t="str">
        <f>IFERROR(VLOOKUP($AI1059,'PIVOT REPORT'!$A$5:$K$1000,6,FALSE),"")</f>
        <v/>
      </c>
      <c r="AQ1059" s="91" t="str">
        <f>IFERROR(VLOOKUP($AI1059,'PIVOT REPORT'!$A$5:$K$1000,7,FALSE),"")</f>
        <v/>
      </c>
      <c r="AR1059" s="91" t="str">
        <f>IFERROR(VLOOKUP($AI1059,'PIVOT REPORT'!$A$5:$K$1000,8,FALSE),"")</f>
        <v/>
      </c>
      <c r="AS1059" s="1"/>
      <c r="AT1059" s="1" t="str">
        <f t="shared" si="81"/>
        <v/>
      </c>
      <c r="AU1059" s="1" t="str">
        <f t="shared" si="82"/>
        <v>REGLIST</v>
      </c>
      <c r="AV1059" s="1" t="str">
        <f t="shared" si="83"/>
        <v>REGLIST</v>
      </c>
      <c r="AW1059" s="97">
        <f t="shared" si="84"/>
        <v>0</v>
      </c>
      <c r="AX1059" s="96">
        <f t="shared" si="85"/>
        <v>0</v>
      </c>
      <c r="AY1059" s="96">
        <f t="shared" si="86"/>
        <v>0</v>
      </c>
      <c r="AZ1059" s="96">
        <f t="shared" si="87"/>
        <v>0</v>
      </c>
      <c r="BA1059" s="96">
        <f t="shared" si="88"/>
        <v>0</v>
      </c>
      <c r="BB1059" s="96">
        <f t="shared" si="89"/>
        <v>0</v>
      </c>
    </row>
    <row r="1060" spans="33:54" hidden="1" x14ac:dyDescent="0.25">
      <c r="AG1060" s="1" t="str">
        <f t="shared" si="90"/>
        <v/>
      </c>
      <c r="AH1060" s="90">
        <v>486</v>
      </c>
      <c r="AI1060" s="90">
        <v>486</v>
      </c>
      <c r="AJ1060" s="1" t="str">
        <f>IFERROR(VLOOKUP(VLOOKUP($AI1060,SALESTRANS,4,FALSE),'Master Info'!$A$14:$U$113,17,FALSE),"")</f>
        <v/>
      </c>
      <c r="AK1060" s="1" t="str">
        <f>'Master Info'!$B$6&amp;Return!AI1060</f>
        <v>17-18/486</v>
      </c>
      <c r="AL1060" s="93" t="str">
        <f>IFERROR(VLOOKUP($AI1060,'PIVOT REPORT'!$A$5:$K$1000,3,FALSE),"")</f>
        <v/>
      </c>
      <c r="AM1060" s="91" t="str">
        <f>IFERROR(VLOOKUP($AI1060,'PIVOT REPORT'!$A$5:$K$1000,9,FALSE),"")</f>
        <v/>
      </c>
      <c r="AN1060" s="95" t="str">
        <f>IFERROR(VLOOKUP($AI1060,'PIVOT REPORT'!$A$5:$K$1000,4,FALSE),"")</f>
        <v/>
      </c>
      <c r="AO1060" s="91" t="str">
        <f>IFERROR(VLOOKUP($AI1060,'PIVOT REPORT'!$A$5:$K$1000,5,FALSE),"")</f>
        <v/>
      </c>
      <c r="AP1060" s="91" t="str">
        <f>IFERROR(VLOOKUP($AI1060,'PIVOT REPORT'!$A$5:$K$1000,6,FALSE),"")</f>
        <v/>
      </c>
      <c r="AQ1060" s="91" t="str">
        <f>IFERROR(VLOOKUP($AI1060,'PIVOT REPORT'!$A$5:$K$1000,7,FALSE),"")</f>
        <v/>
      </c>
      <c r="AR1060" s="91" t="str">
        <f>IFERROR(VLOOKUP($AI1060,'PIVOT REPORT'!$A$5:$K$1000,8,FALSE),"")</f>
        <v/>
      </c>
      <c r="AS1060" s="1"/>
      <c r="AT1060" s="1" t="str">
        <f t="shared" si="81"/>
        <v/>
      </c>
      <c r="AU1060" s="1" t="str">
        <f t="shared" si="82"/>
        <v>REGLIST</v>
      </c>
      <c r="AV1060" s="1" t="str">
        <f t="shared" si="83"/>
        <v>REGLIST</v>
      </c>
      <c r="AW1060" s="97">
        <f t="shared" si="84"/>
        <v>0</v>
      </c>
      <c r="AX1060" s="96">
        <f t="shared" si="85"/>
        <v>0</v>
      </c>
      <c r="AY1060" s="96">
        <f t="shared" si="86"/>
        <v>0</v>
      </c>
      <c r="AZ1060" s="96">
        <f t="shared" si="87"/>
        <v>0</v>
      </c>
      <c r="BA1060" s="96">
        <f t="shared" si="88"/>
        <v>0</v>
      </c>
      <c r="BB1060" s="96">
        <f t="shared" si="89"/>
        <v>0</v>
      </c>
    </row>
    <row r="1061" spans="33:54" hidden="1" x14ac:dyDescent="0.25">
      <c r="AG1061" s="1" t="str">
        <f t="shared" si="90"/>
        <v/>
      </c>
      <c r="AH1061" s="90">
        <v>487</v>
      </c>
      <c r="AI1061" s="90">
        <v>487</v>
      </c>
      <c r="AJ1061" s="1" t="str">
        <f>IFERROR(VLOOKUP(VLOOKUP($AI1061,SALESTRANS,4,FALSE),'Master Info'!$A$14:$U$113,17,FALSE),"")</f>
        <v/>
      </c>
      <c r="AK1061" s="1" t="str">
        <f>'Master Info'!$B$6&amp;Return!AI1061</f>
        <v>17-18/487</v>
      </c>
      <c r="AL1061" s="93" t="str">
        <f>IFERROR(VLOOKUP($AI1061,'PIVOT REPORT'!$A$5:$K$1000,3,FALSE),"")</f>
        <v/>
      </c>
      <c r="AM1061" s="91" t="str">
        <f>IFERROR(VLOOKUP($AI1061,'PIVOT REPORT'!$A$5:$K$1000,9,FALSE),"")</f>
        <v/>
      </c>
      <c r="AN1061" s="95" t="str">
        <f>IFERROR(VLOOKUP($AI1061,'PIVOT REPORT'!$A$5:$K$1000,4,FALSE),"")</f>
        <v/>
      </c>
      <c r="AO1061" s="91" t="str">
        <f>IFERROR(VLOOKUP($AI1061,'PIVOT REPORT'!$A$5:$K$1000,5,FALSE),"")</f>
        <v/>
      </c>
      <c r="AP1061" s="91" t="str">
        <f>IFERROR(VLOOKUP($AI1061,'PIVOT REPORT'!$A$5:$K$1000,6,FALSE),"")</f>
        <v/>
      </c>
      <c r="AQ1061" s="91" t="str">
        <f>IFERROR(VLOOKUP($AI1061,'PIVOT REPORT'!$A$5:$K$1000,7,FALSE),"")</f>
        <v/>
      </c>
      <c r="AR1061" s="91" t="str">
        <f>IFERROR(VLOOKUP($AI1061,'PIVOT REPORT'!$A$5:$K$1000,8,FALSE),"")</f>
        <v/>
      </c>
      <c r="AS1061" s="1"/>
      <c r="AT1061" s="1" t="str">
        <f t="shared" si="81"/>
        <v/>
      </c>
      <c r="AU1061" s="1" t="str">
        <f t="shared" si="82"/>
        <v>REGLIST</v>
      </c>
      <c r="AV1061" s="1" t="str">
        <f t="shared" si="83"/>
        <v>REGLIST</v>
      </c>
      <c r="AW1061" s="97">
        <f t="shared" si="84"/>
        <v>0</v>
      </c>
      <c r="AX1061" s="96">
        <f t="shared" si="85"/>
        <v>0</v>
      </c>
      <c r="AY1061" s="96">
        <f t="shared" si="86"/>
        <v>0</v>
      </c>
      <c r="AZ1061" s="96">
        <f t="shared" si="87"/>
        <v>0</v>
      </c>
      <c r="BA1061" s="96">
        <f t="shared" si="88"/>
        <v>0</v>
      </c>
      <c r="BB1061" s="96">
        <f t="shared" si="89"/>
        <v>0</v>
      </c>
    </row>
    <row r="1062" spans="33:54" hidden="1" x14ac:dyDescent="0.25">
      <c r="AG1062" s="1" t="str">
        <f t="shared" si="90"/>
        <v/>
      </c>
      <c r="AH1062" s="90">
        <v>488</v>
      </c>
      <c r="AI1062" s="90">
        <v>488</v>
      </c>
      <c r="AJ1062" s="1" t="str">
        <f>IFERROR(VLOOKUP(VLOOKUP($AI1062,SALESTRANS,4,FALSE),'Master Info'!$A$14:$U$113,17,FALSE),"")</f>
        <v/>
      </c>
      <c r="AK1062" s="1" t="str">
        <f>'Master Info'!$B$6&amp;Return!AI1062</f>
        <v>17-18/488</v>
      </c>
      <c r="AL1062" s="93" t="str">
        <f>IFERROR(VLOOKUP($AI1062,'PIVOT REPORT'!$A$5:$K$1000,3,FALSE),"")</f>
        <v/>
      </c>
      <c r="AM1062" s="91" t="str">
        <f>IFERROR(VLOOKUP($AI1062,'PIVOT REPORT'!$A$5:$K$1000,9,FALSE),"")</f>
        <v/>
      </c>
      <c r="AN1062" s="95" t="str">
        <f>IFERROR(VLOOKUP($AI1062,'PIVOT REPORT'!$A$5:$K$1000,4,FALSE),"")</f>
        <v/>
      </c>
      <c r="AO1062" s="91" t="str">
        <f>IFERROR(VLOOKUP($AI1062,'PIVOT REPORT'!$A$5:$K$1000,5,FALSE),"")</f>
        <v/>
      </c>
      <c r="AP1062" s="91" t="str">
        <f>IFERROR(VLOOKUP($AI1062,'PIVOT REPORT'!$A$5:$K$1000,6,FALSE),"")</f>
        <v/>
      </c>
      <c r="AQ1062" s="91" t="str">
        <f>IFERROR(VLOOKUP($AI1062,'PIVOT REPORT'!$A$5:$K$1000,7,FALSE),"")</f>
        <v/>
      </c>
      <c r="AR1062" s="91" t="str">
        <f>IFERROR(VLOOKUP($AI1062,'PIVOT REPORT'!$A$5:$K$1000,8,FALSE),"")</f>
        <v/>
      </c>
      <c r="AS1062" s="1"/>
      <c r="AT1062" s="1" t="str">
        <f t="shared" si="81"/>
        <v/>
      </c>
      <c r="AU1062" s="1" t="str">
        <f t="shared" si="82"/>
        <v>REGLIST</v>
      </c>
      <c r="AV1062" s="1" t="str">
        <f t="shared" si="83"/>
        <v>REGLIST</v>
      </c>
      <c r="AW1062" s="97">
        <f t="shared" si="84"/>
        <v>0</v>
      </c>
      <c r="AX1062" s="96">
        <f t="shared" si="85"/>
        <v>0</v>
      </c>
      <c r="AY1062" s="96">
        <f t="shared" si="86"/>
        <v>0</v>
      </c>
      <c r="AZ1062" s="96">
        <f t="shared" si="87"/>
        <v>0</v>
      </c>
      <c r="BA1062" s="96">
        <f t="shared" si="88"/>
        <v>0</v>
      </c>
      <c r="BB1062" s="96">
        <f t="shared" si="89"/>
        <v>0</v>
      </c>
    </row>
    <row r="1063" spans="33:54" hidden="1" x14ac:dyDescent="0.25">
      <c r="AG1063" s="1" t="str">
        <f t="shared" si="90"/>
        <v/>
      </c>
      <c r="AH1063" s="90">
        <v>489</v>
      </c>
      <c r="AI1063" s="90">
        <v>489</v>
      </c>
      <c r="AJ1063" s="1" t="str">
        <f>IFERROR(VLOOKUP(VLOOKUP($AI1063,SALESTRANS,4,FALSE),'Master Info'!$A$14:$U$113,17,FALSE),"")</f>
        <v/>
      </c>
      <c r="AK1063" s="1" t="str">
        <f>'Master Info'!$B$6&amp;Return!AI1063</f>
        <v>17-18/489</v>
      </c>
      <c r="AL1063" s="93" t="str">
        <f>IFERROR(VLOOKUP($AI1063,'PIVOT REPORT'!$A$5:$K$1000,3,FALSE),"")</f>
        <v/>
      </c>
      <c r="AM1063" s="91" t="str">
        <f>IFERROR(VLOOKUP($AI1063,'PIVOT REPORT'!$A$5:$K$1000,9,FALSE),"")</f>
        <v/>
      </c>
      <c r="AN1063" s="95" t="str">
        <f>IFERROR(VLOOKUP($AI1063,'PIVOT REPORT'!$A$5:$K$1000,4,FALSE),"")</f>
        <v/>
      </c>
      <c r="AO1063" s="91" t="str">
        <f>IFERROR(VLOOKUP($AI1063,'PIVOT REPORT'!$A$5:$K$1000,5,FALSE),"")</f>
        <v/>
      </c>
      <c r="AP1063" s="91" t="str">
        <f>IFERROR(VLOOKUP($AI1063,'PIVOT REPORT'!$A$5:$K$1000,6,FALSE),"")</f>
        <v/>
      </c>
      <c r="AQ1063" s="91" t="str">
        <f>IFERROR(VLOOKUP($AI1063,'PIVOT REPORT'!$A$5:$K$1000,7,FALSE),"")</f>
        <v/>
      </c>
      <c r="AR1063" s="91" t="str">
        <f>IFERROR(VLOOKUP($AI1063,'PIVOT REPORT'!$A$5:$K$1000,8,FALSE),"")</f>
        <v/>
      </c>
      <c r="AS1063" s="1"/>
      <c r="AT1063" s="1" t="str">
        <f t="shared" si="81"/>
        <v/>
      </c>
      <c r="AU1063" s="1" t="str">
        <f t="shared" si="82"/>
        <v>REGLIST</v>
      </c>
      <c r="AV1063" s="1" t="str">
        <f t="shared" si="83"/>
        <v>REGLIST</v>
      </c>
      <c r="AW1063" s="97">
        <f t="shared" si="84"/>
        <v>0</v>
      </c>
      <c r="AX1063" s="96">
        <f t="shared" si="85"/>
        <v>0</v>
      </c>
      <c r="AY1063" s="96">
        <f t="shared" si="86"/>
        <v>0</v>
      </c>
      <c r="AZ1063" s="96">
        <f t="shared" si="87"/>
        <v>0</v>
      </c>
      <c r="BA1063" s="96">
        <f t="shared" si="88"/>
        <v>0</v>
      </c>
      <c r="BB1063" s="96">
        <f t="shared" si="89"/>
        <v>0</v>
      </c>
    </row>
    <row r="1064" spans="33:54" hidden="1" x14ac:dyDescent="0.25">
      <c r="AG1064" s="1" t="str">
        <f t="shared" si="90"/>
        <v/>
      </c>
      <c r="AH1064" s="90">
        <v>490</v>
      </c>
      <c r="AI1064" s="90">
        <v>490</v>
      </c>
      <c r="AJ1064" s="1" t="str">
        <f>IFERROR(VLOOKUP(VLOOKUP($AI1064,SALESTRANS,4,FALSE),'Master Info'!$A$14:$U$113,17,FALSE),"")</f>
        <v/>
      </c>
      <c r="AK1064" s="1" t="str">
        <f>'Master Info'!$B$6&amp;Return!AI1064</f>
        <v>17-18/490</v>
      </c>
      <c r="AL1064" s="93" t="str">
        <f>IFERROR(VLOOKUP($AI1064,'PIVOT REPORT'!$A$5:$K$1000,3,FALSE),"")</f>
        <v/>
      </c>
      <c r="AM1064" s="91" t="str">
        <f>IFERROR(VLOOKUP($AI1064,'PIVOT REPORT'!$A$5:$K$1000,9,FALSE),"")</f>
        <v/>
      </c>
      <c r="AN1064" s="95" t="str">
        <f>IFERROR(VLOOKUP($AI1064,'PIVOT REPORT'!$A$5:$K$1000,4,FALSE),"")</f>
        <v/>
      </c>
      <c r="AO1064" s="91" t="str">
        <f>IFERROR(VLOOKUP($AI1064,'PIVOT REPORT'!$A$5:$K$1000,5,FALSE),"")</f>
        <v/>
      </c>
      <c r="AP1064" s="91" t="str">
        <f>IFERROR(VLOOKUP($AI1064,'PIVOT REPORT'!$A$5:$K$1000,6,FALSE),"")</f>
        <v/>
      </c>
      <c r="AQ1064" s="91" t="str">
        <f>IFERROR(VLOOKUP($AI1064,'PIVOT REPORT'!$A$5:$K$1000,7,FALSE),"")</f>
        <v/>
      </c>
      <c r="AR1064" s="91" t="str">
        <f>IFERROR(VLOOKUP($AI1064,'PIVOT REPORT'!$A$5:$K$1000,8,FALSE),"")</f>
        <v/>
      </c>
      <c r="AS1064" s="1"/>
      <c r="AT1064" s="1" t="str">
        <f t="shared" si="81"/>
        <v/>
      </c>
      <c r="AU1064" s="1" t="str">
        <f t="shared" si="82"/>
        <v>REGLIST</v>
      </c>
      <c r="AV1064" s="1" t="str">
        <f t="shared" si="83"/>
        <v>REGLIST</v>
      </c>
      <c r="AW1064" s="97">
        <f t="shared" si="84"/>
        <v>0</v>
      </c>
      <c r="AX1064" s="96">
        <f t="shared" si="85"/>
        <v>0</v>
      </c>
      <c r="AY1064" s="96">
        <f t="shared" si="86"/>
        <v>0</v>
      </c>
      <c r="AZ1064" s="96">
        <f t="shared" si="87"/>
        <v>0</v>
      </c>
      <c r="BA1064" s="96">
        <f t="shared" si="88"/>
        <v>0</v>
      </c>
      <c r="BB1064" s="96">
        <f t="shared" si="89"/>
        <v>0</v>
      </c>
    </row>
    <row r="1065" spans="33:54" hidden="1" x14ac:dyDescent="0.25">
      <c r="AG1065" s="1" t="str">
        <f t="shared" si="90"/>
        <v/>
      </c>
      <c r="AH1065" s="90">
        <v>491</v>
      </c>
      <c r="AI1065" s="90">
        <v>491</v>
      </c>
      <c r="AJ1065" s="1" t="str">
        <f>IFERROR(VLOOKUP(VLOOKUP($AI1065,SALESTRANS,4,FALSE),'Master Info'!$A$14:$U$113,17,FALSE),"")</f>
        <v/>
      </c>
      <c r="AK1065" s="1" t="str">
        <f>'Master Info'!$B$6&amp;Return!AI1065</f>
        <v>17-18/491</v>
      </c>
      <c r="AL1065" s="93" t="str">
        <f>IFERROR(VLOOKUP($AI1065,'PIVOT REPORT'!$A$5:$K$1000,3,FALSE),"")</f>
        <v/>
      </c>
      <c r="AM1065" s="91" t="str">
        <f>IFERROR(VLOOKUP($AI1065,'PIVOT REPORT'!$A$5:$K$1000,9,FALSE),"")</f>
        <v/>
      </c>
      <c r="AN1065" s="95" t="str">
        <f>IFERROR(VLOOKUP($AI1065,'PIVOT REPORT'!$A$5:$K$1000,4,FALSE),"")</f>
        <v/>
      </c>
      <c r="AO1065" s="91" t="str">
        <f>IFERROR(VLOOKUP($AI1065,'PIVOT REPORT'!$A$5:$K$1000,5,FALSE),"")</f>
        <v/>
      </c>
      <c r="AP1065" s="91" t="str">
        <f>IFERROR(VLOOKUP($AI1065,'PIVOT REPORT'!$A$5:$K$1000,6,FALSE),"")</f>
        <v/>
      </c>
      <c r="AQ1065" s="91" t="str">
        <f>IFERROR(VLOOKUP($AI1065,'PIVOT REPORT'!$A$5:$K$1000,7,FALSE),"")</f>
        <v/>
      </c>
      <c r="AR1065" s="91" t="str">
        <f>IFERROR(VLOOKUP($AI1065,'PIVOT REPORT'!$A$5:$K$1000,8,FALSE),"")</f>
        <v/>
      </c>
      <c r="AS1065" s="1"/>
      <c r="AT1065" s="1" t="str">
        <f t="shared" si="81"/>
        <v/>
      </c>
      <c r="AU1065" s="1" t="str">
        <f t="shared" si="82"/>
        <v>REGLIST</v>
      </c>
      <c r="AV1065" s="1" t="str">
        <f t="shared" si="83"/>
        <v>REGLIST</v>
      </c>
      <c r="AW1065" s="97">
        <f t="shared" si="84"/>
        <v>0</v>
      </c>
      <c r="AX1065" s="96">
        <f t="shared" si="85"/>
        <v>0</v>
      </c>
      <c r="AY1065" s="96">
        <f t="shared" si="86"/>
        <v>0</v>
      </c>
      <c r="AZ1065" s="96">
        <f t="shared" si="87"/>
        <v>0</v>
      </c>
      <c r="BA1065" s="96">
        <f t="shared" si="88"/>
        <v>0</v>
      </c>
      <c r="BB1065" s="96">
        <f t="shared" si="89"/>
        <v>0</v>
      </c>
    </row>
    <row r="1066" spans="33:54" hidden="1" x14ac:dyDescent="0.25">
      <c r="AG1066" s="1" t="str">
        <f t="shared" si="90"/>
        <v/>
      </c>
      <c r="AH1066" s="90">
        <v>492</v>
      </c>
      <c r="AI1066" s="90">
        <v>492</v>
      </c>
      <c r="AJ1066" s="1" t="str">
        <f>IFERROR(VLOOKUP(VLOOKUP($AI1066,SALESTRANS,4,FALSE),'Master Info'!$A$14:$U$113,17,FALSE),"")</f>
        <v/>
      </c>
      <c r="AK1066" s="1" t="str">
        <f>'Master Info'!$B$6&amp;Return!AI1066</f>
        <v>17-18/492</v>
      </c>
      <c r="AL1066" s="93" t="str">
        <f>IFERROR(VLOOKUP($AI1066,'PIVOT REPORT'!$A$5:$K$1000,3,FALSE),"")</f>
        <v/>
      </c>
      <c r="AM1066" s="91" t="str">
        <f>IFERROR(VLOOKUP($AI1066,'PIVOT REPORT'!$A$5:$K$1000,9,FALSE),"")</f>
        <v/>
      </c>
      <c r="AN1066" s="95" t="str">
        <f>IFERROR(VLOOKUP($AI1066,'PIVOT REPORT'!$A$5:$K$1000,4,FALSE),"")</f>
        <v/>
      </c>
      <c r="AO1066" s="91" t="str">
        <f>IFERROR(VLOOKUP($AI1066,'PIVOT REPORT'!$A$5:$K$1000,5,FALSE),"")</f>
        <v/>
      </c>
      <c r="AP1066" s="91" t="str">
        <f>IFERROR(VLOOKUP($AI1066,'PIVOT REPORT'!$A$5:$K$1000,6,FALSE),"")</f>
        <v/>
      </c>
      <c r="AQ1066" s="91" t="str">
        <f>IFERROR(VLOOKUP($AI1066,'PIVOT REPORT'!$A$5:$K$1000,7,FALSE),"")</f>
        <v/>
      </c>
      <c r="AR1066" s="91" t="str">
        <f>IFERROR(VLOOKUP($AI1066,'PIVOT REPORT'!$A$5:$K$1000,8,FALSE),"")</f>
        <v/>
      </c>
      <c r="AS1066" s="1"/>
      <c r="AT1066" s="1" t="str">
        <f t="shared" si="81"/>
        <v/>
      </c>
      <c r="AU1066" s="1" t="str">
        <f t="shared" si="82"/>
        <v>REGLIST</v>
      </c>
      <c r="AV1066" s="1" t="str">
        <f t="shared" si="83"/>
        <v>REGLIST</v>
      </c>
      <c r="AW1066" s="97">
        <f t="shared" si="84"/>
        <v>0</v>
      </c>
      <c r="AX1066" s="96">
        <f t="shared" si="85"/>
        <v>0</v>
      </c>
      <c r="AY1066" s="96">
        <f t="shared" si="86"/>
        <v>0</v>
      </c>
      <c r="AZ1066" s="96">
        <f t="shared" si="87"/>
        <v>0</v>
      </c>
      <c r="BA1066" s="96">
        <f t="shared" si="88"/>
        <v>0</v>
      </c>
      <c r="BB1066" s="96">
        <f t="shared" si="89"/>
        <v>0</v>
      </c>
    </row>
    <row r="1067" spans="33:54" hidden="1" x14ac:dyDescent="0.25">
      <c r="AG1067" s="1" t="str">
        <f t="shared" si="90"/>
        <v/>
      </c>
      <c r="AH1067" s="90">
        <v>493</v>
      </c>
      <c r="AI1067" s="90">
        <v>493</v>
      </c>
      <c r="AJ1067" s="1" t="str">
        <f>IFERROR(VLOOKUP(VLOOKUP($AI1067,SALESTRANS,4,FALSE),'Master Info'!$A$14:$U$113,17,FALSE),"")</f>
        <v/>
      </c>
      <c r="AK1067" s="1" t="str">
        <f>'Master Info'!$B$6&amp;Return!AI1067</f>
        <v>17-18/493</v>
      </c>
      <c r="AL1067" s="93" t="str">
        <f>IFERROR(VLOOKUP($AI1067,'PIVOT REPORT'!$A$5:$K$1000,3,FALSE),"")</f>
        <v/>
      </c>
      <c r="AM1067" s="91" t="str">
        <f>IFERROR(VLOOKUP($AI1067,'PIVOT REPORT'!$A$5:$K$1000,9,FALSE),"")</f>
        <v/>
      </c>
      <c r="AN1067" s="95" t="str">
        <f>IFERROR(VLOOKUP($AI1067,'PIVOT REPORT'!$A$5:$K$1000,4,FALSE),"")</f>
        <v/>
      </c>
      <c r="AO1067" s="91" t="str">
        <f>IFERROR(VLOOKUP($AI1067,'PIVOT REPORT'!$A$5:$K$1000,5,FALSE),"")</f>
        <v/>
      </c>
      <c r="AP1067" s="91" t="str">
        <f>IFERROR(VLOOKUP($AI1067,'PIVOT REPORT'!$A$5:$K$1000,6,FALSE),"")</f>
        <v/>
      </c>
      <c r="AQ1067" s="91" t="str">
        <f>IFERROR(VLOOKUP($AI1067,'PIVOT REPORT'!$A$5:$K$1000,7,FALSE),"")</f>
        <v/>
      </c>
      <c r="AR1067" s="91" t="str">
        <f>IFERROR(VLOOKUP($AI1067,'PIVOT REPORT'!$A$5:$K$1000,8,FALSE),"")</f>
        <v/>
      </c>
      <c r="AS1067" s="1"/>
      <c r="AT1067" s="1" t="str">
        <f t="shared" si="81"/>
        <v/>
      </c>
      <c r="AU1067" s="1" t="str">
        <f t="shared" si="82"/>
        <v>REGLIST</v>
      </c>
      <c r="AV1067" s="1" t="str">
        <f t="shared" si="83"/>
        <v>REGLIST</v>
      </c>
      <c r="AW1067" s="97">
        <f t="shared" si="84"/>
        <v>0</v>
      </c>
      <c r="AX1067" s="96">
        <f t="shared" si="85"/>
        <v>0</v>
      </c>
      <c r="AY1067" s="96">
        <f t="shared" si="86"/>
        <v>0</v>
      </c>
      <c r="AZ1067" s="96">
        <f t="shared" si="87"/>
        <v>0</v>
      </c>
      <c r="BA1067" s="96">
        <f t="shared" si="88"/>
        <v>0</v>
      </c>
      <c r="BB1067" s="96">
        <f t="shared" si="89"/>
        <v>0</v>
      </c>
    </row>
    <row r="1068" spans="33:54" hidden="1" x14ac:dyDescent="0.25">
      <c r="AG1068" s="1" t="str">
        <f t="shared" si="90"/>
        <v/>
      </c>
      <c r="AH1068" s="90">
        <v>494</v>
      </c>
      <c r="AI1068" s="90">
        <v>494</v>
      </c>
      <c r="AJ1068" s="1" t="str">
        <f>IFERROR(VLOOKUP(VLOOKUP($AI1068,SALESTRANS,4,FALSE),'Master Info'!$A$14:$U$113,17,FALSE),"")</f>
        <v/>
      </c>
      <c r="AK1068" s="1" t="str">
        <f>'Master Info'!$B$6&amp;Return!AI1068</f>
        <v>17-18/494</v>
      </c>
      <c r="AL1068" s="93" t="str">
        <f>IFERROR(VLOOKUP($AI1068,'PIVOT REPORT'!$A$5:$K$1000,3,FALSE),"")</f>
        <v/>
      </c>
      <c r="AM1068" s="91" t="str">
        <f>IFERROR(VLOOKUP($AI1068,'PIVOT REPORT'!$A$5:$K$1000,9,FALSE),"")</f>
        <v/>
      </c>
      <c r="AN1068" s="95" t="str">
        <f>IFERROR(VLOOKUP($AI1068,'PIVOT REPORT'!$A$5:$K$1000,4,FALSE),"")</f>
        <v/>
      </c>
      <c r="AO1068" s="91" t="str">
        <f>IFERROR(VLOOKUP($AI1068,'PIVOT REPORT'!$A$5:$K$1000,5,FALSE),"")</f>
        <v/>
      </c>
      <c r="AP1068" s="91" t="str">
        <f>IFERROR(VLOOKUP($AI1068,'PIVOT REPORT'!$A$5:$K$1000,6,FALSE),"")</f>
        <v/>
      </c>
      <c r="AQ1068" s="91" t="str">
        <f>IFERROR(VLOOKUP($AI1068,'PIVOT REPORT'!$A$5:$K$1000,7,FALSE),"")</f>
        <v/>
      </c>
      <c r="AR1068" s="91" t="str">
        <f>IFERROR(VLOOKUP($AI1068,'PIVOT REPORT'!$A$5:$K$1000,8,FALSE),"")</f>
        <v/>
      </c>
      <c r="AS1068" s="1"/>
      <c r="AT1068" s="1" t="str">
        <f t="shared" si="81"/>
        <v/>
      </c>
      <c r="AU1068" s="1" t="str">
        <f t="shared" si="82"/>
        <v>REGLIST</v>
      </c>
      <c r="AV1068" s="1" t="str">
        <f t="shared" si="83"/>
        <v>REGLIST</v>
      </c>
      <c r="AW1068" s="97">
        <f t="shared" si="84"/>
        <v>0</v>
      </c>
      <c r="AX1068" s="96">
        <f t="shared" si="85"/>
        <v>0</v>
      </c>
      <c r="AY1068" s="96">
        <f t="shared" si="86"/>
        <v>0</v>
      </c>
      <c r="AZ1068" s="96">
        <f t="shared" si="87"/>
        <v>0</v>
      </c>
      <c r="BA1068" s="96">
        <f t="shared" si="88"/>
        <v>0</v>
      </c>
      <c r="BB1068" s="96">
        <f t="shared" si="89"/>
        <v>0</v>
      </c>
    </row>
    <row r="1069" spans="33:54" hidden="1" x14ac:dyDescent="0.25">
      <c r="AG1069" s="1" t="str">
        <f t="shared" si="90"/>
        <v/>
      </c>
      <c r="AH1069" s="90">
        <v>495</v>
      </c>
      <c r="AI1069" s="90">
        <v>495</v>
      </c>
      <c r="AJ1069" s="1" t="str">
        <f>IFERROR(VLOOKUP(VLOOKUP($AI1069,SALESTRANS,4,FALSE),'Master Info'!$A$14:$U$113,17,FALSE),"")</f>
        <v/>
      </c>
      <c r="AK1069" s="1" t="str">
        <f>'Master Info'!$B$6&amp;Return!AI1069</f>
        <v>17-18/495</v>
      </c>
      <c r="AL1069" s="93" t="str">
        <f>IFERROR(VLOOKUP($AI1069,'PIVOT REPORT'!$A$5:$K$1000,3,FALSE),"")</f>
        <v/>
      </c>
      <c r="AM1069" s="91" t="str">
        <f>IFERROR(VLOOKUP($AI1069,'PIVOT REPORT'!$A$5:$K$1000,9,FALSE),"")</f>
        <v/>
      </c>
      <c r="AN1069" s="95" t="str">
        <f>IFERROR(VLOOKUP($AI1069,'PIVOT REPORT'!$A$5:$K$1000,4,FALSE),"")</f>
        <v/>
      </c>
      <c r="AO1069" s="91" t="str">
        <f>IFERROR(VLOOKUP($AI1069,'PIVOT REPORT'!$A$5:$K$1000,5,FALSE),"")</f>
        <v/>
      </c>
      <c r="AP1069" s="91" t="str">
        <f>IFERROR(VLOOKUP($AI1069,'PIVOT REPORT'!$A$5:$K$1000,6,FALSE),"")</f>
        <v/>
      </c>
      <c r="AQ1069" s="91" t="str">
        <f>IFERROR(VLOOKUP($AI1069,'PIVOT REPORT'!$A$5:$K$1000,7,FALSE),"")</f>
        <v/>
      </c>
      <c r="AR1069" s="91" t="str">
        <f>IFERROR(VLOOKUP($AI1069,'PIVOT REPORT'!$A$5:$K$1000,8,FALSE),"")</f>
        <v/>
      </c>
      <c r="AS1069" s="1"/>
      <c r="AT1069" s="1" t="str">
        <f t="shared" si="81"/>
        <v/>
      </c>
      <c r="AU1069" s="1" t="str">
        <f t="shared" si="82"/>
        <v>REGLIST</v>
      </c>
      <c r="AV1069" s="1" t="str">
        <f t="shared" si="83"/>
        <v>REGLIST</v>
      </c>
      <c r="AW1069" s="97">
        <f t="shared" si="84"/>
        <v>0</v>
      </c>
      <c r="AX1069" s="96">
        <f t="shared" si="85"/>
        <v>0</v>
      </c>
      <c r="AY1069" s="96">
        <f t="shared" si="86"/>
        <v>0</v>
      </c>
      <c r="AZ1069" s="96">
        <f t="shared" si="87"/>
        <v>0</v>
      </c>
      <c r="BA1069" s="96">
        <f t="shared" si="88"/>
        <v>0</v>
      </c>
      <c r="BB1069" s="96">
        <f t="shared" si="89"/>
        <v>0</v>
      </c>
    </row>
    <row r="1070" spans="33:54" hidden="1" x14ac:dyDescent="0.25">
      <c r="AG1070" s="1" t="str">
        <f t="shared" si="90"/>
        <v/>
      </c>
      <c r="AH1070" s="90">
        <v>496</v>
      </c>
      <c r="AI1070" s="90">
        <v>496</v>
      </c>
      <c r="AJ1070" s="1" t="str">
        <f>IFERROR(VLOOKUP(VLOOKUP($AI1070,SALESTRANS,4,FALSE),'Master Info'!$A$14:$U$113,17,FALSE),"")</f>
        <v/>
      </c>
      <c r="AK1070" s="1" t="str">
        <f>'Master Info'!$B$6&amp;Return!AI1070</f>
        <v>17-18/496</v>
      </c>
      <c r="AL1070" s="93" t="str">
        <f>IFERROR(VLOOKUP($AI1070,'PIVOT REPORT'!$A$5:$K$1000,3,FALSE),"")</f>
        <v/>
      </c>
      <c r="AM1070" s="91" t="str">
        <f>IFERROR(VLOOKUP($AI1070,'PIVOT REPORT'!$A$5:$K$1000,9,FALSE),"")</f>
        <v/>
      </c>
      <c r="AN1070" s="95" t="str">
        <f>IFERROR(VLOOKUP($AI1070,'PIVOT REPORT'!$A$5:$K$1000,4,FALSE),"")</f>
        <v/>
      </c>
      <c r="AO1070" s="91" t="str">
        <f>IFERROR(VLOOKUP($AI1070,'PIVOT REPORT'!$A$5:$K$1000,5,FALSE),"")</f>
        <v/>
      </c>
      <c r="AP1070" s="91" t="str">
        <f>IFERROR(VLOOKUP($AI1070,'PIVOT REPORT'!$A$5:$K$1000,6,FALSE),"")</f>
        <v/>
      </c>
      <c r="AQ1070" s="91" t="str">
        <f>IFERROR(VLOOKUP($AI1070,'PIVOT REPORT'!$A$5:$K$1000,7,FALSE),"")</f>
        <v/>
      </c>
      <c r="AR1070" s="91" t="str">
        <f>IFERROR(VLOOKUP($AI1070,'PIVOT REPORT'!$A$5:$K$1000,8,FALSE),"")</f>
        <v/>
      </c>
      <c r="AS1070" s="1"/>
      <c r="AT1070" s="1" t="str">
        <f t="shared" si="81"/>
        <v/>
      </c>
      <c r="AU1070" s="1" t="str">
        <f t="shared" si="82"/>
        <v>REGLIST</v>
      </c>
      <c r="AV1070" s="1" t="str">
        <f t="shared" si="83"/>
        <v>REGLIST</v>
      </c>
      <c r="AW1070" s="97">
        <f t="shared" si="84"/>
        <v>0</v>
      </c>
      <c r="AX1070" s="96">
        <f t="shared" si="85"/>
        <v>0</v>
      </c>
      <c r="AY1070" s="96">
        <f t="shared" si="86"/>
        <v>0</v>
      </c>
      <c r="AZ1070" s="96">
        <f t="shared" si="87"/>
        <v>0</v>
      </c>
      <c r="BA1070" s="96">
        <f t="shared" si="88"/>
        <v>0</v>
      </c>
      <c r="BB1070" s="96">
        <f t="shared" si="89"/>
        <v>0</v>
      </c>
    </row>
    <row r="1071" spans="33:54" hidden="1" x14ac:dyDescent="0.25">
      <c r="AG1071" s="1" t="str">
        <f t="shared" si="90"/>
        <v/>
      </c>
      <c r="AH1071" s="90">
        <v>497</v>
      </c>
      <c r="AI1071" s="90">
        <v>497</v>
      </c>
      <c r="AJ1071" s="1" t="str">
        <f>IFERROR(VLOOKUP(VLOOKUP($AI1071,SALESTRANS,4,FALSE),'Master Info'!$A$14:$U$113,17,FALSE),"")</f>
        <v/>
      </c>
      <c r="AK1071" s="1" t="str">
        <f>'Master Info'!$B$6&amp;Return!AI1071</f>
        <v>17-18/497</v>
      </c>
      <c r="AL1071" s="93" t="str">
        <f>IFERROR(VLOOKUP($AI1071,'PIVOT REPORT'!$A$5:$K$1000,3,FALSE),"")</f>
        <v/>
      </c>
      <c r="AM1071" s="91" t="str">
        <f>IFERROR(VLOOKUP($AI1071,'PIVOT REPORT'!$A$5:$K$1000,9,FALSE),"")</f>
        <v/>
      </c>
      <c r="AN1071" s="95" t="str">
        <f>IFERROR(VLOOKUP($AI1071,'PIVOT REPORT'!$A$5:$K$1000,4,FALSE),"")</f>
        <v/>
      </c>
      <c r="AO1071" s="91" t="str">
        <f>IFERROR(VLOOKUP($AI1071,'PIVOT REPORT'!$A$5:$K$1000,5,FALSE),"")</f>
        <v/>
      </c>
      <c r="AP1071" s="91" t="str">
        <f>IFERROR(VLOOKUP($AI1071,'PIVOT REPORT'!$A$5:$K$1000,6,FALSE),"")</f>
        <v/>
      </c>
      <c r="AQ1071" s="91" t="str">
        <f>IFERROR(VLOOKUP($AI1071,'PIVOT REPORT'!$A$5:$K$1000,7,FALSE),"")</f>
        <v/>
      </c>
      <c r="AR1071" s="91" t="str">
        <f>IFERROR(VLOOKUP($AI1071,'PIVOT REPORT'!$A$5:$K$1000,8,FALSE),"")</f>
        <v/>
      </c>
      <c r="AS1071" s="1"/>
      <c r="AT1071" s="1" t="str">
        <f t="shared" si="81"/>
        <v/>
      </c>
      <c r="AU1071" s="1" t="str">
        <f t="shared" si="82"/>
        <v>REGLIST</v>
      </c>
      <c r="AV1071" s="1" t="str">
        <f t="shared" si="83"/>
        <v>REGLIST</v>
      </c>
      <c r="AW1071" s="97">
        <f t="shared" si="84"/>
        <v>0</v>
      </c>
      <c r="AX1071" s="96">
        <f t="shared" si="85"/>
        <v>0</v>
      </c>
      <c r="AY1071" s="96">
        <f t="shared" si="86"/>
        <v>0</v>
      </c>
      <c r="AZ1071" s="96">
        <f t="shared" si="87"/>
        <v>0</v>
      </c>
      <c r="BA1071" s="96">
        <f t="shared" si="88"/>
        <v>0</v>
      </c>
      <c r="BB1071" s="96">
        <f t="shared" si="89"/>
        <v>0</v>
      </c>
    </row>
    <row r="1072" spans="33:54" hidden="1" x14ac:dyDescent="0.25">
      <c r="AG1072" s="1" t="str">
        <f t="shared" si="90"/>
        <v/>
      </c>
      <c r="AH1072" s="90">
        <v>498</v>
      </c>
      <c r="AI1072" s="90">
        <v>498</v>
      </c>
      <c r="AJ1072" s="1" t="str">
        <f>IFERROR(VLOOKUP(VLOOKUP($AI1072,SALESTRANS,4,FALSE),'Master Info'!$A$14:$U$113,17,FALSE),"")</f>
        <v/>
      </c>
      <c r="AK1072" s="1" t="str">
        <f>'Master Info'!$B$6&amp;Return!AI1072</f>
        <v>17-18/498</v>
      </c>
      <c r="AL1072" s="93" t="str">
        <f>IFERROR(VLOOKUP($AI1072,'PIVOT REPORT'!$A$5:$K$1000,3,FALSE),"")</f>
        <v/>
      </c>
      <c r="AM1072" s="91" t="str">
        <f>IFERROR(VLOOKUP($AI1072,'PIVOT REPORT'!$A$5:$K$1000,9,FALSE),"")</f>
        <v/>
      </c>
      <c r="AN1072" s="95" t="str">
        <f>IFERROR(VLOOKUP($AI1072,'PIVOT REPORT'!$A$5:$K$1000,4,FALSE),"")</f>
        <v/>
      </c>
      <c r="AO1072" s="91" t="str">
        <f>IFERROR(VLOOKUP($AI1072,'PIVOT REPORT'!$A$5:$K$1000,5,FALSE),"")</f>
        <v/>
      </c>
      <c r="AP1072" s="91" t="str">
        <f>IFERROR(VLOOKUP($AI1072,'PIVOT REPORT'!$A$5:$K$1000,6,FALSE),"")</f>
        <v/>
      </c>
      <c r="AQ1072" s="91" t="str">
        <f>IFERROR(VLOOKUP($AI1072,'PIVOT REPORT'!$A$5:$K$1000,7,FALSE),"")</f>
        <v/>
      </c>
      <c r="AR1072" s="91" t="str">
        <f>IFERROR(VLOOKUP($AI1072,'PIVOT REPORT'!$A$5:$K$1000,8,FALSE),"")</f>
        <v/>
      </c>
      <c r="AS1072" s="1"/>
      <c r="AT1072" s="1" t="str">
        <f t="shared" si="81"/>
        <v/>
      </c>
      <c r="AU1072" s="1" t="str">
        <f t="shared" si="82"/>
        <v>REGLIST</v>
      </c>
      <c r="AV1072" s="1" t="str">
        <f t="shared" si="83"/>
        <v>REGLIST</v>
      </c>
      <c r="AW1072" s="97">
        <f t="shared" si="84"/>
        <v>0</v>
      </c>
      <c r="AX1072" s="96">
        <f t="shared" si="85"/>
        <v>0</v>
      </c>
      <c r="AY1072" s="96">
        <f t="shared" si="86"/>
        <v>0</v>
      </c>
      <c r="AZ1072" s="96">
        <f t="shared" si="87"/>
        <v>0</v>
      </c>
      <c r="BA1072" s="96">
        <f t="shared" si="88"/>
        <v>0</v>
      </c>
      <c r="BB1072" s="96">
        <f t="shared" si="89"/>
        <v>0</v>
      </c>
    </row>
    <row r="1073" spans="33:54" hidden="1" x14ac:dyDescent="0.25">
      <c r="AG1073" s="1" t="str">
        <f t="shared" si="90"/>
        <v/>
      </c>
      <c r="AH1073" s="90">
        <v>499</v>
      </c>
      <c r="AI1073" s="90">
        <v>499</v>
      </c>
      <c r="AJ1073" s="1" t="str">
        <f>IFERROR(VLOOKUP(VLOOKUP($AI1073,SALESTRANS,4,FALSE),'Master Info'!$A$14:$U$113,17,FALSE),"")</f>
        <v/>
      </c>
      <c r="AK1073" s="1" t="str">
        <f>'Master Info'!$B$6&amp;Return!AI1073</f>
        <v>17-18/499</v>
      </c>
      <c r="AL1073" s="93" t="str">
        <f>IFERROR(VLOOKUP($AI1073,'PIVOT REPORT'!$A$5:$K$1000,3,FALSE),"")</f>
        <v/>
      </c>
      <c r="AM1073" s="91" t="str">
        <f>IFERROR(VLOOKUP($AI1073,'PIVOT REPORT'!$A$5:$K$1000,9,FALSE),"")</f>
        <v/>
      </c>
      <c r="AN1073" s="95" t="str">
        <f>IFERROR(VLOOKUP($AI1073,'PIVOT REPORT'!$A$5:$K$1000,4,FALSE),"")</f>
        <v/>
      </c>
      <c r="AO1073" s="91" t="str">
        <f>IFERROR(VLOOKUP($AI1073,'PIVOT REPORT'!$A$5:$K$1000,5,FALSE),"")</f>
        <v/>
      </c>
      <c r="AP1073" s="91" t="str">
        <f>IFERROR(VLOOKUP($AI1073,'PIVOT REPORT'!$A$5:$K$1000,6,FALSE),"")</f>
        <v/>
      </c>
      <c r="AQ1073" s="91" t="str">
        <f>IFERROR(VLOOKUP($AI1073,'PIVOT REPORT'!$A$5:$K$1000,7,FALSE),"")</f>
        <v/>
      </c>
      <c r="AR1073" s="91" t="str">
        <f>IFERROR(VLOOKUP($AI1073,'PIVOT REPORT'!$A$5:$K$1000,8,FALSE),"")</f>
        <v/>
      </c>
      <c r="AS1073" s="1"/>
      <c r="AT1073" s="1" t="str">
        <f t="shared" si="81"/>
        <v/>
      </c>
      <c r="AU1073" s="1" t="str">
        <f t="shared" si="82"/>
        <v>REGLIST</v>
      </c>
      <c r="AV1073" s="1" t="str">
        <f t="shared" si="83"/>
        <v>REGLIST</v>
      </c>
      <c r="AW1073" s="97">
        <f t="shared" si="84"/>
        <v>0</v>
      </c>
      <c r="AX1073" s="96">
        <f t="shared" si="85"/>
        <v>0</v>
      </c>
      <c r="AY1073" s="96">
        <f t="shared" si="86"/>
        <v>0</v>
      </c>
      <c r="AZ1073" s="96">
        <f t="shared" si="87"/>
        <v>0</v>
      </c>
      <c r="BA1073" s="96">
        <f t="shared" si="88"/>
        <v>0</v>
      </c>
      <c r="BB1073" s="96">
        <f t="shared" si="89"/>
        <v>0</v>
      </c>
    </row>
    <row r="1074" spans="33:54" hidden="1" x14ac:dyDescent="0.25">
      <c r="AG1074" s="1" t="str">
        <f t="shared" si="90"/>
        <v/>
      </c>
      <c r="AH1074" s="90">
        <v>500</v>
      </c>
      <c r="AI1074" s="90">
        <v>500</v>
      </c>
      <c r="AJ1074" s="1" t="str">
        <f>IFERROR(VLOOKUP(VLOOKUP($AI1074,SALESTRANS,4,FALSE),'Master Info'!$A$14:$U$113,17,FALSE),"")</f>
        <v/>
      </c>
      <c r="AK1074" s="1" t="str">
        <f>'Master Info'!$B$6&amp;Return!AI1074</f>
        <v>17-18/500</v>
      </c>
      <c r="AL1074" s="93" t="str">
        <f>IFERROR(VLOOKUP($AI1074,'PIVOT REPORT'!$A$5:$K$1000,3,FALSE),"")</f>
        <v/>
      </c>
      <c r="AM1074" s="91" t="str">
        <f>IFERROR(VLOOKUP($AI1074,'PIVOT REPORT'!$A$5:$K$1000,9,FALSE),"")</f>
        <v/>
      </c>
      <c r="AN1074" s="95" t="str">
        <f>IFERROR(VLOOKUP($AI1074,'PIVOT REPORT'!$A$5:$K$1000,4,FALSE),"")</f>
        <v/>
      </c>
      <c r="AO1074" s="91" t="str">
        <f>IFERROR(VLOOKUP($AI1074,'PIVOT REPORT'!$A$5:$K$1000,5,FALSE),"")</f>
        <v/>
      </c>
      <c r="AP1074" s="91" t="str">
        <f>IFERROR(VLOOKUP($AI1074,'PIVOT REPORT'!$A$5:$K$1000,6,FALSE),"")</f>
        <v/>
      </c>
      <c r="AQ1074" s="91" t="str">
        <f>IFERROR(VLOOKUP($AI1074,'PIVOT REPORT'!$A$5:$K$1000,7,FALSE),"")</f>
        <v/>
      </c>
      <c r="AR1074" s="91" t="str">
        <f>IFERROR(VLOOKUP($AI1074,'PIVOT REPORT'!$A$5:$K$1000,8,FALSE),"")</f>
        <v/>
      </c>
      <c r="AS1074" s="1"/>
      <c r="AT1074" s="1" t="str">
        <f t="shared" si="81"/>
        <v/>
      </c>
      <c r="AU1074" s="1" t="str">
        <f t="shared" si="82"/>
        <v>REGLIST</v>
      </c>
      <c r="AV1074" s="1" t="str">
        <f t="shared" si="83"/>
        <v>REGLIST</v>
      </c>
      <c r="AW1074" s="97">
        <f t="shared" si="84"/>
        <v>0</v>
      </c>
      <c r="AX1074" s="96">
        <f t="shared" si="85"/>
        <v>0</v>
      </c>
      <c r="AY1074" s="96">
        <f t="shared" si="86"/>
        <v>0</v>
      </c>
      <c r="AZ1074" s="96">
        <f t="shared" si="87"/>
        <v>0</v>
      </c>
      <c r="BA1074" s="96">
        <f t="shared" si="88"/>
        <v>0</v>
      </c>
      <c r="BB1074" s="96">
        <f t="shared" si="89"/>
        <v>0</v>
      </c>
    </row>
    <row r="1075" spans="33:54" hidden="1" x14ac:dyDescent="0.25">
      <c r="AG1075" s="1" t="str">
        <f t="shared" si="90"/>
        <v/>
      </c>
      <c r="AH1075" s="90">
        <v>501</v>
      </c>
      <c r="AI1075" s="90">
        <v>501</v>
      </c>
      <c r="AJ1075" s="1" t="str">
        <f>IFERROR(VLOOKUP(VLOOKUP($AI1075,SALESTRANS,4,FALSE),'Master Info'!$A$14:$U$113,17,FALSE),"")</f>
        <v/>
      </c>
      <c r="AK1075" s="1" t="str">
        <f>'Master Info'!$B$6&amp;Return!AI1075</f>
        <v>17-18/501</v>
      </c>
      <c r="AL1075" s="93" t="str">
        <f>IFERROR(VLOOKUP($AI1075,'PIVOT REPORT'!$A$5:$K$1000,3,FALSE),"")</f>
        <v/>
      </c>
      <c r="AM1075" s="91" t="str">
        <f>IFERROR(VLOOKUP($AI1075,'PIVOT REPORT'!$A$5:$K$1000,9,FALSE),"")</f>
        <v/>
      </c>
      <c r="AN1075" s="95" t="str">
        <f>IFERROR(VLOOKUP($AI1075,'PIVOT REPORT'!$A$5:$K$1000,4,FALSE),"")</f>
        <v/>
      </c>
      <c r="AO1075" s="91" t="str">
        <f>IFERROR(VLOOKUP($AI1075,'PIVOT REPORT'!$A$5:$K$1000,5,FALSE),"")</f>
        <v/>
      </c>
      <c r="AP1075" s="91" t="str">
        <f>IFERROR(VLOOKUP($AI1075,'PIVOT REPORT'!$A$5:$K$1000,6,FALSE),"")</f>
        <v/>
      </c>
      <c r="AQ1075" s="91" t="str">
        <f>IFERROR(VLOOKUP($AI1075,'PIVOT REPORT'!$A$5:$K$1000,7,FALSE),"")</f>
        <v/>
      </c>
      <c r="AR1075" s="91" t="str">
        <f>IFERROR(VLOOKUP($AI1075,'PIVOT REPORT'!$A$5:$K$1000,8,FALSE),"")</f>
        <v/>
      </c>
      <c r="AS1075" s="1"/>
      <c r="AT1075" s="1" t="str">
        <f t="shared" si="81"/>
        <v/>
      </c>
      <c r="AU1075" s="1" t="str">
        <f t="shared" si="82"/>
        <v>REGLIST</v>
      </c>
      <c r="AV1075" s="1" t="str">
        <f t="shared" si="83"/>
        <v>REGLIST</v>
      </c>
      <c r="AW1075" s="97">
        <f t="shared" si="84"/>
        <v>0</v>
      </c>
      <c r="AX1075" s="96">
        <f t="shared" si="85"/>
        <v>0</v>
      </c>
      <c r="AY1075" s="96">
        <f t="shared" si="86"/>
        <v>0</v>
      </c>
      <c r="AZ1075" s="96">
        <f t="shared" si="87"/>
        <v>0</v>
      </c>
      <c r="BA1075" s="96">
        <f t="shared" si="88"/>
        <v>0</v>
      </c>
      <c r="BB1075" s="96">
        <f t="shared" si="89"/>
        <v>0</v>
      </c>
    </row>
    <row r="1076" spans="33:54" hidden="1" x14ac:dyDescent="0.25">
      <c r="AG1076" s="1" t="str">
        <f t="shared" si="90"/>
        <v/>
      </c>
      <c r="AH1076" s="90">
        <v>502</v>
      </c>
      <c r="AI1076" s="90">
        <v>502</v>
      </c>
      <c r="AJ1076" s="1" t="str">
        <f>IFERROR(VLOOKUP(VLOOKUP($AI1076,SALESTRANS,4,FALSE),'Master Info'!$A$14:$U$113,17,FALSE),"")</f>
        <v/>
      </c>
      <c r="AK1076" s="1" t="str">
        <f>'Master Info'!$B$6&amp;Return!AI1076</f>
        <v>17-18/502</v>
      </c>
      <c r="AL1076" s="93" t="str">
        <f>IFERROR(VLOOKUP($AI1076,'PIVOT REPORT'!$A$5:$K$1000,3,FALSE),"")</f>
        <v/>
      </c>
      <c r="AM1076" s="91" t="str">
        <f>IFERROR(VLOOKUP($AI1076,'PIVOT REPORT'!$A$5:$K$1000,9,FALSE),"")</f>
        <v/>
      </c>
      <c r="AN1076" s="95" t="str">
        <f>IFERROR(VLOOKUP($AI1076,'PIVOT REPORT'!$A$5:$K$1000,4,FALSE),"")</f>
        <v/>
      </c>
      <c r="AO1076" s="91" t="str">
        <f>IFERROR(VLOOKUP($AI1076,'PIVOT REPORT'!$A$5:$K$1000,5,FALSE),"")</f>
        <v/>
      </c>
      <c r="AP1076" s="91" t="str">
        <f>IFERROR(VLOOKUP($AI1076,'PIVOT REPORT'!$A$5:$K$1000,6,FALSE),"")</f>
        <v/>
      </c>
      <c r="AQ1076" s="91" t="str">
        <f>IFERROR(VLOOKUP($AI1076,'PIVOT REPORT'!$A$5:$K$1000,7,FALSE),"")</f>
        <v/>
      </c>
      <c r="AR1076" s="91" t="str">
        <f>IFERROR(VLOOKUP($AI1076,'PIVOT REPORT'!$A$5:$K$1000,8,FALSE),"")</f>
        <v/>
      </c>
      <c r="AS1076" s="1"/>
      <c r="AT1076" s="1" t="str">
        <f t="shared" si="81"/>
        <v/>
      </c>
      <c r="AU1076" s="1" t="str">
        <f t="shared" si="82"/>
        <v>REGLIST</v>
      </c>
      <c r="AV1076" s="1" t="str">
        <f t="shared" si="83"/>
        <v>REGLIST</v>
      </c>
      <c r="AW1076" s="97">
        <f t="shared" si="84"/>
        <v>0</v>
      </c>
      <c r="AX1076" s="96">
        <f t="shared" si="85"/>
        <v>0</v>
      </c>
      <c r="AY1076" s="96">
        <f t="shared" si="86"/>
        <v>0</v>
      </c>
      <c r="AZ1076" s="96">
        <f t="shared" si="87"/>
        <v>0</v>
      </c>
      <c r="BA1076" s="96">
        <f t="shared" si="88"/>
        <v>0</v>
      </c>
      <c r="BB1076" s="96">
        <f t="shared" si="89"/>
        <v>0</v>
      </c>
    </row>
    <row r="1077" spans="33:54" hidden="1" x14ac:dyDescent="0.25">
      <c r="AG1077" s="1" t="str">
        <f t="shared" si="90"/>
        <v/>
      </c>
      <c r="AH1077" s="90">
        <v>503</v>
      </c>
      <c r="AI1077" s="90">
        <v>503</v>
      </c>
      <c r="AJ1077" s="1" t="str">
        <f>IFERROR(VLOOKUP(VLOOKUP($AI1077,SALESTRANS,4,FALSE),'Master Info'!$A$14:$U$113,17,FALSE),"")</f>
        <v/>
      </c>
      <c r="AK1077" s="1" t="str">
        <f>'Master Info'!$B$6&amp;Return!AI1077</f>
        <v>17-18/503</v>
      </c>
      <c r="AL1077" s="93" t="str">
        <f>IFERROR(VLOOKUP($AI1077,'PIVOT REPORT'!$A$5:$K$1000,3,FALSE),"")</f>
        <v/>
      </c>
      <c r="AM1077" s="91" t="str">
        <f>IFERROR(VLOOKUP($AI1077,'PIVOT REPORT'!$A$5:$K$1000,9,FALSE),"")</f>
        <v/>
      </c>
      <c r="AN1077" s="95" t="str">
        <f>IFERROR(VLOOKUP($AI1077,'PIVOT REPORT'!$A$5:$K$1000,4,FALSE),"")</f>
        <v/>
      </c>
      <c r="AO1077" s="91" t="str">
        <f>IFERROR(VLOOKUP($AI1077,'PIVOT REPORT'!$A$5:$K$1000,5,FALSE),"")</f>
        <v/>
      </c>
      <c r="AP1077" s="91" t="str">
        <f>IFERROR(VLOOKUP($AI1077,'PIVOT REPORT'!$A$5:$K$1000,6,FALSE),"")</f>
        <v/>
      </c>
      <c r="AQ1077" s="91" t="str">
        <f>IFERROR(VLOOKUP($AI1077,'PIVOT REPORT'!$A$5:$K$1000,7,FALSE),"")</f>
        <v/>
      </c>
      <c r="AR1077" s="91" t="str">
        <f>IFERROR(VLOOKUP($AI1077,'PIVOT REPORT'!$A$5:$K$1000,8,FALSE),"")</f>
        <v/>
      </c>
      <c r="AS1077" s="1"/>
      <c r="AT1077" s="1" t="str">
        <f t="shared" si="81"/>
        <v/>
      </c>
      <c r="AU1077" s="1" t="str">
        <f t="shared" si="82"/>
        <v>REGLIST</v>
      </c>
      <c r="AV1077" s="1" t="str">
        <f t="shared" si="83"/>
        <v>REGLIST</v>
      </c>
      <c r="AW1077" s="97">
        <f t="shared" si="84"/>
        <v>0</v>
      </c>
      <c r="AX1077" s="96">
        <f t="shared" si="85"/>
        <v>0</v>
      </c>
      <c r="AY1077" s="96">
        <f t="shared" si="86"/>
        <v>0</v>
      </c>
      <c r="AZ1077" s="96">
        <f t="shared" si="87"/>
        <v>0</v>
      </c>
      <c r="BA1077" s="96">
        <f t="shared" si="88"/>
        <v>0</v>
      </c>
      <c r="BB1077" s="96">
        <f t="shared" si="89"/>
        <v>0</v>
      </c>
    </row>
    <row r="1078" spans="33:54" hidden="1" x14ac:dyDescent="0.25">
      <c r="AG1078" s="1" t="str">
        <f t="shared" si="90"/>
        <v/>
      </c>
      <c r="AH1078" s="90">
        <v>504</v>
      </c>
      <c r="AI1078" s="90">
        <v>504</v>
      </c>
      <c r="AJ1078" s="1" t="str">
        <f>IFERROR(VLOOKUP(VLOOKUP($AI1078,SALESTRANS,4,FALSE),'Master Info'!$A$14:$U$113,17,FALSE),"")</f>
        <v/>
      </c>
      <c r="AK1078" s="1" t="str">
        <f>'Master Info'!$B$6&amp;Return!AI1078</f>
        <v>17-18/504</v>
      </c>
      <c r="AL1078" s="93" t="str">
        <f>IFERROR(VLOOKUP($AI1078,'PIVOT REPORT'!$A$5:$K$1000,3,FALSE),"")</f>
        <v/>
      </c>
      <c r="AM1078" s="91" t="str">
        <f>IFERROR(VLOOKUP($AI1078,'PIVOT REPORT'!$A$5:$K$1000,9,FALSE),"")</f>
        <v/>
      </c>
      <c r="AN1078" s="95" t="str">
        <f>IFERROR(VLOOKUP($AI1078,'PIVOT REPORT'!$A$5:$K$1000,4,FALSE),"")</f>
        <v/>
      </c>
      <c r="AO1078" s="91" t="str">
        <f>IFERROR(VLOOKUP($AI1078,'PIVOT REPORT'!$A$5:$K$1000,5,FALSE),"")</f>
        <v/>
      </c>
      <c r="AP1078" s="91" t="str">
        <f>IFERROR(VLOOKUP($AI1078,'PIVOT REPORT'!$A$5:$K$1000,6,FALSE),"")</f>
        <v/>
      </c>
      <c r="AQ1078" s="91" t="str">
        <f>IFERROR(VLOOKUP($AI1078,'PIVOT REPORT'!$A$5:$K$1000,7,FALSE),"")</f>
        <v/>
      </c>
      <c r="AR1078" s="91" t="str">
        <f>IFERROR(VLOOKUP($AI1078,'PIVOT REPORT'!$A$5:$K$1000,8,FALSE),"")</f>
        <v/>
      </c>
      <c r="AS1078" s="1"/>
      <c r="AT1078" s="1" t="str">
        <f t="shared" si="81"/>
        <v/>
      </c>
      <c r="AU1078" s="1" t="str">
        <f t="shared" si="82"/>
        <v>REGLIST</v>
      </c>
      <c r="AV1078" s="1" t="str">
        <f t="shared" si="83"/>
        <v>REGLIST</v>
      </c>
      <c r="AW1078" s="97">
        <f t="shared" si="84"/>
        <v>0</v>
      </c>
      <c r="AX1078" s="96">
        <f t="shared" si="85"/>
        <v>0</v>
      </c>
      <c r="AY1078" s="96">
        <f t="shared" si="86"/>
        <v>0</v>
      </c>
      <c r="AZ1078" s="96">
        <f t="shared" si="87"/>
        <v>0</v>
      </c>
      <c r="BA1078" s="96">
        <f t="shared" si="88"/>
        <v>0</v>
      </c>
      <c r="BB1078" s="96">
        <f t="shared" si="89"/>
        <v>0</v>
      </c>
    </row>
    <row r="1079" spans="33:54" hidden="1" x14ac:dyDescent="0.25">
      <c r="AG1079" s="1" t="str">
        <f t="shared" si="90"/>
        <v/>
      </c>
      <c r="AH1079" s="90">
        <v>505</v>
      </c>
      <c r="AI1079" s="90">
        <v>505</v>
      </c>
      <c r="AJ1079" s="1" t="str">
        <f>IFERROR(VLOOKUP(VLOOKUP($AI1079,SALESTRANS,4,FALSE),'Master Info'!$A$14:$U$113,17,FALSE),"")</f>
        <v/>
      </c>
      <c r="AK1079" s="1" t="str">
        <f>'Master Info'!$B$6&amp;Return!AI1079</f>
        <v>17-18/505</v>
      </c>
      <c r="AL1079" s="93" t="str">
        <f>IFERROR(VLOOKUP($AI1079,'PIVOT REPORT'!$A$5:$K$1000,3,FALSE),"")</f>
        <v/>
      </c>
      <c r="AM1079" s="91" t="str">
        <f>IFERROR(VLOOKUP($AI1079,'PIVOT REPORT'!$A$5:$K$1000,9,FALSE),"")</f>
        <v/>
      </c>
      <c r="AN1079" s="95" t="str">
        <f>IFERROR(VLOOKUP($AI1079,'PIVOT REPORT'!$A$5:$K$1000,4,FALSE),"")</f>
        <v/>
      </c>
      <c r="AO1079" s="91" t="str">
        <f>IFERROR(VLOOKUP($AI1079,'PIVOT REPORT'!$A$5:$K$1000,5,FALSE),"")</f>
        <v/>
      </c>
      <c r="AP1079" s="91" t="str">
        <f>IFERROR(VLOOKUP($AI1079,'PIVOT REPORT'!$A$5:$K$1000,6,FALSE),"")</f>
        <v/>
      </c>
      <c r="AQ1079" s="91" t="str">
        <f>IFERROR(VLOOKUP($AI1079,'PIVOT REPORT'!$A$5:$K$1000,7,FALSE),"")</f>
        <v/>
      </c>
      <c r="AR1079" s="91" t="str">
        <f>IFERROR(VLOOKUP($AI1079,'PIVOT REPORT'!$A$5:$K$1000,8,FALSE),"")</f>
        <v/>
      </c>
      <c r="AS1079" s="1"/>
      <c r="AT1079" s="1" t="str">
        <f t="shared" si="81"/>
        <v/>
      </c>
      <c r="AU1079" s="1" t="str">
        <f t="shared" si="82"/>
        <v>REGLIST</v>
      </c>
      <c r="AV1079" s="1" t="str">
        <f t="shared" si="83"/>
        <v>REGLIST</v>
      </c>
      <c r="AW1079" s="97">
        <f t="shared" si="84"/>
        <v>0</v>
      </c>
      <c r="AX1079" s="96">
        <f t="shared" si="85"/>
        <v>0</v>
      </c>
      <c r="AY1079" s="96">
        <f t="shared" si="86"/>
        <v>0</v>
      </c>
      <c r="AZ1079" s="96">
        <f t="shared" si="87"/>
        <v>0</v>
      </c>
      <c r="BA1079" s="96">
        <f t="shared" si="88"/>
        <v>0</v>
      </c>
      <c r="BB1079" s="96">
        <f t="shared" si="89"/>
        <v>0</v>
      </c>
    </row>
    <row r="1080" spans="33:54" hidden="1" x14ac:dyDescent="0.25">
      <c r="AG1080" s="1" t="str">
        <f t="shared" si="90"/>
        <v/>
      </c>
      <c r="AH1080" s="90">
        <v>506</v>
      </c>
      <c r="AI1080" s="90">
        <v>506</v>
      </c>
      <c r="AJ1080" s="1" t="str">
        <f>IFERROR(VLOOKUP(VLOOKUP($AI1080,SALESTRANS,4,FALSE),'Master Info'!$A$14:$U$113,17,FALSE),"")</f>
        <v/>
      </c>
      <c r="AK1080" s="1" t="str">
        <f>'Master Info'!$B$6&amp;Return!AI1080</f>
        <v>17-18/506</v>
      </c>
      <c r="AL1080" s="93" t="str">
        <f>IFERROR(VLOOKUP($AI1080,'PIVOT REPORT'!$A$5:$K$1000,3,FALSE),"")</f>
        <v/>
      </c>
      <c r="AM1080" s="91" t="str">
        <f>IFERROR(VLOOKUP($AI1080,'PIVOT REPORT'!$A$5:$K$1000,9,FALSE),"")</f>
        <v/>
      </c>
      <c r="AN1080" s="95" t="str">
        <f>IFERROR(VLOOKUP($AI1080,'PIVOT REPORT'!$A$5:$K$1000,4,FALSE),"")</f>
        <v/>
      </c>
      <c r="AO1080" s="91" t="str">
        <f>IFERROR(VLOOKUP($AI1080,'PIVOT REPORT'!$A$5:$K$1000,5,FALSE),"")</f>
        <v/>
      </c>
      <c r="AP1080" s="91" t="str">
        <f>IFERROR(VLOOKUP($AI1080,'PIVOT REPORT'!$A$5:$K$1000,6,FALSE),"")</f>
        <v/>
      </c>
      <c r="AQ1080" s="91" t="str">
        <f>IFERROR(VLOOKUP($AI1080,'PIVOT REPORT'!$A$5:$K$1000,7,FALSE),"")</f>
        <v/>
      </c>
      <c r="AR1080" s="91" t="str">
        <f>IFERROR(VLOOKUP($AI1080,'PIVOT REPORT'!$A$5:$K$1000,8,FALSE),"")</f>
        <v/>
      </c>
      <c r="AS1080" s="1"/>
      <c r="AT1080" s="1" t="str">
        <f t="shared" si="81"/>
        <v/>
      </c>
      <c r="AU1080" s="1" t="str">
        <f t="shared" si="82"/>
        <v>REGLIST</v>
      </c>
      <c r="AV1080" s="1" t="str">
        <f t="shared" si="83"/>
        <v>REGLIST</v>
      </c>
      <c r="AW1080" s="97">
        <f t="shared" si="84"/>
        <v>0</v>
      </c>
      <c r="AX1080" s="96">
        <f t="shared" si="85"/>
        <v>0</v>
      </c>
      <c r="AY1080" s="96">
        <f t="shared" si="86"/>
        <v>0</v>
      </c>
      <c r="AZ1080" s="96">
        <f t="shared" si="87"/>
        <v>0</v>
      </c>
      <c r="BA1080" s="96">
        <f t="shared" si="88"/>
        <v>0</v>
      </c>
      <c r="BB1080" s="96">
        <f t="shared" si="89"/>
        <v>0</v>
      </c>
    </row>
    <row r="1081" spans="33:54" hidden="1" x14ac:dyDescent="0.25">
      <c r="AG1081" s="1" t="str">
        <f t="shared" si="90"/>
        <v/>
      </c>
      <c r="AH1081" s="90">
        <v>507</v>
      </c>
      <c r="AI1081" s="90">
        <v>507</v>
      </c>
      <c r="AJ1081" s="1" t="str">
        <f>IFERROR(VLOOKUP(VLOOKUP($AI1081,SALESTRANS,4,FALSE),'Master Info'!$A$14:$U$113,17,FALSE),"")</f>
        <v/>
      </c>
      <c r="AK1081" s="1" t="str">
        <f>'Master Info'!$B$6&amp;Return!AI1081</f>
        <v>17-18/507</v>
      </c>
      <c r="AL1081" s="93" t="str">
        <f>IFERROR(VLOOKUP($AI1081,'PIVOT REPORT'!$A$5:$K$1000,3,FALSE),"")</f>
        <v/>
      </c>
      <c r="AM1081" s="91" t="str">
        <f>IFERROR(VLOOKUP($AI1081,'PIVOT REPORT'!$A$5:$K$1000,9,FALSE),"")</f>
        <v/>
      </c>
      <c r="AN1081" s="95" t="str">
        <f>IFERROR(VLOOKUP($AI1081,'PIVOT REPORT'!$A$5:$K$1000,4,FALSE),"")</f>
        <v/>
      </c>
      <c r="AO1081" s="91" t="str">
        <f>IFERROR(VLOOKUP($AI1081,'PIVOT REPORT'!$A$5:$K$1000,5,FALSE),"")</f>
        <v/>
      </c>
      <c r="AP1081" s="91" t="str">
        <f>IFERROR(VLOOKUP($AI1081,'PIVOT REPORT'!$A$5:$K$1000,6,FALSE),"")</f>
        <v/>
      </c>
      <c r="AQ1081" s="91" t="str">
        <f>IFERROR(VLOOKUP($AI1081,'PIVOT REPORT'!$A$5:$K$1000,7,FALSE),"")</f>
        <v/>
      </c>
      <c r="AR1081" s="91" t="str">
        <f>IFERROR(VLOOKUP($AI1081,'PIVOT REPORT'!$A$5:$K$1000,8,FALSE),"")</f>
        <v/>
      </c>
      <c r="AS1081" s="1"/>
      <c r="AT1081" s="1" t="str">
        <f t="shared" si="81"/>
        <v/>
      </c>
      <c r="AU1081" s="1" t="str">
        <f t="shared" si="82"/>
        <v>REGLIST</v>
      </c>
      <c r="AV1081" s="1" t="str">
        <f t="shared" si="83"/>
        <v>REGLIST</v>
      </c>
      <c r="AW1081" s="97">
        <f t="shared" si="84"/>
        <v>0</v>
      </c>
      <c r="AX1081" s="96">
        <f t="shared" si="85"/>
        <v>0</v>
      </c>
      <c r="AY1081" s="96">
        <f t="shared" si="86"/>
        <v>0</v>
      </c>
      <c r="AZ1081" s="96">
        <f t="shared" si="87"/>
        <v>0</v>
      </c>
      <c r="BA1081" s="96">
        <f t="shared" si="88"/>
        <v>0</v>
      </c>
      <c r="BB1081" s="96">
        <f t="shared" si="89"/>
        <v>0</v>
      </c>
    </row>
    <row r="1082" spans="33:54" hidden="1" x14ac:dyDescent="0.25">
      <c r="AG1082" s="1" t="str">
        <f t="shared" si="90"/>
        <v/>
      </c>
      <c r="AH1082" s="90">
        <v>508</v>
      </c>
      <c r="AI1082" s="90">
        <v>508</v>
      </c>
      <c r="AJ1082" s="1" t="str">
        <f>IFERROR(VLOOKUP(VLOOKUP($AI1082,SALESTRANS,4,FALSE),'Master Info'!$A$14:$U$113,17,FALSE),"")</f>
        <v/>
      </c>
      <c r="AK1082" s="1" t="str">
        <f>'Master Info'!$B$6&amp;Return!AI1082</f>
        <v>17-18/508</v>
      </c>
      <c r="AL1082" s="93" t="str">
        <f>IFERROR(VLOOKUP($AI1082,'PIVOT REPORT'!$A$5:$K$1000,3,FALSE),"")</f>
        <v/>
      </c>
      <c r="AM1082" s="91" t="str">
        <f>IFERROR(VLOOKUP($AI1082,'PIVOT REPORT'!$A$5:$K$1000,9,FALSE),"")</f>
        <v/>
      </c>
      <c r="AN1082" s="95" t="str">
        <f>IFERROR(VLOOKUP($AI1082,'PIVOT REPORT'!$A$5:$K$1000,4,FALSE),"")</f>
        <v/>
      </c>
      <c r="AO1082" s="91" t="str">
        <f>IFERROR(VLOOKUP($AI1082,'PIVOT REPORT'!$A$5:$K$1000,5,FALSE),"")</f>
        <v/>
      </c>
      <c r="AP1082" s="91" t="str">
        <f>IFERROR(VLOOKUP($AI1082,'PIVOT REPORT'!$A$5:$K$1000,6,FALSE),"")</f>
        <v/>
      </c>
      <c r="AQ1082" s="91" t="str">
        <f>IFERROR(VLOOKUP($AI1082,'PIVOT REPORT'!$A$5:$K$1000,7,FALSE),"")</f>
        <v/>
      </c>
      <c r="AR1082" s="91" t="str">
        <f>IFERROR(VLOOKUP($AI1082,'PIVOT REPORT'!$A$5:$K$1000,8,FALSE),"")</f>
        <v/>
      </c>
      <c r="AS1082" s="1"/>
      <c r="AT1082" s="1" t="str">
        <f t="shared" si="81"/>
        <v/>
      </c>
      <c r="AU1082" s="1" t="str">
        <f t="shared" si="82"/>
        <v>REGLIST</v>
      </c>
      <c r="AV1082" s="1" t="str">
        <f t="shared" si="83"/>
        <v>REGLIST</v>
      </c>
      <c r="AW1082" s="97">
        <f t="shared" si="84"/>
        <v>0</v>
      </c>
      <c r="AX1082" s="96">
        <f t="shared" si="85"/>
        <v>0</v>
      </c>
      <c r="AY1082" s="96">
        <f t="shared" si="86"/>
        <v>0</v>
      </c>
      <c r="AZ1082" s="96">
        <f t="shared" si="87"/>
        <v>0</v>
      </c>
      <c r="BA1082" s="96">
        <f t="shared" si="88"/>
        <v>0</v>
      </c>
      <c r="BB1082" s="96">
        <f t="shared" si="89"/>
        <v>0</v>
      </c>
    </row>
    <row r="1083" spans="33:54" hidden="1" x14ac:dyDescent="0.25">
      <c r="AG1083" s="1" t="str">
        <f t="shared" si="90"/>
        <v/>
      </c>
      <c r="AH1083" s="90">
        <v>509</v>
      </c>
      <c r="AI1083" s="90">
        <v>509</v>
      </c>
      <c r="AJ1083" s="1" t="str">
        <f>IFERROR(VLOOKUP(VLOOKUP($AI1083,SALESTRANS,4,FALSE),'Master Info'!$A$14:$U$113,17,FALSE),"")</f>
        <v/>
      </c>
      <c r="AK1083" s="1" t="str">
        <f>'Master Info'!$B$6&amp;Return!AI1083</f>
        <v>17-18/509</v>
      </c>
      <c r="AL1083" s="93" t="str">
        <f>IFERROR(VLOOKUP($AI1083,'PIVOT REPORT'!$A$5:$K$1000,3,FALSE),"")</f>
        <v/>
      </c>
      <c r="AM1083" s="91" t="str">
        <f>IFERROR(VLOOKUP($AI1083,'PIVOT REPORT'!$A$5:$K$1000,9,FALSE),"")</f>
        <v/>
      </c>
      <c r="AN1083" s="95" t="str">
        <f>IFERROR(VLOOKUP($AI1083,'PIVOT REPORT'!$A$5:$K$1000,4,FALSE),"")</f>
        <v/>
      </c>
      <c r="AO1083" s="91" t="str">
        <f>IFERROR(VLOOKUP($AI1083,'PIVOT REPORT'!$A$5:$K$1000,5,FALSE),"")</f>
        <v/>
      </c>
      <c r="AP1083" s="91" t="str">
        <f>IFERROR(VLOOKUP($AI1083,'PIVOT REPORT'!$A$5:$K$1000,6,FALSE),"")</f>
        <v/>
      </c>
      <c r="AQ1083" s="91" t="str">
        <f>IFERROR(VLOOKUP($AI1083,'PIVOT REPORT'!$A$5:$K$1000,7,FALSE),"")</f>
        <v/>
      </c>
      <c r="AR1083" s="91" t="str">
        <f>IFERROR(VLOOKUP($AI1083,'PIVOT REPORT'!$A$5:$K$1000,8,FALSE),"")</f>
        <v/>
      </c>
      <c r="AS1083" s="1"/>
      <c r="AT1083" s="1" t="str">
        <f t="shared" si="81"/>
        <v/>
      </c>
      <c r="AU1083" s="1" t="str">
        <f t="shared" si="82"/>
        <v>REGLIST</v>
      </c>
      <c r="AV1083" s="1" t="str">
        <f t="shared" si="83"/>
        <v>REGLIST</v>
      </c>
      <c r="AW1083" s="97">
        <f t="shared" si="84"/>
        <v>0</v>
      </c>
      <c r="AX1083" s="96">
        <f t="shared" si="85"/>
        <v>0</v>
      </c>
      <c r="AY1083" s="96">
        <f t="shared" si="86"/>
        <v>0</v>
      </c>
      <c r="AZ1083" s="96">
        <f t="shared" si="87"/>
        <v>0</v>
      </c>
      <c r="BA1083" s="96">
        <f t="shared" si="88"/>
        <v>0</v>
      </c>
      <c r="BB1083" s="96">
        <f t="shared" si="89"/>
        <v>0</v>
      </c>
    </row>
    <row r="1084" spans="33:54" hidden="1" x14ac:dyDescent="0.25">
      <c r="AG1084" s="1" t="str">
        <f t="shared" si="90"/>
        <v/>
      </c>
      <c r="AH1084" s="90">
        <v>510</v>
      </c>
      <c r="AI1084" s="90">
        <v>510</v>
      </c>
      <c r="AJ1084" s="1" t="str">
        <f>IFERROR(VLOOKUP(VLOOKUP($AI1084,SALESTRANS,4,FALSE),'Master Info'!$A$14:$U$113,17,FALSE),"")</f>
        <v/>
      </c>
      <c r="AK1084" s="1" t="str">
        <f>'Master Info'!$B$6&amp;Return!AI1084</f>
        <v>17-18/510</v>
      </c>
      <c r="AL1084" s="93" t="str">
        <f>IFERROR(VLOOKUP($AI1084,'PIVOT REPORT'!$A$5:$K$1000,3,FALSE),"")</f>
        <v/>
      </c>
      <c r="AM1084" s="91" t="str">
        <f>IFERROR(VLOOKUP($AI1084,'PIVOT REPORT'!$A$5:$K$1000,9,FALSE),"")</f>
        <v/>
      </c>
      <c r="AN1084" s="95" t="str">
        <f>IFERROR(VLOOKUP($AI1084,'PIVOT REPORT'!$A$5:$K$1000,4,FALSE),"")</f>
        <v/>
      </c>
      <c r="AO1084" s="91" t="str">
        <f>IFERROR(VLOOKUP($AI1084,'PIVOT REPORT'!$A$5:$K$1000,5,FALSE),"")</f>
        <v/>
      </c>
      <c r="AP1084" s="91" t="str">
        <f>IFERROR(VLOOKUP($AI1084,'PIVOT REPORT'!$A$5:$K$1000,6,FALSE),"")</f>
        <v/>
      </c>
      <c r="AQ1084" s="91" t="str">
        <f>IFERROR(VLOOKUP($AI1084,'PIVOT REPORT'!$A$5:$K$1000,7,FALSE),"")</f>
        <v/>
      </c>
      <c r="AR1084" s="91" t="str">
        <f>IFERROR(VLOOKUP($AI1084,'PIVOT REPORT'!$A$5:$K$1000,8,FALSE),"")</f>
        <v/>
      </c>
      <c r="AS1084" s="1"/>
      <c r="AT1084" s="1" t="str">
        <f t="shared" si="81"/>
        <v/>
      </c>
      <c r="AU1084" s="1" t="str">
        <f t="shared" si="82"/>
        <v>REGLIST</v>
      </c>
      <c r="AV1084" s="1" t="str">
        <f t="shared" si="83"/>
        <v>REGLIST</v>
      </c>
      <c r="AW1084" s="97">
        <f t="shared" si="84"/>
        <v>0</v>
      </c>
      <c r="AX1084" s="96">
        <f t="shared" si="85"/>
        <v>0</v>
      </c>
      <c r="AY1084" s="96">
        <f t="shared" si="86"/>
        <v>0</v>
      </c>
      <c r="AZ1084" s="96">
        <f t="shared" si="87"/>
        <v>0</v>
      </c>
      <c r="BA1084" s="96">
        <f t="shared" si="88"/>
        <v>0</v>
      </c>
      <c r="BB1084" s="96">
        <f t="shared" si="89"/>
        <v>0</v>
      </c>
    </row>
    <row r="1085" spans="33:54" hidden="1" x14ac:dyDescent="0.25">
      <c r="AG1085" s="1" t="str">
        <f t="shared" si="90"/>
        <v/>
      </c>
      <c r="AH1085" s="90">
        <v>511</v>
      </c>
      <c r="AI1085" s="90">
        <v>511</v>
      </c>
      <c r="AJ1085" s="1" t="str">
        <f>IFERROR(VLOOKUP(VLOOKUP($AI1085,SALESTRANS,4,FALSE),'Master Info'!$A$14:$U$113,17,FALSE),"")</f>
        <v/>
      </c>
      <c r="AK1085" s="1" t="str">
        <f>'Master Info'!$B$6&amp;Return!AI1085</f>
        <v>17-18/511</v>
      </c>
      <c r="AL1085" s="93" t="str">
        <f>IFERROR(VLOOKUP($AI1085,'PIVOT REPORT'!$A$5:$K$1000,3,FALSE),"")</f>
        <v/>
      </c>
      <c r="AM1085" s="91" t="str">
        <f>IFERROR(VLOOKUP($AI1085,'PIVOT REPORT'!$A$5:$K$1000,9,FALSE),"")</f>
        <v/>
      </c>
      <c r="AN1085" s="95" t="str">
        <f>IFERROR(VLOOKUP($AI1085,'PIVOT REPORT'!$A$5:$K$1000,4,FALSE),"")</f>
        <v/>
      </c>
      <c r="AO1085" s="91" t="str">
        <f>IFERROR(VLOOKUP($AI1085,'PIVOT REPORT'!$A$5:$K$1000,5,FALSE),"")</f>
        <v/>
      </c>
      <c r="AP1085" s="91" t="str">
        <f>IFERROR(VLOOKUP($AI1085,'PIVOT REPORT'!$A$5:$K$1000,6,FALSE),"")</f>
        <v/>
      </c>
      <c r="AQ1085" s="91" t="str">
        <f>IFERROR(VLOOKUP($AI1085,'PIVOT REPORT'!$A$5:$K$1000,7,FALSE),"")</f>
        <v/>
      </c>
      <c r="AR1085" s="91" t="str">
        <f>IFERROR(VLOOKUP($AI1085,'PIVOT REPORT'!$A$5:$K$1000,8,FALSE),"")</f>
        <v/>
      </c>
      <c r="AS1085" s="1"/>
      <c r="AT1085" s="1" t="str">
        <f t="shared" si="81"/>
        <v/>
      </c>
      <c r="AU1085" s="1" t="str">
        <f t="shared" si="82"/>
        <v>REGLIST</v>
      </c>
      <c r="AV1085" s="1" t="str">
        <f t="shared" si="83"/>
        <v>REGLIST</v>
      </c>
      <c r="AW1085" s="97">
        <f t="shared" si="84"/>
        <v>0</v>
      </c>
      <c r="AX1085" s="96">
        <f t="shared" si="85"/>
        <v>0</v>
      </c>
      <c r="AY1085" s="96">
        <f t="shared" si="86"/>
        <v>0</v>
      </c>
      <c r="AZ1085" s="96">
        <f t="shared" si="87"/>
        <v>0</v>
      </c>
      <c r="BA1085" s="96">
        <f t="shared" si="88"/>
        <v>0</v>
      </c>
      <c r="BB1085" s="96">
        <f t="shared" si="89"/>
        <v>0</v>
      </c>
    </row>
    <row r="1086" spans="33:54" hidden="1" x14ac:dyDescent="0.25">
      <c r="AG1086" s="1" t="str">
        <f t="shared" si="90"/>
        <v/>
      </c>
      <c r="AH1086" s="90">
        <v>512</v>
      </c>
      <c r="AI1086" s="90">
        <v>512</v>
      </c>
      <c r="AJ1086" s="1" t="str">
        <f>IFERROR(VLOOKUP(VLOOKUP($AI1086,SALESTRANS,4,FALSE),'Master Info'!$A$14:$U$113,17,FALSE),"")</f>
        <v/>
      </c>
      <c r="AK1086" s="1" t="str">
        <f>'Master Info'!$B$6&amp;Return!AI1086</f>
        <v>17-18/512</v>
      </c>
      <c r="AL1086" s="93" t="str">
        <f>IFERROR(VLOOKUP($AI1086,'PIVOT REPORT'!$A$5:$K$1000,3,FALSE),"")</f>
        <v/>
      </c>
      <c r="AM1086" s="91" t="str">
        <f>IFERROR(VLOOKUP($AI1086,'PIVOT REPORT'!$A$5:$K$1000,9,FALSE),"")</f>
        <v/>
      </c>
      <c r="AN1086" s="95" t="str">
        <f>IFERROR(VLOOKUP($AI1086,'PIVOT REPORT'!$A$5:$K$1000,4,FALSE),"")</f>
        <v/>
      </c>
      <c r="AO1086" s="91" t="str">
        <f>IFERROR(VLOOKUP($AI1086,'PIVOT REPORT'!$A$5:$K$1000,5,FALSE),"")</f>
        <v/>
      </c>
      <c r="AP1086" s="91" t="str">
        <f>IFERROR(VLOOKUP($AI1086,'PIVOT REPORT'!$A$5:$K$1000,6,FALSE),"")</f>
        <v/>
      </c>
      <c r="AQ1086" s="91" t="str">
        <f>IFERROR(VLOOKUP($AI1086,'PIVOT REPORT'!$A$5:$K$1000,7,FALSE),"")</f>
        <v/>
      </c>
      <c r="AR1086" s="91" t="str">
        <f>IFERROR(VLOOKUP($AI1086,'PIVOT REPORT'!$A$5:$K$1000,8,FALSE),"")</f>
        <v/>
      </c>
      <c r="AS1086" s="1"/>
      <c r="AT1086" s="1" t="str">
        <f t="shared" si="81"/>
        <v/>
      </c>
      <c r="AU1086" s="1" t="str">
        <f t="shared" si="82"/>
        <v>REGLIST</v>
      </c>
      <c r="AV1086" s="1" t="str">
        <f t="shared" si="83"/>
        <v>REGLIST</v>
      </c>
      <c r="AW1086" s="97">
        <f t="shared" si="84"/>
        <v>0</v>
      </c>
      <c r="AX1086" s="96">
        <f t="shared" si="85"/>
        <v>0</v>
      </c>
      <c r="AY1086" s="96">
        <f t="shared" si="86"/>
        <v>0</v>
      </c>
      <c r="AZ1086" s="96">
        <f t="shared" si="87"/>
        <v>0</v>
      </c>
      <c r="BA1086" s="96">
        <f t="shared" si="88"/>
        <v>0</v>
      </c>
      <c r="BB1086" s="96">
        <f t="shared" si="89"/>
        <v>0</v>
      </c>
    </row>
    <row r="1087" spans="33:54" hidden="1" x14ac:dyDescent="0.25">
      <c r="AG1087" s="1" t="str">
        <f t="shared" si="90"/>
        <v/>
      </c>
      <c r="AH1087" s="90">
        <v>513</v>
      </c>
      <c r="AI1087" s="90">
        <v>513</v>
      </c>
      <c r="AJ1087" s="1" t="str">
        <f>IFERROR(VLOOKUP(VLOOKUP($AI1087,SALESTRANS,4,FALSE),'Master Info'!$A$14:$U$113,17,FALSE),"")</f>
        <v/>
      </c>
      <c r="AK1087" s="1" t="str">
        <f>'Master Info'!$B$6&amp;Return!AI1087</f>
        <v>17-18/513</v>
      </c>
      <c r="AL1087" s="93" t="str">
        <f>IFERROR(VLOOKUP($AI1087,'PIVOT REPORT'!$A$5:$K$1000,3,FALSE),"")</f>
        <v/>
      </c>
      <c r="AM1087" s="91" t="str">
        <f>IFERROR(VLOOKUP($AI1087,'PIVOT REPORT'!$A$5:$K$1000,9,FALSE),"")</f>
        <v/>
      </c>
      <c r="AN1087" s="95" t="str">
        <f>IFERROR(VLOOKUP($AI1087,'PIVOT REPORT'!$A$5:$K$1000,4,FALSE),"")</f>
        <v/>
      </c>
      <c r="AO1087" s="91" t="str">
        <f>IFERROR(VLOOKUP($AI1087,'PIVOT REPORT'!$A$5:$K$1000,5,FALSE),"")</f>
        <v/>
      </c>
      <c r="AP1087" s="91" t="str">
        <f>IFERROR(VLOOKUP($AI1087,'PIVOT REPORT'!$A$5:$K$1000,6,FALSE),"")</f>
        <v/>
      </c>
      <c r="AQ1087" s="91" t="str">
        <f>IFERROR(VLOOKUP($AI1087,'PIVOT REPORT'!$A$5:$K$1000,7,FALSE),"")</f>
        <v/>
      </c>
      <c r="AR1087" s="91" t="str">
        <f>IFERROR(VLOOKUP($AI1087,'PIVOT REPORT'!$A$5:$K$1000,8,FALSE),"")</f>
        <v/>
      </c>
      <c r="AS1087" s="1"/>
      <c r="AT1087" s="1" t="str">
        <f t="shared" ref="AT1087:AT1150" si="91">IFERROR(VLOOKUP(LEFT(AJ1087,2),State,2),"")</f>
        <v/>
      </c>
      <c r="AU1087" s="1" t="str">
        <f t="shared" ref="AU1087:AU1150" si="92">IF(RIGHT(AJ1087,12)&lt;&gt;"UNREGISTERED","REGLIST",IF(AND(AO1087&gt;=250000,AP1087&gt;0),"IGSLIST","CONSO"))</f>
        <v>REGLIST</v>
      </c>
      <c r="AV1087" s="1" t="str">
        <f t="shared" si="83"/>
        <v>REGLIST</v>
      </c>
      <c r="AW1087" s="97">
        <f t="shared" si="84"/>
        <v>0</v>
      </c>
      <c r="AX1087" s="96">
        <f t="shared" si="85"/>
        <v>0</v>
      </c>
      <c r="AY1087" s="96">
        <f t="shared" si="86"/>
        <v>0</v>
      </c>
      <c r="AZ1087" s="96">
        <f t="shared" si="87"/>
        <v>0</v>
      </c>
      <c r="BA1087" s="96">
        <f t="shared" si="88"/>
        <v>0</v>
      </c>
      <c r="BB1087" s="96">
        <f t="shared" si="89"/>
        <v>0</v>
      </c>
    </row>
    <row r="1088" spans="33:54" hidden="1" x14ac:dyDescent="0.25">
      <c r="AG1088" s="1" t="str">
        <f t="shared" si="90"/>
        <v/>
      </c>
      <c r="AH1088" s="90">
        <v>514</v>
      </c>
      <c r="AI1088" s="90">
        <v>514</v>
      </c>
      <c r="AJ1088" s="1" t="str">
        <f>IFERROR(VLOOKUP(VLOOKUP($AI1088,SALESTRANS,4,FALSE),'Master Info'!$A$14:$U$113,17,FALSE),"")</f>
        <v/>
      </c>
      <c r="AK1088" s="1" t="str">
        <f>'Master Info'!$B$6&amp;Return!AI1088</f>
        <v>17-18/514</v>
      </c>
      <c r="AL1088" s="93" t="str">
        <f>IFERROR(VLOOKUP($AI1088,'PIVOT REPORT'!$A$5:$K$1000,3,FALSE),"")</f>
        <v/>
      </c>
      <c r="AM1088" s="91" t="str">
        <f>IFERROR(VLOOKUP($AI1088,'PIVOT REPORT'!$A$5:$K$1000,9,FALSE),"")</f>
        <v/>
      </c>
      <c r="AN1088" s="95" t="str">
        <f>IFERROR(VLOOKUP($AI1088,'PIVOT REPORT'!$A$5:$K$1000,4,FALSE),"")</f>
        <v/>
      </c>
      <c r="AO1088" s="91" t="str">
        <f>IFERROR(VLOOKUP($AI1088,'PIVOT REPORT'!$A$5:$K$1000,5,FALSE),"")</f>
        <v/>
      </c>
      <c r="AP1088" s="91" t="str">
        <f>IFERROR(VLOOKUP($AI1088,'PIVOT REPORT'!$A$5:$K$1000,6,FALSE),"")</f>
        <v/>
      </c>
      <c r="AQ1088" s="91" t="str">
        <f>IFERROR(VLOOKUP($AI1088,'PIVOT REPORT'!$A$5:$K$1000,7,FALSE),"")</f>
        <v/>
      </c>
      <c r="AR1088" s="91" t="str">
        <f>IFERROR(VLOOKUP($AI1088,'PIVOT REPORT'!$A$5:$K$1000,8,FALSE),"")</f>
        <v/>
      </c>
      <c r="AS1088" s="1"/>
      <c r="AT1088" s="1" t="str">
        <f t="shared" si="91"/>
        <v/>
      </c>
      <c r="AU1088" s="1" t="str">
        <f t="shared" si="92"/>
        <v>REGLIST</v>
      </c>
      <c r="AV1088" s="1" t="str">
        <f t="shared" ref="AV1088:AV1151" si="93">AG1088&amp;AU1088</f>
        <v>REGLIST</v>
      </c>
      <c r="AW1088" s="97">
        <f t="shared" ref="AW1088:AW1151" si="94">IF(MONTH($K$2)&amp;"CONSO"=$AV1088,$AN1088,0)</f>
        <v>0</v>
      </c>
      <c r="AX1088" s="96">
        <f t="shared" ref="AX1088:AX1151" si="95">IF(MONTH($K$2)&amp;"CONSO"=$AV1088,$AO1088,0)</f>
        <v>0</v>
      </c>
      <c r="AY1088" s="96">
        <f t="shared" ref="AY1088:AY1151" si="96">IF(MONTH($K$2)&amp;"CONSO"=$AV1088,$AP1088,0)</f>
        <v>0</v>
      </c>
      <c r="AZ1088" s="96">
        <f t="shared" ref="AZ1088:AZ1151" si="97">IF(MONTH($K$2)&amp;"CONSO"=$AV1088,$AQ1088,0)</f>
        <v>0</v>
      </c>
      <c r="BA1088" s="96">
        <f t="shared" ref="BA1088:BA1151" si="98">IF(MONTH($K$2)&amp;"CONSO"=$AV1088,$AR1088,0)</f>
        <v>0</v>
      </c>
      <c r="BB1088" s="96">
        <f t="shared" ref="BB1088:BB1151" si="99">IF(MONTH($K$2)&amp;"CONSO"=$AV1088,$AM1088,0)</f>
        <v>0</v>
      </c>
    </row>
    <row r="1089" spans="33:54" hidden="1" x14ac:dyDescent="0.25">
      <c r="AG1089" s="1" t="str">
        <f t="shared" si="90"/>
        <v/>
      </c>
      <c r="AH1089" s="90">
        <v>515</v>
      </c>
      <c r="AI1089" s="90">
        <v>515</v>
      </c>
      <c r="AJ1089" s="1" t="str">
        <f>IFERROR(VLOOKUP(VLOOKUP($AI1089,SALESTRANS,4,FALSE),'Master Info'!$A$14:$U$113,17,FALSE),"")</f>
        <v/>
      </c>
      <c r="AK1089" s="1" t="str">
        <f>'Master Info'!$B$6&amp;Return!AI1089</f>
        <v>17-18/515</v>
      </c>
      <c r="AL1089" s="93" t="str">
        <f>IFERROR(VLOOKUP($AI1089,'PIVOT REPORT'!$A$5:$K$1000,3,FALSE),"")</f>
        <v/>
      </c>
      <c r="AM1089" s="91" t="str">
        <f>IFERROR(VLOOKUP($AI1089,'PIVOT REPORT'!$A$5:$K$1000,9,FALSE),"")</f>
        <v/>
      </c>
      <c r="AN1089" s="95" t="str">
        <f>IFERROR(VLOOKUP($AI1089,'PIVOT REPORT'!$A$5:$K$1000,4,FALSE),"")</f>
        <v/>
      </c>
      <c r="AO1089" s="91" t="str">
        <f>IFERROR(VLOOKUP($AI1089,'PIVOT REPORT'!$A$5:$K$1000,5,FALSE),"")</f>
        <v/>
      </c>
      <c r="AP1089" s="91" t="str">
        <f>IFERROR(VLOOKUP($AI1089,'PIVOT REPORT'!$A$5:$K$1000,6,FALSE),"")</f>
        <v/>
      </c>
      <c r="AQ1089" s="91" t="str">
        <f>IFERROR(VLOOKUP($AI1089,'PIVOT REPORT'!$A$5:$K$1000,7,FALSE),"")</f>
        <v/>
      </c>
      <c r="AR1089" s="91" t="str">
        <f>IFERROR(VLOOKUP($AI1089,'PIVOT REPORT'!$A$5:$K$1000,8,FALSE),"")</f>
        <v/>
      </c>
      <c r="AS1089" s="1"/>
      <c r="AT1089" s="1" t="str">
        <f t="shared" si="91"/>
        <v/>
      </c>
      <c r="AU1089" s="1" t="str">
        <f t="shared" si="92"/>
        <v>REGLIST</v>
      </c>
      <c r="AV1089" s="1" t="str">
        <f t="shared" si="93"/>
        <v>REGLIST</v>
      </c>
      <c r="AW1089" s="97">
        <f t="shared" si="94"/>
        <v>0</v>
      </c>
      <c r="AX1089" s="96">
        <f t="shared" si="95"/>
        <v>0</v>
      </c>
      <c r="AY1089" s="96">
        <f t="shared" si="96"/>
        <v>0</v>
      </c>
      <c r="AZ1089" s="96">
        <f t="shared" si="97"/>
        <v>0</v>
      </c>
      <c r="BA1089" s="96">
        <f t="shared" si="98"/>
        <v>0</v>
      </c>
      <c r="BB1089" s="96">
        <f t="shared" si="99"/>
        <v>0</v>
      </c>
    </row>
    <row r="1090" spans="33:54" hidden="1" x14ac:dyDescent="0.25">
      <c r="AG1090" s="1" t="str">
        <f t="shared" ref="AG1090:AG1153" si="100">IFERROR(MONTH(AL1090),"")</f>
        <v/>
      </c>
      <c r="AH1090" s="90">
        <v>516</v>
      </c>
      <c r="AI1090" s="90">
        <v>516</v>
      </c>
      <c r="AJ1090" s="1" t="str">
        <f>IFERROR(VLOOKUP(VLOOKUP($AI1090,SALESTRANS,4,FALSE),'Master Info'!$A$14:$U$113,17,FALSE),"")</f>
        <v/>
      </c>
      <c r="AK1090" s="1" t="str">
        <f>'Master Info'!$B$6&amp;Return!AI1090</f>
        <v>17-18/516</v>
      </c>
      <c r="AL1090" s="93" t="str">
        <f>IFERROR(VLOOKUP($AI1090,'PIVOT REPORT'!$A$5:$K$1000,3,FALSE),"")</f>
        <v/>
      </c>
      <c r="AM1090" s="91" t="str">
        <f>IFERROR(VLOOKUP($AI1090,'PIVOT REPORT'!$A$5:$K$1000,9,FALSE),"")</f>
        <v/>
      </c>
      <c r="AN1090" s="95" t="str">
        <f>IFERROR(VLOOKUP($AI1090,'PIVOT REPORT'!$A$5:$K$1000,4,FALSE),"")</f>
        <v/>
      </c>
      <c r="AO1090" s="91" t="str">
        <f>IFERROR(VLOOKUP($AI1090,'PIVOT REPORT'!$A$5:$K$1000,5,FALSE),"")</f>
        <v/>
      </c>
      <c r="AP1090" s="91" t="str">
        <f>IFERROR(VLOOKUP($AI1090,'PIVOT REPORT'!$A$5:$K$1000,6,FALSE),"")</f>
        <v/>
      </c>
      <c r="AQ1090" s="91" t="str">
        <f>IFERROR(VLOOKUP($AI1090,'PIVOT REPORT'!$A$5:$K$1000,7,FALSE),"")</f>
        <v/>
      </c>
      <c r="AR1090" s="91" t="str">
        <f>IFERROR(VLOOKUP($AI1090,'PIVOT REPORT'!$A$5:$K$1000,8,FALSE),"")</f>
        <v/>
      </c>
      <c r="AS1090" s="1"/>
      <c r="AT1090" s="1" t="str">
        <f t="shared" si="91"/>
        <v/>
      </c>
      <c r="AU1090" s="1" t="str">
        <f t="shared" si="92"/>
        <v>REGLIST</v>
      </c>
      <c r="AV1090" s="1" t="str">
        <f t="shared" si="93"/>
        <v>REGLIST</v>
      </c>
      <c r="AW1090" s="97">
        <f t="shared" si="94"/>
        <v>0</v>
      </c>
      <c r="AX1090" s="96">
        <f t="shared" si="95"/>
        <v>0</v>
      </c>
      <c r="AY1090" s="96">
        <f t="shared" si="96"/>
        <v>0</v>
      </c>
      <c r="AZ1090" s="96">
        <f t="shared" si="97"/>
        <v>0</v>
      </c>
      <c r="BA1090" s="96">
        <f t="shared" si="98"/>
        <v>0</v>
      </c>
      <c r="BB1090" s="96">
        <f t="shared" si="99"/>
        <v>0</v>
      </c>
    </row>
    <row r="1091" spans="33:54" hidden="1" x14ac:dyDescent="0.25">
      <c r="AG1091" s="1" t="str">
        <f t="shared" si="100"/>
        <v/>
      </c>
      <c r="AH1091" s="90">
        <v>517</v>
      </c>
      <c r="AI1091" s="90">
        <v>517</v>
      </c>
      <c r="AJ1091" s="1" t="str">
        <f>IFERROR(VLOOKUP(VLOOKUP($AI1091,SALESTRANS,4,FALSE),'Master Info'!$A$14:$U$113,17,FALSE),"")</f>
        <v/>
      </c>
      <c r="AK1091" s="1" t="str">
        <f>'Master Info'!$B$6&amp;Return!AI1091</f>
        <v>17-18/517</v>
      </c>
      <c r="AL1091" s="93" t="str">
        <f>IFERROR(VLOOKUP($AI1091,'PIVOT REPORT'!$A$5:$K$1000,3,FALSE),"")</f>
        <v/>
      </c>
      <c r="AM1091" s="91" t="str">
        <f>IFERROR(VLOOKUP($AI1091,'PIVOT REPORT'!$A$5:$K$1000,9,FALSE),"")</f>
        <v/>
      </c>
      <c r="AN1091" s="95" t="str">
        <f>IFERROR(VLOOKUP($AI1091,'PIVOT REPORT'!$A$5:$K$1000,4,FALSE),"")</f>
        <v/>
      </c>
      <c r="AO1091" s="91" t="str">
        <f>IFERROR(VLOOKUP($AI1091,'PIVOT REPORT'!$A$5:$K$1000,5,FALSE),"")</f>
        <v/>
      </c>
      <c r="AP1091" s="91" t="str">
        <f>IFERROR(VLOOKUP($AI1091,'PIVOT REPORT'!$A$5:$K$1000,6,FALSE),"")</f>
        <v/>
      </c>
      <c r="AQ1091" s="91" t="str">
        <f>IFERROR(VLOOKUP($AI1091,'PIVOT REPORT'!$A$5:$K$1000,7,FALSE),"")</f>
        <v/>
      </c>
      <c r="AR1091" s="91" t="str">
        <f>IFERROR(VLOOKUP($AI1091,'PIVOT REPORT'!$A$5:$K$1000,8,FALSE),"")</f>
        <v/>
      </c>
      <c r="AS1091" s="1"/>
      <c r="AT1091" s="1" t="str">
        <f t="shared" si="91"/>
        <v/>
      </c>
      <c r="AU1091" s="1" t="str">
        <f t="shared" si="92"/>
        <v>REGLIST</v>
      </c>
      <c r="AV1091" s="1" t="str">
        <f t="shared" si="93"/>
        <v>REGLIST</v>
      </c>
      <c r="AW1091" s="97">
        <f t="shared" si="94"/>
        <v>0</v>
      </c>
      <c r="AX1091" s="96">
        <f t="shared" si="95"/>
        <v>0</v>
      </c>
      <c r="AY1091" s="96">
        <f t="shared" si="96"/>
        <v>0</v>
      </c>
      <c r="AZ1091" s="96">
        <f t="shared" si="97"/>
        <v>0</v>
      </c>
      <c r="BA1091" s="96">
        <f t="shared" si="98"/>
        <v>0</v>
      </c>
      <c r="BB1091" s="96">
        <f t="shared" si="99"/>
        <v>0</v>
      </c>
    </row>
    <row r="1092" spans="33:54" hidden="1" x14ac:dyDescent="0.25">
      <c r="AG1092" s="1" t="str">
        <f t="shared" si="100"/>
        <v/>
      </c>
      <c r="AH1092" s="90">
        <v>518</v>
      </c>
      <c r="AI1092" s="90">
        <v>518</v>
      </c>
      <c r="AJ1092" s="1" t="str">
        <f>IFERROR(VLOOKUP(VLOOKUP($AI1092,SALESTRANS,4,FALSE),'Master Info'!$A$14:$U$113,17,FALSE),"")</f>
        <v/>
      </c>
      <c r="AK1092" s="1" t="str">
        <f>'Master Info'!$B$6&amp;Return!AI1092</f>
        <v>17-18/518</v>
      </c>
      <c r="AL1092" s="93" t="str">
        <f>IFERROR(VLOOKUP($AI1092,'PIVOT REPORT'!$A$5:$K$1000,3,FALSE),"")</f>
        <v/>
      </c>
      <c r="AM1092" s="91" t="str">
        <f>IFERROR(VLOOKUP($AI1092,'PIVOT REPORT'!$A$5:$K$1000,9,FALSE),"")</f>
        <v/>
      </c>
      <c r="AN1092" s="95" t="str">
        <f>IFERROR(VLOOKUP($AI1092,'PIVOT REPORT'!$A$5:$K$1000,4,FALSE),"")</f>
        <v/>
      </c>
      <c r="AO1092" s="91" t="str">
        <f>IFERROR(VLOOKUP($AI1092,'PIVOT REPORT'!$A$5:$K$1000,5,FALSE),"")</f>
        <v/>
      </c>
      <c r="AP1092" s="91" t="str">
        <f>IFERROR(VLOOKUP($AI1092,'PIVOT REPORT'!$A$5:$K$1000,6,FALSE),"")</f>
        <v/>
      </c>
      <c r="AQ1092" s="91" t="str">
        <f>IFERROR(VLOOKUP($AI1092,'PIVOT REPORT'!$A$5:$K$1000,7,FALSE),"")</f>
        <v/>
      </c>
      <c r="AR1092" s="91" t="str">
        <f>IFERROR(VLOOKUP($AI1092,'PIVOT REPORT'!$A$5:$K$1000,8,FALSE),"")</f>
        <v/>
      </c>
      <c r="AS1092" s="1"/>
      <c r="AT1092" s="1" t="str">
        <f t="shared" si="91"/>
        <v/>
      </c>
      <c r="AU1092" s="1" t="str">
        <f t="shared" si="92"/>
        <v>REGLIST</v>
      </c>
      <c r="AV1092" s="1" t="str">
        <f t="shared" si="93"/>
        <v>REGLIST</v>
      </c>
      <c r="AW1092" s="97">
        <f t="shared" si="94"/>
        <v>0</v>
      </c>
      <c r="AX1092" s="96">
        <f t="shared" si="95"/>
        <v>0</v>
      </c>
      <c r="AY1092" s="96">
        <f t="shared" si="96"/>
        <v>0</v>
      </c>
      <c r="AZ1092" s="96">
        <f t="shared" si="97"/>
        <v>0</v>
      </c>
      <c r="BA1092" s="96">
        <f t="shared" si="98"/>
        <v>0</v>
      </c>
      <c r="BB1092" s="96">
        <f t="shared" si="99"/>
        <v>0</v>
      </c>
    </row>
    <row r="1093" spans="33:54" hidden="1" x14ac:dyDescent="0.25">
      <c r="AG1093" s="1" t="str">
        <f t="shared" si="100"/>
        <v/>
      </c>
      <c r="AH1093" s="90">
        <v>519</v>
      </c>
      <c r="AI1093" s="90">
        <v>519</v>
      </c>
      <c r="AJ1093" s="1" t="str">
        <f>IFERROR(VLOOKUP(VLOOKUP($AI1093,SALESTRANS,4,FALSE),'Master Info'!$A$14:$U$113,17,FALSE),"")</f>
        <v/>
      </c>
      <c r="AK1093" s="1" t="str">
        <f>'Master Info'!$B$6&amp;Return!AI1093</f>
        <v>17-18/519</v>
      </c>
      <c r="AL1093" s="93" t="str">
        <f>IFERROR(VLOOKUP($AI1093,'PIVOT REPORT'!$A$5:$K$1000,3,FALSE),"")</f>
        <v/>
      </c>
      <c r="AM1093" s="91" t="str">
        <f>IFERROR(VLOOKUP($AI1093,'PIVOT REPORT'!$A$5:$K$1000,9,FALSE),"")</f>
        <v/>
      </c>
      <c r="AN1093" s="95" t="str">
        <f>IFERROR(VLOOKUP($AI1093,'PIVOT REPORT'!$A$5:$K$1000,4,FALSE),"")</f>
        <v/>
      </c>
      <c r="AO1093" s="91" t="str">
        <f>IFERROR(VLOOKUP($AI1093,'PIVOT REPORT'!$A$5:$K$1000,5,FALSE),"")</f>
        <v/>
      </c>
      <c r="AP1093" s="91" t="str">
        <f>IFERROR(VLOOKUP($AI1093,'PIVOT REPORT'!$A$5:$K$1000,6,FALSE),"")</f>
        <v/>
      </c>
      <c r="AQ1093" s="91" t="str">
        <f>IFERROR(VLOOKUP($AI1093,'PIVOT REPORT'!$A$5:$K$1000,7,FALSE),"")</f>
        <v/>
      </c>
      <c r="AR1093" s="91" t="str">
        <f>IFERROR(VLOOKUP($AI1093,'PIVOT REPORT'!$A$5:$K$1000,8,FALSE),"")</f>
        <v/>
      </c>
      <c r="AS1093" s="1"/>
      <c r="AT1093" s="1" t="str">
        <f t="shared" si="91"/>
        <v/>
      </c>
      <c r="AU1093" s="1" t="str">
        <f t="shared" si="92"/>
        <v>REGLIST</v>
      </c>
      <c r="AV1093" s="1" t="str">
        <f t="shared" si="93"/>
        <v>REGLIST</v>
      </c>
      <c r="AW1093" s="97">
        <f t="shared" si="94"/>
        <v>0</v>
      </c>
      <c r="AX1093" s="96">
        <f t="shared" si="95"/>
        <v>0</v>
      </c>
      <c r="AY1093" s="96">
        <f t="shared" si="96"/>
        <v>0</v>
      </c>
      <c r="AZ1093" s="96">
        <f t="shared" si="97"/>
        <v>0</v>
      </c>
      <c r="BA1093" s="96">
        <f t="shared" si="98"/>
        <v>0</v>
      </c>
      <c r="BB1093" s="96">
        <f t="shared" si="99"/>
        <v>0</v>
      </c>
    </row>
    <row r="1094" spans="33:54" hidden="1" x14ac:dyDescent="0.25">
      <c r="AG1094" s="1" t="str">
        <f t="shared" si="100"/>
        <v/>
      </c>
      <c r="AH1094" s="90">
        <v>520</v>
      </c>
      <c r="AI1094" s="90">
        <v>520</v>
      </c>
      <c r="AJ1094" s="1" t="str">
        <f>IFERROR(VLOOKUP(VLOOKUP($AI1094,SALESTRANS,4,FALSE),'Master Info'!$A$14:$U$113,17,FALSE),"")</f>
        <v/>
      </c>
      <c r="AK1094" s="1" t="str">
        <f>'Master Info'!$B$6&amp;Return!AI1094</f>
        <v>17-18/520</v>
      </c>
      <c r="AL1094" s="93" t="str">
        <f>IFERROR(VLOOKUP($AI1094,'PIVOT REPORT'!$A$5:$K$1000,3,FALSE),"")</f>
        <v/>
      </c>
      <c r="AM1094" s="91" t="str">
        <f>IFERROR(VLOOKUP($AI1094,'PIVOT REPORT'!$A$5:$K$1000,9,FALSE),"")</f>
        <v/>
      </c>
      <c r="AN1094" s="95" t="str">
        <f>IFERROR(VLOOKUP($AI1094,'PIVOT REPORT'!$A$5:$K$1000,4,FALSE),"")</f>
        <v/>
      </c>
      <c r="AO1094" s="91" t="str">
        <f>IFERROR(VLOOKUP($AI1094,'PIVOT REPORT'!$A$5:$K$1000,5,FALSE),"")</f>
        <v/>
      </c>
      <c r="AP1094" s="91" t="str">
        <f>IFERROR(VLOOKUP($AI1094,'PIVOT REPORT'!$A$5:$K$1000,6,FALSE),"")</f>
        <v/>
      </c>
      <c r="AQ1094" s="91" t="str">
        <f>IFERROR(VLOOKUP($AI1094,'PIVOT REPORT'!$A$5:$K$1000,7,FALSE),"")</f>
        <v/>
      </c>
      <c r="AR1094" s="91" t="str">
        <f>IFERROR(VLOOKUP($AI1094,'PIVOT REPORT'!$A$5:$K$1000,8,FALSE),"")</f>
        <v/>
      </c>
      <c r="AS1094" s="1"/>
      <c r="AT1094" s="1" t="str">
        <f t="shared" si="91"/>
        <v/>
      </c>
      <c r="AU1094" s="1" t="str">
        <f t="shared" si="92"/>
        <v>REGLIST</v>
      </c>
      <c r="AV1094" s="1" t="str">
        <f t="shared" si="93"/>
        <v>REGLIST</v>
      </c>
      <c r="AW1094" s="97">
        <f t="shared" si="94"/>
        <v>0</v>
      </c>
      <c r="AX1094" s="96">
        <f t="shared" si="95"/>
        <v>0</v>
      </c>
      <c r="AY1094" s="96">
        <f t="shared" si="96"/>
        <v>0</v>
      </c>
      <c r="AZ1094" s="96">
        <f t="shared" si="97"/>
        <v>0</v>
      </c>
      <c r="BA1094" s="96">
        <f t="shared" si="98"/>
        <v>0</v>
      </c>
      <c r="BB1094" s="96">
        <f t="shared" si="99"/>
        <v>0</v>
      </c>
    </row>
    <row r="1095" spans="33:54" hidden="1" x14ac:dyDescent="0.25">
      <c r="AG1095" s="1" t="str">
        <f t="shared" si="100"/>
        <v/>
      </c>
      <c r="AH1095" s="90">
        <v>521</v>
      </c>
      <c r="AI1095" s="90">
        <v>521</v>
      </c>
      <c r="AJ1095" s="1" t="str">
        <f>IFERROR(VLOOKUP(VLOOKUP($AI1095,SALESTRANS,4,FALSE),'Master Info'!$A$14:$U$113,17,FALSE),"")</f>
        <v/>
      </c>
      <c r="AK1095" s="1" t="str">
        <f>'Master Info'!$B$6&amp;Return!AI1095</f>
        <v>17-18/521</v>
      </c>
      <c r="AL1095" s="93" t="str">
        <f>IFERROR(VLOOKUP($AI1095,'PIVOT REPORT'!$A$5:$K$1000,3,FALSE),"")</f>
        <v/>
      </c>
      <c r="AM1095" s="91" t="str">
        <f>IFERROR(VLOOKUP($AI1095,'PIVOT REPORT'!$A$5:$K$1000,9,FALSE),"")</f>
        <v/>
      </c>
      <c r="AN1095" s="95" t="str">
        <f>IFERROR(VLOOKUP($AI1095,'PIVOT REPORT'!$A$5:$K$1000,4,FALSE),"")</f>
        <v/>
      </c>
      <c r="AO1095" s="91" t="str">
        <f>IFERROR(VLOOKUP($AI1095,'PIVOT REPORT'!$A$5:$K$1000,5,FALSE),"")</f>
        <v/>
      </c>
      <c r="AP1095" s="91" t="str">
        <f>IFERROR(VLOOKUP($AI1095,'PIVOT REPORT'!$A$5:$K$1000,6,FALSE),"")</f>
        <v/>
      </c>
      <c r="AQ1095" s="91" t="str">
        <f>IFERROR(VLOOKUP($AI1095,'PIVOT REPORT'!$A$5:$K$1000,7,FALSE),"")</f>
        <v/>
      </c>
      <c r="AR1095" s="91" t="str">
        <f>IFERROR(VLOOKUP($AI1095,'PIVOT REPORT'!$A$5:$K$1000,8,FALSE),"")</f>
        <v/>
      </c>
      <c r="AS1095" s="1"/>
      <c r="AT1095" s="1" t="str">
        <f t="shared" si="91"/>
        <v/>
      </c>
      <c r="AU1095" s="1" t="str">
        <f t="shared" si="92"/>
        <v>REGLIST</v>
      </c>
      <c r="AV1095" s="1" t="str">
        <f t="shared" si="93"/>
        <v>REGLIST</v>
      </c>
      <c r="AW1095" s="97">
        <f t="shared" si="94"/>
        <v>0</v>
      </c>
      <c r="AX1095" s="96">
        <f t="shared" si="95"/>
        <v>0</v>
      </c>
      <c r="AY1095" s="96">
        <f t="shared" si="96"/>
        <v>0</v>
      </c>
      <c r="AZ1095" s="96">
        <f t="shared" si="97"/>
        <v>0</v>
      </c>
      <c r="BA1095" s="96">
        <f t="shared" si="98"/>
        <v>0</v>
      </c>
      <c r="BB1095" s="96">
        <f t="shared" si="99"/>
        <v>0</v>
      </c>
    </row>
    <row r="1096" spans="33:54" hidden="1" x14ac:dyDescent="0.25">
      <c r="AG1096" s="1" t="str">
        <f t="shared" si="100"/>
        <v/>
      </c>
      <c r="AH1096" s="90">
        <v>522</v>
      </c>
      <c r="AI1096" s="90">
        <v>522</v>
      </c>
      <c r="AJ1096" s="1" t="str">
        <f>IFERROR(VLOOKUP(VLOOKUP($AI1096,SALESTRANS,4,FALSE),'Master Info'!$A$14:$U$113,17,FALSE),"")</f>
        <v/>
      </c>
      <c r="AK1096" s="1" t="str">
        <f>'Master Info'!$B$6&amp;Return!AI1096</f>
        <v>17-18/522</v>
      </c>
      <c r="AL1096" s="93" t="str">
        <f>IFERROR(VLOOKUP($AI1096,'PIVOT REPORT'!$A$5:$K$1000,3,FALSE),"")</f>
        <v/>
      </c>
      <c r="AM1096" s="91" t="str">
        <f>IFERROR(VLOOKUP($AI1096,'PIVOT REPORT'!$A$5:$K$1000,9,FALSE),"")</f>
        <v/>
      </c>
      <c r="AN1096" s="95" t="str">
        <f>IFERROR(VLOOKUP($AI1096,'PIVOT REPORT'!$A$5:$K$1000,4,FALSE),"")</f>
        <v/>
      </c>
      <c r="AO1096" s="91" t="str">
        <f>IFERROR(VLOOKUP($AI1096,'PIVOT REPORT'!$A$5:$K$1000,5,FALSE),"")</f>
        <v/>
      </c>
      <c r="AP1096" s="91" t="str">
        <f>IFERROR(VLOOKUP($AI1096,'PIVOT REPORT'!$A$5:$K$1000,6,FALSE),"")</f>
        <v/>
      </c>
      <c r="AQ1096" s="91" t="str">
        <f>IFERROR(VLOOKUP($AI1096,'PIVOT REPORT'!$A$5:$K$1000,7,FALSE),"")</f>
        <v/>
      </c>
      <c r="AR1096" s="91" t="str">
        <f>IFERROR(VLOOKUP($AI1096,'PIVOT REPORT'!$A$5:$K$1000,8,FALSE),"")</f>
        <v/>
      </c>
      <c r="AS1096" s="1"/>
      <c r="AT1096" s="1" t="str">
        <f t="shared" si="91"/>
        <v/>
      </c>
      <c r="AU1096" s="1" t="str">
        <f t="shared" si="92"/>
        <v>REGLIST</v>
      </c>
      <c r="AV1096" s="1" t="str">
        <f t="shared" si="93"/>
        <v>REGLIST</v>
      </c>
      <c r="AW1096" s="97">
        <f t="shared" si="94"/>
        <v>0</v>
      </c>
      <c r="AX1096" s="96">
        <f t="shared" si="95"/>
        <v>0</v>
      </c>
      <c r="AY1096" s="96">
        <f t="shared" si="96"/>
        <v>0</v>
      </c>
      <c r="AZ1096" s="96">
        <f t="shared" si="97"/>
        <v>0</v>
      </c>
      <c r="BA1096" s="96">
        <f t="shared" si="98"/>
        <v>0</v>
      </c>
      <c r="BB1096" s="96">
        <f t="shared" si="99"/>
        <v>0</v>
      </c>
    </row>
    <row r="1097" spans="33:54" hidden="1" x14ac:dyDescent="0.25">
      <c r="AG1097" s="1" t="str">
        <f t="shared" si="100"/>
        <v/>
      </c>
      <c r="AH1097" s="90">
        <v>523</v>
      </c>
      <c r="AI1097" s="90">
        <v>523</v>
      </c>
      <c r="AJ1097" s="1" t="str">
        <f>IFERROR(VLOOKUP(VLOOKUP($AI1097,SALESTRANS,4,FALSE),'Master Info'!$A$14:$U$113,17,FALSE),"")</f>
        <v/>
      </c>
      <c r="AK1097" s="1" t="str">
        <f>'Master Info'!$B$6&amp;Return!AI1097</f>
        <v>17-18/523</v>
      </c>
      <c r="AL1097" s="93" t="str">
        <f>IFERROR(VLOOKUP($AI1097,'PIVOT REPORT'!$A$5:$K$1000,3,FALSE),"")</f>
        <v/>
      </c>
      <c r="AM1097" s="91" t="str">
        <f>IFERROR(VLOOKUP($AI1097,'PIVOT REPORT'!$A$5:$K$1000,9,FALSE),"")</f>
        <v/>
      </c>
      <c r="AN1097" s="95" t="str">
        <f>IFERROR(VLOOKUP($AI1097,'PIVOT REPORT'!$A$5:$K$1000,4,FALSE),"")</f>
        <v/>
      </c>
      <c r="AO1097" s="91" t="str">
        <f>IFERROR(VLOOKUP($AI1097,'PIVOT REPORT'!$A$5:$K$1000,5,FALSE),"")</f>
        <v/>
      </c>
      <c r="AP1097" s="91" t="str">
        <f>IFERROR(VLOOKUP($AI1097,'PIVOT REPORT'!$A$5:$K$1000,6,FALSE),"")</f>
        <v/>
      </c>
      <c r="AQ1097" s="91" t="str">
        <f>IFERROR(VLOOKUP($AI1097,'PIVOT REPORT'!$A$5:$K$1000,7,FALSE),"")</f>
        <v/>
      </c>
      <c r="AR1097" s="91" t="str">
        <f>IFERROR(VLOOKUP($AI1097,'PIVOT REPORT'!$A$5:$K$1000,8,FALSE),"")</f>
        <v/>
      </c>
      <c r="AS1097" s="1"/>
      <c r="AT1097" s="1" t="str">
        <f t="shared" si="91"/>
        <v/>
      </c>
      <c r="AU1097" s="1" t="str">
        <f t="shared" si="92"/>
        <v>REGLIST</v>
      </c>
      <c r="AV1097" s="1" t="str">
        <f t="shared" si="93"/>
        <v>REGLIST</v>
      </c>
      <c r="AW1097" s="97">
        <f t="shared" si="94"/>
        <v>0</v>
      </c>
      <c r="AX1097" s="96">
        <f t="shared" si="95"/>
        <v>0</v>
      </c>
      <c r="AY1097" s="96">
        <f t="shared" si="96"/>
        <v>0</v>
      </c>
      <c r="AZ1097" s="96">
        <f t="shared" si="97"/>
        <v>0</v>
      </c>
      <c r="BA1097" s="96">
        <f t="shared" si="98"/>
        <v>0</v>
      </c>
      <c r="BB1097" s="96">
        <f t="shared" si="99"/>
        <v>0</v>
      </c>
    </row>
    <row r="1098" spans="33:54" hidden="1" x14ac:dyDescent="0.25">
      <c r="AG1098" s="1" t="str">
        <f t="shared" si="100"/>
        <v/>
      </c>
      <c r="AH1098" s="90">
        <v>524</v>
      </c>
      <c r="AI1098" s="90">
        <v>524</v>
      </c>
      <c r="AJ1098" s="1" t="str">
        <f>IFERROR(VLOOKUP(VLOOKUP($AI1098,SALESTRANS,4,FALSE),'Master Info'!$A$14:$U$113,17,FALSE),"")</f>
        <v/>
      </c>
      <c r="AK1098" s="1" t="str">
        <f>'Master Info'!$B$6&amp;Return!AI1098</f>
        <v>17-18/524</v>
      </c>
      <c r="AL1098" s="93" t="str">
        <f>IFERROR(VLOOKUP($AI1098,'PIVOT REPORT'!$A$5:$K$1000,3,FALSE),"")</f>
        <v/>
      </c>
      <c r="AM1098" s="91" t="str">
        <f>IFERROR(VLOOKUP($AI1098,'PIVOT REPORT'!$A$5:$K$1000,9,FALSE),"")</f>
        <v/>
      </c>
      <c r="AN1098" s="95" t="str">
        <f>IFERROR(VLOOKUP($AI1098,'PIVOT REPORT'!$A$5:$K$1000,4,FALSE),"")</f>
        <v/>
      </c>
      <c r="AO1098" s="91" t="str">
        <f>IFERROR(VLOOKUP($AI1098,'PIVOT REPORT'!$A$5:$K$1000,5,FALSE),"")</f>
        <v/>
      </c>
      <c r="AP1098" s="91" t="str">
        <f>IFERROR(VLOOKUP($AI1098,'PIVOT REPORT'!$A$5:$K$1000,6,FALSE),"")</f>
        <v/>
      </c>
      <c r="AQ1098" s="91" t="str">
        <f>IFERROR(VLOOKUP($AI1098,'PIVOT REPORT'!$A$5:$K$1000,7,FALSE),"")</f>
        <v/>
      </c>
      <c r="AR1098" s="91" t="str">
        <f>IFERROR(VLOOKUP($AI1098,'PIVOT REPORT'!$A$5:$K$1000,8,FALSE),"")</f>
        <v/>
      </c>
      <c r="AS1098" s="1"/>
      <c r="AT1098" s="1" t="str">
        <f t="shared" si="91"/>
        <v/>
      </c>
      <c r="AU1098" s="1" t="str">
        <f t="shared" si="92"/>
        <v>REGLIST</v>
      </c>
      <c r="AV1098" s="1" t="str">
        <f t="shared" si="93"/>
        <v>REGLIST</v>
      </c>
      <c r="AW1098" s="97">
        <f t="shared" si="94"/>
        <v>0</v>
      </c>
      <c r="AX1098" s="96">
        <f t="shared" si="95"/>
        <v>0</v>
      </c>
      <c r="AY1098" s="96">
        <f t="shared" si="96"/>
        <v>0</v>
      </c>
      <c r="AZ1098" s="96">
        <f t="shared" si="97"/>
        <v>0</v>
      </c>
      <c r="BA1098" s="96">
        <f t="shared" si="98"/>
        <v>0</v>
      </c>
      <c r="BB1098" s="96">
        <f t="shared" si="99"/>
        <v>0</v>
      </c>
    </row>
    <row r="1099" spans="33:54" hidden="1" x14ac:dyDescent="0.25">
      <c r="AG1099" s="1" t="str">
        <f t="shared" si="100"/>
        <v/>
      </c>
      <c r="AH1099" s="90">
        <v>525</v>
      </c>
      <c r="AI1099" s="90">
        <v>525</v>
      </c>
      <c r="AJ1099" s="1" t="str">
        <f>IFERROR(VLOOKUP(VLOOKUP($AI1099,SALESTRANS,4,FALSE),'Master Info'!$A$14:$U$113,17,FALSE),"")</f>
        <v/>
      </c>
      <c r="AK1099" s="1" t="str">
        <f>'Master Info'!$B$6&amp;Return!AI1099</f>
        <v>17-18/525</v>
      </c>
      <c r="AL1099" s="93" t="str">
        <f>IFERROR(VLOOKUP($AI1099,'PIVOT REPORT'!$A$5:$K$1000,3,FALSE),"")</f>
        <v/>
      </c>
      <c r="AM1099" s="91" t="str">
        <f>IFERROR(VLOOKUP($AI1099,'PIVOT REPORT'!$A$5:$K$1000,9,FALSE),"")</f>
        <v/>
      </c>
      <c r="AN1099" s="95" t="str">
        <f>IFERROR(VLOOKUP($AI1099,'PIVOT REPORT'!$A$5:$K$1000,4,FALSE),"")</f>
        <v/>
      </c>
      <c r="AO1099" s="91" t="str">
        <f>IFERROR(VLOOKUP($AI1099,'PIVOT REPORT'!$A$5:$K$1000,5,FALSE),"")</f>
        <v/>
      </c>
      <c r="AP1099" s="91" t="str">
        <f>IFERROR(VLOOKUP($AI1099,'PIVOT REPORT'!$A$5:$K$1000,6,FALSE),"")</f>
        <v/>
      </c>
      <c r="AQ1099" s="91" t="str">
        <f>IFERROR(VLOOKUP($AI1099,'PIVOT REPORT'!$A$5:$K$1000,7,FALSE),"")</f>
        <v/>
      </c>
      <c r="AR1099" s="91" t="str">
        <f>IFERROR(VLOOKUP($AI1099,'PIVOT REPORT'!$A$5:$K$1000,8,FALSE),"")</f>
        <v/>
      </c>
      <c r="AS1099" s="1"/>
      <c r="AT1099" s="1" t="str">
        <f t="shared" si="91"/>
        <v/>
      </c>
      <c r="AU1099" s="1" t="str">
        <f t="shared" si="92"/>
        <v>REGLIST</v>
      </c>
      <c r="AV1099" s="1" t="str">
        <f t="shared" si="93"/>
        <v>REGLIST</v>
      </c>
      <c r="AW1099" s="97">
        <f t="shared" si="94"/>
        <v>0</v>
      </c>
      <c r="AX1099" s="96">
        <f t="shared" si="95"/>
        <v>0</v>
      </c>
      <c r="AY1099" s="96">
        <f t="shared" si="96"/>
        <v>0</v>
      </c>
      <c r="AZ1099" s="96">
        <f t="shared" si="97"/>
        <v>0</v>
      </c>
      <c r="BA1099" s="96">
        <f t="shared" si="98"/>
        <v>0</v>
      </c>
      <c r="BB1099" s="96">
        <f t="shared" si="99"/>
        <v>0</v>
      </c>
    </row>
    <row r="1100" spans="33:54" hidden="1" x14ac:dyDescent="0.25">
      <c r="AG1100" s="1" t="str">
        <f t="shared" si="100"/>
        <v/>
      </c>
      <c r="AH1100" s="90">
        <v>526</v>
      </c>
      <c r="AI1100" s="90">
        <v>526</v>
      </c>
      <c r="AJ1100" s="1" t="str">
        <f>IFERROR(VLOOKUP(VLOOKUP($AI1100,SALESTRANS,4,FALSE),'Master Info'!$A$14:$U$113,17,FALSE),"")</f>
        <v/>
      </c>
      <c r="AK1100" s="1" t="str">
        <f>'Master Info'!$B$6&amp;Return!AI1100</f>
        <v>17-18/526</v>
      </c>
      <c r="AL1100" s="93" t="str">
        <f>IFERROR(VLOOKUP($AI1100,'PIVOT REPORT'!$A$5:$K$1000,3,FALSE),"")</f>
        <v/>
      </c>
      <c r="AM1100" s="91" t="str">
        <f>IFERROR(VLOOKUP($AI1100,'PIVOT REPORT'!$A$5:$K$1000,9,FALSE),"")</f>
        <v/>
      </c>
      <c r="AN1100" s="95" t="str">
        <f>IFERROR(VLOOKUP($AI1100,'PIVOT REPORT'!$A$5:$K$1000,4,FALSE),"")</f>
        <v/>
      </c>
      <c r="AO1100" s="91" t="str">
        <f>IFERROR(VLOOKUP($AI1100,'PIVOT REPORT'!$A$5:$K$1000,5,FALSE),"")</f>
        <v/>
      </c>
      <c r="AP1100" s="91" t="str">
        <f>IFERROR(VLOOKUP($AI1100,'PIVOT REPORT'!$A$5:$K$1000,6,FALSE),"")</f>
        <v/>
      </c>
      <c r="AQ1100" s="91" t="str">
        <f>IFERROR(VLOOKUP($AI1100,'PIVOT REPORT'!$A$5:$K$1000,7,FALSE),"")</f>
        <v/>
      </c>
      <c r="AR1100" s="91" t="str">
        <f>IFERROR(VLOOKUP($AI1100,'PIVOT REPORT'!$A$5:$K$1000,8,FALSE),"")</f>
        <v/>
      </c>
      <c r="AS1100" s="1"/>
      <c r="AT1100" s="1" t="str">
        <f t="shared" si="91"/>
        <v/>
      </c>
      <c r="AU1100" s="1" t="str">
        <f t="shared" si="92"/>
        <v>REGLIST</v>
      </c>
      <c r="AV1100" s="1" t="str">
        <f t="shared" si="93"/>
        <v>REGLIST</v>
      </c>
      <c r="AW1100" s="97">
        <f t="shared" si="94"/>
        <v>0</v>
      </c>
      <c r="AX1100" s="96">
        <f t="shared" si="95"/>
        <v>0</v>
      </c>
      <c r="AY1100" s="96">
        <f t="shared" si="96"/>
        <v>0</v>
      </c>
      <c r="AZ1100" s="96">
        <f t="shared" si="97"/>
        <v>0</v>
      </c>
      <c r="BA1100" s="96">
        <f t="shared" si="98"/>
        <v>0</v>
      </c>
      <c r="BB1100" s="96">
        <f t="shared" si="99"/>
        <v>0</v>
      </c>
    </row>
    <row r="1101" spans="33:54" hidden="1" x14ac:dyDescent="0.25">
      <c r="AG1101" s="1" t="str">
        <f t="shared" si="100"/>
        <v/>
      </c>
      <c r="AH1101" s="90">
        <v>527</v>
      </c>
      <c r="AI1101" s="90">
        <v>527</v>
      </c>
      <c r="AJ1101" s="1" t="str">
        <f>IFERROR(VLOOKUP(VLOOKUP($AI1101,SALESTRANS,4,FALSE),'Master Info'!$A$14:$U$113,17,FALSE),"")</f>
        <v/>
      </c>
      <c r="AK1101" s="1" t="str">
        <f>'Master Info'!$B$6&amp;Return!AI1101</f>
        <v>17-18/527</v>
      </c>
      <c r="AL1101" s="93" t="str">
        <f>IFERROR(VLOOKUP($AI1101,'PIVOT REPORT'!$A$5:$K$1000,3,FALSE),"")</f>
        <v/>
      </c>
      <c r="AM1101" s="91" t="str">
        <f>IFERROR(VLOOKUP($AI1101,'PIVOT REPORT'!$A$5:$K$1000,9,FALSE),"")</f>
        <v/>
      </c>
      <c r="AN1101" s="95" t="str">
        <f>IFERROR(VLOOKUP($AI1101,'PIVOT REPORT'!$A$5:$K$1000,4,FALSE),"")</f>
        <v/>
      </c>
      <c r="AO1101" s="91" t="str">
        <f>IFERROR(VLOOKUP($AI1101,'PIVOT REPORT'!$A$5:$K$1000,5,FALSE),"")</f>
        <v/>
      </c>
      <c r="AP1101" s="91" t="str">
        <f>IFERROR(VLOOKUP($AI1101,'PIVOT REPORT'!$A$5:$K$1000,6,FALSE),"")</f>
        <v/>
      </c>
      <c r="AQ1101" s="91" t="str">
        <f>IFERROR(VLOOKUP($AI1101,'PIVOT REPORT'!$A$5:$K$1000,7,FALSE),"")</f>
        <v/>
      </c>
      <c r="AR1101" s="91" t="str">
        <f>IFERROR(VLOOKUP($AI1101,'PIVOT REPORT'!$A$5:$K$1000,8,FALSE),"")</f>
        <v/>
      </c>
      <c r="AS1101" s="1"/>
      <c r="AT1101" s="1" t="str">
        <f t="shared" si="91"/>
        <v/>
      </c>
      <c r="AU1101" s="1" t="str">
        <f t="shared" si="92"/>
        <v>REGLIST</v>
      </c>
      <c r="AV1101" s="1" t="str">
        <f t="shared" si="93"/>
        <v>REGLIST</v>
      </c>
      <c r="AW1101" s="97">
        <f t="shared" si="94"/>
        <v>0</v>
      </c>
      <c r="AX1101" s="96">
        <f t="shared" si="95"/>
        <v>0</v>
      </c>
      <c r="AY1101" s="96">
        <f t="shared" si="96"/>
        <v>0</v>
      </c>
      <c r="AZ1101" s="96">
        <f t="shared" si="97"/>
        <v>0</v>
      </c>
      <c r="BA1101" s="96">
        <f t="shared" si="98"/>
        <v>0</v>
      </c>
      <c r="BB1101" s="96">
        <f t="shared" si="99"/>
        <v>0</v>
      </c>
    </row>
    <row r="1102" spans="33:54" hidden="1" x14ac:dyDescent="0.25">
      <c r="AG1102" s="1" t="str">
        <f t="shared" si="100"/>
        <v/>
      </c>
      <c r="AH1102" s="90">
        <v>528</v>
      </c>
      <c r="AI1102" s="90">
        <v>528</v>
      </c>
      <c r="AJ1102" s="1" t="str">
        <f>IFERROR(VLOOKUP(VLOOKUP($AI1102,SALESTRANS,4,FALSE),'Master Info'!$A$14:$U$113,17,FALSE),"")</f>
        <v/>
      </c>
      <c r="AK1102" s="1" t="str">
        <f>'Master Info'!$B$6&amp;Return!AI1102</f>
        <v>17-18/528</v>
      </c>
      <c r="AL1102" s="93" t="str">
        <f>IFERROR(VLOOKUP($AI1102,'PIVOT REPORT'!$A$5:$K$1000,3,FALSE),"")</f>
        <v/>
      </c>
      <c r="AM1102" s="91" t="str">
        <f>IFERROR(VLOOKUP($AI1102,'PIVOT REPORT'!$A$5:$K$1000,9,FALSE),"")</f>
        <v/>
      </c>
      <c r="AN1102" s="95" t="str">
        <f>IFERROR(VLOOKUP($AI1102,'PIVOT REPORT'!$A$5:$K$1000,4,FALSE),"")</f>
        <v/>
      </c>
      <c r="AO1102" s="91" t="str">
        <f>IFERROR(VLOOKUP($AI1102,'PIVOT REPORT'!$A$5:$K$1000,5,FALSE),"")</f>
        <v/>
      </c>
      <c r="AP1102" s="91" t="str">
        <f>IFERROR(VLOOKUP($AI1102,'PIVOT REPORT'!$A$5:$K$1000,6,FALSE),"")</f>
        <v/>
      </c>
      <c r="AQ1102" s="91" t="str">
        <f>IFERROR(VLOOKUP($AI1102,'PIVOT REPORT'!$A$5:$K$1000,7,FALSE),"")</f>
        <v/>
      </c>
      <c r="AR1102" s="91" t="str">
        <f>IFERROR(VLOOKUP($AI1102,'PIVOT REPORT'!$A$5:$K$1000,8,FALSE),"")</f>
        <v/>
      </c>
      <c r="AS1102" s="1"/>
      <c r="AT1102" s="1" t="str">
        <f t="shared" si="91"/>
        <v/>
      </c>
      <c r="AU1102" s="1" t="str">
        <f t="shared" si="92"/>
        <v>REGLIST</v>
      </c>
      <c r="AV1102" s="1" t="str">
        <f t="shared" si="93"/>
        <v>REGLIST</v>
      </c>
      <c r="AW1102" s="97">
        <f t="shared" si="94"/>
        <v>0</v>
      </c>
      <c r="AX1102" s="96">
        <f t="shared" si="95"/>
        <v>0</v>
      </c>
      <c r="AY1102" s="96">
        <f t="shared" si="96"/>
        <v>0</v>
      </c>
      <c r="AZ1102" s="96">
        <f t="shared" si="97"/>
        <v>0</v>
      </c>
      <c r="BA1102" s="96">
        <f t="shared" si="98"/>
        <v>0</v>
      </c>
      <c r="BB1102" s="96">
        <f t="shared" si="99"/>
        <v>0</v>
      </c>
    </row>
    <row r="1103" spans="33:54" hidden="1" x14ac:dyDescent="0.25">
      <c r="AG1103" s="1" t="str">
        <f t="shared" si="100"/>
        <v/>
      </c>
      <c r="AH1103" s="90">
        <v>529</v>
      </c>
      <c r="AI1103" s="90">
        <v>529</v>
      </c>
      <c r="AJ1103" s="1" t="str">
        <f>IFERROR(VLOOKUP(VLOOKUP($AI1103,SALESTRANS,4,FALSE),'Master Info'!$A$14:$U$113,17,FALSE),"")</f>
        <v/>
      </c>
      <c r="AK1103" s="1" t="str">
        <f>'Master Info'!$B$6&amp;Return!AI1103</f>
        <v>17-18/529</v>
      </c>
      <c r="AL1103" s="93" t="str">
        <f>IFERROR(VLOOKUP($AI1103,'PIVOT REPORT'!$A$5:$K$1000,3,FALSE),"")</f>
        <v/>
      </c>
      <c r="AM1103" s="91" t="str">
        <f>IFERROR(VLOOKUP($AI1103,'PIVOT REPORT'!$A$5:$K$1000,9,FALSE),"")</f>
        <v/>
      </c>
      <c r="AN1103" s="95" t="str">
        <f>IFERROR(VLOOKUP($AI1103,'PIVOT REPORT'!$A$5:$K$1000,4,FALSE),"")</f>
        <v/>
      </c>
      <c r="AO1103" s="91" t="str">
        <f>IFERROR(VLOOKUP($AI1103,'PIVOT REPORT'!$A$5:$K$1000,5,FALSE),"")</f>
        <v/>
      </c>
      <c r="AP1103" s="91" t="str">
        <f>IFERROR(VLOOKUP($AI1103,'PIVOT REPORT'!$A$5:$K$1000,6,FALSE),"")</f>
        <v/>
      </c>
      <c r="AQ1103" s="91" t="str">
        <f>IFERROR(VLOOKUP($AI1103,'PIVOT REPORT'!$A$5:$K$1000,7,FALSE),"")</f>
        <v/>
      </c>
      <c r="AR1103" s="91" t="str">
        <f>IFERROR(VLOOKUP($AI1103,'PIVOT REPORT'!$A$5:$K$1000,8,FALSE),"")</f>
        <v/>
      </c>
      <c r="AS1103" s="1"/>
      <c r="AT1103" s="1" t="str">
        <f t="shared" si="91"/>
        <v/>
      </c>
      <c r="AU1103" s="1" t="str">
        <f t="shared" si="92"/>
        <v>REGLIST</v>
      </c>
      <c r="AV1103" s="1" t="str">
        <f t="shared" si="93"/>
        <v>REGLIST</v>
      </c>
      <c r="AW1103" s="97">
        <f t="shared" si="94"/>
        <v>0</v>
      </c>
      <c r="AX1103" s="96">
        <f t="shared" si="95"/>
        <v>0</v>
      </c>
      <c r="AY1103" s="96">
        <f t="shared" si="96"/>
        <v>0</v>
      </c>
      <c r="AZ1103" s="96">
        <f t="shared" si="97"/>
        <v>0</v>
      </c>
      <c r="BA1103" s="96">
        <f t="shared" si="98"/>
        <v>0</v>
      </c>
      <c r="BB1103" s="96">
        <f t="shared" si="99"/>
        <v>0</v>
      </c>
    </row>
    <row r="1104" spans="33:54" hidden="1" x14ac:dyDescent="0.25">
      <c r="AG1104" s="1" t="str">
        <f t="shared" si="100"/>
        <v/>
      </c>
      <c r="AH1104" s="90">
        <v>530</v>
      </c>
      <c r="AI1104" s="90">
        <v>530</v>
      </c>
      <c r="AJ1104" s="1" t="str">
        <f>IFERROR(VLOOKUP(VLOOKUP($AI1104,SALESTRANS,4,FALSE),'Master Info'!$A$14:$U$113,17,FALSE),"")</f>
        <v/>
      </c>
      <c r="AK1104" s="1" t="str">
        <f>'Master Info'!$B$6&amp;Return!AI1104</f>
        <v>17-18/530</v>
      </c>
      <c r="AL1104" s="93" t="str">
        <f>IFERROR(VLOOKUP($AI1104,'PIVOT REPORT'!$A$5:$K$1000,3,FALSE),"")</f>
        <v/>
      </c>
      <c r="AM1104" s="91" t="str">
        <f>IFERROR(VLOOKUP($AI1104,'PIVOT REPORT'!$A$5:$K$1000,9,FALSE),"")</f>
        <v/>
      </c>
      <c r="AN1104" s="95" t="str">
        <f>IFERROR(VLOOKUP($AI1104,'PIVOT REPORT'!$A$5:$K$1000,4,FALSE),"")</f>
        <v/>
      </c>
      <c r="AO1104" s="91" t="str">
        <f>IFERROR(VLOOKUP($AI1104,'PIVOT REPORT'!$A$5:$K$1000,5,FALSE),"")</f>
        <v/>
      </c>
      <c r="AP1104" s="91" t="str">
        <f>IFERROR(VLOOKUP($AI1104,'PIVOT REPORT'!$A$5:$K$1000,6,FALSE),"")</f>
        <v/>
      </c>
      <c r="AQ1104" s="91" t="str">
        <f>IFERROR(VLOOKUP($AI1104,'PIVOT REPORT'!$A$5:$K$1000,7,FALSE),"")</f>
        <v/>
      </c>
      <c r="AR1104" s="91" t="str">
        <f>IFERROR(VLOOKUP($AI1104,'PIVOT REPORT'!$A$5:$K$1000,8,FALSE),"")</f>
        <v/>
      </c>
      <c r="AS1104" s="1"/>
      <c r="AT1104" s="1" t="str">
        <f t="shared" si="91"/>
        <v/>
      </c>
      <c r="AU1104" s="1" t="str">
        <f t="shared" si="92"/>
        <v>REGLIST</v>
      </c>
      <c r="AV1104" s="1" t="str">
        <f t="shared" si="93"/>
        <v>REGLIST</v>
      </c>
      <c r="AW1104" s="97">
        <f t="shared" si="94"/>
        <v>0</v>
      </c>
      <c r="AX1104" s="96">
        <f t="shared" si="95"/>
        <v>0</v>
      </c>
      <c r="AY1104" s="96">
        <f t="shared" si="96"/>
        <v>0</v>
      </c>
      <c r="AZ1104" s="96">
        <f t="shared" si="97"/>
        <v>0</v>
      </c>
      <c r="BA1104" s="96">
        <f t="shared" si="98"/>
        <v>0</v>
      </c>
      <c r="BB1104" s="96">
        <f t="shared" si="99"/>
        <v>0</v>
      </c>
    </row>
    <row r="1105" spans="33:54" hidden="1" x14ac:dyDescent="0.25">
      <c r="AG1105" s="1" t="str">
        <f t="shared" si="100"/>
        <v/>
      </c>
      <c r="AH1105" s="90">
        <v>531</v>
      </c>
      <c r="AI1105" s="90">
        <v>531</v>
      </c>
      <c r="AJ1105" s="1" t="str">
        <f>IFERROR(VLOOKUP(VLOOKUP($AI1105,SALESTRANS,4,FALSE),'Master Info'!$A$14:$U$113,17,FALSE),"")</f>
        <v/>
      </c>
      <c r="AK1105" s="1" t="str">
        <f>'Master Info'!$B$6&amp;Return!AI1105</f>
        <v>17-18/531</v>
      </c>
      <c r="AL1105" s="93" t="str">
        <f>IFERROR(VLOOKUP($AI1105,'PIVOT REPORT'!$A$5:$K$1000,3,FALSE),"")</f>
        <v/>
      </c>
      <c r="AM1105" s="91" t="str">
        <f>IFERROR(VLOOKUP($AI1105,'PIVOT REPORT'!$A$5:$K$1000,9,FALSE),"")</f>
        <v/>
      </c>
      <c r="AN1105" s="95" t="str">
        <f>IFERROR(VLOOKUP($AI1105,'PIVOT REPORT'!$A$5:$K$1000,4,FALSE),"")</f>
        <v/>
      </c>
      <c r="AO1105" s="91" t="str">
        <f>IFERROR(VLOOKUP($AI1105,'PIVOT REPORT'!$A$5:$K$1000,5,FALSE),"")</f>
        <v/>
      </c>
      <c r="AP1105" s="91" t="str">
        <f>IFERROR(VLOOKUP($AI1105,'PIVOT REPORT'!$A$5:$K$1000,6,FALSE),"")</f>
        <v/>
      </c>
      <c r="AQ1105" s="91" t="str">
        <f>IFERROR(VLOOKUP($AI1105,'PIVOT REPORT'!$A$5:$K$1000,7,FALSE),"")</f>
        <v/>
      </c>
      <c r="AR1105" s="91" t="str">
        <f>IFERROR(VLOOKUP($AI1105,'PIVOT REPORT'!$A$5:$K$1000,8,FALSE),"")</f>
        <v/>
      </c>
      <c r="AS1105" s="1"/>
      <c r="AT1105" s="1" t="str">
        <f t="shared" si="91"/>
        <v/>
      </c>
      <c r="AU1105" s="1" t="str">
        <f t="shared" si="92"/>
        <v>REGLIST</v>
      </c>
      <c r="AV1105" s="1" t="str">
        <f t="shared" si="93"/>
        <v>REGLIST</v>
      </c>
      <c r="AW1105" s="97">
        <f t="shared" si="94"/>
        <v>0</v>
      </c>
      <c r="AX1105" s="96">
        <f t="shared" si="95"/>
        <v>0</v>
      </c>
      <c r="AY1105" s="96">
        <f t="shared" si="96"/>
        <v>0</v>
      </c>
      <c r="AZ1105" s="96">
        <f t="shared" si="97"/>
        <v>0</v>
      </c>
      <c r="BA1105" s="96">
        <f t="shared" si="98"/>
        <v>0</v>
      </c>
      <c r="BB1105" s="96">
        <f t="shared" si="99"/>
        <v>0</v>
      </c>
    </row>
    <row r="1106" spans="33:54" hidden="1" x14ac:dyDescent="0.25">
      <c r="AG1106" s="1" t="str">
        <f t="shared" si="100"/>
        <v/>
      </c>
      <c r="AH1106" s="90">
        <v>532</v>
      </c>
      <c r="AI1106" s="90">
        <v>532</v>
      </c>
      <c r="AJ1106" s="1" t="str">
        <f>IFERROR(VLOOKUP(VLOOKUP($AI1106,SALESTRANS,4,FALSE),'Master Info'!$A$14:$U$113,17,FALSE),"")</f>
        <v/>
      </c>
      <c r="AK1106" s="1" t="str">
        <f>'Master Info'!$B$6&amp;Return!AI1106</f>
        <v>17-18/532</v>
      </c>
      <c r="AL1106" s="93" t="str">
        <f>IFERROR(VLOOKUP($AI1106,'PIVOT REPORT'!$A$5:$K$1000,3,FALSE),"")</f>
        <v/>
      </c>
      <c r="AM1106" s="91" t="str">
        <f>IFERROR(VLOOKUP($AI1106,'PIVOT REPORT'!$A$5:$K$1000,9,FALSE),"")</f>
        <v/>
      </c>
      <c r="AN1106" s="95" t="str">
        <f>IFERROR(VLOOKUP($AI1106,'PIVOT REPORT'!$A$5:$K$1000,4,FALSE),"")</f>
        <v/>
      </c>
      <c r="AO1106" s="91" t="str">
        <f>IFERROR(VLOOKUP($AI1106,'PIVOT REPORT'!$A$5:$K$1000,5,FALSE),"")</f>
        <v/>
      </c>
      <c r="AP1106" s="91" t="str">
        <f>IFERROR(VLOOKUP($AI1106,'PIVOT REPORT'!$A$5:$K$1000,6,FALSE),"")</f>
        <v/>
      </c>
      <c r="AQ1106" s="91" t="str">
        <f>IFERROR(VLOOKUP($AI1106,'PIVOT REPORT'!$A$5:$K$1000,7,FALSE),"")</f>
        <v/>
      </c>
      <c r="AR1106" s="91" t="str">
        <f>IFERROR(VLOOKUP($AI1106,'PIVOT REPORT'!$A$5:$K$1000,8,FALSE),"")</f>
        <v/>
      </c>
      <c r="AS1106" s="1"/>
      <c r="AT1106" s="1" t="str">
        <f t="shared" si="91"/>
        <v/>
      </c>
      <c r="AU1106" s="1" t="str">
        <f t="shared" si="92"/>
        <v>REGLIST</v>
      </c>
      <c r="AV1106" s="1" t="str">
        <f t="shared" si="93"/>
        <v>REGLIST</v>
      </c>
      <c r="AW1106" s="97">
        <f t="shared" si="94"/>
        <v>0</v>
      </c>
      <c r="AX1106" s="96">
        <f t="shared" si="95"/>
        <v>0</v>
      </c>
      <c r="AY1106" s="96">
        <f t="shared" si="96"/>
        <v>0</v>
      </c>
      <c r="AZ1106" s="96">
        <f t="shared" si="97"/>
        <v>0</v>
      </c>
      <c r="BA1106" s="96">
        <f t="shared" si="98"/>
        <v>0</v>
      </c>
      <c r="BB1106" s="96">
        <f t="shared" si="99"/>
        <v>0</v>
      </c>
    </row>
    <row r="1107" spans="33:54" hidden="1" x14ac:dyDescent="0.25">
      <c r="AG1107" s="1" t="str">
        <f t="shared" si="100"/>
        <v/>
      </c>
      <c r="AH1107" s="90">
        <v>533</v>
      </c>
      <c r="AI1107" s="90">
        <v>533</v>
      </c>
      <c r="AJ1107" s="1" t="str">
        <f>IFERROR(VLOOKUP(VLOOKUP($AI1107,SALESTRANS,4,FALSE),'Master Info'!$A$14:$U$113,17,FALSE),"")</f>
        <v/>
      </c>
      <c r="AK1107" s="1" t="str">
        <f>'Master Info'!$B$6&amp;Return!AI1107</f>
        <v>17-18/533</v>
      </c>
      <c r="AL1107" s="93" t="str">
        <f>IFERROR(VLOOKUP($AI1107,'PIVOT REPORT'!$A$5:$K$1000,3,FALSE),"")</f>
        <v/>
      </c>
      <c r="AM1107" s="91" t="str">
        <f>IFERROR(VLOOKUP($AI1107,'PIVOT REPORT'!$A$5:$K$1000,9,FALSE),"")</f>
        <v/>
      </c>
      <c r="AN1107" s="95" t="str">
        <f>IFERROR(VLOOKUP($AI1107,'PIVOT REPORT'!$A$5:$K$1000,4,FALSE),"")</f>
        <v/>
      </c>
      <c r="AO1107" s="91" t="str">
        <f>IFERROR(VLOOKUP($AI1107,'PIVOT REPORT'!$A$5:$K$1000,5,FALSE),"")</f>
        <v/>
      </c>
      <c r="AP1107" s="91" t="str">
        <f>IFERROR(VLOOKUP($AI1107,'PIVOT REPORT'!$A$5:$K$1000,6,FALSE),"")</f>
        <v/>
      </c>
      <c r="AQ1107" s="91" t="str">
        <f>IFERROR(VLOOKUP($AI1107,'PIVOT REPORT'!$A$5:$K$1000,7,FALSE),"")</f>
        <v/>
      </c>
      <c r="AR1107" s="91" t="str">
        <f>IFERROR(VLOOKUP($AI1107,'PIVOT REPORT'!$A$5:$K$1000,8,FALSE),"")</f>
        <v/>
      </c>
      <c r="AS1107" s="1"/>
      <c r="AT1107" s="1" t="str">
        <f t="shared" si="91"/>
        <v/>
      </c>
      <c r="AU1107" s="1" t="str">
        <f t="shared" si="92"/>
        <v>REGLIST</v>
      </c>
      <c r="AV1107" s="1" t="str">
        <f t="shared" si="93"/>
        <v>REGLIST</v>
      </c>
      <c r="AW1107" s="97">
        <f t="shared" si="94"/>
        <v>0</v>
      </c>
      <c r="AX1107" s="96">
        <f t="shared" si="95"/>
        <v>0</v>
      </c>
      <c r="AY1107" s="96">
        <f t="shared" si="96"/>
        <v>0</v>
      </c>
      <c r="AZ1107" s="96">
        <f t="shared" si="97"/>
        <v>0</v>
      </c>
      <c r="BA1107" s="96">
        <f t="shared" si="98"/>
        <v>0</v>
      </c>
      <c r="BB1107" s="96">
        <f t="shared" si="99"/>
        <v>0</v>
      </c>
    </row>
    <row r="1108" spans="33:54" hidden="1" x14ac:dyDescent="0.25">
      <c r="AG1108" s="1" t="str">
        <f t="shared" si="100"/>
        <v/>
      </c>
      <c r="AH1108" s="90">
        <v>534</v>
      </c>
      <c r="AI1108" s="90">
        <v>534</v>
      </c>
      <c r="AJ1108" s="1" t="str">
        <f>IFERROR(VLOOKUP(VLOOKUP($AI1108,SALESTRANS,4,FALSE),'Master Info'!$A$14:$U$113,17,FALSE),"")</f>
        <v/>
      </c>
      <c r="AK1108" s="1" t="str">
        <f>'Master Info'!$B$6&amp;Return!AI1108</f>
        <v>17-18/534</v>
      </c>
      <c r="AL1108" s="93" t="str">
        <f>IFERROR(VLOOKUP($AI1108,'PIVOT REPORT'!$A$5:$K$1000,3,FALSE),"")</f>
        <v/>
      </c>
      <c r="AM1108" s="91" t="str">
        <f>IFERROR(VLOOKUP($AI1108,'PIVOT REPORT'!$A$5:$K$1000,9,FALSE),"")</f>
        <v/>
      </c>
      <c r="AN1108" s="95" t="str">
        <f>IFERROR(VLOOKUP($AI1108,'PIVOT REPORT'!$A$5:$K$1000,4,FALSE),"")</f>
        <v/>
      </c>
      <c r="AO1108" s="91" t="str">
        <f>IFERROR(VLOOKUP($AI1108,'PIVOT REPORT'!$A$5:$K$1000,5,FALSE),"")</f>
        <v/>
      </c>
      <c r="AP1108" s="91" t="str">
        <f>IFERROR(VLOOKUP($AI1108,'PIVOT REPORT'!$A$5:$K$1000,6,FALSE),"")</f>
        <v/>
      </c>
      <c r="AQ1108" s="91" t="str">
        <f>IFERROR(VLOOKUP($AI1108,'PIVOT REPORT'!$A$5:$K$1000,7,FALSE),"")</f>
        <v/>
      </c>
      <c r="AR1108" s="91" t="str">
        <f>IFERROR(VLOOKUP($AI1108,'PIVOT REPORT'!$A$5:$K$1000,8,FALSE),"")</f>
        <v/>
      </c>
      <c r="AS1108" s="1"/>
      <c r="AT1108" s="1" t="str">
        <f t="shared" si="91"/>
        <v/>
      </c>
      <c r="AU1108" s="1" t="str">
        <f t="shared" si="92"/>
        <v>REGLIST</v>
      </c>
      <c r="AV1108" s="1" t="str">
        <f t="shared" si="93"/>
        <v>REGLIST</v>
      </c>
      <c r="AW1108" s="97">
        <f t="shared" si="94"/>
        <v>0</v>
      </c>
      <c r="AX1108" s="96">
        <f t="shared" si="95"/>
        <v>0</v>
      </c>
      <c r="AY1108" s="96">
        <f t="shared" si="96"/>
        <v>0</v>
      </c>
      <c r="AZ1108" s="96">
        <f t="shared" si="97"/>
        <v>0</v>
      </c>
      <c r="BA1108" s="96">
        <f t="shared" si="98"/>
        <v>0</v>
      </c>
      <c r="BB1108" s="96">
        <f t="shared" si="99"/>
        <v>0</v>
      </c>
    </row>
    <row r="1109" spans="33:54" hidden="1" x14ac:dyDescent="0.25">
      <c r="AG1109" s="1" t="str">
        <f t="shared" si="100"/>
        <v/>
      </c>
      <c r="AH1109" s="90">
        <v>535</v>
      </c>
      <c r="AI1109" s="90">
        <v>535</v>
      </c>
      <c r="AJ1109" s="1" t="str">
        <f>IFERROR(VLOOKUP(VLOOKUP($AI1109,SALESTRANS,4,FALSE),'Master Info'!$A$14:$U$113,17,FALSE),"")</f>
        <v/>
      </c>
      <c r="AK1109" s="1" t="str">
        <f>'Master Info'!$B$6&amp;Return!AI1109</f>
        <v>17-18/535</v>
      </c>
      <c r="AL1109" s="93" t="str">
        <f>IFERROR(VLOOKUP($AI1109,'PIVOT REPORT'!$A$5:$K$1000,3,FALSE),"")</f>
        <v/>
      </c>
      <c r="AM1109" s="91" t="str">
        <f>IFERROR(VLOOKUP($AI1109,'PIVOT REPORT'!$A$5:$K$1000,9,FALSE),"")</f>
        <v/>
      </c>
      <c r="AN1109" s="95" t="str">
        <f>IFERROR(VLOOKUP($AI1109,'PIVOT REPORT'!$A$5:$K$1000,4,FALSE),"")</f>
        <v/>
      </c>
      <c r="AO1109" s="91" t="str">
        <f>IFERROR(VLOOKUP($AI1109,'PIVOT REPORT'!$A$5:$K$1000,5,FALSE),"")</f>
        <v/>
      </c>
      <c r="AP1109" s="91" t="str">
        <f>IFERROR(VLOOKUP($AI1109,'PIVOT REPORT'!$A$5:$K$1000,6,FALSE),"")</f>
        <v/>
      </c>
      <c r="AQ1109" s="91" t="str">
        <f>IFERROR(VLOOKUP($AI1109,'PIVOT REPORT'!$A$5:$K$1000,7,FALSE),"")</f>
        <v/>
      </c>
      <c r="AR1109" s="91" t="str">
        <f>IFERROR(VLOOKUP($AI1109,'PIVOT REPORT'!$A$5:$K$1000,8,FALSE),"")</f>
        <v/>
      </c>
      <c r="AS1109" s="1"/>
      <c r="AT1109" s="1" t="str">
        <f t="shared" si="91"/>
        <v/>
      </c>
      <c r="AU1109" s="1" t="str">
        <f t="shared" si="92"/>
        <v>REGLIST</v>
      </c>
      <c r="AV1109" s="1" t="str">
        <f t="shared" si="93"/>
        <v>REGLIST</v>
      </c>
      <c r="AW1109" s="97">
        <f t="shared" si="94"/>
        <v>0</v>
      </c>
      <c r="AX1109" s="96">
        <f t="shared" si="95"/>
        <v>0</v>
      </c>
      <c r="AY1109" s="96">
        <f t="shared" si="96"/>
        <v>0</v>
      </c>
      <c r="AZ1109" s="96">
        <f t="shared" si="97"/>
        <v>0</v>
      </c>
      <c r="BA1109" s="96">
        <f t="shared" si="98"/>
        <v>0</v>
      </c>
      <c r="BB1109" s="96">
        <f t="shared" si="99"/>
        <v>0</v>
      </c>
    </row>
    <row r="1110" spans="33:54" hidden="1" x14ac:dyDescent="0.25">
      <c r="AG1110" s="1" t="str">
        <f t="shared" si="100"/>
        <v/>
      </c>
      <c r="AH1110" s="90">
        <v>536</v>
      </c>
      <c r="AI1110" s="90">
        <v>536</v>
      </c>
      <c r="AJ1110" s="1" t="str">
        <f>IFERROR(VLOOKUP(VLOOKUP($AI1110,SALESTRANS,4,FALSE),'Master Info'!$A$14:$U$113,17,FALSE),"")</f>
        <v/>
      </c>
      <c r="AK1110" s="1" t="str">
        <f>'Master Info'!$B$6&amp;Return!AI1110</f>
        <v>17-18/536</v>
      </c>
      <c r="AL1110" s="93" t="str">
        <f>IFERROR(VLOOKUP($AI1110,'PIVOT REPORT'!$A$5:$K$1000,3,FALSE),"")</f>
        <v/>
      </c>
      <c r="AM1110" s="91" t="str">
        <f>IFERROR(VLOOKUP($AI1110,'PIVOT REPORT'!$A$5:$K$1000,9,FALSE),"")</f>
        <v/>
      </c>
      <c r="AN1110" s="95" t="str">
        <f>IFERROR(VLOOKUP($AI1110,'PIVOT REPORT'!$A$5:$K$1000,4,FALSE),"")</f>
        <v/>
      </c>
      <c r="AO1110" s="91" t="str">
        <f>IFERROR(VLOOKUP($AI1110,'PIVOT REPORT'!$A$5:$K$1000,5,FALSE),"")</f>
        <v/>
      </c>
      <c r="AP1110" s="91" t="str">
        <f>IFERROR(VLOOKUP($AI1110,'PIVOT REPORT'!$A$5:$K$1000,6,FALSE),"")</f>
        <v/>
      </c>
      <c r="AQ1110" s="91" t="str">
        <f>IFERROR(VLOOKUP($AI1110,'PIVOT REPORT'!$A$5:$K$1000,7,FALSE),"")</f>
        <v/>
      </c>
      <c r="AR1110" s="91" t="str">
        <f>IFERROR(VLOOKUP($AI1110,'PIVOT REPORT'!$A$5:$K$1000,8,FALSE),"")</f>
        <v/>
      </c>
      <c r="AS1110" s="1"/>
      <c r="AT1110" s="1" t="str">
        <f t="shared" si="91"/>
        <v/>
      </c>
      <c r="AU1110" s="1" t="str">
        <f t="shared" si="92"/>
        <v>REGLIST</v>
      </c>
      <c r="AV1110" s="1" t="str">
        <f t="shared" si="93"/>
        <v>REGLIST</v>
      </c>
      <c r="AW1110" s="97">
        <f t="shared" si="94"/>
        <v>0</v>
      </c>
      <c r="AX1110" s="96">
        <f t="shared" si="95"/>
        <v>0</v>
      </c>
      <c r="AY1110" s="96">
        <f t="shared" si="96"/>
        <v>0</v>
      </c>
      <c r="AZ1110" s="96">
        <f t="shared" si="97"/>
        <v>0</v>
      </c>
      <c r="BA1110" s="96">
        <f t="shared" si="98"/>
        <v>0</v>
      </c>
      <c r="BB1110" s="96">
        <f t="shared" si="99"/>
        <v>0</v>
      </c>
    </row>
    <row r="1111" spans="33:54" hidden="1" x14ac:dyDescent="0.25">
      <c r="AG1111" s="1" t="str">
        <f t="shared" si="100"/>
        <v/>
      </c>
      <c r="AH1111" s="90">
        <v>537</v>
      </c>
      <c r="AI1111" s="90">
        <v>537</v>
      </c>
      <c r="AJ1111" s="1" t="str">
        <f>IFERROR(VLOOKUP(VLOOKUP($AI1111,SALESTRANS,4,FALSE),'Master Info'!$A$14:$U$113,17,FALSE),"")</f>
        <v/>
      </c>
      <c r="AK1111" s="1" t="str">
        <f>'Master Info'!$B$6&amp;Return!AI1111</f>
        <v>17-18/537</v>
      </c>
      <c r="AL1111" s="93" t="str">
        <f>IFERROR(VLOOKUP($AI1111,'PIVOT REPORT'!$A$5:$K$1000,3,FALSE),"")</f>
        <v/>
      </c>
      <c r="AM1111" s="91" t="str">
        <f>IFERROR(VLOOKUP($AI1111,'PIVOT REPORT'!$A$5:$K$1000,9,FALSE),"")</f>
        <v/>
      </c>
      <c r="AN1111" s="95" t="str">
        <f>IFERROR(VLOOKUP($AI1111,'PIVOT REPORT'!$A$5:$K$1000,4,FALSE),"")</f>
        <v/>
      </c>
      <c r="AO1111" s="91" t="str">
        <f>IFERROR(VLOOKUP($AI1111,'PIVOT REPORT'!$A$5:$K$1000,5,FALSE),"")</f>
        <v/>
      </c>
      <c r="AP1111" s="91" t="str">
        <f>IFERROR(VLOOKUP($AI1111,'PIVOT REPORT'!$A$5:$K$1000,6,FALSE),"")</f>
        <v/>
      </c>
      <c r="AQ1111" s="91" t="str">
        <f>IFERROR(VLOOKUP($AI1111,'PIVOT REPORT'!$A$5:$K$1000,7,FALSE),"")</f>
        <v/>
      </c>
      <c r="AR1111" s="91" t="str">
        <f>IFERROR(VLOOKUP($AI1111,'PIVOT REPORT'!$A$5:$K$1000,8,FALSE),"")</f>
        <v/>
      </c>
      <c r="AS1111" s="1"/>
      <c r="AT1111" s="1" t="str">
        <f t="shared" si="91"/>
        <v/>
      </c>
      <c r="AU1111" s="1" t="str">
        <f t="shared" si="92"/>
        <v>REGLIST</v>
      </c>
      <c r="AV1111" s="1" t="str">
        <f t="shared" si="93"/>
        <v>REGLIST</v>
      </c>
      <c r="AW1111" s="97">
        <f t="shared" si="94"/>
        <v>0</v>
      </c>
      <c r="AX1111" s="96">
        <f t="shared" si="95"/>
        <v>0</v>
      </c>
      <c r="AY1111" s="96">
        <f t="shared" si="96"/>
        <v>0</v>
      </c>
      <c r="AZ1111" s="96">
        <f t="shared" si="97"/>
        <v>0</v>
      </c>
      <c r="BA1111" s="96">
        <f t="shared" si="98"/>
        <v>0</v>
      </c>
      <c r="BB1111" s="96">
        <f t="shared" si="99"/>
        <v>0</v>
      </c>
    </row>
    <row r="1112" spans="33:54" hidden="1" x14ac:dyDescent="0.25">
      <c r="AG1112" s="1" t="str">
        <f t="shared" si="100"/>
        <v/>
      </c>
      <c r="AH1112" s="90">
        <v>538</v>
      </c>
      <c r="AI1112" s="90">
        <v>538</v>
      </c>
      <c r="AJ1112" s="1" t="str">
        <f>IFERROR(VLOOKUP(VLOOKUP($AI1112,SALESTRANS,4,FALSE),'Master Info'!$A$14:$U$113,17,FALSE),"")</f>
        <v/>
      </c>
      <c r="AK1112" s="1" t="str">
        <f>'Master Info'!$B$6&amp;Return!AI1112</f>
        <v>17-18/538</v>
      </c>
      <c r="AL1112" s="93" t="str">
        <f>IFERROR(VLOOKUP($AI1112,'PIVOT REPORT'!$A$5:$K$1000,3,FALSE),"")</f>
        <v/>
      </c>
      <c r="AM1112" s="91" t="str">
        <f>IFERROR(VLOOKUP($AI1112,'PIVOT REPORT'!$A$5:$K$1000,9,FALSE),"")</f>
        <v/>
      </c>
      <c r="AN1112" s="95" t="str">
        <f>IFERROR(VLOOKUP($AI1112,'PIVOT REPORT'!$A$5:$K$1000,4,FALSE),"")</f>
        <v/>
      </c>
      <c r="AO1112" s="91" t="str">
        <f>IFERROR(VLOOKUP($AI1112,'PIVOT REPORT'!$A$5:$K$1000,5,FALSE),"")</f>
        <v/>
      </c>
      <c r="AP1112" s="91" t="str">
        <f>IFERROR(VLOOKUP($AI1112,'PIVOT REPORT'!$A$5:$K$1000,6,FALSE),"")</f>
        <v/>
      </c>
      <c r="AQ1112" s="91" t="str">
        <f>IFERROR(VLOOKUP($AI1112,'PIVOT REPORT'!$A$5:$K$1000,7,FALSE),"")</f>
        <v/>
      </c>
      <c r="AR1112" s="91" t="str">
        <f>IFERROR(VLOOKUP($AI1112,'PIVOT REPORT'!$A$5:$K$1000,8,FALSE),"")</f>
        <v/>
      </c>
      <c r="AS1112" s="1"/>
      <c r="AT1112" s="1" t="str">
        <f t="shared" si="91"/>
        <v/>
      </c>
      <c r="AU1112" s="1" t="str">
        <f t="shared" si="92"/>
        <v>REGLIST</v>
      </c>
      <c r="AV1112" s="1" t="str">
        <f t="shared" si="93"/>
        <v>REGLIST</v>
      </c>
      <c r="AW1112" s="97">
        <f t="shared" si="94"/>
        <v>0</v>
      </c>
      <c r="AX1112" s="96">
        <f t="shared" si="95"/>
        <v>0</v>
      </c>
      <c r="AY1112" s="96">
        <f t="shared" si="96"/>
        <v>0</v>
      </c>
      <c r="AZ1112" s="96">
        <f t="shared" si="97"/>
        <v>0</v>
      </c>
      <c r="BA1112" s="96">
        <f t="shared" si="98"/>
        <v>0</v>
      </c>
      <c r="BB1112" s="96">
        <f t="shared" si="99"/>
        <v>0</v>
      </c>
    </row>
    <row r="1113" spans="33:54" hidden="1" x14ac:dyDescent="0.25">
      <c r="AG1113" s="1" t="str">
        <f t="shared" si="100"/>
        <v/>
      </c>
      <c r="AH1113" s="90">
        <v>539</v>
      </c>
      <c r="AI1113" s="90">
        <v>539</v>
      </c>
      <c r="AJ1113" s="1" t="str">
        <f>IFERROR(VLOOKUP(VLOOKUP($AI1113,SALESTRANS,4,FALSE),'Master Info'!$A$14:$U$113,17,FALSE),"")</f>
        <v/>
      </c>
      <c r="AK1113" s="1" t="str">
        <f>'Master Info'!$B$6&amp;Return!AI1113</f>
        <v>17-18/539</v>
      </c>
      <c r="AL1113" s="93" t="str">
        <f>IFERROR(VLOOKUP($AI1113,'PIVOT REPORT'!$A$5:$K$1000,3,FALSE),"")</f>
        <v/>
      </c>
      <c r="AM1113" s="91" t="str">
        <f>IFERROR(VLOOKUP($AI1113,'PIVOT REPORT'!$A$5:$K$1000,9,FALSE),"")</f>
        <v/>
      </c>
      <c r="AN1113" s="95" t="str">
        <f>IFERROR(VLOOKUP($AI1113,'PIVOT REPORT'!$A$5:$K$1000,4,FALSE),"")</f>
        <v/>
      </c>
      <c r="AO1113" s="91" t="str">
        <f>IFERROR(VLOOKUP($AI1113,'PIVOT REPORT'!$A$5:$K$1000,5,FALSE),"")</f>
        <v/>
      </c>
      <c r="AP1113" s="91" t="str">
        <f>IFERROR(VLOOKUP($AI1113,'PIVOT REPORT'!$A$5:$K$1000,6,FALSE),"")</f>
        <v/>
      </c>
      <c r="AQ1113" s="91" t="str">
        <f>IFERROR(VLOOKUP($AI1113,'PIVOT REPORT'!$A$5:$K$1000,7,FALSE),"")</f>
        <v/>
      </c>
      <c r="AR1113" s="91" t="str">
        <f>IFERROR(VLOOKUP($AI1113,'PIVOT REPORT'!$A$5:$K$1000,8,FALSE),"")</f>
        <v/>
      </c>
      <c r="AS1113" s="1"/>
      <c r="AT1113" s="1" t="str">
        <f t="shared" si="91"/>
        <v/>
      </c>
      <c r="AU1113" s="1" t="str">
        <f t="shared" si="92"/>
        <v>REGLIST</v>
      </c>
      <c r="AV1113" s="1" t="str">
        <f t="shared" si="93"/>
        <v>REGLIST</v>
      </c>
      <c r="AW1113" s="97">
        <f t="shared" si="94"/>
        <v>0</v>
      </c>
      <c r="AX1113" s="96">
        <f t="shared" si="95"/>
        <v>0</v>
      </c>
      <c r="AY1113" s="96">
        <f t="shared" si="96"/>
        <v>0</v>
      </c>
      <c r="AZ1113" s="96">
        <f t="shared" si="97"/>
        <v>0</v>
      </c>
      <c r="BA1113" s="96">
        <f t="shared" si="98"/>
        <v>0</v>
      </c>
      <c r="BB1113" s="96">
        <f t="shared" si="99"/>
        <v>0</v>
      </c>
    </row>
    <row r="1114" spans="33:54" hidden="1" x14ac:dyDescent="0.25">
      <c r="AG1114" s="1" t="str">
        <f t="shared" si="100"/>
        <v/>
      </c>
      <c r="AH1114" s="90">
        <v>540</v>
      </c>
      <c r="AI1114" s="90">
        <v>540</v>
      </c>
      <c r="AJ1114" s="1" t="str">
        <f>IFERROR(VLOOKUP(VLOOKUP($AI1114,SALESTRANS,4,FALSE),'Master Info'!$A$14:$U$113,17,FALSE),"")</f>
        <v/>
      </c>
      <c r="AK1114" s="1" t="str">
        <f>'Master Info'!$B$6&amp;Return!AI1114</f>
        <v>17-18/540</v>
      </c>
      <c r="AL1114" s="93" t="str">
        <f>IFERROR(VLOOKUP($AI1114,'PIVOT REPORT'!$A$5:$K$1000,3,FALSE),"")</f>
        <v/>
      </c>
      <c r="AM1114" s="91" t="str">
        <f>IFERROR(VLOOKUP($AI1114,'PIVOT REPORT'!$A$5:$K$1000,9,FALSE),"")</f>
        <v/>
      </c>
      <c r="AN1114" s="95" t="str">
        <f>IFERROR(VLOOKUP($AI1114,'PIVOT REPORT'!$A$5:$K$1000,4,FALSE),"")</f>
        <v/>
      </c>
      <c r="AO1114" s="91" t="str">
        <f>IFERROR(VLOOKUP($AI1114,'PIVOT REPORT'!$A$5:$K$1000,5,FALSE),"")</f>
        <v/>
      </c>
      <c r="AP1114" s="91" t="str">
        <f>IFERROR(VLOOKUP($AI1114,'PIVOT REPORT'!$A$5:$K$1000,6,FALSE),"")</f>
        <v/>
      </c>
      <c r="AQ1114" s="91" t="str">
        <f>IFERROR(VLOOKUP($AI1114,'PIVOT REPORT'!$A$5:$K$1000,7,FALSE),"")</f>
        <v/>
      </c>
      <c r="AR1114" s="91" t="str">
        <f>IFERROR(VLOOKUP($AI1114,'PIVOT REPORT'!$A$5:$K$1000,8,FALSE),"")</f>
        <v/>
      </c>
      <c r="AS1114" s="1"/>
      <c r="AT1114" s="1" t="str">
        <f t="shared" si="91"/>
        <v/>
      </c>
      <c r="AU1114" s="1" t="str">
        <f t="shared" si="92"/>
        <v>REGLIST</v>
      </c>
      <c r="AV1114" s="1" t="str">
        <f t="shared" si="93"/>
        <v>REGLIST</v>
      </c>
      <c r="AW1114" s="97">
        <f t="shared" si="94"/>
        <v>0</v>
      </c>
      <c r="AX1114" s="96">
        <f t="shared" si="95"/>
        <v>0</v>
      </c>
      <c r="AY1114" s="96">
        <f t="shared" si="96"/>
        <v>0</v>
      </c>
      <c r="AZ1114" s="96">
        <f t="shared" si="97"/>
        <v>0</v>
      </c>
      <c r="BA1114" s="96">
        <f t="shared" si="98"/>
        <v>0</v>
      </c>
      <c r="BB1114" s="96">
        <f t="shared" si="99"/>
        <v>0</v>
      </c>
    </row>
    <row r="1115" spans="33:54" hidden="1" x14ac:dyDescent="0.25">
      <c r="AG1115" s="1" t="str">
        <f t="shared" si="100"/>
        <v/>
      </c>
      <c r="AH1115" s="90">
        <v>541</v>
      </c>
      <c r="AI1115" s="90">
        <v>541</v>
      </c>
      <c r="AJ1115" s="1" t="str">
        <f>IFERROR(VLOOKUP(VLOOKUP($AI1115,SALESTRANS,4,FALSE),'Master Info'!$A$14:$U$113,17,FALSE),"")</f>
        <v/>
      </c>
      <c r="AK1115" s="1" t="str">
        <f>'Master Info'!$B$6&amp;Return!AI1115</f>
        <v>17-18/541</v>
      </c>
      <c r="AL1115" s="93" t="str">
        <f>IFERROR(VLOOKUP($AI1115,'PIVOT REPORT'!$A$5:$K$1000,3,FALSE),"")</f>
        <v/>
      </c>
      <c r="AM1115" s="91" t="str">
        <f>IFERROR(VLOOKUP($AI1115,'PIVOT REPORT'!$A$5:$K$1000,9,FALSE),"")</f>
        <v/>
      </c>
      <c r="AN1115" s="95" t="str">
        <f>IFERROR(VLOOKUP($AI1115,'PIVOT REPORT'!$A$5:$K$1000,4,FALSE),"")</f>
        <v/>
      </c>
      <c r="AO1115" s="91" t="str">
        <f>IFERROR(VLOOKUP($AI1115,'PIVOT REPORT'!$A$5:$K$1000,5,FALSE),"")</f>
        <v/>
      </c>
      <c r="AP1115" s="91" t="str">
        <f>IFERROR(VLOOKUP($AI1115,'PIVOT REPORT'!$A$5:$K$1000,6,FALSE),"")</f>
        <v/>
      </c>
      <c r="AQ1115" s="91" t="str">
        <f>IFERROR(VLOOKUP($AI1115,'PIVOT REPORT'!$A$5:$K$1000,7,FALSE),"")</f>
        <v/>
      </c>
      <c r="AR1115" s="91" t="str">
        <f>IFERROR(VLOOKUP($AI1115,'PIVOT REPORT'!$A$5:$K$1000,8,FALSE),"")</f>
        <v/>
      </c>
      <c r="AS1115" s="1"/>
      <c r="AT1115" s="1" t="str">
        <f t="shared" si="91"/>
        <v/>
      </c>
      <c r="AU1115" s="1" t="str">
        <f t="shared" si="92"/>
        <v>REGLIST</v>
      </c>
      <c r="AV1115" s="1" t="str">
        <f t="shared" si="93"/>
        <v>REGLIST</v>
      </c>
      <c r="AW1115" s="97">
        <f t="shared" si="94"/>
        <v>0</v>
      </c>
      <c r="AX1115" s="96">
        <f t="shared" si="95"/>
        <v>0</v>
      </c>
      <c r="AY1115" s="96">
        <f t="shared" si="96"/>
        <v>0</v>
      </c>
      <c r="AZ1115" s="96">
        <f t="shared" si="97"/>
        <v>0</v>
      </c>
      <c r="BA1115" s="96">
        <f t="shared" si="98"/>
        <v>0</v>
      </c>
      <c r="BB1115" s="96">
        <f t="shared" si="99"/>
        <v>0</v>
      </c>
    </row>
    <row r="1116" spans="33:54" hidden="1" x14ac:dyDescent="0.25">
      <c r="AG1116" s="1" t="str">
        <f t="shared" si="100"/>
        <v/>
      </c>
      <c r="AH1116" s="90">
        <v>542</v>
      </c>
      <c r="AI1116" s="90">
        <v>542</v>
      </c>
      <c r="AJ1116" s="1" t="str">
        <f>IFERROR(VLOOKUP(VLOOKUP($AI1116,SALESTRANS,4,FALSE),'Master Info'!$A$14:$U$113,17,FALSE),"")</f>
        <v/>
      </c>
      <c r="AK1116" s="1" t="str">
        <f>'Master Info'!$B$6&amp;Return!AI1116</f>
        <v>17-18/542</v>
      </c>
      <c r="AL1116" s="93" t="str">
        <f>IFERROR(VLOOKUP($AI1116,'PIVOT REPORT'!$A$5:$K$1000,3,FALSE),"")</f>
        <v/>
      </c>
      <c r="AM1116" s="91" t="str">
        <f>IFERROR(VLOOKUP($AI1116,'PIVOT REPORT'!$A$5:$K$1000,9,FALSE),"")</f>
        <v/>
      </c>
      <c r="AN1116" s="95" t="str">
        <f>IFERROR(VLOOKUP($AI1116,'PIVOT REPORT'!$A$5:$K$1000,4,FALSE),"")</f>
        <v/>
      </c>
      <c r="AO1116" s="91" t="str">
        <f>IFERROR(VLOOKUP($AI1116,'PIVOT REPORT'!$A$5:$K$1000,5,FALSE),"")</f>
        <v/>
      </c>
      <c r="AP1116" s="91" t="str">
        <f>IFERROR(VLOOKUP($AI1116,'PIVOT REPORT'!$A$5:$K$1000,6,FALSE),"")</f>
        <v/>
      </c>
      <c r="AQ1116" s="91" t="str">
        <f>IFERROR(VLOOKUP($AI1116,'PIVOT REPORT'!$A$5:$K$1000,7,FALSE),"")</f>
        <v/>
      </c>
      <c r="AR1116" s="91" t="str">
        <f>IFERROR(VLOOKUP($AI1116,'PIVOT REPORT'!$A$5:$K$1000,8,FALSE),"")</f>
        <v/>
      </c>
      <c r="AS1116" s="1"/>
      <c r="AT1116" s="1" t="str">
        <f t="shared" si="91"/>
        <v/>
      </c>
      <c r="AU1116" s="1" t="str">
        <f t="shared" si="92"/>
        <v>REGLIST</v>
      </c>
      <c r="AV1116" s="1" t="str">
        <f t="shared" si="93"/>
        <v>REGLIST</v>
      </c>
      <c r="AW1116" s="97">
        <f t="shared" si="94"/>
        <v>0</v>
      </c>
      <c r="AX1116" s="96">
        <f t="shared" si="95"/>
        <v>0</v>
      </c>
      <c r="AY1116" s="96">
        <f t="shared" si="96"/>
        <v>0</v>
      </c>
      <c r="AZ1116" s="96">
        <f t="shared" si="97"/>
        <v>0</v>
      </c>
      <c r="BA1116" s="96">
        <f t="shared" si="98"/>
        <v>0</v>
      </c>
      <c r="BB1116" s="96">
        <f t="shared" si="99"/>
        <v>0</v>
      </c>
    </row>
    <row r="1117" spans="33:54" hidden="1" x14ac:dyDescent="0.25">
      <c r="AG1117" s="1" t="str">
        <f t="shared" si="100"/>
        <v/>
      </c>
      <c r="AH1117" s="90">
        <v>543</v>
      </c>
      <c r="AI1117" s="90">
        <v>543</v>
      </c>
      <c r="AJ1117" s="1" t="str">
        <f>IFERROR(VLOOKUP(VLOOKUP($AI1117,SALESTRANS,4,FALSE),'Master Info'!$A$14:$U$113,17,FALSE),"")</f>
        <v/>
      </c>
      <c r="AK1117" s="1" t="str">
        <f>'Master Info'!$B$6&amp;Return!AI1117</f>
        <v>17-18/543</v>
      </c>
      <c r="AL1117" s="93" t="str">
        <f>IFERROR(VLOOKUP($AI1117,'PIVOT REPORT'!$A$5:$K$1000,3,FALSE),"")</f>
        <v/>
      </c>
      <c r="AM1117" s="91" t="str">
        <f>IFERROR(VLOOKUP($AI1117,'PIVOT REPORT'!$A$5:$K$1000,9,FALSE),"")</f>
        <v/>
      </c>
      <c r="AN1117" s="95" t="str">
        <f>IFERROR(VLOOKUP($AI1117,'PIVOT REPORT'!$A$5:$K$1000,4,FALSE),"")</f>
        <v/>
      </c>
      <c r="AO1117" s="91" t="str">
        <f>IFERROR(VLOOKUP($AI1117,'PIVOT REPORT'!$A$5:$K$1000,5,FALSE),"")</f>
        <v/>
      </c>
      <c r="AP1117" s="91" t="str">
        <f>IFERROR(VLOOKUP($AI1117,'PIVOT REPORT'!$A$5:$K$1000,6,FALSE),"")</f>
        <v/>
      </c>
      <c r="AQ1117" s="91" t="str">
        <f>IFERROR(VLOOKUP($AI1117,'PIVOT REPORT'!$A$5:$K$1000,7,FALSE),"")</f>
        <v/>
      </c>
      <c r="AR1117" s="91" t="str">
        <f>IFERROR(VLOOKUP($AI1117,'PIVOT REPORT'!$A$5:$K$1000,8,FALSE),"")</f>
        <v/>
      </c>
      <c r="AS1117" s="1"/>
      <c r="AT1117" s="1" t="str">
        <f t="shared" si="91"/>
        <v/>
      </c>
      <c r="AU1117" s="1" t="str">
        <f t="shared" si="92"/>
        <v>REGLIST</v>
      </c>
      <c r="AV1117" s="1" t="str">
        <f t="shared" si="93"/>
        <v>REGLIST</v>
      </c>
      <c r="AW1117" s="97">
        <f t="shared" si="94"/>
        <v>0</v>
      </c>
      <c r="AX1117" s="96">
        <f t="shared" si="95"/>
        <v>0</v>
      </c>
      <c r="AY1117" s="96">
        <f t="shared" si="96"/>
        <v>0</v>
      </c>
      <c r="AZ1117" s="96">
        <f t="shared" si="97"/>
        <v>0</v>
      </c>
      <c r="BA1117" s="96">
        <f t="shared" si="98"/>
        <v>0</v>
      </c>
      <c r="BB1117" s="96">
        <f t="shared" si="99"/>
        <v>0</v>
      </c>
    </row>
    <row r="1118" spans="33:54" hidden="1" x14ac:dyDescent="0.25">
      <c r="AG1118" s="1" t="str">
        <f t="shared" si="100"/>
        <v/>
      </c>
      <c r="AH1118" s="90">
        <v>544</v>
      </c>
      <c r="AI1118" s="90">
        <v>544</v>
      </c>
      <c r="AJ1118" s="1" t="str">
        <f>IFERROR(VLOOKUP(VLOOKUP($AI1118,SALESTRANS,4,FALSE),'Master Info'!$A$14:$U$113,17,FALSE),"")</f>
        <v/>
      </c>
      <c r="AK1118" s="1" t="str">
        <f>'Master Info'!$B$6&amp;Return!AI1118</f>
        <v>17-18/544</v>
      </c>
      <c r="AL1118" s="93" t="str">
        <f>IFERROR(VLOOKUP($AI1118,'PIVOT REPORT'!$A$5:$K$1000,3,FALSE),"")</f>
        <v/>
      </c>
      <c r="AM1118" s="91" t="str">
        <f>IFERROR(VLOOKUP($AI1118,'PIVOT REPORT'!$A$5:$K$1000,9,FALSE),"")</f>
        <v/>
      </c>
      <c r="AN1118" s="95" t="str">
        <f>IFERROR(VLOOKUP($AI1118,'PIVOT REPORT'!$A$5:$K$1000,4,FALSE),"")</f>
        <v/>
      </c>
      <c r="AO1118" s="91" t="str">
        <f>IFERROR(VLOOKUP($AI1118,'PIVOT REPORT'!$A$5:$K$1000,5,FALSE),"")</f>
        <v/>
      </c>
      <c r="AP1118" s="91" t="str">
        <f>IFERROR(VLOOKUP($AI1118,'PIVOT REPORT'!$A$5:$K$1000,6,FALSE),"")</f>
        <v/>
      </c>
      <c r="AQ1118" s="91" t="str">
        <f>IFERROR(VLOOKUP($AI1118,'PIVOT REPORT'!$A$5:$K$1000,7,FALSE),"")</f>
        <v/>
      </c>
      <c r="AR1118" s="91" t="str">
        <f>IFERROR(VLOOKUP($AI1118,'PIVOT REPORT'!$A$5:$K$1000,8,FALSE),"")</f>
        <v/>
      </c>
      <c r="AS1118" s="1"/>
      <c r="AT1118" s="1" t="str">
        <f t="shared" si="91"/>
        <v/>
      </c>
      <c r="AU1118" s="1" t="str">
        <f t="shared" si="92"/>
        <v>REGLIST</v>
      </c>
      <c r="AV1118" s="1" t="str">
        <f t="shared" si="93"/>
        <v>REGLIST</v>
      </c>
      <c r="AW1118" s="97">
        <f t="shared" si="94"/>
        <v>0</v>
      </c>
      <c r="AX1118" s="96">
        <f t="shared" si="95"/>
        <v>0</v>
      </c>
      <c r="AY1118" s="96">
        <f t="shared" si="96"/>
        <v>0</v>
      </c>
      <c r="AZ1118" s="96">
        <f t="shared" si="97"/>
        <v>0</v>
      </c>
      <c r="BA1118" s="96">
        <f t="shared" si="98"/>
        <v>0</v>
      </c>
      <c r="BB1118" s="96">
        <f t="shared" si="99"/>
        <v>0</v>
      </c>
    </row>
    <row r="1119" spans="33:54" hidden="1" x14ac:dyDescent="0.25">
      <c r="AG1119" s="1" t="str">
        <f t="shared" si="100"/>
        <v/>
      </c>
      <c r="AH1119" s="90">
        <v>545</v>
      </c>
      <c r="AI1119" s="90">
        <v>545</v>
      </c>
      <c r="AJ1119" s="1" t="str">
        <f>IFERROR(VLOOKUP(VLOOKUP($AI1119,SALESTRANS,4,FALSE),'Master Info'!$A$14:$U$113,17,FALSE),"")</f>
        <v/>
      </c>
      <c r="AK1119" s="1" t="str">
        <f>'Master Info'!$B$6&amp;Return!AI1119</f>
        <v>17-18/545</v>
      </c>
      <c r="AL1119" s="93" t="str">
        <f>IFERROR(VLOOKUP($AI1119,'PIVOT REPORT'!$A$5:$K$1000,3,FALSE),"")</f>
        <v/>
      </c>
      <c r="AM1119" s="91" t="str">
        <f>IFERROR(VLOOKUP($AI1119,'PIVOT REPORT'!$A$5:$K$1000,9,FALSE),"")</f>
        <v/>
      </c>
      <c r="AN1119" s="95" t="str">
        <f>IFERROR(VLOOKUP($AI1119,'PIVOT REPORT'!$A$5:$K$1000,4,FALSE),"")</f>
        <v/>
      </c>
      <c r="AO1119" s="91" t="str">
        <f>IFERROR(VLOOKUP($AI1119,'PIVOT REPORT'!$A$5:$K$1000,5,FALSE),"")</f>
        <v/>
      </c>
      <c r="AP1119" s="91" t="str">
        <f>IFERROR(VLOOKUP($AI1119,'PIVOT REPORT'!$A$5:$K$1000,6,FALSE),"")</f>
        <v/>
      </c>
      <c r="AQ1119" s="91" t="str">
        <f>IFERROR(VLOOKUP($AI1119,'PIVOT REPORT'!$A$5:$K$1000,7,FALSE),"")</f>
        <v/>
      </c>
      <c r="AR1119" s="91" t="str">
        <f>IFERROR(VLOOKUP($AI1119,'PIVOT REPORT'!$A$5:$K$1000,8,FALSE),"")</f>
        <v/>
      </c>
      <c r="AS1119" s="1"/>
      <c r="AT1119" s="1" t="str">
        <f t="shared" si="91"/>
        <v/>
      </c>
      <c r="AU1119" s="1" t="str">
        <f t="shared" si="92"/>
        <v>REGLIST</v>
      </c>
      <c r="AV1119" s="1" t="str">
        <f t="shared" si="93"/>
        <v>REGLIST</v>
      </c>
      <c r="AW1119" s="97">
        <f t="shared" si="94"/>
        <v>0</v>
      </c>
      <c r="AX1119" s="96">
        <f t="shared" si="95"/>
        <v>0</v>
      </c>
      <c r="AY1119" s="96">
        <f t="shared" si="96"/>
        <v>0</v>
      </c>
      <c r="AZ1119" s="96">
        <f t="shared" si="97"/>
        <v>0</v>
      </c>
      <c r="BA1119" s="96">
        <f t="shared" si="98"/>
        <v>0</v>
      </c>
      <c r="BB1119" s="96">
        <f t="shared" si="99"/>
        <v>0</v>
      </c>
    </row>
    <row r="1120" spans="33:54" hidden="1" x14ac:dyDescent="0.25">
      <c r="AG1120" s="1" t="str">
        <f t="shared" si="100"/>
        <v/>
      </c>
      <c r="AH1120" s="90">
        <v>546</v>
      </c>
      <c r="AI1120" s="90">
        <v>546</v>
      </c>
      <c r="AJ1120" s="1" t="str">
        <f>IFERROR(VLOOKUP(VLOOKUP($AI1120,SALESTRANS,4,FALSE),'Master Info'!$A$14:$U$113,17,FALSE),"")</f>
        <v/>
      </c>
      <c r="AK1120" s="1" t="str">
        <f>'Master Info'!$B$6&amp;Return!AI1120</f>
        <v>17-18/546</v>
      </c>
      <c r="AL1120" s="93" t="str">
        <f>IFERROR(VLOOKUP($AI1120,'PIVOT REPORT'!$A$5:$K$1000,3,FALSE),"")</f>
        <v/>
      </c>
      <c r="AM1120" s="91" t="str">
        <f>IFERROR(VLOOKUP($AI1120,'PIVOT REPORT'!$A$5:$K$1000,9,FALSE),"")</f>
        <v/>
      </c>
      <c r="AN1120" s="95" t="str">
        <f>IFERROR(VLOOKUP($AI1120,'PIVOT REPORT'!$A$5:$K$1000,4,FALSE),"")</f>
        <v/>
      </c>
      <c r="AO1120" s="91" t="str">
        <f>IFERROR(VLOOKUP($AI1120,'PIVOT REPORT'!$A$5:$K$1000,5,FALSE),"")</f>
        <v/>
      </c>
      <c r="AP1120" s="91" t="str">
        <f>IFERROR(VLOOKUP($AI1120,'PIVOT REPORT'!$A$5:$K$1000,6,FALSE),"")</f>
        <v/>
      </c>
      <c r="AQ1120" s="91" t="str">
        <f>IFERROR(VLOOKUP($AI1120,'PIVOT REPORT'!$A$5:$K$1000,7,FALSE),"")</f>
        <v/>
      </c>
      <c r="AR1120" s="91" t="str">
        <f>IFERROR(VLOOKUP($AI1120,'PIVOT REPORT'!$A$5:$K$1000,8,FALSE),"")</f>
        <v/>
      </c>
      <c r="AS1120" s="1"/>
      <c r="AT1120" s="1" t="str">
        <f t="shared" si="91"/>
        <v/>
      </c>
      <c r="AU1120" s="1" t="str">
        <f t="shared" si="92"/>
        <v>REGLIST</v>
      </c>
      <c r="AV1120" s="1" t="str">
        <f t="shared" si="93"/>
        <v>REGLIST</v>
      </c>
      <c r="AW1120" s="97">
        <f t="shared" si="94"/>
        <v>0</v>
      </c>
      <c r="AX1120" s="96">
        <f t="shared" si="95"/>
        <v>0</v>
      </c>
      <c r="AY1120" s="96">
        <f t="shared" si="96"/>
        <v>0</v>
      </c>
      <c r="AZ1120" s="96">
        <f t="shared" si="97"/>
        <v>0</v>
      </c>
      <c r="BA1120" s="96">
        <f t="shared" si="98"/>
        <v>0</v>
      </c>
      <c r="BB1120" s="96">
        <f t="shared" si="99"/>
        <v>0</v>
      </c>
    </row>
    <row r="1121" spans="33:54" hidden="1" x14ac:dyDescent="0.25">
      <c r="AG1121" s="1" t="str">
        <f t="shared" si="100"/>
        <v/>
      </c>
      <c r="AH1121" s="90">
        <v>547</v>
      </c>
      <c r="AI1121" s="90">
        <v>547</v>
      </c>
      <c r="AJ1121" s="1" t="str">
        <f>IFERROR(VLOOKUP(VLOOKUP($AI1121,SALESTRANS,4,FALSE),'Master Info'!$A$14:$U$113,17,FALSE),"")</f>
        <v/>
      </c>
      <c r="AK1121" s="1" t="str">
        <f>'Master Info'!$B$6&amp;Return!AI1121</f>
        <v>17-18/547</v>
      </c>
      <c r="AL1121" s="93" t="str">
        <f>IFERROR(VLOOKUP($AI1121,'PIVOT REPORT'!$A$5:$K$1000,3,FALSE),"")</f>
        <v/>
      </c>
      <c r="AM1121" s="91" t="str">
        <f>IFERROR(VLOOKUP($AI1121,'PIVOT REPORT'!$A$5:$K$1000,9,FALSE),"")</f>
        <v/>
      </c>
      <c r="AN1121" s="95" t="str">
        <f>IFERROR(VLOOKUP($AI1121,'PIVOT REPORT'!$A$5:$K$1000,4,FALSE),"")</f>
        <v/>
      </c>
      <c r="AO1121" s="91" t="str">
        <f>IFERROR(VLOOKUP($AI1121,'PIVOT REPORT'!$A$5:$K$1000,5,FALSE),"")</f>
        <v/>
      </c>
      <c r="AP1121" s="91" t="str">
        <f>IFERROR(VLOOKUP($AI1121,'PIVOT REPORT'!$A$5:$K$1000,6,FALSE),"")</f>
        <v/>
      </c>
      <c r="AQ1121" s="91" t="str">
        <f>IFERROR(VLOOKUP($AI1121,'PIVOT REPORT'!$A$5:$K$1000,7,FALSE),"")</f>
        <v/>
      </c>
      <c r="AR1121" s="91" t="str">
        <f>IFERROR(VLOOKUP($AI1121,'PIVOT REPORT'!$A$5:$K$1000,8,FALSE),"")</f>
        <v/>
      </c>
      <c r="AS1121" s="1"/>
      <c r="AT1121" s="1" t="str">
        <f t="shared" si="91"/>
        <v/>
      </c>
      <c r="AU1121" s="1" t="str">
        <f t="shared" si="92"/>
        <v>REGLIST</v>
      </c>
      <c r="AV1121" s="1" t="str">
        <f t="shared" si="93"/>
        <v>REGLIST</v>
      </c>
      <c r="AW1121" s="97">
        <f t="shared" si="94"/>
        <v>0</v>
      </c>
      <c r="AX1121" s="96">
        <f t="shared" si="95"/>
        <v>0</v>
      </c>
      <c r="AY1121" s="96">
        <f t="shared" si="96"/>
        <v>0</v>
      </c>
      <c r="AZ1121" s="96">
        <f t="shared" si="97"/>
        <v>0</v>
      </c>
      <c r="BA1121" s="96">
        <f t="shared" si="98"/>
        <v>0</v>
      </c>
      <c r="BB1121" s="96">
        <f t="shared" si="99"/>
        <v>0</v>
      </c>
    </row>
    <row r="1122" spans="33:54" hidden="1" x14ac:dyDescent="0.25">
      <c r="AG1122" s="1" t="str">
        <f t="shared" si="100"/>
        <v/>
      </c>
      <c r="AH1122" s="90">
        <v>548</v>
      </c>
      <c r="AI1122" s="90">
        <v>548</v>
      </c>
      <c r="AJ1122" s="1" t="str">
        <f>IFERROR(VLOOKUP(VLOOKUP($AI1122,SALESTRANS,4,FALSE),'Master Info'!$A$14:$U$113,17,FALSE),"")</f>
        <v/>
      </c>
      <c r="AK1122" s="1" t="str">
        <f>'Master Info'!$B$6&amp;Return!AI1122</f>
        <v>17-18/548</v>
      </c>
      <c r="AL1122" s="93" t="str">
        <f>IFERROR(VLOOKUP($AI1122,'PIVOT REPORT'!$A$5:$K$1000,3,FALSE),"")</f>
        <v/>
      </c>
      <c r="AM1122" s="91" t="str">
        <f>IFERROR(VLOOKUP($AI1122,'PIVOT REPORT'!$A$5:$K$1000,9,FALSE),"")</f>
        <v/>
      </c>
      <c r="AN1122" s="95" t="str">
        <f>IFERROR(VLOOKUP($AI1122,'PIVOT REPORT'!$A$5:$K$1000,4,FALSE),"")</f>
        <v/>
      </c>
      <c r="AO1122" s="91" t="str">
        <f>IFERROR(VLOOKUP($AI1122,'PIVOT REPORT'!$A$5:$K$1000,5,FALSE),"")</f>
        <v/>
      </c>
      <c r="AP1122" s="91" t="str">
        <f>IFERROR(VLOOKUP($AI1122,'PIVOT REPORT'!$A$5:$K$1000,6,FALSE),"")</f>
        <v/>
      </c>
      <c r="AQ1122" s="91" t="str">
        <f>IFERROR(VLOOKUP($AI1122,'PIVOT REPORT'!$A$5:$K$1000,7,FALSE),"")</f>
        <v/>
      </c>
      <c r="AR1122" s="91" t="str">
        <f>IFERROR(VLOOKUP($AI1122,'PIVOT REPORT'!$A$5:$K$1000,8,FALSE),"")</f>
        <v/>
      </c>
      <c r="AS1122" s="1"/>
      <c r="AT1122" s="1" t="str">
        <f t="shared" si="91"/>
        <v/>
      </c>
      <c r="AU1122" s="1" t="str">
        <f t="shared" si="92"/>
        <v>REGLIST</v>
      </c>
      <c r="AV1122" s="1" t="str">
        <f t="shared" si="93"/>
        <v>REGLIST</v>
      </c>
      <c r="AW1122" s="97">
        <f t="shared" si="94"/>
        <v>0</v>
      </c>
      <c r="AX1122" s="96">
        <f t="shared" si="95"/>
        <v>0</v>
      </c>
      <c r="AY1122" s="96">
        <f t="shared" si="96"/>
        <v>0</v>
      </c>
      <c r="AZ1122" s="96">
        <f t="shared" si="97"/>
        <v>0</v>
      </c>
      <c r="BA1122" s="96">
        <f t="shared" si="98"/>
        <v>0</v>
      </c>
      <c r="BB1122" s="96">
        <f t="shared" si="99"/>
        <v>0</v>
      </c>
    </row>
    <row r="1123" spans="33:54" hidden="1" x14ac:dyDescent="0.25">
      <c r="AG1123" s="1" t="str">
        <f t="shared" si="100"/>
        <v/>
      </c>
      <c r="AH1123" s="90">
        <v>549</v>
      </c>
      <c r="AI1123" s="90">
        <v>549</v>
      </c>
      <c r="AJ1123" s="1" t="str">
        <f>IFERROR(VLOOKUP(VLOOKUP($AI1123,SALESTRANS,4,FALSE),'Master Info'!$A$14:$U$113,17,FALSE),"")</f>
        <v/>
      </c>
      <c r="AK1123" s="1" t="str">
        <f>'Master Info'!$B$6&amp;Return!AI1123</f>
        <v>17-18/549</v>
      </c>
      <c r="AL1123" s="93" t="str">
        <f>IFERROR(VLOOKUP($AI1123,'PIVOT REPORT'!$A$5:$K$1000,3,FALSE),"")</f>
        <v/>
      </c>
      <c r="AM1123" s="91" t="str">
        <f>IFERROR(VLOOKUP($AI1123,'PIVOT REPORT'!$A$5:$K$1000,9,FALSE),"")</f>
        <v/>
      </c>
      <c r="AN1123" s="95" t="str">
        <f>IFERROR(VLOOKUP($AI1123,'PIVOT REPORT'!$A$5:$K$1000,4,FALSE),"")</f>
        <v/>
      </c>
      <c r="AO1123" s="91" t="str">
        <f>IFERROR(VLOOKUP($AI1123,'PIVOT REPORT'!$A$5:$K$1000,5,FALSE),"")</f>
        <v/>
      </c>
      <c r="AP1123" s="91" t="str">
        <f>IFERROR(VLOOKUP($AI1123,'PIVOT REPORT'!$A$5:$K$1000,6,FALSE),"")</f>
        <v/>
      </c>
      <c r="AQ1123" s="91" t="str">
        <f>IFERROR(VLOOKUP($AI1123,'PIVOT REPORT'!$A$5:$K$1000,7,FALSE),"")</f>
        <v/>
      </c>
      <c r="AR1123" s="91" t="str">
        <f>IFERROR(VLOOKUP($AI1123,'PIVOT REPORT'!$A$5:$K$1000,8,FALSE),"")</f>
        <v/>
      </c>
      <c r="AS1123" s="1"/>
      <c r="AT1123" s="1" t="str">
        <f t="shared" si="91"/>
        <v/>
      </c>
      <c r="AU1123" s="1" t="str">
        <f t="shared" si="92"/>
        <v>REGLIST</v>
      </c>
      <c r="AV1123" s="1" t="str">
        <f t="shared" si="93"/>
        <v>REGLIST</v>
      </c>
      <c r="AW1123" s="97">
        <f t="shared" si="94"/>
        <v>0</v>
      </c>
      <c r="AX1123" s="96">
        <f t="shared" si="95"/>
        <v>0</v>
      </c>
      <c r="AY1123" s="96">
        <f t="shared" si="96"/>
        <v>0</v>
      </c>
      <c r="AZ1123" s="96">
        <f t="shared" si="97"/>
        <v>0</v>
      </c>
      <c r="BA1123" s="96">
        <f t="shared" si="98"/>
        <v>0</v>
      </c>
      <c r="BB1123" s="96">
        <f t="shared" si="99"/>
        <v>0</v>
      </c>
    </row>
    <row r="1124" spans="33:54" hidden="1" x14ac:dyDescent="0.25">
      <c r="AG1124" s="1" t="str">
        <f t="shared" si="100"/>
        <v/>
      </c>
      <c r="AH1124" s="90">
        <v>550</v>
      </c>
      <c r="AI1124" s="90">
        <v>550</v>
      </c>
      <c r="AJ1124" s="1" t="str">
        <f>IFERROR(VLOOKUP(VLOOKUP($AI1124,SALESTRANS,4,FALSE),'Master Info'!$A$14:$U$113,17,FALSE),"")</f>
        <v/>
      </c>
      <c r="AK1124" s="1" t="str">
        <f>'Master Info'!$B$6&amp;Return!AI1124</f>
        <v>17-18/550</v>
      </c>
      <c r="AL1124" s="93" t="str">
        <f>IFERROR(VLOOKUP($AI1124,'PIVOT REPORT'!$A$5:$K$1000,3,FALSE),"")</f>
        <v/>
      </c>
      <c r="AM1124" s="91" t="str">
        <f>IFERROR(VLOOKUP($AI1124,'PIVOT REPORT'!$A$5:$K$1000,9,FALSE),"")</f>
        <v/>
      </c>
      <c r="AN1124" s="95" t="str">
        <f>IFERROR(VLOOKUP($AI1124,'PIVOT REPORT'!$A$5:$K$1000,4,FALSE),"")</f>
        <v/>
      </c>
      <c r="AO1124" s="91" t="str">
        <f>IFERROR(VLOOKUP($AI1124,'PIVOT REPORT'!$A$5:$K$1000,5,FALSE),"")</f>
        <v/>
      </c>
      <c r="AP1124" s="91" t="str">
        <f>IFERROR(VLOOKUP($AI1124,'PIVOT REPORT'!$A$5:$K$1000,6,FALSE),"")</f>
        <v/>
      </c>
      <c r="AQ1124" s="91" t="str">
        <f>IFERROR(VLOOKUP($AI1124,'PIVOT REPORT'!$A$5:$K$1000,7,FALSE),"")</f>
        <v/>
      </c>
      <c r="AR1124" s="91" t="str">
        <f>IFERROR(VLOOKUP($AI1124,'PIVOT REPORT'!$A$5:$K$1000,8,FALSE),"")</f>
        <v/>
      </c>
      <c r="AS1124" s="1"/>
      <c r="AT1124" s="1" t="str">
        <f t="shared" si="91"/>
        <v/>
      </c>
      <c r="AU1124" s="1" t="str">
        <f t="shared" si="92"/>
        <v>REGLIST</v>
      </c>
      <c r="AV1124" s="1" t="str">
        <f t="shared" si="93"/>
        <v>REGLIST</v>
      </c>
      <c r="AW1124" s="97">
        <f t="shared" si="94"/>
        <v>0</v>
      </c>
      <c r="AX1124" s="96">
        <f t="shared" si="95"/>
        <v>0</v>
      </c>
      <c r="AY1124" s="96">
        <f t="shared" si="96"/>
        <v>0</v>
      </c>
      <c r="AZ1124" s="96">
        <f t="shared" si="97"/>
        <v>0</v>
      </c>
      <c r="BA1124" s="96">
        <f t="shared" si="98"/>
        <v>0</v>
      </c>
      <c r="BB1124" s="96">
        <f t="shared" si="99"/>
        <v>0</v>
      </c>
    </row>
    <row r="1125" spans="33:54" hidden="1" x14ac:dyDescent="0.25">
      <c r="AG1125" s="1" t="str">
        <f t="shared" si="100"/>
        <v/>
      </c>
      <c r="AH1125" s="90">
        <v>551</v>
      </c>
      <c r="AI1125" s="90">
        <v>551</v>
      </c>
      <c r="AJ1125" s="1" t="str">
        <f>IFERROR(VLOOKUP(VLOOKUP($AI1125,SALESTRANS,4,FALSE),'Master Info'!$A$14:$U$113,17,FALSE),"")</f>
        <v/>
      </c>
      <c r="AK1125" s="1" t="str">
        <f>'Master Info'!$B$6&amp;Return!AI1125</f>
        <v>17-18/551</v>
      </c>
      <c r="AL1125" s="93" t="str">
        <f>IFERROR(VLOOKUP($AI1125,'PIVOT REPORT'!$A$5:$K$1000,3,FALSE),"")</f>
        <v/>
      </c>
      <c r="AM1125" s="91" t="str">
        <f>IFERROR(VLOOKUP($AI1125,'PIVOT REPORT'!$A$5:$K$1000,9,FALSE),"")</f>
        <v/>
      </c>
      <c r="AN1125" s="95" t="str">
        <f>IFERROR(VLOOKUP($AI1125,'PIVOT REPORT'!$A$5:$K$1000,4,FALSE),"")</f>
        <v/>
      </c>
      <c r="AO1125" s="91" t="str">
        <f>IFERROR(VLOOKUP($AI1125,'PIVOT REPORT'!$A$5:$K$1000,5,FALSE),"")</f>
        <v/>
      </c>
      <c r="AP1125" s="91" t="str">
        <f>IFERROR(VLOOKUP($AI1125,'PIVOT REPORT'!$A$5:$K$1000,6,FALSE),"")</f>
        <v/>
      </c>
      <c r="AQ1125" s="91" t="str">
        <f>IFERROR(VLOOKUP($AI1125,'PIVOT REPORT'!$A$5:$K$1000,7,FALSE),"")</f>
        <v/>
      </c>
      <c r="AR1125" s="91" t="str">
        <f>IFERROR(VLOOKUP($AI1125,'PIVOT REPORT'!$A$5:$K$1000,8,FALSE),"")</f>
        <v/>
      </c>
      <c r="AS1125" s="1"/>
      <c r="AT1125" s="1" t="str">
        <f t="shared" si="91"/>
        <v/>
      </c>
      <c r="AU1125" s="1" t="str">
        <f t="shared" si="92"/>
        <v>REGLIST</v>
      </c>
      <c r="AV1125" s="1" t="str">
        <f t="shared" si="93"/>
        <v>REGLIST</v>
      </c>
      <c r="AW1125" s="97">
        <f t="shared" si="94"/>
        <v>0</v>
      </c>
      <c r="AX1125" s="96">
        <f t="shared" si="95"/>
        <v>0</v>
      </c>
      <c r="AY1125" s="96">
        <f t="shared" si="96"/>
        <v>0</v>
      </c>
      <c r="AZ1125" s="96">
        <f t="shared" si="97"/>
        <v>0</v>
      </c>
      <c r="BA1125" s="96">
        <f t="shared" si="98"/>
        <v>0</v>
      </c>
      <c r="BB1125" s="96">
        <f t="shared" si="99"/>
        <v>0</v>
      </c>
    </row>
    <row r="1126" spans="33:54" hidden="1" x14ac:dyDescent="0.25">
      <c r="AG1126" s="1" t="str">
        <f t="shared" si="100"/>
        <v/>
      </c>
      <c r="AH1126" s="90">
        <v>552</v>
      </c>
      <c r="AI1126" s="90">
        <v>552</v>
      </c>
      <c r="AJ1126" s="1" t="str">
        <f>IFERROR(VLOOKUP(VLOOKUP($AI1126,SALESTRANS,4,FALSE),'Master Info'!$A$14:$U$113,17,FALSE),"")</f>
        <v/>
      </c>
      <c r="AK1126" s="1" t="str">
        <f>'Master Info'!$B$6&amp;Return!AI1126</f>
        <v>17-18/552</v>
      </c>
      <c r="AL1126" s="93" t="str">
        <f>IFERROR(VLOOKUP($AI1126,'PIVOT REPORT'!$A$5:$K$1000,3,FALSE),"")</f>
        <v/>
      </c>
      <c r="AM1126" s="91" t="str">
        <f>IFERROR(VLOOKUP($AI1126,'PIVOT REPORT'!$A$5:$K$1000,9,FALSE),"")</f>
        <v/>
      </c>
      <c r="AN1126" s="95" t="str">
        <f>IFERROR(VLOOKUP($AI1126,'PIVOT REPORT'!$A$5:$K$1000,4,FALSE),"")</f>
        <v/>
      </c>
      <c r="AO1126" s="91" t="str">
        <f>IFERROR(VLOOKUP($AI1126,'PIVOT REPORT'!$A$5:$K$1000,5,FALSE),"")</f>
        <v/>
      </c>
      <c r="AP1126" s="91" t="str">
        <f>IFERROR(VLOOKUP($AI1126,'PIVOT REPORT'!$A$5:$K$1000,6,FALSE),"")</f>
        <v/>
      </c>
      <c r="AQ1126" s="91" t="str">
        <f>IFERROR(VLOOKUP($AI1126,'PIVOT REPORT'!$A$5:$K$1000,7,FALSE),"")</f>
        <v/>
      </c>
      <c r="AR1126" s="91" t="str">
        <f>IFERROR(VLOOKUP($AI1126,'PIVOT REPORT'!$A$5:$K$1000,8,FALSE),"")</f>
        <v/>
      </c>
      <c r="AS1126" s="1"/>
      <c r="AT1126" s="1" t="str">
        <f t="shared" si="91"/>
        <v/>
      </c>
      <c r="AU1126" s="1" t="str">
        <f t="shared" si="92"/>
        <v>REGLIST</v>
      </c>
      <c r="AV1126" s="1" t="str">
        <f t="shared" si="93"/>
        <v>REGLIST</v>
      </c>
      <c r="AW1126" s="97">
        <f t="shared" si="94"/>
        <v>0</v>
      </c>
      <c r="AX1126" s="96">
        <f t="shared" si="95"/>
        <v>0</v>
      </c>
      <c r="AY1126" s="96">
        <f t="shared" si="96"/>
        <v>0</v>
      </c>
      <c r="AZ1126" s="96">
        <f t="shared" si="97"/>
        <v>0</v>
      </c>
      <c r="BA1126" s="96">
        <f t="shared" si="98"/>
        <v>0</v>
      </c>
      <c r="BB1126" s="96">
        <f t="shared" si="99"/>
        <v>0</v>
      </c>
    </row>
    <row r="1127" spans="33:54" hidden="1" x14ac:dyDescent="0.25">
      <c r="AG1127" s="1" t="str">
        <f t="shared" si="100"/>
        <v/>
      </c>
      <c r="AH1127" s="90">
        <v>553</v>
      </c>
      <c r="AI1127" s="90">
        <v>553</v>
      </c>
      <c r="AJ1127" s="1" t="str">
        <f>IFERROR(VLOOKUP(VLOOKUP($AI1127,SALESTRANS,4,FALSE),'Master Info'!$A$14:$U$113,17,FALSE),"")</f>
        <v/>
      </c>
      <c r="AK1127" s="1" t="str">
        <f>'Master Info'!$B$6&amp;Return!AI1127</f>
        <v>17-18/553</v>
      </c>
      <c r="AL1127" s="93" t="str">
        <f>IFERROR(VLOOKUP($AI1127,'PIVOT REPORT'!$A$5:$K$1000,3,FALSE),"")</f>
        <v/>
      </c>
      <c r="AM1127" s="91" t="str">
        <f>IFERROR(VLOOKUP($AI1127,'PIVOT REPORT'!$A$5:$K$1000,9,FALSE),"")</f>
        <v/>
      </c>
      <c r="AN1127" s="95" t="str">
        <f>IFERROR(VLOOKUP($AI1127,'PIVOT REPORT'!$A$5:$K$1000,4,FALSE),"")</f>
        <v/>
      </c>
      <c r="AO1127" s="91" t="str">
        <f>IFERROR(VLOOKUP($AI1127,'PIVOT REPORT'!$A$5:$K$1000,5,FALSE),"")</f>
        <v/>
      </c>
      <c r="AP1127" s="91" t="str">
        <f>IFERROR(VLOOKUP($AI1127,'PIVOT REPORT'!$A$5:$K$1000,6,FALSE),"")</f>
        <v/>
      </c>
      <c r="AQ1127" s="91" t="str">
        <f>IFERROR(VLOOKUP($AI1127,'PIVOT REPORT'!$A$5:$K$1000,7,FALSE),"")</f>
        <v/>
      </c>
      <c r="AR1127" s="91" t="str">
        <f>IFERROR(VLOOKUP($AI1127,'PIVOT REPORT'!$A$5:$K$1000,8,FALSE),"")</f>
        <v/>
      </c>
      <c r="AS1127" s="1"/>
      <c r="AT1127" s="1" t="str">
        <f t="shared" si="91"/>
        <v/>
      </c>
      <c r="AU1127" s="1" t="str">
        <f t="shared" si="92"/>
        <v>REGLIST</v>
      </c>
      <c r="AV1127" s="1" t="str">
        <f t="shared" si="93"/>
        <v>REGLIST</v>
      </c>
      <c r="AW1127" s="97">
        <f t="shared" si="94"/>
        <v>0</v>
      </c>
      <c r="AX1127" s="96">
        <f t="shared" si="95"/>
        <v>0</v>
      </c>
      <c r="AY1127" s="96">
        <f t="shared" si="96"/>
        <v>0</v>
      </c>
      <c r="AZ1127" s="96">
        <f t="shared" si="97"/>
        <v>0</v>
      </c>
      <c r="BA1127" s="96">
        <f t="shared" si="98"/>
        <v>0</v>
      </c>
      <c r="BB1127" s="96">
        <f t="shared" si="99"/>
        <v>0</v>
      </c>
    </row>
    <row r="1128" spans="33:54" hidden="1" x14ac:dyDescent="0.25">
      <c r="AG1128" s="1" t="str">
        <f t="shared" si="100"/>
        <v/>
      </c>
      <c r="AH1128" s="90">
        <v>554</v>
      </c>
      <c r="AI1128" s="90">
        <v>554</v>
      </c>
      <c r="AJ1128" s="1" t="str">
        <f>IFERROR(VLOOKUP(VLOOKUP($AI1128,SALESTRANS,4,FALSE),'Master Info'!$A$14:$U$113,17,FALSE),"")</f>
        <v/>
      </c>
      <c r="AK1128" s="1" t="str">
        <f>'Master Info'!$B$6&amp;Return!AI1128</f>
        <v>17-18/554</v>
      </c>
      <c r="AL1128" s="93" t="str">
        <f>IFERROR(VLOOKUP($AI1128,'PIVOT REPORT'!$A$5:$K$1000,3,FALSE),"")</f>
        <v/>
      </c>
      <c r="AM1128" s="91" t="str">
        <f>IFERROR(VLOOKUP($AI1128,'PIVOT REPORT'!$A$5:$K$1000,9,FALSE),"")</f>
        <v/>
      </c>
      <c r="AN1128" s="95" t="str">
        <f>IFERROR(VLOOKUP($AI1128,'PIVOT REPORT'!$A$5:$K$1000,4,FALSE),"")</f>
        <v/>
      </c>
      <c r="AO1128" s="91" t="str">
        <f>IFERROR(VLOOKUP($AI1128,'PIVOT REPORT'!$A$5:$K$1000,5,FALSE),"")</f>
        <v/>
      </c>
      <c r="AP1128" s="91" t="str">
        <f>IFERROR(VLOOKUP($AI1128,'PIVOT REPORT'!$A$5:$K$1000,6,FALSE),"")</f>
        <v/>
      </c>
      <c r="AQ1128" s="91" t="str">
        <f>IFERROR(VLOOKUP($AI1128,'PIVOT REPORT'!$A$5:$K$1000,7,FALSE),"")</f>
        <v/>
      </c>
      <c r="AR1128" s="91" t="str">
        <f>IFERROR(VLOOKUP($AI1128,'PIVOT REPORT'!$A$5:$K$1000,8,FALSE),"")</f>
        <v/>
      </c>
      <c r="AS1128" s="1"/>
      <c r="AT1128" s="1" t="str">
        <f t="shared" si="91"/>
        <v/>
      </c>
      <c r="AU1128" s="1" t="str">
        <f t="shared" si="92"/>
        <v>REGLIST</v>
      </c>
      <c r="AV1128" s="1" t="str">
        <f t="shared" si="93"/>
        <v>REGLIST</v>
      </c>
      <c r="AW1128" s="97">
        <f t="shared" si="94"/>
        <v>0</v>
      </c>
      <c r="AX1128" s="96">
        <f t="shared" si="95"/>
        <v>0</v>
      </c>
      <c r="AY1128" s="96">
        <f t="shared" si="96"/>
        <v>0</v>
      </c>
      <c r="AZ1128" s="96">
        <f t="shared" si="97"/>
        <v>0</v>
      </c>
      <c r="BA1128" s="96">
        <f t="shared" si="98"/>
        <v>0</v>
      </c>
      <c r="BB1128" s="96">
        <f t="shared" si="99"/>
        <v>0</v>
      </c>
    </row>
    <row r="1129" spans="33:54" hidden="1" x14ac:dyDescent="0.25">
      <c r="AG1129" s="1" t="str">
        <f t="shared" si="100"/>
        <v/>
      </c>
      <c r="AH1129" s="90">
        <v>555</v>
      </c>
      <c r="AI1129" s="90">
        <v>555</v>
      </c>
      <c r="AJ1129" s="1" t="str">
        <f>IFERROR(VLOOKUP(VLOOKUP($AI1129,SALESTRANS,4,FALSE),'Master Info'!$A$14:$U$113,17,FALSE),"")</f>
        <v/>
      </c>
      <c r="AK1129" s="1" t="str">
        <f>'Master Info'!$B$6&amp;Return!AI1129</f>
        <v>17-18/555</v>
      </c>
      <c r="AL1129" s="93" t="str">
        <f>IFERROR(VLOOKUP($AI1129,'PIVOT REPORT'!$A$5:$K$1000,3,FALSE),"")</f>
        <v/>
      </c>
      <c r="AM1129" s="91" t="str">
        <f>IFERROR(VLOOKUP($AI1129,'PIVOT REPORT'!$A$5:$K$1000,9,FALSE),"")</f>
        <v/>
      </c>
      <c r="AN1129" s="95" t="str">
        <f>IFERROR(VLOOKUP($AI1129,'PIVOT REPORT'!$A$5:$K$1000,4,FALSE),"")</f>
        <v/>
      </c>
      <c r="AO1129" s="91" t="str">
        <f>IFERROR(VLOOKUP($AI1129,'PIVOT REPORT'!$A$5:$K$1000,5,FALSE),"")</f>
        <v/>
      </c>
      <c r="AP1129" s="91" t="str">
        <f>IFERROR(VLOOKUP($AI1129,'PIVOT REPORT'!$A$5:$K$1000,6,FALSE),"")</f>
        <v/>
      </c>
      <c r="AQ1129" s="91" t="str">
        <f>IFERROR(VLOOKUP($AI1129,'PIVOT REPORT'!$A$5:$K$1000,7,FALSE),"")</f>
        <v/>
      </c>
      <c r="AR1129" s="91" t="str">
        <f>IFERROR(VLOOKUP($AI1129,'PIVOT REPORT'!$A$5:$K$1000,8,FALSE),"")</f>
        <v/>
      </c>
      <c r="AS1129" s="1"/>
      <c r="AT1129" s="1" t="str">
        <f t="shared" si="91"/>
        <v/>
      </c>
      <c r="AU1129" s="1" t="str">
        <f t="shared" si="92"/>
        <v>REGLIST</v>
      </c>
      <c r="AV1129" s="1" t="str">
        <f t="shared" si="93"/>
        <v>REGLIST</v>
      </c>
      <c r="AW1129" s="97">
        <f t="shared" si="94"/>
        <v>0</v>
      </c>
      <c r="AX1129" s="96">
        <f t="shared" si="95"/>
        <v>0</v>
      </c>
      <c r="AY1129" s="96">
        <f t="shared" si="96"/>
        <v>0</v>
      </c>
      <c r="AZ1129" s="96">
        <f t="shared" si="97"/>
        <v>0</v>
      </c>
      <c r="BA1129" s="96">
        <f t="shared" si="98"/>
        <v>0</v>
      </c>
      <c r="BB1129" s="96">
        <f t="shared" si="99"/>
        <v>0</v>
      </c>
    </row>
    <row r="1130" spans="33:54" hidden="1" x14ac:dyDescent="0.25">
      <c r="AG1130" s="1" t="str">
        <f t="shared" si="100"/>
        <v/>
      </c>
      <c r="AH1130" s="90">
        <v>556</v>
      </c>
      <c r="AI1130" s="90">
        <v>556</v>
      </c>
      <c r="AJ1130" s="1" t="str">
        <f>IFERROR(VLOOKUP(VLOOKUP($AI1130,SALESTRANS,4,FALSE),'Master Info'!$A$14:$U$113,17,FALSE),"")</f>
        <v/>
      </c>
      <c r="AK1130" s="1" t="str">
        <f>'Master Info'!$B$6&amp;Return!AI1130</f>
        <v>17-18/556</v>
      </c>
      <c r="AL1130" s="93" t="str">
        <f>IFERROR(VLOOKUP($AI1130,'PIVOT REPORT'!$A$5:$K$1000,3,FALSE),"")</f>
        <v/>
      </c>
      <c r="AM1130" s="91" t="str">
        <f>IFERROR(VLOOKUP($AI1130,'PIVOT REPORT'!$A$5:$K$1000,9,FALSE),"")</f>
        <v/>
      </c>
      <c r="AN1130" s="95" t="str">
        <f>IFERROR(VLOOKUP($AI1130,'PIVOT REPORT'!$A$5:$K$1000,4,FALSE),"")</f>
        <v/>
      </c>
      <c r="AO1130" s="91" t="str">
        <f>IFERROR(VLOOKUP($AI1130,'PIVOT REPORT'!$A$5:$K$1000,5,FALSE),"")</f>
        <v/>
      </c>
      <c r="AP1130" s="91" t="str">
        <f>IFERROR(VLOOKUP($AI1130,'PIVOT REPORT'!$A$5:$K$1000,6,FALSE),"")</f>
        <v/>
      </c>
      <c r="AQ1130" s="91" t="str">
        <f>IFERROR(VLOOKUP($AI1130,'PIVOT REPORT'!$A$5:$K$1000,7,FALSE),"")</f>
        <v/>
      </c>
      <c r="AR1130" s="91" t="str">
        <f>IFERROR(VLOOKUP($AI1130,'PIVOT REPORT'!$A$5:$K$1000,8,FALSE),"")</f>
        <v/>
      </c>
      <c r="AS1130" s="1"/>
      <c r="AT1130" s="1" t="str">
        <f t="shared" si="91"/>
        <v/>
      </c>
      <c r="AU1130" s="1" t="str">
        <f t="shared" si="92"/>
        <v>REGLIST</v>
      </c>
      <c r="AV1130" s="1" t="str">
        <f t="shared" si="93"/>
        <v>REGLIST</v>
      </c>
      <c r="AW1130" s="97">
        <f t="shared" si="94"/>
        <v>0</v>
      </c>
      <c r="AX1130" s="96">
        <f t="shared" si="95"/>
        <v>0</v>
      </c>
      <c r="AY1130" s="96">
        <f t="shared" si="96"/>
        <v>0</v>
      </c>
      <c r="AZ1130" s="96">
        <f t="shared" si="97"/>
        <v>0</v>
      </c>
      <c r="BA1130" s="96">
        <f t="shared" si="98"/>
        <v>0</v>
      </c>
      <c r="BB1130" s="96">
        <f t="shared" si="99"/>
        <v>0</v>
      </c>
    </row>
    <row r="1131" spans="33:54" hidden="1" x14ac:dyDescent="0.25">
      <c r="AG1131" s="1" t="str">
        <f t="shared" si="100"/>
        <v/>
      </c>
      <c r="AH1131" s="90">
        <v>557</v>
      </c>
      <c r="AI1131" s="90">
        <v>557</v>
      </c>
      <c r="AJ1131" s="1" t="str">
        <f>IFERROR(VLOOKUP(VLOOKUP($AI1131,SALESTRANS,4,FALSE),'Master Info'!$A$14:$U$113,17,FALSE),"")</f>
        <v/>
      </c>
      <c r="AK1131" s="1" t="str">
        <f>'Master Info'!$B$6&amp;Return!AI1131</f>
        <v>17-18/557</v>
      </c>
      <c r="AL1131" s="93" t="str">
        <f>IFERROR(VLOOKUP($AI1131,'PIVOT REPORT'!$A$5:$K$1000,3,FALSE),"")</f>
        <v/>
      </c>
      <c r="AM1131" s="91" t="str">
        <f>IFERROR(VLOOKUP($AI1131,'PIVOT REPORT'!$A$5:$K$1000,9,FALSE),"")</f>
        <v/>
      </c>
      <c r="AN1131" s="95" t="str">
        <f>IFERROR(VLOOKUP($AI1131,'PIVOT REPORT'!$A$5:$K$1000,4,FALSE),"")</f>
        <v/>
      </c>
      <c r="AO1131" s="91" t="str">
        <f>IFERROR(VLOOKUP($AI1131,'PIVOT REPORT'!$A$5:$K$1000,5,FALSE),"")</f>
        <v/>
      </c>
      <c r="AP1131" s="91" t="str">
        <f>IFERROR(VLOOKUP($AI1131,'PIVOT REPORT'!$A$5:$K$1000,6,FALSE),"")</f>
        <v/>
      </c>
      <c r="AQ1131" s="91" t="str">
        <f>IFERROR(VLOOKUP($AI1131,'PIVOT REPORT'!$A$5:$K$1000,7,FALSE),"")</f>
        <v/>
      </c>
      <c r="AR1131" s="91" t="str">
        <f>IFERROR(VLOOKUP($AI1131,'PIVOT REPORT'!$A$5:$K$1000,8,FALSE),"")</f>
        <v/>
      </c>
      <c r="AS1131" s="1"/>
      <c r="AT1131" s="1" t="str">
        <f t="shared" si="91"/>
        <v/>
      </c>
      <c r="AU1131" s="1" t="str">
        <f t="shared" si="92"/>
        <v>REGLIST</v>
      </c>
      <c r="AV1131" s="1" t="str">
        <f t="shared" si="93"/>
        <v>REGLIST</v>
      </c>
      <c r="AW1131" s="97">
        <f t="shared" si="94"/>
        <v>0</v>
      </c>
      <c r="AX1131" s="96">
        <f t="shared" si="95"/>
        <v>0</v>
      </c>
      <c r="AY1131" s="96">
        <f t="shared" si="96"/>
        <v>0</v>
      </c>
      <c r="AZ1131" s="96">
        <f t="shared" si="97"/>
        <v>0</v>
      </c>
      <c r="BA1131" s="96">
        <f t="shared" si="98"/>
        <v>0</v>
      </c>
      <c r="BB1131" s="96">
        <f t="shared" si="99"/>
        <v>0</v>
      </c>
    </row>
    <row r="1132" spans="33:54" hidden="1" x14ac:dyDescent="0.25">
      <c r="AG1132" s="1" t="str">
        <f t="shared" si="100"/>
        <v/>
      </c>
      <c r="AH1132" s="90">
        <v>558</v>
      </c>
      <c r="AI1132" s="90">
        <v>558</v>
      </c>
      <c r="AJ1132" s="1" t="str">
        <f>IFERROR(VLOOKUP(VLOOKUP($AI1132,SALESTRANS,4,FALSE),'Master Info'!$A$14:$U$113,17,FALSE),"")</f>
        <v/>
      </c>
      <c r="AK1132" s="1" t="str">
        <f>'Master Info'!$B$6&amp;Return!AI1132</f>
        <v>17-18/558</v>
      </c>
      <c r="AL1132" s="93" t="str">
        <f>IFERROR(VLOOKUP($AI1132,'PIVOT REPORT'!$A$5:$K$1000,3,FALSE),"")</f>
        <v/>
      </c>
      <c r="AM1132" s="91" t="str">
        <f>IFERROR(VLOOKUP($AI1132,'PIVOT REPORT'!$A$5:$K$1000,9,FALSE),"")</f>
        <v/>
      </c>
      <c r="AN1132" s="95" t="str">
        <f>IFERROR(VLOOKUP($AI1132,'PIVOT REPORT'!$A$5:$K$1000,4,FALSE),"")</f>
        <v/>
      </c>
      <c r="AO1132" s="91" t="str">
        <f>IFERROR(VLOOKUP($AI1132,'PIVOT REPORT'!$A$5:$K$1000,5,FALSE),"")</f>
        <v/>
      </c>
      <c r="AP1132" s="91" t="str">
        <f>IFERROR(VLOOKUP($AI1132,'PIVOT REPORT'!$A$5:$K$1000,6,FALSE),"")</f>
        <v/>
      </c>
      <c r="AQ1132" s="91" t="str">
        <f>IFERROR(VLOOKUP($AI1132,'PIVOT REPORT'!$A$5:$K$1000,7,FALSE),"")</f>
        <v/>
      </c>
      <c r="AR1132" s="91" t="str">
        <f>IFERROR(VLOOKUP($AI1132,'PIVOT REPORT'!$A$5:$K$1000,8,FALSE),"")</f>
        <v/>
      </c>
      <c r="AS1132" s="1"/>
      <c r="AT1132" s="1" t="str">
        <f t="shared" si="91"/>
        <v/>
      </c>
      <c r="AU1132" s="1" t="str">
        <f t="shared" si="92"/>
        <v>REGLIST</v>
      </c>
      <c r="AV1132" s="1" t="str">
        <f t="shared" si="93"/>
        <v>REGLIST</v>
      </c>
      <c r="AW1132" s="97">
        <f t="shared" si="94"/>
        <v>0</v>
      </c>
      <c r="AX1132" s="96">
        <f t="shared" si="95"/>
        <v>0</v>
      </c>
      <c r="AY1132" s="96">
        <f t="shared" si="96"/>
        <v>0</v>
      </c>
      <c r="AZ1132" s="96">
        <f t="shared" si="97"/>
        <v>0</v>
      </c>
      <c r="BA1132" s="96">
        <f t="shared" si="98"/>
        <v>0</v>
      </c>
      <c r="BB1132" s="96">
        <f t="shared" si="99"/>
        <v>0</v>
      </c>
    </row>
    <row r="1133" spans="33:54" hidden="1" x14ac:dyDescent="0.25">
      <c r="AG1133" s="1" t="str">
        <f t="shared" si="100"/>
        <v/>
      </c>
      <c r="AH1133" s="90">
        <v>559</v>
      </c>
      <c r="AI1133" s="90">
        <v>559</v>
      </c>
      <c r="AJ1133" s="1" t="str">
        <f>IFERROR(VLOOKUP(VLOOKUP($AI1133,SALESTRANS,4,FALSE),'Master Info'!$A$14:$U$113,17,FALSE),"")</f>
        <v/>
      </c>
      <c r="AK1133" s="1" t="str">
        <f>'Master Info'!$B$6&amp;Return!AI1133</f>
        <v>17-18/559</v>
      </c>
      <c r="AL1133" s="93" t="str">
        <f>IFERROR(VLOOKUP($AI1133,'PIVOT REPORT'!$A$5:$K$1000,3,FALSE),"")</f>
        <v/>
      </c>
      <c r="AM1133" s="91" t="str">
        <f>IFERROR(VLOOKUP($AI1133,'PIVOT REPORT'!$A$5:$K$1000,9,FALSE),"")</f>
        <v/>
      </c>
      <c r="AN1133" s="95" t="str">
        <f>IFERROR(VLOOKUP($AI1133,'PIVOT REPORT'!$A$5:$K$1000,4,FALSE),"")</f>
        <v/>
      </c>
      <c r="AO1133" s="91" t="str">
        <f>IFERROR(VLOOKUP($AI1133,'PIVOT REPORT'!$A$5:$K$1000,5,FALSE),"")</f>
        <v/>
      </c>
      <c r="AP1133" s="91" t="str">
        <f>IFERROR(VLOOKUP($AI1133,'PIVOT REPORT'!$A$5:$K$1000,6,FALSE),"")</f>
        <v/>
      </c>
      <c r="AQ1133" s="91" t="str">
        <f>IFERROR(VLOOKUP($AI1133,'PIVOT REPORT'!$A$5:$K$1000,7,FALSE),"")</f>
        <v/>
      </c>
      <c r="AR1133" s="91" t="str">
        <f>IFERROR(VLOOKUP($AI1133,'PIVOT REPORT'!$A$5:$K$1000,8,FALSE),"")</f>
        <v/>
      </c>
      <c r="AS1133" s="1"/>
      <c r="AT1133" s="1" t="str">
        <f t="shared" si="91"/>
        <v/>
      </c>
      <c r="AU1133" s="1" t="str">
        <f t="shared" si="92"/>
        <v>REGLIST</v>
      </c>
      <c r="AV1133" s="1" t="str">
        <f t="shared" si="93"/>
        <v>REGLIST</v>
      </c>
      <c r="AW1133" s="97">
        <f t="shared" si="94"/>
        <v>0</v>
      </c>
      <c r="AX1133" s="96">
        <f t="shared" si="95"/>
        <v>0</v>
      </c>
      <c r="AY1133" s="96">
        <f t="shared" si="96"/>
        <v>0</v>
      </c>
      <c r="AZ1133" s="96">
        <f t="shared" si="97"/>
        <v>0</v>
      </c>
      <c r="BA1133" s="96">
        <f t="shared" si="98"/>
        <v>0</v>
      </c>
      <c r="BB1133" s="96">
        <f t="shared" si="99"/>
        <v>0</v>
      </c>
    </row>
    <row r="1134" spans="33:54" hidden="1" x14ac:dyDescent="0.25">
      <c r="AG1134" s="1" t="str">
        <f t="shared" si="100"/>
        <v/>
      </c>
      <c r="AH1134" s="90">
        <v>560</v>
      </c>
      <c r="AI1134" s="90">
        <v>560</v>
      </c>
      <c r="AJ1134" s="1" t="str">
        <f>IFERROR(VLOOKUP(VLOOKUP($AI1134,SALESTRANS,4,FALSE),'Master Info'!$A$14:$U$113,17,FALSE),"")</f>
        <v/>
      </c>
      <c r="AK1134" s="1" t="str">
        <f>'Master Info'!$B$6&amp;Return!AI1134</f>
        <v>17-18/560</v>
      </c>
      <c r="AL1134" s="93" t="str">
        <f>IFERROR(VLOOKUP($AI1134,'PIVOT REPORT'!$A$5:$K$1000,3,FALSE),"")</f>
        <v/>
      </c>
      <c r="AM1134" s="91" t="str">
        <f>IFERROR(VLOOKUP($AI1134,'PIVOT REPORT'!$A$5:$K$1000,9,FALSE),"")</f>
        <v/>
      </c>
      <c r="AN1134" s="95" t="str">
        <f>IFERROR(VLOOKUP($AI1134,'PIVOT REPORT'!$A$5:$K$1000,4,FALSE),"")</f>
        <v/>
      </c>
      <c r="AO1134" s="91" t="str">
        <f>IFERROR(VLOOKUP($AI1134,'PIVOT REPORT'!$A$5:$K$1000,5,FALSE),"")</f>
        <v/>
      </c>
      <c r="AP1134" s="91" t="str">
        <f>IFERROR(VLOOKUP($AI1134,'PIVOT REPORT'!$A$5:$K$1000,6,FALSE),"")</f>
        <v/>
      </c>
      <c r="AQ1134" s="91" t="str">
        <f>IFERROR(VLOOKUP($AI1134,'PIVOT REPORT'!$A$5:$K$1000,7,FALSE),"")</f>
        <v/>
      </c>
      <c r="AR1134" s="91" t="str">
        <f>IFERROR(VLOOKUP($AI1134,'PIVOT REPORT'!$A$5:$K$1000,8,FALSE),"")</f>
        <v/>
      </c>
      <c r="AS1134" s="1"/>
      <c r="AT1134" s="1" t="str">
        <f t="shared" si="91"/>
        <v/>
      </c>
      <c r="AU1134" s="1" t="str">
        <f t="shared" si="92"/>
        <v>REGLIST</v>
      </c>
      <c r="AV1134" s="1" t="str">
        <f t="shared" si="93"/>
        <v>REGLIST</v>
      </c>
      <c r="AW1134" s="97">
        <f t="shared" si="94"/>
        <v>0</v>
      </c>
      <c r="AX1134" s="96">
        <f t="shared" si="95"/>
        <v>0</v>
      </c>
      <c r="AY1134" s="96">
        <f t="shared" si="96"/>
        <v>0</v>
      </c>
      <c r="AZ1134" s="96">
        <f t="shared" si="97"/>
        <v>0</v>
      </c>
      <c r="BA1134" s="96">
        <f t="shared" si="98"/>
        <v>0</v>
      </c>
      <c r="BB1134" s="96">
        <f t="shared" si="99"/>
        <v>0</v>
      </c>
    </row>
    <row r="1135" spans="33:54" hidden="1" x14ac:dyDescent="0.25">
      <c r="AG1135" s="1" t="str">
        <f t="shared" si="100"/>
        <v/>
      </c>
      <c r="AH1135" s="90">
        <v>561</v>
      </c>
      <c r="AI1135" s="90">
        <v>561</v>
      </c>
      <c r="AJ1135" s="1" t="str">
        <f>IFERROR(VLOOKUP(VLOOKUP($AI1135,SALESTRANS,4,FALSE),'Master Info'!$A$14:$U$113,17,FALSE),"")</f>
        <v/>
      </c>
      <c r="AK1135" s="1" t="str">
        <f>'Master Info'!$B$6&amp;Return!AI1135</f>
        <v>17-18/561</v>
      </c>
      <c r="AL1135" s="93" t="str">
        <f>IFERROR(VLOOKUP($AI1135,'PIVOT REPORT'!$A$5:$K$1000,3,FALSE),"")</f>
        <v/>
      </c>
      <c r="AM1135" s="91" t="str">
        <f>IFERROR(VLOOKUP($AI1135,'PIVOT REPORT'!$A$5:$K$1000,9,FALSE),"")</f>
        <v/>
      </c>
      <c r="AN1135" s="95" t="str">
        <f>IFERROR(VLOOKUP($AI1135,'PIVOT REPORT'!$A$5:$K$1000,4,FALSE),"")</f>
        <v/>
      </c>
      <c r="AO1135" s="91" t="str">
        <f>IFERROR(VLOOKUP($AI1135,'PIVOT REPORT'!$A$5:$K$1000,5,FALSE),"")</f>
        <v/>
      </c>
      <c r="AP1135" s="91" t="str">
        <f>IFERROR(VLOOKUP($AI1135,'PIVOT REPORT'!$A$5:$K$1000,6,FALSE),"")</f>
        <v/>
      </c>
      <c r="AQ1135" s="91" t="str">
        <f>IFERROR(VLOOKUP($AI1135,'PIVOT REPORT'!$A$5:$K$1000,7,FALSE),"")</f>
        <v/>
      </c>
      <c r="AR1135" s="91" t="str">
        <f>IFERROR(VLOOKUP($AI1135,'PIVOT REPORT'!$A$5:$K$1000,8,FALSE),"")</f>
        <v/>
      </c>
      <c r="AS1135" s="1"/>
      <c r="AT1135" s="1" t="str">
        <f t="shared" si="91"/>
        <v/>
      </c>
      <c r="AU1135" s="1" t="str">
        <f t="shared" si="92"/>
        <v>REGLIST</v>
      </c>
      <c r="AV1135" s="1" t="str">
        <f t="shared" si="93"/>
        <v>REGLIST</v>
      </c>
      <c r="AW1135" s="97">
        <f t="shared" si="94"/>
        <v>0</v>
      </c>
      <c r="AX1135" s="96">
        <f t="shared" si="95"/>
        <v>0</v>
      </c>
      <c r="AY1135" s="96">
        <f t="shared" si="96"/>
        <v>0</v>
      </c>
      <c r="AZ1135" s="96">
        <f t="shared" si="97"/>
        <v>0</v>
      </c>
      <c r="BA1135" s="96">
        <f t="shared" si="98"/>
        <v>0</v>
      </c>
      <c r="BB1135" s="96">
        <f t="shared" si="99"/>
        <v>0</v>
      </c>
    </row>
    <row r="1136" spans="33:54" hidden="1" x14ac:dyDescent="0.25">
      <c r="AG1136" s="1" t="str">
        <f t="shared" si="100"/>
        <v/>
      </c>
      <c r="AH1136" s="90">
        <v>562</v>
      </c>
      <c r="AI1136" s="90">
        <v>562</v>
      </c>
      <c r="AJ1136" s="1" t="str">
        <f>IFERROR(VLOOKUP(VLOOKUP($AI1136,SALESTRANS,4,FALSE),'Master Info'!$A$14:$U$113,17,FALSE),"")</f>
        <v/>
      </c>
      <c r="AK1136" s="1" t="str">
        <f>'Master Info'!$B$6&amp;Return!AI1136</f>
        <v>17-18/562</v>
      </c>
      <c r="AL1136" s="93" t="str">
        <f>IFERROR(VLOOKUP($AI1136,'PIVOT REPORT'!$A$5:$K$1000,3,FALSE),"")</f>
        <v/>
      </c>
      <c r="AM1136" s="91" t="str">
        <f>IFERROR(VLOOKUP($AI1136,'PIVOT REPORT'!$A$5:$K$1000,9,FALSE),"")</f>
        <v/>
      </c>
      <c r="AN1136" s="95" t="str">
        <f>IFERROR(VLOOKUP($AI1136,'PIVOT REPORT'!$A$5:$K$1000,4,FALSE),"")</f>
        <v/>
      </c>
      <c r="AO1136" s="91" t="str">
        <f>IFERROR(VLOOKUP($AI1136,'PIVOT REPORT'!$A$5:$K$1000,5,FALSE),"")</f>
        <v/>
      </c>
      <c r="AP1136" s="91" t="str">
        <f>IFERROR(VLOOKUP($AI1136,'PIVOT REPORT'!$A$5:$K$1000,6,FALSE),"")</f>
        <v/>
      </c>
      <c r="AQ1136" s="91" t="str">
        <f>IFERROR(VLOOKUP($AI1136,'PIVOT REPORT'!$A$5:$K$1000,7,FALSE),"")</f>
        <v/>
      </c>
      <c r="AR1136" s="91" t="str">
        <f>IFERROR(VLOOKUP($AI1136,'PIVOT REPORT'!$A$5:$K$1000,8,FALSE),"")</f>
        <v/>
      </c>
      <c r="AS1136" s="1"/>
      <c r="AT1136" s="1" t="str">
        <f t="shared" si="91"/>
        <v/>
      </c>
      <c r="AU1136" s="1" t="str">
        <f t="shared" si="92"/>
        <v>REGLIST</v>
      </c>
      <c r="AV1136" s="1" t="str">
        <f t="shared" si="93"/>
        <v>REGLIST</v>
      </c>
      <c r="AW1136" s="97">
        <f t="shared" si="94"/>
        <v>0</v>
      </c>
      <c r="AX1136" s="96">
        <f t="shared" si="95"/>
        <v>0</v>
      </c>
      <c r="AY1136" s="96">
        <f t="shared" si="96"/>
        <v>0</v>
      </c>
      <c r="AZ1136" s="96">
        <f t="shared" si="97"/>
        <v>0</v>
      </c>
      <c r="BA1136" s="96">
        <f t="shared" si="98"/>
        <v>0</v>
      </c>
      <c r="BB1136" s="96">
        <f t="shared" si="99"/>
        <v>0</v>
      </c>
    </row>
    <row r="1137" spans="33:54" hidden="1" x14ac:dyDescent="0.25">
      <c r="AG1137" s="1" t="str">
        <f t="shared" si="100"/>
        <v/>
      </c>
      <c r="AH1137" s="90">
        <v>563</v>
      </c>
      <c r="AI1137" s="90">
        <v>563</v>
      </c>
      <c r="AJ1137" s="1" t="str">
        <f>IFERROR(VLOOKUP(VLOOKUP($AI1137,SALESTRANS,4,FALSE),'Master Info'!$A$14:$U$113,17,FALSE),"")</f>
        <v/>
      </c>
      <c r="AK1137" s="1" t="str">
        <f>'Master Info'!$B$6&amp;Return!AI1137</f>
        <v>17-18/563</v>
      </c>
      <c r="AL1137" s="93" t="str">
        <f>IFERROR(VLOOKUP($AI1137,'PIVOT REPORT'!$A$5:$K$1000,3,FALSE),"")</f>
        <v/>
      </c>
      <c r="AM1137" s="91" t="str">
        <f>IFERROR(VLOOKUP($AI1137,'PIVOT REPORT'!$A$5:$K$1000,9,FALSE),"")</f>
        <v/>
      </c>
      <c r="AN1137" s="95" t="str">
        <f>IFERROR(VLOOKUP($AI1137,'PIVOT REPORT'!$A$5:$K$1000,4,FALSE),"")</f>
        <v/>
      </c>
      <c r="AO1137" s="91" t="str">
        <f>IFERROR(VLOOKUP($AI1137,'PIVOT REPORT'!$A$5:$K$1000,5,FALSE),"")</f>
        <v/>
      </c>
      <c r="AP1137" s="91" t="str">
        <f>IFERROR(VLOOKUP($AI1137,'PIVOT REPORT'!$A$5:$K$1000,6,FALSE),"")</f>
        <v/>
      </c>
      <c r="AQ1137" s="91" t="str">
        <f>IFERROR(VLOOKUP($AI1137,'PIVOT REPORT'!$A$5:$K$1000,7,FALSE),"")</f>
        <v/>
      </c>
      <c r="AR1137" s="91" t="str">
        <f>IFERROR(VLOOKUP($AI1137,'PIVOT REPORT'!$A$5:$K$1000,8,FALSE),"")</f>
        <v/>
      </c>
      <c r="AS1137" s="1"/>
      <c r="AT1137" s="1" t="str">
        <f t="shared" si="91"/>
        <v/>
      </c>
      <c r="AU1137" s="1" t="str">
        <f t="shared" si="92"/>
        <v>REGLIST</v>
      </c>
      <c r="AV1137" s="1" t="str">
        <f t="shared" si="93"/>
        <v>REGLIST</v>
      </c>
      <c r="AW1137" s="97">
        <f t="shared" si="94"/>
        <v>0</v>
      </c>
      <c r="AX1137" s="96">
        <f t="shared" si="95"/>
        <v>0</v>
      </c>
      <c r="AY1137" s="96">
        <f t="shared" si="96"/>
        <v>0</v>
      </c>
      <c r="AZ1137" s="96">
        <f t="shared" si="97"/>
        <v>0</v>
      </c>
      <c r="BA1137" s="96">
        <f t="shared" si="98"/>
        <v>0</v>
      </c>
      <c r="BB1137" s="96">
        <f t="shared" si="99"/>
        <v>0</v>
      </c>
    </row>
    <row r="1138" spans="33:54" hidden="1" x14ac:dyDescent="0.25">
      <c r="AG1138" s="1" t="str">
        <f t="shared" si="100"/>
        <v/>
      </c>
      <c r="AH1138" s="90">
        <v>564</v>
      </c>
      <c r="AI1138" s="90">
        <v>564</v>
      </c>
      <c r="AJ1138" s="1" t="str">
        <f>IFERROR(VLOOKUP(VLOOKUP($AI1138,SALESTRANS,4,FALSE),'Master Info'!$A$14:$U$113,17,FALSE),"")</f>
        <v/>
      </c>
      <c r="AK1138" s="1" t="str">
        <f>'Master Info'!$B$6&amp;Return!AI1138</f>
        <v>17-18/564</v>
      </c>
      <c r="AL1138" s="93" t="str">
        <f>IFERROR(VLOOKUP($AI1138,'PIVOT REPORT'!$A$5:$K$1000,3,FALSE),"")</f>
        <v/>
      </c>
      <c r="AM1138" s="91" t="str">
        <f>IFERROR(VLOOKUP($AI1138,'PIVOT REPORT'!$A$5:$K$1000,9,FALSE),"")</f>
        <v/>
      </c>
      <c r="AN1138" s="95" t="str">
        <f>IFERROR(VLOOKUP($AI1138,'PIVOT REPORT'!$A$5:$K$1000,4,FALSE),"")</f>
        <v/>
      </c>
      <c r="AO1138" s="91" t="str">
        <f>IFERROR(VLOOKUP($AI1138,'PIVOT REPORT'!$A$5:$K$1000,5,FALSE),"")</f>
        <v/>
      </c>
      <c r="AP1138" s="91" t="str">
        <f>IFERROR(VLOOKUP($AI1138,'PIVOT REPORT'!$A$5:$K$1000,6,FALSE),"")</f>
        <v/>
      </c>
      <c r="AQ1138" s="91" t="str">
        <f>IFERROR(VLOOKUP($AI1138,'PIVOT REPORT'!$A$5:$K$1000,7,FALSE),"")</f>
        <v/>
      </c>
      <c r="AR1138" s="91" t="str">
        <f>IFERROR(VLOOKUP($AI1138,'PIVOT REPORT'!$A$5:$K$1000,8,FALSE),"")</f>
        <v/>
      </c>
      <c r="AS1138" s="1"/>
      <c r="AT1138" s="1" t="str">
        <f t="shared" si="91"/>
        <v/>
      </c>
      <c r="AU1138" s="1" t="str">
        <f t="shared" si="92"/>
        <v>REGLIST</v>
      </c>
      <c r="AV1138" s="1" t="str">
        <f t="shared" si="93"/>
        <v>REGLIST</v>
      </c>
      <c r="AW1138" s="97">
        <f t="shared" si="94"/>
        <v>0</v>
      </c>
      <c r="AX1138" s="96">
        <f t="shared" si="95"/>
        <v>0</v>
      </c>
      <c r="AY1138" s="96">
        <f t="shared" si="96"/>
        <v>0</v>
      </c>
      <c r="AZ1138" s="96">
        <f t="shared" si="97"/>
        <v>0</v>
      </c>
      <c r="BA1138" s="96">
        <f t="shared" si="98"/>
        <v>0</v>
      </c>
      <c r="BB1138" s="96">
        <f t="shared" si="99"/>
        <v>0</v>
      </c>
    </row>
    <row r="1139" spans="33:54" hidden="1" x14ac:dyDescent="0.25">
      <c r="AG1139" s="1" t="str">
        <f t="shared" si="100"/>
        <v/>
      </c>
      <c r="AH1139" s="90">
        <v>565</v>
      </c>
      <c r="AI1139" s="90">
        <v>565</v>
      </c>
      <c r="AJ1139" s="1" t="str">
        <f>IFERROR(VLOOKUP(VLOOKUP($AI1139,SALESTRANS,4,FALSE),'Master Info'!$A$14:$U$113,17,FALSE),"")</f>
        <v/>
      </c>
      <c r="AK1139" s="1" t="str">
        <f>'Master Info'!$B$6&amp;Return!AI1139</f>
        <v>17-18/565</v>
      </c>
      <c r="AL1139" s="93" t="str">
        <f>IFERROR(VLOOKUP($AI1139,'PIVOT REPORT'!$A$5:$K$1000,3,FALSE),"")</f>
        <v/>
      </c>
      <c r="AM1139" s="91" t="str">
        <f>IFERROR(VLOOKUP($AI1139,'PIVOT REPORT'!$A$5:$K$1000,9,FALSE),"")</f>
        <v/>
      </c>
      <c r="AN1139" s="95" t="str">
        <f>IFERROR(VLOOKUP($AI1139,'PIVOT REPORT'!$A$5:$K$1000,4,FALSE),"")</f>
        <v/>
      </c>
      <c r="AO1139" s="91" t="str">
        <f>IFERROR(VLOOKUP($AI1139,'PIVOT REPORT'!$A$5:$K$1000,5,FALSE),"")</f>
        <v/>
      </c>
      <c r="AP1139" s="91" t="str">
        <f>IFERROR(VLOOKUP($AI1139,'PIVOT REPORT'!$A$5:$K$1000,6,FALSE),"")</f>
        <v/>
      </c>
      <c r="AQ1139" s="91" t="str">
        <f>IFERROR(VLOOKUP($AI1139,'PIVOT REPORT'!$A$5:$K$1000,7,FALSE),"")</f>
        <v/>
      </c>
      <c r="AR1139" s="91" t="str">
        <f>IFERROR(VLOOKUP($AI1139,'PIVOT REPORT'!$A$5:$K$1000,8,FALSE),"")</f>
        <v/>
      </c>
      <c r="AS1139" s="1"/>
      <c r="AT1139" s="1" t="str">
        <f t="shared" si="91"/>
        <v/>
      </c>
      <c r="AU1139" s="1" t="str">
        <f t="shared" si="92"/>
        <v>REGLIST</v>
      </c>
      <c r="AV1139" s="1" t="str">
        <f t="shared" si="93"/>
        <v>REGLIST</v>
      </c>
      <c r="AW1139" s="97">
        <f t="shared" si="94"/>
        <v>0</v>
      </c>
      <c r="AX1139" s="96">
        <f t="shared" si="95"/>
        <v>0</v>
      </c>
      <c r="AY1139" s="96">
        <f t="shared" si="96"/>
        <v>0</v>
      </c>
      <c r="AZ1139" s="96">
        <f t="shared" si="97"/>
        <v>0</v>
      </c>
      <c r="BA1139" s="96">
        <f t="shared" si="98"/>
        <v>0</v>
      </c>
      <c r="BB1139" s="96">
        <f t="shared" si="99"/>
        <v>0</v>
      </c>
    </row>
    <row r="1140" spans="33:54" hidden="1" x14ac:dyDescent="0.25">
      <c r="AG1140" s="1" t="str">
        <f t="shared" si="100"/>
        <v/>
      </c>
      <c r="AH1140" s="90">
        <v>566</v>
      </c>
      <c r="AI1140" s="90">
        <v>566</v>
      </c>
      <c r="AJ1140" s="1" t="str">
        <f>IFERROR(VLOOKUP(VLOOKUP($AI1140,SALESTRANS,4,FALSE),'Master Info'!$A$14:$U$113,17,FALSE),"")</f>
        <v/>
      </c>
      <c r="AK1140" s="1" t="str">
        <f>'Master Info'!$B$6&amp;Return!AI1140</f>
        <v>17-18/566</v>
      </c>
      <c r="AL1140" s="93" t="str">
        <f>IFERROR(VLOOKUP($AI1140,'PIVOT REPORT'!$A$5:$K$1000,3,FALSE),"")</f>
        <v/>
      </c>
      <c r="AM1140" s="91" t="str">
        <f>IFERROR(VLOOKUP($AI1140,'PIVOT REPORT'!$A$5:$K$1000,9,FALSE),"")</f>
        <v/>
      </c>
      <c r="AN1140" s="95" t="str">
        <f>IFERROR(VLOOKUP($AI1140,'PIVOT REPORT'!$A$5:$K$1000,4,FALSE),"")</f>
        <v/>
      </c>
      <c r="AO1140" s="91" t="str">
        <f>IFERROR(VLOOKUP($AI1140,'PIVOT REPORT'!$A$5:$K$1000,5,FALSE),"")</f>
        <v/>
      </c>
      <c r="AP1140" s="91" t="str">
        <f>IFERROR(VLOOKUP($AI1140,'PIVOT REPORT'!$A$5:$K$1000,6,FALSE),"")</f>
        <v/>
      </c>
      <c r="AQ1140" s="91" t="str">
        <f>IFERROR(VLOOKUP($AI1140,'PIVOT REPORT'!$A$5:$K$1000,7,FALSE),"")</f>
        <v/>
      </c>
      <c r="AR1140" s="91" t="str">
        <f>IFERROR(VLOOKUP($AI1140,'PIVOT REPORT'!$A$5:$K$1000,8,FALSE),"")</f>
        <v/>
      </c>
      <c r="AS1140" s="1"/>
      <c r="AT1140" s="1" t="str">
        <f t="shared" si="91"/>
        <v/>
      </c>
      <c r="AU1140" s="1" t="str">
        <f t="shared" si="92"/>
        <v>REGLIST</v>
      </c>
      <c r="AV1140" s="1" t="str">
        <f t="shared" si="93"/>
        <v>REGLIST</v>
      </c>
      <c r="AW1140" s="97">
        <f t="shared" si="94"/>
        <v>0</v>
      </c>
      <c r="AX1140" s="96">
        <f t="shared" si="95"/>
        <v>0</v>
      </c>
      <c r="AY1140" s="96">
        <f t="shared" si="96"/>
        <v>0</v>
      </c>
      <c r="AZ1140" s="96">
        <f t="shared" si="97"/>
        <v>0</v>
      </c>
      <c r="BA1140" s="96">
        <f t="shared" si="98"/>
        <v>0</v>
      </c>
      <c r="BB1140" s="96">
        <f t="shared" si="99"/>
        <v>0</v>
      </c>
    </row>
    <row r="1141" spans="33:54" hidden="1" x14ac:dyDescent="0.25">
      <c r="AG1141" s="1" t="str">
        <f t="shared" si="100"/>
        <v/>
      </c>
      <c r="AH1141" s="90">
        <v>567</v>
      </c>
      <c r="AI1141" s="90">
        <v>567</v>
      </c>
      <c r="AJ1141" s="1" t="str">
        <f>IFERROR(VLOOKUP(VLOOKUP($AI1141,SALESTRANS,4,FALSE),'Master Info'!$A$14:$U$113,17,FALSE),"")</f>
        <v/>
      </c>
      <c r="AK1141" s="1" t="str">
        <f>'Master Info'!$B$6&amp;Return!AI1141</f>
        <v>17-18/567</v>
      </c>
      <c r="AL1141" s="93" t="str">
        <f>IFERROR(VLOOKUP($AI1141,'PIVOT REPORT'!$A$5:$K$1000,3,FALSE),"")</f>
        <v/>
      </c>
      <c r="AM1141" s="91" t="str">
        <f>IFERROR(VLOOKUP($AI1141,'PIVOT REPORT'!$A$5:$K$1000,9,FALSE),"")</f>
        <v/>
      </c>
      <c r="AN1141" s="95" t="str">
        <f>IFERROR(VLOOKUP($AI1141,'PIVOT REPORT'!$A$5:$K$1000,4,FALSE),"")</f>
        <v/>
      </c>
      <c r="AO1141" s="91" t="str">
        <f>IFERROR(VLOOKUP($AI1141,'PIVOT REPORT'!$A$5:$K$1000,5,FALSE),"")</f>
        <v/>
      </c>
      <c r="AP1141" s="91" t="str">
        <f>IFERROR(VLOOKUP($AI1141,'PIVOT REPORT'!$A$5:$K$1000,6,FALSE),"")</f>
        <v/>
      </c>
      <c r="AQ1141" s="91" t="str">
        <f>IFERROR(VLOOKUP($AI1141,'PIVOT REPORT'!$A$5:$K$1000,7,FALSE),"")</f>
        <v/>
      </c>
      <c r="AR1141" s="91" t="str">
        <f>IFERROR(VLOOKUP($AI1141,'PIVOT REPORT'!$A$5:$K$1000,8,FALSE),"")</f>
        <v/>
      </c>
      <c r="AS1141" s="1"/>
      <c r="AT1141" s="1" t="str">
        <f t="shared" si="91"/>
        <v/>
      </c>
      <c r="AU1141" s="1" t="str">
        <f t="shared" si="92"/>
        <v>REGLIST</v>
      </c>
      <c r="AV1141" s="1" t="str">
        <f t="shared" si="93"/>
        <v>REGLIST</v>
      </c>
      <c r="AW1141" s="97">
        <f t="shared" si="94"/>
        <v>0</v>
      </c>
      <c r="AX1141" s="96">
        <f t="shared" si="95"/>
        <v>0</v>
      </c>
      <c r="AY1141" s="96">
        <f t="shared" si="96"/>
        <v>0</v>
      </c>
      <c r="AZ1141" s="96">
        <f t="shared" si="97"/>
        <v>0</v>
      </c>
      <c r="BA1141" s="96">
        <f t="shared" si="98"/>
        <v>0</v>
      </c>
      <c r="BB1141" s="96">
        <f t="shared" si="99"/>
        <v>0</v>
      </c>
    </row>
    <row r="1142" spans="33:54" hidden="1" x14ac:dyDescent="0.25">
      <c r="AG1142" s="1" t="str">
        <f t="shared" si="100"/>
        <v/>
      </c>
      <c r="AH1142" s="90">
        <v>568</v>
      </c>
      <c r="AI1142" s="90">
        <v>568</v>
      </c>
      <c r="AJ1142" s="1" t="str">
        <f>IFERROR(VLOOKUP(VLOOKUP($AI1142,SALESTRANS,4,FALSE),'Master Info'!$A$14:$U$113,17,FALSE),"")</f>
        <v/>
      </c>
      <c r="AK1142" s="1" t="str">
        <f>'Master Info'!$B$6&amp;Return!AI1142</f>
        <v>17-18/568</v>
      </c>
      <c r="AL1142" s="93" t="str">
        <f>IFERROR(VLOOKUP($AI1142,'PIVOT REPORT'!$A$5:$K$1000,3,FALSE),"")</f>
        <v/>
      </c>
      <c r="AM1142" s="91" t="str">
        <f>IFERROR(VLOOKUP($AI1142,'PIVOT REPORT'!$A$5:$K$1000,9,FALSE),"")</f>
        <v/>
      </c>
      <c r="AN1142" s="95" t="str">
        <f>IFERROR(VLOOKUP($AI1142,'PIVOT REPORT'!$A$5:$K$1000,4,FALSE),"")</f>
        <v/>
      </c>
      <c r="AO1142" s="91" t="str">
        <f>IFERROR(VLOOKUP($AI1142,'PIVOT REPORT'!$A$5:$K$1000,5,FALSE),"")</f>
        <v/>
      </c>
      <c r="AP1142" s="91" t="str">
        <f>IFERROR(VLOOKUP($AI1142,'PIVOT REPORT'!$A$5:$K$1000,6,FALSE),"")</f>
        <v/>
      </c>
      <c r="AQ1142" s="91" t="str">
        <f>IFERROR(VLOOKUP($AI1142,'PIVOT REPORT'!$A$5:$K$1000,7,FALSE),"")</f>
        <v/>
      </c>
      <c r="AR1142" s="91" t="str">
        <f>IFERROR(VLOOKUP($AI1142,'PIVOT REPORT'!$A$5:$K$1000,8,FALSE),"")</f>
        <v/>
      </c>
      <c r="AS1142" s="1"/>
      <c r="AT1142" s="1" t="str">
        <f t="shared" si="91"/>
        <v/>
      </c>
      <c r="AU1142" s="1" t="str">
        <f t="shared" si="92"/>
        <v>REGLIST</v>
      </c>
      <c r="AV1142" s="1" t="str">
        <f t="shared" si="93"/>
        <v>REGLIST</v>
      </c>
      <c r="AW1142" s="97">
        <f t="shared" si="94"/>
        <v>0</v>
      </c>
      <c r="AX1142" s="96">
        <f t="shared" si="95"/>
        <v>0</v>
      </c>
      <c r="AY1142" s="96">
        <f t="shared" si="96"/>
        <v>0</v>
      </c>
      <c r="AZ1142" s="96">
        <f t="shared" si="97"/>
        <v>0</v>
      </c>
      <c r="BA1142" s="96">
        <f t="shared" si="98"/>
        <v>0</v>
      </c>
      <c r="BB1142" s="96">
        <f t="shared" si="99"/>
        <v>0</v>
      </c>
    </row>
    <row r="1143" spans="33:54" hidden="1" x14ac:dyDescent="0.25">
      <c r="AG1143" s="1" t="str">
        <f t="shared" si="100"/>
        <v/>
      </c>
      <c r="AH1143" s="90">
        <v>569</v>
      </c>
      <c r="AI1143" s="90">
        <v>569</v>
      </c>
      <c r="AJ1143" s="1" t="str">
        <f>IFERROR(VLOOKUP(VLOOKUP($AI1143,SALESTRANS,4,FALSE),'Master Info'!$A$14:$U$113,17,FALSE),"")</f>
        <v/>
      </c>
      <c r="AK1143" s="1" t="str">
        <f>'Master Info'!$B$6&amp;Return!AI1143</f>
        <v>17-18/569</v>
      </c>
      <c r="AL1143" s="93" t="str">
        <f>IFERROR(VLOOKUP($AI1143,'PIVOT REPORT'!$A$5:$K$1000,3,FALSE),"")</f>
        <v/>
      </c>
      <c r="AM1143" s="91" t="str">
        <f>IFERROR(VLOOKUP($AI1143,'PIVOT REPORT'!$A$5:$K$1000,9,FALSE),"")</f>
        <v/>
      </c>
      <c r="AN1143" s="95" t="str">
        <f>IFERROR(VLOOKUP($AI1143,'PIVOT REPORT'!$A$5:$K$1000,4,FALSE),"")</f>
        <v/>
      </c>
      <c r="AO1143" s="91" t="str">
        <f>IFERROR(VLOOKUP($AI1143,'PIVOT REPORT'!$A$5:$K$1000,5,FALSE),"")</f>
        <v/>
      </c>
      <c r="AP1143" s="91" t="str">
        <f>IFERROR(VLOOKUP($AI1143,'PIVOT REPORT'!$A$5:$K$1000,6,FALSE),"")</f>
        <v/>
      </c>
      <c r="AQ1143" s="91" t="str">
        <f>IFERROR(VLOOKUP($AI1143,'PIVOT REPORT'!$A$5:$K$1000,7,FALSE),"")</f>
        <v/>
      </c>
      <c r="AR1143" s="91" t="str">
        <f>IFERROR(VLOOKUP($AI1143,'PIVOT REPORT'!$A$5:$K$1000,8,FALSE),"")</f>
        <v/>
      </c>
      <c r="AS1143" s="1"/>
      <c r="AT1143" s="1" t="str">
        <f t="shared" si="91"/>
        <v/>
      </c>
      <c r="AU1143" s="1" t="str">
        <f t="shared" si="92"/>
        <v>REGLIST</v>
      </c>
      <c r="AV1143" s="1" t="str">
        <f t="shared" si="93"/>
        <v>REGLIST</v>
      </c>
      <c r="AW1143" s="97">
        <f t="shared" si="94"/>
        <v>0</v>
      </c>
      <c r="AX1143" s="96">
        <f t="shared" si="95"/>
        <v>0</v>
      </c>
      <c r="AY1143" s="96">
        <f t="shared" si="96"/>
        <v>0</v>
      </c>
      <c r="AZ1143" s="96">
        <f t="shared" si="97"/>
        <v>0</v>
      </c>
      <c r="BA1143" s="96">
        <f t="shared" si="98"/>
        <v>0</v>
      </c>
      <c r="BB1143" s="96">
        <f t="shared" si="99"/>
        <v>0</v>
      </c>
    </row>
    <row r="1144" spans="33:54" hidden="1" x14ac:dyDescent="0.25">
      <c r="AG1144" s="1" t="str">
        <f t="shared" si="100"/>
        <v/>
      </c>
      <c r="AH1144" s="90">
        <v>570</v>
      </c>
      <c r="AI1144" s="90">
        <v>570</v>
      </c>
      <c r="AJ1144" s="1" t="str">
        <f>IFERROR(VLOOKUP(VLOOKUP($AI1144,SALESTRANS,4,FALSE),'Master Info'!$A$14:$U$113,17,FALSE),"")</f>
        <v/>
      </c>
      <c r="AK1144" s="1" t="str">
        <f>'Master Info'!$B$6&amp;Return!AI1144</f>
        <v>17-18/570</v>
      </c>
      <c r="AL1144" s="93" t="str">
        <f>IFERROR(VLOOKUP($AI1144,'PIVOT REPORT'!$A$5:$K$1000,3,FALSE),"")</f>
        <v/>
      </c>
      <c r="AM1144" s="91" t="str">
        <f>IFERROR(VLOOKUP($AI1144,'PIVOT REPORT'!$A$5:$K$1000,9,FALSE),"")</f>
        <v/>
      </c>
      <c r="AN1144" s="95" t="str">
        <f>IFERROR(VLOOKUP($AI1144,'PIVOT REPORT'!$A$5:$K$1000,4,FALSE),"")</f>
        <v/>
      </c>
      <c r="AO1144" s="91" t="str">
        <f>IFERROR(VLOOKUP($AI1144,'PIVOT REPORT'!$A$5:$K$1000,5,FALSE),"")</f>
        <v/>
      </c>
      <c r="AP1144" s="91" t="str">
        <f>IFERROR(VLOOKUP($AI1144,'PIVOT REPORT'!$A$5:$K$1000,6,FALSE),"")</f>
        <v/>
      </c>
      <c r="AQ1144" s="91" t="str">
        <f>IFERROR(VLOOKUP($AI1144,'PIVOT REPORT'!$A$5:$K$1000,7,FALSE),"")</f>
        <v/>
      </c>
      <c r="AR1144" s="91" t="str">
        <f>IFERROR(VLOOKUP($AI1144,'PIVOT REPORT'!$A$5:$K$1000,8,FALSE),"")</f>
        <v/>
      </c>
      <c r="AS1144" s="1"/>
      <c r="AT1144" s="1" t="str">
        <f t="shared" si="91"/>
        <v/>
      </c>
      <c r="AU1144" s="1" t="str">
        <f t="shared" si="92"/>
        <v>REGLIST</v>
      </c>
      <c r="AV1144" s="1" t="str">
        <f t="shared" si="93"/>
        <v>REGLIST</v>
      </c>
      <c r="AW1144" s="97">
        <f t="shared" si="94"/>
        <v>0</v>
      </c>
      <c r="AX1144" s="96">
        <f t="shared" si="95"/>
        <v>0</v>
      </c>
      <c r="AY1144" s="96">
        <f t="shared" si="96"/>
        <v>0</v>
      </c>
      <c r="AZ1144" s="96">
        <f t="shared" si="97"/>
        <v>0</v>
      </c>
      <c r="BA1144" s="96">
        <f t="shared" si="98"/>
        <v>0</v>
      </c>
      <c r="BB1144" s="96">
        <f t="shared" si="99"/>
        <v>0</v>
      </c>
    </row>
    <row r="1145" spans="33:54" hidden="1" x14ac:dyDescent="0.25">
      <c r="AG1145" s="1" t="str">
        <f t="shared" si="100"/>
        <v/>
      </c>
      <c r="AH1145" s="90">
        <v>571</v>
      </c>
      <c r="AI1145" s="90">
        <v>571</v>
      </c>
      <c r="AJ1145" s="1" t="str">
        <f>IFERROR(VLOOKUP(VLOOKUP($AI1145,SALESTRANS,4,FALSE),'Master Info'!$A$14:$U$113,17,FALSE),"")</f>
        <v/>
      </c>
      <c r="AK1145" s="1" t="str">
        <f>'Master Info'!$B$6&amp;Return!AI1145</f>
        <v>17-18/571</v>
      </c>
      <c r="AL1145" s="93" t="str">
        <f>IFERROR(VLOOKUP($AI1145,'PIVOT REPORT'!$A$5:$K$1000,3,FALSE),"")</f>
        <v/>
      </c>
      <c r="AM1145" s="91" t="str">
        <f>IFERROR(VLOOKUP($AI1145,'PIVOT REPORT'!$A$5:$K$1000,9,FALSE),"")</f>
        <v/>
      </c>
      <c r="AN1145" s="95" t="str">
        <f>IFERROR(VLOOKUP($AI1145,'PIVOT REPORT'!$A$5:$K$1000,4,FALSE),"")</f>
        <v/>
      </c>
      <c r="AO1145" s="91" t="str">
        <f>IFERROR(VLOOKUP($AI1145,'PIVOT REPORT'!$A$5:$K$1000,5,FALSE),"")</f>
        <v/>
      </c>
      <c r="AP1145" s="91" t="str">
        <f>IFERROR(VLOOKUP($AI1145,'PIVOT REPORT'!$A$5:$K$1000,6,FALSE),"")</f>
        <v/>
      </c>
      <c r="AQ1145" s="91" t="str">
        <f>IFERROR(VLOOKUP($AI1145,'PIVOT REPORT'!$A$5:$K$1000,7,FALSE),"")</f>
        <v/>
      </c>
      <c r="AR1145" s="91" t="str">
        <f>IFERROR(VLOOKUP($AI1145,'PIVOT REPORT'!$A$5:$K$1000,8,FALSE),"")</f>
        <v/>
      </c>
      <c r="AS1145" s="1"/>
      <c r="AT1145" s="1" t="str">
        <f t="shared" si="91"/>
        <v/>
      </c>
      <c r="AU1145" s="1" t="str">
        <f t="shared" si="92"/>
        <v>REGLIST</v>
      </c>
      <c r="AV1145" s="1" t="str">
        <f t="shared" si="93"/>
        <v>REGLIST</v>
      </c>
      <c r="AW1145" s="97">
        <f t="shared" si="94"/>
        <v>0</v>
      </c>
      <c r="AX1145" s="96">
        <f t="shared" si="95"/>
        <v>0</v>
      </c>
      <c r="AY1145" s="96">
        <f t="shared" si="96"/>
        <v>0</v>
      </c>
      <c r="AZ1145" s="96">
        <f t="shared" si="97"/>
        <v>0</v>
      </c>
      <c r="BA1145" s="96">
        <f t="shared" si="98"/>
        <v>0</v>
      </c>
      <c r="BB1145" s="96">
        <f t="shared" si="99"/>
        <v>0</v>
      </c>
    </row>
    <row r="1146" spans="33:54" hidden="1" x14ac:dyDescent="0.25">
      <c r="AG1146" s="1" t="str">
        <f t="shared" si="100"/>
        <v/>
      </c>
      <c r="AH1146" s="90">
        <v>572</v>
      </c>
      <c r="AI1146" s="90">
        <v>572</v>
      </c>
      <c r="AJ1146" s="1" t="str">
        <f>IFERROR(VLOOKUP(VLOOKUP($AI1146,SALESTRANS,4,FALSE),'Master Info'!$A$14:$U$113,17,FALSE),"")</f>
        <v/>
      </c>
      <c r="AK1146" s="1" t="str">
        <f>'Master Info'!$B$6&amp;Return!AI1146</f>
        <v>17-18/572</v>
      </c>
      <c r="AL1146" s="93" t="str">
        <f>IFERROR(VLOOKUP($AI1146,'PIVOT REPORT'!$A$5:$K$1000,3,FALSE),"")</f>
        <v/>
      </c>
      <c r="AM1146" s="91" t="str">
        <f>IFERROR(VLOOKUP($AI1146,'PIVOT REPORT'!$A$5:$K$1000,9,FALSE),"")</f>
        <v/>
      </c>
      <c r="AN1146" s="95" t="str">
        <f>IFERROR(VLOOKUP($AI1146,'PIVOT REPORT'!$A$5:$K$1000,4,FALSE),"")</f>
        <v/>
      </c>
      <c r="AO1146" s="91" t="str">
        <f>IFERROR(VLOOKUP($AI1146,'PIVOT REPORT'!$A$5:$K$1000,5,FALSE),"")</f>
        <v/>
      </c>
      <c r="AP1146" s="91" t="str">
        <f>IFERROR(VLOOKUP($AI1146,'PIVOT REPORT'!$A$5:$K$1000,6,FALSE),"")</f>
        <v/>
      </c>
      <c r="AQ1146" s="91" t="str">
        <f>IFERROR(VLOOKUP($AI1146,'PIVOT REPORT'!$A$5:$K$1000,7,FALSE),"")</f>
        <v/>
      </c>
      <c r="AR1146" s="91" t="str">
        <f>IFERROR(VLOOKUP($AI1146,'PIVOT REPORT'!$A$5:$K$1000,8,FALSE),"")</f>
        <v/>
      </c>
      <c r="AS1146" s="1"/>
      <c r="AT1146" s="1" t="str">
        <f t="shared" si="91"/>
        <v/>
      </c>
      <c r="AU1146" s="1" t="str">
        <f t="shared" si="92"/>
        <v>REGLIST</v>
      </c>
      <c r="AV1146" s="1" t="str">
        <f t="shared" si="93"/>
        <v>REGLIST</v>
      </c>
      <c r="AW1146" s="97">
        <f t="shared" si="94"/>
        <v>0</v>
      </c>
      <c r="AX1146" s="96">
        <f t="shared" si="95"/>
        <v>0</v>
      </c>
      <c r="AY1146" s="96">
        <f t="shared" si="96"/>
        <v>0</v>
      </c>
      <c r="AZ1146" s="96">
        <f t="shared" si="97"/>
        <v>0</v>
      </c>
      <c r="BA1146" s="96">
        <f t="shared" si="98"/>
        <v>0</v>
      </c>
      <c r="BB1146" s="96">
        <f t="shared" si="99"/>
        <v>0</v>
      </c>
    </row>
    <row r="1147" spans="33:54" hidden="1" x14ac:dyDescent="0.25">
      <c r="AG1147" s="1" t="str">
        <f t="shared" si="100"/>
        <v/>
      </c>
      <c r="AH1147" s="90">
        <v>573</v>
      </c>
      <c r="AI1147" s="90">
        <v>573</v>
      </c>
      <c r="AJ1147" s="1" t="str">
        <f>IFERROR(VLOOKUP(VLOOKUP($AI1147,SALESTRANS,4,FALSE),'Master Info'!$A$14:$U$113,17,FALSE),"")</f>
        <v/>
      </c>
      <c r="AK1147" s="1" t="str">
        <f>'Master Info'!$B$6&amp;Return!AI1147</f>
        <v>17-18/573</v>
      </c>
      <c r="AL1147" s="93" t="str">
        <f>IFERROR(VLOOKUP($AI1147,'PIVOT REPORT'!$A$5:$K$1000,3,FALSE),"")</f>
        <v/>
      </c>
      <c r="AM1147" s="91" t="str">
        <f>IFERROR(VLOOKUP($AI1147,'PIVOT REPORT'!$A$5:$K$1000,9,FALSE),"")</f>
        <v/>
      </c>
      <c r="AN1147" s="95" t="str">
        <f>IFERROR(VLOOKUP($AI1147,'PIVOT REPORT'!$A$5:$K$1000,4,FALSE),"")</f>
        <v/>
      </c>
      <c r="AO1147" s="91" t="str">
        <f>IFERROR(VLOOKUP($AI1147,'PIVOT REPORT'!$A$5:$K$1000,5,FALSE),"")</f>
        <v/>
      </c>
      <c r="AP1147" s="91" t="str">
        <f>IFERROR(VLOOKUP($AI1147,'PIVOT REPORT'!$A$5:$K$1000,6,FALSE),"")</f>
        <v/>
      </c>
      <c r="AQ1147" s="91" t="str">
        <f>IFERROR(VLOOKUP($AI1147,'PIVOT REPORT'!$A$5:$K$1000,7,FALSE),"")</f>
        <v/>
      </c>
      <c r="AR1147" s="91" t="str">
        <f>IFERROR(VLOOKUP($AI1147,'PIVOT REPORT'!$A$5:$K$1000,8,FALSE),"")</f>
        <v/>
      </c>
      <c r="AS1147" s="1"/>
      <c r="AT1147" s="1" t="str">
        <f t="shared" si="91"/>
        <v/>
      </c>
      <c r="AU1147" s="1" t="str">
        <f t="shared" si="92"/>
        <v>REGLIST</v>
      </c>
      <c r="AV1147" s="1" t="str">
        <f t="shared" si="93"/>
        <v>REGLIST</v>
      </c>
      <c r="AW1147" s="97">
        <f t="shared" si="94"/>
        <v>0</v>
      </c>
      <c r="AX1147" s="96">
        <f t="shared" si="95"/>
        <v>0</v>
      </c>
      <c r="AY1147" s="96">
        <f t="shared" si="96"/>
        <v>0</v>
      </c>
      <c r="AZ1147" s="96">
        <f t="shared" si="97"/>
        <v>0</v>
      </c>
      <c r="BA1147" s="96">
        <f t="shared" si="98"/>
        <v>0</v>
      </c>
      <c r="BB1147" s="96">
        <f t="shared" si="99"/>
        <v>0</v>
      </c>
    </row>
    <row r="1148" spans="33:54" hidden="1" x14ac:dyDescent="0.25">
      <c r="AG1148" s="1" t="str">
        <f t="shared" si="100"/>
        <v/>
      </c>
      <c r="AH1148" s="90">
        <v>574</v>
      </c>
      <c r="AI1148" s="90">
        <v>574</v>
      </c>
      <c r="AJ1148" s="1" t="str">
        <f>IFERROR(VLOOKUP(VLOOKUP($AI1148,SALESTRANS,4,FALSE),'Master Info'!$A$14:$U$113,17,FALSE),"")</f>
        <v/>
      </c>
      <c r="AK1148" s="1" t="str">
        <f>'Master Info'!$B$6&amp;Return!AI1148</f>
        <v>17-18/574</v>
      </c>
      <c r="AL1148" s="93" t="str">
        <f>IFERROR(VLOOKUP($AI1148,'PIVOT REPORT'!$A$5:$K$1000,3,FALSE),"")</f>
        <v/>
      </c>
      <c r="AM1148" s="91" t="str">
        <f>IFERROR(VLOOKUP($AI1148,'PIVOT REPORT'!$A$5:$K$1000,9,FALSE),"")</f>
        <v/>
      </c>
      <c r="AN1148" s="95" t="str">
        <f>IFERROR(VLOOKUP($AI1148,'PIVOT REPORT'!$A$5:$K$1000,4,FALSE),"")</f>
        <v/>
      </c>
      <c r="AO1148" s="91" t="str">
        <f>IFERROR(VLOOKUP($AI1148,'PIVOT REPORT'!$A$5:$K$1000,5,FALSE),"")</f>
        <v/>
      </c>
      <c r="AP1148" s="91" t="str">
        <f>IFERROR(VLOOKUP($AI1148,'PIVOT REPORT'!$A$5:$K$1000,6,FALSE),"")</f>
        <v/>
      </c>
      <c r="AQ1148" s="91" t="str">
        <f>IFERROR(VLOOKUP($AI1148,'PIVOT REPORT'!$A$5:$K$1000,7,FALSE),"")</f>
        <v/>
      </c>
      <c r="AR1148" s="91" t="str">
        <f>IFERROR(VLOOKUP($AI1148,'PIVOT REPORT'!$A$5:$K$1000,8,FALSE),"")</f>
        <v/>
      </c>
      <c r="AS1148" s="1"/>
      <c r="AT1148" s="1" t="str">
        <f t="shared" si="91"/>
        <v/>
      </c>
      <c r="AU1148" s="1" t="str">
        <f t="shared" si="92"/>
        <v>REGLIST</v>
      </c>
      <c r="AV1148" s="1" t="str">
        <f t="shared" si="93"/>
        <v>REGLIST</v>
      </c>
      <c r="AW1148" s="97">
        <f t="shared" si="94"/>
        <v>0</v>
      </c>
      <c r="AX1148" s="96">
        <f t="shared" si="95"/>
        <v>0</v>
      </c>
      <c r="AY1148" s="96">
        <f t="shared" si="96"/>
        <v>0</v>
      </c>
      <c r="AZ1148" s="96">
        <f t="shared" si="97"/>
        <v>0</v>
      </c>
      <c r="BA1148" s="96">
        <f t="shared" si="98"/>
        <v>0</v>
      </c>
      <c r="BB1148" s="96">
        <f t="shared" si="99"/>
        <v>0</v>
      </c>
    </row>
    <row r="1149" spans="33:54" hidden="1" x14ac:dyDescent="0.25">
      <c r="AG1149" s="1" t="str">
        <f t="shared" si="100"/>
        <v/>
      </c>
      <c r="AH1149" s="90">
        <v>575</v>
      </c>
      <c r="AI1149" s="90">
        <v>575</v>
      </c>
      <c r="AJ1149" s="1" t="str">
        <f>IFERROR(VLOOKUP(VLOOKUP($AI1149,SALESTRANS,4,FALSE),'Master Info'!$A$14:$U$113,17,FALSE),"")</f>
        <v/>
      </c>
      <c r="AK1149" s="1" t="str">
        <f>'Master Info'!$B$6&amp;Return!AI1149</f>
        <v>17-18/575</v>
      </c>
      <c r="AL1149" s="93" t="str">
        <f>IFERROR(VLOOKUP($AI1149,'PIVOT REPORT'!$A$5:$K$1000,3,FALSE),"")</f>
        <v/>
      </c>
      <c r="AM1149" s="91" t="str">
        <f>IFERROR(VLOOKUP($AI1149,'PIVOT REPORT'!$A$5:$K$1000,9,FALSE),"")</f>
        <v/>
      </c>
      <c r="AN1149" s="95" t="str">
        <f>IFERROR(VLOOKUP($AI1149,'PIVOT REPORT'!$A$5:$K$1000,4,FALSE),"")</f>
        <v/>
      </c>
      <c r="AO1149" s="91" t="str">
        <f>IFERROR(VLOOKUP($AI1149,'PIVOT REPORT'!$A$5:$K$1000,5,FALSE),"")</f>
        <v/>
      </c>
      <c r="AP1149" s="91" t="str">
        <f>IFERROR(VLOOKUP($AI1149,'PIVOT REPORT'!$A$5:$K$1000,6,FALSE),"")</f>
        <v/>
      </c>
      <c r="AQ1149" s="91" t="str">
        <f>IFERROR(VLOOKUP($AI1149,'PIVOT REPORT'!$A$5:$K$1000,7,FALSE),"")</f>
        <v/>
      </c>
      <c r="AR1149" s="91" t="str">
        <f>IFERROR(VLOOKUP($AI1149,'PIVOT REPORT'!$A$5:$K$1000,8,FALSE),"")</f>
        <v/>
      </c>
      <c r="AS1149" s="1"/>
      <c r="AT1149" s="1" t="str">
        <f t="shared" si="91"/>
        <v/>
      </c>
      <c r="AU1149" s="1" t="str">
        <f t="shared" si="92"/>
        <v>REGLIST</v>
      </c>
      <c r="AV1149" s="1" t="str">
        <f t="shared" si="93"/>
        <v>REGLIST</v>
      </c>
      <c r="AW1149" s="97">
        <f t="shared" si="94"/>
        <v>0</v>
      </c>
      <c r="AX1149" s="96">
        <f t="shared" si="95"/>
        <v>0</v>
      </c>
      <c r="AY1149" s="96">
        <f t="shared" si="96"/>
        <v>0</v>
      </c>
      <c r="AZ1149" s="96">
        <f t="shared" si="97"/>
        <v>0</v>
      </c>
      <c r="BA1149" s="96">
        <f t="shared" si="98"/>
        <v>0</v>
      </c>
      <c r="BB1149" s="96">
        <f t="shared" si="99"/>
        <v>0</v>
      </c>
    </row>
    <row r="1150" spans="33:54" hidden="1" x14ac:dyDescent="0.25">
      <c r="AG1150" s="1" t="str">
        <f t="shared" si="100"/>
        <v/>
      </c>
      <c r="AH1150" s="90">
        <v>576</v>
      </c>
      <c r="AI1150" s="90">
        <v>576</v>
      </c>
      <c r="AJ1150" s="1" t="str">
        <f>IFERROR(VLOOKUP(VLOOKUP($AI1150,SALESTRANS,4,FALSE),'Master Info'!$A$14:$U$113,17,FALSE),"")</f>
        <v/>
      </c>
      <c r="AK1150" s="1" t="str">
        <f>'Master Info'!$B$6&amp;Return!AI1150</f>
        <v>17-18/576</v>
      </c>
      <c r="AL1150" s="93" t="str">
        <f>IFERROR(VLOOKUP($AI1150,'PIVOT REPORT'!$A$5:$K$1000,3,FALSE),"")</f>
        <v/>
      </c>
      <c r="AM1150" s="91" t="str">
        <f>IFERROR(VLOOKUP($AI1150,'PIVOT REPORT'!$A$5:$K$1000,9,FALSE),"")</f>
        <v/>
      </c>
      <c r="AN1150" s="95" t="str">
        <f>IFERROR(VLOOKUP($AI1150,'PIVOT REPORT'!$A$5:$K$1000,4,FALSE),"")</f>
        <v/>
      </c>
      <c r="AO1150" s="91" t="str">
        <f>IFERROR(VLOOKUP($AI1150,'PIVOT REPORT'!$A$5:$K$1000,5,FALSE),"")</f>
        <v/>
      </c>
      <c r="AP1150" s="91" t="str">
        <f>IFERROR(VLOOKUP($AI1150,'PIVOT REPORT'!$A$5:$K$1000,6,FALSE),"")</f>
        <v/>
      </c>
      <c r="AQ1150" s="91" t="str">
        <f>IFERROR(VLOOKUP($AI1150,'PIVOT REPORT'!$A$5:$K$1000,7,FALSE),"")</f>
        <v/>
      </c>
      <c r="AR1150" s="91" t="str">
        <f>IFERROR(VLOOKUP($AI1150,'PIVOT REPORT'!$A$5:$K$1000,8,FALSE),"")</f>
        <v/>
      </c>
      <c r="AS1150" s="1"/>
      <c r="AT1150" s="1" t="str">
        <f t="shared" si="91"/>
        <v/>
      </c>
      <c r="AU1150" s="1" t="str">
        <f t="shared" si="92"/>
        <v>REGLIST</v>
      </c>
      <c r="AV1150" s="1" t="str">
        <f t="shared" si="93"/>
        <v>REGLIST</v>
      </c>
      <c r="AW1150" s="97">
        <f t="shared" si="94"/>
        <v>0</v>
      </c>
      <c r="AX1150" s="96">
        <f t="shared" si="95"/>
        <v>0</v>
      </c>
      <c r="AY1150" s="96">
        <f t="shared" si="96"/>
        <v>0</v>
      </c>
      <c r="AZ1150" s="96">
        <f t="shared" si="97"/>
        <v>0</v>
      </c>
      <c r="BA1150" s="96">
        <f t="shared" si="98"/>
        <v>0</v>
      </c>
      <c r="BB1150" s="96">
        <f t="shared" si="99"/>
        <v>0</v>
      </c>
    </row>
    <row r="1151" spans="33:54" hidden="1" x14ac:dyDescent="0.25">
      <c r="AG1151" s="1" t="str">
        <f t="shared" si="100"/>
        <v/>
      </c>
      <c r="AH1151" s="90">
        <v>577</v>
      </c>
      <c r="AI1151" s="90">
        <v>577</v>
      </c>
      <c r="AJ1151" s="1" t="str">
        <f>IFERROR(VLOOKUP(VLOOKUP($AI1151,SALESTRANS,4,FALSE),'Master Info'!$A$14:$U$113,17,FALSE),"")</f>
        <v/>
      </c>
      <c r="AK1151" s="1" t="str">
        <f>'Master Info'!$B$6&amp;Return!AI1151</f>
        <v>17-18/577</v>
      </c>
      <c r="AL1151" s="93" t="str">
        <f>IFERROR(VLOOKUP($AI1151,'PIVOT REPORT'!$A$5:$K$1000,3,FALSE),"")</f>
        <v/>
      </c>
      <c r="AM1151" s="91" t="str">
        <f>IFERROR(VLOOKUP($AI1151,'PIVOT REPORT'!$A$5:$K$1000,9,FALSE),"")</f>
        <v/>
      </c>
      <c r="AN1151" s="95" t="str">
        <f>IFERROR(VLOOKUP($AI1151,'PIVOT REPORT'!$A$5:$K$1000,4,FALSE),"")</f>
        <v/>
      </c>
      <c r="AO1151" s="91" t="str">
        <f>IFERROR(VLOOKUP($AI1151,'PIVOT REPORT'!$A$5:$K$1000,5,FALSE),"")</f>
        <v/>
      </c>
      <c r="AP1151" s="91" t="str">
        <f>IFERROR(VLOOKUP($AI1151,'PIVOT REPORT'!$A$5:$K$1000,6,FALSE),"")</f>
        <v/>
      </c>
      <c r="AQ1151" s="91" t="str">
        <f>IFERROR(VLOOKUP($AI1151,'PIVOT REPORT'!$A$5:$K$1000,7,FALSE),"")</f>
        <v/>
      </c>
      <c r="AR1151" s="91" t="str">
        <f>IFERROR(VLOOKUP($AI1151,'PIVOT REPORT'!$A$5:$K$1000,8,FALSE),"")</f>
        <v/>
      </c>
      <c r="AS1151" s="1"/>
      <c r="AT1151" s="1" t="str">
        <f t="shared" ref="AT1151:AT1214" si="101">IFERROR(VLOOKUP(LEFT(AJ1151,2),State,2),"")</f>
        <v/>
      </c>
      <c r="AU1151" s="1" t="str">
        <f t="shared" ref="AU1151:AU1214" si="102">IF(RIGHT(AJ1151,12)&lt;&gt;"UNREGISTERED","REGLIST",IF(AND(AO1151&gt;=250000,AP1151&gt;0),"IGSLIST","CONSO"))</f>
        <v>REGLIST</v>
      </c>
      <c r="AV1151" s="1" t="str">
        <f t="shared" si="93"/>
        <v>REGLIST</v>
      </c>
      <c r="AW1151" s="97">
        <f t="shared" si="94"/>
        <v>0</v>
      </c>
      <c r="AX1151" s="96">
        <f t="shared" si="95"/>
        <v>0</v>
      </c>
      <c r="AY1151" s="96">
        <f t="shared" si="96"/>
        <v>0</v>
      </c>
      <c r="AZ1151" s="96">
        <f t="shared" si="97"/>
        <v>0</v>
      </c>
      <c r="BA1151" s="96">
        <f t="shared" si="98"/>
        <v>0</v>
      </c>
      <c r="BB1151" s="96">
        <f t="shared" si="99"/>
        <v>0</v>
      </c>
    </row>
    <row r="1152" spans="33:54" hidden="1" x14ac:dyDescent="0.25">
      <c r="AG1152" s="1" t="str">
        <f t="shared" si="100"/>
        <v/>
      </c>
      <c r="AH1152" s="90">
        <v>578</v>
      </c>
      <c r="AI1152" s="90">
        <v>578</v>
      </c>
      <c r="AJ1152" s="1" t="str">
        <f>IFERROR(VLOOKUP(VLOOKUP($AI1152,SALESTRANS,4,FALSE),'Master Info'!$A$14:$U$113,17,FALSE),"")</f>
        <v/>
      </c>
      <c r="AK1152" s="1" t="str">
        <f>'Master Info'!$B$6&amp;Return!AI1152</f>
        <v>17-18/578</v>
      </c>
      <c r="AL1152" s="93" t="str">
        <f>IFERROR(VLOOKUP($AI1152,'PIVOT REPORT'!$A$5:$K$1000,3,FALSE),"")</f>
        <v/>
      </c>
      <c r="AM1152" s="91" t="str">
        <f>IFERROR(VLOOKUP($AI1152,'PIVOT REPORT'!$A$5:$K$1000,9,FALSE),"")</f>
        <v/>
      </c>
      <c r="AN1152" s="95" t="str">
        <f>IFERROR(VLOOKUP($AI1152,'PIVOT REPORT'!$A$5:$K$1000,4,FALSE),"")</f>
        <v/>
      </c>
      <c r="AO1152" s="91" t="str">
        <f>IFERROR(VLOOKUP($AI1152,'PIVOT REPORT'!$A$5:$K$1000,5,FALSE),"")</f>
        <v/>
      </c>
      <c r="AP1152" s="91" t="str">
        <f>IFERROR(VLOOKUP($AI1152,'PIVOT REPORT'!$A$5:$K$1000,6,FALSE),"")</f>
        <v/>
      </c>
      <c r="AQ1152" s="91" t="str">
        <f>IFERROR(VLOOKUP($AI1152,'PIVOT REPORT'!$A$5:$K$1000,7,FALSE),"")</f>
        <v/>
      </c>
      <c r="AR1152" s="91" t="str">
        <f>IFERROR(VLOOKUP($AI1152,'PIVOT REPORT'!$A$5:$K$1000,8,FALSE),"")</f>
        <v/>
      </c>
      <c r="AS1152" s="1"/>
      <c r="AT1152" s="1" t="str">
        <f t="shared" si="101"/>
        <v/>
      </c>
      <c r="AU1152" s="1" t="str">
        <f t="shared" si="102"/>
        <v>REGLIST</v>
      </c>
      <c r="AV1152" s="1" t="str">
        <f t="shared" ref="AV1152:AV1215" si="103">AG1152&amp;AU1152</f>
        <v>REGLIST</v>
      </c>
      <c r="AW1152" s="97">
        <f t="shared" ref="AW1152:AW1215" si="104">IF(MONTH($K$2)&amp;"CONSO"=$AV1152,$AN1152,0)</f>
        <v>0</v>
      </c>
      <c r="AX1152" s="96">
        <f t="shared" ref="AX1152:AX1215" si="105">IF(MONTH($K$2)&amp;"CONSO"=$AV1152,$AO1152,0)</f>
        <v>0</v>
      </c>
      <c r="AY1152" s="96">
        <f t="shared" ref="AY1152:AY1215" si="106">IF(MONTH($K$2)&amp;"CONSO"=$AV1152,$AP1152,0)</f>
        <v>0</v>
      </c>
      <c r="AZ1152" s="96">
        <f t="shared" ref="AZ1152:AZ1215" si="107">IF(MONTH($K$2)&amp;"CONSO"=$AV1152,$AQ1152,0)</f>
        <v>0</v>
      </c>
      <c r="BA1152" s="96">
        <f t="shared" ref="BA1152:BA1215" si="108">IF(MONTH($K$2)&amp;"CONSO"=$AV1152,$AR1152,0)</f>
        <v>0</v>
      </c>
      <c r="BB1152" s="96">
        <f t="shared" ref="BB1152:BB1215" si="109">IF(MONTH($K$2)&amp;"CONSO"=$AV1152,$AM1152,0)</f>
        <v>0</v>
      </c>
    </row>
    <row r="1153" spans="33:54" hidden="1" x14ac:dyDescent="0.25">
      <c r="AG1153" s="1" t="str">
        <f t="shared" si="100"/>
        <v/>
      </c>
      <c r="AH1153" s="90">
        <v>579</v>
      </c>
      <c r="AI1153" s="90">
        <v>579</v>
      </c>
      <c r="AJ1153" s="1" t="str">
        <f>IFERROR(VLOOKUP(VLOOKUP($AI1153,SALESTRANS,4,FALSE),'Master Info'!$A$14:$U$113,17,FALSE),"")</f>
        <v/>
      </c>
      <c r="AK1153" s="1" t="str">
        <f>'Master Info'!$B$6&amp;Return!AI1153</f>
        <v>17-18/579</v>
      </c>
      <c r="AL1153" s="93" t="str">
        <f>IFERROR(VLOOKUP($AI1153,'PIVOT REPORT'!$A$5:$K$1000,3,FALSE),"")</f>
        <v/>
      </c>
      <c r="AM1153" s="91" t="str">
        <f>IFERROR(VLOOKUP($AI1153,'PIVOT REPORT'!$A$5:$K$1000,9,FALSE),"")</f>
        <v/>
      </c>
      <c r="AN1153" s="95" t="str">
        <f>IFERROR(VLOOKUP($AI1153,'PIVOT REPORT'!$A$5:$K$1000,4,FALSE),"")</f>
        <v/>
      </c>
      <c r="AO1153" s="91" t="str">
        <f>IFERROR(VLOOKUP($AI1153,'PIVOT REPORT'!$A$5:$K$1000,5,FALSE),"")</f>
        <v/>
      </c>
      <c r="AP1153" s="91" t="str">
        <f>IFERROR(VLOOKUP($AI1153,'PIVOT REPORT'!$A$5:$K$1000,6,FALSE),"")</f>
        <v/>
      </c>
      <c r="AQ1153" s="91" t="str">
        <f>IFERROR(VLOOKUP($AI1153,'PIVOT REPORT'!$A$5:$K$1000,7,FALSE),"")</f>
        <v/>
      </c>
      <c r="AR1153" s="91" t="str">
        <f>IFERROR(VLOOKUP($AI1153,'PIVOT REPORT'!$A$5:$K$1000,8,FALSE),"")</f>
        <v/>
      </c>
      <c r="AS1153" s="1"/>
      <c r="AT1153" s="1" t="str">
        <f t="shared" si="101"/>
        <v/>
      </c>
      <c r="AU1153" s="1" t="str">
        <f t="shared" si="102"/>
        <v>REGLIST</v>
      </c>
      <c r="AV1153" s="1" t="str">
        <f t="shared" si="103"/>
        <v>REGLIST</v>
      </c>
      <c r="AW1153" s="97">
        <f t="shared" si="104"/>
        <v>0</v>
      </c>
      <c r="AX1153" s="96">
        <f t="shared" si="105"/>
        <v>0</v>
      </c>
      <c r="AY1153" s="96">
        <f t="shared" si="106"/>
        <v>0</v>
      </c>
      <c r="AZ1153" s="96">
        <f t="shared" si="107"/>
        <v>0</v>
      </c>
      <c r="BA1153" s="96">
        <f t="shared" si="108"/>
        <v>0</v>
      </c>
      <c r="BB1153" s="96">
        <f t="shared" si="109"/>
        <v>0</v>
      </c>
    </row>
    <row r="1154" spans="33:54" hidden="1" x14ac:dyDescent="0.25">
      <c r="AG1154" s="1" t="str">
        <f t="shared" ref="AG1154:AG1217" si="110">IFERROR(MONTH(AL1154),"")</f>
        <v/>
      </c>
      <c r="AH1154" s="90">
        <v>580</v>
      </c>
      <c r="AI1154" s="90">
        <v>580</v>
      </c>
      <c r="AJ1154" s="1" t="str">
        <f>IFERROR(VLOOKUP(VLOOKUP($AI1154,SALESTRANS,4,FALSE),'Master Info'!$A$14:$U$113,17,FALSE),"")</f>
        <v/>
      </c>
      <c r="AK1154" s="1" t="str">
        <f>'Master Info'!$B$6&amp;Return!AI1154</f>
        <v>17-18/580</v>
      </c>
      <c r="AL1154" s="93" t="str">
        <f>IFERROR(VLOOKUP($AI1154,'PIVOT REPORT'!$A$5:$K$1000,3,FALSE),"")</f>
        <v/>
      </c>
      <c r="AM1154" s="91" t="str">
        <f>IFERROR(VLOOKUP($AI1154,'PIVOT REPORT'!$A$5:$K$1000,9,FALSE),"")</f>
        <v/>
      </c>
      <c r="AN1154" s="95" t="str">
        <f>IFERROR(VLOOKUP($AI1154,'PIVOT REPORT'!$A$5:$K$1000,4,FALSE),"")</f>
        <v/>
      </c>
      <c r="AO1154" s="91" t="str">
        <f>IFERROR(VLOOKUP($AI1154,'PIVOT REPORT'!$A$5:$K$1000,5,FALSE),"")</f>
        <v/>
      </c>
      <c r="AP1154" s="91" t="str">
        <f>IFERROR(VLOOKUP($AI1154,'PIVOT REPORT'!$A$5:$K$1000,6,FALSE),"")</f>
        <v/>
      </c>
      <c r="AQ1154" s="91" t="str">
        <f>IFERROR(VLOOKUP($AI1154,'PIVOT REPORT'!$A$5:$K$1000,7,FALSE),"")</f>
        <v/>
      </c>
      <c r="AR1154" s="91" t="str">
        <f>IFERROR(VLOOKUP($AI1154,'PIVOT REPORT'!$A$5:$K$1000,8,FALSE),"")</f>
        <v/>
      </c>
      <c r="AS1154" s="1"/>
      <c r="AT1154" s="1" t="str">
        <f t="shared" si="101"/>
        <v/>
      </c>
      <c r="AU1154" s="1" t="str">
        <f t="shared" si="102"/>
        <v>REGLIST</v>
      </c>
      <c r="AV1154" s="1" t="str">
        <f t="shared" si="103"/>
        <v>REGLIST</v>
      </c>
      <c r="AW1154" s="97">
        <f t="shared" si="104"/>
        <v>0</v>
      </c>
      <c r="AX1154" s="96">
        <f t="shared" si="105"/>
        <v>0</v>
      </c>
      <c r="AY1154" s="96">
        <f t="shared" si="106"/>
        <v>0</v>
      </c>
      <c r="AZ1154" s="96">
        <f t="shared" si="107"/>
        <v>0</v>
      </c>
      <c r="BA1154" s="96">
        <f t="shared" si="108"/>
        <v>0</v>
      </c>
      <c r="BB1154" s="96">
        <f t="shared" si="109"/>
        <v>0</v>
      </c>
    </row>
    <row r="1155" spans="33:54" hidden="1" x14ac:dyDescent="0.25">
      <c r="AG1155" s="1" t="str">
        <f t="shared" si="110"/>
        <v/>
      </c>
      <c r="AH1155" s="90">
        <v>581</v>
      </c>
      <c r="AI1155" s="90">
        <v>581</v>
      </c>
      <c r="AJ1155" s="1" t="str">
        <f>IFERROR(VLOOKUP(VLOOKUP($AI1155,SALESTRANS,4,FALSE),'Master Info'!$A$14:$U$113,17,FALSE),"")</f>
        <v/>
      </c>
      <c r="AK1155" s="1" t="str">
        <f>'Master Info'!$B$6&amp;Return!AI1155</f>
        <v>17-18/581</v>
      </c>
      <c r="AL1155" s="93" t="str">
        <f>IFERROR(VLOOKUP($AI1155,'PIVOT REPORT'!$A$5:$K$1000,3,FALSE),"")</f>
        <v/>
      </c>
      <c r="AM1155" s="91" t="str">
        <f>IFERROR(VLOOKUP($AI1155,'PIVOT REPORT'!$A$5:$K$1000,9,FALSE),"")</f>
        <v/>
      </c>
      <c r="AN1155" s="95" t="str">
        <f>IFERROR(VLOOKUP($AI1155,'PIVOT REPORT'!$A$5:$K$1000,4,FALSE),"")</f>
        <v/>
      </c>
      <c r="AO1155" s="91" t="str">
        <f>IFERROR(VLOOKUP($AI1155,'PIVOT REPORT'!$A$5:$K$1000,5,FALSE),"")</f>
        <v/>
      </c>
      <c r="AP1155" s="91" t="str">
        <f>IFERROR(VLOOKUP($AI1155,'PIVOT REPORT'!$A$5:$K$1000,6,FALSE),"")</f>
        <v/>
      </c>
      <c r="AQ1155" s="91" t="str">
        <f>IFERROR(VLOOKUP($AI1155,'PIVOT REPORT'!$A$5:$K$1000,7,FALSE),"")</f>
        <v/>
      </c>
      <c r="AR1155" s="91" t="str">
        <f>IFERROR(VLOOKUP($AI1155,'PIVOT REPORT'!$A$5:$K$1000,8,FALSE),"")</f>
        <v/>
      </c>
      <c r="AS1155" s="1"/>
      <c r="AT1155" s="1" t="str">
        <f t="shared" si="101"/>
        <v/>
      </c>
      <c r="AU1155" s="1" t="str">
        <f t="shared" si="102"/>
        <v>REGLIST</v>
      </c>
      <c r="AV1155" s="1" t="str">
        <f t="shared" si="103"/>
        <v>REGLIST</v>
      </c>
      <c r="AW1155" s="97">
        <f t="shared" si="104"/>
        <v>0</v>
      </c>
      <c r="AX1155" s="96">
        <f t="shared" si="105"/>
        <v>0</v>
      </c>
      <c r="AY1155" s="96">
        <f t="shared" si="106"/>
        <v>0</v>
      </c>
      <c r="AZ1155" s="96">
        <f t="shared" si="107"/>
        <v>0</v>
      </c>
      <c r="BA1155" s="96">
        <f t="shared" si="108"/>
        <v>0</v>
      </c>
      <c r="BB1155" s="96">
        <f t="shared" si="109"/>
        <v>0</v>
      </c>
    </row>
    <row r="1156" spans="33:54" hidden="1" x14ac:dyDescent="0.25">
      <c r="AG1156" s="1" t="str">
        <f t="shared" si="110"/>
        <v/>
      </c>
      <c r="AH1156" s="90">
        <v>582</v>
      </c>
      <c r="AI1156" s="90">
        <v>582</v>
      </c>
      <c r="AJ1156" s="1" t="str">
        <f>IFERROR(VLOOKUP(VLOOKUP($AI1156,SALESTRANS,4,FALSE),'Master Info'!$A$14:$U$113,17,FALSE),"")</f>
        <v/>
      </c>
      <c r="AK1156" s="1" t="str">
        <f>'Master Info'!$B$6&amp;Return!AI1156</f>
        <v>17-18/582</v>
      </c>
      <c r="AL1156" s="93" t="str">
        <f>IFERROR(VLOOKUP($AI1156,'PIVOT REPORT'!$A$5:$K$1000,3,FALSE),"")</f>
        <v/>
      </c>
      <c r="AM1156" s="91" t="str">
        <f>IFERROR(VLOOKUP($AI1156,'PIVOT REPORT'!$A$5:$K$1000,9,FALSE),"")</f>
        <v/>
      </c>
      <c r="AN1156" s="95" t="str">
        <f>IFERROR(VLOOKUP($AI1156,'PIVOT REPORT'!$A$5:$K$1000,4,FALSE),"")</f>
        <v/>
      </c>
      <c r="AO1156" s="91" t="str">
        <f>IFERROR(VLOOKUP($AI1156,'PIVOT REPORT'!$A$5:$K$1000,5,FALSE),"")</f>
        <v/>
      </c>
      <c r="AP1156" s="91" t="str">
        <f>IFERROR(VLOOKUP($AI1156,'PIVOT REPORT'!$A$5:$K$1000,6,FALSE),"")</f>
        <v/>
      </c>
      <c r="AQ1156" s="91" t="str">
        <f>IFERROR(VLOOKUP($AI1156,'PIVOT REPORT'!$A$5:$K$1000,7,FALSE),"")</f>
        <v/>
      </c>
      <c r="AR1156" s="91" t="str">
        <f>IFERROR(VLOOKUP($AI1156,'PIVOT REPORT'!$A$5:$K$1000,8,FALSE),"")</f>
        <v/>
      </c>
      <c r="AS1156" s="1"/>
      <c r="AT1156" s="1" t="str">
        <f t="shared" si="101"/>
        <v/>
      </c>
      <c r="AU1156" s="1" t="str">
        <f t="shared" si="102"/>
        <v>REGLIST</v>
      </c>
      <c r="AV1156" s="1" t="str">
        <f t="shared" si="103"/>
        <v>REGLIST</v>
      </c>
      <c r="AW1156" s="97">
        <f t="shared" si="104"/>
        <v>0</v>
      </c>
      <c r="AX1156" s="96">
        <f t="shared" si="105"/>
        <v>0</v>
      </c>
      <c r="AY1156" s="96">
        <f t="shared" si="106"/>
        <v>0</v>
      </c>
      <c r="AZ1156" s="96">
        <f t="shared" si="107"/>
        <v>0</v>
      </c>
      <c r="BA1156" s="96">
        <f t="shared" si="108"/>
        <v>0</v>
      </c>
      <c r="BB1156" s="96">
        <f t="shared" si="109"/>
        <v>0</v>
      </c>
    </row>
    <row r="1157" spans="33:54" hidden="1" x14ac:dyDescent="0.25">
      <c r="AG1157" s="1" t="str">
        <f t="shared" si="110"/>
        <v/>
      </c>
      <c r="AH1157" s="90">
        <v>583</v>
      </c>
      <c r="AI1157" s="90">
        <v>583</v>
      </c>
      <c r="AJ1157" s="1" t="str">
        <f>IFERROR(VLOOKUP(VLOOKUP($AI1157,SALESTRANS,4,FALSE),'Master Info'!$A$14:$U$113,17,FALSE),"")</f>
        <v/>
      </c>
      <c r="AK1157" s="1" t="str">
        <f>'Master Info'!$B$6&amp;Return!AI1157</f>
        <v>17-18/583</v>
      </c>
      <c r="AL1157" s="93" t="str">
        <f>IFERROR(VLOOKUP($AI1157,'PIVOT REPORT'!$A$5:$K$1000,3,FALSE),"")</f>
        <v/>
      </c>
      <c r="AM1157" s="91" t="str">
        <f>IFERROR(VLOOKUP($AI1157,'PIVOT REPORT'!$A$5:$K$1000,9,FALSE),"")</f>
        <v/>
      </c>
      <c r="AN1157" s="95" t="str">
        <f>IFERROR(VLOOKUP($AI1157,'PIVOT REPORT'!$A$5:$K$1000,4,FALSE),"")</f>
        <v/>
      </c>
      <c r="AO1157" s="91" t="str">
        <f>IFERROR(VLOOKUP($AI1157,'PIVOT REPORT'!$A$5:$K$1000,5,FALSE),"")</f>
        <v/>
      </c>
      <c r="AP1157" s="91" t="str">
        <f>IFERROR(VLOOKUP($AI1157,'PIVOT REPORT'!$A$5:$K$1000,6,FALSE),"")</f>
        <v/>
      </c>
      <c r="AQ1157" s="91" t="str">
        <f>IFERROR(VLOOKUP($AI1157,'PIVOT REPORT'!$A$5:$K$1000,7,FALSE),"")</f>
        <v/>
      </c>
      <c r="AR1157" s="91" t="str">
        <f>IFERROR(VLOOKUP($AI1157,'PIVOT REPORT'!$A$5:$K$1000,8,FALSE),"")</f>
        <v/>
      </c>
      <c r="AS1157" s="1"/>
      <c r="AT1157" s="1" t="str">
        <f t="shared" si="101"/>
        <v/>
      </c>
      <c r="AU1157" s="1" t="str">
        <f t="shared" si="102"/>
        <v>REGLIST</v>
      </c>
      <c r="AV1157" s="1" t="str">
        <f t="shared" si="103"/>
        <v>REGLIST</v>
      </c>
      <c r="AW1157" s="97">
        <f t="shared" si="104"/>
        <v>0</v>
      </c>
      <c r="AX1157" s="96">
        <f t="shared" si="105"/>
        <v>0</v>
      </c>
      <c r="AY1157" s="96">
        <f t="shared" si="106"/>
        <v>0</v>
      </c>
      <c r="AZ1157" s="96">
        <f t="shared" si="107"/>
        <v>0</v>
      </c>
      <c r="BA1157" s="96">
        <f t="shared" si="108"/>
        <v>0</v>
      </c>
      <c r="BB1157" s="96">
        <f t="shared" si="109"/>
        <v>0</v>
      </c>
    </row>
    <row r="1158" spans="33:54" hidden="1" x14ac:dyDescent="0.25">
      <c r="AG1158" s="1" t="str">
        <f t="shared" si="110"/>
        <v/>
      </c>
      <c r="AH1158" s="90">
        <v>584</v>
      </c>
      <c r="AI1158" s="90">
        <v>584</v>
      </c>
      <c r="AJ1158" s="1" t="str">
        <f>IFERROR(VLOOKUP(VLOOKUP($AI1158,SALESTRANS,4,FALSE),'Master Info'!$A$14:$U$113,17,FALSE),"")</f>
        <v/>
      </c>
      <c r="AK1158" s="1" t="str">
        <f>'Master Info'!$B$6&amp;Return!AI1158</f>
        <v>17-18/584</v>
      </c>
      <c r="AL1158" s="93" t="str">
        <f>IFERROR(VLOOKUP($AI1158,'PIVOT REPORT'!$A$5:$K$1000,3,FALSE),"")</f>
        <v/>
      </c>
      <c r="AM1158" s="91" t="str">
        <f>IFERROR(VLOOKUP($AI1158,'PIVOT REPORT'!$A$5:$K$1000,9,FALSE),"")</f>
        <v/>
      </c>
      <c r="AN1158" s="95" t="str">
        <f>IFERROR(VLOOKUP($AI1158,'PIVOT REPORT'!$A$5:$K$1000,4,FALSE),"")</f>
        <v/>
      </c>
      <c r="AO1158" s="91" t="str">
        <f>IFERROR(VLOOKUP($AI1158,'PIVOT REPORT'!$A$5:$K$1000,5,FALSE),"")</f>
        <v/>
      </c>
      <c r="AP1158" s="91" t="str">
        <f>IFERROR(VLOOKUP($AI1158,'PIVOT REPORT'!$A$5:$K$1000,6,FALSE),"")</f>
        <v/>
      </c>
      <c r="AQ1158" s="91" t="str">
        <f>IFERROR(VLOOKUP($AI1158,'PIVOT REPORT'!$A$5:$K$1000,7,FALSE),"")</f>
        <v/>
      </c>
      <c r="AR1158" s="91" t="str">
        <f>IFERROR(VLOOKUP($AI1158,'PIVOT REPORT'!$A$5:$K$1000,8,FALSE),"")</f>
        <v/>
      </c>
      <c r="AS1158" s="1"/>
      <c r="AT1158" s="1" t="str">
        <f t="shared" si="101"/>
        <v/>
      </c>
      <c r="AU1158" s="1" t="str">
        <f t="shared" si="102"/>
        <v>REGLIST</v>
      </c>
      <c r="AV1158" s="1" t="str">
        <f t="shared" si="103"/>
        <v>REGLIST</v>
      </c>
      <c r="AW1158" s="97">
        <f t="shared" si="104"/>
        <v>0</v>
      </c>
      <c r="AX1158" s="96">
        <f t="shared" si="105"/>
        <v>0</v>
      </c>
      <c r="AY1158" s="96">
        <f t="shared" si="106"/>
        <v>0</v>
      </c>
      <c r="AZ1158" s="96">
        <f t="shared" si="107"/>
        <v>0</v>
      </c>
      <c r="BA1158" s="96">
        <f t="shared" si="108"/>
        <v>0</v>
      </c>
      <c r="BB1158" s="96">
        <f t="shared" si="109"/>
        <v>0</v>
      </c>
    </row>
    <row r="1159" spans="33:54" hidden="1" x14ac:dyDescent="0.25">
      <c r="AG1159" s="1" t="str">
        <f t="shared" si="110"/>
        <v/>
      </c>
      <c r="AH1159" s="90">
        <v>585</v>
      </c>
      <c r="AI1159" s="90">
        <v>585</v>
      </c>
      <c r="AJ1159" s="1" t="str">
        <f>IFERROR(VLOOKUP(VLOOKUP($AI1159,SALESTRANS,4,FALSE),'Master Info'!$A$14:$U$113,17,FALSE),"")</f>
        <v/>
      </c>
      <c r="AK1159" s="1" t="str">
        <f>'Master Info'!$B$6&amp;Return!AI1159</f>
        <v>17-18/585</v>
      </c>
      <c r="AL1159" s="93" t="str">
        <f>IFERROR(VLOOKUP($AI1159,'PIVOT REPORT'!$A$5:$K$1000,3,FALSE),"")</f>
        <v/>
      </c>
      <c r="AM1159" s="91" t="str">
        <f>IFERROR(VLOOKUP($AI1159,'PIVOT REPORT'!$A$5:$K$1000,9,FALSE),"")</f>
        <v/>
      </c>
      <c r="AN1159" s="95" t="str">
        <f>IFERROR(VLOOKUP($AI1159,'PIVOT REPORT'!$A$5:$K$1000,4,FALSE),"")</f>
        <v/>
      </c>
      <c r="AO1159" s="91" t="str">
        <f>IFERROR(VLOOKUP($AI1159,'PIVOT REPORT'!$A$5:$K$1000,5,FALSE),"")</f>
        <v/>
      </c>
      <c r="AP1159" s="91" t="str">
        <f>IFERROR(VLOOKUP($AI1159,'PIVOT REPORT'!$A$5:$K$1000,6,FALSE),"")</f>
        <v/>
      </c>
      <c r="AQ1159" s="91" t="str">
        <f>IFERROR(VLOOKUP($AI1159,'PIVOT REPORT'!$A$5:$K$1000,7,FALSE),"")</f>
        <v/>
      </c>
      <c r="AR1159" s="91" t="str">
        <f>IFERROR(VLOOKUP($AI1159,'PIVOT REPORT'!$A$5:$K$1000,8,FALSE),"")</f>
        <v/>
      </c>
      <c r="AS1159" s="1"/>
      <c r="AT1159" s="1" t="str">
        <f t="shared" si="101"/>
        <v/>
      </c>
      <c r="AU1159" s="1" t="str">
        <f t="shared" si="102"/>
        <v>REGLIST</v>
      </c>
      <c r="AV1159" s="1" t="str">
        <f t="shared" si="103"/>
        <v>REGLIST</v>
      </c>
      <c r="AW1159" s="97">
        <f t="shared" si="104"/>
        <v>0</v>
      </c>
      <c r="AX1159" s="96">
        <f t="shared" si="105"/>
        <v>0</v>
      </c>
      <c r="AY1159" s="96">
        <f t="shared" si="106"/>
        <v>0</v>
      </c>
      <c r="AZ1159" s="96">
        <f t="shared" si="107"/>
        <v>0</v>
      </c>
      <c r="BA1159" s="96">
        <f t="shared" si="108"/>
        <v>0</v>
      </c>
      <c r="BB1159" s="96">
        <f t="shared" si="109"/>
        <v>0</v>
      </c>
    </row>
    <row r="1160" spans="33:54" hidden="1" x14ac:dyDescent="0.25">
      <c r="AG1160" s="1" t="str">
        <f t="shared" si="110"/>
        <v/>
      </c>
      <c r="AH1160" s="90">
        <v>586</v>
      </c>
      <c r="AI1160" s="90">
        <v>586</v>
      </c>
      <c r="AJ1160" s="1" t="str">
        <f>IFERROR(VLOOKUP(VLOOKUP($AI1160,SALESTRANS,4,FALSE),'Master Info'!$A$14:$U$113,17,FALSE),"")</f>
        <v/>
      </c>
      <c r="AK1160" s="1" t="str">
        <f>'Master Info'!$B$6&amp;Return!AI1160</f>
        <v>17-18/586</v>
      </c>
      <c r="AL1160" s="93" t="str">
        <f>IFERROR(VLOOKUP($AI1160,'PIVOT REPORT'!$A$5:$K$1000,3,FALSE),"")</f>
        <v/>
      </c>
      <c r="AM1160" s="91" t="str">
        <f>IFERROR(VLOOKUP($AI1160,'PIVOT REPORT'!$A$5:$K$1000,9,FALSE),"")</f>
        <v/>
      </c>
      <c r="AN1160" s="95" t="str">
        <f>IFERROR(VLOOKUP($AI1160,'PIVOT REPORT'!$A$5:$K$1000,4,FALSE),"")</f>
        <v/>
      </c>
      <c r="AO1160" s="91" t="str">
        <f>IFERROR(VLOOKUP($AI1160,'PIVOT REPORT'!$A$5:$K$1000,5,FALSE),"")</f>
        <v/>
      </c>
      <c r="AP1160" s="91" t="str">
        <f>IFERROR(VLOOKUP($AI1160,'PIVOT REPORT'!$A$5:$K$1000,6,FALSE),"")</f>
        <v/>
      </c>
      <c r="AQ1160" s="91" t="str">
        <f>IFERROR(VLOOKUP($AI1160,'PIVOT REPORT'!$A$5:$K$1000,7,FALSE),"")</f>
        <v/>
      </c>
      <c r="AR1160" s="91" t="str">
        <f>IFERROR(VLOOKUP($AI1160,'PIVOT REPORT'!$A$5:$K$1000,8,FALSE),"")</f>
        <v/>
      </c>
      <c r="AS1160" s="1"/>
      <c r="AT1160" s="1" t="str">
        <f t="shared" si="101"/>
        <v/>
      </c>
      <c r="AU1160" s="1" t="str">
        <f t="shared" si="102"/>
        <v>REGLIST</v>
      </c>
      <c r="AV1160" s="1" t="str">
        <f t="shared" si="103"/>
        <v>REGLIST</v>
      </c>
      <c r="AW1160" s="97">
        <f t="shared" si="104"/>
        <v>0</v>
      </c>
      <c r="AX1160" s="96">
        <f t="shared" si="105"/>
        <v>0</v>
      </c>
      <c r="AY1160" s="96">
        <f t="shared" si="106"/>
        <v>0</v>
      </c>
      <c r="AZ1160" s="96">
        <f t="shared" si="107"/>
        <v>0</v>
      </c>
      <c r="BA1160" s="96">
        <f t="shared" si="108"/>
        <v>0</v>
      </c>
      <c r="BB1160" s="96">
        <f t="shared" si="109"/>
        <v>0</v>
      </c>
    </row>
    <row r="1161" spans="33:54" hidden="1" x14ac:dyDescent="0.25">
      <c r="AG1161" s="1" t="str">
        <f t="shared" si="110"/>
        <v/>
      </c>
      <c r="AH1161" s="90">
        <v>587</v>
      </c>
      <c r="AI1161" s="90">
        <v>587</v>
      </c>
      <c r="AJ1161" s="1" t="str">
        <f>IFERROR(VLOOKUP(VLOOKUP($AI1161,SALESTRANS,4,FALSE),'Master Info'!$A$14:$U$113,17,FALSE),"")</f>
        <v/>
      </c>
      <c r="AK1161" s="1" t="str">
        <f>'Master Info'!$B$6&amp;Return!AI1161</f>
        <v>17-18/587</v>
      </c>
      <c r="AL1161" s="93" t="str">
        <f>IFERROR(VLOOKUP($AI1161,'PIVOT REPORT'!$A$5:$K$1000,3,FALSE),"")</f>
        <v/>
      </c>
      <c r="AM1161" s="91" t="str">
        <f>IFERROR(VLOOKUP($AI1161,'PIVOT REPORT'!$A$5:$K$1000,9,FALSE),"")</f>
        <v/>
      </c>
      <c r="AN1161" s="95" t="str">
        <f>IFERROR(VLOOKUP($AI1161,'PIVOT REPORT'!$A$5:$K$1000,4,FALSE),"")</f>
        <v/>
      </c>
      <c r="AO1161" s="91" t="str">
        <f>IFERROR(VLOOKUP($AI1161,'PIVOT REPORT'!$A$5:$K$1000,5,FALSE),"")</f>
        <v/>
      </c>
      <c r="AP1161" s="91" t="str">
        <f>IFERROR(VLOOKUP($AI1161,'PIVOT REPORT'!$A$5:$K$1000,6,FALSE),"")</f>
        <v/>
      </c>
      <c r="AQ1161" s="91" t="str">
        <f>IFERROR(VLOOKUP($AI1161,'PIVOT REPORT'!$A$5:$K$1000,7,FALSE),"")</f>
        <v/>
      </c>
      <c r="AR1161" s="91" t="str">
        <f>IFERROR(VLOOKUP($AI1161,'PIVOT REPORT'!$A$5:$K$1000,8,FALSE),"")</f>
        <v/>
      </c>
      <c r="AS1161" s="1"/>
      <c r="AT1161" s="1" t="str">
        <f t="shared" si="101"/>
        <v/>
      </c>
      <c r="AU1161" s="1" t="str">
        <f t="shared" si="102"/>
        <v>REGLIST</v>
      </c>
      <c r="AV1161" s="1" t="str">
        <f t="shared" si="103"/>
        <v>REGLIST</v>
      </c>
      <c r="AW1161" s="97">
        <f t="shared" si="104"/>
        <v>0</v>
      </c>
      <c r="AX1161" s="96">
        <f t="shared" si="105"/>
        <v>0</v>
      </c>
      <c r="AY1161" s="96">
        <f t="shared" si="106"/>
        <v>0</v>
      </c>
      <c r="AZ1161" s="96">
        <f t="shared" si="107"/>
        <v>0</v>
      </c>
      <c r="BA1161" s="96">
        <f t="shared" si="108"/>
        <v>0</v>
      </c>
      <c r="BB1161" s="96">
        <f t="shared" si="109"/>
        <v>0</v>
      </c>
    </row>
    <row r="1162" spans="33:54" hidden="1" x14ac:dyDescent="0.25">
      <c r="AG1162" s="1" t="str">
        <f t="shared" si="110"/>
        <v/>
      </c>
      <c r="AH1162" s="90">
        <v>588</v>
      </c>
      <c r="AI1162" s="90">
        <v>588</v>
      </c>
      <c r="AJ1162" s="1" t="str">
        <f>IFERROR(VLOOKUP(VLOOKUP($AI1162,SALESTRANS,4,FALSE),'Master Info'!$A$14:$U$113,17,FALSE),"")</f>
        <v/>
      </c>
      <c r="AK1162" s="1" t="str">
        <f>'Master Info'!$B$6&amp;Return!AI1162</f>
        <v>17-18/588</v>
      </c>
      <c r="AL1162" s="93" t="str">
        <f>IFERROR(VLOOKUP($AI1162,'PIVOT REPORT'!$A$5:$K$1000,3,FALSE),"")</f>
        <v/>
      </c>
      <c r="AM1162" s="91" t="str">
        <f>IFERROR(VLOOKUP($AI1162,'PIVOT REPORT'!$A$5:$K$1000,9,FALSE),"")</f>
        <v/>
      </c>
      <c r="AN1162" s="95" t="str">
        <f>IFERROR(VLOOKUP($AI1162,'PIVOT REPORT'!$A$5:$K$1000,4,FALSE),"")</f>
        <v/>
      </c>
      <c r="AO1162" s="91" t="str">
        <f>IFERROR(VLOOKUP($AI1162,'PIVOT REPORT'!$A$5:$K$1000,5,FALSE),"")</f>
        <v/>
      </c>
      <c r="AP1162" s="91" t="str">
        <f>IFERROR(VLOOKUP($AI1162,'PIVOT REPORT'!$A$5:$K$1000,6,FALSE),"")</f>
        <v/>
      </c>
      <c r="AQ1162" s="91" t="str">
        <f>IFERROR(VLOOKUP($AI1162,'PIVOT REPORT'!$A$5:$K$1000,7,FALSE),"")</f>
        <v/>
      </c>
      <c r="AR1162" s="91" t="str">
        <f>IFERROR(VLOOKUP($AI1162,'PIVOT REPORT'!$A$5:$K$1000,8,FALSE),"")</f>
        <v/>
      </c>
      <c r="AS1162" s="1"/>
      <c r="AT1162" s="1" t="str">
        <f t="shared" si="101"/>
        <v/>
      </c>
      <c r="AU1162" s="1" t="str">
        <f t="shared" si="102"/>
        <v>REGLIST</v>
      </c>
      <c r="AV1162" s="1" t="str">
        <f t="shared" si="103"/>
        <v>REGLIST</v>
      </c>
      <c r="AW1162" s="97">
        <f t="shared" si="104"/>
        <v>0</v>
      </c>
      <c r="AX1162" s="96">
        <f t="shared" si="105"/>
        <v>0</v>
      </c>
      <c r="AY1162" s="96">
        <f t="shared" si="106"/>
        <v>0</v>
      </c>
      <c r="AZ1162" s="96">
        <f t="shared" si="107"/>
        <v>0</v>
      </c>
      <c r="BA1162" s="96">
        <f t="shared" si="108"/>
        <v>0</v>
      </c>
      <c r="BB1162" s="96">
        <f t="shared" si="109"/>
        <v>0</v>
      </c>
    </row>
    <row r="1163" spans="33:54" hidden="1" x14ac:dyDescent="0.25">
      <c r="AG1163" s="1" t="str">
        <f t="shared" si="110"/>
        <v/>
      </c>
      <c r="AH1163" s="90">
        <v>589</v>
      </c>
      <c r="AI1163" s="90">
        <v>589</v>
      </c>
      <c r="AJ1163" s="1" t="str">
        <f>IFERROR(VLOOKUP(VLOOKUP($AI1163,SALESTRANS,4,FALSE),'Master Info'!$A$14:$U$113,17,FALSE),"")</f>
        <v/>
      </c>
      <c r="AK1163" s="1" t="str">
        <f>'Master Info'!$B$6&amp;Return!AI1163</f>
        <v>17-18/589</v>
      </c>
      <c r="AL1163" s="93" t="str">
        <f>IFERROR(VLOOKUP($AI1163,'PIVOT REPORT'!$A$5:$K$1000,3,FALSE),"")</f>
        <v/>
      </c>
      <c r="AM1163" s="91" t="str">
        <f>IFERROR(VLOOKUP($AI1163,'PIVOT REPORT'!$A$5:$K$1000,9,FALSE),"")</f>
        <v/>
      </c>
      <c r="AN1163" s="95" t="str">
        <f>IFERROR(VLOOKUP($AI1163,'PIVOT REPORT'!$A$5:$K$1000,4,FALSE),"")</f>
        <v/>
      </c>
      <c r="AO1163" s="91" t="str">
        <f>IFERROR(VLOOKUP($AI1163,'PIVOT REPORT'!$A$5:$K$1000,5,FALSE),"")</f>
        <v/>
      </c>
      <c r="AP1163" s="91" t="str">
        <f>IFERROR(VLOOKUP($AI1163,'PIVOT REPORT'!$A$5:$K$1000,6,FALSE),"")</f>
        <v/>
      </c>
      <c r="AQ1163" s="91" t="str">
        <f>IFERROR(VLOOKUP($AI1163,'PIVOT REPORT'!$A$5:$K$1000,7,FALSE),"")</f>
        <v/>
      </c>
      <c r="AR1163" s="91" t="str">
        <f>IFERROR(VLOOKUP($AI1163,'PIVOT REPORT'!$A$5:$K$1000,8,FALSE),"")</f>
        <v/>
      </c>
      <c r="AS1163" s="1"/>
      <c r="AT1163" s="1" t="str">
        <f t="shared" si="101"/>
        <v/>
      </c>
      <c r="AU1163" s="1" t="str">
        <f t="shared" si="102"/>
        <v>REGLIST</v>
      </c>
      <c r="AV1163" s="1" t="str">
        <f t="shared" si="103"/>
        <v>REGLIST</v>
      </c>
      <c r="AW1163" s="97">
        <f t="shared" si="104"/>
        <v>0</v>
      </c>
      <c r="AX1163" s="96">
        <f t="shared" si="105"/>
        <v>0</v>
      </c>
      <c r="AY1163" s="96">
        <f t="shared" si="106"/>
        <v>0</v>
      </c>
      <c r="AZ1163" s="96">
        <f t="shared" si="107"/>
        <v>0</v>
      </c>
      <c r="BA1163" s="96">
        <f t="shared" si="108"/>
        <v>0</v>
      </c>
      <c r="BB1163" s="96">
        <f t="shared" si="109"/>
        <v>0</v>
      </c>
    </row>
    <row r="1164" spans="33:54" hidden="1" x14ac:dyDescent="0.25">
      <c r="AG1164" s="1" t="str">
        <f t="shared" si="110"/>
        <v/>
      </c>
      <c r="AH1164" s="90">
        <v>590</v>
      </c>
      <c r="AI1164" s="90">
        <v>590</v>
      </c>
      <c r="AJ1164" s="1" t="str">
        <f>IFERROR(VLOOKUP(VLOOKUP($AI1164,SALESTRANS,4,FALSE),'Master Info'!$A$14:$U$113,17,FALSE),"")</f>
        <v/>
      </c>
      <c r="AK1164" s="1" t="str">
        <f>'Master Info'!$B$6&amp;Return!AI1164</f>
        <v>17-18/590</v>
      </c>
      <c r="AL1164" s="93" t="str">
        <f>IFERROR(VLOOKUP($AI1164,'PIVOT REPORT'!$A$5:$K$1000,3,FALSE),"")</f>
        <v/>
      </c>
      <c r="AM1164" s="91" t="str">
        <f>IFERROR(VLOOKUP($AI1164,'PIVOT REPORT'!$A$5:$K$1000,9,FALSE),"")</f>
        <v/>
      </c>
      <c r="AN1164" s="95" t="str">
        <f>IFERROR(VLOOKUP($AI1164,'PIVOT REPORT'!$A$5:$K$1000,4,FALSE),"")</f>
        <v/>
      </c>
      <c r="AO1164" s="91" t="str">
        <f>IFERROR(VLOOKUP($AI1164,'PIVOT REPORT'!$A$5:$K$1000,5,FALSE),"")</f>
        <v/>
      </c>
      <c r="AP1164" s="91" t="str">
        <f>IFERROR(VLOOKUP($AI1164,'PIVOT REPORT'!$A$5:$K$1000,6,FALSE),"")</f>
        <v/>
      </c>
      <c r="AQ1164" s="91" t="str">
        <f>IFERROR(VLOOKUP($AI1164,'PIVOT REPORT'!$A$5:$K$1000,7,FALSE),"")</f>
        <v/>
      </c>
      <c r="AR1164" s="91" t="str">
        <f>IFERROR(VLOOKUP($AI1164,'PIVOT REPORT'!$A$5:$K$1000,8,FALSE),"")</f>
        <v/>
      </c>
      <c r="AS1164" s="1"/>
      <c r="AT1164" s="1" t="str">
        <f t="shared" si="101"/>
        <v/>
      </c>
      <c r="AU1164" s="1" t="str">
        <f t="shared" si="102"/>
        <v>REGLIST</v>
      </c>
      <c r="AV1164" s="1" t="str">
        <f t="shared" si="103"/>
        <v>REGLIST</v>
      </c>
      <c r="AW1164" s="97">
        <f t="shared" si="104"/>
        <v>0</v>
      </c>
      <c r="AX1164" s="96">
        <f t="shared" si="105"/>
        <v>0</v>
      </c>
      <c r="AY1164" s="96">
        <f t="shared" si="106"/>
        <v>0</v>
      </c>
      <c r="AZ1164" s="96">
        <f t="shared" si="107"/>
        <v>0</v>
      </c>
      <c r="BA1164" s="96">
        <f t="shared" si="108"/>
        <v>0</v>
      </c>
      <c r="BB1164" s="96">
        <f t="shared" si="109"/>
        <v>0</v>
      </c>
    </row>
    <row r="1165" spans="33:54" hidden="1" x14ac:dyDescent="0.25">
      <c r="AG1165" s="1" t="str">
        <f t="shared" si="110"/>
        <v/>
      </c>
      <c r="AH1165" s="90">
        <v>591</v>
      </c>
      <c r="AI1165" s="90">
        <v>591</v>
      </c>
      <c r="AJ1165" s="1" t="str">
        <f>IFERROR(VLOOKUP(VLOOKUP($AI1165,SALESTRANS,4,FALSE),'Master Info'!$A$14:$U$113,17,FALSE),"")</f>
        <v/>
      </c>
      <c r="AK1165" s="1" t="str">
        <f>'Master Info'!$B$6&amp;Return!AI1165</f>
        <v>17-18/591</v>
      </c>
      <c r="AL1165" s="93" t="str">
        <f>IFERROR(VLOOKUP($AI1165,'PIVOT REPORT'!$A$5:$K$1000,3,FALSE),"")</f>
        <v/>
      </c>
      <c r="AM1165" s="91" t="str">
        <f>IFERROR(VLOOKUP($AI1165,'PIVOT REPORT'!$A$5:$K$1000,9,FALSE),"")</f>
        <v/>
      </c>
      <c r="AN1165" s="95" t="str">
        <f>IFERROR(VLOOKUP($AI1165,'PIVOT REPORT'!$A$5:$K$1000,4,FALSE),"")</f>
        <v/>
      </c>
      <c r="AO1165" s="91" t="str">
        <f>IFERROR(VLOOKUP($AI1165,'PIVOT REPORT'!$A$5:$K$1000,5,FALSE),"")</f>
        <v/>
      </c>
      <c r="AP1165" s="91" t="str">
        <f>IFERROR(VLOOKUP($AI1165,'PIVOT REPORT'!$A$5:$K$1000,6,FALSE),"")</f>
        <v/>
      </c>
      <c r="AQ1165" s="91" t="str">
        <f>IFERROR(VLOOKUP($AI1165,'PIVOT REPORT'!$A$5:$K$1000,7,FALSE),"")</f>
        <v/>
      </c>
      <c r="AR1165" s="91" t="str">
        <f>IFERROR(VLOOKUP($AI1165,'PIVOT REPORT'!$A$5:$K$1000,8,FALSE),"")</f>
        <v/>
      </c>
      <c r="AS1165" s="1"/>
      <c r="AT1165" s="1" t="str">
        <f t="shared" si="101"/>
        <v/>
      </c>
      <c r="AU1165" s="1" t="str">
        <f t="shared" si="102"/>
        <v>REGLIST</v>
      </c>
      <c r="AV1165" s="1" t="str">
        <f t="shared" si="103"/>
        <v>REGLIST</v>
      </c>
      <c r="AW1165" s="97">
        <f t="shared" si="104"/>
        <v>0</v>
      </c>
      <c r="AX1165" s="96">
        <f t="shared" si="105"/>
        <v>0</v>
      </c>
      <c r="AY1165" s="96">
        <f t="shared" si="106"/>
        <v>0</v>
      </c>
      <c r="AZ1165" s="96">
        <f t="shared" si="107"/>
        <v>0</v>
      </c>
      <c r="BA1165" s="96">
        <f t="shared" si="108"/>
        <v>0</v>
      </c>
      <c r="BB1165" s="96">
        <f t="shared" si="109"/>
        <v>0</v>
      </c>
    </row>
    <row r="1166" spans="33:54" hidden="1" x14ac:dyDescent="0.25">
      <c r="AG1166" s="1" t="str">
        <f t="shared" si="110"/>
        <v/>
      </c>
      <c r="AH1166" s="90">
        <v>592</v>
      </c>
      <c r="AI1166" s="90">
        <v>592</v>
      </c>
      <c r="AJ1166" s="1" t="str">
        <f>IFERROR(VLOOKUP(VLOOKUP($AI1166,SALESTRANS,4,FALSE),'Master Info'!$A$14:$U$113,17,FALSE),"")</f>
        <v/>
      </c>
      <c r="AK1166" s="1" t="str">
        <f>'Master Info'!$B$6&amp;Return!AI1166</f>
        <v>17-18/592</v>
      </c>
      <c r="AL1166" s="93" t="str">
        <f>IFERROR(VLOOKUP($AI1166,'PIVOT REPORT'!$A$5:$K$1000,3,FALSE),"")</f>
        <v/>
      </c>
      <c r="AM1166" s="91" t="str">
        <f>IFERROR(VLOOKUP($AI1166,'PIVOT REPORT'!$A$5:$K$1000,9,FALSE),"")</f>
        <v/>
      </c>
      <c r="AN1166" s="95" t="str">
        <f>IFERROR(VLOOKUP($AI1166,'PIVOT REPORT'!$A$5:$K$1000,4,FALSE),"")</f>
        <v/>
      </c>
      <c r="AO1166" s="91" t="str">
        <f>IFERROR(VLOOKUP($AI1166,'PIVOT REPORT'!$A$5:$K$1000,5,FALSE),"")</f>
        <v/>
      </c>
      <c r="AP1166" s="91" t="str">
        <f>IFERROR(VLOOKUP($AI1166,'PIVOT REPORT'!$A$5:$K$1000,6,FALSE),"")</f>
        <v/>
      </c>
      <c r="AQ1166" s="91" t="str">
        <f>IFERROR(VLOOKUP($AI1166,'PIVOT REPORT'!$A$5:$K$1000,7,FALSE),"")</f>
        <v/>
      </c>
      <c r="AR1166" s="91" t="str">
        <f>IFERROR(VLOOKUP($AI1166,'PIVOT REPORT'!$A$5:$K$1000,8,FALSE),"")</f>
        <v/>
      </c>
      <c r="AS1166" s="1"/>
      <c r="AT1166" s="1" t="str">
        <f t="shared" si="101"/>
        <v/>
      </c>
      <c r="AU1166" s="1" t="str">
        <f t="shared" si="102"/>
        <v>REGLIST</v>
      </c>
      <c r="AV1166" s="1" t="str">
        <f t="shared" si="103"/>
        <v>REGLIST</v>
      </c>
      <c r="AW1166" s="97">
        <f t="shared" si="104"/>
        <v>0</v>
      </c>
      <c r="AX1166" s="96">
        <f t="shared" si="105"/>
        <v>0</v>
      </c>
      <c r="AY1166" s="96">
        <f t="shared" si="106"/>
        <v>0</v>
      </c>
      <c r="AZ1166" s="96">
        <f t="shared" si="107"/>
        <v>0</v>
      </c>
      <c r="BA1166" s="96">
        <f t="shared" si="108"/>
        <v>0</v>
      </c>
      <c r="BB1166" s="96">
        <f t="shared" si="109"/>
        <v>0</v>
      </c>
    </row>
    <row r="1167" spans="33:54" hidden="1" x14ac:dyDescent="0.25">
      <c r="AG1167" s="1" t="str">
        <f t="shared" si="110"/>
        <v/>
      </c>
      <c r="AH1167" s="90">
        <v>593</v>
      </c>
      <c r="AI1167" s="90">
        <v>593</v>
      </c>
      <c r="AJ1167" s="1" t="str">
        <f>IFERROR(VLOOKUP(VLOOKUP($AI1167,SALESTRANS,4,FALSE),'Master Info'!$A$14:$U$113,17,FALSE),"")</f>
        <v/>
      </c>
      <c r="AK1167" s="1" t="str">
        <f>'Master Info'!$B$6&amp;Return!AI1167</f>
        <v>17-18/593</v>
      </c>
      <c r="AL1167" s="93" t="str">
        <f>IFERROR(VLOOKUP($AI1167,'PIVOT REPORT'!$A$5:$K$1000,3,FALSE),"")</f>
        <v/>
      </c>
      <c r="AM1167" s="91" t="str">
        <f>IFERROR(VLOOKUP($AI1167,'PIVOT REPORT'!$A$5:$K$1000,9,FALSE),"")</f>
        <v/>
      </c>
      <c r="AN1167" s="95" t="str">
        <f>IFERROR(VLOOKUP($AI1167,'PIVOT REPORT'!$A$5:$K$1000,4,FALSE),"")</f>
        <v/>
      </c>
      <c r="AO1167" s="91" t="str">
        <f>IFERROR(VLOOKUP($AI1167,'PIVOT REPORT'!$A$5:$K$1000,5,FALSE),"")</f>
        <v/>
      </c>
      <c r="AP1167" s="91" t="str">
        <f>IFERROR(VLOOKUP($AI1167,'PIVOT REPORT'!$A$5:$K$1000,6,FALSE),"")</f>
        <v/>
      </c>
      <c r="AQ1167" s="91" t="str">
        <f>IFERROR(VLOOKUP($AI1167,'PIVOT REPORT'!$A$5:$K$1000,7,FALSE),"")</f>
        <v/>
      </c>
      <c r="AR1167" s="91" t="str">
        <f>IFERROR(VLOOKUP($AI1167,'PIVOT REPORT'!$A$5:$K$1000,8,FALSE),"")</f>
        <v/>
      </c>
      <c r="AS1167" s="1"/>
      <c r="AT1167" s="1" t="str">
        <f t="shared" si="101"/>
        <v/>
      </c>
      <c r="AU1167" s="1" t="str">
        <f t="shared" si="102"/>
        <v>REGLIST</v>
      </c>
      <c r="AV1167" s="1" t="str">
        <f t="shared" si="103"/>
        <v>REGLIST</v>
      </c>
      <c r="AW1167" s="97">
        <f t="shared" si="104"/>
        <v>0</v>
      </c>
      <c r="AX1167" s="96">
        <f t="shared" si="105"/>
        <v>0</v>
      </c>
      <c r="AY1167" s="96">
        <f t="shared" si="106"/>
        <v>0</v>
      </c>
      <c r="AZ1167" s="96">
        <f t="shared" si="107"/>
        <v>0</v>
      </c>
      <c r="BA1167" s="96">
        <f t="shared" si="108"/>
        <v>0</v>
      </c>
      <c r="BB1167" s="96">
        <f t="shared" si="109"/>
        <v>0</v>
      </c>
    </row>
    <row r="1168" spans="33:54" hidden="1" x14ac:dyDescent="0.25">
      <c r="AG1168" s="1" t="str">
        <f t="shared" si="110"/>
        <v/>
      </c>
      <c r="AH1168" s="90">
        <v>594</v>
      </c>
      <c r="AI1168" s="90">
        <v>594</v>
      </c>
      <c r="AJ1168" s="1" t="str">
        <f>IFERROR(VLOOKUP(VLOOKUP($AI1168,SALESTRANS,4,FALSE),'Master Info'!$A$14:$U$113,17,FALSE),"")</f>
        <v/>
      </c>
      <c r="AK1168" s="1" t="str">
        <f>'Master Info'!$B$6&amp;Return!AI1168</f>
        <v>17-18/594</v>
      </c>
      <c r="AL1168" s="93" t="str">
        <f>IFERROR(VLOOKUP($AI1168,'PIVOT REPORT'!$A$5:$K$1000,3,FALSE),"")</f>
        <v/>
      </c>
      <c r="AM1168" s="91" t="str">
        <f>IFERROR(VLOOKUP($AI1168,'PIVOT REPORT'!$A$5:$K$1000,9,FALSE),"")</f>
        <v/>
      </c>
      <c r="AN1168" s="95" t="str">
        <f>IFERROR(VLOOKUP($AI1168,'PIVOT REPORT'!$A$5:$K$1000,4,FALSE),"")</f>
        <v/>
      </c>
      <c r="AO1168" s="91" t="str">
        <f>IFERROR(VLOOKUP($AI1168,'PIVOT REPORT'!$A$5:$K$1000,5,FALSE),"")</f>
        <v/>
      </c>
      <c r="AP1168" s="91" t="str">
        <f>IFERROR(VLOOKUP($AI1168,'PIVOT REPORT'!$A$5:$K$1000,6,FALSE),"")</f>
        <v/>
      </c>
      <c r="AQ1168" s="91" t="str">
        <f>IFERROR(VLOOKUP($AI1168,'PIVOT REPORT'!$A$5:$K$1000,7,FALSE),"")</f>
        <v/>
      </c>
      <c r="AR1168" s="91" t="str">
        <f>IFERROR(VLOOKUP($AI1168,'PIVOT REPORT'!$A$5:$K$1000,8,FALSE),"")</f>
        <v/>
      </c>
      <c r="AS1168" s="1"/>
      <c r="AT1168" s="1" t="str">
        <f t="shared" si="101"/>
        <v/>
      </c>
      <c r="AU1168" s="1" t="str">
        <f t="shared" si="102"/>
        <v>REGLIST</v>
      </c>
      <c r="AV1168" s="1" t="str">
        <f t="shared" si="103"/>
        <v>REGLIST</v>
      </c>
      <c r="AW1168" s="97">
        <f t="shared" si="104"/>
        <v>0</v>
      </c>
      <c r="AX1168" s="96">
        <f t="shared" si="105"/>
        <v>0</v>
      </c>
      <c r="AY1168" s="96">
        <f t="shared" si="106"/>
        <v>0</v>
      </c>
      <c r="AZ1168" s="96">
        <f t="shared" si="107"/>
        <v>0</v>
      </c>
      <c r="BA1168" s="96">
        <f t="shared" si="108"/>
        <v>0</v>
      </c>
      <c r="BB1168" s="96">
        <f t="shared" si="109"/>
        <v>0</v>
      </c>
    </row>
    <row r="1169" spans="33:54" hidden="1" x14ac:dyDescent="0.25">
      <c r="AG1169" s="1" t="str">
        <f t="shared" si="110"/>
        <v/>
      </c>
      <c r="AH1169" s="90">
        <v>595</v>
      </c>
      <c r="AI1169" s="90">
        <v>595</v>
      </c>
      <c r="AJ1169" s="1" t="str">
        <f>IFERROR(VLOOKUP(VLOOKUP($AI1169,SALESTRANS,4,FALSE),'Master Info'!$A$14:$U$113,17,FALSE),"")</f>
        <v/>
      </c>
      <c r="AK1169" s="1" t="str">
        <f>'Master Info'!$B$6&amp;Return!AI1169</f>
        <v>17-18/595</v>
      </c>
      <c r="AL1169" s="93" t="str">
        <f>IFERROR(VLOOKUP($AI1169,'PIVOT REPORT'!$A$5:$K$1000,3,FALSE),"")</f>
        <v/>
      </c>
      <c r="AM1169" s="91" t="str">
        <f>IFERROR(VLOOKUP($AI1169,'PIVOT REPORT'!$A$5:$K$1000,9,FALSE),"")</f>
        <v/>
      </c>
      <c r="AN1169" s="95" t="str">
        <f>IFERROR(VLOOKUP($AI1169,'PIVOT REPORT'!$A$5:$K$1000,4,FALSE),"")</f>
        <v/>
      </c>
      <c r="AO1169" s="91" t="str">
        <f>IFERROR(VLOOKUP($AI1169,'PIVOT REPORT'!$A$5:$K$1000,5,FALSE),"")</f>
        <v/>
      </c>
      <c r="AP1169" s="91" t="str">
        <f>IFERROR(VLOOKUP($AI1169,'PIVOT REPORT'!$A$5:$K$1000,6,FALSE),"")</f>
        <v/>
      </c>
      <c r="AQ1169" s="91" t="str">
        <f>IFERROR(VLOOKUP($AI1169,'PIVOT REPORT'!$A$5:$K$1000,7,FALSE),"")</f>
        <v/>
      </c>
      <c r="AR1169" s="91" t="str">
        <f>IFERROR(VLOOKUP($AI1169,'PIVOT REPORT'!$A$5:$K$1000,8,FALSE),"")</f>
        <v/>
      </c>
      <c r="AS1169" s="1"/>
      <c r="AT1169" s="1" t="str">
        <f t="shared" si="101"/>
        <v/>
      </c>
      <c r="AU1169" s="1" t="str">
        <f t="shared" si="102"/>
        <v>REGLIST</v>
      </c>
      <c r="AV1169" s="1" t="str">
        <f t="shared" si="103"/>
        <v>REGLIST</v>
      </c>
      <c r="AW1169" s="97">
        <f t="shared" si="104"/>
        <v>0</v>
      </c>
      <c r="AX1169" s="96">
        <f t="shared" si="105"/>
        <v>0</v>
      </c>
      <c r="AY1169" s="96">
        <f t="shared" si="106"/>
        <v>0</v>
      </c>
      <c r="AZ1169" s="96">
        <f t="shared" si="107"/>
        <v>0</v>
      </c>
      <c r="BA1169" s="96">
        <f t="shared" si="108"/>
        <v>0</v>
      </c>
      <c r="BB1169" s="96">
        <f t="shared" si="109"/>
        <v>0</v>
      </c>
    </row>
    <row r="1170" spans="33:54" hidden="1" x14ac:dyDescent="0.25">
      <c r="AG1170" s="1" t="str">
        <f t="shared" si="110"/>
        <v/>
      </c>
      <c r="AH1170" s="90">
        <v>596</v>
      </c>
      <c r="AI1170" s="90">
        <v>596</v>
      </c>
      <c r="AJ1170" s="1" t="str">
        <f>IFERROR(VLOOKUP(VLOOKUP($AI1170,SALESTRANS,4,FALSE),'Master Info'!$A$14:$U$113,17,FALSE),"")</f>
        <v/>
      </c>
      <c r="AK1170" s="1" t="str">
        <f>'Master Info'!$B$6&amp;Return!AI1170</f>
        <v>17-18/596</v>
      </c>
      <c r="AL1170" s="93" t="str">
        <f>IFERROR(VLOOKUP($AI1170,'PIVOT REPORT'!$A$5:$K$1000,3,FALSE),"")</f>
        <v/>
      </c>
      <c r="AM1170" s="91" t="str">
        <f>IFERROR(VLOOKUP($AI1170,'PIVOT REPORT'!$A$5:$K$1000,9,FALSE),"")</f>
        <v/>
      </c>
      <c r="AN1170" s="95" t="str">
        <f>IFERROR(VLOOKUP($AI1170,'PIVOT REPORT'!$A$5:$K$1000,4,FALSE),"")</f>
        <v/>
      </c>
      <c r="AO1170" s="91" t="str">
        <f>IFERROR(VLOOKUP($AI1170,'PIVOT REPORT'!$A$5:$K$1000,5,FALSE),"")</f>
        <v/>
      </c>
      <c r="AP1170" s="91" t="str">
        <f>IFERROR(VLOOKUP($AI1170,'PIVOT REPORT'!$A$5:$K$1000,6,FALSE),"")</f>
        <v/>
      </c>
      <c r="AQ1170" s="91" t="str">
        <f>IFERROR(VLOOKUP($AI1170,'PIVOT REPORT'!$A$5:$K$1000,7,FALSE),"")</f>
        <v/>
      </c>
      <c r="AR1170" s="91" t="str">
        <f>IFERROR(VLOOKUP($AI1170,'PIVOT REPORT'!$A$5:$K$1000,8,FALSE),"")</f>
        <v/>
      </c>
      <c r="AS1170" s="1"/>
      <c r="AT1170" s="1" t="str">
        <f t="shared" si="101"/>
        <v/>
      </c>
      <c r="AU1170" s="1" t="str">
        <f t="shared" si="102"/>
        <v>REGLIST</v>
      </c>
      <c r="AV1170" s="1" t="str">
        <f t="shared" si="103"/>
        <v>REGLIST</v>
      </c>
      <c r="AW1170" s="97">
        <f t="shared" si="104"/>
        <v>0</v>
      </c>
      <c r="AX1170" s="96">
        <f t="shared" si="105"/>
        <v>0</v>
      </c>
      <c r="AY1170" s="96">
        <f t="shared" si="106"/>
        <v>0</v>
      </c>
      <c r="AZ1170" s="96">
        <f t="shared" si="107"/>
        <v>0</v>
      </c>
      <c r="BA1170" s="96">
        <f t="shared" si="108"/>
        <v>0</v>
      </c>
      <c r="BB1170" s="96">
        <f t="shared" si="109"/>
        <v>0</v>
      </c>
    </row>
    <row r="1171" spans="33:54" hidden="1" x14ac:dyDescent="0.25">
      <c r="AG1171" s="1" t="str">
        <f t="shared" si="110"/>
        <v/>
      </c>
      <c r="AH1171" s="90">
        <v>597</v>
      </c>
      <c r="AI1171" s="90">
        <v>597</v>
      </c>
      <c r="AJ1171" s="1" t="str">
        <f>IFERROR(VLOOKUP(VLOOKUP($AI1171,SALESTRANS,4,FALSE),'Master Info'!$A$14:$U$113,17,FALSE),"")</f>
        <v/>
      </c>
      <c r="AK1171" s="1" t="str">
        <f>'Master Info'!$B$6&amp;Return!AI1171</f>
        <v>17-18/597</v>
      </c>
      <c r="AL1171" s="93" t="str">
        <f>IFERROR(VLOOKUP($AI1171,'PIVOT REPORT'!$A$5:$K$1000,3,FALSE),"")</f>
        <v/>
      </c>
      <c r="AM1171" s="91" t="str">
        <f>IFERROR(VLOOKUP($AI1171,'PIVOT REPORT'!$A$5:$K$1000,9,FALSE),"")</f>
        <v/>
      </c>
      <c r="AN1171" s="95" t="str">
        <f>IFERROR(VLOOKUP($AI1171,'PIVOT REPORT'!$A$5:$K$1000,4,FALSE),"")</f>
        <v/>
      </c>
      <c r="AO1171" s="91" t="str">
        <f>IFERROR(VLOOKUP($AI1171,'PIVOT REPORT'!$A$5:$K$1000,5,FALSE),"")</f>
        <v/>
      </c>
      <c r="AP1171" s="91" t="str">
        <f>IFERROR(VLOOKUP($AI1171,'PIVOT REPORT'!$A$5:$K$1000,6,FALSE),"")</f>
        <v/>
      </c>
      <c r="AQ1171" s="91" t="str">
        <f>IFERROR(VLOOKUP($AI1171,'PIVOT REPORT'!$A$5:$K$1000,7,FALSE),"")</f>
        <v/>
      </c>
      <c r="AR1171" s="91" t="str">
        <f>IFERROR(VLOOKUP($AI1171,'PIVOT REPORT'!$A$5:$K$1000,8,FALSE),"")</f>
        <v/>
      </c>
      <c r="AS1171" s="1"/>
      <c r="AT1171" s="1" t="str">
        <f t="shared" si="101"/>
        <v/>
      </c>
      <c r="AU1171" s="1" t="str">
        <f t="shared" si="102"/>
        <v>REGLIST</v>
      </c>
      <c r="AV1171" s="1" t="str">
        <f t="shared" si="103"/>
        <v>REGLIST</v>
      </c>
      <c r="AW1171" s="97">
        <f t="shared" si="104"/>
        <v>0</v>
      </c>
      <c r="AX1171" s="96">
        <f t="shared" si="105"/>
        <v>0</v>
      </c>
      <c r="AY1171" s="96">
        <f t="shared" si="106"/>
        <v>0</v>
      </c>
      <c r="AZ1171" s="96">
        <f t="shared" si="107"/>
        <v>0</v>
      </c>
      <c r="BA1171" s="96">
        <f t="shared" si="108"/>
        <v>0</v>
      </c>
      <c r="BB1171" s="96">
        <f t="shared" si="109"/>
        <v>0</v>
      </c>
    </row>
    <row r="1172" spans="33:54" hidden="1" x14ac:dyDescent="0.25">
      <c r="AG1172" s="1" t="str">
        <f t="shared" si="110"/>
        <v/>
      </c>
      <c r="AH1172" s="90">
        <v>598</v>
      </c>
      <c r="AI1172" s="90">
        <v>598</v>
      </c>
      <c r="AJ1172" s="1" t="str">
        <f>IFERROR(VLOOKUP(VLOOKUP($AI1172,SALESTRANS,4,FALSE),'Master Info'!$A$14:$U$113,17,FALSE),"")</f>
        <v/>
      </c>
      <c r="AK1172" s="1" t="str">
        <f>'Master Info'!$B$6&amp;Return!AI1172</f>
        <v>17-18/598</v>
      </c>
      <c r="AL1172" s="93" t="str">
        <f>IFERROR(VLOOKUP($AI1172,'PIVOT REPORT'!$A$5:$K$1000,3,FALSE),"")</f>
        <v/>
      </c>
      <c r="AM1172" s="91" t="str">
        <f>IFERROR(VLOOKUP($AI1172,'PIVOT REPORT'!$A$5:$K$1000,9,FALSE),"")</f>
        <v/>
      </c>
      <c r="AN1172" s="95" t="str">
        <f>IFERROR(VLOOKUP($AI1172,'PIVOT REPORT'!$A$5:$K$1000,4,FALSE),"")</f>
        <v/>
      </c>
      <c r="AO1172" s="91" t="str">
        <f>IFERROR(VLOOKUP($AI1172,'PIVOT REPORT'!$A$5:$K$1000,5,FALSE),"")</f>
        <v/>
      </c>
      <c r="AP1172" s="91" t="str">
        <f>IFERROR(VLOOKUP($AI1172,'PIVOT REPORT'!$A$5:$K$1000,6,FALSE),"")</f>
        <v/>
      </c>
      <c r="AQ1172" s="91" t="str">
        <f>IFERROR(VLOOKUP($AI1172,'PIVOT REPORT'!$A$5:$K$1000,7,FALSE),"")</f>
        <v/>
      </c>
      <c r="AR1172" s="91" t="str">
        <f>IFERROR(VLOOKUP($AI1172,'PIVOT REPORT'!$A$5:$K$1000,8,FALSE),"")</f>
        <v/>
      </c>
      <c r="AS1172" s="1"/>
      <c r="AT1172" s="1" t="str">
        <f t="shared" si="101"/>
        <v/>
      </c>
      <c r="AU1172" s="1" t="str">
        <f t="shared" si="102"/>
        <v>REGLIST</v>
      </c>
      <c r="AV1172" s="1" t="str">
        <f t="shared" si="103"/>
        <v>REGLIST</v>
      </c>
      <c r="AW1172" s="97">
        <f t="shared" si="104"/>
        <v>0</v>
      </c>
      <c r="AX1172" s="96">
        <f t="shared" si="105"/>
        <v>0</v>
      </c>
      <c r="AY1172" s="96">
        <f t="shared" si="106"/>
        <v>0</v>
      </c>
      <c r="AZ1172" s="96">
        <f t="shared" si="107"/>
        <v>0</v>
      </c>
      <c r="BA1172" s="96">
        <f t="shared" si="108"/>
        <v>0</v>
      </c>
      <c r="BB1172" s="96">
        <f t="shared" si="109"/>
        <v>0</v>
      </c>
    </row>
    <row r="1173" spans="33:54" hidden="1" x14ac:dyDescent="0.25">
      <c r="AG1173" s="1" t="str">
        <f t="shared" si="110"/>
        <v/>
      </c>
      <c r="AH1173" s="90">
        <v>599</v>
      </c>
      <c r="AI1173" s="90">
        <v>599</v>
      </c>
      <c r="AJ1173" s="1" t="str">
        <f>IFERROR(VLOOKUP(VLOOKUP($AI1173,SALESTRANS,4,FALSE),'Master Info'!$A$14:$U$113,17,FALSE),"")</f>
        <v/>
      </c>
      <c r="AK1173" s="1" t="str">
        <f>'Master Info'!$B$6&amp;Return!AI1173</f>
        <v>17-18/599</v>
      </c>
      <c r="AL1173" s="93" t="str">
        <f>IFERROR(VLOOKUP($AI1173,'PIVOT REPORT'!$A$5:$K$1000,3,FALSE),"")</f>
        <v/>
      </c>
      <c r="AM1173" s="91" t="str">
        <f>IFERROR(VLOOKUP($AI1173,'PIVOT REPORT'!$A$5:$K$1000,9,FALSE),"")</f>
        <v/>
      </c>
      <c r="AN1173" s="95" t="str">
        <f>IFERROR(VLOOKUP($AI1173,'PIVOT REPORT'!$A$5:$K$1000,4,FALSE),"")</f>
        <v/>
      </c>
      <c r="AO1173" s="91" t="str">
        <f>IFERROR(VLOOKUP($AI1173,'PIVOT REPORT'!$A$5:$K$1000,5,FALSE),"")</f>
        <v/>
      </c>
      <c r="AP1173" s="91" t="str">
        <f>IFERROR(VLOOKUP($AI1173,'PIVOT REPORT'!$A$5:$K$1000,6,FALSE),"")</f>
        <v/>
      </c>
      <c r="AQ1173" s="91" t="str">
        <f>IFERROR(VLOOKUP($AI1173,'PIVOT REPORT'!$A$5:$K$1000,7,FALSE),"")</f>
        <v/>
      </c>
      <c r="AR1173" s="91" t="str">
        <f>IFERROR(VLOOKUP($AI1173,'PIVOT REPORT'!$A$5:$K$1000,8,FALSE),"")</f>
        <v/>
      </c>
      <c r="AS1173" s="1"/>
      <c r="AT1173" s="1" t="str">
        <f t="shared" si="101"/>
        <v/>
      </c>
      <c r="AU1173" s="1" t="str">
        <f t="shared" si="102"/>
        <v>REGLIST</v>
      </c>
      <c r="AV1173" s="1" t="str">
        <f t="shared" si="103"/>
        <v>REGLIST</v>
      </c>
      <c r="AW1173" s="97">
        <f t="shared" si="104"/>
        <v>0</v>
      </c>
      <c r="AX1173" s="96">
        <f t="shared" si="105"/>
        <v>0</v>
      </c>
      <c r="AY1173" s="96">
        <f t="shared" si="106"/>
        <v>0</v>
      </c>
      <c r="AZ1173" s="96">
        <f t="shared" si="107"/>
        <v>0</v>
      </c>
      <c r="BA1173" s="96">
        <f t="shared" si="108"/>
        <v>0</v>
      </c>
      <c r="BB1173" s="96">
        <f t="shared" si="109"/>
        <v>0</v>
      </c>
    </row>
    <row r="1174" spans="33:54" hidden="1" x14ac:dyDescent="0.25">
      <c r="AG1174" s="1" t="str">
        <f t="shared" si="110"/>
        <v/>
      </c>
      <c r="AH1174" s="90">
        <v>600</v>
      </c>
      <c r="AI1174" s="90">
        <v>600</v>
      </c>
      <c r="AJ1174" s="1" t="str">
        <f>IFERROR(VLOOKUP(VLOOKUP($AI1174,SALESTRANS,4,FALSE),'Master Info'!$A$14:$U$113,17,FALSE),"")</f>
        <v/>
      </c>
      <c r="AK1174" s="1" t="str">
        <f>'Master Info'!$B$6&amp;Return!AI1174</f>
        <v>17-18/600</v>
      </c>
      <c r="AL1174" s="93" t="str">
        <f>IFERROR(VLOOKUP($AI1174,'PIVOT REPORT'!$A$5:$K$1000,3,FALSE),"")</f>
        <v/>
      </c>
      <c r="AM1174" s="91" t="str">
        <f>IFERROR(VLOOKUP($AI1174,'PIVOT REPORT'!$A$5:$K$1000,9,FALSE),"")</f>
        <v/>
      </c>
      <c r="AN1174" s="95" t="str">
        <f>IFERROR(VLOOKUP($AI1174,'PIVOT REPORT'!$A$5:$K$1000,4,FALSE),"")</f>
        <v/>
      </c>
      <c r="AO1174" s="91" t="str">
        <f>IFERROR(VLOOKUP($AI1174,'PIVOT REPORT'!$A$5:$K$1000,5,FALSE),"")</f>
        <v/>
      </c>
      <c r="AP1174" s="91" t="str">
        <f>IFERROR(VLOOKUP($AI1174,'PIVOT REPORT'!$A$5:$K$1000,6,FALSE),"")</f>
        <v/>
      </c>
      <c r="AQ1174" s="91" t="str">
        <f>IFERROR(VLOOKUP($AI1174,'PIVOT REPORT'!$A$5:$K$1000,7,FALSE),"")</f>
        <v/>
      </c>
      <c r="AR1174" s="91" t="str">
        <f>IFERROR(VLOOKUP($AI1174,'PIVOT REPORT'!$A$5:$K$1000,8,FALSE),"")</f>
        <v/>
      </c>
      <c r="AS1174" s="1"/>
      <c r="AT1174" s="1" t="str">
        <f t="shared" si="101"/>
        <v/>
      </c>
      <c r="AU1174" s="1" t="str">
        <f t="shared" si="102"/>
        <v>REGLIST</v>
      </c>
      <c r="AV1174" s="1" t="str">
        <f t="shared" si="103"/>
        <v>REGLIST</v>
      </c>
      <c r="AW1174" s="97">
        <f t="shared" si="104"/>
        <v>0</v>
      </c>
      <c r="AX1174" s="96">
        <f t="shared" si="105"/>
        <v>0</v>
      </c>
      <c r="AY1174" s="96">
        <f t="shared" si="106"/>
        <v>0</v>
      </c>
      <c r="AZ1174" s="96">
        <f t="shared" si="107"/>
        <v>0</v>
      </c>
      <c r="BA1174" s="96">
        <f t="shared" si="108"/>
        <v>0</v>
      </c>
      <c r="BB1174" s="96">
        <f t="shared" si="109"/>
        <v>0</v>
      </c>
    </row>
    <row r="1175" spans="33:54" hidden="1" x14ac:dyDescent="0.25">
      <c r="AG1175" s="1" t="str">
        <f t="shared" si="110"/>
        <v/>
      </c>
      <c r="AH1175" s="90">
        <v>601</v>
      </c>
      <c r="AI1175" s="90">
        <v>601</v>
      </c>
      <c r="AJ1175" s="1" t="str">
        <f>IFERROR(VLOOKUP(VLOOKUP($AI1175,SALESTRANS,4,FALSE),'Master Info'!$A$14:$U$113,17,FALSE),"")</f>
        <v/>
      </c>
      <c r="AK1175" s="1" t="str">
        <f>'Master Info'!$B$6&amp;Return!AI1175</f>
        <v>17-18/601</v>
      </c>
      <c r="AL1175" s="93" t="str">
        <f>IFERROR(VLOOKUP($AI1175,'PIVOT REPORT'!$A$5:$K$1000,3,FALSE),"")</f>
        <v/>
      </c>
      <c r="AM1175" s="91" t="str">
        <f>IFERROR(VLOOKUP($AI1175,'PIVOT REPORT'!$A$5:$K$1000,9,FALSE),"")</f>
        <v/>
      </c>
      <c r="AN1175" s="95" t="str">
        <f>IFERROR(VLOOKUP($AI1175,'PIVOT REPORT'!$A$5:$K$1000,4,FALSE),"")</f>
        <v/>
      </c>
      <c r="AO1175" s="91" t="str">
        <f>IFERROR(VLOOKUP($AI1175,'PIVOT REPORT'!$A$5:$K$1000,5,FALSE),"")</f>
        <v/>
      </c>
      <c r="AP1175" s="91" t="str">
        <f>IFERROR(VLOOKUP($AI1175,'PIVOT REPORT'!$A$5:$K$1000,6,FALSE),"")</f>
        <v/>
      </c>
      <c r="AQ1175" s="91" t="str">
        <f>IFERROR(VLOOKUP($AI1175,'PIVOT REPORT'!$A$5:$K$1000,7,FALSE),"")</f>
        <v/>
      </c>
      <c r="AR1175" s="91" t="str">
        <f>IFERROR(VLOOKUP($AI1175,'PIVOT REPORT'!$A$5:$K$1000,8,FALSE),"")</f>
        <v/>
      </c>
      <c r="AS1175" s="1"/>
      <c r="AT1175" s="1" t="str">
        <f t="shared" si="101"/>
        <v/>
      </c>
      <c r="AU1175" s="1" t="str">
        <f t="shared" si="102"/>
        <v>REGLIST</v>
      </c>
      <c r="AV1175" s="1" t="str">
        <f t="shared" si="103"/>
        <v>REGLIST</v>
      </c>
      <c r="AW1175" s="97">
        <f t="shared" si="104"/>
        <v>0</v>
      </c>
      <c r="AX1175" s="96">
        <f t="shared" si="105"/>
        <v>0</v>
      </c>
      <c r="AY1175" s="96">
        <f t="shared" si="106"/>
        <v>0</v>
      </c>
      <c r="AZ1175" s="96">
        <f t="shared" si="107"/>
        <v>0</v>
      </c>
      <c r="BA1175" s="96">
        <f t="shared" si="108"/>
        <v>0</v>
      </c>
      <c r="BB1175" s="96">
        <f t="shared" si="109"/>
        <v>0</v>
      </c>
    </row>
    <row r="1176" spans="33:54" hidden="1" x14ac:dyDescent="0.25">
      <c r="AG1176" s="1" t="str">
        <f t="shared" si="110"/>
        <v/>
      </c>
      <c r="AH1176" s="90">
        <v>602</v>
      </c>
      <c r="AI1176" s="90">
        <v>602</v>
      </c>
      <c r="AJ1176" s="1" t="str">
        <f>IFERROR(VLOOKUP(VLOOKUP($AI1176,SALESTRANS,4,FALSE),'Master Info'!$A$14:$U$113,17,FALSE),"")</f>
        <v/>
      </c>
      <c r="AK1176" s="1" t="str">
        <f>'Master Info'!$B$6&amp;Return!AI1176</f>
        <v>17-18/602</v>
      </c>
      <c r="AL1176" s="93" t="str">
        <f>IFERROR(VLOOKUP($AI1176,'PIVOT REPORT'!$A$5:$K$1000,3,FALSE),"")</f>
        <v/>
      </c>
      <c r="AM1176" s="91" t="str">
        <f>IFERROR(VLOOKUP($AI1176,'PIVOT REPORT'!$A$5:$K$1000,9,FALSE),"")</f>
        <v/>
      </c>
      <c r="AN1176" s="95" t="str">
        <f>IFERROR(VLOOKUP($AI1176,'PIVOT REPORT'!$A$5:$K$1000,4,FALSE),"")</f>
        <v/>
      </c>
      <c r="AO1176" s="91" t="str">
        <f>IFERROR(VLOOKUP($AI1176,'PIVOT REPORT'!$A$5:$K$1000,5,FALSE),"")</f>
        <v/>
      </c>
      <c r="AP1176" s="91" t="str">
        <f>IFERROR(VLOOKUP($AI1176,'PIVOT REPORT'!$A$5:$K$1000,6,FALSE),"")</f>
        <v/>
      </c>
      <c r="AQ1176" s="91" t="str">
        <f>IFERROR(VLOOKUP($AI1176,'PIVOT REPORT'!$A$5:$K$1000,7,FALSE),"")</f>
        <v/>
      </c>
      <c r="AR1176" s="91" t="str">
        <f>IFERROR(VLOOKUP($AI1176,'PIVOT REPORT'!$A$5:$K$1000,8,FALSE),"")</f>
        <v/>
      </c>
      <c r="AS1176" s="1"/>
      <c r="AT1176" s="1" t="str">
        <f t="shared" si="101"/>
        <v/>
      </c>
      <c r="AU1176" s="1" t="str">
        <f t="shared" si="102"/>
        <v>REGLIST</v>
      </c>
      <c r="AV1176" s="1" t="str">
        <f t="shared" si="103"/>
        <v>REGLIST</v>
      </c>
      <c r="AW1176" s="97">
        <f t="shared" si="104"/>
        <v>0</v>
      </c>
      <c r="AX1176" s="96">
        <f t="shared" si="105"/>
        <v>0</v>
      </c>
      <c r="AY1176" s="96">
        <f t="shared" si="106"/>
        <v>0</v>
      </c>
      <c r="AZ1176" s="96">
        <f t="shared" si="107"/>
        <v>0</v>
      </c>
      <c r="BA1176" s="96">
        <f t="shared" si="108"/>
        <v>0</v>
      </c>
      <c r="BB1176" s="96">
        <f t="shared" si="109"/>
        <v>0</v>
      </c>
    </row>
    <row r="1177" spans="33:54" hidden="1" x14ac:dyDescent="0.25">
      <c r="AG1177" s="1" t="str">
        <f t="shared" si="110"/>
        <v/>
      </c>
      <c r="AH1177" s="90">
        <v>603</v>
      </c>
      <c r="AI1177" s="90">
        <v>603</v>
      </c>
      <c r="AJ1177" s="1" t="str">
        <f>IFERROR(VLOOKUP(VLOOKUP($AI1177,SALESTRANS,4,FALSE),'Master Info'!$A$14:$U$113,17,FALSE),"")</f>
        <v/>
      </c>
      <c r="AK1177" s="1" t="str">
        <f>'Master Info'!$B$6&amp;Return!AI1177</f>
        <v>17-18/603</v>
      </c>
      <c r="AL1177" s="93" t="str">
        <f>IFERROR(VLOOKUP($AI1177,'PIVOT REPORT'!$A$5:$K$1000,3,FALSE),"")</f>
        <v/>
      </c>
      <c r="AM1177" s="91" t="str">
        <f>IFERROR(VLOOKUP($AI1177,'PIVOT REPORT'!$A$5:$K$1000,9,FALSE),"")</f>
        <v/>
      </c>
      <c r="AN1177" s="95" t="str">
        <f>IFERROR(VLOOKUP($AI1177,'PIVOT REPORT'!$A$5:$K$1000,4,FALSE),"")</f>
        <v/>
      </c>
      <c r="AO1177" s="91" t="str">
        <f>IFERROR(VLOOKUP($AI1177,'PIVOT REPORT'!$A$5:$K$1000,5,FALSE),"")</f>
        <v/>
      </c>
      <c r="AP1177" s="91" t="str">
        <f>IFERROR(VLOOKUP($AI1177,'PIVOT REPORT'!$A$5:$K$1000,6,FALSE),"")</f>
        <v/>
      </c>
      <c r="AQ1177" s="91" t="str">
        <f>IFERROR(VLOOKUP($AI1177,'PIVOT REPORT'!$A$5:$K$1000,7,FALSE),"")</f>
        <v/>
      </c>
      <c r="AR1177" s="91" t="str">
        <f>IFERROR(VLOOKUP($AI1177,'PIVOT REPORT'!$A$5:$K$1000,8,FALSE),"")</f>
        <v/>
      </c>
      <c r="AS1177" s="1"/>
      <c r="AT1177" s="1" t="str">
        <f t="shared" si="101"/>
        <v/>
      </c>
      <c r="AU1177" s="1" t="str">
        <f t="shared" si="102"/>
        <v>REGLIST</v>
      </c>
      <c r="AV1177" s="1" t="str">
        <f t="shared" si="103"/>
        <v>REGLIST</v>
      </c>
      <c r="AW1177" s="97">
        <f t="shared" si="104"/>
        <v>0</v>
      </c>
      <c r="AX1177" s="96">
        <f t="shared" si="105"/>
        <v>0</v>
      </c>
      <c r="AY1177" s="96">
        <f t="shared" si="106"/>
        <v>0</v>
      </c>
      <c r="AZ1177" s="96">
        <f t="shared" si="107"/>
        <v>0</v>
      </c>
      <c r="BA1177" s="96">
        <f t="shared" si="108"/>
        <v>0</v>
      </c>
      <c r="BB1177" s="96">
        <f t="shared" si="109"/>
        <v>0</v>
      </c>
    </row>
    <row r="1178" spans="33:54" hidden="1" x14ac:dyDescent="0.25">
      <c r="AG1178" s="1" t="str">
        <f t="shared" si="110"/>
        <v/>
      </c>
      <c r="AH1178" s="90">
        <v>604</v>
      </c>
      <c r="AI1178" s="90">
        <v>604</v>
      </c>
      <c r="AJ1178" s="1" t="str">
        <f>IFERROR(VLOOKUP(VLOOKUP($AI1178,SALESTRANS,4,FALSE),'Master Info'!$A$14:$U$113,17,FALSE),"")</f>
        <v/>
      </c>
      <c r="AK1178" s="1" t="str">
        <f>'Master Info'!$B$6&amp;Return!AI1178</f>
        <v>17-18/604</v>
      </c>
      <c r="AL1178" s="93" t="str">
        <f>IFERROR(VLOOKUP($AI1178,'PIVOT REPORT'!$A$5:$K$1000,3,FALSE),"")</f>
        <v/>
      </c>
      <c r="AM1178" s="91" t="str">
        <f>IFERROR(VLOOKUP($AI1178,'PIVOT REPORT'!$A$5:$K$1000,9,FALSE),"")</f>
        <v/>
      </c>
      <c r="AN1178" s="95" t="str">
        <f>IFERROR(VLOOKUP($AI1178,'PIVOT REPORT'!$A$5:$K$1000,4,FALSE),"")</f>
        <v/>
      </c>
      <c r="AO1178" s="91" t="str">
        <f>IFERROR(VLOOKUP($AI1178,'PIVOT REPORT'!$A$5:$K$1000,5,FALSE),"")</f>
        <v/>
      </c>
      <c r="AP1178" s="91" t="str">
        <f>IFERROR(VLOOKUP($AI1178,'PIVOT REPORT'!$A$5:$K$1000,6,FALSE),"")</f>
        <v/>
      </c>
      <c r="AQ1178" s="91" t="str">
        <f>IFERROR(VLOOKUP($AI1178,'PIVOT REPORT'!$A$5:$K$1000,7,FALSE),"")</f>
        <v/>
      </c>
      <c r="AR1178" s="91" t="str">
        <f>IFERROR(VLOOKUP($AI1178,'PIVOT REPORT'!$A$5:$K$1000,8,FALSE),"")</f>
        <v/>
      </c>
      <c r="AS1178" s="1"/>
      <c r="AT1178" s="1" t="str">
        <f t="shared" si="101"/>
        <v/>
      </c>
      <c r="AU1178" s="1" t="str">
        <f t="shared" si="102"/>
        <v>REGLIST</v>
      </c>
      <c r="AV1178" s="1" t="str">
        <f t="shared" si="103"/>
        <v>REGLIST</v>
      </c>
      <c r="AW1178" s="97">
        <f t="shared" si="104"/>
        <v>0</v>
      </c>
      <c r="AX1178" s="96">
        <f t="shared" si="105"/>
        <v>0</v>
      </c>
      <c r="AY1178" s="96">
        <f t="shared" si="106"/>
        <v>0</v>
      </c>
      <c r="AZ1178" s="96">
        <f t="shared" si="107"/>
        <v>0</v>
      </c>
      <c r="BA1178" s="96">
        <f t="shared" si="108"/>
        <v>0</v>
      </c>
      <c r="BB1178" s="96">
        <f t="shared" si="109"/>
        <v>0</v>
      </c>
    </row>
    <row r="1179" spans="33:54" hidden="1" x14ac:dyDescent="0.25">
      <c r="AG1179" s="1" t="str">
        <f t="shared" si="110"/>
        <v/>
      </c>
      <c r="AH1179" s="90">
        <v>605</v>
      </c>
      <c r="AI1179" s="90">
        <v>605</v>
      </c>
      <c r="AJ1179" s="1" t="str">
        <f>IFERROR(VLOOKUP(VLOOKUP($AI1179,SALESTRANS,4,FALSE),'Master Info'!$A$14:$U$113,17,FALSE),"")</f>
        <v/>
      </c>
      <c r="AK1179" s="1" t="str">
        <f>'Master Info'!$B$6&amp;Return!AI1179</f>
        <v>17-18/605</v>
      </c>
      <c r="AL1179" s="93" t="str">
        <f>IFERROR(VLOOKUP($AI1179,'PIVOT REPORT'!$A$5:$K$1000,3,FALSE),"")</f>
        <v/>
      </c>
      <c r="AM1179" s="91" t="str">
        <f>IFERROR(VLOOKUP($AI1179,'PIVOT REPORT'!$A$5:$K$1000,9,FALSE),"")</f>
        <v/>
      </c>
      <c r="AN1179" s="95" t="str">
        <f>IFERROR(VLOOKUP($AI1179,'PIVOT REPORT'!$A$5:$K$1000,4,FALSE),"")</f>
        <v/>
      </c>
      <c r="AO1179" s="91" t="str">
        <f>IFERROR(VLOOKUP($AI1179,'PIVOT REPORT'!$A$5:$K$1000,5,FALSE),"")</f>
        <v/>
      </c>
      <c r="AP1179" s="91" t="str">
        <f>IFERROR(VLOOKUP($AI1179,'PIVOT REPORT'!$A$5:$K$1000,6,FALSE),"")</f>
        <v/>
      </c>
      <c r="AQ1179" s="91" t="str">
        <f>IFERROR(VLOOKUP($AI1179,'PIVOT REPORT'!$A$5:$K$1000,7,FALSE),"")</f>
        <v/>
      </c>
      <c r="AR1179" s="91" t="str">
        <f>IFERROR(VLOOKUP($AI1179,'PIVOT REPORT'!$A$5:$K$1000,8,FALSE),"")</f>
        <v/>
      </c>
      <c r="AS1179" s="1"/>
      <c r="AT1179" s="1" t="str">
        <f t="shared" si="101"/>
        <v/>
      </c>
      <c r="AU1179" s="1" t="str">
        <f t="shared" si="102"/>
        <v>REGLIST</v>
      </c>
      <c r="AV1179" s="1" t="str">
        <f t="shared" si="103"/>
        <v>REGLIST</v>
      </c>
      <c r="AW1179" s="97">
        <f t="shared" si="104"/>
        <v>0</v>
      </c>
      <c r="AX1179" s="96">
        <f t="shared" si="105"/>
        <v>0</v>
      </c>
      <c r="AY1179" s="96">
        <f t="shared" si="106"/>
        <v>0</v>
      </c>
      <c r="AZ1179" s="96">
        <f t="shared" si="107"/>
        <v>0</v>
      </c>
      <c r="BA1179" s="96">
        <f t="shared" si="108"/>
        <v>0</v>
      </c>
      <c r="BB1179" s="96">
        <f t="shared" si="109"/>
        <v>0</v>
      </c>
    </row>
    <row r="1180" spans="33:54" hidden="1" x14ac:dyDescent="0.25">
      <c r="AG1180" s="1" t="str">
        <f t="shared" si="110"/>
        <v/>
      </c>
      <c r="AH1180" s="90">
        <v>606</v>
      </c>
      <c r="AI1180" s="90">
        <v>606</v>
      </c>
      <c r="AJ1180" s="1" t="str">
        <f>IFERROR(VLOOKUP(VLOOKUP($AI1180,SALESTRANS,4,FALSE),'Master Info'!$A$14:$U$113,17,FALSE),"")</f>
        <v/>
      </c>
      <c r="AK1180" s="1" t="str">
        <f>'Master Info'!$B$6&amp;Return!AI1180</f>
        <v>17-18/606</v>
      </c>
      <c r="AL1180" s="93" t="str">
        <f>IFERROR(VLOOKUP($AI1180,'PIVOT REPORT'!$A$5:$K$1000,3,FALSE),"")</f>
        <v/>
      </c>
      <c r="AM1180" s="91" t="str">
        <f>IFERROR(VLOOKUP($AI1180,'PIVOT REPORT'!$A$5:$K$1000,9,FALSE),"")</f>
        <v/>
      </c>
      <c r="AN1180" s="95" t="str">
        <f>IFERROR(VLOOKUP($AI1180,'PIVOT REPORT'!$A$5:$K$1000,4,FALSE),"")</f>
        <v/>
      </c>
      <c r="AO1180" s="91" t="str">
        <f>IFERROR(VLOOKUP($AI1180,'PIVOT REPORT'!$A$5:$K$1000,5,FALSE),"")</f>
        <v/>
      </c>
      <c r="AP1180" s="91" t="str">
        <f>IFERROR(VLOOKUP($AI1180,'PIVOT REPORT'!$A$5:$K$1000,6,FALSE),"")</f>
        <v/>
      </c>
      <c r="AQ1180" s="91" t="str">
        <f>IFERROR(VLOOKUP($AI1180,'PIVOT REPORT'!$A$5:$K$1000,7,FALSE),"")</f>
        <v/>
      </c>
      <c r="AR1180" s="91" t="str">
        <f>IFERROR(VLOOKUP($AI1180,'PIVOT REPORT'!$A$5:$K$1000,8,FALSE),"")</f>
        <v/>
      </c>
      <c r="AS1180" s="1"/>
      <c r="AT1180" s="1" t="str">
        <f t="shared" si="101"/>
        <v/>
      </c>
      <c r="AU1180" s="1" t="str">
        <f t="shared" si="102"/>
        <v>REGLIST</v>
      </c>
      <c r="AV1180" s="1" t="str">
        <f t="shared" si="103"/>
        <v>REGLIST</v>
      </c>
      <c r="AW1180" s="97">
        <f t="shared" si="104"/>
        <v>0</v>
      </c>
      <c r="AX1180" s="96">
        <f t="shared" si="105"/>
        <v>0</v>
      </c>
      <c r="AY1180" s="96">
        <f t="shared" si="106"/>
        <v>0</v>
      </c>
      <c r="AZ1180" s="96">
        <f t="shared" si="107"/>
        <v>0</v>
      </c>
      <c r="BA1180" s="96">
        <f t="shared" si="108"/>
        <v>0</v>
      </c>
      <c r="BB1180" s="96">
        <f t="shared" si="109"/>
        <v>0</v>
      </c>
    </row>
    <row r="1181" spans="33:54" hidden="1" x14ac:dyDescent="0.25">
      <c r="AG1181" s="1" t="str">
        <f t="shared" si="110"/>
        <v/>
      </c>
      <c r="AH1181" s="90">
        <v>607</v>
      </c>
      <c r="AI1181" s="90">
        <v>607</v>
      </c>
      <c r="AJ1181" s="1" t="str">
        <f>IFERROR(VLOOKUP(VLOOKUP($AI1181,SALESTRANS,4,FALSE),'Master Info'!$A$14:$U$113,17,FALSE),"")</f>
        <v/>
      </c>
      <c r="AK1181" s="1" t="str">
        <f>'Master Info'!$B$6&amp;Return!AI1181</f>
        <v>17-18/607</v>
      </c>
      <c r="AL1181" s="93" t="str">
        <f>IFERROR(VLOOKUP($AI1181,'PIVOT REPORT'!$A$5:$K$1000,3,FALSE),"")</f>
        <v/>
      </c>
      <c r="AM1181" s="91" t="str">
        <f>IFERROR(VLOOKUP($AI1181,'PIVOT REPORT'!$A$5:$K$1000,9,FALSE),"")</f>
        <v/>
      </c>
      <c r="AN1181" s="95" t="str">
        <f>IFERROR(VLOOKUP($AI1181,'PIVOT REPORT'!$A$5:$K$1000,4,FALSE),"")</f>
        <v/>
      </c>
      <c r="AO1181" s="91" t="str">
        <f>IFERROR(VLOOKUP($AI1181,'PIVOT REPORT'!$A$5:$K$1000,5,FALSE),"")</f>
        <v/>
      </c>
      <c r="AP1181" s="91" t="str">
        <f>IFERROR(VLOOKUP($AI1181,'PIVOT REPORT'!$A$5:$K$1000,6,FALSE),"")</f>
        <v/>
      </c>
      <c r="AQ1181" s="91" t="str">
        <f>IFERROR(VLOOKUP($AI1181,'PIVOT REPORT'!$A$5:$K$1000,7,FALSE),"")</f>
        <v/>
      </c>
      <c r="AR1181" s="91" t="str">
        <f>IFERROR(VLOOKUP($AI1181,'PIVOT REPORT'!$A$5:$K$1000,8,FALSE),"")</f>
        <v/>
      </c>
      <c r="AS1181" s="1"/>
      <c r="AT1181" s="1" t="str">
        <f t="shared" si="101"/>
        <v/>
      </c>
      <c r="AU1181" s="1" t="str">
        <f t="shared" si="102"/>
        <v>REGLIST</v>
      </c>
      <c r="AV1181" s="1" t="str">
        <f t="shared" si="103"/>
        <v>REGLIST</v>
      </c>
      <c r="AW1181" s="97">
        <f t="shared" si="104"/>
        <v>0</v>
      </c>
      <c r="AX1181" s="96">
        <f t="shared" si="105"/>
        <v>0</v>
      </c>
      <c r="AY1181" s="96">
        <f t="shared" si="106"/>
        <v>0</v>
      </c>
      <c r="AZ1181" s="96">
        <f t="shared" si="107"/>
        <v>0</v>
      </c>
      <c r="BA1181" s="96">
        <f t="shared" si="108"/>
        <v>0</v>
      </c>
      <c r="BB1181" s="96">
        <f t="shared" si="109"/>
        <v>0</v>
      </c>
    </row>
    <row r="1182" spans="33:54" hidden="1" x14ac:dyDescent="0.25">
      <c r="AG1182" s="1" t="str">
        <f t="shared" si="110"/>
        <v/>
      </c>
      <c r="AH1182" s="90">
        <v>608</v>
      </c>
      <c r="AI1182" s="90">
        <v>608</v>
      </c>
      <c r="AJ1182" s="1" t="str">
        <f>IFERROR(VLOOKUP(VLOOKUP($AI1182,SALESTRANS,4,FALSE),'Master Info'!$A$14:$U$113,17,FALSE),"")</f>
        <v/>
      </c>
      <c r="AK1182" s="1" t="str">
        <f>'Master Info'!$B$6&amp;Return!AI1182</f>
        <v>17-18/608</v>
      </c>
      <c r="AL1182" s="93" t="str">
        <f>IFERROR(VLOOKUP($AI1182,'PIVOT REPORT'!$A$5:$K$1000,3,FALSE),"")</f>
        <v/>
      </c>
      <c r="AM1182" s="91" t="str">
        <f>IFERROR(VLOOKUP($AI1182,'PIVOT REPORT'!$A$5:$K$1000,9,FALSE),"")</f>
        <v/>
      </c>
      <c r="AN1182" s="95" t="str">
        <f>IFERROR(VLOOKUP($AI1182,'PIVOT REPORT'!$A$5:$K$1000,4,FALSE),"")</f>
        <v/>
      </c>
      <c r="AO1182" s="91" t="str">
        <f>IFERROR(VLOOKUP($AI1182,'PIVOT REPORT'!$A$5:$K$1000,5,FALSE),"")</f>
        <v/>
      </c>
      <c r="AP1182" s="91" t="str">
        <f>IFERROR(VLOOKUP($AI1182,'PIVOT REPORT'!$A$5:$K$1000,6,FALSE),"")</f>
        <v/>
      </c>
      <c r="AQ1182" s="91" t="str">
        <f>IFERROR(VLOOKUP($AI1182,'PIVOT REPORT'!$A$5:$K$1000,7,FALSE),"")</f>
        <v/>
      </c>
      <c r="AR1182" s="91" t="str">
        <f>IFERROR(VLOOKUP($AI1182,'PIVOT REPORT'!$A$5:$K$1000,8,FALSE),"")</f>
        <v/>
      </c>
      <c r="AS1182" s="1"/>
      <c r="AT1182" s="1" t="str">
        <f t="shared" si="101"/>
        <v/>
      </c>
      <c r="AU1182" s="1" t="str">
        <f t="shared" si="102"/>
        <v>REGLIST</v>
      </c>
      <c r="AV1182" s="1" t="str">
        <f t="shared" si="103"/>
        <v>REGLIST</v>
      </c>
      <c r="AW1182" s="97">
        <f t="shared" si="104"/>
        <v>0</v>
      </c>
      <c r="AX1182" s="96">
        <f t="shared" si="105"/>
        <v>0</v>
      </c>
      <c r="AY1182" s="96">
        <f t="shared" si="106"/>
        <v>0</v>
      </c>
      <c r="AZ1182" s="96">
        <f t="shared" si="107"/>
        <v>0</v>
      </c>
      <c r="BA1182" s="96">
        <f t="shared" si="108"/>
        <v>0</v>
      </c>
      <c r="BB1182" s="96">
        <f t="shared" si="109"/>
        <v>0</v>
      </c>
    </row>
    <row r="1183" spans="33:54" hidden="1" x14ac:dyDescent="0.25">
      <c r="AG1183" s="1" t="str">
        <f t="shared" si="110"/>
        <v/>
      </c>
      <c r="AH1183" s="90">
        <v>609</v>
      </c>
      <c r="AI1183" s="90">
        <v>609</v>
      </c>
      <c r="AJ1183" s="1" t="str">
        <f>IFERROR(VLOOKUP(VLOOKUP($AI1183,SALESTRANS,4,FALSE),'Master Info'!$A$14:$U$113,17,FALSE),"")</f>
        <v/>
      </c>
      <c r="AK1183" s="1" t="str">
        <f>'Master Info'!$B$6&amp;Return!AI1183</f>
        <v>17-18/609</v>
      </c>
      <c r="AL1183" s="93" t="str">
        <f>IFERROR(VLOOKUP($AI1183,'PIVOT REPORT'!$A$5:$K$1000,3,FALSE),"")</f>
        <v/>
      </c>
      <c r="AM1183" s="91" t="str">
        <f>IFERROR(VLOOKUP($AI1183,'PIVOT REPORT'!$A$5:$K$1000,9,FALSE),"")</f>
        <v/>
      </c>
      <c r="AN1183" s="95" t="str">
        <f>IFERROR(VLOOKUP($AI1183,'PIVOT REPORT'!$A$5:$K$1000,4,FALSE),"")</f>
        <v/>
      </c>
      <c r="AO1183" s="91" t="str">
        <f>IFERROR(VLOOKUP($AI1183,'PIVOT REPORT'!$A$5:$K$1000,5,FALSE),"")</f>
        <v/>
      </c>
      <c r="AP1183" s="91" t="str">
        <f>IFERROR(VLOOKUP($AI1183,'PIVOT REPORT'!$A$5:$K$1000,6,FALSE),"")</f>
        <v/>
      </c>
      <c r="AQ1183" s="91" t="str">
        <f>IFERROR(VLOOKUP($AI1183,'PIVOT REPORT'!$A$5:$K$1000,7,FALSE),"")</f>
        <v/>
      </c>
      <c r="AR1183" s="91" t="str">
        <f>IFERROR(VLOOKUP($AI1183,'PIVOT REPORT'!$A$5:$K$1000,8,FALSE),"")</f>
        <v/>
      </c>
      <c r="AS1183" s="1"/>
      <c r="AT1183" s="1" t="str">
        <f t="shared" si="101"/>
        <v/>
      </c>
      <c r="AU1183" s="1" t="str">
        <f t="shared" si="102"/>
        <v>REGLIST</v>
      </c>
      <c r="AV1183" s="1" t="str">
        <f t="shared" si="103"/>
        <v>REGLIST</v>
      </c>
      <c r="AW1183" s="97">
        <f t="shared" si="104"/>
        <v>0</v>
      </c>
      <c r="AX1183" s="96">
        <f t="shared" si="105"/>
        <v>0</v>
      </c>
      <c r="AY1183" s="96">
        <f t="shared" si="106"/>
        <v>0</v>
      </c>
      <c r="AZ1183" s="96">
        <f t="shared" si="107"/>
        <v>0</v>
      </c>
      <c r="BA1183" s="96">
        <f t="shared" si="108"/>
        <v>0</v>
      </c>
      <c r="BB1183" s="96">
        <f t="shared" si="109"/>
        <v>0</v>
      </c>
    </row>
    <row r="1184" spans="33:54" hidden="1" x14ac:dyDescent="0.25">
      <c r="AG1184" s="1" t="str">
        <f t="shared" si="110"/>
        <v/>
      </c>
      <c r="AH1184" s="90">
        <v>610</v>
      </c>
      <c r="AI1184" s="90">
        <v>610</v>
      </c>
      <c r="AJ1184" s="1" t="str">
        <f>IFERROR(VLOOKUP(VLOOKUP($AI1184,SALESTRANS,4,FALSE),'Master Info'!$A$14:$U$113,17,FALSE),"")</f>
        <v/>
      </c>
      <c r="AK1184" s="1" t="str">
        <f>'Master Info'!$B$6&amp;Return!AI1184</f>
        <v>17-18/610</v>
      </c>
      <c r="AL1184" s="93" t="str">
        <f>IFERROR(VLOOKUP($AI1184,'PIVOT REPORT'!$A$5:$K$1000,3,FALSE),"")</f>
        <v/>
      </c>
      <c r="AM1184" s="91" t="str">
        <f>IFERROR(VLOOKUP($AI1184,'PIVOT REPORT'!$A$5:$K$1000,9,FALSE),"")</f>
        <v/>
      </c>
      <c r="AN1184" s="95" t="str">
        <f>IFERROR(VLOOKUP($AI1184,'PIVOT REPORT'!$A$5:$K$1000,4,FALSE),"")</f>
        <v/>
      </c>
      <c r="AO1184" s="91" t="str">
        <f>IFERROR(VLOOKUP($AI1184,'PIVOT REPORT'!$A$5:$K$1000,5,FALSE),"")</f>
        <v/>
      </c>
      <c r="AP1184" s="91" t="str">
        <f>IFERROR(VLOOKUP($AI1184,'PIVOT REPORT'!$A$5:$K$1000,6,FALSE),"")</f>
        <v/>
      </c>
      <c r="AQ1184" s="91" t="str">
        <f>IFERROR(VLOOKUP($AI1184,'PIVOT REPORT'!$A$5:$K$1000,7,FALSE),"")</f>
        <v/>
      </c>
      <c r="AR1184" s="91" t="str">
        <f>IFERROR(VLOOKUP($AI1184,'PIVOT REPORT'!$A$5:$K$1000,8,FALSE),"")</f>
        <v/>
      </c>
      <c r="AS1184" s="1"/>
      <c r="AT1184" s="1" t="str">
        <f t="shared" si="101"/>
        <v/>
      </c>
      <c r="AU1184" s="1" t="str">
        <f t="shared" si="102"/>
        <v>REGLIST</v>
      </c>
      <c r="AV1184" s="1" t="str">
        <f t="shared" si="103"/>
        <v>REGLIST</v>
      </c>
      <c r="AW1184" s="97">
        <f t="shared" si="104"/>
        <v>0</v>
      </c>
      <c r="AX1184" s="96">
        <f t="shared" si="105"/>
        <v>0</v>
      </c>
      <c r="AY1184" s="96">
        <f t="shared" si="106"/>
        <v>0</v>
      </c>
      <c r="AZ1184" s="96">
        <f t="shared" si="107"/>
        <v>0</v>
      </c>
      <c r="BA1184" s="96">
        <f t="shared" si="108"/>
        <v>0</v>
      </c>
      <c r="BB1184" s="96">
        <f t="shared" si="109"/>
        <v>0</v>
      </c>
    </row>
    <row r="1185" spans="33:54" hidden="1" x14ac:dyDescent="0.25">
      <c r="AG1185" s="1" t="str">
        <f t="shared" si="110"/>
        <v/>
      </c>
      <c r="AH1185" s="90">
        <v>611</v>
      </c>
      <c r="AI1185" s="90">
        <v>611</v>
      </c>
      <c r="AJ1185" s="1" t="str">
        <f>IFERROR(VLOOKUP(VLOOKUP($AI1185,SALESTRANS,4,FALSE),'Master Info'!$A$14:$U$113,17,FALSE),"")</f>
        <v/>
      </c>
      <c r="AK1185" s="1" t="str">
        <f>'Master Info'!$B$6&amp;Return!AI1185</f>
        <v>17-18/611</v>
      </c>
      <c r="AL1185" s="93" t="str">
        <f>IFERROR(VLOOKUP($AI1185,'PIVOT REPORT'!$A$5:$K$1000,3,FALSE),"")</f>
        <v/>
      </c>
      <c r="AM1185" s="91" t="str">
        <f>IFERROR(VLOOKUP($AI1185,'PIVOT REPORT'!$A$5:$K$1000,9,FALSE),"")</f>
        <v/>
      </c>
      <c r="AN1185" s="95" t="str">
        <f>IFERROR(VLOOKUP($AI1185,'PIVOT REPORT'!$A$5:$K$1000,4,FALSE),"")</f>
        <v/>
      </c>
      <c r="AO1185" s="91" t="str">
        <f>IFERROR(VLOOKUP($AI1185,'PIVOT REPORT'!$A$5:$K$1000,5,FALSE),"")</f>
        <v/>
      </c>
      <c r="AP1185" s="91" t="str">
        <f>IFERROR(VLOOKUP($AI1185,'PIVOT REPORT'!$A$5:$K$1000,6,FALSE),"")</f>
        <v/>
      </c>
      <c r="AQ1185" s="91" t="str">
        <f>IFERROR(VLOOKUP($AI1185,'PIVOT REPORT'!$A$5:$K$1000,7,FALSE),"")</f>
        <v/>
      </c>
      <c r="AR1185" s="91" t="str">
        <f>IFERROR(VLOOKUP($AI1185,'PIVOT REPORT'!$A$5:$K$1000,8,FALSE),"")</f>
        <v/>
      </c>
      <c r="AS1185" s="1"/>
      <c r="AT1185" s="1" t="str">
        <f t="shared" si="101"/>
        <v/>
      </c>
      <c r="AU1185" s="1" t="str">
        <f t="shared" si="102"/>
        <v>REGLIST</v>
      </c>
      <c r="AV1185" s="1" t="str">
        <f t="shared" si="103"/>
        <v>REGLIST</v>
      </c>
      <c r="AW1185" s="97">
        <f t="shared" si="104"/>
        <v>0</v>
      </c>
      <c r="AX1185" s="96">
        <f t="shared" si="105"/>
        <v>0</v>
      </c>
      <c r="AY1185" s="96">
        <f t="shared" si="106"/>
        <v>0</v>
      </c>
      <c r="AZ1185" s="96">
        <f t="shared" si="107"/>
        <v>0</v>
      </c>
      <c r="BA1185" s="96">
        <f t="shared" si="108"/>
        <v>0</v>
      </c>
      <c r="BB1185" s="96">
        <f t="shared" si="109"/>
        <v>0</v>
      </c>
    </row>
    <row r="1186" spans="33:54" hidden="1" x14ac:dyDescent="0.25">
      <c r="AG1186" s="1" t="str">
        <f t="shared" si="110"/>
        <v/>
      </c>
      <c r="AH1186" s="90">
        <v>612</v>
      </c>
      <c r="AI1186" s="90">
        <v>612</v>
      </c>
      <c r="AJ1186" s="1" t="str">
        <f>IFERROR(VLOOKUP(VLOOKUP($AI1186,SALESTRANS,4,FALSE),'Master Info'!$A$14:$U$113,17,FALSE),"")</f>
        <v/>
      </c>
      <c r="AK1186" s="1" t="str">
        <f>'Master Info'!$B$6&amp;Return!AI1186</f>
        <v>17-18/612</v>
      </c>
      <c r="AL1186" s="93" t="str">
        <f>IFERROR(VLOOKUP($AI1186,'PIVOT REPORT'!$A$5:$K$1000,3,FALSE),"")</f>
        <v/>
      </c>
      <c r="AM1186" s="91" t="str">
        <f>IFERROR(VLOOKUP($AI1186,'PIVOT REPORT'!$A$5:$K$1000,9,FALSE),"")</f>
        <v/>
      </c>
      <c r="AN1186" s="95" t="str">
        <f>IFERROR(VLOOKUP($AI1186,'PIVOT REPORT'!$A$5:$K$1000,4,FALSE),"")</f>
        <v/>
      </c>
      <c r="AO1186" s="91" t="str">
        <f>IFERROR(VLOOKUP($AI1186,'PIVOT REPORT'!$A$5:$K$1000,5,FALSE),"")</f>
        <v/>
      </c>
      <c r="AP1186" s="91" t="str">
        <f>IFERROR(VLOOKUP($AI1186,'PIVOT REPORT'!$A$5:$K$1000,6,FALSE),"")</f>
        <v/>
      </c>
      <c r="AQ1186" s="91" t="str">
        <f>IFERROR(VLOOKUP($AI1186,'PIVOT REPORT'!$A$5:$K$1000,7,FALSE),"")</f>
        <v/>
      </c>
      <c r="AR1186" s="91" t="str">
        <f>IFERROR(VLOOKUP($AI1186,'PIVOT REPORT'!$A$5:$K$1000,8,FALSE),"")</f>
        <v/>
      </c>
      <c r="AS1186" s="1"/>
      <c r="AT1186" s="1" t="str">
        <f t="shared" si="101"/>
        <v/>
      </c>
      <c r="AU1186" s="1" t="str">
        <f t="shared" si="102"/>
        <v>REGLIST</v>
      </c>
      <c r="AV1186" s="1" t="str">
        <f t="shared" si="103"/>
        <v>REGLIST</v>
      </c>
      <c r="AW1186" s="97">
        <f t="shared" si="104"/>
        <v>0</v>
      </c>
      <c r="AX1186" s="96">
        <f t="shared" si="105"/>
        <v>0</v>
      </c>
      <c r="AY1186" s="96">
        <f t="shared" si="106"/>
        <v>0</v>
      </c>
      <c r="AZ1186" s="96">
        <f t="shared" si="107"/>
        <v>0</v>
      </c>
      <c r="BA1186" s="96">
        <f t="shared" si="108"/>
        <v>0</v>
      </c>
      <c r="BB1186" s="96">
        <f t="shared" si="109"/>
        <v>0</v>
      </c>
    </row>
    <row r="1187" spans="33:54" hidden="1" x14ac:dyDescent="0.25">
      <c r="AG1187" s="1" t="str">
        <f t="shared" si="110"/>
        <v/>
      </c>
      <c r="AH1187" s="90">
        <v>613</v>
      </c>
      <c r="AI1187" s="90">
        <v>613</v>
      </c>
      <c r="AJ1187" s="1" t="str">
        <f>IFERROR(VLOOKUP(VLOOKUP($AI1187,SALESTRANS,4,FALSE),'Master Info'!$A$14:$U$113,17,FALSE),"")</f>
        <v/>
      </c>
      <c r="AK1187" s="1" t="str">
        <f>'Master Info'!$B$6&amp;Return!AI1187</f>
        <v>17-18/613</v>
      </c>
      <c r="AL1187" s="93" t="str">
        <f>IFERROR(VLOOKUP($AI1187,'PIVOT REPORT'!$A$5:$K$1000,3,FALSE),"")</f>
        <v/>
      </c>
      <c r="AM1187" s="91" t="str">
        <f>IFERROR(VLOOKUP($AI1187,'PIVOT REPORT'!$A$5:$K$1000,9,FALSE),"")</f>
        <v/>
      </c>
      <c r="AN1187" s="95" t="str">
        <f>IFERROR(VLOOKUP($AI1187,'PIVOT REPORT'!$A$5:$K$1000,4,FALSE),"")</f>
        <v/>
      </c>
      <c r="AO1187" s="91" t="str">
        <f>IFERROR(VLOOKUP($AI1187,'PIVOT REPORT'!$A$5:$K$1000,5,FALSE),"")</f>
        <v/>
      </c>
      <c r="AP1187" s="91" t="str">
        <f>IFERROR(VLOOKUP($AI1187,'PIVOT REPORT'!$A$5:$K$1000,6,FALSE),"")</f>
        <v/>
      </c>
      <c r="AQ1187" s="91" t="str">
        <f>IFERROR(VLOOKUP($AI1187,'PIVOT REPORT'!$A$5:$K$1000,7,FALSE),"")</f>
        <v/>
      </c>
      <c r="AR1187" s="91" t="str">
        <f>IFERROR(VLOOKUP($AI1187,'PIVOT REPORT'!$A$5:$K$1000,8,FALSE),"")</f>
        <v/>
      </c>
      <c r="AS1187" s="1"/>
      <c r="AT1187" s="1" t="str">
        <f t="shared" si="101"/>
        <v/>
      </c>
      <c r="AU1187" s="1" t="str">
        <f t="shared" si="102"/>
        <v>REGLIST</v>
      </c>
      <c r="AV1187" s="1" t="str">
        <f t="shared" si="103"/>
        <v>REGLIST</v>
      </c>
      <c r="AW1187" s="97">
        <f t="shared" si="104"/>
        <v>0</v>
      </c>
      <c r="AX1187" s="96">
        <f t="shared" si="105"/>
        <v>0</v>
      </c>
      <c r="AY1187" s="96">
        <f t="shared" si="106"/>
        <v>0</v>
      </c>
      <c r="AZ1187" s="96">
        <f t="shared" si="107"/>
        <v>0</v>
      </c>
      <c r="BA1187" s="96">
        <f t="shared" si="108"/>
        <v>0</v>
      </c>
      <c r="BB1187" s="96">
        <f t="shared" si="109"/>
        <v>0</v>
      </c>
    </row>
    <row r="1188" spans="33:54" hidden="1" x14ac:dyDescent="0.25">
      <c r="AG1188" s="1" t="str">
        <f t="shared" si="110"/>
        <v/>
      </c>
      <c r="AH1188" s="90">
        <v>614</v>
      </c>
      <c r="AI1188" s="90">
        <v>614</v>
      </c>
      <c r="AJ1188" s="1" t="str">
        <f>IFERROR(VLOOKUP(VLOOKUP($AI1188,SALESTRANS,4,FALSE),'Master Info'!$A$14:$U$113,17,FALSE),"")</f>
        <v/>
      </c>
      <c r="AK1188" s="1" t="str">
        <f>'Master Info'!$B$6&amp;Return!AI1188</f>
        <v>17-18/614</v>
      </c>
      <c r="AL1188" s="93" t="str">
        <f>IFERROR(VLOOKUP($AI1188,'PIVOT REPORT'!$A$5:$K$1000,3,FALSE),"")</f>
        <v/>
      </c>
      <c r="AM1188" s="91" t="str">
        <f>IFERROR(VLOOKUP($AI1188,'PIVOT REPORT'!$A$5:$K$1000,9,FALSE),"")</f>
        <v/>
      </c>
      <c r="AN1188" s="95" t="str">
        <f>IFERROR(VLOOKUP($AI1188,'PIVOT REPORT'!$A$5:$K$1000,4,FALSE),"")</f>
        <v/>
      </c>
      <c r="AO1188" s="91" t="str">
        <f>IFERROR(VLOOKUP($AI1188,'PIVOT REPORT'!$A$5:$K$1000,5,FALSE),"")</f>
        <v/>
      </c>
      <c r="AP1188" s="91" t="str">
        <f>IFERROR(VLOOKUP($AI1188,'PIVOT REPORT'!$A$5:$K$1000,6,FALSE),"")</f>
        <v/>
      </c>
      <c r="AQ1188" s="91" t="str">
        <f>IFERROR(VLOOKUP($AI1188,'PIVOT REPORT'!$A$5:$K$1000,7,FALSE),"")</f>
        <v/>
      </c>
      <c r="AR1188" s="91" t="str">
        <f>IFERROR(VLOOKUP($AI1188,'PIVOT REPORT'!$A$5:$K$1000,8,FALSE),"")</f>
        <v/>
      </c>
      <c r="AS1188" s="1"/>
      <c r="AT1188" s="1" t="str">
        <f t="shared" si="101"/>
        <v/>
      </c>
      <c r="AU1188" s="1" t="str">
        <f t="shared" si="102"/>
        <v>REGLIST</v>
      </c>
      <c r="AV1188" s="1" t="str">
        <f t="shared" si="103"/>
        <v>REGLIST</v>
      </c>
      <c r="AW1188" s="97">
        <f t="shared" si="104"/>
        <v>0</v>
      </c>
      <c r="AX1188" s="96">
        <f t="shared" si="105"/>
        <v>0</v>
      </c>
      <c r="AY1188" s="96">
        <f t="shared" si="106"/>
        <v>0</v>
      </c>
      <c r="AZ1188" s="96">
        <f t="shared" si="107"/>
        <v>0</v>
      </c>
      <c r="BA1188" s="96">
        <f t="shared" si="108"/>
        <v>0</v>
      </c>
      <c r="BB1188" s="96">
        <f t="shared" si="109"/>
        <v>0</v>
      </c>
    </row>
    <row r="1189" spans="33:54" hidden="1" x14ac:dyDescent="0.25">
      <c r="AG1189" s="1" t="str">
        <f t="shared" si="110"/>
        <v/>
      </c>
      <c r="AH1189" s="90">
        <v>615</v>
      </c>
      <c r="AI1189" s="90">
        <v>615</v>
      </c>
      <c r="AJ1189" s="1" t="str">
        <f>IFERROR(VLOOKUP(VLOOKUP($AI1189,SALESTRANS,4,FALSE),'Master Info'!$A$14:$U$113,17,FALSE),"")</f>
        <v/>
      </c>
      <c r="AK1189" s="1" t="str">
        <f>'Master Info'!$B$6&amp;Return!AI1189</f>
        <v>17-18/615</v>
      </c>
      <c r="AL1189" s="93" t="str">
        <f>IFERROR(VLOOKUP($AI1189,'PIVOT REPORT'!$A$5:$K$1000,3,FALSE),"")</f>
        <v/>
      </c>
      <c r="AM1189" s="91" t="str">
        <f>IFERROR(VLOOKUP($AI1189,'PIVOT REPORT'!$A$5:$K$1000,9,FALSE),"")</f>
        <v/>
      </c>
      <c r="AN1189" s="95" t="str">
        <f>IFERROR(VLOOKUP($AI1189,'PIVOT REPORT'!$A$5:$K$1000,4,FALSE),"")</f>
        <v/>
      </c>
      <c r="AO1189" s="91" t="str">
        <f>IFERROR(VLOOKUP($AI1189,'PIVOT REPORT'!$A$5:$K$1000,5,FALSE),"")</f>
        <v/>
      </c>
      <c r="AP1189" s="91" t="str">
        <f>IFERROR(VLOOKUP($AI1189,'PIVOT REPORT'!$A$5:$K$1000,6,FALSE),"")</f>
        <v/>
      </c>
      <c r="AQ1189" s="91" t="str">
        <f>IFERROR(VLOOKUP($AI1189,'PIVOT REPORT'!$A$5:$K$1000,7,FALSE),"")</f>
        <v/>
      </c>
      <c r="AR1189" s="91" t="str">
        <f>IFERROR(VLOOKUP($AI1189,'PIVOT REPORT'!$A$5:$K$1000,8,FALSE),"")</f>
        <v/>
      </c>
      <c r="AS1189" s="1"/>
      <c r="AT1189" s="1" t="str">
        <f t="shared" si="101"/>
        <v/>
      </c>
      <c r="AU1189" s="1" t="str">
        <f t="shared" si="102"/>
        <v>REGLIST</v>
      </c>
      <c r="AV1189" s="1" t="str">
        <f t="shared" si="103"/>
        <v>REGLIST</v>
      </c>
      <c r="AW1189" s="97">
        <f t="shared" si="104"/>
        <v>0</v>
      </c>
      <c r="AX1189" s="96">
        <f t="shared" si="105"/>
        <v>0</v>
      </c>
      <c r="AY1189" s="96">
        <f t="shared" si="106"/>
        <v>0</v>
      </c>
      <c r="AZ1189" s="96">
        <f t="shared" si="107"/>
        <v>0</v>
      </c>
      <c r="BA1189" s="96">
        <f t="shared" si="108"/>
        <v>0</v>
      </c>
      <c r="BB1189" s="96">
        <f t="shared" si="109"/>
        <v>0</v>
      </c>
    </row>
    <row r="1190" spans="33:54" hidden="1" x14ac:dyDescent="0.25">
      <c r="AG1190" s="1" t="str">
        <f t="shared" si="110"/>
        <v/>
      </c>
      <c r="AH1190" s="90">
        <v>616</v>
      </c>
      <c r="AI1190" s="90">
        <v>616</v>
      </c>
      <c r="AJ1190" s="1" t="str">
        <f>IFERROR(VLOOKUP(VLOOKUP($AI1190,SALESTRANS,4,FALSE),'Master Info'!$A$14:$U$113,17,FALSE),"")</f>
        <v/>
      </c>
      <c r="AK1190" s="1" t="str">
        <f>'Master Info'!$B$6&amp;Return!AI1190</f>
        <v>17-18/616</v>
      </c>
      <c r="AL1190" s="93" t="str">
        <f>IFERROR(VLOOKUP($AI1190,'PIVOT REPORT'!$A$5:$K$1000,3,FALSE),"")</f>
        <v/>
      </c>
      <c r="AM1190" s="91" t="str">
        <f>IFERROR(VLOOKUP($AI1190,'PIVOT REPORT'!$A$5:$K$1000,9,FALSE),"")</f>
        <v/>
      </c>
      <c r="AN1190" s="95" t="str">
        <f>IFERROR(VLOOKUP($AI1190,'PIVOT REPORT'!$A$5:$K$1000,4,FALSE),"")</f>
        <v/>
      </c>
      <c r="AO1190" s="91" t="str">
        <f>IFERROR(VLOOKUP($AI1190,'PIVOT REPORT'!$A$5:$K$1000,5,FALSE),"")</f>
        <v/>
      </c>
      <c r="AP1190" s="91" t="str">
        <f>IFERROR(VLOOKUP($AI1190,'PIVOT REPORT'!$A$5:$K$1000,6,FALSE),"")</f>
        <v/>
      </c>
      <c r="AQ1190" s="91" t="str">
        <f>IFERROR(VLOOKUP($AI1190,'PIVOT REPORT'!$A$5:$K$1000,7,FALSE),"")</f>
        <v/>
      </c>
      <c r="AR1190" s="91" t="str">
        <f>IFERROR(VLOOKUP($AI1190,'PIVOT REPORT'!$A$5:$K$1000,8,FALSE),"")</f>
        <v/>
      </c>
      <c r="AS1190" s="1"/>
      <c r="AT1190" s="1" t="str">
        <f t="shared" si="101"/>
        <v/>
      </c>
      <c r="AU1190" s="1" t="str">
        <f t="shared" si="102"/>
        <v>REGLIST</v>
      </c>
      <c r="AV1190" s="1" t="str">
        <f t="shared" si="103"/>
        <v>REGLIST</v>
      </c>
      <c r="AW1190" s="97">
        <f t="shared" si="104"/>
        <v>0</v>
      </c>
      <c r="AX1190" s="96">
        <f t="shared" si="105"/>
        <v>0</v>
      </c>
      <c r="AY1190" s="96">
        <f t="shared" si="106"/>
        <v>0</v>
      </c>
      <c r="AZ1190" s="96">
        <f t="shared" si="107"/>
        <v>0</v>
      </c>
      <c r="BA1190" s="96">
        <f t="shared" si="108"/>
        <v>0</v>
      </c>
      <c r="BB1190" s="96">
        <f t="shared" si="109"/>
        <v>0</v>
      </c>
    </row>
    <row r="1191" spans="33:54" hidden="1" x14ac:dyDescent="0.25">
      <c r="AG1191" s="1" t="str">
        <f t="shared" si="110"/>
        <v/>
      </c>
      <c r="AH1191" s="90">
        <v>617</v>
      </c>
      <c r="AI1191" s="90">
        <v>617</v>
      </c>
      <c r="AJ1191" s="1" t="str">
        <f>IFERROR(VLOOKUP(VLOOKUP($AI1191,SALESTRANS,4,FALSE),'Master Info'!$A$14:$U$113,17,FALSE),"")</f>
        <v/>
      </c>
      <c r="AK1191" s="1" t="str">
        <f>'Master Info'!$B$6&amp;Return!AI1191</f>
        <v>17-18/617</v>
      </c>
      <c r="AL1191" s="93" t="str">
        <f>IFERROR(VLOOKUP($AI1191,'PIVOT REPORT'!$A$5:$K$1000,3,FALSE),"")</f>
        <v/>
      </c>
      <c r="AM1191" s="91" t="str">
        <f>IFERROR(VLOOKUP($AI1191,'PIVOT REPORT'!$A$5:$K$1000,9,FALSE),"")</f>
        <v/>
      </c>
      <c r="AN1191" s="95" t="str">
        <f>IFERROR(VLOOKUP($AI1191,'PIVOT REPORT'!$A$5:$K$1000,4,FALSE),"")</f>
        <v/>
      </c>
      <c r="AO1191" s="91" t="str">
        <f>IFERROR(VLOOKUP($AI1191,'PIVOT REPORT'!$A$5:$K$1000,5,FALSE),"")</f>
        <v/>
      </c>
      <c r="AP1191" s="91" t="str">
        <f>IFERROR(VLOOKUP($AI1191,'PIVOT REPORT'!$A$5:$K$1000,6,FALSE),"")</f>
        <v/>
      </c>
      <c r="AQ1191" s="91" t="str">
        <f>IFERROR(VLOOKUP($AI1191,'PIVOT REPORT'!$A$5:$K$1000,7,FALSE),"")</f>
        <v/>
      </c>
      <c r="AR1191" s="91" t="str">
        <f>IFERROR(VLOOKUP($AI1191,'PIVOT REPORT'!$A$5:$K$1000,8,FALSE),"")</f>
        <v/>
      </c>
      <c r="AS1191" s="1"/>
      <c r="AT1191" s="1" t="str">
        <f t="shared" si="101"/>
        <v/>
      </c>
      <c r="AU1191" s="1" t="str">
        <f t="shared" si="102"/>
        <v>REGLIST</v>
      </c>
      <c r="AV1191" s="1" t="str">
        <f t="shared" si="103"/>
        <v>REGLIST</v>
      </c>
      <c r="AW1191" s="97">
        <f t="shared" si="104"/>
        <v>0</v>
      </c>
      <c r="AX1191" s="96">
        <f t="shared" si="105"/>
        <v>0</v>
      </c>
      <c r="AY1191" s="96">
        <f t="shared" si="106"/>
        <v>0</v>
      </c>
      <c r="AZ1191" s="96">
        <f t="shared" si="107"/>
        <v>0</v>
      </c>
      <c r="BA1191" s="96">
        <f t="shared" si="108"/>
        <v>0</v>
      </c>
      <c r="BB1191" s="96">
        <f t="shared" si="109"/>
        <v>0</v>
      </c>
    </row>
    <row r="1192" spans="33:54" hidden="1" x14ac:dyDescent="0.25">
      <c r="AG1192" s="1" t="str">
        <f t="shared" si="110"/>
        <v/>
      </c>
      <c r="AH1192" s="90">
        <v>618</v>
      </c>
      <c r="AI1192" s="90">
        <v>618</v>
      </c>
      <c r="AJ1192" s="1" t="str">
        <f>IFERROR(VLOOKUP(VLOOKUP($AI1192,SALESTRANS,4,FALSE),'Master Info'!$A$14:$U$113,17,FALSE),"")</f>
        <v/>
      </c>
      <c r="AK1192" s="1" t="str">
        <f>'Master Info'!$B$6&amp;Return!AI1192</f>
        <v>17-18/618</v>
      </c>
      <c r="AL1192" s="93" t="str">
        <f>IFERROR(VLOOKUP($AI1192,'PIVOT REPORT'!$A$5:$K$1000,3,FALSE),"")</f>
        <v/>
      </c>
      <c r="AM1192" s="91" t="str">
        <f>IFERROR(VLOOKUP($AI1192,'PIVOT REPORT'!$A$5:$K$1000,9,FALSE),"")</f>
        <v/>
      </c>
      <c r="AN1192" s="95" t="str">
        <f>IFERROR(VLOOKUP($AI1192,'PIVOT REPORT'!$A$5:$K$1000,4,FALSE),"")</f>
        <v/>
      </c>
      <c r="AO1192" s="91" t="str">
        <f>IFERROR(VLOOKUP($AI1192,'PIVOT REPORT'!$A$5:$K$1000,5,FALSE),"")</f>
        <v/>
      </c>
      <c r="AP1192" s="91" t="str">
        <f>IFERROR(VLOOKUP($AI1192,'PIVOT REPORT'!$A$5:$K$1000,6,FALSE),"")</f>
        <v/>
      </c>
      <c r="AQ1192" s="91" t="str">
        <f>IFERROR(VLOOKUP($AI1192,'PIVOT REPORT'!$A$5:$K$1000,7,FALSE),"")</f>
        <v/>
      </c>
      <c r="AR1192" s="91" t="str">
        <f>IFERROR(VLOOKUP($AI1192,'PIVOT REPORT'!$A$5:$K$1000,8,FALSE),"")</f>
        <v/>
      </c>
      <c r="AS1192" s="1"/>
      <c r="AT1192" s="1" t="str">
        <f t="shared" si="101"/>
        <v/>
      </c>
      <c r="AU1192" s="1" t="str">
        <f t="shared" si="102"/>
        <v>REGLIST</v>
      </c>
      <c r="AV1192" s="1" t="str">
        <f t="shared" si="103"/>
        <v>REGLIST</v>
      </c>
      <c r="AW1192" s="97">
        <f t="shared" si="104"/>
        <v>0</v>
      </c>
      <c r="AX1192" s="96">
        <f t="shared" si="105"/>
        <v>0</v>
      </c>
      <c r="AY1192" s="96">
        <f t="shared" si="106"/>
        <v>0</v>
      </c>
      <c r="AZ1192" s="96">
        <f t="shared" si="107"/>
        <v>0</v>
      </c>
      <c r="BA1192" s="96">
        <f t="shared" si="108"/>
        <v>0</v>
      </c>
      <c r="BB1192" s="96">
        <f t="shared" si="109"/>
        <v>0</v>
      </c>
    </row>
    <row r="1193" spans="33:54" hidden="1" x14ac:dyDescent="0.25">
      <c r="AG1193" s="1" t="str">
        <f t="shared" si="110"/>
        <v/>
      </c>
      <c r="AH1193" s="90">
        <v>619</v>
      </c>
      <c r="AI1193" s="90">
        <v>619</v>
      </c>
      <c r="AJ1193" s="1" t="str">
        <f>IFERROR(VLOOKUP(VLOOKUP($AI1193,SALESTRANS,4,FALSE),'Master Info'!$A$14:$U$113,17,FALSE),"")</f>
        <v/>
      </c>
      <c r="AK1193" s="1" t="str">
        <f>'Master Info'!$B$6&amp;Return!AI1193</f>
        <v>17-18/619</v>
      </c>
      <c r="AL1193" s="93" t="str">
        <f>IFERROR(VLOOKUP($AI1193,'PIVOT REPORT'!$A$5:$K$1000,3,FALSE),"")</f>
        <v/>
      </c>
      <c r="AM1193" s="91" t="str">
        <f>IFERROR(VLOOKUP($AI1193,'PIVOT REPORT'!$A$5:$K$1000,9,FALSE),"")</f>
        <v/>
      </c>
      <c r="AN1193" s="95" t="str">
        <f>IFERROR(VLOOKUP($AI1193,'PIVOT REPORT'!$A$5:$K$1000,4,FALSE),"")</f>
        <v/>
      </c>
      <c r="AO1193" s="91" t="str">
        <f>IFERROR(VLOOKUP($AI1193,'PIVOT REPORT'!$A$5:$K$1000,5,FALSE),"")</f>
        <v/>
      </c>
      <c r="AP1193" s="91" t="str">
        <f>IFERROR(VLOOKUP($AI1193,'PIVOT REPORT'!$A$5:$K$1000,6,FALSE),"")</f>
        <v/>
      </c>
      <c r="AQ1193" s="91" t="str">
        <f>IFERROR(VLOOKUP($AI1193,'PIVOT REPORT'!$A$5:$K$1000,7,FALSE),"")</f>
        <v/>
      </c>
      <c r="AR1193" s="91" t="str">
        <f>IFERROR(VLOOKUP($AI1193,'PIVOT REPORT'!$A$5:$K$1000,8,FALSE),"")</f>
        <v/>
      </c>
      <c r="AS1193" s="1"/>
      <c r="AT1193" s="1" t="str">
        <f t="shared" si="101"/>
        <v/>
      </c>
      <c r="AU1193" s="1" t="str">
        <f t="shared" si="102"/>
        <v>REGLIST</v>
      </c>
      <c r="AV1193" s="1" t="str">
        <f t="shared" si="103"/>
        <v>REGLIST</v>
      </c>
      <c r="AW1193" s="97">
        <f t="shared" si="104"/>
        <v>0</v>
      </c>
      <c r="AX1193" s="96">
        <f t="shared" si="105"/>
        <v>0</v>
      </c>
      <c r="AY1193" s="96">
        <f t="shared" si="106"/>
        <v>0</v>
      </c>
      <c r="AZ1193" s="96">
        <f t="shared" si="107"/>
        <v>0</v>
      </c>
      <c r="BA1193" s="96">
        <f t="shared" si="108"/>
        <v>0</v>
      </c>
      <c r="BB1193" s="96">
        <f t="shared" si="109"/>
        <v>0</v>
      </c>
    </row>
    <row r="1194" spans="33:54" hidden="1" x14ac:dyDescent="0.25">
      <c r="AG1194" s="1" t="str">
        <f t="shared" si="110"/>
        <v/>
      </c>
      <c r="AH1194" s="90">
        <v>620</v>
      </c>
      <c r="AI1194" s="90">
        <v>620</v>
      </c>
      <c r="AJ1194" s="1" t="str">
        <f>IFERROR(VLOOKUP(VLOOKUP($AI1194,SALESTRANS,4,FALSE),'Master Info'!$A$14:$U$113,17,FALSE),"")</f>
        <v/>
      </c>
      <c r="AK1194" s="1" t="str">
        <f>'Master Info'!$B$6&amp;Return!AI1194</f>
        <v>17-18/620</v>
      </c>
      <c r="AL1194" s="93" t="str">
        <f>IFERROR(VLOOKUP($AI1194,'PIVOT REPORT'!$A$5:$K$1000,3,FALSE),"")</f>
        <v/>
      </c>
      <c r="AM1194" s="91" t="str">
        <f>IFERROR(VLOOKUP($AI1194,'PIVOT REPORT'!$A$5:$K$1000,9,FALSE),"")</f>
        <v/>
      </c>
      <c r="AN1194" s="95" t="str">
        <f>IFERROR(VLOOKUP($AI1194,'PIVOT REPORT'!$A$5:$K$1000,4,FALSE),"")</f>
        <v/>
      </c>
      <c r="AO1194" s="91" t="str">
        <f>IFERROR(VLOOKUP($AI1194,'PIVOT REPORT'!$A$5:$K$1000,5,FALSE),"")</f>
        <v/>
      </c>
      <c r="AP1194" s="91" t="str">
        <f>IFERROR(VLOOKUP($AI1194,'PIVOT REPORT'!$A$5:$K$1000,6,FALSE),"")</f>
        <v/>
      </c>
      <c r="AQ1194" s="91" t="str">
        <f>IFERROR(VLOOKUP($AI1194,'PIVOT REPORT'!$A$5:$K$1000,7,FALSE),"")</f>
        <v/>
      </c>
      <c r="AR1194" s="91" t="str">
        <f>IFERROR(VLOOKUP($AI1194,'PIVOT REPORT'!$A$5:$K$1000,8,FALSE),"")</f>
        <v/>
      </c>
      <c r="AS1194" s="1"/>
      <c r="AT1194" s="1" t="str">
        <f t="shared" si="101"/>
        <v/>
      </c>
      <c r="AU1194" s="1" t="str">
        <f t="shared" si="102"/>
        <v>REGLIST</v>
      </c>
      <c r="AV1194" s="1" t="str">
        <f t="shared" si="103"/>
        <v>REGLIST</v>
      </c>
      <c r="AW1194" s="97">
        <f t="shared" si="104"/>
        <v>0</v>
      </c>
      <c r="AX1194" s="96">
        <f t="shared" si="105"/>
        <v>0</v>
      </c>
      <c r="AY1194" s="96">
        <f t="shared" si="106"/>
        <v>0</v>
      </c>
      <c r="AZ1194" s="96">
        <f t="shared" si="107"/>
        <v>0</v>
      </c>
      <c r="BA1194" s="96">
        <f t="shared" si="108"/>
        <v>0</v>
      </c>
      <c r="BB1194" s="96">
        <f t="shared" si="109"/>
        <v>0</v>
      </c>
    </row>
    <row r="1195" spans="33:54" hidden="1" x14ac:dyDescent="0.25">
      <c r="AG1195" s="1" t="str">
        <f t="shared" si="110"/>
        <v/>
      </c>
      <c r="AH1195" s="90">
        <v>621</v>
      </c>
      <c r="AI1195" s="90">
        <v>621</v>
      </c>
      <c r="AJ1195" s="1" t="str">
        <f>IFERROR(VLOOKUP(VLOOKUP($AI1195,SALESTRANS,4,FALSE),'Master Info'!$A$14:$U$113,17,FALSE),"")</f>
        <v/>
      </c>
      <c r="AK1195" s="1" t="str">
        <f>'Master Info'!$B$6&amp;Return!AI1195</f>
        <v>17-18/621</v>
      </c>
      <c r="AL1195" s="93" t="str">
        <f>IFERROR(VLOOKUP($AI1195,'PIVOT REPORT'!$A$5:$K$1000,3,FALSE),"")</f>
        <v/>
      </c>
      <c r="AM1195" s="91" t="str">
        <f>IFERROR(VLOOKUP($AI1195,'PIVOT REPORT'!$A$5:$K$1000,9,FALSE),"")</f>
        <v/>
      </c>
      <c r="AN1195" s="95" t="str">
        <f>IFERROR(VLOOKUP($AI1195,'PIVOT REPORT'!$A$5:$K$1000,4,FALSE),"")</f>
        <v/>
      </c>
      <c r="AO1195" s="91" t="str">
        <f>IFERROR(VLOOKUP($AI1195,'PIVOT REPORT'!$A$5:$K$1000,5,FALSE),"")</f>
        <v/>
      </c>
      <c r="AP1195" s="91" t="str">
        <f>IFERROR(VLOOKUP($AI1195,'PIVOT REPORT'!$A$5:$K$1000,6,FALSE),"")</f>
        <v/>
      </c>
      <c r="AQ1195" s="91" t="str">
        <f>IFERROR(VLOOKUP($AI1195,'PIVOT REPORT'!$A$5:$K$1000,7,FALSE),"")</f>
        <v/>
      </c>
      <c r="AR1195" s="91" t="str">
        <f>IFERROR(VLOOKUP($AI1195,'PIVOT REPORT'!$A$5:$K$1000,8,FALSE),"")</f>
        <v/>
      </c>
      <c r="AS1195" s="1"/>
      <c r="AT1195" s="1" t="str">
        <f t="shared" si="101"/>
        <v/>
      </c>
      <c r="AU1195" s="1" t="str">
        <f t="shared" si="102"/>
        <v>REGLIST</v>
      </c>
      <c r="AV1195" s="1" t="str">
        <f t="shared" si="103"/>
        <v>REGLIST</v>
      </c>
      <c r="AW1195" s="97">
        <f t="shared" si="104"/>
        <v>0</v>
      </c>
      <c r="AX1195" s="96">
        <f t="shared" si="105"/>
        <v>0</v>
      </c>
      <c r="AY1195" s="96">
        <f t="shared" si="106"/>
        <v>0</v>
      </c>
      <c r="AZ1195" s="96">
        <f t="shared" si="107"/>
        <v>0</v>
      </c>
      <c r="BA1195" s="96">
        <f t="shared" si="108"/>
        <v>0</v>
      </c>
      <c r="BB1195" s="96">
        <f t="shared" si="109"/>
        <v>0</v>
      </c>
    </row>
    <row r="1196" spans="33:54" hidden="1" x14ac:dyDescent="0.25">
      <c r="AG1196" s="1" t="str">
        <f t="shared" si="110"/>
        <v/>
      </c>
      <c r="AH1196" s="90">
        <v>622</v>
      </c>
      <c r="AI1196" s="90">
        <v>622</v>
      </c>
      <c r="AJ1196" s="1" t="str">
        <f>IFERROR(VLOOKUP(VLOOKUP($AI1196,SALESTRANS,4,FALSE),'Master Info'!$A$14:$U$113,17,FALSE),"")</f>
        <v/>
      </c>
      <c r="AK1196" s="1" t="str">
        <f>'Master Info'!$B$6&amp;Return!AI1196</f>
        <v>17-18/622</v>
      </c>
      <c r="AL1196" s="93" t="str">
        <f>IFERROR(VLOOKUP($AI1196,'PIVOT REPORT'!$A$5:$K$1000,3,FALSE),"")</f>
        <v/>
      </c>
      <c r="AM1196" s="91" t="str">
        <f>IFERROR(VLOOKUP($AI1196,'PIVOT REPORT'!$A$5:$K$1000,9,FALSE),"")</f>
        <v/>
      </c>
      <c r="AN1196" s="95" t="str">
        <f>IFERROR(VLOOKUP($AI1196,'PIVOT REPORT'!$A$5:$K$1000,4,FALSE),"")</f>
        <v/>
      </c>
      <c r="AO1196" s="91" t="str">
        <f>IFERROR(VLOOKUP($AI1196,'PIVOT REPORT'!$A$5:$K$1000,5,FALSE),"")</f>
        <v/>
      </c>
      <c r="AP1196" s="91" t="str">
        <f>IFERROR(VLOOKUP($AI1196,'PIVOT REPORT'!$A$5:$K$1000,6,FALSE),"")</f>
        <v/>
      </c>
      <c r="AQ1196" s="91" t="str">
        <f>IFERROR(VLOOKUP($AI1196,'PIVOT REPORT'!$A$5:$K$1000,7,FALSE),"")</f>
        <v/>
      </c>
      <c r="AR1196" s="91" t="str">
        <f>IFERROR(VLOOKUP($AI1196,'PIVOT REPORT'!$A$5:$K$1000,8,FALSE),"")</f>
        <v/>
      </c>
      <c r="AS1196" s="1"/>
      <c r="AT1196" s="1" t="str">
        <f t="shared" si="101"/>
        <v/>
      </c>
      <c r="AU1196" s="1" t="str">
        <f t="shared" si="102"/>
        <v>REGLIST</v>
      </c>
      <c r="AV1196" s="1" t="str">
        <f t="shared" si="103"/>
        <v>REGLIST</v>
      </c>
      <c r="AW1196" s="97">
        <f t="shared" si="104"/>
        <v>0</v>
      </c>
      <c r="AX1196" s="96">
        <f t="shared" si="105"/>
        <v>0</v>
      </c>
      <c r="AY1196" s="96">
        <f t="shared" si="106"/>
        <v>0</v>
      </c>
      <c r="AZ1196" s="96">
        <f t="shared" si="107"/>
        <v>0</v>
      </c>
      <c r="BA1196" s="96">
        <f t="shared" si="108"/>
        <v>0</v>
      </c>
      <c r="BB1196" s="96">
        <f t="shared" si="109"/>
        <v>0</v>
      </c>
    </row>
    <row r="1197" spans="33:54" hidden="1" x14ac:dyDescent="0.25">
      <c r="AG1197" s="1" t="str">
        <f t="shared" si="110"/>
        <v/>
      </c>
      <c r="AH1197" s="90">
        <v>623</v>
      </c>
      <c r="AI1197" s="90">
        <v>623</v>
      </c>
      <c r="AJ1197" s="1" t="str">
        <f>IFERROR(VLOOKUP(VLOOKUP($AI1197,SALESTRANS,4,FALSE),'Master Info'!$A$14:$U$113,17,FALSE),"")</f>
        <v/>
      </c>
      <c r="AK1197" s="1" t="str">
        <f>'Master Info'!$B$6&amp;Return!AI1197</f>
        <v>17-18/623</v>
      </c>
      <c r="AL1197" s="93" t="str">
        <f>IFERROR(VLOOKUP($AI1197,'PIVOT REPORT'!$A$5:$K$1000,3,FALSE),"")</f>
        <v/>
      </c>
      <c r="AM1197" s="91" t="str">
        <f>IFERROR(VLOOKUP($AI1197,'PIVOT REPORT'!$A$5:$K$1000,9,FALSE),"")</f>
        <v/>
      </c>
      <c r="AN1197" s="95" t="str">
        <f>IFERROR(VLOOKUP($AI1197,'PIVOT REPORT'!$A$5:$K$1000,4,FALSE),"")</f>
        <v/>
      </c>
      <c r="AO1197" s="91" t="str">
        <f>IFERROR(VLOOKUP($AI1197,'PIVOT REPORT'!$A$5:$K$1000,5,FALSE),"")</f>
        <v/>
      </c>
      <c r="AP1197" s="91" t="str">
        <f>IFERROR(VLOOKUP($AI1197,'PIVOT REPORT'!$A$5:$K$1000,6,FALSE),"")</f>
        <v/>
      </c>
      <c r="AQ1197" s="91" t="str">
        <f>IFERROR(VLOOKUP($AI1197,'PIVOT REPORT'!$A$5:$K$1000,7,FALSE),"")</f>
        <v/>
      </c>
      <c r="AR1197" s="91" t="str">
        <f>IFERROR(VLOOKUP($AI1197,'PIVOT REPORT'!$A$5:$K$1000,8,FALSE),"")</f>
        <v/>
      </c>
      <c r="AS1197" s="1"/>
      <c r="AT1197" s="1" t="str">
        <f t="shared" si="101"/>
        <v/>
      </c>
      <c r="AU1197" s="1" t="str">
        <f t="shared" si="102"/>
        <v>REGLIST</v>
      </c>
      <c r="AV1197" s="1" t="str">
        <f t="shared" si="103"/>
        <v>REGLIST</v>
      </c>
      <c r="AW1197" s="97">
        <f t="shared" si="104"/>
        <v>0</v>
      </c>
      <c r="AX1197" s="96">
        <f t="shared" si="105"/>
        <v>0</v>
      </c>
      <c r="AY1197" s="96">
        <f t="shared" si="106"/>
        <v>0</v>
      </c>
      <c r="AZ1197" s="96">
        <f t="shared" si="107"/>
        <v>0</v>
      </c>
      <c r="BA1197" s="96">
        <f t="shared" si="108"/>
        <v>0</v>
      </c>
      <c r="BB1197" s="96">
        <f t="shared" si="109"/>
        <v>0</v>
      </c>
    </row>
    <row r="1198" spans="33:54" hidden="1" x14ac:dyDescent="0.25">
      <c r="AG1198" s="1" t="str">
        <f t="shared" si="110"/>
        <v/>
      </c>
      <c r="AH1198" s="90">
        <v>624</v>
      </c>
      <c r="AI1198" s="90">
        <v>624</v>
      </c>
      <c r="AJ1198" s="1" t="str">
        <f>IFERROR(VLOOKUP(VLOOKUP($AI1198,SALESTRANS,4,FALSE),'Master Info'!$A$14:$U$113,17,FALSE),"")</f>
        <v/>
      </c>
      <c r="AK1198" s="1" t="str">
        <f>'Master Info'!$B$6&amp;Return!AI1198</f>
        <v>17-18/624</v>
      </c>
      <c r="AL1198" s="93" t="str">
        <f>IFERROR(VLOOKUP($AI1198,'PIVOT REPORT'!$A$5:$K$1000,3,FALSE),"")</f>
        <v/>
      </c>
      <c r="AM1198" s="91" t="str">
        <f>IFERROR(VLOOKUP($AI1198,'PIVOT REPORT'!$A$5:$K$1000,9,FALSE),"")</f>
        <v/>
      </c>
      <c r="AN1198" s="95" t="str">
        <f>IFERROR(VLOOKUP($AI1198,'PIVOT REPORT'!$A$5:$K$1000,4,FALSE),"")</f>
        <v/>
      </c>
      <c r="AO1198" s="91" t="str">
        <f>IFERROR(VLOOKUP($AI1198,'PIVOT REPORT'!$A$5:$K$1000,5,FALSE),"")</f>
        <v/>
      </c>
      <c r="AP1198" s="91" t="str">
        <f>IFERROR(VLOOKUP($AI1198,'PIVOT REPORT'!$A$5:$K$1000,6,FALSE),"")</f>
        <v/>
      </c>
      <c r="AQ1198" s="91" t="str">
        <f>IFERROR(VLOOKUP($AI1198,'PIVOT REPORT'!$A$5:$K$1000,7,FALSE),"")</f>
        <v/>
      </c>
      <c r="AR1198" s="91" t="str">
        <f>IFERROR(VLOOKUP($AI1198,'PIVOT REPORT'!$A$5:$K$1000,8,FALSE),"")</f>
        <v/>
      </c>
      <c r="AS1198" s="1"/>
      <c r="AT1198" s="1" t="str">
        <f t="shared" si="101"/>
        <v/>
      </c>
      <c r="AU1198" s="1" t="str">
        <f t="shared" si="102"/>
        <v>REGLIST</v>
      </c>
      <c r="AV1198" s="1" t="str">
        <f t="shared" si="103"/>
        <v>REGLIST</v>
      </c>
      <c r="AW1198" s="97">
        <f t="shared" si="104"/>
        <v>0</v>
      </c>
      <c r="AX1198" s="96">
        <f t="shared" si="105"/>
        <v>0</v>
      </c>
      <c r="AY1198" s="96">
        <f t="shared" si="106"/>
        <v>0</v>
      </c>
      <c r="AZ1198" s="96">
        <f t="shared" si="107"/>
        <v>0</v>
      </c>
      <c r="BA1198" s="96">
        <f t="shared" si="108"/>
        <v>0</v>
      </c>
      <c r="BB1198" s="96">
        <f t="shared" si="109"/>
        <v>0</v>
      </c>
    </row>
    <row r="1199" spans="33:54" hidden="1" x14ac:dyDescent="0.25">
      <c r="AG1199" s="1" t="str">
        <f t="shared" si="110"/>
        <v/>
      </c>
      <c r="AH1199" s="90">
        <v>625</v>
      </c>
      <c r="AI1199" s="90">
        <v>625</v>
      </c>
      <c r="AJ1199" s="1" t="str">
        <f>IFERROR(VLOOKUP(VLOOKUP($AI1199,SALESTRANS,4,FALSE),'Master Info'!$A$14:$U$113,17,FALSE),"")</f>
        <v/>
      </c>
      <c r="AK1199" s="1" t="str">
        <f>'Master Info'!$B$6&amp;Return!AI1199</f>
        <v>17-18/625</v>
      </c>
      <c r="AL1199" s="93" t="str">
        <f>IFERROR(VLOOKUP($AI1199,'PIVOT REPORT'!$A$5:$K$1000,3,FALSE),"")</f>
        <v/>
      </c>
      <c r="AM1199" s="91" t="str">
        <f>IFERROR(VLOOKUP($AI1199,'PIVOT REPORT'!$A$5:$K$1000,9,FALSE),"")</f>
        <v/>
      </c>
      <c r="AN1199" s="95" t="str">
        <f>IFERROR(VLOOKUP($AI1199,'PIVOT REPORT'!$A$5:$K$1000,4,FALSE),"")</f>
        <v/>
      </c>
      <c r="AO1199" s="91" t="str">
        <f>IFERROR(VLOOKUP($AI1199,'PIVOT REPORT'!$A$5:$K$1000,5,FALSE),"")</f>
        <v/>
      </c>
      <c r="AP1199" s="91" t="str">
        <f>IFERROR(VLOOKUP($AI1199,'PIVOT REPORT'!$A$5:$K$1000,6,FALSE),"")</f>
        <v/>
      </c>
      <c r="AQ1199" s="91" t="str">
        <f>IFERROR(VLOOKUP($AI1199,'PIVOT REPORT'!$A$5:$K$1000,7,FALSE),"")</f>
        <v/>
      </c>
      <c r="AR1199" s="91" t="str">
        <f>IFERROR(VLOOKUP($AI1199,'PIVOT REPORT'!$A$5:$K$1000,8,FALSE),"")</f>
        <v/>
      </c>
      <c r="AS1199" s="1"/>
      <c r="AT1199" s="1" t="str">
        <f t="shared" si="101"/>
        <v/>
      </c>
      <c r="AU1199" s="1" t="str">
        <f t="shared" si="102"/>
        <v>REGLIST</v>
      </c>
      <c r="AV1199" s="1" t="str">
        <f t="shared" si="103"/>
        <v>REGLIST</v>
      </c>
      <c r="AW1199" s="97">
        <f t="shared" si="104"/>
        <v>0</v>
      </c>
      <c r="AX1199" s="96">
        <f t="shared" si="105"/>
        <v>0</v>
      </c>
      <c r="AY1199" s="96">
        <f t="shared" si="106"/>
        <v>0</v>
      </c>
      <c r="AZ1199" s="96">
        <f t="shared" si="107"/>
        <v>0</v>
      </c>
      <c r="BA1199" s="96">
        <f t="shared" si="108"/>
        <v>0</v>
      </c>
      <c r="BB1199" s="96">
        <f t="shared" si="109"/>
        <v>0</v>
      </c>
    </row>
    <row r="1200" spans="33:54" hidden="1" x14ac:dyDescent="0.25">
      <c r="AG1200" s="1" t="str">
        <f t="shared" si="110"/>
        <v/>
      </c>
      <c r="AH1200" s="90">
        <v>626</v>
      </c>
      <c r="AI1200" s="90">
        <v>626</v>
      </c>
      <c r="AJ1200" s="1" t="str">
        <f>IFERROR(VLOOKUP(VLOOKUP($AI1200,SALESTRANS,4,FALSE),'Master Info'!$A$14:$U$113,17,FALSE),"")</f>
        <v/>
      </c>
      <c r="AK1200" s="1" t="str">
        <f>'Master Info'!$B$6&amp;Return!AI1200</f>
        <v>17-18/626</v>
      </c>
      <c r="AL1200" s="93" t="str">
        <f>IFERROR(VLOOKUP($AI1200,'PIVOT REPORT'!$A$5:$K$1000,3,FALSE),"")</f>
        <v/>
      </c>
      <c r="AM1200" s="91" t="str">
        <f>IFERROR(VLOOKUP($AI1200,'PIVOT REPORT'!$A$5:$K$1000,9,FALSE),"")</f>
        <v/>
      </c>
      <c r="AN1200" s="95" t="str">
        <f>IFERROR(VLOOKUP($AI1200,'PIVOT REPORT'!$A$5:$K$1000,4,FALSE),"")</f>
        <v/>
      </c>
      <c r="AO1200" s="91" t="str">
        <f>IFERROR(VLOOKUP($AI1200,'PIVOT REPORT'!$A$5:$K$1000,5,FALSE),"")</f>
        <v/>
      </c>
      <c r="AP1200" s="91" t="str">
        <f>IFERROR(VLOOKUP($AI1200,'PIVOT REPORT'!$A$5:$K$1000,6,FALSE),"")</f>
        <v/>
      </c>
      <c r="AQ1200" s="91" t="str">
        <f>IFERROR(VLOOKUP($AI1200,'PIVOT REPORT'!$A$5:$K$1000,7,FALSE),"")</f>
        <v/>
      </c>
      <c r="AR1200" s="91" t="str">
        <f>IFERROR(VLOOKUP($AI1200,'PIVOT REPORT'!$A$5:$K$1000,8,FALSE),"")</f>
        <v/>
      </c>
      <c r="AS1200" s="1"/>
      <c r="AT1200" s="1" t="str">
        <f t="shared" si="101"/>
        <v/>
      </c>
      <c r="AU1200" s="1" t="str">
        <f t="shared" si="102"/>
        <v>REGLIST</v>
      </c>
      <c r="AV1200" s="1" t="str">
        <f t="shared" si="103"/>
        <v>REGLIST</v>
      </c>
      <c r="AW1200" s="97">
        <f t="shared" si="104"/>
        <v>0</v>
      </c>
      <c r="AX1200" s="96">
        <f t="shared" si="105"/>
        <v>0</v>
      </c>
      <c r="AY1200" s="96">
        <f t="shared" si="106"/>
        <v>0</v>
      </c>
      <c r="AZ1200" s="96">
        <f t="shared" si="107"/>
        <v>0</v>
      </c>
      <c r="BA1200" s="96">
        <f t="shared" si="108"/>
        <v>0</v>
      </c>
      <c r="BB1200" s="96">
        <f t="shared" si="109"/>
        <v>0</v>
      </c>
    </row>
    <row r="1201" spans="33:54" hidden="1" x14ac:dyDescent="0.25">
      <c r="AG1201" s="1" t="str">
        <f t="shared" si="110"/>
        <v/>
      </c>
      <c r="AH1201" s="90">
        <v>627</v>
      </c>
      <c r="AI1201" s="90">
        <v>627</v>
      </c>
      <c r="AJ1201" s="1" t="str">
        <f>IFERROR(VLOOKUP(VLOOKUP($AI1201,SALESTRANS,4,FALSE),'Master Info'!$A$14:$U$113,17,FALSE),"")</f>
        <v/>
      </c>
      <c r="AK1201" s="1" t="str">
        <f>'Master Info'!$B$6&amp;Return!AI1201</f>
        <v>17-18/627</v>
      </c>
      <c r="AL1201" s="93" t="str">
        <f>IFERROR(VLOOKUP($AI1201,'PIVOT REPORT'!$A$5:$K$1000,3,FALSE),"")</f>
        <v/>
      </c>
      <c r="AM1201" s="91" t="str">
        <f>IFERROR(VLOOKUP($AI1201,'PIVOT REPORT'!$A$5:$K$1000,9,FALSE),"")</f>
        <v/>
      </c>
      <c r="AN1201" s="95" t="str">
        <f>IFERROR(VLOOKUP($AI1201,'PIVOT REPORT'!$A$5:$K$1000,4,FALSE),"")</f>
        <v/>
      </c>
      <c r="AO1201" s="91" t="str">
        <f>IFERROR(VLOOKUP($AI1201,'PIVOT REPORT'!$A$5:$K$1000,5,FALSE),"")</f>
        <v/>
      </c>
      <c r="AP1201" s="91" t="str">
        <f>IFERROR(VLOOKUP($AI1201,'PIVOT REPORT'!$A$5:$K$1000,6,FALSE),"")</f>
        <v/>
      </c>
      <c r="AQ1201" s="91" t="str">
        <f>IFERROR(VLOOKUP($AI1201,'PIVOT REPORT'!$A$5:$K$1000,7,FALSE),"")</f>
        <v/>
      </c>
      <c r="AR1201" s="91" t="str">
        <f>IFERROR(VLOOKUP($AI1201,'PIVOT REPORT'!$A$5:$K$1000,8,FALSE),"")</f>
        <v/>
      </c>
      <c r="AS1201" s="1"/>
      <c r="AT1201" s="1" t="str">
        <f t="shared" si="101"/>
        <v/>
      </c>
      <c r="AU1201" s="1" t="str">
        <f t="shared" si="102"/>
        <v>REGLIST</v>
      </c>
      <c r="AV1201" s="1" t="str">
        <f t="shared" si="103"/>
        <v>REGLIST</v>
      </c>
      <c r="AW1201" s="97">
        <f t="shared" si="104"/>
        <v>0</v>
      </c>
      <c r="AX1201" s="96">
        <f t="shared" si="105"/>
        <v>0</v>
      </c>
      <c r="AY1201" s="96">
        <f t="shared" si="106"/>
        <v>0</v>
      </c>
      <c r="AZ1201" s="96">
        <f t="shared" si="107"/>
        <v>0</v>
      </c>
      <c r="BA1201" s="96">
        <f t="shared" si="108"/>
        <v>0</v>
      </c>
      <c r="BB1201" s="96">
        <f t="shared" si="109"/>
        <v>0</v>
      </c>
    </row>
    <row r="1202" spans="33:54" hidden="1" x14ac:dyDescent="0.25">
      <c r="AG1202" s="1" t="str">
        <f t="shared" si="110"/>
        <v/>
      </c>
      <c r="AH1202" s="90">
        <v>628</v>
      </c>
      <c r="AI1202" s="90">
        <v>628</v>
      </c>
      <c r="AJ1202" s="1" t="str">
        <f>IFERROR(VLOOKUP(VLOOKUP($AI1202,SALESTRANS,4,FALSE),'Master Info'!$A$14:$U$113,17,FALSE),"")</f>
        <v/>
      </c>
      <c r="AK1202" s="1" t="str">
        <f>'Master Info'!$B$6&amp;Return!AI1202</f>
        <v>17-18/628</v>
      </c>
      <c r="AL1202" s="93" t="str">
        <f>IFERROR(VLOOKUP($AI1202,'PIVOT REPORT'!$A$5:$K$1000,3,FALSE),"")</f>
        <v/>
      </c>
      <c r="AM1202" s="91" t="str">
        <f>IFERROR(VLOOKUP($AI1202,'PIVOT REPORT'!$A$5:$K$1000,9,FALSE),"")</f>
        <v/>
      </c>
      <c r="AN1202" s="95" t="str">
        <f>IFERROR(VLOOKUP($AI1202,'PIVOT REPORT'!$A$5:$K$1000,4,FALSE),"")</f>
        <v/>
      </c>
      <c r="AO1202" s="91" t="str">
        <f>IFERROR(VLOOKUP($AI1202,'PIVOT REPORT'!$A$5:$K$1000,5,FALSE),"")</f>
        <v/>
      </c>
      <c r="AP1202" s="91" t="str">
        <f>IFERROR(VLOOKUP($AI1202,'PIVOT REPORT'!$A$5:$K$1000,6,FALSE),"")</f>
        <v/>
      </c>
      <c r="AQ1202" s="91" t="str">
        <f>IFERROR(VLOOKUP($AI1202,'PIVOT REPORT'!$A$5:$K$1000,7,FALSE),"")</f>
        <v/>
      </c>
      <c r="AR1202" s="91" t="str">
        <f>IFERROR(VLOOKUP($AI1202,'PIVOT REPORT'!$A$5:$K$1000,8,FALSE),"")</f>
        <v/>
      </c>
      <c r="AS1202" s="1"/>
      <c r="AT1202" s="1" t="str">
        <f t="shared" si="101"/>
        <v/>
      </c>
      <c r="AU1202" s="1" t="str">
        <f t="shared" si="102"/>
        <v>REGLIST</v>
      </c>
      <c r="AV1202" s="1" t="str">
        <f t="shared" si="103"/>
        <v>REGLIST</v>
      </c>
      <c r="AW1202" s="97">
        <f t="shared" si="104"/>
        <v>0</v>
      </c>
      <c r="AX1202" s="96">
        <f t="shared" si="105"/>
        <v>0</v>
      </c>
      <c r="AY1202" s="96">
        <f t="shared" si="106"/>
        <v>0</v>
      </c>
      <c r="AZ1202" s="96">
        <f t="shared" si="107"/>
        <v>0</v>
      </c>
      <c r="BA1202" s="96">
        <f t="shared" si="108"/>
        <v>0</v>
      </c>
      <c r="BB1202" s="96">
        <f t="shared" si="109"/>
        <v>0</v>
      </c>
    </row>
    <row r="1203" spans="33:54" hidden="1" x14ac:dyDescent="0.25">
      <c r="AG1203" s="1" t="str">
        <f t="shared" si="110"/>
        <v/>
      </c>
      <c r="AH1203" s="90">
        <v>629</v>
      </c>
      <c r="AI1203" s="90">
        <v>629</v>
      </c>
      <c r="AJ1203" s="1" t="str">
        <f>IFERROR(VLOOKUP(VLOOKUP($AI1203,SALESTRANS,4,FALSE),'Master Info'!$A$14:$U$113,17,FALSE),"")</f>
        <v/>
      </c>
      <c r="AK1203" s="1" t="str">
        <f>'Master Info'!$B$6&amp;Return!AI1203</f>
        <v>17-18/629</v>
      </c>
      <c r="AL1203" s="93" t="str">
        <f>IFERROR(VLOOKUP($AI1203,'PIVOT REPORT'!$A$5:$K$1000,3,FALSE),"")</f>
        <v/>
      </c>
      <c r="AM1203" s="91" t="str">
        <f>IFERROR(VLOOKUP($AI1203,'PIVOT REPORT'!$A$5:$K$1000,9,FALSE),"")</f>
        <v/>
      </c>
      <c r="AN1203" s="95" t="str">
        <f>IFERROR(VLOOKUP($AI1203,'PIVOT REPORT'!$A$5:$K$1000,4,FALSE),"")</f>
        <v/>
      </c>
      <c r="AO1203" s="91" t="str">
        <f>IFERROR(VLOOKUP($AI1203,'PIVOT REPORT'!$A$5:$K$1000,5,FALSE),"")</f>
        <v/>
      </c>
      <c r="AP1203" s="91" t="str">
        <f>IFERROR(VLOOKUP($AI1203,'PIVOT REPORT'!$A$5:$K$1000,6,FALSE),"")</f>
        <v/>
      </c>
      <c r="AQ1203" s="91" t="str">
        <f>IFERROR(VLOOKUP($AI1203,'PIVOT REPORT'!$A$5:$K$1000,7,FALSE),"")</f>
        <v/>
      </c>
      <c r="AR1203" s="91" t="str">
        <f>IFERROR(VLOOKUP($AI1203,'PIVOT REPORT'!$A$5:$K$1000,8,FALSE),"")</f>
        <v/>
      </c>
      <c r="AS1203" s="1"/>
      <c r="AT1203" s="1" t="str">
        <f t="shared" si="101"/>
        <v/>
      </c>
      <c r="AU1203" s="1" t="str">
        <f t="shared" si="102"/>
        <v>REGLIST</v>
      </c>
      <c r="AV1203" s="1" t="str">
        <f t="shared" si="103"/>
        <v>REGLIST</v>
      </c>
      <c r="AW1203" s="97">
        <f t="shared" si="104"/>
        <v>0</v>
      </c>
      <c r="AX1203" s="96">
        <f t="shared" si="105"/>
        <v>0</v>
      </c>
      <c r="AY1203" s="96">
        <f t="shared" si="106"/>
        <v>0</v>
      </c>
      <c r="AZ1203" s="96">
        <f t="shared" si="107"/>
        <v>0</v>
      </c>
      <c r="BA1203" s="96">
        <f t="shared" si="108"/>
        <v>0</v>
      </c>
      <c r="BB1203" s="96">
        <f t="shared" si="109"/>
        <v>0</v>
      </c>
    </row>
    <row r="1204" spans="33:54" hidden="1" x14ac:dyDescent="0.25">
      <c r="AG1204" s="1" t="str">
        <f t="shared" si="110"/>
        <v/>
      </c>
      <c r="AH1204" s="90">
        <v>630</v>
      </c>
      <c r="AI1204" s="90">
        <v>630</v>
      </c>
      <c r="AJ1204" s="1" t="str">
        <f>IFERROR(VLOOKUP(VLOOKUP($AI1204,SALESTRANS,4,FALSE),'Master Info'!$A$14:$U$113,17,FALSE),"")</f>
        <v/>
      </c>
      <c r="AK1204" s="1" t="str">
        <f>'Master Info'!$B$6&amp;Return!AI1204</f>
        <v>17-18/630</v>
      </c>
      <c r="AL1204" s="93" t="str">
        <f>IFERROR(VLOOKUP($AI1204,'PIVOT REPORT'!$A$5:$K$1000,3,FALSE),"")</f>
        <v/>
      </c>
      <c r="AM1204" s="91" t="str">
        <f>IFERROR(VLOOKUP($AI1204,'PIVOT REPORT'!$A$5:$K$1000,9,FALSE),"")</f>
        <v/>
      </c>
      <c r="AN1204" s="95" t="str">
        <f>IFERROR(VLOOKUP($AI1204,'PIVOT REPORT'!$A$5:$K$1000,4,FALSE),"")</f>
        <v/>
      </c>
      <c r="AO1204" s="91" t="str">
        <f>IFERROR(VLOOKUP($AI1204,'PIVOT REPORT'!$A$5:$K$1000,5,FALSE),"")</f>
        <v/>
      </c>
      <c r="AP1204" s="91" t="str">
        <f>IFERROR(VLOOKUP($AI1204,'PIVOT REPORT'!$A$5:$K$1000,6,FALSE),"")</f>
        <v/>
      </c>
      <c r="AQ1204" s="91" t="str">
        <f>IFERROR(VLOOKUP($AI1204,'PIVOT REPORT'!$A$5:$K$1000,7,FALSE),"")</f>
        <v/>
      </c>
      <c r="AR1204" s="91" t="str">
        <f>IFERROR(VLOOKUP($AI1204,'PIVOT REPORT'!$A$5:$K$1000,8,FALSE),"")</f>
        <v/>
      </c>
      <c r="AS1204" s="1"/>
      <c r="AT1204" s="1" t="str">
        <f t="shared" si="101"/>
        <v/>
      </c>
      <c r="AU1204" s="1" t="str">
        <f t="shared" si="102"/>
        <v>REGLIST</v>
      </c>
      <c r="AV1204" s="1" t="str">
        <f t="shared" si="103"/>
        <v>REGLIST</v>
      </c>
      <c r="AW1204" s="97">
        <f t="shared" si="104"/>
        <v>0</v>
      </c>
      <c r="AX1204" s="96">
        <f t="shared" si="105"/>
        <v>0</v>
      </c>
      <c r="AY1204" s="96">
        <f t="shared" si="106"/>
        <v>0</v>
      </c>
      <c r="AZ1204" s="96">
        <f t="shared" si="107"/>
        <v>0</v>
      </c>
      <c r="BA1204" s="96">
        <f t="shared" si="108"/>
        <v>0</v>
      </c>
      <c r="BB1204" s="96">
        <f t="shared" si="109"/>
        <v>0</v>
      </c>
    </row>
    <row r="1205" spans="33:54" hidden="1" x14ac:dyDescent="0.25">
      <c r="AG1205" s="1" t="str">
        <f t="shared" si="110"/>
        <v/>
      </c>
      <c r="AH1205" s="90">
        <v>631</v>
      </c>
      <c r="AI1205" s="90">
        <v>631</v>
      </c>
      <c r="AJ1205" s="1" t="str">
        <f>IFERROR(VLOOKUP(VLOOKUP($AI1205,SALESTRANS,4,FALSE),'Master Info'!$A$14:$U$113,17,FALSE),"")</f>
        <v/>
      </c>
      <c r="AK1205" s="1" t="str">
        <f>'Master Info'!$B$6&amp;Return!AI1205</f>
        <v>17-18/631</v>
      </c>
      <c r="AL1205" s="93" t="str">
        <f>IFERROR(VLOOKUP($AI1205,'PIVOT REPORT'!$A$5:$K$1000,3,FALSE),"")</f>
        <v/>
      </c>
      <c r="AM1205" s="91" t="str">
        <f>IFERROR(VLOOKUP($AI1205,'PIVOT REPORT'!$A$5:$K$1000,9,FALSE),"")</f>
        <v/>
      </c>
      <c r="AN1205" s="95" t="str">
        <f>IFERROR(VLOOKUP($AI1205,'PIVOT REPORT'!$A$5:$K$1000,4,FALSE),"")</f>
        <v/>
      </c>
      <c r="AO1205" s="91" t="str">
        <f>IFERROR(VLOOKUP($AI1205,'PIVOT REPORT'!$A$5:$K$1000,5,FALSE),"")</f>
        <v/>
      </c>
      <c r="AP1205" s="91" t="str">
        <f>IFERROR(VLOOKUP($AI1205,'PIVOT REPORT'!$A$5:$K$1000,6,FALSE),"")</f>
        <v/>
      </c>
      <c r="AQ1205" s="91" t="str">
        <f>IFERROR(VLOOKUP($AI1205,'PIVOT REPORT'!$A$5:$K$1000,7,FALSE),"")</f>
        <v/>
      </c>
      <c r="AR1205" s="91" t="str">
        <f>IFERROR(VLOOKUP($AI1205,'PIVOT REPORT'!$A$5:$K$1000,8,FALSE),"")</f>
        <v/>
      </c>
      <c r="AS1205" s="1"/>
      <c r="AT1205" s="1" t="str">
        <f t="shared" si="101"/>
        <v/>
      </c>
      <c r="AU1205" s="1" t="str">
        <f t="shared" si="102"/>
        <v>REGLIST</v>
      </c>
      <c r="AV1205" s="1" t="str">
        <f t="shared" si="103"/>
        <v>REGLIST</v>
      </c>
      <c r="AW1205" s="97">
        <f t="shared" si="104"/>
        <v>0</v>
      </c>
      <c r="AX1205" s="96">
        <f t="shared" si="105"/>
        <v>0</v>
      </c>
      <c r="AY1205" s="96">
        <f t="shared" si="106"/>
        <v>0</v>
      </c>
      <c r="AZ1205" s="96">
        <f t="shared" si="107"/>
        <v>0</v>
      </c>
      <c r="BA1205" s="96">
        <f t="shared" si="108"/>
        <v>0</v>
      </c>
      <c r="BB1205" s="96">
        <f t="shared" si="109"/>
        <v>0</v>
      </c>
    </row>
    <row r="1206" spans="33:54" hidden="1" x14ac:dyDescent="0.25">
      <c r="AG1206" s="1" t="str">
        <f t="shared" si="110"/>
        <v/>
      </c>
      <c r="AH1206" s="90">
        <v>632</v>
      </c>
      <c r="AI1206" s="90">
        <v>632</v>
      </c>
      <c r="AJ1206" s="1" t="str">
        <f>IFERROR(VLOOKUP(VLOOKUP($AI1206,SALESTRANS,4,FALSE),'Master Info'!$A$14:$U$113,17,FALSE),"")</f>
        <v/>
      </c>
      <c r="AK1206" s="1" t="str">
        <f>'Master Info'!$B$6&amp;Return!AI1206</f>
        <v>17-18/632</v>
      </c>
      <c r="AL1206" s="93" t="str">
        <f>IFERROR(VLOOKUP($AI1206,'PIVOT REPORT'!$A$5:$K$1000,3,FALSE),"")</f>
        <v/>
      </c>
      <c r="AM1206" s="91" t="str">
        <f>IFERROR(VLOOKUP($AI1206,'PIVOT REPORT'!$A$5:$K$1000,9,FALSE),"")</f>
        <v/>
      </c>
      <c r="AN1206" s="95" t="str">
        <f>IFERROR(VLOOKUP($AI1206,'PIVOT REPORT'!$A$5:$K$1000,4,FALSE),"")</f>
        <v/>
      </c>
      <c r="AO1206" s="91" t="str">
        <f>IFERROR(VLOOKUP($AI1206,'PIVOT REPORT'!$A$5:$K$1000,5,FALSE),"")</f>
        <v/>
      </c>
      <c r="AP1206" s="91" t="str">
        <f>IFERROR(VLOOKUP($AI1206,'PIVOT REPORT'!$A$5:$K$1000,6,FALSE),"")</f>
        <v/>
      </c>
      <c r="AQ1206" s="91" t="str">
        <f>IFERROR(VLOOKUP($AI1206,'PIVOT REPORT'!$A$5:$K$1000,7,FALSE),"")</f>
        <v/>
      </c>
      <c r="AR1206" s="91" t="str">
        <f>IFERROR(VLOOKUP($AI1206,'PIVOT REPORT'!$A$5:$K$1000,8,FALSE),"")</f>
        <v/>
      </c>
      <c r="AS1206" s="1"/>
      <c r="AT1206" s="1" t="str">
        <f t="shared" si="101"/>
        <v/>
      </c>
      <c r="AU1206" s="1" t="str">
        <f t="shared" si="102"/>
        <v>REGLIST</v>
      </c>
      <c r="AV1206" s="1" t="str">
        <f t="shared" si="103"/>
        <v>REGLIST</v>
      </c>
      <c r="AW1206" s="97">
        <f t="shared" si="104"/>
        <v>0</v>
      </c>
      <c r="AX1206" s="96">
        <f t="shared" si="105"/>
        <v>0</v>
      </c>
      <c r="AY1206" s="96">
        <f t="shared" si="106"/>
        <v>0</v>
      </c>
      <c r="AZ1206" s="96">
        <f t="shared" si="107"/>
        <v>0</v>
      </c>
      <c r="BA1206" s="96">
        <f t="shared" si="108"/>
        <v>0</v>
      </c>
      <c r="BB1206" s="96">
        <f t="shared" si="109"/>
        <v>0</v>
      </c>
    </row>
    <row r="1207" spans="33:54" hidden="1" x14ac:dyDescent="0.25">
      <c r="AG1207" s="1" t="str">
        <f t="shared" si="110"/>
        <v/>
      </c>
      <c r="AH1207" s="90">
        <v>633</v>
      </c>
      <c r="AI1207" s="90">
        <v>633</v>
      </c>
      <c r="AJ1207" s="1" t="str">
        <f>IFERROR(VLOOKUP(VLOOKUP($AI1207,SALESTRANS,4,FALSE),'Master Info'!$A$14:$U$113,17,FALSE),"")</f>
        <v/>
      </c>
      <c r="AK1207" s="1" t="str">
        <f>'Master Info'!$B$6&amp;Return!AI1207</f>
        <v>17-18/633</v>
      </c>
      <c r="AL1207" s="93" t="str">
        <f>IFERROR(VLOOKUP($AI1207,'PIVOT REPORT'!$A$5:$K$1000,3,FALSE),"")</f>
        <v/>
      </c>
      <c r="AM1207" s="91" t="str">
        <f>IFERROR(VLOOKUP($AI1207,'PIVOT REPORT'!$A$5:$K$1000,9,FALSE),"")</f>
        <v/>
      </c>
      <c r="AN1207" s="95" t="str">
        <f>IFERROR(VLOOKUP($AI1207,'PIVOT REPORT'!$A$5:$K$1000,4,FALSE),"")</f>
        <v/>
      </c>
      <c r="AO1207" s="91" t="str">
        <f>IFERROR(VLOOKUP($AI1207,'PIVOT REPORT'!$A$5:$K$1000,5,FALSE),"")</f>
        <v/>
      </c>
      <c r="AP1207" s="91" t="str">
        <f>IFERROR(VLOOKUP($AI1207,'PIVOT REPORT'!$A$5:$K$1000,6,FALSE),"")</f>
        <v/>
      </c>
      <c r="AQ1207" s="91" t="str">
        <f>IFERROR(VLOOKUP($AI1207,'PIVOT REPORT'!$A$5:$K$1000,7,FALSE),"")</f>
        <v/>
      </c>
      <c r="AR1207" s="91" t="str">
        <f>IFERROR(VLOOKUP($AI1207,'PIVOT REPORT'!$A$5:$K$1000,8,FALSE),"")</f>
        <v/>
      </c>
      <c r="AS1207" s="1"/>
      <c r="AT1207" s="1" t="str">
        <f t="shared" si="101"/>
        <v/>
      </c>
      <c r="AU1207" s="1" t="str">
        <f t="shared" si="102"/>
        <v>REGLIST</v>
      </c>
      <c r="AV1207" s="1" t="str">
        <f t="shared" si="103"/>
        <v>REGLIST</v>
      </c>
      <c r="AW1207" s="97">
        <f t="shared" si="104"/>
        <v>0</v>
      </c>
      <c r="AX1207" s="96">
        <f t="shared" si="105"/>
        <v>0</v>
      </c>
      <c r="AY1207" s="96">
        <f t="shared" si="106"/>
        <v>0</v>
      </c>
      <c r="AZ1207" s="96">
        <f t="shared" si="107"/>
        <v>0</v>
      </c>
      <c r="BA1207" s="96">
        <f t="shared" si="108"/>
        <v>0</v>
      </c>
      <c r="BB1207" s="96">
        <f t="shared" si="109"/>
        <v>0</v>
      </c>
    </row>
    <row r="1208" spans="33:54" hidden="1" x14ac:dyDescent="0.25">
      <c r="AG1208" s="1" t="str">
        <f t="shared" si="110"/>
        <v/>
      </c>
      <c r="AH1208" s="90">
        <v>634</v>
      </c>
      <c r="AI1208" s="90">
        <v>634</v>
      </c>
      <c r="AJ1208" s="1" t="str">
        <f>IFERROR(VLOOKUP(VLOOKUP($AI1208,SALESTRANS,4,FALSE),'Master Info'!$A$14:$U$113,17,FALSE),"")</f>
        <v/>
      </c>
      <c r="AK1208" s="1" t="str">
        <f>'Master Info'!$B$6&amp;Return!AI1208</f>
        <v>17-18/634</v>
      </c>
      <c r="AL1208" s="93" t="str">
        <f>IFERROR(VLOOKUP($AI1208,'PIVOT REPORT'!$A$5:$K$1000,3,FALSE),"")</f>
        <v/>
      </c>
      <c r="AM1208" s="91" t="str">
        <f>IFERROR(VLOOKUP($AI1208,'PIVOT REPORT'!$A$5:$K$1000,9,FALSE),"")</f>
        <v/>
      </c>
      <c r="AN1208" s="95" t="str">
        <f>IFERROR(VLOOKUP($AI1208,'PIVOT REPORT'!$A$5:$K$1000,4,FALSE),"")</f>
        <v/>
      </c>
      <c r="AO1208" s="91" t="str">
        <f>IFERROR(VLOOKUP($AI1208,'PIVOT REPORT'!$A$5:$K$1000,5,FALSE),"")</f>
        <v/>
      </c>
      <c r="AP1208" s="91" t="str">
        <f>IFERROR(VLOOKUP($AI1208,'PIVOT REPORT'!$A$5:$K$1000,6,FALSE),"")</f>
        <v/>
      </c>
      <c r="AQ1208" s="91" t="str">
        <f>IFERROR(VLOOKUP($AI1208,'PIVOT REPORT'!$A$5:$K$1000,7,FALSE),"")</f>
        <v/>
      </c>
      <c r="AR1208" s="91" t="str">
        <f>IFERROR(VLOOKUP($AI1208,'PIVOT REPORT'!$A$5:$K$1000,8,FALSE),"")</f>
        <v/>
      </c>
      <c r="AS1208" s="1"/>
      <c r="AT1208" s="1" t="str">
        <f t="shared" si="101"/>
        <v/>
      </c>
      <c r="AU1208" s="1" t="str">
        <f t="shared" si="102"/>
        <v>REGLIST</v>
      </c>
      <c r="AV1208" s="1" t="str">
        <f t="shared" si="103"/>
        <v>REGLIST</v>
      </c>
      <c r="AW1208" s="97">
        <f t="shared" si="104"/>
        <v>0</v>
      </c>
      <c r="AX1208" s="96">
        <f t="shared" si="105"/>
        <v>0</v>
      </c>
      <c r="AY1208" s="96">
        <f t="shared" si="106"/>
        <v>0</v>
      </c>
      <c r="AZ1208" s="96">
        <f t="shared" si="107"/>
        <v>0</v>
      </c>
      <c r="BA1208" s="96">
        <f t="shared" si="108"/>
        <v>0</v>
      </c>
      <c r="BB1208" s="96">
        <f t="shared" si="109"/>
        <v>0</v>
      </c>
    </row>
    <row r="1209" spans="33:54" hidden="1" x14ac:dyDescent="0.25">
      <c r="AG1209" s="1" t="str">
        <f t="shared" si="110"/>
        <v/>
      </c>
      <c r="AH1209" s="90">
        <v>635</v>
      </c>
      <c r="AI1209" s="90">
        <v>635</v>
      </c>
      <c r="AJ1209" s="1" t="str">
        <f>IFERROR(VLOOKUP(VLOOKUP($AI1209,SALESTRANS,4,FALSE),'Master Info'!$A$14:$U$113,17,FALSE),"")</f>
        <v/>
      </c>
      <c r="AK1209" s="1" t="str">
        <f>'Master Info'!$B$6&amp;Return!AI1209</f>
        <v>17-18/635</v>
      </c>
      <c r="AL1209" s="93" t="str">
        <f>IFERROR(VLOOKUP($AI1209,'PIVOT REPORT'!$A$5:$K$1000,3,FALSE),"")</f>
        <v/>
      </c>
      <c r="AM1209" s="91" t="str">
        <f>IFERROR(VLOOKUP($AI1209,'PIVOT REPORT'!$A$5:$K$1000,9,FALSE),"")</f>
        <v/>
      </c>
      <c r="AN1209" s="95" t="str">
        <f>IFERROR(VLOOKUP($AI1209,'PIVOT REPORT'!$A$5:$K$1000,4,FALSE),"")</f>
        <v/>
      </c>
      <c r="AO1209" s="91" t="str">
        <f>IFERROR(VLOOKUP($AI1209,'PIVOT REPORT'!$A$5:$K$1000,5,FALSE),"")</f>
        <v/>
      </c>
      <c r="AP1209" s="91" t="str">
        <f>IFERROR(VLOOKUP($AI1209,'PIVOT REPORT'!$A$5:$K$1000,6,FALSE),"")</f>
        <v/>
      </c>
      <c r="AQ1209" s="91" t="str">
        <f>IFERROR(VLOOKUP($AI1209,'PIVOT REPORT'!$A$5:$K$1000,7,FALSE),"")</f>
        <v/>
      </c>
      <c r="AR1209" s="91" t="str">
        <f>IFERROR(VLOOKUP($AI1209,'PIVOT REPORT'!$A$5:$K$1000,8,FALSE),"")</f>
        <v/>
      </c>
      <c r="AS1209" s="1"/>
      <c r="AT1209" s="1" t="str">
        <f t="shared" si="101"/>
        <v/>
      </c>
      <c r="AU1209" s="1" t="str">
        <f t="shared" si="102"/>
        <v>REGLIST</v>
      </c>
      <c r="AV1209" s="1" t="str">
        <f t="shared" si="103"/>
        <v>REGLIST</v>
      </c>
      <c r="AW1209" s="97">
        <f t="shared" si="104"/>
        <v>0</v>
      </c>
      <c r="AX1209" s="96">
        <f t="shared" si="105"/>
        <v>0</v>
      </c>
      <c r="AY1209" s="96">
        <f t="shared" si="106"/>
        <v>0</v>
      </c>
      <c r="AZ1209" s="96">
        <f t="shared" si="107"/>
        <v>0</v>
      </c>
      <c r="BA1209" s="96">
        <f t="shared" si="108"/>
        <v>0</v>
      </c>
      <c r="BB1209" s="96">
        <f t="shared" si="109"/>
        <v>0</v>
      </c>
    </row>
    <row r="1210" spans="33:54" hidden="1" x14ac:dyDescent="0.25">
      <c r="AG1210" s="1" t="str">
        <f t="shared" si="110"/>
        <v/>
      </c>
      <c r="AH1210" s="90">
        <v>636</v>
      </c>
      <c r="AI1210" s="90">
        <v>636</v>
      </c>
      <c r="AJ1210" s="1" t="str">
        <f>IFERROR(VLOOKUP(VLOOKUP($AI1210,SALESTRANS,4,FALSE),'Master Info'!$A$14:$U$113,17,FALSE),"")</f>
        <v/>
      </c>
      <c r="AK1210" s="1" t="str">
        <f>'Master Info'!$B$6&amp;Return!AI1210</f>
        <v>17-18/636</v>
      </c>
      <c r="AL1210" s="93" t="str">
        <f>IFERROR(VLOOKUP($AI1210,'PIVOT REPORT'!$A$5:$K$1000,3,FALSE),"")</f>
        <v/>
      </c>
      <c r="AM1210" s="91" t="str">
        <f>IFERROR(VLOOKUP($AI1210,'PIVOT REPORT'!$A$5:$K$1000,9,FALSE),"")</f>
        <v/>
      </c>
      <c r="AN1210" s="95" t="str">
        <f>IFERROR(VLOOKUP($AI1210,'PIVOT REPORT'!$A$5:$K$1000,4,FALSE),"")</f>
        <v/>
      </c>
      <c r="AO1210" s="91" t="str">
        <f>IFERROR(VLOOKUP($AI1210,'PIVOT REPORT'!$A$5:$K$1000,5,FALSE),"")</f>
        <v/>
      </c>
      <c r="AP1210" s="91" t="str">
        <f>IFERROR(VLOOKUP($AI1210,'PIVOT REPORT'!$A$5:$K$1000,6,FALSE),"")</f>
        <v/>
      </c>
      <c r="AQ1210" s="91" t="str">
        <f>IFERROR(VLOOKUP($AI1210,'PIVOT REPORT'!$A$5:$K$1000,7,FALSE),"")</f>
        <v/>
      </c>
      <c r="AR1210" s="91" t="str">
        <f>IFERROR(VLOOKUP($AI1210,'PIVOT REPORT'!$A$5:$K$1000,8,FALSE),"")</f>
        <v/>
      </c>
      <c r="AS1210" s="1"/>
      <c r="AT1210" s="1" t="str">
        <f t="shared" si="101"/>
        <v/>
      </c>
      <c r="AU1210" s="1" t="str">
        <f t="shared" si="102"/>
        <v>REGLIST</v>
      </c>
      <c r="AV1210" s="1" t="str">
        <f t="shared" si="103"/>
        <v>REGLIST</v>
      </c>
      <c r="AW1210" s="97">
        <f t="shared" si="104"/>
        <v>0</v>
      </c>
      <c r="AX1210" s="96">
        <f t="shared" si="105"/>
        <v>0</v>
      </c>
      <c r="AY1210" s="96">
        <f t="shared" si="106"/>
        <v>0</v>
      </c>
      <c r="AZ1210" s="96">
        <f t="shared" si="107"/>
        <v>0</v>
      </c>
      <c r="BA1210" s="96">
        <f t="shared" si="108"/>
        <v>0</v>
      </c>
      <c r="BB1210" s="96">
        <f t="shared" si="109"/>
        <v>0</v>
      </c>
    </row>
    <row r="1211" spans="33:54" hidden="1" x14ac:dyDescent="0.25">
      <c r="AG1211" s="1" t="str">
        <f t="shared" si="110"/>
        <v/>
      </c>
      <c r="AH1211" s="90">
        <v>637</v>
      </c>
      <c r="AI1211" s="90">
        <v>637</v>
      </c>
      <c r="AJ1211" s="1" t="str">
        <f>IFERROR(VLOOKUP(VLOOKUP($AI1211,SALESTRANS,4,FALSE),'Master Info'!$A$14:$U$113,17,FALSE),"")</f>
        <v/>
      </c>
      <c r="AK1211" s="1" t="str">
        <f>'Master Info'!$B$6&amp;Return!AI1211</f>
        <v>17-18/637</v>
      </c>
      <c r="AL1211" s="93" t="str">
        <f>IFERROR(VLOOKUP($AI1211,'PIVOT REPORT'!$A$5:$K$1000,3,FALSE),"")</f>
        <v/>
      </c>
      <c r="AM1211" s="91" t="str">
        <f>IFERROR(VLOOKUP($AI1211,'PIVOT REPORT'!$A$5:$K$1000,9,FALSE),"")</f>
        <v/>
      </c>
      <c r="AN1211" s="95" t="str">
        <f>IFERROR(VLOOKUP($AI1211,'PIVOT REPORT'!$A$5:$K$1000,4,FALSE),"")</f>
        <v/>
      </c>
      <c r="AO1211" s="91" t="str">
        <f>IFERROR(VLOOKUP($AI1211,'PIVOT REPORT'!$A$5:$K$1000,5,FALSE),"")</f>
        <v/>
      </c>
      <c r="AP1211" s="91" t="str">
        <f>IFERROR(VLOOKUP($AI1211,'PIVOT REPORT'!$A$5:$K$1000,6,FALSE),"")</f>
        <v/>
      </c>
      <c r="AQ1211" s="91" t="str">
        <f>IFERROR(VLOOKUP($AI1211,'PIVOT REPORT'!$A$5:$K$1000,7,FALSE),"")</f>
        <v/>
      </c>
      <c r="AR1211" s="91" t="str">
        <f>IFERROR(VLOOKUP($AI1211,'PIVOT REPORT'!$A$5:$K$1000,8,FALSE),"")</f>
        <v/>
      </c>
      <c r="AS1211" s="1"/>
      <c r="AT1211" s="1" t="str">
        <f t="shared" si="101"/>
        <v/>
      </c>
      <c r="AU1211" s="1" t="str">
        <f t="shared" si="102"/>
        <v>REGLIST</v>
      </c>
      <c r="AV1211" s="1" t="str">
        <f t="shared" si="103"/>
        <v>REGLIST</v>
      </c>
      <c r="AW1211" s="97">
        <f t="shared" si="104"/>
        <v>0</v>
      </c>
      <c r="AX1211" s="96">
        <f t="shared" si="105"/>
        <v>0</v>
      </c>
      <c r="AY1211" s="96">
        <f t="shared" si="106"/>
        <v>0</v>
      </c>
      <c r="AZ1211" s="96">
        <f t="shared" si="107"/>
        <v>0</v>
      </c>
      <c r="BA1211" s="96">
        <f t="shared" si="108"/>
        <v>0</v>
      </c>
      <c r="BB1211" s="96">
        <f t="shared" si="109"/>
        <v>0</v>
      </c>
    </row>
    <row r="1212" spans="33:54" hidden="1" x14ac:dyDescent="0.25">
      <c r="AG1212" s="1" t="str">
        <f t="shared" si="110"/>
        <v/>
      </c>
      <c r="AH1212" s="90">
        <v>638</v>
      </c>
      <c r="AI1212" s="90">
        <v>638</v>
      </c>
      <c r="AJ1212" s="1" t="str">
        <f>IFERROR(VLOOKUP(VLOOKUP($AI1212,SALESTRANS,4,FALSE),'Master Info'!$A$14:$U$113,17,FALSE),"")</f>
        <v/>
      </c>
      <c r="AK1212" s="1" t="str">
        <f>'Master Info'!$B$6&amp;Return!AI1212</f>
        <v>17-18/638</v>
      </c>
      <c r="AL1212" s="93" t="str">
        <f>IFERROR(VLOOKUP($AI1212,'PIVOT REPORT'!$A$5:$K$1000,3,FALSE),"")</f>
        <v/>
      </c>
      <c r="AM1212" s="91" t="str">
        <f>IFERROR(VLOOKUP($AI1212,'PIVOT REPORT'!$A$5:$K$1000,9,FALSE),"")</f>
        <v/>
      </c>
      <c r="AN1212" s="95" t="str">
        <f>IFERROR(VLOOKUP($AI1212,'PIVOT REPORT'!$A$5:$K$1000,4,FALSE),"")</f>
        <v/>
      </c>
      <c r="AO1212" s="91" t="str">
        <f>IFERROR(VLOOKUP($AI1212,'PIVOT REPORT'!$A$5:$K$1000,5,FALSE),"")</f>
        <v/>
      </c>
      <c r="AP1212" s="91" t="str">
        <f>IFERROR(VLOOKUP($AI1212,'PIVOT REPORT'!$A$5:$K$1000,6,FALSE),"")</f>
        <v/>
      </c>
      <c r="AQ1212" s="91" t="str">
        <f>IFERROR(VLOOKUP($AI1212,'PIVOT REPORT'!$A$5:$K$1000,7,FALSE),"")</f>
        <v/>
      </c>
      <c r="AR1212" s="91" t="str">
        <f>IFERROR(VLOOKUP($AI1212,'PIVOT REPORT'!$A$5:$K$1000,8,FALSE),"")</f>
        <v/>
      </c>
      <c r="AS1212" s="1"/>
      <c r="AT1212" s="1" t="str">
        <f t="shared" si="101"/>
        <v/>
      </c>
      <c r="AU1212" s="1" t="str">
        <f t="shared" si="102"/>
        <v>REGLIST</v>
      </c>
      <c r="AV1212" s="1" t="str">
        <f t="shared" si="103"/>
        <v>REGLIST</v>
      </c>
      <c r="AW1212" s="97">
        <f t="shared" si="104"/>
        <v>0</v>
      </c>
      <c r="AX1212" s="96">
        <f t="shared" si="105"/>
        <v>0</v>
      </c>
      <c r="AY1212" s="96">
        <f t="shared" si="106"/>
        <v>0</v>
      </c>
      <c r="AZ1212" s="96">
        <f t="shared" si="107"/>
        <v>0</v>
      </c>
      <c r="BA1212" s="96">
        <f t="shared" si="108"/>
        <v>0</v>
      </c>
      <c r="BB1212" s="96">
        <f t="shared" si="109"/>
        <v>0</v>
      </c>
    </row>
    <row r="1213" spans="33:54" hidden="1" x14ac:dyDescent="0.25">
      <c r="AG1213" s="1" t="str">
        <f t="shared" si="110"/>
        <v/>
      </c>
      <c r="AH1213" s="90">
        <v>639</v>
      </c>
      <c r="AI1213" s="90">
        <v>639</v>
      </c>
      <c r="AJ1213" s="1" t="str">
        <f>IFERROR(VLOOKUP(VLOOKUP($AI1213,SALESTRANS,4,FALSE),'Master Info'!$A$14:$U$113,17,FALSE),"")</f>
        <v/>
      </c>
      <c r="AK1213" s="1" t="str">
        <f>'Master Info'!$B$6&amp;Return!AI1213</f>
        <v>17-18/639</v>
      </c>
      <c r="AL1213" s="93" t="str">
        <f>IFERROR(VLOOKUP($AI1213,'PIVOT REPORT'!$A$5:$K$1000,3,FALSE),"")</f>
        <v/>
      </c>
      <c r="AM1213" s="91" t="str">
        <f>IFERROR(VLOOKUP($AI1213,'PIVOT REPORT'!$A$5:$K$1000,9,FALSE),"")</f>
        <v/>
      </c>
      <c r="AN1213" s="95" t="str">
        <f>IFERROR(VLOOKUP($AI1213,'PIVOT REPORT'!$A$5:$K$1000,4,FALSE),"")</f>
        <v/>
      </c>
      <c r="AO1213" s="91" t="str">
        <f>IFERROR(VLOOKUP($AI1213,'PIVOT REPORT'!$A$5:$K$1000,5,FALSE),"")</f>
        <v/>
      </c>
      <c r="AP1213" s="91" t="str">
        <f>IFERROR(VLOOKUP($AI1213,'PIVOT REPORT'!$A$5:$K$1000,6,FALSE),"")</f>
        <v/>
      </c>
      <c r="AQ1213" s="91" t="str">
        <f>IFERROR(VLOOKUP($AI1213,'PIVOT REPORT'!$A$5:$K$1000,7,FALSE),"")</f>
        <v/>
      </c>
      <c r="AR1213" s="91" t="str">
        <f>IFERROR(VLOOKUP($AI1213,'PIVOT REPORT'!$A$5:$K$1000,8,FALSE),"")</f>
        <v/>
      </c>
      <c r="AS1213" s="1"/>
      <c r="AT1213" s="1" t="str">
        <f t="shared" si="101"/>
        <v/>
      </c>
      <c r="AU1213" s="1" t="str">
        <f t="shared" si="102"/>
        <v>REGLIST</v>
      </c>
      <c r="AV1213" s="1" t="str">
        <f t="shared" si="103"/>
        <v>REGLIST</v>
      </c>
      <c r="AW1213" s="97">
        <f t="shared" si="104"/>
        <v>0</v>
      </c>
      <c r="AX1213" s="96">
        <f t="shared" si="105"/>
        <v>0</v>
      </c>
      <c r="AY1213" s="96">
        <f t="shared" si="106"/>
        <v>0</v>
      </c>
      <c r="AZ1213" s="96">
        <f t="shared" si="107"/>
        <v>0</v>
      </c>
      <c r="BA1213" s="96">
        <f t="shared" si="108"/>
        <v>0</v>
      </c>
      <c r="BB1213" s="96">
        <f t="shared" si="109"/>
        <v>0</v>
      </c>
    </row>
    <row r="1214" spans="33:54" hidden="1" x14ac:dyDescent="0.25">
      <c r="AG1214" s="1" t="str">
        <f t="shared" si="110"/>
        <v/>
      </c>
      <c r="AH1214" s="90">
        <v>640</v>
      </c>
      <c r="AI1214" s="90">
        <v>640</v>
      </c>
      <c r="AJ1214" s="1" t="str">
        <f>IFERROR(VLOOKUP(VLOOKUP($AI1214,SALESTRANS,4,FALSE),'Master Info'!$A$14:$U$113,17,FALSE),"")</f>
        <v/>
      </c>
      <c r="AK1214" s="1" t="str">
        <f>'Master Info'!$B$6&amp;Return!AI1214</f>
        <v>17-18/640</v>
      </c>
      <c r="AL1214" s="93" t="str">
        <f>IFERROR(VLOOKUP($AI1214,'PIVOT REPORT'!$A$5:$K$1000,3,FALSE),"")</f>
        <v/>
      </c>
      <c r="AM1214" s="91" t="str">
        <f>IFERROR(VLOOKUP($AI1214,'PIVOT REPORT'!$A$5:$K$1000,9,FALSE),"")</f>
        <v/>
      </c>
      <c r="AN1214" s="95" t="str">
        <f>IFERROR(VLOOKUP($AI1214,'PIVOT REPORT'!$A$5:$K$1000,4,FALSE),"")</f>
        <v/>
      </c>
      <c r="AO1214" s="91" t="str">
        <f>IFERROR(VLOOKUP($AI1214,'PIVOT REPORT'!$A$5:$K$1000,5,FALSE),"")</f>
        <v/>
      </c>
      <c r="AP1214" s="91" t="str">
        <f>IFERROR(VLOOKUP($AI1214,'PIVOT REPORT'!$A$5:$K$1000,6,FALSE),"")</f>
        <v/>
      </c>
      <c r="AQ1214" s="91" t="str">
        <f>IFERROR(VLOOKUP($AI1214,'PIVOT REPORT'!$A$5:$K$1000,7,FALSE),"")</f>
        <v/>
      </c>
      <c r="AR1214" s="91" t="str">
        <f>IFERROR(VLOOKUP($AI1214,'PIVOT REPORT'!$A$5:$K$1000,8,FALSE),"")</f>
        <v/>
      </c>
      <c r="AS1214" s="1"/>
      <c r="AT1214" s="1" t="str">
        <f t="shared" si="101"/>
        <v/>
      </c>
      <c r="AU1214" s="1" t="str">
        <f t="shared" si="102"/>
        <v>REGLIST</v>
      </c>
      <c r="AV1214" s="1" t="str">
        <f t="shared" si="103"/>
        <v>REGLIST</v>
      </c>
      <c r="AW1214" s="97">
        <f t="shared" si="104"/>
        <v>0</v>
      </c>
      <c r="AX1214" s="96">
        <f t="shared" si="105"/>
        <v>0</v>
      </c>
      <c r="AY1214" s="96">
        <f t="shared" si="106"/>
        <v>0</v>
      </c>
      <c r="AZ1214" s="96">
        <f t="shared" si="107"/>
        <v>0</v>
      </c>
      <c r="BA1214" s="96">
        <f t="shared" si="108"/>
        <v>0</v>
      </c>
      <c r="BB1214" s="96">
        <f t="shared" si="109"/>
        <v>0</v>
      </c>
    </row>
    <row r="1215" spans="33:54" hidden="1" x14ac:dyDescent="0.25">
      <c r="AG1215" s="1" t="str">
        <f t="shared" si="110"/>
        <v/>
      </c>
      <c r="AH1215" s="90">
        <v>641</v>
      </c>
      <c r="AI1215" s="90">
        <v>641</v>
      </c>
      <c r="AJ1215" s="1" t="str">
        <f>IFERROR(VLOOKUP(VLOOKUP($AI1215,SALESTRANS,4,FALSE),'Master Info'!$A$14:$U$113,17,FALSE),"")</f>
        <v/>
      </c>
      <c r="AK1215" s="1" t="str">
        <f>'Master Info'!$B$6&amp;Return!AI1215</f>
        <v>17-18/641</v>
      </c>
      <c r="AL1215" s="93" t="str">
        <f>IFERROR(VLOOKUP($AI1215,'PIVOT REPORT'!$A$5:$K$1000,3,FALSE),"")</f>
        <v/>
      </c>
      <c r="AM1215" s="91" t="str">
        <f>IFERROR(VLOOKUP($AI1215,'PIVOT REPORT'!$A$5:$K$1000,9,FALSE),"")</f>
        <v/>
      </c>
      <c r="AN1215" s="95" t="str">
        <f>IFERROR(VLOOKUP($AI1215,'PIVOT REPORT'!$A$5:$K$1000,4,FALSE),"")</f>
        <v/>
      </c>
      <c r="AO1215" s="91" t="str">
        <f>IFERROR(VLOOKUP($AI1215,'PIVOT REPORT'!$A$5:$K$1000,5,FALSE),"")</f>
        <v/>
      </c>
      <c r="AP1215" s="91" t="str">
        <f>IFERROR(VLOOKUP($AI1215,'PIVOT REPORT'!$A$5:$K$1000,6,FALSE),"")</f>
        <v/>
      </c>
      <c r="AQ1215" s="91" t="str">
        <f>IFERROR(VLOOKUP($AI1215,'PIVOT REPORT'!$A$5:$K$1000,7,FALSE),"")</f>
        <v/>
      </c>
      <c r="AR1215" s="91" t="str">
        <f>IFERROR(VLOOKUP($AI1215,'PIVOT REPORT'!$A$5:$K$1000,8,FALSE),"")</f>
        <v/>
      </c>
      <c r="AS1215" s="1"/>
      <c r="AT1215" s="1" t="str">
        <f t="shared" ref="AT1215:AT1278" si="111">IFERROR(VLOOKUP(LEFT(AJ1215,2),State,2),"")</f>
        <v/>
      </c>
      <c r="AU1215" s="1" t="str">
        <f t="shared" ref="AU1215:AU1278" si="112">IF(RIGHT(AJ1215,12)&lt;&gt;"UNREGISTERED","REGLIST",IF(AND(AO1215&gt;=250000,AP1215&gt;0),"IGSLIST","CONSO"))</f>
        <v>REGLIST</v>
      </c>
      <c r="AV1215" s="1" t="str">
        <f t="shared" si="103"/>
        <v>REGLIST</v>
      </c>
      <c r="AW1215" s="97">
        <f t="shared" si="104"/>
        <v>0</v>
      </c>
      <c r="AX1215" s="96">
        <f t="shared" si="105"/>
        <v>0</v>
      </c>
      <c r="AY1215" s="96">
        <f t="shared" si="106"/>
        <v>0</v>
      </c>
      <c r="AZ1215" s="96">
        <f t="shared" si="107"/>
        <v>0</v>
      </c>
      <c r="BA1215" s="96">
        <f t="shared" si="108"/>
        <v>0</v>
      </c>
      <c r="BB1215" s="96">
        <f t="shared" si="109"/>
        <v>0</v>
      </c>
    </row>
    <row r="1216" spans="33:54" hidden="1" x14ac:dyDescent="0.25">
      <c r="AG1216" s="1" t="str">
        <f t="shared" si="110"/>
        <v/>
      </c>
      <c r="AH1216" s="90">
        <v>642</v>
      </c>
      <c r="AI1216" s="90">
        <v>642</v>
      </c>
      <c r="AJ1216" s="1" t="str">
        <f>IFERROR(VLOOKUP(VLOOKUP($AI1216,SALESTRANS,4,FALSE),'Master Info'!$A$14:$U$113,17,FALSE),"")</f>
        <v/>
      </c>
      <c r="AK1216" s="1" t="str">
        <f>'Master Info'!$B$6&amp;Return!AI1216</f>
        <v>17-18/642</v>
      </c>
      <c r="AL1216" s="93" t="str">
        <f>IFERROR(VLOOKUP($AI1216,'PIVOT REPORT'!$A$5:$K$1000,3,FALSE),"")</f>
        <v/>
      </c>
      <c r="AM1216" s="91" t="str">
        <f>IFERROR(VLOOKUP($AI1216,'PIVOT REPORT'!$A$5:$K$1000,9,FALSE),"")</f>
        <v/>
      </c>
      <c r="AN1216" s="95" t="str">
        <f>IFERROR(VLOOKUP($AI1216,'PIVOT REPORT'!$A$5:$K$1000,4,FALSE),"")</f>
        <v/>
      </c>
      <c r="AO1216" s="91" t="str">
        <f>IFERROR(VLOOKUP($AI1216,'PIVOT REPORT'!$A$5:$K$1000,5,FALSE),"")</f>
        <v/>
      </c>
      <c r="AP1216" s="91" t="str">
        <f>IFERROR(VLOOKUP($AI1216,'PIVOT REPORT'!$A$5:$K$1000,6,FALSE),"")</f>
        <v/>
      </c>
      <c r="AQ1216" s="91" t="str">
        <f>IFERROR(VLOOKUP($AI1216,'PIVOT REPORT'!$A$5:$K$1000,7,FALSE),"")</f>
        <v/>
      </c>
      <c r="AR1216" s="91" t="str">
        <f>IFERROR(VLOOKUP($AI1216,'PIVOT REPORT'!$A$5:$K$1000,8,FALSE),"")</f>
        <v/>
      </c>
      <c r="AS1216" s="1"/>
      <c r="AT1216" s="1" t="str">
        <f t="shared" si="111"/>
        <v/>
      </c>
      <c r="AU1216" s="1" t="str">
        <f t="shared" si="112"/>
        <v>REGLIST</v>
      </c>
      <c r="AV1216" s="1" t="str">
        <f t="shared" ref="AV1216:AV1279" si="113">AG1216&amp;AU1216</f>
        <v>REGLIST</v>
      </c>
      <c r="AW1216" s="97">
        <f t="shared" ref="AW1216:AW1279" si="114">IF(MONTH($K$2)&amp;"CONSO"=$AV1216,$AN1216,0)</f>
        <v>0</v>
      </c>
      <c r="AX1216" s="96">
        <f t="shared" ref="AX1216:AX1279" si="115">IF(MONTH($K$2)&amp;"CONSO"=$AV1216,$AO1216,0)</f>
        <v>0</v>
      </c>
      <c r="AY1216" s="96">
        <f t="shared" ref="AY1216:AY1279" si="116">IF(MONTH($K$2)&amp;"CONSO"=$AV1216,$AP1216,0)</f>
        <v>0</v>
      </c>
      <c r="AZ1216" s="96">
        <f t="shared" ref="AZ1216:AZ1279" si="117">IF(MONTH($K$2)&amp;"CONSO"=$AV1216,$AQ1216,0)</f>
        <v>0</v>
      </c>
      <c r="BA1216" s="96">
        <f t="shared" ref="BA1216:BA1279" si="118">IF(MONTH($K$2)&amp;"CONSO"=$AV1216,$AR1216,0)</f>
        <v>0</v>
      </c>
      <c r="BB1216" s="96">
        <f t="shared" ref="BB1216:BB1279" si="119">IF(MONTH($K$2)&amp;"CONSO"=$AV1216,$AM1216,0)</f>
        <v>0</v>
      </c>
    </row>
    <row r="1217" spans="33:54" hidden="1" x14ac:dyDescent="0.25">
      <c r="AG1217" s="1" t="str">
        <f t="shared" si="110"/>
        <v/>
      </c>
      <c r="AH1217" s="90">
        <v>643</v>
      </c>
      <c r="AI1217" s="90">
        <v>643</v>
      </c>
      <c r="AJ1217" s="1" t="str">
        <f>IFERROR(VLOOKUP(VLOOKUP($AI1217,SALESTRANS,4,FALSE),'Master Info'!$A$14:$U$113,17,FALSE),"")</f>
        <v/>
      </c>
      <c r="AK1217" s="1" t="str">
        <f>'Master Info'!$B$6&amp;Return!AI1217</f>
        <v>17-18/643</v>
      </c>
      <c r="AL1217" s="93" t="str">
        <f>IFERROR(VLOOKUP($AI1217,'PIVOT REPORT'!$A$5:$K$1000,3,FALSE),"")</f>
        <v/>
      </c>
      <c r="AM1217" s="91" t="str">
        <f>IFERROR(VLOOKUP($AI1217,'PIVOT REPORT'!$A$5:$K$1000,9,FALSE),"")</f>
        <v/>
      </c>
      <c r="AN1217" s="95" t="str">
        <f>IFERROR(VLOOKUP($AI1217,'PIVOT REPORT'!$A$5:$K$1000,4,FALSE),"")</f>
        <v/>
      </c>
      <c r="AO1217" s="91" t="str">
        <f>IFERROR(VLOOKUP($AI1217,'PIVOT REPORT'!$A$5:$K$1000,5,FALSE),"")</f>
        <v/>
      </c>
      <c r="AP1217" s="91" t="str">
        <f>IFERROR(VLOOKUP($AI1217,'PIVOT REPORT'!$A$5:$K$1000,6,FALSE),"")</f>
        <v/>
      </c>
      <c r="AQ1217" s="91" t="str">
        <f>IFERROR(VLOOKUP($AI1217,'PIVOT REPORT'!$A$5:$K$1000,7,FALSE),"")</f>
        <v/>
      </c>
      <c r="AR1217" s="91" t="str">
        <f>IFERROR(VLOOKUP($AI1217,'PIVOT REPORT'!$A$5:$K$1000,8,FALSE),"")</f>
        <v/>
      </c>
      <c r="AS1217" s="1"/>
      <c r="AT1217" s="1" t="str">
        <f t="shared" si="111"/>
        <v/>
      </c>
      <c r="AU1217" s="1" t="str">
        <f t="shared" si="112"/>
        <v>REGLIST</v>
      </c>
      <c r="AV1217" s="1" t="str">
        <f t="shared" si="113"/>
        <v>REGLIST</v>
      </c>
      <c r="AW1217" s="97">
        <f t="shared" si="114"/>
        <v>0</v>
      </c>
      <c r="AX1217" s="96">
        <f t="shared" si="115"/>
        <v>0</v>
      </c>
      <c r="AY1217" s="96">
        <f t="shared" si="116"/>
        <v>0</v>
      </c>
      <c r="AZ1217" s="96">
        <f t="shared" si="117"/>
        <v>0</v>
      </c>
      <c r="BA1217" s="96">
        <f t="shared" si="118"/>
        <v>0</v>
      </c>
      <c r="BB1217" s="96">
        <f t="shared" si="119"/>
        <v>0</v>
      </c>
    </row>
    <row r="1218" spans="33:54" hidden="1" x14ac:dyDescent="0.25">
      <c r="AG1218" s="1" t="str">
        <f t="shared" ref="AG1218:AG1281" si="120">IFERROR(MONTH(AL1218),"")</f>
        <v/>
      </c>
      <c r="AH1218" s="90">
        <v>644</v>
      </c>
      <c r="AI1218" s="90">
        <v>644</v>
      </c>
      <c r="AJ1218" s="1" t="str">
        <f>IFERROR(VLOOKUP(VLOOKUP($AI1218,SALESTRANS,4,FALSE),'Master Info'!$A$14:$U$113,17,FALSE),"")</f>
        <v/>
      </c>
      <c r="AK1218" s="1" t="str">
        <f>'Master Info'!$B$6&amp;Return!AI1218</f>
        <v>17-18/644</v>
      </c>
      <c r="AL1218" s="93" t="str">
        <f>IFERROR(VLOOKUP($AI1218,'PIVOT REPORT'!$A$5:$K$1000,3,FALSE),"")</f>
        <v/>
      </c>
      <c r="AM1218" s="91" t="str">
        <f>IFERROR(VLOOKUP($AI1218,'PIVOT REPORT'!$A$5:$K$1000,9,FALSE),"")</f>
        <v/>
      </c>
      <c r="AN1218" s="95" t="str">
        <f>IFERROR(VLOOKUP($AI1218,'PIVOT REPORT'!$A$5:$K$1000,4,FALSE),"")</f>
        <v/>
      </c>
      <c r="AO1218" s="91" t="str">
        <f>IFERROR(VLOOKUP($AI1218,'PIVOT REPORT'!$A$5:$K$1000,5,FALSE),"")</f>
        <v/>
      </c>
      <c r="AP1218" s="91" t="str">
        <f>IFERROR(VLOOKUP($AI1218,'PIVOT REPORT'!$A$5:$K$1000,6,FALSE),"")</f>
        <v/>
      </c>
      <c r="AQ1218" s="91" t="str">
        <f>IFERROR(VLOOKUP($AI1218,'PIVOT REPORT'!$A$5:$K$1000,7,FALSE),"")</f>
        <v/>
      </c>
      <c r="AR1218" s="91" t="str">
        <f>IFERROR(VLOOKUP($AI1218,'PIVOT REPORT'!$A$5:$K$1000,8,FALSE),"")</f>
        <v/>
      </c>
      <c r="AS1218" s="1"/>
      <c r="AT1218" s="1" t="str">
        <f t="shared" si="111"/>
        <v/>
      </c>
      <c r="AU1218" s="1" t="str">
        <f t="shared" si="112"/>
        <v>REGLIST</v>
      </c>
      <c r="AV1218" s="1" t="str">
        <f t="shared" si="113"/>
        <v>REGLIST</v>
      </c>
      <c r="AW1218" s="97">
        <f t="shared" si="114"/>
        <v>0</v>
      </c>
      <c r="AX1218" s="96">
        <f t="shared" si="115"/>
        <v>0</v>
      </c>
      <c r="AY1218" s="96">
        <f t="shared" si="116"/>
        <v>0</v>
      </c>
      <c r="AZ1218" s="96">
        <f t="shared" si="117"/>
        <v>0</v>
      </c>
      <c r="BA1218" s="96">
        <f t="shared" si="118"/>
        <v>0</v>
      </c>
      <c r="BB1218" s="96">
        <f t="shared" si="119"/>
        <v>0</v>
      </c>
    </row>
    <row r="1219" spans="33:54" hidden="1" x14ac:dyDescent="0.25">
      <c r="AG1219" s="1" t="str">
        <f t="shared" si="120"/>
        <v/>
      </c>
      <c r="AH1219" s="90">
        <v>645</v>
      </c>
      <c r="AI1219" s="90">
        <v>645</v>
      </c>
      <c r="AJ1219" s="1" t="str">
        <f>IFERROR(VLOOKUP(VLOOKUP($AI1219,SALESTRANS,4,FALSE),'Master Info'!$A$14:$U$113,17,FALSE),"")</f>
        <v/>
      </c>
      <c r="AK1219" s="1" t="str">
        <f>'Master Info'!$B$6&amp;Return!AI1219</f>
        <v>17-18/645</v>
      </c>
      <c r="AL1219" s="93" t="str">
        <f>IFERROR(VLOOKUP($AI1219,'PIVOT REPORT'!$A$5:$K$1000,3,FALSE),"")</f>
        <v/>
      </c>
      <c r="AM1219" s="91" t="str">
        <f>IFERROR(VLOOKUP($AI1219,'PIVOT REPORT'!$A$5:$K$1000,9,FALSE),"")</f>
        <v/>
      </c>
      <c r="AN1219" s="95" t="str">
        <f>IFERROR(VLOOKUP($AI1219,'PIVOT REPORT'!$A$5:$K$1000,4,FALSE),"")</f>
        <v/>
      </c>
      <c r="AO1219" s="91" t="str">
        <f>IFERROR(VLOOKUP($AI1219,'PIVOT REPORT'!$A$5:$K$1000,5,FALSE),"")</f>
        <v/>
      </c>
      <c r="AP1219" s="91" t="str">
        <f>IFERROR(VLOOKUP($AI1219,'PIVOT REPORT'!$A$5:$K$1000,6,FALSE),"")</f>
        <v/>
      </c>
      <c r="AQ1219" s="91" t="str">
        <f>IFERROR(VLOOKUP($AI1219,'PIVOT REPORT'!$A$5:$K$1000,7,FALSE),"")</f>
        <v/>
      </c>
      <c r="AR1219" s="91" t="str">
        <f>IFERROR(VLOOKUP($AI1219,'PIVOT REPORT'!$A$5:$K$1000,8,FALSE),"")</f>
        <v/>
      </c>
      <c r="AS1219" s="1"/>
      <c r="AT1219" s="1" t="str">
        <f t="shared" si="111"/>
        <v/>
      </c>
      <c r="AU1219" s="1" t="str">
        <f t="shared" si="112"/>
        <v>REGLIST</v>
      </c>
      <c r="AV1219" s="1" t="str">
        <f t="shared" si="113"/>
        <v>REGLIST</v>
      </c>
      <c r="AW1219" s="97">
        <f t="shared" si="114"/>
        <v>0</v>
      </c>
      <c r="AX1219" s="96">
        <f t="shared" si="115"/>
        <v>0</v>
      </c>
      <c r="AY1219" s="96">
        <f t="shared" si="116"/>
        <v>0</v>
      </c>
      <c r="AZ1219" s="96">
        <f t="shared" si="117"/>
        <v>0</v>
      </c>
      <c r="BA1219" s="96">
        <f t="shared" si="118"/>
        <v>0</v>
      </c>
      <c r="BB1219" s="96">
        <f t="shared" si="119"/>
        <v>0</v>
      </c>
    </row>
    <row r="1220" spans="33:54" hidden="1" x14ac:dyDescent="0.25">
      <c r="AG1220" s="1" t="str">
        <f t="shared" si="120"/>
        <v/>
      </c>
      <c r="AH1220" s="90">
        <v>646</v>
      </c>
      <c r="AI1220" s="90">
        <v>646</v>
      </c>
      <c r="AJ1220" s="1" t="str">
        <f>IFERROR(VLOOKUP(VLOOKUP($AI1220,SALESTRANS,4,FALSE),'Master Info'!$A$14:$U$113,17,FALSE),"")</f>
        <v/>
      </c>
      <c r="AK1220" s="1" t="str">
        <f>'Master Info'!$B$6&amp;Return!AI1220</f>
        <v>17-18/646</v>
      </c>
      <c r="AL1220" s="93" t="str">
        <f>IFERROR(VLOOKUP($AI1220,'PIVOT REPORT'!$A$5:$K$1000,3,FALSE),"")</f>
        <v/>
      </c>
      <c r="AM1220" s="91" t="str">
        <f>IFERROR(VLOOKUP($AI1220,'PIVOT REPORT'!$A$5:$K$1000,9,FALSE),"")</f>
        <v/>
      </c>
      <c r="AN1220" s="95" t="str">
        <f>IFERROR(VLOOKUP($AI1220,'PIVOT REPORT'!$A$5:$K$1000,4,FALSE),"")</f>
        <v/>
      </c>
      <c r="AO1220" s="91" t="str">
        <f>IFERROR(VLOOKUP($AI1220,'PIVOT REPORT'!$A$5:$K$1000,5,FALSE),"")</f>
        <v/>
      </c>
      <c r="AP1220" s="91" t="str">
        <f>IFERROR(VLOOKUP($AI1220,'PIVOT REPORT'!$A$5:$K$1000,6,FALSE),"")</f>
        <v/>
      </c>
      <c r="AQ1220" s="91" t="str">
        <f>IFERROR(VLOOKUP($AI1220,'PIVOT REPORT'!$A$5:$K$1000,7,FALSE),"")</f>
        <v/>
      </c>
      <c r="AR1220" s="91" t="str">
        <f>IFERROR(VLOOKUP($AI1220,'PIVOT REPORT'!$A$5:$K$1000,8,FALSE),"")</f>
        <v/>
      </c>
      <c r="AS1220" s="1"/>
      <c r="AT1220" s="1" t="str">
        <f t="shared" si="111"/>
        <v/>
      </c>
      <c r="AU1220" s="1" t="str">
        <f t="shared" si="112"/>
        <v>REGLIST</v>
      </c>
      <c r="AV1220" s="1" t="str">
        <f t="shared" si="113"/>
        <v>REGLIST</v>
      </c>
      <c r="AW1220" s="97">
        <f t="shared" si="114"/>
        <v>0</v>
      </c>
      <c r="AX1220" s="96">
        <f t="shared" si="115"/>
        <v>0</v>
      </c>
      <c r="AY1220" s="96">
        <f t="shared" si="116"/>
        <v>0</v>
      </c>
      <c r="AZ1220" s="96">
        <f t="shared" si="117"/>
        <v>0</v>
      </c>
      <c r="BA1220" s="96">
        <f t="shared" si="118"/>
        <v>0</v>
      </c>
      <c r="BB1220" s="96">
        <f t="shared" si="119"/>
        <v>0</v>
      </c>
    </row>
    <row r="1221" spans="33:54" hidden="1" x14ac:dyDescent="0.25">
      <c r="AG1221" s="1" t="str">
        <f t="shared" si="120"/>
        <v/>
      </c>
      <c r="AH1221" s="90">
        <v>647</v>
      </c>
      <c r="AI1221" s="90">
        <v>647</v>
      </c>
      <c r="AJ1221" s="1" t="str">
        <f>IFERROR(VLOOKUP(VLOOKUP($AI1221,SALESTRANS,4,FALSE),'Master Info'!$A$14:$U$113,17,FALSE),"")</f>
        <v/>
      </c>
      <c r="AK1221" s="1" t="str">
        <f>'Master Info'!$B$6&amp;Return!AI1221</f>
        <v>17-18/647</v>
      </c>
      <c r="AL1221" s="93" t="str">
        <f>IFERROR(VLOOKUP($AI1221,'PIVOT REPORT'!$A$5:$K$1000,3,FALSE),"")</f>
        <v/>
      </c>
      <c r="AM1221" s="91" t="str">
        <f>IFERROR(VLOOKUP($AI1221,'PIVOT REPORT'!$A$5:$K$1000,9,FALSE),"")</f>
        <v/>
      </c>
      <c r="AN1221" s="95" t="str">
        <f>IFERROR(VLOOKUP($AI1221,'PIVOT REPORT'!$A$5:$K$1000,4,FALSE),"")</f>
        <v/>
      </c>
      <c r="AO1221" s="91" t="str">
        <f>IFERROR(VLOOKUP($AI1221,'PIVOT REPORT'!$A$5:$K$1000,5,FALSE),"")</f>
        <v/>
      </c>
      <c r="AP1221" s="91" t="str">
        <f>IFERROR(VLOOKUP($AI1221,'PIVOT REPORT'!$A$5:$K$1000,6,FALSE),"")</f>
        <v/>
      </c>
      <c r="AQ1221" s="91" t="str">
        <f>IFERROR(VLOOKUP($AI1221,'PIVOT REPORT'!$A$5:$K$1000,7,FALSE),"")</f>
        <v/>
      </c>
      <c r="AR1221" s="91" t="str">
        <f>IFERROR(VLOOKUP($AI1221,'PIVOT REPORT'!$A$5:$K$1000,8,FALSE),"")</f>
        <v/>
      </c>
      <c r="AS1221" s="1"/>
      <c r="AT1221" s="1" t="str">
        <f t="shared" si="111"/>
        <v/>
      </c>
      <c r="AU1221" s="1" t="str">
        <f t="shared" si="112"/>
        <v>REGLIST</v>
      </c>
      <c r="AV1221" s="1" t="str">
        <f t="shared" si="113"/>
        <v>REGLIST</v>
      </c>
      <c r="AW1221" s="97">
        <f t="shared" si="114"/>
        <v>0</v>
      </c>
      <c r="AX1221" s="96">
        <f t="shared" si="115"/>
        <v>0</v>
      </c>
      <c r="AY1221" s="96">
        <f t="shared" si="116"/>
        <v>0</v>
      </c>
      <c r="AZ1221" s="96">
        <f t="shared" si="117"/>
        <v>0</v>
      </c>
      <c r="BA1221" s="96">
        <f t="shared" si="118"/>
        <v>0</v>
      </c>
      <c r="BB1221" s="96">
        <f t="shared" si="119"/>
        <v>0</v>
      </c>
    </row>
    <row r="1222" spans="33:54" hidden="1" x14ac:dyDescent="0.25">
      <c r="AG1222" s="1" t="str">
        <f t="shared" si="120"/>
        <v/>
      </c>
      <c r="AH1222" s="90">
        <v>648</v>
      </c>
      <c r="AI1222" s="90">
        <v>648</v>
      </c>
      <c r="AJ1222" s="1" t="str">
        <f>IFERROR(VLOOKUP(VLOOKUP($AI1222,SALESTRANS,4,FALSE),'Master Info'!$A$14:$U$113,17,FALSE),"")</f>
        <v/>
      </c>
      <c r="AK1222" s="1" t="str">
        <f>'Master Info'!$B$6&amp;Return!AI1222</f>
        <v>17-18/648</v>
      </c>
      <c r="AL1222" s="93" t="str">
        <f>IFERROR(VLOOKUP($AI1222,'PIVOT REPORT'!$A$5:$K$1000,3,FALSE),"")</f>
        <v/>
      </c>
      <c r="AM1222" s="91" t="str">
        <f>IFERROR(VLOOKUP($AI1222,'PIVOT REPORT'!$A$5:$K$1000,9,FALSE),"")</f>
        <v/>
      </c>
      <c r="AN1222" s="95" t="str">
        <f>IFERROR(VLOOKUP($AI1222,'PIVOT REPORT'!$A$5:$K$1000,4,FALSE),"")</f>
        <v/>
      </c>
      <c r="AO1222" s="91" t="str">
        <f>IFERROR(VLOOKUP($AI1222,'PIVOT REPORT'!$A$5:$K$1000,5,FALSE),"")</f>
        <v/>
      </c>
      <c r="AP1222" s="91" t="str">
        <f>IFERROR(VLOOKUP($AI1222,'PIVOT REPORT'!$A$5:$K$1000,6,FALSE),"")</f>
        <v/>
      </c>
      <c r="AQ1222" s="91" t="str">
        <f>IFERROR(VLOOKUP($AI1222,'PIVOT REPORT'!$A$5:$K$1000,7,FALSE),"")</f>
        <v/>
      </c>
      <c r="AR1222" s="91" t="str">
        <f>IFERROR(VLOOKUP($AI1222,'PIVOT REPORT'!$A$5:$K$1000,8,FALSE),"")</f>
        <v/>
      </c>
      <c r="AS1222" s="1"/>
      <c r="AT1222" s="1" t="str">
        <f t="shared" si="111"/>
        <v/>
      </c>
      <c r="AU1222" s="1" t="str">
        <f t="shared" si="112"/>
        <v>REGLIST</v>
      </c>
      <c r="AV1222" s="1" t="str">
        <f t="shared" si="113"/>
        <v>REGLIST</v>
      </c>
      <c r="AW1222" s="97">
        <f t="shared" si="114"/>
        <v>0</v>
      </c>
      <c r="AX1222" s="96">
        <f t="shared" si="115"/>
        <v>0</v>
      </c>
      <c r="AY1222" s="96">
        <f t="shared" si="116"/>
        <v>0</v>
      </c>
      <c r="AZ1222" s="96">
        <f t="shared" si="117"/>
        <v>0</v>
      </c>
      <c r="BA1222" s="96">
        <f t="shared" si="118"/>
        <v>0</v>
      </c>
      <c r="BB1222" s="96">
        <f t="shared" si="119"/>
        <v>0</v>
      </c>
    </row>
    <row r="1223" spans="33:54" hidden="1" x14ac:dyDescent="0.25">
      <c r="AG1223" s="1" t="str">
        <f t="shared" si="120"/>
        <v/>
      </c>
      <c r="AH1223" s="90">
        <v>649</v>
      </c>
      <c r="AI1223" s="90">
        <v>649</v>
      </c>
      <c r="AJ1223" s="1" t="str">
        <f>IFERROR(VLOOKUP(VLOOKUP($AI1223,SALESTRANS,4,FALSE),'Master Info'!$A$14:$U$113,17,FALSE),"")</f>
        <v/>
      </c>
      <c r="AK1223" s="1" t="str">
        <f>'Master Info'!$B$6&amp;Return!AI1223</f>
        <v>17-18/649</v>
      </c>
      <c r="AL1223" s="93" t="str">
        <f>IFERROR(VLOOKUP($AI1223,'PIVOT REPORT'!$A$5:$K$1000,3,FALSE),"")</f>
        <v/>
      </c>
      <c r="AM1223" s="91" t="str">
        <f>IFERROR(VLOOKUP($AI1223,'PIVOT REPORT'!$A$5:$K$1000,9,FALSE),"")</f>
        <v/>
      </c>
      <c r="AN1223" s="95" t="str">
        <f>IFERROR(VLOOKUP($AI1223,'PIVOT REPORT'!$A$5:$K$1000,4,FALSE),"")</f>
        <v/>
      </c>
      <c r="AO1223" s="91" t="str">
        <f>IFERROR(VLOOKUP($AI1223,'PIVOT REPORT'!$A$5:$K$1000,5,FALSE),"")</f>
        <v/>
      </c>
      <c r="AP1223" s="91" t="str">
        <f>IFERROR(VLOOKUP($AI1223,'PIVOT REPORT'!$A$5:$K$1000,6,FALSE),"")</f>
        <v/>
      </c>
      <c r="AQ1223" s="91" t="str">
        <f>IFERROR(VLOOKUP($AI1223,'PIVOT REPORT'!$A$5:$K$1000,7,FALSE),"")</f>
        <v/>
      </c>
      <c r="AR1223" s="91" t="str">
        <f>IFERROR(VLOOKUP($AI1223,'PIVOT REPORT'!$A$5:$K$1000,8,FALSE),"")</f>
        <v/>
      </c>
      <c r="AS1223" s="1"/>
      <c r="AT1223" s="1" t="str">
        <f t="shared" si="111"/>
        <v/>
      </c>
      <c r="AU1223" s="1" t="str">
        <f t="shared" si="112"/>
        <v>REGLIST</v>
      </c>
      <c r="AV1223" s="1" t="str">
        <f t="shared" si="113"/>
        <v>REGLIST</v>
      </c>
      <c r="AW1223" s="97">
        <f t="shared" si="114"/>
        <v>0</v>
      </c>
      <c r="AX1223" s="96">
        <f t="shared" si="115"/>
        <v>0</v>
      </c>
      <c r="AY1223" s="96">
        <f t="shared" si="116"/>
        <v>0</v>
      </c>
      <c r="AZ1223" s="96">
        <f t="shared" si="117"/>
        <v>0</v>
      </c>
      <c r="BA1223" s="96">
        <f t="shared" si="118"/>
        <v>0</v>
      </c>
      <c r="BB1223" s="96">
        <f t="shared" si="119"/>
        <v>0</v>
      </c>
    </row>
    <row r="1224" spans="33:54" hidden="1" x14ac:dyDescent="0.25">
      <c r="AG1224" s="1" t="str">
        <f t="shared" si="120"/>
        <v/>
      </c>
      <c r="AH1224" s="90">
        <v>650</v>
      </c>
      <c r="AI1224" s="90">
        <v>650</v>
      </c>
      <c r="AJ1224" s="1" t="str">
        <f>IFERROR(VLOOKUP(VLOOKUP($AI1224,SALESTRANS,4,FALSE),'Master Info'!$A$14:$U$113,17,FALSE),"")</f>
        <v/>
      </c>
      <c r="AK1224" s="1" t="str">
        <f>'Master Info'!$B$6&amp;Return!AI1224</f>
        <v>17-18/650</v>
      </c>
      <c r="AL1224" s="93" t="str">
        <f>IFERROR(VLOOKUP($AI1224,'PIVOT REPORT'!$A$5:$K$1000,3,FALSE),"")</f>
        <v/>
      </c>
      <c r="AM1224" s="91" t="str">
        <f>IFERROR(VLOOKUP($AI1224,'PIVOT REPORT'!$A$5:$K$1000,9,FALSE),"")</f>
        <v/>
      </c>
      <c r="AN1224" s="95" t="str">
        <f>IFERROR(VLOOKUP($AI1224,'PIVOT REPORT'!$A$5:$K$1000,4,FALSE),"")</f>
        <v/>
      </c>
      <c r="AO1224" s="91" t="str">
        <f>IFERROR(VLOOKUP($AI1224,'PIVOT REPORT'!$A$5:$K$1000,5,FALSE),"")</f>
        <v/>
      </c>
      <c r="AP1224" s="91" t="str">
        <f>IFERROR(VLOOKUP($AI1224,'PIVOT REPORT'!$A$5:$K$1000,6,FALSE),"")</f>
        <v/>
      </c>
      <c r="AQ1224" s="91" t="str">
        <f>IFERROR(VLOOKUP($AI1224,'PIVOT REPORT'!$A$5:$K$1000,7,FALSE),"")</f>
        <v/>
      </c>
      <c r="AR1224" s="91" t="str">
        <f>IFERROR(VLOOKUP($AI1224,'PIVOT REPORT'!$A$5:$K$1000,8,FALSE),"")</f>
        <v/>
      </c>
      <c r="AS1224" s="1"/>
      <c r="AT1224" s="1" t="str">
        <f t="shared" si="111"/>
        <v/>
      </c>
      <c r="AU1224" s="1" t="str">
        <f t="shared" si="112"/>
        <v>REGLIST</v>
      </c>
      <c r="AV1224" s="1" t="str">
        <f t="shared" si="113"/>
        <v>REGLIST</v>
      </c>
      <c r="AW1224" s="97">
        <f t="shared" si="114"/>
        <v>0</v>
      </c>
      <c r="AX1224" s="96">
        <f t="shared" si="115"/>
        <v>0</v>
      </c>
      <c r="AY1224" s="96">
        <f t="shared" si="116"/>
        <v>0</v>
      </c>
      <c r="AZ1224" s="96">
        <f t="shared" si="117"/>
        <v>0</v>
      </c>
      <c r="BA1224" s="96">
        <f t="shared" si="118"/>
        <v>0</v>
      </c>
      <c r="BB1224" s="96">
        <f t="shared" si="119"/>
        <v>0</v>
      </c>
    </row>
    <row r="1225" spans="33:54" hidden="1" x14ac:dyDescent="0.25">
      <c r="AG1225" s="1" t="str">
        <f t="shared" si="120"/>
        <v/>
      </c>
      <c r="AH1225" s="90">
        <v>651</v>
      </c>
      <c r="AI1225" s="90">
        <v>651</v>
      </c>
      <c r="AJ1225" s="1" t="str">
        <f>IFERROR(VLOOKUP(VLOOKUP($AI1225,SALESTRANS,4,FALSE),'Master Info'!$A$14:$U$113,17,FALSE),"")</f>
        <v/>
      </c>
      <c r="AK1225" s="1" t="str">
        <f>'Master Info'!$B$6&amp;Return!AI1225</f>
        <v>17-18/651</v>
      </c>
      <c r="AL1225" s="93" t="str">
        <f>IFERROR(VLOOKUP($AI1225,'PIVOT REPORT'!$A$5:$K$1000,3,FALSE),"")</f>
        <v/>
      </c>
      <c r="AM1225" s="91" t="str">
        <f>IFERROR(VLOOKUP($AI1225,'PIVOT REPORT'!$A$5:$K$1000,9,FALSE),"")</f>
        <v/>
      </c>
      <c r="AN1225" s="95" t="str">
        <f>IFERROR(VLOOKUP($AI1225,'PIVOT REPORT'!$A$5:$K$1000,4,FALSE),"")</f>
        <v/>
      </c>
      <c r="AO1225" s="91" t="str">
        <f>IFERROR(VLOOKUP($AI1225,'PIVOT REPORT'!$A$5:$K$1000,5,FALSE),"")</f>
        <v/>
      </c>
      <c r="AP1225" s="91" t="str">
        <f>IFERROR(VLOOKUP($AI1225,'PIVOT REPORT'!$A$5:$K$1000,6,FALSE),"")</f>
        <v/>
      </c>
      <c r="AQ1225" s="91" t="str">
        <f>IFERROR(VLOOKUP($AI1225,'PIVOT REPORT'!$A$5:$K$1000,7,FALSE),"")</f>
        <v/>
      </c>
      <c r="AR1225" s="91" t="str">
        <f>IFERROR(VLOOKUP($AI1225,'PIVOT REPORT'!$A$5:$K$1000,8,FALSE),"")</f>
        <v/>
      </c>
      <c r="AS1225" s="1"/>
      <c r="AT1225" s="1" t="str">
        <f t="shared" si="111"/>
        <v/>
      </c>
      <c r="AU1225" s="1" t="str">
        <f t="shared" si="112"/>
        <v>REGLIST</v>
      </c>
      <c r="AV1225" s="1" t="str">
        <f t="shared" si="113"/>
        <v>REGLIST</v>
      </c>
      <c r="AW1225" s="97">
        <f t="shared" si="114"/>
        <v>0</v>
      </c>
      <c r="AX1225" s="96">
        <f t="shared" si="115"/>
        <v>0</v>
      </c>
      <c r="AY1225" s="96">
        <f t="shared" si="116"/>
        <v>0</v>
      </c>
      <c r="AZ1225" s="96">
        <f t="shared" si="117"/>
        <v>0</v>
      </c>
      <c r="BA1225" s="96">
        <f t="shared" si="118"/>
        <v>0</v>
      </c>
      <c r="BB1225" s="96">
        <f t="shared" si="119"/>
        <v>0</v>
      </c>
    </row>
    <row r="1226" spans="33:54" hidden="1" x14ac:dyDescent="0.25">
      <c r="AG1226" s="1" t="str">
        <f t="shared" si="120"/>
        <v/>
      </c>
      <c r="AH1226" s="90">
        <v>652</v>
      </c>
      <c r="AI1226" s="90">
        <v>652</v>
      </c>
      <c r="AJ1226" s="1" t="str">
        <f>IFERROR(VLOOKUP(VLOOKUP($AI1226,SALESTRANS,4,FALSE),'Master Info'!$A$14:$U$113,17,FALSE),"")</f>
        <v/>
      </c>
      <c r="AK1226" s="1" t="str">
        <f>'Master Info'!$B$6&amp;Return!AI1226</f>
        <v>17-18/652</v>
      </c>
      <c r="AL1226" s="93" t="str">
        <f>IFERROR(VLOOKUP($AI1226,'PIVOT REPORT'!$A$5:$K$1000,3,FALSE),"")</f>
        <v/>
      </c>
      <c r="AM1226" s="91" t="str">
        <f>IFERROR(VLOOKUP($AI1226,'PIVOT REPORT'!$A$5:$K$1000,9,FALSE),"")</f>
        <v/>
      </c>
      <c r="AN1226" s="95" t="str">
        <f>IFERROR(VLOOKUP($AI1226,'PIVOT REPORT'!$A$5:$K$1000,4,FALSE),"")</f>
        <v/>
      </c>
      <c r="AO1226" s="91" t="str">
        <f>IFERROR(VLOOKUP($AI1226,'PIVOT REPORT'!$A$5:$K$1000,5,FALSE),"")</f>
        <v/>
      </c>
      <c r="AP1226" s="91" t="str">
        <f>IFERROR(VLOOKUP($AI1226,'PIVOT REPORT'!$A$5:$K$1000,6,FALSE),"")</f>
        <v/>
      </c>
      <c r="AQ1226" s="91" t="str">
        <f>IFERROR(VLOOKUP($AI1226,'PIVOT REPORT'!$A$5:$K$1000,7,FALSE),"")</f>
        <v/>
      </c>
      <c r="AR1226" s="91" t="str">
        <f>IFERROR(VLOOKUP($AI1226,'PIVOT REPORT'!$A$5:$K$1000,8,FALSE),"")</f>
        <v/>
      </c>
      <c r="AS1226" s="1"/>
      <c r="AT1226" s="1" t="str">
        <f t="shared" si="111"/>
        <v/>
      </c>
      <c r="AU1226" s="1" t="str">
        <f t="shared" si="112"/>
        <v>REGLIST</v>
      </c>
      <c r="AV1226" s="1" t="str">
        <f t="shared" si="113"/>
        <v>REGLIST</v>
      </c>
      <c r="AW1226" s="97">
        <f t="shared" si="114"/>
        <v>0</v>
      </c>
      <c r="AX1226" s="96">
        <f t="shared" si="115"/>
        <v>0</v>
      </c>
      <c r="AY1226" s="96">
        <f t="shared" si="116"/>
        <v>0</v>
      </c>
      <c r="AZ1226" s="96">
        <f t="shared" si="117"/>
        <v>0</v>
      </c>
      <c r="BA1226" s="96">
        <f t="shared" si="118"/>
        <v>0</v>
      </c>
      <c r="BB1226" s="96">
        <f t="shared" si="119"/>
        <v>0</v>
      </c>
    </row>
    <row r="1227" spans="33:54" hidden="1" x14ac:dyDescent="0.25">
      <c r="AG1227" s="1" t="str">
        <f t="shared" si="120"/>
        <v/>
      </c>
      <c r="AH1227" s="90">
        <v>653</v>
      </c>
      <c r="AI1227" s="90">
        <v>653</v>
      </c>
      <c r="AJ1227" s="1" t="str">
        <f>IFERROR(VLOOKUP(VLOOKUP($AI1227,SALESTRANS,4,FALSE),'Master Info'!$A$14:$U$113,17,FALSE),"")</f>
        <v/>
      </c>
      <c r="AK1227" s="1" t="str">
        <f>'Master Info'!$B$6&amp;Return!AI1227</f>
        <v>17-18/653</v>
      </c>
      <c r="AL1227" s="93" t="str">
        <f>IFERROR(VLOOKUP($AI1227,'PIVOT REPORT'!$A$5:$K$1000,3,FALSE),"")</f>
        <v/>
      </c>
      <c r="AM1227" s="91" t="str">
        <f>IFERROR(VLOOKUP($AI1227,'PIVOT REPORT'!$A$5:$K$1000,9,FALSE),"")</f>
        <v/>
      </c>
      <c r="AN1227" s="95" t="str">
        <f>IFERROR(VLOOKUP($AI1227,'PIVOT REPORT'!$A$5:$K$1000,4,FALSE),"")</f>
        <v/>
      </c>
      <c r="AO1227" s="91" t="str">
        <f>IFERROR(VLOOKUP($AI1227,'PIVOT REPORT'!$A$5:$K$1000,5,FALSE),"")</f>
        <v/>
      </c>
      <c r="AP1227" s="91" t="str">
        <f>IFERROR(VLOOKUP($AI1227,'PIVOT REPORT'!$A$5:$K$1000,6,FALSE),"")</f>
        <v/>
      </c>
      <c r="AQ1227" s="91" t="str">
        <f>IFERROR(VLOOKUP($AI1227,'PIVOT REPORT'!$A$5:$K$1000,7,FALSE),"")</f>
        <v/>
      </c>
      <c r="AR1227" s="91" t="str">
        <f>IFERROR(VLOOKUP($AI1227,'PIVOT REPORT'!$A$5:$K$1000,8,FALSE),"")</f>
        <v/>
      </c>
      <c r="AS1227" s="1"/>
      <c r="AT1227" s="1" t="str">
        <f t="shared" si="111"/>
        <v/>
      </c>
      <c r="AU1227" s="1" t="str">
        <f t="shared" si="112"/>
        <v>REGLIST</v>
      </c>
      <c r="AV1227" s="1" t="str">
        <f t="shared" si="113"/>
        <v>REGLIST</v>
      </c>
      <c r="AW1227" s="97">
        <f t="shared" si="114"/>
        <v>0</v>
      </c>
      <c r="AX1227" s="96">
        <f t="shared" si="115"/>
        <v>0</v>
      </c>
      <c r="AY1227" s="96">
        <f t="shared" si="116"/>
        <v>0</v>
      </c>
      <c r="AZ1227" s="96">
        <f t="shared" si="117"/>
        <v>0</v>
      </c>
      <c r="BA1227" s="96">
        <f t="shared" si="118"/>
        <v>0</v>
      </c>
      <c r="BB1227" s="96">
        <f t="shared" si="119"/>
        <v>0</v>
      </c>
    </row>
    <row r="1228" spans="33:54" hidden="1" x14ac:dyDescent="0.25">
      <c r="AG1228" s="1" t="str">
        <f t="shared" si="120"/>
        <v/>
      </c>
      <c r="AH1228" s="90">
        <v>654</v>
      </c>
      <c r="AI1228" s="90">
        <v>654</v>
      </c>
      <c r="AJ1228" s="1" t="str">
        <f>IFERROR(VLOOKUP(VLOOKUP($AI1228,SALESTRANS,4,FALSE),'Master Info'!$A$14:$U$113,17,FALSE),"")</f>
        <v/>
      </c>
      <c r="AK1228" s="1" t="str">
        <f>'Master Info'!$B$6&amp;Return!AI1228</f>
        <v>17-18/654</v>
      </c>
      <c r="AL1228" s="93" t="str">
        <f>IFERROR(VLOOKUP($AI1228,'PIVOT REPORT'!$A$5:$K$1000,3,FALSE),"")</f>
        <v/>
      </c>
      <c r="AM1228" s="91" t="str">
        <f>IFERROR(VLOOKUP($AI1228,'PIVOT REPORT'!$A$5:$K$1000,9,FALSE),"")</f>
        <v/>
      </c>
      <c r="AN1228" s="95" t="str">
        <f>IFERROR(VLOOKUP($AI1228,'PIVOT REPORT'!$A$5:$K$1000,4,FALSE),"")</f>
        <v/>
      </c>
      <c r="AO1228" s="91" t="str">
        <f>IFERROR(VLOOKUP($AI1228,'PIVOT REPORT'!$A$5:$K$1000,5,FALSE),"")</f>
        <v/>
      </c>
      <c r="AP1228" s="91" t="str">
        <f>IFERROR(VLOOKUP($AI1228,'PIVOT REPORT'!$A$5:$K$1000,6,FALSE),"")</f>
        <v/>
      </c>
      <c r="AQ1228" s="91" t="str">
        <f>IFERROR(VLOOKUP($AI1228,'PIVOT REPORT'!$A$5:$K$1000,7,FALSE),"")</f>
        <v/>
      </c>
      <c r="AR1228" s="91" t="str">
        <f>IFERROR(VLOOKUP($AI1228,'PIVOT REPORT'!$A$5:$K$1000,8,FALSE),"")</f>
        <v/>
      </c>
      <c r="AS1228" s="1"/>
      <c r="AT1228" s="1" t="str">
        <f t="shared" si="111"/>
        <v/>
      </c>
      <c r="AU1228" s="1" t="str">
        <f t="shared" si="112"/>
        <v>REGLIST</v>
      </c>
      <c r="AV1228" s="1" t="str">
        <f t="shared" si="113"/>
        <v>REGLIST</v>
      </c>
      <c r="AW1228" s="97">
        <f t="shared" si="114"/>
        <v>0</v>
      </c>
      <c r="AX1228" s="96">
        <f t="shared" si="115"/>
        <v>0</v>
      </c>
      <c r="AY1228" s="96">
        <f t="shared" si="116"/>
        <v>0</v>
      </c>
      <c r="AZ1228" s="96">
        <f t="shared" si="117"/>
        <v>0</v>
      </c>
      <c r="BA1228" s="96">
        <f t="shared" si="118"/>
        <v>0</v>
      </c>
      <c r="BB1228" s="96">
        <f t="shared" si="119"/>
        <v>0</v>
      </c>
    </row>
    <row r="1229" spans="33:54" hidden="1" x14ac:dyDescent="0.25">
      <c r="AG1229" s="1" t="str">
        <f t="shared" si="120"/>
        <v/>
      </c>
      <c r="AH1229" s="90">
        <v>655</v>
      </c>
      <c r="AI1229" s="90">
        <v>655</v>
      </c>
      <c r="AJ1229" s="1" t="str">
        <f>IFERROR(VLOOKUP(VLOOKUP($AI1229,SALESTRANS,4,FALSE),'Master Info'!$A$14:$U$113,17,FALSE),"")</f>
        <v/>
      </c>
      <c r="AK1229" s="1" t="str">
        <f>'Master Info'!$B$6&amp;Return!AI1229</f>
        <v>17-18/655</v>
      </c>
      <c r="AL1229" s="93" t="str">
        <f>IFERROR(VLOOKUP($AI1229,'PIVOT REPORT'!$A$5:$K$1000,3,FALSE),"")</f>
        <v/>
      </c>
      <c r="AM1229" s="91" t="str">
        <f>IFERROR(VLOOKUP($AI1229,'PIVOT REPORT'!$A$5:$K$1000,9,FALSE),"")</f>
        <v/>
      </c>
      <c r="AN1229" s="95" t="str">
        <f>IFERROR(VLOOKUP($AI1229,'PIVOT REPORT'!$A$5:$K$1000,4,FALSE),"")</f>
        <v/>
      </c>
      <c r="AO1229" s="91" t="str">
        <f>IFERROR(VLOOKUP($AI1229,'PIVOT REPORT'!$A$5:$K$1000,5,FALSE),"")</f>
        <v/>
      </c>
      <c r="AP1229" s="91" t="str">
        <f>IFERROR(VLOOKUP($AI1229,'PIVOT REPORT'!$A$5:$K$1000,6,FALSE),"")</f>
        <v/>
      </c>
      <c r="AQ1229" s="91" t="str">
        <f>IFERROR(VLOOKUP($AI1229,'PIVOT REPORT'!$A$5:$K$1000,7,FALSE),"")</f>
        <v/>
      </c>
      <c r="AR1229" s="91" t="str">
        <f>IFERROR(VLOOKUP($AI1229,'PIVOT REPORT'!$A$5:$K$1000,8,FALSE),"")</f>
        <v/>
      </c>
      <c r="AS1229" s="1"/>
      <c r="AT1229" s="1" t="str">
        <f t="shared" si="111"/>
        <v/>
      </c>
      <c r="AU1229" s="1" t="str">
        <f t="shared" si="112"/>
        <v>REGLIST</v>
      </c>
      <c r="AV1229" s="1" t="str">
        <f t="shared" si="113"/>
        <v>REGLIST</v>
      </c>
      <c r="AW1229" s="97">
        <f t="shared" si="114"/>
        <v>0</v>
      </c>
      <c r="AX1229" s="96">
        <f t="shared" si="115"/>
        <v>0</v>
      </c>
      <c r="AY1229" s="96">
        <f t="shared" si="116"/>
        <v>0</v>
      </c>
      <c r="AZ1229" s="96">
        <f t="shared" si="117"/>
        <v>0</v>
      </c>
      <c r="BA1229" s="96">
        <f t="shared" si="118"/>
        <v>0</v>
      </c>
      <c r="BB1229" s="96">
        <f t="shared" si="119"/>
        <v>0</v>
      </c>
    </row>
    <row r="1230" spans="33:54" hidden="1" x14ac:dyDescent="0.25">
      <c r="AG1230" s="1" t="str">
        <f t="shared" si="120"/>
        <v/>
      </c>
      <c r="AH1230" s="90">
        <v>656</v>
      </c>
      <c r="AI1230" s="90">
        <v>656</v>
      </c>
      <c r="AJ1230" s="1" t="str">
        <f>IFERROR(VLOOKUP(VLOOKUP($AI1230,SALESTRANS,4,FALSE),'Master Info'!$A$14:$U$113,17,FALSE),"")</f>
        <v/>
      </c>
      <c r="AK1230" s="1" t="str">
        <f>'Master Info'!$B$6&amp;Return!AI1230</f>
        <v>17-18/656</v>
      </c>
      <c r="AL1230" s="93" t="str">
        <f>IFERROR(VLOOKUP($AI1230,'PIVOT REPORT'!$A$5:$K$1000,3,FALSE),"")</f>
        <v/>
      </c>
      <c r="AM1230" s="91" t="str">
        <f>IFERROR(VLOOKUP($AI1230,'PIVOT REPORT'!$A$5:$K$1000,9,FALSE),"")</f>
        <v/>
      </c>
      <c r="AN1230" s="95" t="str">
        <f>IFERROR(VLOOKUP($AI1230,'PIVOT REPORT'!$A$5:$K$1000,4,FALSE),"")</f>
        <v/>
      </c>
      <c r="AO1230" s="91" t="str">
        <f>IFERROR(VLOOKUP($AI1230,'PIVOT REPORT'!$A$5:$K$1000,5,FALSE),"")</f>
        <v/>
      </c>
      <c r="AP1230" s="91" t="str">
        <f>IFERROR(VLOOKUP($AI1230,'PIVOT REPORT'!$A$5:$K$1000,6,FALSE),"")</f>
        <v/>
      </c>
      <c r="AQ1230" s="91" t="str">
        <f>IFERROR(VLOOKUP($AI1230,'PIVOT REPORT'!$A$5:$K$1000,7,FALSE),"")</f>
        <v/>
      </c>
      <c r="AR1230" s="91" t="str">
        <f>IFERROR(VLOOKUP($AI1230,'PIVOT REPORT'!$A$5:$K$1000,8,FALSE),"")</f>
        <v/>
      </c>
      <c r="AS1230" s="1"/>
      <c r="AT1230" s="1" t="str">
        <f t="shared" si="111"/>
        <v/>
      </c>
      <c r="AU1230" s="1" t="str">
        <f t="shared" si="112"/>
        <v>REGLIST</v>
      </c>
      <c r="AV1230" s="1" t="str">
        <f t="shared" si="113"/>
        <v>REGLIST</v>
      </c>
      <c r="AW1230" s="97">
        <f t="shared" si="114"/>
        <v>0</v>
      </c>
      <c r="AX1230" s="96">
        <f t="shared" si="115"/>
        <v>0</v>
      </c>
      <c r="AY1230" s="96">
        <f t="shared" si="116"/>
        <v>0</v>
      </c>
      <c r="AZ1230" s="96">
        <f t="shared" si="117"/>
        <v>0</v>
      </c>
      <c r="BA1230" s="96">
        <f t="shared" si="118"/>
        <v>0</v>
      </c>
      <c r="BB1230" s="96">
        <f t="shared" si="119"/>
        <v>0</v>
      </c>
    </row>
    <row r="1231" spans="33:54" hidden="1" x14ac:dyDescent="0.25">
      <c r="AG1231" s="1" t="str">
        <f t="shared" si="120"/>
        <v/>
      </c>
      <c r="AH1231" s="90">
        <v>657</v>
      </c>
      <c r="AI1231" s="90">
        <v>657</v>
      </c>
      <c r="AJ1231" s="1" t="str">
        <f>IFERROR(VLOOKUP(VLOOKUP($AI1231,SALESTRANS,4,FALSE),'Master Info'!$A$14:$U$113,17,FALSE),"")</f>
        <v/>
      </c>
      <c r="AK1231" s="1" t="str">
        <f>'Master Info'!$B$6&amp;Return!AI1231</f>
        <v>17-18/657</v>
      </c>
      <c r="AL1231" s="93" t="str">
        <f>IFERROR(VLOOKUP($AI1231,'PIVOT REPORT'!$A$5:$K$1000,3,FALSE),"")</f>
        <v/>
      </c>
      <c r="AM1231" s="91" t="str">
        <f>IFERROR(VLOOKUP($AI1231,'PIVOT REPORT'!$A$5:$K$1000,9,FALSE),"")</f>
        <v/>
      </c>
      <c r="AN1231" s="95" t="str">
        <f>IFERROR(VLOOKUP($AI1231,'PIVOT REPORT'!$A$5:$K$1000,4,FALSE),"")</f>
        <v/>
      </c>
      <c r="AO1231" s="91" t="str">
        <f>IFERROR(VLOOKUP($AI1231,'PIVOT REPORT'!$A$5:$K$1000,5,FALSE),"")</f>
        <v/>
      </c>
      <c r="AP1231" s="91" t="str">
        <f>IFERROR(VLOOKUP($AI1231,'PIVOT REPORT'!$A$5:$K$1000,6,FALSE),"")</f>
        <v/>
      </c>
      <c r="AQ1231" s="91" t="str">
        <f>IFERROR(VLOOKUP($AI1231,'PIVOT REPORT'!$A$5:$K$1000,7,FALSE),"")</f>
        <v/>
      </c>
      <c r="AR1231" s="91" t="str">
        <f>IFERROR(VLOOKUP($AI1231,'PIVOT REPORT'!$A$5:$K$1000,8,FALSE),"")</f>
        <v/>
      </c>
      <c r="AS1231" s="1"/>
      <c r="AT1231" s="1" t="str">
        <f t="shared" si="111"/>
        <v/>
      </c>
      <c r="AU1231" s="1" t="str">
        <f t="shared" si="112"/>
        <v>REGLIST</v>
      </c>
      <c r="AV1231" s="1" t="str">
        <f t="shared" si="113"/>
        <v>REGLIST</v>
      </c>
      <c r="AW1231" s="97">
        <f t="shared" si="114"/>
        <v>0</v>
      </c>
      <c r="AX1231" s="96">
        <f t="shared" si="115"/>
        <v>0</v>
      </c>
      <c r="AY1231" s="96">
        <f t="shared" si="116"/>
        <v>0</v>
      </c>
      <c r="AZ1231" s="96">
        <f t="shared" si="117"/>
        <v>0</v>
      </c>
      <c r="BA1231" s="96">
        <f t="shared" si="118"/>
        <v>0</v>
      </c>
      <c r="BB1231" s="96">
        <f t="shared" si="119"/>
        <v>0</v>
      </c>
    </row>
    <row r="1232" spans="33:54" hidden="1" x14ac:dyDescent="0.25">
      <c r="AG1232" s="1" t="str">
        <f t="shared" si="120"/>
        <v/>
      </c>
      <c r="AH1232" s="90">
        <v>658</v>
      </c>
      <c r="AI1232" s="90">
        <v>658</v>
      </c>
      <c r="AJ1232" s="1" t="str">
        <f>IFERROR(VLOOKUP(VLOOKUP($AI1232,SALESTRANS,4,FALSE),'Master Info'!$A$14:$U$113,17,FALSE),"")</f>
        <v/>
      </c>
      <c r="AK1232" s="1" t="str">
        <f>'Master Info'!$B$6&amp;Return!AI1232</f>
        <v>17-18/658</v>
      </c>
      <c r="AL1232" s="93" t="str">
        <f>IFERROR(VLOOKUP($AI1232,'PIVOT REPORT'!$A$5:$K$1000,3,FALSE),"")</f>
        <v/>
      </c>
      <c r="AM1232" s="91" t="str">
        <f>IFERROR(VLOOKUP($AI1232,'PIVOT REPORT'!$A$5:$K$1000,9,FALSE),"")</f>
        <v/>
      </c>
      <c r="AN1232" s="95" t="str">
        <f>IFERROR(VLOOKUP($AI1232,'PIVOT REPORT'!$A$5:$K$1000,4,FALSE),"")</f>
        <v/>
      </c>
      <c r="AO1232" s="91" t="str">
        <f>IFERROR(VLOOKUP($AI1232,'PIVOT REPORT'!$A$5:$K$1000,5,FALSE),"")</f>
        <v/>
      </c>
      <c r="AP1232" s="91" t="str">
        <f>IFERROR(VLOOKUP($AI1232,'PIVOT REPORT'!$A$5:$K$1000,6,FALSE),"")</f>
        <v/>
      </c>
      <c r="AQ1232" s="91" t="str">
        <f>IFERROR(VLOOKUP($AI1232,'PIVOT REPORT'!$A$5:$K$1000,7,FALSE),"")</f>
        <v/>
      </c>
      <c r="AR1232" s="91" t="str">
        <f>IFERROR(VLOOKUP($AI1232,'PIVOT REPORT'!$A$5:$K$1000,8,FALSE),"")</f>
        <v/>
      </c>
      <c r="AS1232" s="1"/>
      <c r="AT1232" s="1" t="str">
        <f t="shared" si="111"/>
        <v/>
      </c>
      <c r="AU1232" s="1" t="str">
        <f t="shared" si="112"/>
        <v>REGLIST</v>
      </c>
      <c r="AV1232" s="1" t="str">
        <f t="shared" si="113"/>
        <v>REGLIST</v>
      </c>
      <c r="AW1232" s="97">
        <f t="shared" si="114"/>
        <v>0</v>
      </c>
      <c r="AX1232" s="96">
        <f t="shared" si="115"/>
        <v>0</v>
      </c>
      <c r="AY1232" s="96">
        <f t="shared" si="116"/>
        <v>0</v>
      </c>
      <c r="AZ1232" s="96">
        <f t="shared" si="117"/>
        <v>0</v>
      </c>
      <c r="BA1232" s="96">
        <f t="shared" si="118"/>
        <v>0</v>
      </c>
      <c r="BB1232" s="96">
        <f t="shared" si="119"/>
        <v>0</v>
      </c>
    </row>
    <row r="1233" spans="33:54" hidden="1" x14ac:dyDescent="0.25">
      <c r="AG1233" s="1" t="str">
        <f t="shared" si="120"/>
        <v/>
      </c>
      <c r="AH1233" s="90">
        <v>659</v>
      </c>
      <c r="AI1233" s="90">
        <v>659</v>
      </c>
      <c r="AJ1233" s="1" t="str">
        <f>IFERROR(VLOOKUP(VLOOKUP($AI1233,SALESTRANS,4,FALSE),'Master Info'!$A$14:$U$113,17,FALSE),"")</f>
        <v/>
      </c>
      <c r="AK1233" s="1" t="str">
        <f>'Master Info'!$B$6&amp;Return!AI1233</f>
        <v>17-18/659</v>
      </c>
      <c r="AL1233" s="93" t="str">
        <f>IFERROR(VLOOKUP($AI1233,'PIVOT REPORT'!$A$5:$K$1000,3,FALSE),"")</f>
        <v/>
      </c>
      <c r="AM1233" s="91" t="str">
        <f>IFERROR(VLOOKUP($AI1233,'PIVOT REPORT'!$A$5:$K$1000,9,FALSE),"")</f>
        <v/>
      </c>
      <c r="AN1233" s="95" t="str">
        <f>IFERROR(VLOOKUP($AI1233,'PIVOT REPORT'!$A$5:$K$1000,4,FALSE),"")</f>
        <v/>
      </c>
      <c r="AO1233" s="91" t="str">
        <f>IFERROR(VLOOKUP($AI1233,'PIVOT REPORT'!$A$5:$K$1000,5,FALSE),"")</f>
        <v/>
      </c>
      <c r="AP1233" s="91" t="str">
        <f>IFERROR(VLOOKUP($AI1233,'PIVOT REPORT'!$A$5:$K$1000,6,FALSE),"")</f>
        <v/>
      </c>
      <c r="AQ1233" s="91" t="str">
        <f>IFERROR(VLOOKUP($AI1233,'PIVOT REPORT'!$A$5:$K$1000,7,FALSE),"")</f>
        <v/>
      </c>
      <c r="AR1233" s="91" t="str">
        <f>IFERROR(VLOOKUP($AI1233,'PIVOT REPORT'!$A$5:$K$1000,8,FALSE),"")</f>
        <v/>
      </c>
      <c r="AS1233" s="1"/>
      <c r="AT1233" s="1" t="str">
        <f t="shared" si="111"/>
        <v/>
      </c>
      <c r="AU1233" s="1" t="str">
        <f t="shared" si="112"/>
        <v>REGLIST</v>
      </c>
      <c r="AV1233" s="1" t="str">
        <f t="shared" si="113"/>
        <v>REGLIST</v>
      </c>
      <c r="AW1233" s="97">
        <f t="shared" si="114"/>
        <v>0</v>
      </c>
      <c r="AX1233" s="96">
        <f t="shared" si="115"/>
        <v>0</v>
      </c>
      <c r="AY1233" s="96">
        <f t="shared" si="116"/>
        <v>0</v>
      </c>
      <c r="AZ1233" s="96">
        <f t="shared" si="117"/>
        <v>0</v>
      </c>
      <c r="BA1233" s="96">
        <f t="shared" si="118"/>
        <v>0</v>
      </c>
      <c r="BB1233" s="96">
        <f t="shared" si="119"/>
        <v>0</v>
      </c>
    </row>
    <row r="1234" spans="33:54" hidden="1" x14ac:dyDescent="0.25">
      <c r="AG1234" s="1" t="str">
        <f t="shared" si="120"/>
        <v/>
      </c>
      <c r="AH1234" s="90">
        <v>660</v>
      </c>
      <c r="AI1234" s="90">
        <v>660</v>
      </c>
      <c r="AJ1234" s="1" t="str">
        <f>IFERROR(VLOOKUP(VLOOKUP($AI1234,SALESTRANS,4,FALSE),'Master Info'!$A$14:$U$113,17,FALSE),"")</f>
        <v/>
      </c>
      <c r="AK1234" s="1" t="str">
        <f>'Master Info'!$B$6&amp;Return!AI1234</f>
        <v>17-18/660</v>
      </c>
      <c r="AL1234" s="93" t="str">
        <f>IFERROR(VLOOKUP($AI1234,'PIVOT REPORT'!$A$5:$K$1000,3,FALSE),"")</f>
        <v/>
      </c>
      <c r="AM1234" s="91" t="str">
        <f>IFERROR(VLOOKUP($AI1234,'PIVOT REPORT'!$A$5:$K$1000,9,FALSE),"")</f>
        <v/>
      </c>
      <c r="AN1234" s="95" t="str">
        <f>IFERROR(VLOOKUP($AI1234,'PIVOT REPORT'!$A$5:$K$1000,4,FALSE),"")</f>
        <v/>
      </c>
      <c r="AO1234" s="91" t="str">
        <f>IFERROR(VLOOKUP($AI1234,'PIVOT REPORT'!$A$5:$K$1000,5,FALSE),"")</f>
        <v/>
      </c>
      <c r="AP1234" s="91" t="str">
        <f>IFERROR(VLOOKUP($AI1234,'PIVOT REPORT'!$A$5:$K$1000,6,FALSE),"")</f>
        <v/>
      </c>
      <c r="AQ1234" s="91" t="str">
        <f>IFERROR(VLOOKUP($AI1234,'PIVOT REPORT'!$A$5:$K$1000,7,FALSE),"")</f>
        <v/>
      </c>
      <c r="AR1234" s="91" t="str">
        <f>IFERROR(VLOOKUP($AI1234,'PIVOT REPORT'!$A$5:$K$1000,8,FALSE),"")</f>
        <v/>
      </c>
      <c r="AS1234" s="1"/>
      <c r="AT1234" s="1" t="str">
        <f t="shared" si="111"/>
        <v/>
      </c>
      <c r="AU1234" s="1" t="str">
        <f t="shared" si="112"/>
        <v>REGLIST</v>
      </c>
      <c r="AV1234" s="1" t="str">
        <f t="shared" si="113"/>
        <v>REGLIST</v>
      </c>
      <c r="AW1234" s="97">
        <f t="shared" si="114"/>
        <v>0</v>
      </c>
      <c r="AX1234" s="96">
        <f t="shared" si="115"/>
        <v>0</v>
      </c>
      <c r="AY1234" s="96">
        <f t="shared" si="116"/>
        <v>0</v>
      </c>
      <c r="AZ1234" s="96">
        <f t="shared" si="117"/>
        <v>0</v>
      </c>
      <c r="BA1234" s="96">
        <f t="shared" si="118"/>
        <v>0</v>
      </c>
      <c r="BB1234" s="96">
        <f t="shared" si="119"/>
        <v>0</v>
      </c>
    </row>
    <row r="1235" spans="33:54" hidden="1" x14ac:dyDescent="0.25">
      <c r="AG1235" s="1" t="str">
        <f t="shared" si="120"/>
        <v/>
      </c>
      <c r="AH1235" s="90">
        <v>661</v>
      </c>
      <c r="AI1235" s="90">
        <v>661</v>
      </c>
      <c r="AJ1235" s="1" t="str">
        <f>IFERROR(VLOOKUP(VLOOKUP($AI1235,SALESTRANS,4,FALSE),'Master Info'!$A$14:$U$113,17,FALSE),"")</f>
        <v/>
      </c>
      <c r="AK1235" s="1" t="str">
        <f>'Master Info'!$B$6&amp;Return!AI1235</f>
        <v>17-18/661</v>
      </c>
      <c r="AL1235" s="93" t="str">
        <f>IFERROR(VLOOKUP($AI1235,'PIVOT REPORT'!$A$5:$K$1000,3,FALSE),"")</f>
        <v/>
      </c>
      <c r="AM1235" s="91" t="str">
        <f>IFERROR(VLOOKUP($AI1235,'PIVOT REPORT'!$A$5:$K$1000,9,FALSE),"")</f>
        <v/>
      </c>
      <c r="AN1235" s="95" t="str">
        <f>IFERROR(VLOOKUP($AI1235,'PIVOT REPORT'!$A$5:$K$1000,4,FALSE),"")</f>
        <v/>
      </c>
      <c r="AO1235" s="91" t="str">
        <f>IFERROR(VLOOKUP($AI1235,'PIVOT REPORT'!$A$5:$K$1000,5,FALSE),"")</f>
        <v/>
      </c>
      <c r="AP1235" s="91" t="str">
        <f>IFERROR(VLOOKUP($AI1235,'PIVOT REPORT'!$A$5:$K$1000,6,FALSE),"")</f>
        <v/>
      </c>
      <c r="AQ1235" s="91" t="str">
        <f>IFERROR(VLOOKUP($AI1235,'PIVOT REPORT'!$A$5:$K$1000,7,FALSE),"")</f>
        <v/>
      </c>
      <c r="AR1235" s="91" t="str">
        <f>IFERROR(VLOOKUP($AI1235,'PIVOT REPORT'!$A$5:$K$1000,8,FALSE),"")</f>
        <v/>
      </c>
      <c r="AS1235" s="1"/>
      <c r="AT1235" s="1" t="str">
        <f t="shared" si="111"/>
        <v/>
      </c>
      <c r="AU1235" s="1" t="str">
        <f t="shared" si="112"/>
        <v>REGLIST</v>
      </c>
      <c r="AV1235" s="1" t="str">
        <f t="shared" si="113"/>
        <v>REGLIST</v>
      </c>
      <c r="AW1235" s="97">
        <f t="shared" si="114"/>
        <v>0</v>
      </c>
      <c r="AX1235" s="96">
        <f t="shared" si="115"/>
        <v>0</v>
      </c>
      <c r="AY1235" s="96">
        <f t="shared" si="116"/>
        <v>0</v>
      </c>
      <c r="AZ1235" s="96">
        <f t="shared" si="117"/>
        <v>0</v>
      </c>
      <c r="BA1235" s="96">
        <f t="shared" si="118"/>
        <v>0</v>
      </c>
      <c r="BB1235" s="96">
        <f t="shared" si="119"/>
        <v>0</v>
      </c>
    </row>
    <row r="1236" spans="33:54" hidden="1" x14ac:dyDescent="0.25">
      <c r="AG1236" s="1" t="str">
        <f t="shared" si="120"/>
        <v/>
      </c>
      <c r="AH1236" s="90">
        <v>662</v>
      </c>
      <c r="AI1236" s="90">
        <v>662</v>
      </c>
      <c r="AJ1236" s="1" t="str">
        <f>IFERROR(VLOOKUP(VLOOKUP($AI1236,SALESTRANS,4,FALSE),'Master Info'!$A$14:$U$113,17,FALSE),"")</f>
        <v/>
      </c>
      <c r="AK1236" s="1" t="str">
        <f>'Master Info'!$B$6&amp;Return!AI1236</f>
        <v>17-18/662</v>
      </c>
      <c r="AL1236" s="93" t="str">
        <f>IFERROR(VLOOKUP($AI1236,'PIVOT REPORT'!$A$5:$K$1000,3,FALSE),"")</f>
        <v/>
      </c>
      <c r="AM1236" s="91" t="str">
        <f>IFERROR(VLOOKUP($AI1236,'PIVOT REPORT'!$A$5:$K$1000,9,FALSE),"")</f>
        <v/>
      </c>
      <c r="AN1236" s="95" t="str">
        <f>IFERROR(VLOOKUP($AI1236,'PIVOT REPORT'!$A$5:$K$1000,4,FALSE),"")</f>
        <v/>
      </c>
      <c r="AO1236" s="91" t="str">
        <f>IFERROR(VLOOKUP($AI1236,'PIVOT REPORT'!$A$5:$K$1000,5,FALSE),"")</f>
        <v/>
      </c>
      <c r="AP1236" s="91" t="str">
        <f>IFERROR(VLOOKUP($AI1236,'PIVOT REPORT'!$A$5:$K$1000,6,FALSE),"")</f>
        <v/>
      </c>
      <c r="AQ1236" s="91" t="str">
        <f>IFERROR(VLOOKUP($AI1236,'PIVOT REPORT'!$A$5:$K$1000,7,FALSE),"")</f>
        <v/>
      </c>
      <c r="AR1236" s="91" t="str">
        <f>IFERROR(VLOOKUP($AI1236,'PIVOT REPORT'!$A$5:$K$1000,8,FALSE),"")</f>
        <v/>
      </c>
      <c r="AS1236" s="1"/>
      <c r="AT1236" s="1" t="str">
        <f t="shared" si="111"/>
        <v/>
      </c>
      <c r="AU1236" s="1" t="str">
        <f t="shared" si="112"/>
        <v>REGLIST</v>
      </c>
      <c r="AV1236" s="1" t="str">
        <f t="shared" si="113"/>
        <v>REGLIST</v>
      </c>
      <c r="AW1236" s="97">
        <f t="shared" si="114"/>
        <v>0</v>
      </c>
      <c r="AX1236" s="96">
        <f t="shared" si="115"/>
        <v>0</v>
      </c>
      <c r="AY1236" s="96">
        <f t="shared" si="116"/>
        <v>0</v>
      </c>
      <c r="AZ1236" s="96">
        <f t="shared" si="117"/>
        <v>0</v>
      </c>
      <c r="BA1236" s="96">
        <f t="shared" si="118"/>
        <v>0</v>
      </c>
      <c r="BB1236" s="96">
        <f t="shared" si="119"/>
        <v>0</v>
      </c>
    </row>
    <row r="1237" spans="33:54" hidden="1" x14ac:dyDescent="0.25">
      <c r="AG1237" s="1" t="str">
        <f t="shared" si="120"/>
        <v/>
      </c>
      <c r="AH1237" s="90">
        <v>663</v>
      </c>
      <c r="AI1237" s="90">
        <v>663</v>
      </c>
      <c r="AJ1237" s="1" t="str">
        <f>IFERROR(VLOOKUP(VLOOKUP($AI1237,SALESTRANS,4,FALSE),'Master Info'!$A$14:$U$113,17,FALSE),"")</f>
        <v/>
      </c>
      <c r="AK1237" s="1" t="str">
        <f>'Master Info'!$B$6&amp;Return!AI1237</f>
        <v>17-18/663</v>
      </c>
      <c r="AL1237" s="93" t="str">
        <f>IFERROR(VLOOKUP($AI1237,'PIVOT REPORT'!$A$5:$K$1000,3,FALSE),"")</f>
        <v/>
      </c>
      <c r="AM1237" s="91" t="str">
        <f>IFERROR(VLOOKUP($AI1237,'PIVOT REPORT'!$A$5:$K$1000,9,FALSE),"")</f>
        <v/>
      </c>
      <c r="AN1237" s="95" t="str">
        <f>IFERROR(VLOOKUP($AI1237,'PIVOT REPORT'!$A$5:$K$1000,4,FALSE),"")</f>
        <v/>
      </c>
      <c r="AO1237" s="91" t="str">
        <f>IFERROR(VLOOKUP($AI1237,'PIVOT REPORT'!$A$5:$K$1000,5,FALSE),"")</f>
        <v/>
      </c>
      <c r="AP1237" s="91" t="str">
        <f>IFERROR(VLOOKUP($AI1237,'PIVOT REPORT'!$A$5:$K$1000,6,FALSE),"")</f>
        <v/>
      </c>
      <c r="AQ1237" s="91" t="str">
        <f>IFERROR(VLOOKUP($AI1237,'PIVOT REPORT'!$A$5:$K$1000,7,FALSE),"")</f>
        <v/>
      </c>
      <c r="AR1237" s="91" t="str">
        <f>IFERROR(VLOOKUP($AI1237,'PIVOT REPORT'!$A$5:$K$1000,8,FALSE),"")</f>
        <v/>
      </c>
      <c r="AS1237" s="1"/>
      <c r="AT1237" s="1" t="str">
        <f t="shared" si="111"/>
        <v/>
      </c>
      <c r="AU1237" s="1" t="str">
        <f t="shared" si="112"/>
        <v>REGLIST</v>
      </c>
      <c r="AV1237" s="1" t="str">
        <f t="shared" si="113"/>
        <v>REGLIST</v>
      </c>
      <c r="AW1237" s="97">
        <f t="shared" si="114"/>
        <v>0</v>
      </c>
      <c r="AX1237" s="96">
        <f t="shared" si="115"/>
        <v>0</v>
      </c>
      <c r="AY1237" s="96">
        <f t="shared" si="116"/>
        <v>0</v>
      </c>
      <c r="AZ1237" s="96">
        <f t="shared" si="117"/>
        <v>0</v>
      </c>
      <c r="BA1237" s="96">
        <f t="shared" si="118"/>
        <v>0</v>
      </c>
      <c r="BB1237" s="96">
        <f t="shared" si="119"/>
        <v>0</v>
      </c>
    </row>
    <row r="1238" spans="33:54" hidden="1" x14ac:dyDescent="0.25">
      <c r="AG1238" s="1" t="str">
        <f t="shared" si="120"/>
        <v/>
      </c>
      <c r="AH1238" s="90">
        <v>664</v>
      </c>
      <c r="AI1238" s="90">
        <v>664</v>
      </c>
      <c r="AJ1238" s="1" t="str">
        <f>IFERROR(VLOOKUP(VLOOKUP($AI1238,SALESTRANS,4,FALSE),'Master Info'!$A$14:$U$113,17,FALSE),"")</f>
        <v/>
      </c>
      <c r="AK1238" s="1" t="str">
        <f>'Master Info'!$B$6&amp;Return!AI1238</f>
        <v>17-18/664</v>
      </c>
      <c r="AL1238" s="93" t="str">
        <f>IFERROR(VLOOKUP($AI1238,'PIVOT REPORT'!$A$5:$K$1000,3,FALSE),"")</f>
        <v/>
      </c>
      <c r="AM1238" s="91" t="str">
        <f>IFERROR(VLOOKUP($AI1238,'PIVOT REPORT'!$A$5:$K$1000,9,FALSE),"")</f>
        <v/>
      </c>
      <c r="AN1238" s="95" t="str">
        <f>IFERROR(VLOOKUP($AI1238,'PIVOT REPORT'!$A$5:$K$1000,4,FALSE),"")</f>
        <v/>
      </c>
      <c r="AO1238" s="91" t="str">
        <f>IFERROR(VLOOKUP($AI1238,'PIVOT REPORT'!$A$5:$K$1000,5,FALSE),"")</f>
        <v/>
      </c>
      <c r="AP1238" s="91" t="str">
        <f>IFERROR(VLOOKUP($AI1238,'PIVOT REPORT'!$A$5:$K$1000,6,FALSE),"")</f>
        <v/>
      </c>
      <c r="AQ1238" s="91" t="str">
        <f>IFERROR(VLOOKUP($AI1238,'PIVOT REPORT'!$A$5:$K$1000,7,FALSE),"")</f>
        <v/>
      </c>
      <c r="AR1238" s="91" t="str">
        <f>IFERROR(VLOOKUP($AI1238,'PIVOT REPORT'!$A$5:$K$1000,8,FALSE),"")</f>
        <v/>
      </c>
      <c r="AS1238" s="1"/>
      <c r="AT1238" s="1" t="str">
        <f t="shared" si="111"/>
        <v/>
      </c>
      <c r="AU1238" s="1" t="str">
        <f t="shared" si="112"/>
        <v>REGLIST</v>
      </c>
      <c r="AV1238" s="1" t="str">
        <f t="shared" si="113"/>
        <v>REGLIST</v>
      </c>
      <c r="AW1238" s="97">
        <f t="shared" si="114"/>
        <v>0</v>
      </c>
      <c r="AX1238" s="96">
        <f t="shared" si="115"/>
        <v>0</v>
      </c>
      <c r="AY1238" s="96">
        <f t="shared" si="116"/>
        <v>0</v>
      </c>
      <c r="AZ1238" s="96">
        <f t="shared" si="117"/>
        <v>0</v>
      </c>
      <c r="BA1238" s="96">
        <f t="shared" si="118"/>
        <v>0</v>
      </c>
      <c r="BB1238" s="96">
        <f t="shared" si="119"/>
        <v>0</v>
      </c>
    </row>
    <row r="1239" spans="33:54" hidden="1" x14ac:dyDescent="0.25">
      <c r="AG1239" s="1" t="str">
        <f t="shared" si="120"/>
        <v/>
      </c>
      <c r="AH1239" s="90">
        <v>665</v>
      </c>
      <c r="AI1239" s="90">
        <v>665</v>
      </c>
      <c r="AJ1239" s="1" t="str">
        <f>IFERROR(VLOOKUP(VLOOKUP($AI1239,SALESTRANS,4,FALSE),'Master Info'!$A$14:$U$113,17,FALSE),"")</f>
        <v/>
      </c>
      <c r="AK1239" s="1" t="str">
        <f>'Master Info'!$B$6&amp;Return!AI1239</f>
        <v>17-18/665</v>
      </c>
      <c r="AL1239" s="93" t="str">
        <f>IFERROR(VLOOKUP($AI1239,'PIVOT REPORT'!$A$5:$K$1000,3,FALSE),"")</f>
        <v/>
      </c>
      <c r="AM1239" s="91" t="str">
        <f>IFERROR(VLOOKUP($AI1239,'PIVOT REPORT'!$A$5:$K$1000,9,FALSE),"")</f>
        <v/>
      </c>
      <c r="AN1239" s="95" t="str">
        <f>IFERROR(VLOOKUP($AI1239,'PIVOT REPORT'!$A$5:$K$1000,4,FALSE),"")</f>
        <v/>
      </c>
      <c r="AO1239" s="91" t="str">
        <f>IFERROR(VLOOKUP($AI1239,'PIVOT REPORT'!$A$5:$K$1000,5,FALSE),"")</f>
        <v/>
      </c>
      <c r="AP1239" s="91" t="str">
        <f>IFERROR(VLOOKUP($AI1239,'PIVOT REPORT'!$A$5:$K$1000,6,FALSE),"")</f>
        <v/>
      </c>
      <c r="AQ1239" s="91" t="str">
        <f>IFERROR(VLOOKUP($AI1239,'PIVOT REPORT'!$A$5:$K$1000,7,FALSE),"")</f>
        <v/>
      </c>
      <c r="AR1239" s="91" t="str">
        <f>IFERROR(VLOOKUP($AI1239,'PIVOT REPORT'!$A$5:$K$1000,8,FALSE),"")</f>
        <v/>
      </c>
      <c r="AS1239" s="1"/>
      <c r="AT1239" s="1" t="str">
        <f t="shared" si="111"/>
        <v/>
      </c>
      <c r="AU1239" s="1" t="str">
        <f t="shared" si="112"/>
        <v>REGLIST</v>
      </c>
      <c r="AV1239" s="1" t="str">
        <f t="shared" si="113"/>
        <v>REGLIST</v>
      </c>
      <c r="AW1239" s="97">
        <f t="shared" si="114"/>
        <v>0</v>
      </c>
      <c r="AX1239" s="96">
        <f t="shared" si="115"/>
        <v>0</v>
      </c>
      <c r="AY1239" s="96">
        <f t="shared" si="116"/>
        <v>0</v>
      </c>
      <c r="AZ1239" s="96">
        <f t="shared" si="117"/>
        <v>0</v>
      </c>
      <c r="BA1239" s="96">
        <f t="shared" si="118"/>
        <v>0</v>
      </c>
      <c r="BB1239" s="96">
        <f t="shared" si="119"/>
        <v>0</v>
      </c>
    </row>
    <row r="1240" spans="33:54" hidden="1" x14ac:dyDescent="0.25">
      <c r="AG1240" s="1" t="str">
        <f t="shared" si="120"/>
        <v/>
      </c>
      <c r="AH1240" s="90">
        <v>666</v>
      </c>
      <c r="AI1240" s="90">
        <v>666</v>
      </c>
      <c r="AJ1240" s="1" t="str">
        <f>IFERROR(VLOOKUP(VLOOKUP($AI1240,SALESTRANS,4,FALSE),'Master Info'!$A$14:$U$113,17,FALSE),"")</f>
        <v/>
      </c>
      <c r="AK1240" s="1" t="str">
        <f>'Master Info'!$B$6&amp;Return!AI1240</f>
        <v>17-18/666</v>
      </c>
      <c r="AL1240" s="93" t="str">
        <f>IFERROR(VLOOKUP($AI1240,'PIVOT REPORT'!$A$5:$K$1000,3,FALSE),"")</f>
        <v/>
      </c>
      <c r="AM1240" s="91" t="str">
        <f>IFERROR(VLOOKUP($AI1240,'PIVOT REPORT'!$A$5:$K$1000,9,FALSE),"")</f>
        <v/>
      </c>
      <c r="AN1240" s="95" t="str">
        <f>IFERROR(VLOOKUP($AI1240,'PIVOT REPORT'!$A$5:$K$1000,4,FALSE),"")</f>
        <v/>
      </c>
      <c r="AO1240" s="91" t="str">
        <f>IFERROR(VLOOKUP($AI1240,'PIVOT REPORT'!$A$5:$K$1000,5,FALSE),"")</f>
        <v/>
      </c>
      <c r="AP1240" s="91" t="str">
        <f>IFERROR(VLOOKUP($AI1240,'PIVOT REPORT'!$A$5:$K$1000,6,FALSE),"")</f>
        <v/>
      </c>
      <c r="AQ1240" s="91" t="str">
        <f>IFERROR(VLOOKUP($AI1240,'PIVOT REPORT'!$A$5:$K$1000,7,FALSE),"")</f>
        <v/>
      </c>
      <c r="AR1240" s="91" t="str">
        <f>IFERROR(VLOOKUP($AI1240,'PIVOT REPORT'!$A$5:$K$1000,8,FALSE),"")</f>
        <v/>
      </c>
      <c r="AS1240" s="1"/>
      <c r="AT1240" s="1" t="str">
        <f t="shared" si="111"/>
        <v/>
      </c>
      <c r="AU1240" s="1" t="str">
        <f t="shared" si="112"/>
        <v>REGLIST</v>
      </c>
      <c r="AV1240" s="1" t="str">
        <f t="shared" si="113"/>
        <v>REGLIST</v>
      </c>
      <c r="AW1240" s="97">
        <f t="shared" si="114"/>
        <v>0</v>
      </c>
      <c r="AX1240" s="96">
        <f t="shared" si="115"/>
        <v>0</v>
      </c>
      <c r="AY1240" s="96">
        <f t="shared" si="116"/>
        <v>0</v>
      </c>
      <c r="AZ1240" s="96">
        <f t="shared" si="117"/>
        <v>0</v>
      </c>
      <c r="BA1240" s="96">
        <f t="shared" si="118"/>
        <v>0</v>
      </c>
      <c r="BB1240" s="96">
        <f t="shared" si="119"/>
        <v>0</v>
      </c>
    </row>
    <row r="1241" spans="33:54" hidden="1" x14ac:dyDescent="0.25">
      <c r="AG1241" s="1" t="str">
        <f t="shared" si="120"/>
        <v/>
      </c>
      <c r="AH1241" s="90">
        <v>667</v>
      </c>
      <c r="AI1241" s="90">
        <v>667</v>
      </c>
      <c r="AJ1241" s="1" t="str">
        <f>IFERROR(VLOOKUP(VLOOKUP($AI1241,SALESTRANS,4,FALSE),'Master Info'!$A$14:$U$113,17,FALSE),"")</f>
        <v/>
      </c>
      <c r="AK1241" s="1" t="str">
        <f>'Master Info'!$B$6&amp;Return!AI1241</f>
        <v>17-18/667</v>
      </c>
      <c r="AL1241" s="93" t="str">
        <f>IFERROR(VLOOKUP($AI1241,'PIVOT REPORT'!$A$5:$K$1000,3,FALSE),"")</f>
        <v/>
      </c>
      <c r="AM1241" s="91" t="str">
        <f>IFERROR(VLOOKUP($AI1241,'PIVOT REPORT'!$A$5:$K$1000,9,FALSE),"")</f>
        <v/>
      </c>
      <c r="AN1241" s="95" t="str">
        <f>IFERROR(VLOOKUP($AI1241,'PIVOT REPORT'!$A$5:$K$1000,4,FALSE),"")</f>
        <v/>
      </c>
      <c r="AO1241" s="91" t="str">
        <f>IFERROR(VLOOKUP($AI1241,'PIVOT REPORT'!$A$5:$K$1000,5,FALSE),"")</f>
        <v/>
      </c>
      <c r="AP1241" s="91" t="str">
        <f>IFERROR(VLOOKUP($AI1241,'PIVOT REPORT'!$A$5:$K$1000,6,FALSE),"")</f>
        <v/>
      </c>
      <c r="AQ1241" s="91" t="str">
        <f>IFERROR(VLOOKUP($AI1241,'PIVOT REPORT'!$A$5:$K$1000,7,FALSE),"")</f>
        <v/>
      </c>
      <c r="AR1241" s="91" t="str">
        <f>IFERROR(VLOOKUP($AI1241,'PIVOT REPORT'!$A$5:$K$1000,8,FALSE),"")</f>
        <v/>
      </c>
      <c r="AS1241" s="1"/>
      <c r="AT1241" s="1" t="str">
        <f t="shared" si="111"/>
        <v/>
      </c>
      <c r="AU1241" s="1" t="str">
        <f t="shared" si="112"/>
        <v>REGLIST</v>
      </c>
      <c r="AV1241" s="1" t="str">
        <f t="shared" si="113"/>
        <v>REGLIST</v>
      </c>
      <c r="AW1241" s="97">
        <f t="shared" si="114"/>
        <v>0</v>
      </c>
      <c r="AX1241" s="96">
        <f t="shared" si="115"/>
        <v>0</v>
      </c>
      <c r="AY1241" s="96">
        <f t="shared" si="116"/>
        <v>0</v>
      </c>
      <c r="AZ1241" s="96">
        <f t="shared" si="117"/>
        <v>0</v>
      </c>
      <c r="BA1241" s="96">
        <f t="shared" si="118"/>
        <v>0</v>
      </c>
      <c r="BB1241" s="96">
        <f t="shared" si="119"/>
        <v>0</v>
      </c>
    </row>
    <row r="1242" spans="33:54" hidden="1" x14ac:dyDescent="0.25">
      <c r="AG1242" s="1" t="str">
        <f t="shared" si="120"/>
        <v/>
      </c>
      <c r="AH1242" s="90">
        <v>668</v>
      </c>
      <c r="AI1242" s="90">
        <v>668</v>
      </c>
      <c r="AJ1242" s="1" t="str">
        <f>IFERROR(VLOOKUP(VLOOKUP($AI1242,SALESTRANS,4,FALSE),'Master Info'!$A$14:$U$113,17,FALSE),"")</f>
        <v/>
      </c>
      <c r="AK1242" s="1" t="str">
        <f>'Master Info'!$B$6&amp;Return!AI1242</f>
        <v>17-18/668</v>
      </c>
      <c r="AL1242" s="93" t="str">
        <f>IFERROR(VLOOKUP($AI1242,'PIVOT REPORT'!$A$5:$K$1000,3,FALSE),"")</f>
        <v/>
      </c>
      <c r="AM1242" s="91" t="str">
        <f>IFERROR(VLOOKUP($AI1242,'PIVOT REPORT'!$A$5:$K$1000,9,FALSE),"")</f>
        <v/>
      </c>
      <c r="AN1242" s="95" t="str">
        <f>IFERROR(VLOOKUP($AI1242,'PIVOT REPORT'!$A$5:$K$1000,4,FALSE),"")</f>
        <v/>
      </c>
      <c r="AO1242" s="91" t="str">
        <f>IFERROR(VLOOKUP($AI1242,'PIVOT REPORT'!$A$5:$K$1000,5,FALSE),"")</f>
        <v/>
      </c>
      <c r="AP1242" s="91" t="str">
        <f>IFERROR(VLOOKUP($AI1242,'PIVOT REPORT'!$A$5:$K$1000,6,FALSE),"")</f>
        <v/>
      </c>
      <c r="AQ1242" s="91" t="str">
        <f>IFERROR(VLOOKUP($AI1242,'PIVOT REPORT'!$A$5:$K$1000,7,FALSE),"")</f>
        <v/>
      </c>
      <c r="AR1242" s="91" t="str">
        <f>IFERROR(VLOOKUP($AI1242,'PIVOT REPORT'!$A$5:$K$1000,8,FALSE),"")</f>
        <v/>
      </c>
      <c r="AS1242" s="1"/>
      <c r="AT1242" s="1" t="str">
        <f t="shared" si="111"/>
        <v/>
      </c>
      <c r="AU1242" s="1" t="str">
        <f t="shared" si="112"/>
        <v>REGLIST</v>
      </c>
      <c r="AV1242" s="1" t="str">
        <f t="shared" si="113"/>
        <v>REGLIST</v>
      </c>
      <c r="AW1242" s="97">
        <f t="shared" si="114"/>
        <v>0</v>
      </c>
      <c r="AX1242" s="96">
        <f t="shared" si="115"/>
        <v>0</v>
      </c>
      <c r="AY1242" s="96">
        <f t="shared" si="116"/>
        <v>0</v>
      </c>
      <c r="AZ1242" s="96">
        <f t="shared" si="117"/>
        <v>0</v>
      </c>
      <c r="BA1242" s="96">
        <f t="shared" si="118"/>
        <v>0</v>
      </c>
      <c r="BB1242" s="96">
        <f t="shared" si="119"/>
        <v>0</v>
      </c>
    </row>
    <row r="1243" spans="33:54" hidden="1" x14ac:dyDescent="0.25">
      <c r="AG1243" s="1" t="str">
        <f t="shared" si="120"/>
        <v/>
      </c>
      <c r="AH1243" s="90">
        <v>669</v>
      </c>
      <c r="AI1243" s="90">
        <v>669</v>
      </c>
      <c r="AJ1243" s="1" t="str">
        <f>IFERROR(VLOOKUP(VLOOKUP($AI1243,SALESTRANS,4,FALSE),'Master Info'!$A$14:$U$113,17,FALSE),"")</f>
        <v/>
      </c>
      <c r="AK1243" s="1" t="str">
        <f>'Master Info'!$B$6&amp;Return!AI1243</f>
        <v>17-18/669</v>
      </c>
      <c r="AL1243" s="93" t="str">
        <f>IFERROR(VLOOKUP($AI1243,'PIVOT REPORT'!$A$5:$K$1000,3,FALSE),"")</f>
        <v/>
      </c>
      <c r="AM1243" s="91" t="str">
        <f>IFERROR(VLOOKUP($AI1243,'PIVOT REPORT'!$A$5:$K$1000,9,FALSE),"")</f>
        <v/>
      </c>
      <c r="AN1243" s="95" t="str">
        <f>IFERROR(VLOOKUP($AI1243,'PIVOT REPORT'!$A$5:$K$1000,4,FALSE),"")</f>
        <v/>
      </c>
      <c r="AO1243" s="91" t="str">
        <f>IFERROR(VLOOKUP($AI1243,'PIVOT REPORT'!$A$5:$K$1000,5,FALSE),"")</f>
        <v/>
      </c>
      <c r="AP1243" s="91" t="str">
        <f>IFERROR(VLOOKUP($AI1243,'PIVOT REPORT'!$A$5:$K$1000,6,FALSE),"")</f>
        <v/>
      </c>
      <c r="AQ1243" s="91" t="str">
        <f>IFERROR(VLOOKUP($AI1243,'PIVOT REPORT'!$A$5:$K$1000,7,FALSE),"")</f>
        <v/>
      </c>
      <c r="AR1243" s="91" t="str">
        <f>IFERROR(VLOOKUP($AI1243,'PIVOT REPORT'!$A$5:$K$1000,8,FALSE),"")</f>
        <v/>
      </c>
      <c r="AS1243" s="1"/>
      <c r="AT1243" s="1" t="str">
        <f t="shared" si="111"/>
        <v/>
      </c>
      <c r="AU1243" s="1" t="str">
        <f t="shared" si="112"/>
        <v>REGLIST</v>
      </c>
      <c r="AV1243" s="1" t="str">
        <f t="shared" si="113"/>
        <v>REGLIST</v>
      </c>
      <c r="AW1243" s="97">
        <f t="shared" si="114"/>
        <v>0</v>
      </c>
      <c r="AX1243" s="96">
        <f t="shared" si="115"/>
        <v>0</v>
      </c>
      <c r="AY1243" s="96">
        <f t="shared" si="116"/>
        <v>0</v>
      </c>
      <c r="AZ1243" s="96">
        <f t="shared" si="117"/>
        <v>0</v>
      </c>
      <c r="BA1243" s="96">
        <f t="shared" si="118"/>
        <v>0</v>
      </c>
      <c r="BB1243" s="96">
        <f t="shared" si="119"/>
        <v>0</v>
      </c>
    </row>
    <row r="1244" spans="33:54" hidden="1" x14ac:dyDescent="0.25">
      <c r="AG1244" s="1" t="str">
        <f t="shared" si="120"/>
        <v/>
      </c>
      <c r="AH1244" s="90">
        <v>670</v>
      </c>
      <c r="AI1244" s="90">
        <v>670</v>
      </c>
      <c r="AJ1244" s="1" t="str">
        <f>IFERROR(VLOOKUP(VLOOKUP($AI1244,SALESTRANS,4,FALSE),'Master Info'!$A$14:$U$113,17,FALSE),"")</f>
        <v/>
      </c>
      <c r="AK1244" s="1" t="str">
        <f>'Master Info'!$B$6&amp;Return!AI1244</f>
        <v>17-18/670</v>
      </c>
      <c r="AL1244" s="93" t="str">
        <f>IFERROR(VLOOKUP($AI1244,'PIVOT REPORT'!$A$5:$K$1000,3,FALSE),"")</f>
        <v/>
      </c>
      <c r="AM1244" s="91" t="str">
        <f>IFERROR(VLOOKUP($AI1244,'PIVOT REPORT'!$A$5:$K$1000,9,FALSE),"")</f>
        <v/>
      </c>
      <c r="AN1244" s="95" t="str">
        <f>IFERROR(VLOOKUP($AI1244,'PIVOT REPORT'!$A$5:$K$1000,4,FALSE),"")</f>
        <v/>
      </c>
      <c r="AO1244" s="91" t="str">
        <f>IFERROR(VLOOKUP($AI1244,'PIVOT REPORT'!$A$5:$K$1000,5,FALSE),"")</f>
        <v/>
      </c>
      <c r="AP1244" s="91" t="str">
        <f>IFERROR(VLOOKUP($AI1244,'PIVOT REPORT'!$A$5:$K$1000,6,FALSE),"")</f>
        <v/>
      </c>
      <c r="AQ1244" s="91" t="str">
        <f>IFERROR(VLOOKUP($AI1244,'PIVOT REPORT'!$A$5:$K$1000,7,FALSE),"")</f>
        <v/>
      </c>
      <c r="AR1244" s="91" t="str">
        <f>IFERROR(VLOOKUP($AI1244,'PIVOT REPORT'!$A$5:$K$1000,8,FALSE),"")</f>
        <v/>
      </c>
      <c r="AS1244" s="1"/>
      <c r="AT1244" s="1" t="str">
        <f t="shared" si="111"/>
        <v/>
      </c>
      <c r="AU1244" s="1" t="str">
        <f t="shared" si="112"/>
        <v>REGLIST</v>
      </c>
      <c r="AV1244" s="1" t="str">
        <f t="shared" si="113"/>
        <v>REGLIST</v>
      </c>
      <c r="AW1244" s="97">
        <f t="shared" si="114"/>
        <v>0</v>
      </c>
      <c r="AX1244" s="96">
        <f t="shared" si="115"/>
        <v>0</v>
      </c>
      <c r="AY1244" s="96">
        <f t="shared" si="116"/>
        <v>0</v>
      </c>
      <c r="AZ1244" s="96">
        <f t="shared" si="117"/>
        <v>0</v>
      </c>
      <c r="BA1244" s="96">
        <f t="shared" si="118"/>
        <v>0</v>
      </c>
      <c r="BB1244" s="96">
        <f t="shared" si="119"/>
        <v>0</v>
      </c>
    </row>
    <row r="1245" spans="33:54" hidden="1" x14ac:dyDescent="0.25">
      <c r="AG1245" s="1" t="str">
        <f t="shared" si="120"/>
        <v/>
      </c>
      <c r="AH1245" s="90">
        <v>671</v>
      </c>
      <c r="AI1245" s="90">
        <v>671</v>
      </c>
      <c r="AJ1245" s="1" t="str">
        <f>IFERROR(VLOOKUP(VLOOKUP($AI1245,SALESTRANS,4,FALSE),'Master Info'!$A$14:$U$113,17,FALSE),"")</f>
        <v/>
      </c>
      <c r="AK1245" s="1" t="str">
        <f>'Master Info'!$B$6&amp;Return!AI1245</f>
        <v>17-18/671</v>
      </c>
      <c r="AL1245" s="93" t="str">
        <f>IFERROR(VLOOKUP($AI1245,'PIVOT REPORT'!$A$5:$K$1000,3,FALSE),"")</f>
        <v/>
      </c>
      <c r="AM1245" s="91" t="str">
        <f>IFERROR(VLOOKUP($AI1245,'PIVOT REPORT'!$A$5:$K$1000,9,FALSE),"")</f>
        <v/>
      </c>
      <c r="AN1245" s="95" t="str">
        <f>IFERROR(VLOOKUP($AI1245,'PIVOT REPORT'!$A$5:$K$1000,4,FALSE),"")</f>
        <v/>
      </c>
      <c r="AO1245" s="91" t="str">
        <f>IFERROR(VLOOKUP($AI1245,'PIVOT REPORT'!$A$5:$K$1000,5,FALSE),"")</f>
        <v/>
      </c>
      <c r="AP1245" s="91" t="str">
        <f>IFERROR(VLOOKUP($AI1245,'PIVOT REPORT'!$A$5:$K$1000,6,FALSE),"")</f>
        <v/>
      </c>
      <c r="AQ1245" s="91" t="str">
        <f>IFERROR(VLOOKUP($AI1245,'PIVOT REPORT'!$A$5:$K$1000,7,FALSE),"")</f>
        <v/>
      </c>
      <c r="AR1245" s="91" t="str">
        <f>IFERROR(VLOOKUP($AI1245,'PIVOT REPORT'!$A$5:$K$1000,8,FALSE),"")</f>
        <v/>
      </c>
      <c r="AS1245" s="1"/>
      <c r="AT1245" s="1" t="str">
        <f t="shared" si="111"/>
        <v/>
      </c>
      <c r="AU1245" s="1" t="str">
        <f t="shared" si="112"/>
        <v>REGLIST</v>
      </c>
      <c r="AV1245" s="1" t="str">
        <f t="shared" si="113"/>
        <v>REGLIST</v>
      </c>
      <c r="AW1245" s="97">
        <f t="shared" si="114"/>
        <v>0</v>
      </c>
      <c r="AX1245" s="96">
        <f t="shared" si="115"/>
        <v>0</v>
      </c>
      <c r="AY1245" s="96">
        <f t="shared" si="116"/>
        <v>0</v>
      </c>
      <c r="AZ1245" s="96">
        <f t="shared" si="117"/>
        <v>0</v>
      </c>
      <c r="BA1245" s="96">
        <f t="shared" si="118"/>
        <v>0</v>
      </c>
      <c r="BB1245" s="96">
        <f t="shared" si="119"/>
        <v>0</v>
      </c>
    </row>
    <row r="1246" spans="33:54" hidden="1" x14ac:dyDescent="0.25">
      <c r="AG1246" s="1" t="str">
        <f t="shared" si="120"/>
        <v/>
      </c>
      <c r="AH1246" s="90">
        <v>672</v>
      </c>
      <c r="AI1246" s="90">
        <v>672</v>
      </c>
      <c r="AJ1246" s="1" t="str">
        <f>IFERROR(VLOOKUP(VLOOKUP($AI1246,SALESTRANS,4,FALSE),'Master Info'!$A$14:$U$113,17,FALSE),"")</f>
        <v/>
      </c>
      <c r="AK1246" s="1" t="str">
        <f>'Master Info'!$B$6&amp;Return!AI1246</f>
        <v>17-18/672</v>
      </c>
      <c r="AL1246" s="93" t="str">
        <f>IFERROR(VLOOKUP($AI1246,'PIVOT REPORT'!$A$5:$K$1000,3,FALSE),"")</f>
        <v/>
      </c>
      <c r="AM1246" s="91" t="str">
        <f>IFERROR(VLOOKUP($AI1246,'PIVOT REPORT'!$A$5:$K$1000,9,FALSE),"")</f>
        <v/>
      </c>
      <c r="AN1246" s="95" t="str">
        <f>IFERROR(VLOOKUP($AI1246,'PIVOT REPORT'!$A$5:$K$1000,4,FALSE),"")</f>
        <v/>
      </c>
      <c r="AO1246" s="91" t="str">
        <f>IFERROR(VLOOKUP($AI1246,'PIVOT REPORT'!$A$5:$K$1000,5,FALSE),"")</f>
        <v/>
      </c>
      <c r="AP1246" s="91" t="str">
        <f>IFERROR(VLOOKUP($AI1246,'PIVOT REPORT'!$A$5:$K$1000,6,FALSE),"")</f>
        <v/>
      </c>
      <c r="AQ1246" s="91" t="str">
        <f>IFERROR(VLOOKUP($AI1246,'PIVOT REPORT'!$A$5:$K$1000,7,FALSE),"")</f>
        <v/>
      </c>
      <c r="AR1246" s="91" t="str">
        <f>IFERROR(VLOOKUP($AI1246,'PIVOT REPORT'!$A$5:$K$1000,8,FALSE),"")</f>
        <v/>
      </c>
      <c r="AS1246" s="1"/>
      <c r="AT1246" s="1" t="str">
        <f t="shared" si="111"/>
        <v/>
      </c>
      <c r="AU1246" s="1" t="str">
        <f t="shared" si="112"/>
        <v>REGLIST</v>
      </c>
      <c r="AV1246" s="1" t="str">
        <f t="shared" si="113"/>
        <v>REGLIST</v>
      </c>
      <c r="AW1246" s="97">
        <f t="shared" si="114"/>
        <v>0</v>
      </c>
      <c r="AX1246" s="96">
        <f t="shared" si="115"/>
        <v>0</v>
      </c>
      <c r="AY1246" s="96">
        <f t="shared" si="116"/>
        <v>0</v>
      </c>
      <c r="AZ1246" s="96">
        <f t="shared" si="117"/>
        <v>0</v>
      </c>
      <c r="BA1246" s="96">
        <f t="shared" si="118"/>
        <v>0</v>
      </c>
      <c r="BB1246" s="96">
        <f t="shared" si="119"/>
        <v>0</v>
      </c>
    </row>
    <row r="1247" spans="33:54" hidden="1" x14ac:dyDescent="0.25">
      <c r="AG1247" s="1" t="str">
        <f t="shared" si="120"/>
        <v/>
      </c>
      <c r="AH1247" s="90">
        <v>673</v>
      </c>
      <c r="AI1247" s="90">
        <v>673</v>
      </c>
      <c r="AJ1247" s="1" t="str">
        <f>IFERROR(VLOOKUP(VLOOKUP($AI1247,SALESTRANS,4,FALSE),'Master Info'!$A$14:$U$113,17,FALSE),"")</f>
        <v/>
      </c>
      <c r="AK1247" s="1" t="str">
        <f>'Master Info'!$B$6&amp;Return!AI1247</f>
        <v>17-18/673</v>
      </c>
      <c r="AL1247" s="93" t="str">
        <f>IFERROR(VLOOKUP($AI1247,'PIVOT REPORT'!$A$5:$K$1000,3,FALSE),"")</f>
        <v/>
      </c>
      <c r="AM1247" s="91" t="str">
        <f>IFERROR(VLOOKUP($AI1247,'PIVOT REPORT'!$A$5:$K$1000,9,FALSE),"")</f>
        <v/>
      </c>
      <c r="AN1247" s="95" t="str">
        <f>IFERROR(VLOOKUP($AI1247,'PIVOT REPORT'!$A$5:$K$1000,4,FALSE),"")</f>
        <v/>
      </c>
      <c r="AO1247" s="91" t="str">
        <f>IFERROR(VLOOKUP($AI1247,'PIVOT REPORT'!$A$5:$K$1000,5,FALSE),"")</f>
        <v/>
      </c>
      <c r="AP1247" s="91" t="str">
        <f>IFERROR(VLOOKUP($AI1247,'PIVOT REPORT'!$A$5:$K$1000,6,FALSE),"")</f>
        <v/>
      </c>
      <c r="AQ1247" s="91" t="str">
        <f>IFERROR(VLOOKUP($AI1247,'PIVOT REPORT'!$A$5:$K$1000,7,FALSE),"")</f>
        <v/>
      </c>
      <c r="AR1247" s="91" t="str">
        <f>IFERROR(VLOOKUP($AI1247,'PIVOT REPORT'!$A$5:$K$1000,8,FALSE),"")</f>
        <v/>
      </c>
      <c r="AS1247" s="1"/>
      <c r="AT1247" s="1" t="str">
        <f t="shared" si="111"/>
        <v/>
      </c>
      <c r="AU1247" s="1" t="str">
        <f t="shared" si="112"/>
        <v>REGLIST</v>
      </c>
      <c r="AV1247" s="1" t="str">
        <f t="shared" si="113"/>
        <v>REGLIST</v>
      </c>
      <c r="AW1247" s="97">
        <f t="shared" si="114"/>
        <v>0</v>
      </c>
      <c r="AX1247" s="96">
        <f t="shared" si="115"/>
        <v>0</v>
      </c>
      <c r="AY1247" s="96">
        <f t="shared" si="116"/>
        <v>0</v>
      </c>
      <c r="AZ1247" s="96">
        <f t="shared" si="117"/>
        <v>0</v>
      </c>
      <c r="BA1247" s="96">
        <f t="shared" si="118"/>
        <v>0</v>
      </c>
      <c r="BB1247" s="96">
        <f t="shared" si="119"/>
        <v>0</v>
      </c>
    </row>
    <row r="1248" spans="33:54" hidden="1" x14ac:dyDescent="0.25">
      <c r="AG1248" s="1" t="str">
        <f t="shared" si="120"/>
        <v/>
      </c>
      <c r="AH1248" s="90">
        <v>674</v>
      </c>
      <c r="AI1248" s="90">
        <v>674</v>
      </c>
      <c r="AJ1248" s="1" t="str">
        <f>IFERROR(VLOOKUP(VLOOKUP($AI1248,SALESTRANS,4,FALSE),'Master Info'!$A$14:$U$113,17,FALSE),"")</f>
        <v/>
      </c>
      <c r="AK1248" s="1" t="str">
        <f>'Master Info'!$B$6&amp;Return!AI1248</f>
        <v>17-18/674</v>
      </c>
      <c r="AL1248" s="93" t="str">
        <f>IFERROR(VLOOKUP($AI1248,'PIVOT REPORT'!$A$5:$K$1000,3,FALSE),"")</f>
        <v/>
      </c>
      <c r="AM1248" s="91" t="str">
        <f>IFERROR(VLOOKUP($AI1248,'PIVOT REPORT'!$A$5:$K$1000,9,FALSE),"")</f>
        <v/>
      </c>
      <c r="AN1248" s="95" t="str">
        <f>IFERROR(VLOOKUP($AI1248,'PIVOT REPORT'!$A$5:$K$1000,4,FALSE),"")</f>
        <v/>
      </c>
      <c r="AO1248" s="91" t="str">
        <f>IFERROR(VLOOKUP($AI1248,'PIVOT REPORT'!$A$5:$K$1000,5,FALSE),"")</f>
        <v/>
      </c>
      <c r="AP1248" s="91" t="str">
        <f>IFERROR(VLOOKUP($AI1248,'PIVOT REPORT'!$A$5:$K$1000,6,FALSE),"")</f>
        <v/>
      </c>
      <c r="AQ1248" s="91" t="str">
        <f>IFERROR(VLOOKUP($AI1248,'PIVOT REPORT'!$A$5:$K$1000,7,FALSE),"")</f>
        <v/>
      </c>
      <c r="AR1248" s="91" t="str">
        <f>IFERROR(VLOOKUP($AI1248,'PIVOT REPORT'!$A$5:$K$1000,8,FALSE),"")</f>
        <v/>
      </c>
      <c r="AS1248" s="1"/>
      <c r="AT1248" s="1" t="str">
        <f t="shared" si="111"/>
        <v/>
      </c>
      <c r="AU1248" s="1" t="str">
        <f t="shared" si="112"/>
        <v>REGLIST</v>
      </c>
      <c r="AV1248" s="1" t="str">
        <f t="shared" si="113"/>
        <v>REGLIST</v>
      </c>
      <c r="AW1248" s="97">
        <f t="shared" si="114"/>
        <v>0</v>
      </c>
      <c r="AX1248" s="96">
        <f t="shared" si="115"/>
        <v>0</v>
      </c>
      <c r="AY1248" s="96">
        <f t="shared" si="116"/>
        <v>0</v>
      </c>
      <c r="AZ1248" s="96">
        <f t="shared" si="117"/>
        <v>0</v>
      </c>
      <c r="BA1248" s="96">
        <f t="shared" si="118"/>
        <v>0</v>
      </c>
      <c r="BB1248" s="96">
        <f t="shared" si="119"/>
        <v>0</v>
      </c>
    </row>
    <row r="1249" spans="33:54" hidden="1" x14ac:dyDescent="0.25">
      <c r="AG1249" s="1" t="str">
        <f t="shared" si="120"/>
        <v/>
      </c>
      <c r="AH1249" s="90">
        <v>675</v>
      </c>
      <c r="AI1249" s="90">
        <v>675</v>
      </c>
      <c r="AJ1249" s="1" t="str">
        <f>IFERROR(VLOOKUP(VLOOKUP($AI1249,SALESTRANS,4,FALSE),'Master Info'!$A$14:$U$113,17,FALSE),"")</f>
        <v/>
      </c>
      <c r="AK1249" s="1" t="str">
        <f>'Master Info'!$B$6&amp;Return!AI1249</f>
        <v>17-18/675</v>
      </c>
      <c r="AL1249" s="93" t="str">
        <f>IFERROR(VLOOKUP($AI1249,'PIVOT REPORT'!$A$5:$K$1000,3,FALSE),"")</f>
        <v/>
      </c>
      <c r="AM1249" s="91" t="str">
        <f>IFERROR(VLOOKUP($AI1249,'PIVOT REPORT'!$A$5:$K$1000,9,FALSE),"")</f>
        <v/>
      </c>
      <c r="AN1249" s="95" t="str">
        <f>IFERROR(VLOOKUP($AI1249,'PIVOT REPORT'!$A$5:$K$1000,4,FALSE),"")</f>
        <v/>
      </c>
      <c r="AO1249" s="91" t="str">
        <f>IFERROR(VLOOKUP($AI1249,'PIVOT REPORT'!$A$5:$K$1000,5,FALSE),"")</f>
        <v/>
      </c>
      <c r="AP1249" s="91" t="str">
        <f>IFERROR(VLOOKUP($AI1249,'PIVOT REPORT'!$A$5:$K$1000,6,FALSE),"")</f>
        <v/>
      </c>
      <c r="AQ1249" s="91" t="str">
        <f>IFERROR(VLOOKUP($AI1249,'PIVOT REPORT'!$A$5:$K$1000,7,FALSE),"")</f>
        <v/>
      </c>
      <c r="AR1249" s="91" t="str">
        <f>IFERROR(VLOOKUP($AI1249,'PIVOT REPORT'!$A$5:$K$1000,8,FALSE),"")</f>
        <v/>
      </c>
      <c r="AS1249" s="1"/>
      <c r="AT1249" s="1" t="str">
        <f t="shared" si="111"/>
        <v/>
      </c>
      <c r="AU1249" s="1" t="str">
        <f t="shared" si="112"/>
        <v>REGLIST</v>
      </c>
      <c r="AV1249" s="1" t="str">
        <f t="shared" si="113"/>
        <v>REGLIST</v>
      </c>
      <c r="AW1249" s="97">
        <f t="shared" si="114"/>
        <v>0</v>
      </c>
      <c r="AX1249" s="96">
        <f t="shared" si="115"/>
        <v>0</v>
      </c>
      <c r="AY1249" s="96">
        <f t="shared" si="116"/>
        <v>0</v>
      </c>
      <c r="AZ1249" s="96">
        <f t="shared" si="117"/>
        <v>0</v>
      </c>
      <c r="BA1249" s="96">
        <f t="shared" si="118"/>
        <v>0</v>
      </c>
      <c r="BB1249" s="96">
        <f t="shared" si="119"/>
        <v>0</v>
      </c>
    </row>
    <row r="1250" spans="33:54" hidden="1" x14ac:dyDescent="0.25">
      <c r="AG1250" s="1" t="str">
        <f t="shared" si="120"/>
        <v/>
      </c>
      <c r="AH1250" s="90">
        <v>676</v>
      </c>
      <c r="AI1250" s="90">
        <v>676</v>
      </c>
      <c r="AJ1250" s="1" t="str">
        <f>IFERROR(VLOOKUP(VLOOKUP($AI1250,SALESTRANS,4,FALSE),'Master Info'!$A$14:$U$113,17,FALSE),"")</f>
        <v/>
      </c>
      <c r="AK1250" s="1" t="str">
        <f>'Master Info'!$B$6&amp;Return!AI1250</f>
        <v>17-18/676</v>
      </c>
      <c r="AL1250" s="93" t="str">
        <f>IFERROR(VLOOKUP($AI1250,'PIVOT REPORT'!$A$5:$K$1000,3,FALSE),"")</f>
        <v/>
      </c>
      <c r="AM1250" s="91" t="str">
        <f>IFERROR(VLOOKUP($AI1250,'PIVOT REPORT'!$A$5:$K$1000,9,FALSE),"")</f>
        <v/>
      </c>
      <c r="AN1250" s="95" t="str">
        <f>IFERROR(VLOOKUP($AI1250,'PIVOT REPORT'!$A$5:$K$1000,4,FALSE),"")</f>
        <v/>
      </c>
      <c r="AO1250" s="91" t="str">
        <f>IFERROR(VLOOKUP($AI1250,'PIVOT REPORT'!$A$5:$K$1000,5,FALSE),"")</f>
        <v/>
      </c>
      <c r="AP1250" s="91" t="str">
        <f>IFERROR(VLOOKUP($AI1250,'PIVOT REPORT'!$A$5:$K$1000,6,FALSE),"")</f>
        <v/>
      </c>
      <c r="AQ1250" s="91" t="str">
        <f>IFERROR(VLOOKUP($AI1250,'PIVOT REPORT'!$A$5:$K$1000,7,FALSE),"")</f>
        <v/>
      </c>
      <c r="AR1250" s="91" t="str">
        <f>IFERROR(VLOOKUP($AI1250,'PIVOT REPORT'!$A$5:$K$1000,8,FALSE),"")</f>
        <v/>
      </c>
      <c r="AS1250" s="1"/>
      <c r="AT1250" s="1" t="str">
        <f t="shared" si="111"/>
        <v/>
      </c>
      <c r="AU1250" s="1" t="str">
        <f t="shared" si="112"/>
        <v>REGLIST</v>
      </c>
      <c r="AV1250" s="1" t="str">
        <f t="shared" si="113"/>
        <v>REGLIST</v>
      </c>
      <c r="AW1250" s="97">
        <f t="shared" si="114"/>
        <v>0</v>
      </c>
      <c r="AX1250" s="96">
        <f t="shared" si="115"/>
        <v>0</v>
      </c>
      <c r="AY1250" s="96">
        <f t="shared" si="116"/>
        <v>0</v>
      </c>
      <c r="AZ1250" s="96">
        <f t="shared" si="117"/>
        <v>0</v>
      </c>
      <c r="BA1250" s="96">
        <f t="shared" si="118"/>
        <v>0</v>
      </c>
      <c r="BB1250" s="96">
        <f t="shared" si="119"/>
        <v>0</v>
      </c>
    </row>
    <row r="1251" spans="33:54" hidden="1" x14ac:dyDescent="0.25">
      <c r="AG1251" s="1" t="str">
        <f t="shared" si="120"/>
        <v/>
      </c>
      <c r="AH1251" s="90">
        <v>677</v>
      </c>
      <c r="AI1251" s="90">
        <v>677</v>
      </c>
      <c r="AJ1251" s="1" t="str">
        <f>IFERROR(VLOOKUP(VLOOKUP($AI1251,SALESTRANS,4,FALSE),'Master Info'!$A$14:$U$113,17,FALSE),"")</f>
        <v/>
      </c>
      <c r="AK1251" s="1" t="str">
        <f>'Master Info'!$B$6&amp;Return!AI1251</f>
        <v>17-18/677</v>
      </c>
      <c r="AL1251" s="93" t="str">
        <f>IFERROR(VLOOKUP($AI1251,'PIVOT REPORT'!$A$5:$K$1000,3,FALSE),"")</f>
        <v/>
      </c>
      <c r="AM1251" s="91" t="str">
        <f>IFERROR(VLOOKUP($AI1251,'PIVOT REPORT'!$A$5:$K$1000,9,FALSE),"")</f>
        <v/>
      </c>
      <c r="AN1251" s="95" t="str">
        <f>IFERROR(VLOOKUP($AI1251,'PIVOT REPORT'!$A$5:$K$1000,4,FALSE),"")</f>
        <v/>
      </c>
      <c r="AO1251" s="91" t="str">
        <f>IFERROR(VLOOKUP($AI1251,'PIVOT REPORT'!$A$5:$K$1000,5,FALSE),"")</f>
        <v/>
      </c>
      <c r="AP1251" s="91" t="str">
        <f>IFERROR(VLOOKUP($AI1251,'PIVOT REPORT'!$A$5:$K$1000,6,FALSE),"")</f>
        <v/>
      </c>
      <c r="AQ1251" s="91" t="str">
        <f>IFERROR(VLOOKUP($AI1251,'PIVOT REPORT'!$A$5:$K$1000,7,FALSE),"")</f>
        <v/>
      </c>
      <c r="AR1251" s="91" t="str">
        <f>IFERROR(VLOOKUP($AI1251,'PIVOT REPORT'!$A$5:$K$1000,8,FALSE),"")</f>
        <v/>
      </c>
      <c r="AS1251" s="1"/>
      <c r="AT1251" s="1" t="str">
        <f t="shared" si="111"/>
        <v/>
      </c>
      <c r="AU1251" s="1" t="str">
        <f t="shared" si="112"/>
        <v>REGLIST</v>
      </c>
      <c r="AV1251" s="1" t="str">
        <f t="shared" si="113"/>
        <v>REGLIST</v>
      </c>
      <c r="AW1251" s="97">
        <f t="shared" si="114"/>
        <v>0</v>
      </c>
      <c r="AX1251" s="96">
        <f t="shared" si="115"/>
        <v>0</v>
      </c>
      <c r="AY1251" s="96">
        <f t="shared" si="116"/>
        <v>0</v>
      </c>
      <c r="AZ1251" s="96">
        <f t="shared" si="117"/>
        <v>0</v>
      </c>
      <c r="BA1251" s="96">
        <f t="shared" si="118"/>
        <v>0</v>
      </c>
      <c r="BB1251" s="96">
        <f t="shared" si="119"/>
        <v>0</v>
      </c>
    </row>
    <row r="1252" spans="33:54" hidden="1" x14ac:dyDescent="0.25">
      <c r="AG1252" s="1" t="str">
        <f t="shared" si="120"/>
        <v/>
      </c>
      <c r="AH1252" s="90">
        <v>678</v>
      </c>
      <c r="AI1252" s="90">
        <v>678</v>
      </c>
      <c r="AJ1252" s="1" t="str">
        <f>IFERROR(VLOOKUP(VLOOKUP($AI1252,SALESTRANS,4,FALSE),'Master Info'!$A$14:$U$113,17,FALSE),"")</f>
        <v/>
      </c>
      <c r="AK1252" s="1" t="str">
        <f>'Master Info'!$B$6&amp;Return!AI1252</f>
        <v>17-18/678</v>
      </c>
      <c r="AL1252" s="93" t="str">
        <f>IFERROR(VLOOKUP($AI1252,'PIVOT REPORT'!$A$5:$K$1000,3,FALSE),"")</f>
        <v/>
      </c>
      <c r="AM1252" s="91" t="str">
        <f>IFERROR(VLOOKUP($AI1252,'PIVOT REPORT'!$A$5:$K$1000,9,FALSE),"")</f>
        <v/>
      </c>
      <c r="AN1252" s="95" t="str">
        <f>IFERROR(VLOOKUP($AI1252,'PIVOT REPORT'!$A$5:$K$1000,4,FALSE),"")</f>
        <v/>
      </c>
      <c r="AO1252" s="91" t="str">
        <f>IFERROR(VLOOKUP($AI1252,'PIVOT REPORT'!$A$5:$K$1000,5,FALSE),"")</f>
        <v/>
      </c>
      <c r="AP1252" s="91" t="str">
        <f>IFERROR(VLOOKUP($AI1252,'PIVOT REPORT'!$A$5:$K$1000,6,FALSE),"")</f>
        <v/>
      </c>
      <c r="AQ1252" s="91" t="str">
        <f>IFERROR(VLOOKUP($AI1252,'PIVOT REPORT'!$A$5:$K$1000,7,FALSE),"")</f>
        <v/>
      </c>
      <c r="AR1252" s="91" t="str">
        <f>IFERROR(VLOOKUP($AI1252,'PIVOT REPORT'!$A$5:$K$1000,8,FALSE),"")</f>
        <v/>
      </c>
      <c r="AS1252" s="1"/>
      <c r="AT1252" s="1" t="str">
        <f t="shared" si="111"/>
        <v/>
      </c>
      <c r="AU1252" s="1" t="str">
        <f t="shared" si="112"/>
        <v>REGLIST</v>
      </c>
      <c r="AV1252" s="1" t="str">
        <f t="shared" si="113"/>
        <v>REGLIST</v>
      </c>
      <c r="AW1252" s="97">
        <f t="shared" si="114"/>
        <v>0</v>
      </c>
      <c r="AX1252" s="96">
        <f t="shared" si="115"/>
        <v>0</v>
      </c>
      <c r="AY1252" s="96">
        <f t="shared" si="116"/>
        <v>0</v>
      </c>
      <c r="AZ1252" s="96">
        <f t="shared" si="117"/>
        <v>0</v>
      </c>
      <c r="BA1252" s="96">
        <f t="shared" si="118"/>
        <v>0</v>
      </c>
      <c r="BB1252" s="96">
        <f t="shared" si="119"/>
        <v>0</v>
      </c>
    </row>
    <row r="1253" spans="33:54" hidden="1" x14ac:dyDescent="0.25">
      <c r="AG1253" s="1" t="str">
        <f t="shared" si="120"/>
        <v/>
      </c>
      <c r="AH1253" s="90">
        <v>679</v>
      </c>
      <c r="AI1253" s="90">
        <v>679</v>
      </c>
      <c r="AJ1253" s="1" t="str">
        <f>IFERROR(VLOOKUP(VLOOKUP($AI1253,SALESTRANS,4,FALSE),'Master Info'!$A$14:$U$113,17,FALSE),"")</f>
        <v/>
      </c>
      <c r="AK1253" s="1" t="str">
        <f>'Master Info'!$B$6&amp;Return!AI1253</f>
        <v>17-18/679</v>
      </c>
      <c r="AL1253" s="93" t="str">
        <f>IFERROR(VLOOKUP($AI1253,'PIVOT REPORT'!$A$5:$K$1000,3,FALSE),"")</f>
        <v/>
      </c>
      <c r="AM1253" s="91" t="str">
        <f>IFERROR(VLOOKUP($AI1253,'PIVOT REPORT'!$A$5:$K$1000,9,FALSE),"")</f>
        <v/>
      </c>
      <c r="AN1253" s="95" t="str">
        <f>IFERROR(VLOOKUP($AI1253,'PIVOT REPORT'!$A$5:$K$1000,4,FALSE),"")</f>
        <v/>
      </c>
      <c r="AO1253" s="91" t="str">
        <f>IFERROR(VLOOKUP($AI1253,'PIVOT REPORT'!$A$5:$K$1000,5,FALSE),"")</f>
        <v/>
      </c>
      <c r="AP1253" s="91" t="str">
        <f>IFERROR(VLOOKUP($AI1253,'PIVOT REPORT'!$A$5:$K$1000,6,FALSE),"")</f>
        <v/>
      </c>
      <c r="AQ1253" s="91" t="str">
        <f>IFERROR(VLOOKUP($AI1253,'PIVOT REPORT'!$A$5:$K$1000,7,FALSE),"")</f>
        <v/>
      </c>
      <c r="AR1253" s="91" t="str">
        <f>IFERROR(VLOOKUP($AI1253,'PIVOT REPORT'!$A$5:$K$1000,8,FALSE),"")</f>
        <v/>
      </c>
      <c r="AS1253" s="1"/>
      <c r="AT1253" s="1" t="str">
        <f t="shared" si="111"/>
        <v/>
      </c>
      <c r="AU1253" s="1" t="str">
        <f t="shared" si="112"/>
        <v>REGLIST</v>
      </c>
      <c r="AV1253" s="1" t="str">
        <f t="shared" si="113"/>
        <v>REGLIST</v>
      </c>
      <c r="AW1253" s="97">
        <f t="shared" si="114"/>
        <v>0</v>
      </c>
      <c r="AX1253" s="96">
        <f t="shared" si="115"/>
        <v>0</v>
      </c>
      <c r="AY1253" s="96">
        <f t="shared" si="116"/>
        <v>0</v>
      </c>
      <c r="AZ1253" s="96">
        <f t="shared" si="117"/>
        <v>0</v>
      </c>
      <c r="BA1253" s="96">
        <f t="shared" si="118"/>
        <v>0</v>
      </c>
      <c r="BB1253" s="96">
        <f t="shared" si="119"/>
        <v>0</v>
      </c>
    </row>
    <row r="1254" spans="33:54" hidden="1" x14ac:dyDescent="0.25">
      <c r="AG1254" s="1" t="str">
        <f t="shared" si="120"/>
        <v/>
      </c>
      <c r="AH1254" s="90">
        <v>680</v>
      </c>
      <c r="AI1254" s="90">
        <v>680</v>
      </c>
      <c r="AJ1254" s="1" t="str">
        <f>IFERROR(VLOOKUP(VLOOKUP($AI1254,SALESTRANS,4,FALSE),'Master Info'!$A$14:$U$113,17,FALSE),"")</f>
        <v/>
      </c>
      <c r="AK1254" s="1" t="str">
        <f>'Master Info'!$B$6&amp;Return!AI1254</f>
        <v>17-18/680</v>
      </c>
      <c r="AL1254" s="93" t="str">
        <f>IFERROR(VLOOKUP($AI1254,'PIVOT REPORT'!$A$5:$K$1000,3,FALSE),"")</f>
        <v/>
      </c>
      <c r="AM1254" s="91" t="str">
        <f>IFERROR(VLOOKUP($AI1254,'PIVOT REPORT'!$A$5:$K$1000,9,FALSE),"")</f>
        <v/>
      </c>
      <c r="AN1254" s="95" t="str">
        <f>IFERROR(VLOOKUP($AI1254,'PIVOT REPORT'!$A$5:$K$1000,4,FALSE),"")</f>
        <v/>
      </c>
      <c r="AO1254" s="91" t="str">
        <f>IFERROR(VLOOKUP($AI1254,'PIVOT REPORT'!$A$5:$K$1000,5,FALSE),"")</f>
        <v/>
      </c>
      <c r="AP1254" s="91" t="str">
        <f>IFERROR(VLOOKUP($AI1254,'PIVOT REPORT'!$A$5:$K$1000,6,FALSE),"")</f>
        <v/>
      </c>
      <c r="AQ1254" s="91" t="str">
        <f>IFERROR(VLOOKUP($AI1254,'PIVOT REPORT'!$A$5:$K$1000,7,FALSE),"")</f>
        <v/>
      </c>
      <c r="AR1254" s="91" t="str">
        <f>IFERROR(VLOOKUP($AI1254,'PIVOT REPORT'!$A$5:$K$1000,8,FALSE),"")</f>
        <v/>
      </c>
      <c r="AS1254" s="1"/>
      <c r="AT1254" s="1" t="str">
        <f t="shared" si="111"/>
        <v/>
      </c>
      <c r="AU1254" s="1" t="str">
        <f t="shared" si="112"/>
        <v>REGLIST</v>
      </c>
      <c r="AV1254" s="1" t="str">
        <f t="shared" si="113"/>
        <v>REGLIST</v>
      </c>
      <c r="AW1254" s="97">
        <f t="shared" si="114"/>
        <v>0</v>
      </c>
      <c r="AX1254" s="96">
        <f t="shared" si="115"/>
        <v>0</v>
      </c>
      <c r="AY1254" s="96">
        <f t="shared" si="116"/>
        <v>0</v>
      </c>
      <c r="AZ1254" s="96">
        <f t="shared" si="117"/>
        <v>0</v>
      </c>
      <c r="BA1254" s="96">
        <f t="shared" si="118"/>
        <v>0</v>
      </c>
      <c r="BB1254" s="96">
        <f t="shared" si="119"/>
        <v>0</v>
      </c>
    </row>
    <row r="1255" spans="33:54" hidden="1" x14ac:dyDescent="0.25">
      <c r="AG1255" s="1" t="str">
        <f t="shared" si="120"/>
        <v/>
      </c>
      <c r="AH1255" s="90">
        <v>681</v>
      </c>
      <c r="AI1255" s="90">
        <v>681</v>
      </c>
      <c r="AJ1255" s="1" t="str">
        <f>IFERROR(VLOOKUP(VLOOKUP($AI1255,SALESTRANS,4,FALSE),'Master Info'!$A$14:$U$113,17,FALSE),"")</f>
        <v/>
      </c>
      <c r="AK1255" s="1" t="str">
        <f>'Master Info'!$B$6&amp;Return!AI1255</f>
        <v>17-18/681</v>
      </c>
      <c r="AL1255" s="93" t="str">
        <f>IFERROR(VLOOKUP($AI1255,'PIVOT REPORT'!$A$5:$K$1000,3,FALSE),"")</f>
        <v/>
      </c>
      <c r="AM1255" s="91" t="str">
        <f>IFERROR(VLOOKUP($AI1255,'PIVOT REPORT'!$A$5:$K$1000,9,FALSE),"")</f>
        <v/>
      </c>
      <c r="AN1255" s="95" t="str">
        <f>IFERROR(VLOOKUP($AI1255,'PIVOT REPORT'!$A$5:$K$1000,4,FALSE),"")</f>
        <v/>
      </c>
      <c r="AO1255" s="91" t="str">
        <f>IFERROR(VLOOKUP($AI1255,'PIVOT REPORT'!$A$5:$K$1000,5,FALSE),"")</f>
        <v/>
      </c>
      <c r="AP1255" s="91" t="str">
        <f>IFERROR(VLOOKUP($AI1255,'PIVOT REPORT'!$A$5:$K$1000,6,FALSE),"")</f>
        <v/>
      </c>
      <c r="AQ1255" s="91" t="str">
        <f>IFERROR(VLOOKUP($AI1255,'PIVOT REPORT'!$A$5:$K$1000,7,FALSE),"")</f>
        <v/>
      </c>
      <c r="AR1255" s="91" t="str">
        <f>IFERROR(VLOOKUP($AI1255,'PIVOT REPORT'!$A$5:$K$1000,8,FALSE),"")</f>
        <v/>
      </c>
      <c r="AS1255" s="1"/>
      <c r="AT1255" s="1" t="str">
        <f t="shared" si="111"/>
        <v/>
      </c>
      <c r="AU1255" s="1" t="str">
        <f t="shared" si="112"/>
        <v>REGLIST</v>
      </c>
      <c r="AV1255" s="1" t="str">
        <f t="shared" si="113"/>
        <v>REGLIST</v>
      </c>
      <c r="AW1255" s="97">
        <f t="shared" si="114"/>
        <v>0</v>
      </c>
      <c r="AX1255" s="96">
        <f t="shared" si="115"/>
        <v>0</v>
      </c>
      <c r="AY1255" s="96">
        <f t="shared" si="116"/>
        <v>0</v>
      </c>
      <c r="AZ1255" s="96">
        <f t="shared" si="117"/>
        <v>0</v>
      </c>
      <c r="BA1255" s="96">
        <f t="shared" si="118"/>
        <v>0</v>
      </c>
      <c r="BB1255" s="96">
        <f t="shared" si="119"/>
        <v>0</v>
      </c>
    </row>
    <row r="1256" spans="33:54" hidden="1" x14ac:dyDescent="0.25">
      <c r="AG1256" s="1" t="str">
        <f t="shared" si="120"/>
        <v/>
      </c>
      <c r="AH1256" s="90">
        <v>682</v>
      </c>
      <c r="AI1256" s="90">
        <v>682</v>
      </c>
      <c r="AJ1256" s="1" t="str">
        <f>IFERROR(VLOOKUP(VLOOKUP($AI1256,SALESTRANS,4,FALSE),'Master Info'!$A$14:$U$113,17,FALSE),"")</f>
        <v/>
      </c>
      <c r="AK1256" s="1" t="str">
        <f>'Master Info'!$B$6&amp;Return!AI1256</f>
        <v>17-18/682</v>
      </c>
      <c r="AL1256" s="93" t="str">
        <f>IFERROR(VLOOKUP($AI1256,'PIVOT REPORT'!$A$5:$K$1000,3,FALSE),"")</f>
        <v/>
      </c>
      <c r="AM1256" s="91" t="str">
        <f>IFERROR(VLOOKUP($AI1256,'PIVOT REPORT'!$A$5:$K$1000,9,FALSE),"")</f>
        <v/>
      </c>
      <c r="AN1256" s="95" t="str">
        <f>IFERROR(VLOOKUP($AI1256,'PIVOT REPORT'!$A$5:$K$1000,4,FALSE),"")</f>
        <v/>
      </c>
      <c r="AO1256" s="91" t="str">
        <f>IFERROR(VLOOKUP($AI1256,'PIVOT REPORT'!$A$5:$K$1000,5,FALSE),"")</f>
        <v/>
      </c>
      <c r="AP1256" s="91" t="str">
        <f>IFERROR(VLOOKUP($AI1256,'PIVOT REPORT'!$A$5:$K$1000,6,FALSE),"")</f>
        <v/>
      </c>
      <c r="AQ1256" s="91" t="str">
        <f>IFERROR(VLOOKUP($AI1256,'PIVOT REPORT'!$A$5:$K$1000,7,FALSE),"")</f>
        <v/>
      </c>
      <c r="AR1256" s="91" t="str">
        <f>IFERROR(VLOOKUP($AI1256,'PIVOT REPORT'!$A$5:$K$1000,8,FALSE),"")</f>
        <v/>
      </c>
      <c r="AS1256" s="1"/>
      <c r="AT1256" s="1" t="str">
        <f t="shared" si="111"/>
        <v/>
      </c>
      <c r="AU1256" s="1" t="str">
        <f t="shared" si="112"/>
        <v>REGLIST</v>
      </c>
      <c r="AV1256" s="1" t="str">
        <f t="shared" si="113"/>
        <v>REGLIST</v>
      </c>
      <c r="AW1256" s="97">
        <f t="shared" si="114"/>
        <v>0</v>
      </c>
      <c r="AX1256" s="96">
        <f t="shared" si="115"/>
        <v>0</v>
      </c>
      <c r="AY1256" s="96">
        <f t="shared" si="116"/>
        <v>0</v>
      </c>
      <c r="AZ1256" s="96">
        <f t="shared" si="117"/>
        <v>0</v>
      </c>
      <c r="BA1256" s="96">
        <f t="shared" si="118"/>
        <v>0</v>
      </c>
      <c r="BB1256" s="96">
        <f t="shared" si="119"/>
        <v>0</v>
      </c>
    </row>
    <row r="1257" spans="33:54" hidden="1" x14ac:dyDescent="0.25">
      <c r="AG1257" s="1" t="str">
        <f t="shared" si="120"/>
        <v/>
      </c>
      <c r="AH1257" s="90">
        <v>683</v>
      </c>
      <c r="AI1257" s="90">
        <v>683</v>
      </c>
      <c r="AJ1257" s="1" t="str">
        <f>IFERROR(VLOOKUP(VLOOKUP($AI1257,SALESTRANS,4,FALSE),'Master Info'!$A$14:$U$113,17,FALSE),"")</f>
        <v/>
      </c>
      <c r="AK1257" s="1" t="str">
        <f>'Master Info'!$B$6&amp;Return!AI1257</f>
        <v>17-18/683</v>
      </c>
      <c r="AL1257" s="93" t="str">
        <f>IFERROR(VLOOKUP($AI1257,'PIVOT REPORT'!$A$5:$K$1000,3,FALSE),"")</f>
        <v/>
      </c>
      <c r="AM1257" s="91" t="str">
        <f>IFERROR(VLOOKUP($AI1257,'PIVOT REPORT'!$A$5:$K$1000,9,FALSE),"")</f>
        <v/>
      </c>
      <c r="AN1257" s="95" t="str">
        <f>IFERROR(VLOOKUP($AI1257,'PIVOT REPORT'!$A$5:$K$1000,4,FALSE),"")</f>
        <v/>
      </c>
      <c r="AO1257" s="91" t="str">
        <f>IFERROR(VLOOKUP($AI1257,'PIVOT REPORT'!$A$5:$K$1000,5,FALSE),"")</f>
        <v/>
      </c>
      <c r="AP1257" s="91" t="str">
        <f>IFERROR(VLOOKUP($AI1257,'PIVOT REPORT'!$A$5:$K$1000,6,FALSE),"")</f>
        <v/>
      </c>
      <c r="AQ1257" s="91" t="str">
        <f>IFERROR(VLOOKUP($AI1257,'PIVOT REPORT'!$A$5:$K$1000,7,FALSE),"")</f>
        <v/>
      </c>
      <c r="AR1257" s="91" t="str">
        <f>IFERROR(VLOOKUP($AI1257,'PIVOT REPORT'!$A$5:$K$1000,8,FALSE),"")</f>
        <v/>
      </c>
      <c r="AS1257" s="1"/>
      <c r="AT1257" s="1" t="str">
        <f t="shared" si="111"/>
        <v/>
      </c>
      <c r="AU1257" s="1" t="str">
        <f t="shared" si="112"/>
        <v>REGLIST</v>
      </c>
      <c r="AV1257" s="1" t="str">
        <f t="shared" si="113"/>
        <v>REGLIST</v>
      </c>
      <c r="AW1257" s="97">
        <f t="shared" si="114"/>
        <v>0</v>
      </c>
      <c r="AX1257" s="96">
        <f t="shared" si="115"/>
        <v>0</v>
      </c>
      <c r="AY1257" s="96">
        <f t="shared" si="116"/>
        <v>0</v>
      </c>
      <c r="AZ1257" s="96">
        <f t="shared" si="117"/>
        <v>0</v>
      </c>
      <c r="BA1257" s="96">
        <f t="shared" si="118"/>
        <v>0</v>
      </c>
      <c r="BB1257" s="96">
        <f t="shared" si="119"/>
        <v>0</v>
      </c>
    </row>
    <row r="1258" spans="33:54" hidden="1" x14ac:dyDescent="0.25">
      <c r="AG1258" s="1" t="str">
        <f t="shared" si="120"/>
        <v/>
      </c>
      <c r="AH1258" s="90">
        <v>684</v>
      </c>
      <c r="AI1258" s="90">
        <v>684</v>
      </c>
      <c r="AJ1258" s="1" t="str">
        <f>IFERROR(VLOOKUP(VLOOKUP($AI1258,SALESTRANS,4,FALSE),'Master Info'!$A$14:$U$113,17,FALSE),"")</f>
        <v/>
      </c>
      <c r="AK1258" s="1" t="str">
        <f>'Master Info'!$B$6&amp;Return!AI1258</f>
        <v>17-18/684</v>
      </c>
      <c r="AL1258" s="93" t="str">
        <f>IFERROR(VLOOKUP($AI1258,'PIVOT REPORT'!$A$5:$K$1000,3,FALSE),"")</f>
        <v/>
      </c>
      <c r="AM1258" s="91" t="str">
        <f>IFERROR(VLOOKUP($AI1258,'PIVOT REPORT'!$A$5:$K$1000,9,FALSE),"")</f>
        <v/>
      </c>
      <c r="AN1258" s="95" t="str">
        <f>IFERROR(VLOOKUP($AI1258,'PIVOT REPORT'!$A$5:$K$1000,4,FALSE),"")</f>
        <v/>
      </c>
      <c r="AO1258" s="91" t="str">
        <f>IFERROR(VLOOKUP($AI1258,'PIVOT REPORT'!$A$5:$K$1000,5,FALSE),"")</f>
        <v/>
      </c>
      <c r="AP1258" s="91" t="str">
        <f>IFERROR(VLOOKUP($AI1258,'PIVOT REPORT'!$A$5:$K$1000,6,FALSE),"")</f>
        <v/>
      </c>
      <c r="AQ1258" s="91" t="str">
        <f>IFERROR(VLOOKUP($AI1258,'PIVOT REPORT'!$A$5:$K$1000,7,FALSE),"")</f>
        <v/>
      </c>
      <c r="AR1258" s="91" t="str">
        <f>IFERROR(VLOOKUP($AI1258,'PIVOT REPORT'!$A$5:$K$1000,8,FALSE),"")</f>
        <v/>
      </c>
      <c r="AS1258" s="1"/>
      <c r="AT1258" s="1" t="str">
        <f t="shared" si="111"/>
        <v/>
      </c>
      <c r="AU1258" s="1" t="str">
        <f t="shared" si="112"/>
        <v>REGLIST</v>
      </c>
      <c r="AV1258" s="1" t="str">
        <f t="shared" si="113"/>
        <v>REGLIST</v>
      </c>
      <c r="AW1258" s="97">
        <f t="shared" si="114"/>
        <v>0</v>
      </c>
      <c r="AX1258" s="96">
        <f t="shared" si="115"/>
        <v>0</v>
      </c>
      <c r="AY1258" s="96">
        <f t="shared" si="116"/>
        <v>0</v>
      </c>
      <c r="AZ1258" s="96">
        <f t="shared" si="117"/>
        <v>0</v>
      </c>
      <c r="BA1258" s="96">
        <f t="shared" si="118"/>
        <v>0</v>
      </c>
      <c r="BB1258" s="96">
        <f t="shared" si="119"/>
        <v>0</v>
      </c>
    </row>
    <row r="1259" spans="33:54" hidden="1" x14ac:dyDescent="0.25">
      <c r="AG1259" s="1" t="str">
        <f t="shared" si="120"/>
        <v/>
      </c>
      <c r="AH1259" s="90">
        <v>685</v>
      </c>
      <c r="AI1259" s="90">
        <v>685</v>
      </c>
      <c r="AJ1259" s="1" t="str">
        <f>IFERROR(VLOOKUP(VLOOKUP($AI1259,SALESTRANS,4,FALSE),'Master Info'!$A$14:$U$113,17,FALSE),"")</f>
        <v/>
      </c>
      <c r="AK1259" s="1" t="str">
        <f>'Master Info'!$B$6&amp;Return!AI1259</f>
        <v>17-18/685</v>
      </c>
      <c r="AL1259" s="93" t="str">
        <f>IFERROR(VLOOKUP($AI1259,'PIVOT REPORT'!$A$5:$K$1000,3,FALSE),"")</f>
        <v/>
      </c>
      <c r="AM1259" s="91" t="str">
        <f>IFERROR(VLOOKUP($AI1259,'PIVOT REPORT'!$A$5:$K$1000,9,FALSE),"")</f>
        <v/>
      </c>
      <c r="AN1259" s="95" t="str">
        <f>IFERROR(VLOOKUP($AI1259,'PIVOT REPORT'!$A$5:$K$1000,4,FALSE),"")</f>
        <v/>
      </c>
      <c r="AO1259" s="91" t="str">
        <f>IFERROR(VLOOKUP($AI1259,'PIVOT REPORT'!$A$5:$K$1000,5,FALSE),"")</f>
        <v/>
      </c>
      <c r="AP1259" s="91" t="str">
        <f>IFERROR(VLOOKUP($AI1259,'PIVOT REPORT'!$A$5:$K$1000,6,FALSE),"")</f>
        <v/>
      </c>
      <c r="AQ1259" s="91" t="str">
        <f>IFERROR(VLOOKUP($AI1259,'PIVOT REPORT'!$A$5:$K$1000,7,FALSE),"")</f>
        <v/>
      </c>
      <c r="AR1259" s="91" t="str">
        <f>IFERROR(VLOOKUP($AI1259,'PIVOT REPORT'!$A$5:$K$1000,8,FALSE),"")</f>
        <v/>
      </c>
      <c r="AS1259" s="1"/>
      <c r="AT1259" s="1" t="str">
        <f t="shared" si="111"/>
        <v/>
      </c>
      <c r="AU1259" s="1" t="str">
        <f t="shared" si="112"/>
        <v>REGLIST</v>
      </c>
      <c r="AV1259" s="1" t="str">
        <f t="shared" si="113"/>
        <v>REGLIST</v>
      </c>
      <c r="AW1259" s="97">
        <f t="shared" si="114"/>
        <v>0</v>
      </c>
      <c r="AX1259" s="96">
        <f t="shared" si="115"/>
        <v>0</v>
      </c>
      <c r="AY1259" s="96">
        <f t="shared" si="116"/>
        <v>0</v>
      </c>
      <c r="AZ1259" s="96">
        <f t="shared" si="117"/>
        <v>0</v>
      </c>
      <c r="BA1259" s="96">
        <f t="shared" si="118"/>
        <v>0</v>
      </c>
      <c r="BB1259" s="96">
        <f t="shared" si="119"/>
        <v>0</v>
      </c>
    </row>
    <row r="1260" spans="33:54" hidden="1" x14ac:dyDescent="0.25">
      <c r="AG1260" s="1" t="str">
        <f t="shared" si="120"/>
        <v/>
      </c>
      <c r="AH1260" s="90">
        <v>686</v>
      </c>
      <c r="AI1260" s="90">
        <v>686</v>
      </c>
      <c r="AJ1260" s="1" t="str">
        <f>IFERROR(VLOOKUP(VLOOKUP($AI1260,SALESTRANS,4,FALSE),'Master Info'!$A$14:$U$113,17,FALSE),"")</f>
        <v/>
      </c>
      <c r="AK1260" s="1" t="str">
        <f>'Master Info'!$B$6&amp;Return!AI1260</f>
        <v>17-18/686</v>
      </c>
      <c r="AL1260" s="93" t="str">
        <f>IFERROR(VLOOKUP($AI1260,'PIVOT REPORT'!$A$5:$K$1000,3,FALSE),"")</f>
        <v/>
      </c>
      <c r="AM1260" s="91" t="str">
        <f>IFERROR(VLOOKUP($AI1260,'PIVOT REPORT'!$A$5:$K$1000,9,FALSE),"")</f>
        <v/>
      </c>
      <c r="AN1260" s="95" t="str">
        <f>IFERROR(VLOOKUP($AI1260,'PIVOT REPORT'!$A$5:$K$1000,4,FALSE),"")</f>
        <v/>
      </c>
      <c r="AO1260" s="91" t="str">
        <f>IFERROR(VLOOKUP($AI1260,'PIVOT REPORT'!$A$5:$K$1000,5,FALSE),"")</f>
        <v/>
      </c>
      <c r="AP1260" s="91" t="str">
        <f>IFERROR(VLOOKUP($AI1260,'PIVOT REPORT'!$A$5:$K$1000,6,FALSE),"")</f>
        <v/>
      </c>
      <c r="AQ1260" s="91" t="str">
        <f>IFERROR(VLOOKUP($AI1260,'PIVOT REPORT'!$A$5:$K$1000,7,FALSE),"")</f>
        <v/>
      </c>
      <c r="AR1260" s="91" t="str">
        <f>IFERROR(VLOOKUP($AI1260,'PIVOT REPORT'!$A$5:$K$1000,8,FALSE),"")</f>
        <v/>
      </c>
      <c r="AS1260" s="1"/>
      <c r="AT1260" s="1" t="str">
        <f t="shared" si="111"/>
        <v/>
      </c>
      <c r="AU1260" s="1" t="str">
        <f t="shared" si="112"/>
        <v>REGLIST</v>
      </c>
      <c r="AV1260" s="1" t="str">
        <f t="shared" si="113"/>
        <v>REGLIST</v>
      </c>
      <c r="AW1260" s="97">
        <f t="shared" si="114"/>
        <v>0</v>
      </c>
      <c r="AX1260" s="96">
        <f t="shared" si="115"/>
        <v>0</v>
      </c>
      <c r="AY1260" s="96">
        <f t="shared" si="116"/>
        <v>0</v>
      </c>
      <c r="AZ1260" s="96">
        <f t="shared" si="117"/>
        <v>0</v>
      </c>
      <c r="BA1260" s="96">
        <f t="shared" si="118"/>
        <v>0</v>
      </c>
      <c r="BB1260" s="96">
        <f t="shared" si="119"/>
        <v>0</v>
      </c>
    </row>
    <row r="1261" spans="33:54" hidden="1" x14ac:dyDescent="0.25">
      <c r="AG1261" s="1" t="str">
        <f t="shared" si="120"/>
        <v/>
      </c>
      <c r="AH1261" s="90">
        <v>687</v>
      </c>
      <c r="AI1261" s="90">
        <v>687</v>
      </c>
      <c r="AJ1261" s="1" t="str">
        <f>IFERROR(VLOOKUP(VLOOKUP($AI1261,SALESTRANS,4,FALSE),'Master Info'!$A$14:$U$113,17,FALSE),"")</f>
        <v/>
      </c>
      <c r="AK1261" s="1" t="str">
        <f>'Master Info'!$B$6&amp;Return!AI1261</f>
        <v>17-18/687</v>
      </c>
      <c r="AL1261" s="93" t="str">
        <f>IFERROR(VLOOKUP($AI1261,'PIVOT REPORT'!$A$5:$K$1000,3,FALSE),"")</f>
        <v/>
      </c>
      <c r="AM1261" s="91" t="str">
        <f>IFERROR(VLOOKUP($AI1261,'PIVOT REPORT'!$A$5:$K$1000,9,FALSE),"")</f>
        <v/>
      </c>
      <c r="AN1261" s="95" t="str">
        <f>IFERROR(VLOOKUP($AI1261,'PIVOT REPORT'!$A$5:$K$1000,4,FALSE),"")</f>
        <v/>
      </c>
      <c r="AO1261" s="91" t="str">
        <f>IFERROR(VLOOKUP($AI1261,'PIVOT REPORT'!$A$5:$K$1000,5,FALSE),"")</f>
        <v/>
      </c>
      <c r="AP1261" s="91" t="str">
        <f>IFERROR(VLOOKUP($AI1261,'PIVOT REPORT'!$A$5:$K$1000,6,FALSE),"")</f>
        <v/>
      </c>
      <c r="AQ1261" s="91" t="str">
        <f>IFERROR(VLOOKUP($AI1261,'PIVOT REPORT'!$A$5:$K$1000,7,FALSE),"")</f>
        <v/>
      </c>
      <c r="AR1261" s="91" t="str">
        <f>IFERROR(VLOOKUP($AI1261,'PIVOT REPORT'!$A$5:$K$1000,8,FALSE),"")</f>
        <v/>
      </c>
      <c r="AS1261" s="1"/>
      <c r="AT1261" s="1" t="str">
        <f t="shared" si="111"/>
        <v/>
      </c>
      <c r="AU1261" s="1" t="str">
        <f t="shared" si="112"/>
        <v>REGLIST</v>
      </c>
      <c r="AV1261" s="1" t="str">
        <f t="shared" si="113"/>
        <v>REGLIST</v>
      </c>
      <c r="AW1261" s="97">
        <f t="shared" si="114"/>
        <v>0</v>
      </c>
      <c r="AX1261" s="96">
        <f t="shared" si="115"/>
        <v>0</v>
      </c>
      <c r="AY1261" s="96">
        <f t="shared" si="116"/>
        <v>0</v>
      </c>
      <c r="AZ1261" s="96">
        <f t="shared" si="117"/>
        <v>0</v>
      </c>
      <c r="BA1261" s="96">
        <f t="shared" si="118"/>
        <v>0</v>
      </c>
      <c r="BB1261" s="96">
        <f t="shared" si="119"/>
        <v>0</v>
      </c>
    </row>
    <row r="1262" spans="33:54" hidden="1" x14ac:dyDescent="0.25">
      <c r="AG1262" s="1" t="str">
        <f t="shared" si="120"/>
        <v/>
      </c>
      <c r="AH1262" s="90">
        <v>688</v>
      </c>
      <c r="AI1262" s="90">
        <v>688</v>
      </c>
      <c r="AJ1262" s="1" t="str">
        <f>IFERROR(VLOOKUP(VLOOKUP($AI1262,SALESTRANS,4,FALSE),'Master Info'!$A$14:$U$113,17,FALSE),"")</f>
        <v/>
      </c>
      <c r="AK1262" s="1" t="str">
        <f>'Master Info'!$B$6&amp;Return!AI1262</f>
        <v>17-18/688</v>
      </c>
      <c r="AL1262" s="93" t="str">
        <f>IFERROR(VLOOKUP($AI1262,'PIVOT REPORT'!$A$5:$K$1000,3,FALSE),"")</f>
        <v/>
      </c>
      <c r="AM1262" s="91" t="str">
        <f>IFERROR(VLOOKUP($AI1262,'PIVOT REPORT'!$A$5:$K$1000,9,FALSE),"")</f>
        <v/>
      </c>
      <c r="AN1262" s="95" t="str">
        <f>IFERROR(VLOOKUP($AI1262,'PIVOT REPORT'!$A$5:$K$1000,4,FALSE),"")</f>
        <v/>
      </c>
      <c r="AO1262" s="91" t="str">
        <f>IFERROR(VLOOKUP($AI1262,'PIVOT REPORT'!$A$5:$K$1000,5,FALSE),"")</f>
        <v/>
      </c>
      <c r="AP1262" s="91" t="str">
        <f>IFERROR(VLOOKUP($AI1262,'PIVOT REPORT'!$A$5:$K$1000,6,FALSE),"")</f>
        <v/>
      </c>
      <c r="AQ1262" s="91" t="str">
        <f>IFERROR(VLOOKUP($AI1262,'PIVOT REPORT'!$A$5:$K$1000,7,FALSE),"")</f>
        <v/>
      </c>
      <c r="AR1262" s="91" t="str">
        <f>IFERROR(VLOOKUP($AI1262,'PIVOT REPORT'!$A$5:$K$1000,8,FALSE),"")</f>
        <v/>
      </c>
      <c r="AS1262" s="1"/>
      <c r="AT1262" s="1" t="str">
        <f t="shared" si="111"/>
        <v/>
      </c>
      <c r="AU1262" s="1" t="str">
        <f t="shared" si="112"/>
        <v>REGLIST</v>
      </c>
      <c r="AV1262" s="1" t="str">
        <f t="shared" si="113"/>
        <v>REGLIST</v>
      </c>
      <c r="AW1262" s="97">
        <f t="shared" si="114"/>
        <v>0</v>
      </c>
      <c r="AX1262" s="96">
        <f t="shared" si="115"/>
        <v>0</v>
      </c>
      <c r="AY1262" s="96">
        <f t="shared" si="116"/>
        <v>0</v>
      </c>
      <c r="AZ1262" s="96">
        <f t="shared" si="117"/>
        <v>0</v>
      </c>
      <c r="BA1262" s="96">
        <f t="shared" si="118"/>
        <v>0</v>
      </c>
      <c r="BB1262" s="96">
        <f t="shared" si="119"/>
        <v>0</v>
      </c>
    </row>
    <row r="1263" spans="33:54" hidden="1" x14ac:dyDescent="0.25">
      <c r="AG1263" s="1" t="str">
        <f t="shared" si="120"/>
        <v/>
      </c>
      <c r="AH1263" s="90">
        <v>689</v>
      </c>
      <c r="AI1263" s="90">
        <v>689</v>
      </c>
      <c r="AJ1263" s="1" t="str">
        <f>IFERROR(VLOOKUP(VLOOKUP($AI1263,SALESTRANS,4,FALSE),'Master Info'!$A$14:$U$113,17,FALSE),"")</f>
        <v/>
      </c>
      <c r="AK1263" s="1" t="str">
        <f>'Master Info'!$B$6&amp;Return!AI1263</f>
        <v>17-18/689</v>
      </c>
      <c r="AL1263" s="93" t="str">
        <f>IFERROR(VLOOKUP($AI1263,'PIVOT REPORT'!$A$5:$K$1000,3,FALSE),"")</f>
        <v/>
      </c>
      <c r="AM1263" s="91" t="str">
        <f>IFERROR(VLOOKUP($AI1263,'PIVOT REPORT'!$A$5:$K$1000,9,FALSE),"")</f>
        <v/>
      </c>
      <c r="AN1263" s="95" t="str">
        <f>IFERROR(VLOOKUP($AI1263,'PIVOT REPORT'!$A$5:$K$1000,4,FALSE),"")</f>
        <v/>
      </c>
      <c r="AO1263" s="91" t="str">
        <f>IFERROR(VLOOKUP($AI1263,'PIVOT REPORT'!$A$5:$K$1000,5,FALSE),"")</f>
        <v/>
      </c>
      <c r="AP1263" s="91" t="str">
        <f>IFERROR(VLOOKUP($AI1263,'PIVOT REPORT'!$A$5:$K$1000,6,FALSE),"")</f>
        <v/>
      </c>
      <c r="AQ1263" s="91" t="str">
        <f>IFERROR(VLOOKUP($AI1263,'PIVOT REPORT'!$A$5:$K$1000,7,FALSE),"")</f>
        <v/>
      </c>
      <c r="AR1263" s="91" t="str">
        <f>IFERROR(VLOOKUP($AI1263,'PIVOT REPORT'!$A$5:$K$1000,8,FALSE),"")</f>
        <v/>
      </c>
      <c r="AS1263" s="1"/>
      <c r="AT1263" s="1" t="str">
        <f t="shared" si="111"/>
        <v/>
      </c>
      <c r="AU1263" s="1" t="str">
        <f t="shared" si="112"/>
        <v>REGLIST</v>
      </c>
      <c r="AV1263" s="1" t="str">
        <f t="shared" si="113"/>
        <v>REGLIST</v>
      </c>
      <c r="AW1263" s="97">
        <f t="shared" si="114"/>
        <v>0</v>
      </c>
      <c r="AX1263" s="96">
        <f t="shared" si="115"/>
        <v>0</v>
      </c>
      <c r="AY1263" s="96">
        <f t="shared" si="116"/>
        <v>0</v>
      </c>
      <c r="AZ1263" s="96">
        <f t="shared" si="117"/>
        <v>0</v>
      </c>
      <c r="BA1263" s="96">
        <f t="shared" si="118"/>
        <v>0</v>
      </c>
      <c r="BB1263" s="96">
        <f t="shared" si="119"/>
        <v>0</v>
      </c>
    </row>
    <row r="1264" spans="33:54" hidden="1" x14ac:dyDescent="0.25">
      <c r="AG1264" s="1" t="str">
        <f t="shared" si="120"/>
        <v/>
      </c>
      <c r="AH1264" s="90">
        <v>690</v>
      </c>
      <c r="AI1264" s="90">
        <v>690</v>
      </c>
      <c r="AJ1264" s="1" t="str">
        <f>IFERROR(VLOOKUP(VLOOKUP($AI1264,SALESTRANS,4,FALSE),'Master Info'!$A$14:$U$113,17,FALSE),"")</f>
        <v/>
      </c>
      <c r="AK1264" s="1" t="str">
        <f>'Master Info'!$B$6&amp;Return!AI1264</f>
        <v>17-18/690</v>
      </c>
      <c r="AL1264" s="93" t="str">
        <f>IFERROR(VLOOKUP($AI1264,'PIVOT REPORT'!$A$5:$K$1000,3,FALSE),"")</f>
        <v/>
      </c>
      <c r="AM1264" s="91" t="str">
        <f>IFERROR(VLOOKUP($AI1264,'PIVOT REPORT'!$A$5:$K$1000,9,FALSE),"")</f>
        <v/>
      </c>
      <c r="AN1264" s="95" t="str">
        <f>IFERROR(VLOOKUP($AI1264,'PIVOT REPORT'!$A$5:$K$1000,4,FALSE),"")</f>
        <v/>
      </c>
      <c r="AO1264" s="91" t="str">
        <f>IFERROR(VLOOKUP($AI1264,'PIVOT REPORT'!$A$5:$K$1000,5,FALSE),"")</f>
        <v/>
      </c>
      <c r="AP1264" s="91" t="str">
        <f>IFERROR(VLOOKUP($AI1264,'PIVOT REPORT'!$A$5:$K$1000,6,FALSE),"")</f>
        <v/>
      </c>
      <c r="AQ1264" s="91" t="str">
        <f>IFERROR(VLOOKUP($AI1264,'PIVOT REPORT'!$A$5:$K$1000,7,FALSE),"")</f>
        <v/>
      </c>
      <c r="AR1264" s="91" t="str">
        <f>IFERROR(VLOOKUP($AI1264,'PIVOT REPORT'!$A$5:$K$1000,8,FALSE),"")</f>
        <v/>
      </c>
      <c r="AS1264" s="1"/>
      <c r="AT1264" s="1" t="str">
        <f t="shared" si="111"/>
        <v/>
      </c>
      <c r="AU1264" s="1" t="str">
        <f t="shared" si="112"/>
        <v>REGLIST</v>
      </c>
      <c r="AV1264" s="1" t="str">
        <f t="shared" si="113"/>
        <v>REGLIST</v>
      </c>
      <c r="AW1264" s="97">
        <f t="shared" si="114"/>
        <v>0</v>
      </c>
      <c r="AX1264" s="96">
        <f t="shared" si="115"/>
        <v>0</v>
      </c>
      <c r="AY1264" s="96">
        <f t="shared" si="116"/>
        <v>0</v>
      </c>
      <c r="AZ1264" s="96">
        <f t="shared" si="117"/>
        <v>0</v>
      </c>
      <c r="BA1264" s="96">
        <f t="shared" si="118"/>
        <v>0</v>
      </c>
      <c r="BB1264" s="96">
        <f t="shared" si="119"/>
        <v>0</v>
      </c>
    </row>
    <row r="1265" spans="33:54" hidden="1" x14ac:dyDescent="0.25">
      <c r="AG1265" s="1" t="str">
        <f t="shared" si="120"/>
        <v/>
      </c>
      <c r="AH1265" s="90">
        <v>691</v>
      </c>
      <c r="AI1265" s="90">
        <v>691</v>
      </c>
      <c r="AJ1265" s="1" t="str">
        <f>IFERROR(VLOOKUP(VLOOKUP($AI1265,SALESTRANS,4,FALSE),'Master Info'!$A$14:$U$113,17,FALSE),"")</f>
        <v/>
      </c>
      <c r="AK1265" s="1" t="str">
        <f>'Master Info'!$B$6&amp;Return!AI1265</f>
        <v>17-18/691</v>
      </c>
      <c r="AL1265" s="93" t="str">
        <f>IFERROR(VLOOKUP($AI1265,'PIVOT REPORT'!$A$5:$K$1000,3,FALSE),"")</f>
        <v/>
      </c>
      <c r="AM1265" s="91" t="str">
        <f>IFERROR(VLOOKUP($AI1265,'PIVOT REPORT'!$A$5:$K$1000,9,FALSE),"")</f>
        <v/>
      </c>
      <c r="AN1265" s="95" t="str">
        <f>IFERROR(VLOOKUP($AI1265,'PIVOT REPORT'!$A$5:$K$1000,4,FALSE),"")</f>
        <v/>
      </c>
      <c r="AO1265" s="91" t="str">
        <f>IFERROR(VLOOKUP($AI1265,'PIVOT REPORT'!$A$5:$K$1000,5,FALSE),"")</f>
        <v/>
      </c>
      <c r="AP1265" s="91" t="str">
        <f>IFERROR(VLOOKUP($AI1265,'PIVOT REPORT'!$A$5:$K$1000,6,FALSE),"")</f>
        <v/>
      </c>
      <c r="AQ1265" s="91" t="str">
        <f>IFERROR(VLOOKUP($AI1265,'PIVOT REPORT'!$A$5:$K$1000,7,FALSE),"")</f>
        <v/>
      </c>
      <c r="AR1265" s="91" t="str">
        <f>IFERROR(VLOOKUP($AI1265,'PIVOT REPORT'!$A$5:$K$1000,8,FALSE),"")</f>
        <v/>
      </c>
      <c r="AS1265" s="1"/>
      <c r="AT1265" s="1" t="str">
        <f t="shared" si="111"/>
        <v/>
      </c>
      <c r="AU1265" s="1" t="str">
        <f t="shared" si="112"/>
        <v>REGLIST</v>
      </c>
      <c r="AV1265" s="1" t="str">
        <f t="shared" si="113"/>
        <v>REGLIST</v>
      </c>
      <c r="AW1265" s="97">
        <f t="shared" si="114"/>
        <v>0</v>
      </c>
      <c r="AX1265" s="96">
        <f t="shared" si="115"/>
        <v>0</v>
      </c>
      <c r="AY1265" s="96">
        <f t="shared" si="116"/>
        <v>0</v>
      </c>
      <c r="AZ1265" s="96">
        <f t="shared" si="117"/>
        <v>0</v>
      </c>
      <c r="BA1265" s="96">
        <f t="shared" si="118"/>
        <v>0</v>
      </c>
      <c r="BB1265" s="96">
        <f t="shared" si="119"/>
        <v>0</v>
      </c>
    </row>
    <row r="1266" spans="33:54" hidden="1" x14ac:dyDescent="0.25">
      <c r="AG1266" s="1" t="str">
        <f t="shared" si="120"/>
        <v/>
      </c>
      <c r="AH1266" s="90">
        <v>692</v>
      </c>
      <c r="AI1266" s="90">
        <v>692</v>
      </c>
      <c r="AJ1266" s="1" t="str">
        <f>IFERROR(VLOOKUP(VLOOKUP($AI1266,SALESTRANS,4,FALSE),'Master Info'!$A$14:$U$113,17,FALSE),"")</f>
        <v/>
      </c>
      <c r="AK1266" s="1" t="str">
        <f>'Master Info'!$B$6&amp;Return!AI1266</f>
        <v>17-18/692</v>
      </c>
      <c r="AL1266" s="93" t="str">
        <f>IFERROR(VLOOKUP($AI1266,'PIVOT REPORT'!$A$5:$K$1000,3,FALSE),"")</f>
        <v/>
      </c>
      <c r="AM1266" s="91" t="str">
        <f>IFERROR(VLOOKUP($AI1266,'PIVOT REPORT'!$A$5:$K$1000,9,FALSE),"")</f>
        <v/>
      </c>
      <c r="AN1266" s="95" t="str">
        <f>IFERROR(VLOOKUP($AI1266,'PIVOT REPORT'!$A$5:$K$1000,4,FALSE),"")</f>
        <v/>
      </c>
      <c r="AO1266" s="91" t="str">
        <f>IFERROR(VLOOKUP($AI1266,'PIVOT REPORT'!$A$5:$K$1000,5,FALSE),"")</f>
        <v/>
      </c>
      <c r="AP1266" s="91" t="str">
        <f>IFERROR(VLOOKUP($AI1266,'PIVOT REPORT'!$A$5:$K$1000,6,FALSE),"")</f>
        <v/>
      </c>
      <c r="AQ1266" s="91" t="str">
        <f>IFERROR(VLOOKUP($AI1266,'PIVOT REPORT'!$A$5:$K$1000,7,FALSE),"")</f>
        <v/>
      </c>
      <c r="AR1266" s="91" t="str">
        <f>IFERROR(VLOOKUP($AI1266,'PIVOT REPORT'!$A$5:$K$1000,8,FALSE),"")</f>
        <v/>
      </c>
      <c r="AS1266" s="1"/>
      <c r="AT1266" s="1" t="str">
        <f t="shared" si="111"/>
        <v/>
      </c>
      <c r="AU1266" s="1" t="str">
        <f t="shared" si="112"/>
        <v>REGLIST</v>
      </c>
      <c r="AV1266" s="1" t="str">
        <f t="shared" si="113"/>
        <v>REGLIST</v>
      </c>
      <c r="AW1266" s="97">
        <f t="shared" si="114"/>
        <v>0</v>
      </c>
      <c r="AX1266" s="96">
        <f t="shared" si="115"/>
        <v>0</v>
      </c>
      <c r="AY1266" s="96">
        <f t="shared" si="116"/>
        <v>0</v>
      </c>
      <c r="AZ1266" s="96">
        <f t="shared" si="117"/>
        <v>0</v>
      </c>
      <c r="BA1266" s="96">
        <f t="shared" si="118"/>
        <v>0</v>
      </c>
      <c r="BB1266" s="96">
        <f t="shared" si="119"/>
        <v>0</v>
      </c>
    </row>
    <row r="1267" spans="33:54" hidden="1" x14ac:dyDescent="0.25">
      <c r="AG1267" s="1" t="str">
        <f t="shared" si="120"/>
        <v/>
      </c>
      <c r="AH1267" s="90">
        <v>693</v>
      </c>
      <c r="AI1267" s="90">
        <v>693</v>
      </c>
      <c r="AJ1267" s="1" t="str">
        <f>IFERROR(VLOOKUP(VLOOKUP($AI1267,SALESTRANS,4,FALSE),'Master Info'!$A$14:$U$113,17,FALSE),"")</f>
        <v/>
      </c>
      <c r="AK1267" s="1" t="str">
        <f>'Master Info'!$B$6&amp;Return!AI1267</f>
        <v>17-18/693</v>
      </c>
      <c r="AL1267" s="93" t="str">
        <f>IFERROR(VLOOKUP($AI1267,'PIVOT REPORT'!$A$5:$K$1000,3,FALSE),"")</f>
        <v/>
      </c>
      <c r="AM1267" s="91" t="str">
        <f>IFERROR(VLOOKUP($AI1267,'PIVOT REPORT'!$A$5:$K$1000,9,FALSE),"")</f>
        <v/>
      </c>
      <c r="AN1267" s="95" t="str">
        <f>IFERROR(VLOOKUP($AI1267,'PIVOT REPORT'!$A$5:$K$1000,4,FALSE),"")</f>
        <v/>
      </c>
      <c r="AO1267" s="91" t="str">
        <f>IFERROR(VLOOKUP($AI1267,'PIVOT REPORT'!$A$5:$K$1000,5,FALSE),"")</f>
        <v/>
      </c>
      <c r="AP1267" s="91" t="str">
        <f>IFERROR(VLOOKUP($AI1267,'PIVOT REPORT'!$A$5:$K$1000,6,FALSE),"")</f>
        <v/>
      </c>
      <c r="AQ1267" s="91" t="str">
        <f>IFERROR(VLOOKUP($AI1267,'PIVOT REPORT'!$A$5:$K$1000,7,FALSE),"")</f>
        <v/>
      </c>
      <c r="AR1267" s="91" t="str">
        <f>IFERROR(VLOOKUP($AI1267,'PIVOT REPORT'!$A$5:$K$1000,8,FALSE),"")</f>
        <v/>
      </c>
      <c r="AS1267" s="1"/>
      <c r="AT1267" s="1" t="str">
        <f t="shared" si="111"/>
        <v/>
      </c>
      <c r="AU1267" s="1" t="str">
        <f t="shared" si="112"/>
        <v>REGLIST</v>
      </c>
      <c r="AV1267" s="1" t="str">
        <f t="shared" si="113"/>
        <v>REGLIST</v>
      </c>
      <c r="AW1267" s="97">
        <f t="shared" si="114"/>
        <v>0</v>
      </c>
      <c r="AX1267" s="96">
        <f t="shared" si="115"/>
        <v>0</v>
      </c>
      <c r="AY1267" s="96">
        <f t="shared" si="116"/>
        <v>0</v>
      </c>
      <c r="AZ1267" s="96">
        <f t="shared" si="117"/>
        <v>0</v>
      </c>
      <c r="BA1267" s="96">
        <f t="shared" si="118"/>
        <v>0</v>
      </c>
      <c r="BB1267" s="96">
        <f t="shared" si="119"/>
        <v>0</v>
      </c>
    </row>
    <row r="1268" spans="33:54" hidden="1" x14ac:dyDescent="0.25">
      <c r="AG1268" s="1" t="str">
        <f t="shared" si="120"/>
        <v/>
      </c>
      <c r="AH1268" s="90">
        <v>694</v>
      </c>
      <c r="AI1268" s="90">
        <v>694</v>
      </c>
      <c r="AJ1268" s="1" t="str">
        <f>IFERROR(VLOOKUP(VLOOKUP($AI1268,SALESTRANS,4,FALSE),'Master Info'!$A$14:$U$113,17,FALSE),"")</f>
        <v/>
      </c>
      <c r="AK1268" s="1" t="str">
        <f>'Master Info'!$B$6&amp;Return!AI1268</f>
        <v>17-18/694</v>
      </c>
      <c r="AL1268" s="93" t="str">
        <f>IFERROR(VLOOKUP($AI1268,'PIVOT REPORT'!$A$5:$K$1000,3,FALSE),"")</f>
        <v/>
      </c>
      <c r="AM1268" s="91" t="str">
        <f>IFERROR(VLOOKUP($AI1268,'PIVOT REPORT'!$A$5:$K$1000,9,FALSE),"")</f>
        <v/>
      </c>
      <c r="AN1268" s="95" t="str">
        <f>IFERROR(VLOOKUP($AI1268,'PIVOT REPORT'!$A$5:$K$1000,4,FALSE),"")</f>
        <v/>
      </c>
      <c r="AO1268" s="91" t="str">
        <f>IFERROR(VLOOKUP($AI1268,'PIVOT REPORT'!$A$5:$K$1000,5,FALSE),"")</f>
        <v/>
      </c>
      <c r="AP1268" s="91" t="str">
        <f>IFERROR(VLOOKUP($AI1268,'PIVOT REPORT'!$A$5:$K$1000,6,FALSE),"")</f>
        <v/>
      </c>
      <c r="AQ1268" s="91" t="str">
        <f>IFERROR(VLOOKUP($AI1268,'PIVOT REPORT'!$A$5:$K$1000,7,FALSE),"")</f>
        <v/>
      </c>
      <c r="AR1268" s="91" t="str">
        <f>IFERROR(VLOOKUP($AI1268,'PIVOT REPORT'!$A$5:$K$1000,8,FALSE),"")</f>
        <v/>
      </c>
      <c r="AS1268" s="1"/>
      <c r="AT1268" s="1" t="str">
        <f t="shared" si="111"/>
        <v/>
      </c>
      <c r="AU1268" s="1" t="str">
        <f t="shared" si="112"/>
        <v>REGLIST</v>
      </c>
      <c r="AV1268" s="1" t="str">
        <f t="shared" si="113"/>
        <v>REGLIST</v>
      </c>
      <c r="AW1268" s="97">
        <f t="shared" si="114"/>
        <v>0</v>
      </c>
      <c r="AX1268" s="96">
        <f t="shared" si="115"/>
        <v>0</v>
      </c>
      <c r="AY1268" s="96">
        <f t="shared" si="116"/>
        <v>0</v>
      </c>
      <c r="AZ1268" s="96">
        <f t="shared" si="117"/>
        <v>0</v>
      </c>
      <c r="BA1268" s="96">
        <f t="shared" si="118"/>
        <v>0</v>
      </c>
      <c r="BB1268" s="96">
        <f t="shared" si="119"/>
        <v>0</v>
      </c>
    </row>
    <row r="1269" spans="33:54" hidden="1" x14ac:dyDescent="0.25">
      <c r="AG1269" s="1" t="str">
        <f t="shared" si="120"/>
        <v/>
      </c>
      <c r="AH1269" s="90">
        <v>695</v>
      </c>
      <c r="AI1269" s="90">
        <v>695</v>
      </c>
      <c r="AJ1269" s="1" t="str">
        <f>IFERROR(VLOOKUP(VLOOKUP($AI1269,SALESTRANS,4,FALSE),'Master Info'!$A$14:$U$113,17,FALSE),"")</f>
        <v/>
      </c>
      <c r="AK1269" s="1" t="str">
        <f>'Master Info'!$B$6&amp;Return!AI1269</f>
        <v>17-18/695</v>
      </c>
      <c r="AL1269" s="93" t="str">
        <f>IFERROR(VLOOKUP($AI1269,'PIVOT REPORT'!$A$5:$K$1000,3,FALSE),"")</f>
        <v/>
      </c>
      <c r="AM1269" s="91" t="str">
        <f>IFERROR(VLOOKUP($AI1269,'PIVOT REPORT'!$A$5:$K$1000,9,FALSE),"")</f>
        <v/>
      </c>
      <c r="AN1269" s="95" t="str">
        <f>IFERROR(VLOOKUP($AI1269,'PIVOT REPORT'!$A$5:$K$1000,4,FALSE),"")</f>
        <v/>
      </c>
      <c r="AO1269" s="91" t="str">
        <f>IFERROR(VLOOKUP($AI1269,'PIVOT REPORT'!$A$5:$K$1000,5,FALSE),"")</f>
        <v/>
      </c>
      <c r="AP1269" s="91" t="str">
        <f>IFERROR(VLOOKUP($AI1269,'PIVOT REPORT'!$A$5:$K$1000,6,FALSE),"")</f>
        <v/>
      </c>
      <c r="AQ1269" s="91" t="str">
        <f>IFERROR(VLOOKUP($AI1269,'PIVOT REPORT'!$A$5:$K$1000,7,FALSE),"")</f>
        <v/>
      </c>
      <c r="AR1269" s="91" t="str">
        <f>IFERROR(VLOOKUP($AI1269,'PIVOT REPORT'!$A$5:$K$1000,8,FALSE),"")</f>
        <v/>
      </c>
      <c r="AS1269" s="1"/>
      <c r="AT1269" s="1" t="str">
        <f t="shared" si="111"/>
        <v/>
      </c>
      <c r="AU1269" s="1" t="str">
        <f t="shared" si="112"/>
        <v>REGLIST</v>
      </c>
      <c r="AV1269" s="1" t="str">
        <f t="shared" si="113"/>
        <v>REGLIST</v>
      </c>
      <c r="AW1269" s="97">
        <f t="shared" si="114"/>
        <v>0</v>
      </c>
      <c r="AX1269" s="96">
        <f t="shared" si="115"/>
        <v>0</v>
      </c>
      <c r="AY1269" s="96">
        <f t="shared" si="116"/>
        <v>0</v>
      </c>
      <c r="AZ1269" s="96">
        <f t="shared" si="117"/>
        <v>0</v>
      </c>
      <c r="BA1269" s="96">
        <f t="shared" si="118"/>
        <v>0</v>
      </c>
      <c r="BB1269" s="96">
        <f t="shared" si="119"/>
        <v>0</v>
      </c>
    </row>
    <row r="1270" spans="33:54" hidden="1" x14ac:dyDescent="0.25">
      <c r="AG1270" s="1" t="str">
        <f t="shared" si="120"/>
        <v/>
      </c>
      <c r="AH1270" s="90">
        <v>696</v>
      </c>
      <c r="AI1270" s="90">
        <v>696</v>
      </c>
      <c r="AJ1270" s="1" t="str">
        <f>IFERROR(VLOOKUP(VLOOKUP($AI1270,SALESTRANS,4,FALSE),'Master Info'!$A$14:$U$113,17,FALSE),"")</f>
        <v/>
      </c>
      <c r="AK1270" s="1" t="str">
        <f>'Master Info'!$B$6&amp;Return!AI1270</f>
        <v>17-18/696</v>
      </c>
      <c r="AL1270" s="93" t="str">
        <f>IFERROR(VLOOKUP($AI1270,'PIVOT REPORT'!$A$5:$K$1000,3,FALSE),"")</f>
        <v/>
      </c>
      <c r="AM1270" s="91" t="str">
        <f>IFERROR(VLOOKUP($AI1270,'PIVOT REPORT'!$A$5:$K$1000,9,FALSE),"")</f>
        <v/>
      </c>
      <c r="AN1270" s="95" t="str">
        <f>IFERROR(VLOOKUP($AI1270,'PIVOT REPORT'!$A$5:$K$1000,4,FALSE),"")</f>
        <v/>
      </c>
      <c r="AO1270" s="91" t="str">
        <f>IFERROR(VLOOKUP($AI1270,'PIVOT REPORT'!$A$5:$K$1000,5,FALSE),"")</f>
        <v/>
      </c>
      <c r="AP1270" s="91" t="str">
        <f>IFERROR(VLOOKUP($AI1270,'PIVOT REPORT'!$A$5:$K$1000,6,FALSE),"")</f>
        <v/>
      </c>
      <c r="AQ1270" s="91" t="str">
        <f>IFERROR(VLOOKUP($AI1270,'PIVOT REPORT'!$A$5:$K$1000,7,FALSE),"")</f>
        <v/>
      </c>
      <c r="AR1270" s="91" t="str">
        <f>IFERROR(VLOOKUP($AI1270,'PIVOT REPORT'!$A$5:$K$1000,8,FALSE),"")</f>
        <v/>
      </c>
      <c r="AS1270" s="1"/>
      <c r="AT1270" s="1" t="str">
        <f t="shared" si="111"/>
        <v/>
      </c>
      <c r="AU1270" s="1" t="str">
        <f t="shared" si="112"/>
        <v>REGLIST</v>
      </c>
      <c r="AV1270" s="1" t="str">
        <f t="shared" si="113"/>
        <v>REGLIST</v>
      </c>
      <c r="AW1270" s="97">
        <f t="shared" si="114"/>
        <v>0</v>
      </c>
      <c r="AX1270" s="96">
        <f t="shared" si="115"/>
        <v>0</v>
      </c>
      <c r="AY1270" s="96">
        <f t="shared" si="116"/>
        <v>0</v>
      </c>
      <c r="AZ1270" s="96">
        <f t="shared" si="117"/>
        <v>0</v>
      </c>
      <c r="BA1270" s="96">
        <f t="shared" si="118"/>
        <v>0</v>
      </c>
      <c r="BB1270" s="96">
        <f t="shared" si="119"/>
        <v>0</v>
      </c>
    </row>
    <row r="1271" spans="33:54" hidden="1" x14ac:dyDescent="0.25">
      <c r="AG1271" s="1" t="str">
        <f t="shared" si="120"/>
        <v/>
      </c>
      <c r="AH1271" s="90">
        <v>697</v>
      </c>
      <c r="AI1271" s="90">
        <v>697</v>
      </c>
      <c r="AJ1271" s="1" t="str">
        <f>IFERROR(VLOOKUP(VLOOKUP($AI1271,SALESTRANS,4,FALSE),'Master Info'!$A$14:$U$113,17,FALSE),"")</f>
        <v/>
      </c>
      <c r="AK1271" s="1" t="str">
        <f>'Master Info'!$B$6&amp;Return!AI1271</f>
        <v>17-18/697</v>
      </c>
      <c r="AL1271" s="93" t="str">
        <f>IFERROR(VLOOKUP($AI1271,'PIVOT REPORT'!$A$5:$K$1000,3,FALSE),"")</f>
        <v/>
      </c>
      <c r="AM1271" s="91" t="str">
        <f>IFERROR(VLOOKUP($AI1271,'PIVOT REPORT'!$A$5:$K$1000,9,FALSE),"")</f>
        <v/>
      </c>
      <c r="AN1271" s="95" t="str">
        <f>IFERROR(VLOOKUP($AI1271,'PIVOT REPORT'!$A$5:$K$1000,4,FALSE),"")</f>
        <v/>
      </c>
      <c r="AO1271" s="91" t="str">
        <f>IFERROR(VLOOKUP($AI1271,'PIVOT REPORT'!$A$5:$K$1000,5,FALSE),"")</f>
        <v/>
      </c>
      <c r="AP1271" s="91" t="str">
        <f>IFERROR(VLOOKUP($AI1271,'PIVOT REPORT'!$A$5:$K$1000,6,FALSE),"")</f>
        <v/>
      </c>
      <c r="AQ1271" s="91" t="str">
        <f>IFERROR(VLOOKUP($AI1271,'PIVOT REPORT'!$A$5:$K$1000,7,FALSE),"")</f>
        <v/>
      </c>
      <c r="AR1271" s="91" t="str">
        <f>IFERROR(VLOOKUP($AI1271,'PIVOT REPORT'!$A$5:$K$1000,8,FALSE),"")</f>
        <v/>
      </c>
      <c r="AS1271" s="1"/>
      <c r="AT1271" s="1" t="str">
        <f t="shared" si="111"/>
        <v/>
      </c>
      <c r="AU1271" s="1" t="str">
        <f t="shared" si="112"/>
        <v>REGLIST</v>
      </c>
      <c r="AV1271" s="1" t="str">
        <f t="shared" si="113"/>
        <v>REGLIST</v>
      </c>
      <c r="AW1271" s="97">
        <f t="shared" si="114"/>
        <v>0</v>
      </c>
      <c r="AX1271" s="96">
        <f t="shared" si="115"/>
        <v>0</v>
      </c>
      <c r="AY1271" s="96">
        <f t="shared" si="116"/>
        <v>0</v>
      </c>
      <c r="AZ1271" s="96">
        <f t="shared" si="117"/>
        <v>0</v>
      </c>
      <c r="BA1271" s="96">
        <f t="shared" si="118"/>
        <v>0</v>
      </c>
      <c r="BB1271" s="96">
        <f t="shared" si="119"/>
        <v>0</v>
      </c>
    </row>
    <row r="1272" spans="33:54" hidden="1" x14ac:dyDescent="0.25">
      <c r="AG1272" s="1" t="str">
        <f t="shared" si="120"/>
        <v/>
      </c>
      <c r="AH1272" s="90">
        <v>698</v>
      </c>
      <c r="AI1272" s="90">
        <v>698</v>
      </c>
      <c r="AJ1272" s="1" t="str">
        <f>IFERROR(VLOOKUP(VLOOKUP($AI1272,SALESTRANS,4,FALSE),'Master Info'!$A$14:$U$113,17,FALSE),"")</f>
        <v/>
      </c>
      <c r="AK1272" s="1" t="str">
        <f>'Master Info'!$B$6&amp;Return!AI1272</f>
        <v>17-18/698</v>
      </c>
      <c r="AL1272" s="93" t="str">
        <f>IFERROR(VLOOKUP($AI1272,'PIVOT REPORT'!$A$5:$K$1000,3,FALSE),"")</f>
        <v/>
      </c>
      <c r="AM1272" s="91" t="str">
        <f>IFERROR(VLOOKUP($AI1272,'PIVOT REPORT'!$A$5:$K$1000,9,FALSE),"")</f>
        <v/>
      </c>
      <c r="AN1272" s="95" t="str">
        <f>IFERROR(VLOOKUP($AI1272,'PIVOT REPORT'!$A$5:$K$1000,4,FALSE),"")</f>
        <v/>
      </c>
      <c r="AO1272" s="91" t="str">
        <f>IFERROR(VLOOKUP($AI1272,'PIVOT REPORT'!$A$5:$K$1000,5,FALSE),"")</f>
        <v/>
      </c>
      <c r="AP1272" s="91" t="str">
        <f>IFERROR(VLOOKUP($AI1272,'PIVOT REPORT'!$A$5:$K$1000,6,FALSE),"")</f>
        <v/>
      </c>
      <c r="AQ1272" s="91" t="str">
        <f>IFERROR(VLOOKUP($AI1272,'PIVOT REPORT'!$A$5:$K$1000,7,FALSE),"")</f>
        <v/>
      </c>
      <c r="AR1272" s="91" t="str">
        <f>IFERROR(VLOOKUP($AI1272,'PIVOT REPORT'!$A$5:$K$1000,8,FALSE),"")</f>
        <v/>
      </c>
      <c r="AS1272" s="1"/>
      <c r="AT1272" s="1" t="str">
        <f t="shared" si="111"/>
        <v/>
      </c>
      <c r="AU1272" s="1" t="str">
        <f t="shared" si="112"/>
        <v>REGLIST</v>
      </c>
      <c r="AV1272" s="1" t="str">
        <f t="shared" si="113"/>
        <v>REGLIST</v>
      </c>
      <c r="AW1272" s="97">
        <f t="shared" si="114"/>
        <v>0</v>
      </c>
      <c r="AX1272" s="96">
        <f t="shared" si="115"/>
        <v>0</v>
      </c>
      <c r="AY1272" s="96">
        <f t="shared" si="116"/>
        <v>0</v>
      </c>
      <c r="AZ1272" s="96">
        <f t="shared" si="117"/>
        <v>0</v>
      </c>
      <c r="BA1272" s="96">
        <f t="shared" si="118"/>
        <v>0</v>
      </c>
      <c r="BB1272" s="96">
        <f t="shared" si="119"/>
        <v>0</v>
      </c>
    </row>
    <row r="1273" spans="33:54" hidden="1" x14ac:dyDescent="0.25">
      <c r="AG1273" s="1" t="str">
        <f t="shared" si="120"/>
        <v/>
      </c>
      <c r="AH1273" s="90">
        <v>699</v>
      </c>
      <c r="AI1273" s="90">
        <v>699</v>
      </c>
      <c r="AJ1273" s="1" t="str">
        <f>IFERROR(VLOOKUP(VLOOKUP($AI1273,SALESTRANS,4,FALSE),'Master Info'!$A$14:$U$113,17,FALSE),"")</f>
        <v/>
      </c>
      <c r="AK1273" s="1" t="str">
        <f>'Master Info'!$B$6&amp;Return!AI1273</f>
        <v>17-18/699</v>
      </c>
      <c r="AL1273" s="93" t="str">
        <f>IFERROR(VLOOKUP($AI1273,'PIVOT REPORT'!$A$5:$K$1000,3,FALSE),"")</f>
        <v/>
      </c>
      <c r="AM1273" s="91" t="str">
        <f>IFERROR(VLOOKUP($AI1273,'PIVOT REPORT'!$A$5:$K$1000,9,FALSE),"")</f>
        <v/>
      </c>
      <c r="AN1273" s="95" t="str">
        <f>IFERROR(VLOOKUP($AI1273,'PIVOT REPORT'!$A$5:$K$1000,4,FALSE),"")</f>
        <v/>
      </c>
      <c r="AO1273" s="91" t="str">
        <f>IFERROR(VLOOKUP($AI1273,'PIVOT REPORT'!$A$5:$K$1000,5,FALSE),"")</f>
        <v/>
      </c>
      <c r="AP1273" s="91" t="str">
        <f>IFERROR(VLOOKUP($AI1273,'PIVOT REPORT'!$A$5:$K$1000,6,FALSE),"")</f>
        <v/>
      </c>
      <c r="AQ1273" s="91" t="str">
        <f>IFERROR(VLOOKUP($AI1273,'PIVOT REPORT'!$A$5:$K$1000,7,FALSE),"")</f>
        <v/>
      </c>
      <c r="AR1273" s="91" t="str">
        <f>IFERROR(VLOOKUP($AI1273,'PIVOT REPORT'!$A$5:$K$1000,8,FALSE),"")</f>
        <v/>
      </c>
      <c r="AS1273" s="1"/>
      <c r="AT1273" s="1" t="str">
        <f t="shared" si="111"/>
        <v/>
      </c>
      <c r="AU1273" s="1" t="str">
        <f t="shared" si="112"/>
        <v>REGLIST</v>
      </c>
      <c r="AV1273" s="1" t="str">
        <f t="shared" si="113"/>
        <v>REGLIST</v>
      </c>
      <c r="AW1273" s="97">
        <f t="shared" si="114"/>
        <v>0</v>
      </c>
      <c r="AX1273" s="96">
        <f t="shared" si="115"/>
        <v>0</v>
      </c>
      <c r="AY1273" s="96">
        <f t="shared" si="116"/>
        <v>0</v>
      </c>
      <c r="AZ1273" s="96">
        <f t="shared" si="117"/>
        <v>0</v>
      </c>
      <c r="BA1273" s="96">
        <f t="shared" si="118"/>
        <v>0</v>
      </c>
      <c r="BB1273" s="96">
        <f t="shared" si="119"/>
        <v>0</v>
      </c>
    </row>
    <row r="1274" spans="33:54" hidden="1" x14ac:dyDescent="0.25">
      <c r="AG1274" s="1" t="str">
        <f t="shared" si="120"/>
        <v/>
      </c>
      <c r="AH1274" s="90">
        <v>700</v>
      </c>
      <c r="AI1274" s="90">
        <v>700</v>
      </c>
      <c r="AJ1274" s="1" t="str">
        <f>IFERROR(VLOOKUP(VLOOKUP($AI1274,SALESTRANS,4,FALSE),'Master Info'!$A$14:$U$113,17,FALSE),"")</f>
        <v/>
      </c>
      <c r="AK1274" s="1" t="str">
        <f>'Master Info'!$B$6&amp;Return!AI1274</f>
        <v>17-18/700</v>
      </c>
      <c r="AL1274" s="93" t="str">
        <f>IFERROR(VLOOKUP($AI1274,'PIVOT REPORT'!$A$5:$K$1000,3,FALSE),"")</f>
        <v/>
      </c>
      <c r="AM1274" s="91" t="str">
        <f>IFERROR(VLOOKUP($AI1274,'PIVOT REPORT'!$A$5:$K$1000,9,FALSE),"")</f>
        <v/>
      </c>
      <c r="AN1274" s="95" t="str">
        <f>IFERROR(VLOOKUP($AI1274,'PIVOT REPORT'!$A$5:$K$1000,4,FALSE),"")</f>
        <v/>
      </c>
      <c r="AO1274" s="91" t="str">
        <f>IFERROR(VLOOKUP($AI1274,'PIVOT REPORT'!$A$5:$K$1000,5,FALSE),"")</f>
        <v/>
      </c>
      <c r="AP1274" s="91" t="str">
        <f>IFERROR(VLOOKUP($AI1274,'PIVOT REPORT'!$A$5:$K$1000,6,FALSE),"")</f>
        <v/>
      </c>
      <c r="AQ1274" s="91" t="str">
        <f>IFERROR(VLOOKUP($AI1274,'PIVOT REPORT'!$A$5:$K$1000,7,FALSE),"")</f>
        <v/>
      </c>
      <c r="AR1274" s="91" t="str">
        <f>IFERROR(VLOOKUP($AI1274,'PIVOT REPORT'!$A$5:$K$1000,8,FALSE),"")</f>
        <v/>
      </c>
      <c r="AS1274" s="1"/>
      <c r="AT1274" s="1" t="str">
        <f t="shared" si="111"/>
        <v/>
      </c>
      <c r="AU1274" s="1" t="str">
        <f t="shared" si="112"/>
        <v>REGLIST</v>
      </c>
      <c r="AV1274" s="1" t="str">
        <f t="shared" si="113"/>
        <v>REGLIST</v>
      </c>
      <c r="AW1274" s="97">
        <f t="shared" si="114"/>
        <v>0</v>
      </c>
      <c r="AX1274" s="96">
        <f t="shared" si="115"/>
        <v>0</v>
      </c>
      <c r="AY1274" s="96">
        <f t="shared" si="116"/>
        <v>0</v>
      </c>
      <c r="AZ1274" s="96">
        <f t="shared" si="117"/>
        <v>0</v>
      </c>
      <c r="BA1274" s="96">
        <f t="shared" si="118"/>
        <v>0</v>
      </c>
      <c r="BB1274" s="96">
        <f t="shared" si="119"/>
        <v>0</v>
      </c>
    </row>
    <row r="1275" spans="33:54" hidden="1" x14ac:dyDescent="0.25">
      <c r="AG1275" s="1" t="str">
        <f t="shared" si="120"/>
        <v/>
      </c>
      <c r="AH1275" s="90">
        <v>701</v>
      </c>
      <c r="AI1275" s="90">
        <v>701</v>
      </c>
      <c r="AJ1275" s="1" t="str">
        <f>IFERROR(VLOOKUP(VLOOKUP($AI1275,SALESTRANS,4,FALSE),'Master Info'!$A$14:$U$113,17,FALSE),"")</f>
        <v/>
      </c>
      <c r="AK1275" s="1" t="str">
        <f>'Master Info'!$B$6&amp;Return!AI1275</f>
        <v>17-18/701</v>
      </c>
      <c r="AL1275" s="93" t="str">
        <f>IFERROR(VLOOKUP($AI1275,'PIVOT REPORT'!$A$5:$K$1000,3,FALSE),"")</f>
        <v/>
      </c>
      <c r="AM1275" s="91" t="str">
        <f>IFERROR(VLOOKUP($AI1275,'PIVOT REPORT'!$A$5:$K$1000,9,FALSE),"")</f>
        <v/>
      </c>
      <c r="AN1275" s="95" t="str">
        <f>IFERROR(VLOOKUP($AI1275,'PIVOT REPORT'!$A$5:$K$1000,4,FALSE),"")</f>
        <v/>
      </c>
      <c r="AO1275" s="91" t="str">
        <f>IFERROR(VLOOKUP($AI1275,'PIVOT REPORT'!$A$5:$K$1000,5,FALSE),"")</f>
        <v/>
      </c>
      <c r="AP1275" s="91" t="str">
        <f>IFERROR(VLOOKUP($AI1275,'PIVOT REPORT'!$A$5:$K$1000,6,FALSE),"")</f>
        <v/>
      </c>
      <c r="AQ1275" s="91" t="str">
        <f>IFERROR(VLOOKUP($AI1275,'PIVOT REPORT'!$A$5:$K$1000,7,FALSE),"")</f>
        <v/>
      </c>
      <c r="AR1275" s="91" t="str">
        <f>IFERROR(VLOOKUP($AI1275,'PIVOT REPORT'!$A$5:$K$1000,8,FALSE),"")</f>
        <v/>
      </c>
      <c r="AS1275" s="1"/>
      <c r="AT1275" s="1" t="str">
        <f t="shared" si="111"/>
        <v/>
      </c>
      <c r="AU1275" s="1" t="str">
        <f t="shared" si="112"/>
        <v>REGLIST</v>
      </c>
      <c r="AV1275" s="1" t="str">
        <f t="shared" si="113"/>
        <v>REGLIST</v>
      </c>
      <c r="AW1275" s="97">
        <f t="shared" si="114"/>
        <v>0</v>
      </c>
      <c r="AX1275" s="96">
        <f t="shared" si="115"/>
        <v>0</v>
      </c>
      <c r="AY1275" s="96">
        <f t="shared" si="116"/>
        <v>0</v>
      </c>
      <c r="AZ1275" s="96">
        <f t="shared" si="117"/>
        <v>0</v>
      </c>
      <c r="BA1275" s="96">
        <f t="shared" si="118"/>
        <v>0</v>
      </c>
      <c r="BB1275" s="96">
        <f t="shared" si="119"/>
        <v>0</v>
      </c>
    </row>
    <row r="1276" spans="33:54" hidden="1" x14ac:dyDescent="0.25">
      <c r="AG1276" s="1" t="str">
        <f t="shared" si="120"/>
        <v/>
      </c>
      <c r="AH1276" s="90">
        <v>702</v>
      </c>
      <c r="AI1276" s="90">
        <v>702</v>
      </c>
      <c r="AJ1276" s="1" t="str">
        <f>IFERROR(VLOOKUP(VLOOKUP($AI1276,SALESTRANS,4,FALSE),'Master Info'!$A$14:$U$113,17,FALSE),"")</f>
        <v/>
      </c>
      <c r="AK1276" s="1" t="str">
        <f>'Master Info'!$B$6&amp;Return!AI1276</f>
        <v>17-18/702</v>
      </c>
      <c r="AL1276" s="93" t="str">
        <f>IFERROR(VLOOKUP($AI1276,'PIVOT REPORT'!$A$5:$K$1000,3,FALSE),"")</f>
        <v/>
      </c>
      <c r="AM1276" s="91" t="str">
        <f>IFERROR(VLOOKUP($AI1276,'PIVOT REPORT'!$A$5:$K$1000,9,FALSE),"")</f>
        <v/>
      </c>
      <c r="AN1276" s="95" t="str">
        <f>IFERROR(VLOOKUP($AI1276,'PIVOT REPORT'!$A$5:$K$1000,4,FALSE),"")</f>
        <v/>
      </c>
      <c r="AO1276" s="91" t="str">
        <f>IFERROR(VLOOKUP($AI1276,'PIVOT REPORT'!$A$5:$K$1000,5,FALSE),"")</f>
        <v/>
      </c>
      <c r="AP1276" s="91" t="str">
        <f>IFERROR(VLOOKUP($AI1276,'PIVOT REPORT'!$A$5:$K$1000,6,FALSE),"")</f>
        <v/>
      </c>
      <c r="AQ1276" s="91" t="str">
        <f>IFERROR(VLOOKUP($AI1276,'PIVOT REPORT'!$A$5:$K$1000,7,FALSE),"")</f>
        <v/>
      </c>
      <c r="AR1276" s="91" t="str">
        <f>IFERROR(VLOOKUP($AI1276,'PIVOT REPORT'!$A$5:$K$1000,8,FALSE),"")</f>
        <v/>
      </c>
      <c r="AS1276" s="1"/>
      <c r="AT1276" s="1" t="str">
        <f t="shared" si="111"/>
        <v/>
      </c>
      <c r="AU1276" s="1" t="str">
        <f t="shared" si="112"/>
        <v>REGLIST</v>
      </c>
      <c r="AV1276" s="1" t="str">
        <f t="shared" si="113"/>
        <v>REGLIST</v>
      </c>
      <c r="AW1276" s="97">
        <f t="shared" si="114"/>
        <v>0</v>
      </c>
      <c r="AX1276" s="96">
        <f t="shared" si="115"/>
        <v>0</v>
      </c>
      <c r="AY1276" s="96">
        <f t="shared" si="116"/>
        <v>0</v>
      </c>
      <c r="AZ1276" s="96">
        <f t="shared" si="117"/>
        <v>0</v>
      </c>
      <c r="BA1276" s="96">
        <f t="shared" si="118"/>
        <v>0</v>
      </c>
      <c r="BB1276" s="96">
        <f t="shared" si="119"/>
        <v>0</v>
      </c>
    </row>
    <row r="1277" spans="33:54" hidden="1" x14ac:dyDescent="0.25">
      <c r="AG1277" s="1" t="str">
        <f t="shared" si="120"/>
        <v/>
      </c>
      <c r="AH1277" s="90">
        <v>703</v>
      </c>
      <c r="AI1277" s="90">
        <v>703</v>
      </c>
      <c r="AJ1277" s="1" t="str">
        <f>IFERROR(VLOOKUP(VLOOKUP($AI1277,SALESTRANS,4,FALSE),'Master Info'!$A$14:$U$113,17,FALSE),"")</f>
        <v/>
      </c>
      <c r="AK1277" s="1" t="str">
        <f>'Master Info'!$B$6&amp;Return!AI1277</f>
        <v>17-18/703</v>
      </c>
      <c r="AL1277" s="93" t="str">
        <f>IFERROR(VLOOKUP($AI1277,'PIVOT REPORT'!$A$5:$K$1000,3,FALSE),"")</f>
        <v/>
      </c>
      <c r="AM1277" s="91" t="str">
        <f>IFERROR(VLOOKUP($AI1277,'PIVOT REPORT'!$A$5:$K$1000,9,FALSE),"")</f>
        <v/>
      </c>
      <c r="AN1277" s="95" t="str">
        <f>IFERROR(VLOOKUP($AI1277,'PIVOT REPORT'!$A$5:$K$1000,4,FALSE),"")</f>
        <v/>
      </c>
      <c r="AO1277" s="91" t="str">
        <f>IFERROR(VLOOKUP($AI1277,'PIVOT REPORT'!$A$5:$K$1000,5,FALSE),"")</f>
        <v/>
      </c>
      <c r="AP1277" s="91" t="str">
        <f>IFERROR(VLOOKUP($AI1277,'PIVOT REPORT'!$A$5:$K$1000,6,FALSE),"")</f>
        <v/>
      </c>
      <c r="AQ1277" s="91" t="str">
        <f>IFERROR(VLOOKUP($AI1277,'PIVOT REPORT'!$A$5:$K$1000,7,FALSE),"")</f>
        <v/>
      </c>
      <c r="AR1277" s="91" t="str">
        <f>IFERROR(VLOOKUP($AI1277,'PIVOT REPORT'!$A$5:$K$1000,8,FALSE),"")</f>
        <v/>
      </c>
      <c r="AS1277" s="1"/>
      <c r="AT1277" s="1" t="str">
        <f t="shared" si="111"/>
        <v/>
      </c>
      <c r="AU1277" s="1" t="str">
        <f t="shared" si="112"/>
        <v>REGLIST</v>
      </c>
      <c r="AV1277" s="1" t="str">
        <f t="shared" si="113"/>
        <v>REGLIST</v>
      </c>
      <c r="AW1277" s="97">
        <f t="shared" si="114"/>
        <v>0</v>
      </c>
      <c r="AX1277" s="96">
        <f t="shared" si="115"/>
        <v>0</v>
      </c>
      <c r="AY1277" s="96">
        <f t="shared" si="116"/>
        <v>0</v>
      </c>
      <c r="AZ1277" s="96">
        <f t="shared" si="117"/>
        <v>0</v>
      </c>
      <c r="BA1277" s="96">
        <f t="shared" si="118"/>
        <v>0</v>
      </c>
      <c r="BB1277" s="96">
        <f t="shared" si="119"/>
        <v>0</v>
      </c>
    </row>
    <row r="1278" spans="33:54" hidden="1" x14ac:dyDescent="0.25">
      <c r="AG1278" s="1" t="str">
        <f t="shared" si="120"/>
        <v/>
      </c>
      <c r="AH1278" s="90">
        <v>704</v>
      </c>
      <c r="AI1278" s="90">
        <v>704</v>
      </c>
      <c r="AJ1278" s="1" t="str">
        <f>IFERROR(VLOOKUP(VLOOKUP($AI1278,SALESTRANS,4,FALSE),'Master Info'!$A$14:$U$113,17,FALSE),"")</f>
        <v/>
      </c>
      <c r="AK1278" s="1" t="str">
        <f>'Master Info'!$B$6&amp;Return!AI1278</f>
        <v>17-18/704</v>
      </c>
      <c r="AL1278" s="93" t="str">
        <f>IFERROR(VLOOKUP($AI1278,'PIVOT REPORT'!$A$5:$K$1000,3,FALSE),"")</f>
        <v/>
      </c>
      <c r="AM1278" s="91" t="str">
        <f>IFERROR(VLOOKUP($AI1278,'PIVOT REPORT'!$A$5:$K$1000,9,FALSE),"")</f>
        <v/>
      </c>
      <c r="AN1278" s="95" t="str">
        <f>IFERROR(VLOOKUP($AI1278,'PIVOT REPORT'!$A$5:$K$1000,4,FALSE),"")</f>
        <v/>
      </c>
      <c r="AO1278" s="91" t="str">
        <f>IFERROR(VLOOKUP($AI1278,'PIVOT REPORT'!$A$5:$K$1000,5,FALSE),"")</f>
        <v/>
      </c>
      <c r="AP1278" s="91" t="str">
        <f>IFERROR(VLOOKUP($AI1278,'PIVOT REPORT'!$A$5:$K$1000,6,FALSE),"")</f>
        <v/>
      </c>
      <c r="AQ1278" s="91" t="str">
        <f>IFERROR(VLOOKUP($AI1278,'PIVOT REPORT'!$A$5:$K$1000,7,FALSE),"")</f>
        <v/>
      </c>
      <c r="AR1278" s="91" t="str">
        <f>IFERROR(VLOOKUP($AI1278,'PIVOT REPORT'!$A$5:$K$1000,8,FALSE),"")</f>
        <v/>
      </c>
      <c r="AS1278" s="1"/>
      <c r="AT1278" s="1" t="str">
        <f t="shared" si="111"/>
        <v/>
      </c>
      <c r="AU1278" s="1" t="str">
        <f t="shared" si="112"/>
        <v>REGLIST</v>
      </c>
      <c r="AV1278" s="1" t="str">
        <f t="shared" si="113"/>
        <v>REGLIST</v>
      </c>
      <c r="AW1278" s="97">
        <f t="shared" si="114"/>
        <v>0</v>
      </c>
      <c r="AX1278" s="96">
        <f t="shared" si="115"/>
        <v>0</v>
      </c>
      <c r="AY1278" s="96">
        <f t="shared" si="116"/>
        <v>0</v>
      </c>
      <c r="AZ1278" s="96">
        <f t="shared" si="117"/>
        <v>0</v>
      </c>
      <c r="BA1278" s="96">
        <f t="shared" si="118"/>
        <v>0</v>
      </c>
      <c r="BB1278" s="96">
        <f t="shared" si="119"/>
        <v>0</v>
      </c>
    </row>
    <row r="1279" spans="33:54" hidden="1" x14ac:dyDescent="0.25">
      <c r="AG1279" s="1" t="str">
        <f t="shared" si="120"/>
        <v/>
      </c>
      <c r="AH1279" s="90">
        <v>705</v>
      </c>
      <c r="AI1279" s="90">
        <v>705</v>
      </c>
      <c r="AJ1279" s="1" t="str">
        <f>IFERROR(VLOOKUP(VLOOKUP($AI1279,SALESTRANS,4,FALSE),'Master Info'!$A$14:$U$113,17,FALSE),"")</f>
        <v/>
      </c>
      <c r="AK1279" s="1" t="str">
        <f>'Master Info'!$B$6&amp;Return!AI1279</f>
        <v>17-18/705</v>
      </c>
      <c r="AL1279" s="93" t="str">
        <f>IFERROR(VLOOKUP($AI1279,'PIVOT REPORT'!$A$5:$K$1000,3,FALSE),"")</f>
        <v/>
      </c>
      <c r="AM1279" s="91" t="str">
        <f>IFERROR(VLOOKUP($AI1279,'PIVOT REPORT'!$A$5:$K$1000,9,FALSE),"")</f>
        <v/>
      </c>
      <c r="AN1279" s="95" t="str">
        <f>IFERROR(VLOOKUP($AI1279,'PIVOT REPORT'!$A$5:$K$1000,4,FALSE),"")</f>
        <v/>
      </c>
      <c r="AO1279" s="91" t="str">
        <f>IFERROR(VLOOKUP($AI1279,'PIVOT REPORT'!$A$5:$K$1000,5,FALSE),"")</f>
        <v/>
      </c>
      <c r="AP1279" s="91" t="str">
        <f>IFERROR(VLOOKUP($AI1279,'PIVOT REPORT'!$A$5:$K$1000,6,FALSE),"")</f>
        <v/>
      </c>
      <c r="AQ1279" s="91" t="str">
        <f>IFERROR(VLOOKUP($AI1279,'PIVOT REPORT'!$A$5:$K$1000,7,FALSE),"")</f>
        <v/>
      </c>
      <c r="AR1279" s="91" t="str">
        <f>IFERROR(VLOOKUP($AI1279,'PIVOT REPORT'!$A$5:$K$1000,8,FALSE),"")</f>
        <v/>
      </c>
      <c r="AS1279" s="1"/>
      <c r="AT1279" s="1" t="str">
        <f t="shared" ref="AT1279:AT1324" si="121">IFERROR(VLOOKUP(LEFT(AJ1279,2),State,2),"")</f>
        <v/>
      </c>
      <c r="AU1279" s="1" t="str">
        <f t="shared" ref="AU1279:AU1324" si="122">IF(RIGHT(AJ1279,12)&lt;&gt;"UNREGISTERED","REGLIST",IF(AND(AO1279&gt;=250000,AP1279&gt;0),"IGSLIST","CONSO"))</f>
        <v>REGLIST</v>
      </c>
      <c r="AV1279" s="1" t="str">
        <f t="shared" si="113"/>
        <v>REGLIST</v>
      </c>
      <c r="AW1279" s="97">
        <f t="shared" si="114"/>
        <v>0</v>
      </c>
      <c r="AX1279" s="96">
        <f t="shared" si="115"/>
        <v>0</v>
      </c>
      <c r="AY1279" s="96">
        <f t="shared" si="116"/>
        <v>0</v>
      </c>
      <c r="AZ1279" s="96">
        <f t="shared" si="117"/>
        <v>0</v>
      </c>
      <c r="BA1279" s="96">
        <f t="shared" si="118"/>
        <v>0</v>
      </c>
      <c r="BB1279" s="96">
        <f t="shared" si="119"/>
        <v>0</v>
      </c>
    </row>
    <row r="1280" spans="33:54" hidden="1" x14ac:dyDescent="0.25">
      <c r="AG1280" s="1" t="str">
        <f t="shared" si="120"/>
        <v/>
      </c>
      <c r="AH1280" s="90">
        <v>706</v>
      </c>
      <c r="AI1280" s="90">
        <v>706</v>
      </c>
      <c r="AJ1280" s="1" t="str">
        <f>IFERROR(VLOOKUP(VLOOKUP($AI1280,SALESTRANS,4,FALSE),'Master Info'!$A$14:$U$113,17,FALSE),"")</f>
        <v/>
      </c>
      <c r="AK1280" s="1" t="str">
        <f>'Master Info'!$B$6&amp;Return!AI1280</f>
        <v>17-18/706</v>
      </c>
      <c r="AL1280" s="93" t="str">
        <f>IFERROR(VLOOKUP($AI1280,'PIVOT REPORT'!$A$5:$K$1000,3,FALSE),"")</f>
        <v/>
      </c>
      <c r="AM1280" s="91" t="str">
        <f>IFERROR(VLOOKUP($AI1280,'PIVOT REPORT'!$A$5:$K$1000,9,FALSE),"")</f>
        <v/>
      </c>
      <c r="AN1280" s="95" t="str">
        <f>IFERROR(VLOOKUP($AI1280,'PIVOT REPORT'!$A$5:$K$1000,4,FALSE),"")</f>
        <v/>
      </c>
      <c r="AO1280" s="91" t="str">
        <f>IFERROR(VLOOKUP($AI1280,'PIVOT REPORT'!$A$5:$K$1000,5,FALSE),"")</f>
        <v/>
      </c>
      <c r="AP1280" s="91" t="str">
        <f>IFERROR(VLOOKUP($AI1280,'PIVOT REPORT'!$A$5:$K$1000,6,FALSE),"")</f>
        <v/>
      </c>
      <c r="AQ1280" s="91" t="str">
        <f>IFERROR(VLOOKUP($AI1280,'PIVOT REPORT'!$A$5:$K$1000,7,FALSE),"")</f>
        <v/>
      </c>
      <c r="AR1280" s="91" t="str">
        <f>IFERROR(VLOOKUP($AI1280,'PIVOT REPORT'!$A$5:$K$1000,8,FALSE),"")</f>
        <v/>
      </c>
      <c r="AS1280" s="1"/>
      <c r="AT1280" s="1" t="str">
        <f t="shared" si="121"/>
        <v/>
      </c>
      <c r="AU1280" s="1" t="str">
        <f t="shared" si="122"/>
        <v>REGLIST</v>
      </c>
      <c r="AV1280" s="1" t="str">
        <f t="shared" ref="AV1280:AV1324" si="123">AG1280&amp;AU1280</f>
        <v>REGLIST</v>
      </c>
      <c r="AW1280" s="97">
        <f t="shared" ref="AW1280:AW1324" si="124">IF(MONTH($K$2)&amp;"CONSO"=$AV1280,$AN1280,0)</f>
        <v>0</v>
      </c>
      <c r="AX1280" s="96">
        <f t="shared" ref="AX1280:AX1324" si="125">IF(MONTH($K$2)&amp;"CONSO"=$AV1280,$AO1280,0)</f>
        <v>0</v>
      </c>
      <c r="AY1280" s="96">
        <f t="shared" ref="AY1280:AY1324" si="126">IF(MONTH($K$2)&amp;"CONSO"=$AV1280,$AP1280,0)</f>
        <v>0</v>
      </c>
      <c r="AZ1280" s="96">
        <f t="shared" ref="AZ1280:AZ1324" si="127">IF(MONTH($K$2)&amp;"CONSO"=$AV1280,$AQ1280,0)</f>
        <v>0</v>
      </c>
      <c r="BA1280" s="96">
        <f t="shared" ref="BA1280:BA1324" si="128">IF(MONTH($K$2)&amp;"CONSO"=$AV1280,$AR1280,0)</f>
        <v>0</v>
      </c>
      <c r="BB1280" s="96">
        <f t="shared" ref="BB1280:BB1324" si="129">IF(MONTH($K$2)&amp;"CONSO"=$AV1280,$AM1280,0)</f>
        <v>0</v>
      </c>
    </row>
    <row r="1281" spans="33:54" hidden="1" x14ac:dyDescent="0.25">
      <c r="AG1281" s="1" t="str">
        <f t="shared" si="120"/>
        <v/>
      </c>
      <c r="AH1281" s="90">
        <v>707</v>
      </c>
      <c r="AI1281" s="90">
        <v>707</v>
      </c>
      <c r="AJ1281" s="1" t="str">
        <f>IFERROR(VLOOKUP(VLOOKUP($AI1281,SALESTRANS,4,FALSE),'Master Info'!$A$14:$U$113,17,FALSE),"")</f>
        <v/>
      </c>
      <c r="AK1281" s="1" t="str">
        <f>'Master Info'!$B$6&amp;Return!AI1281</f>
        <v>17-18/707</v>
      </c>
      <c r="AL1281" s="93" t="str">
        <f>IFERROR(VLOOKUP($AI1281,'PIVOT REPORT'!$A$5:$K$1000,3,FALSE),"")</f>
        <v/>
      </c>
      <c r="AM1281" s="91" t="str">
        <f>IFERROR(VLOOKUP($AI1281,'PIVOT REPORT'!$A$5:$K$1000,9,FALSE),"")</f>
        <v/>
      </c>
      <c r="AN1281" s="95" t="str">
        <f>IFERROR(VLOOKUP($AI1281,'PIVOT REPORT'!$A$5:$K$1000,4,FALSE),"")</f>
        <v/>
      </c>
      <c r="AO1281" s="91" t="str">
        <f>IFERROR(VLOOKUP($AI1281,'PIVOT REPORT'!$A$5:$K$1000,5,FALSE),"")</f>
        <v/>
      </c>
      <c r="AP1281" s="91" t="str">
        <f>IFERROR(VLOOKUP($AI1281,'PIVOT REPORT'!$A$5:$K$1000,6,FALSE),"")</f>
        <v/>
      </c>
      <c r="AQ1281" s="91" t="str">
        <f>IFERROR(VLOOKUP($AI1281,'PIVOT REPORT'!$A$5:$K$1000,7,FALSE),"")</f>
        <v/>
      </c>
      <c r="AR1281" s="91" t="str">
        <f>IFERROR(VLOOKUP($AI1281,'PIVOT REPORT'!$A$5:$K$1000,8,FALSE),"")</f>
        <v/>
      </c>
      <c r="AS1281" s="1"/>
      <c r="AT1281" s="1" t="str">
        <f t="shared" si="121"/>
        <v/>
      </c>
      <c r="AU1281" s="1" t="str">
        <f t="shared" si="122"/>
        <v>REGLIST</v>
      </c>
      <c r="AV1281" s="1" t="str">
        <f t="shared" si="123"/>
        <v>REGLIST</v>
      </c>
      <c r="AW1281" s="97">
        <f t="shared" si="124"/>
        <v>0</v>
      </c>
      <c r="AX1281" s="96">
        <f t="shared" si="125"/>
        <v>0</v>
      </c>
      <c r="AY1281" s="96">
        <f t="shared" si="126"/>
        <v>0</v>
      </c>
      <c r="AZ1281" s="96">
        <f t="shared" si="127"/>
        <v>0</v>
      </c>
      <c r="BA1281" s="96">
        <f t="shared" si="128"/>
        <v>0</v>
      </c>
      <c r="BB1281" s="96">
        <f t="shared" si="129"/>
        <v>0</v>
      </c>
    </row>
    <row r="1282" spans="33:54" hidden="1" x14ac:dyDescent="0.25">
      <c r="AG1282" s="1" t="str">
        <f t="shared" ref="AG1282:AG1324" si="130">IFERROR(MONTH(AL1282),"")</f>
        <v/>
      </c>
      <c r="AH1282" s="90">
        <v>708</v>
      </c>
      <c r="AI1282" s="90">
        <v>708</v>
      </c>
      <c r="AJ1282" s="1" t="str">
        <f>IFERROR(VLOOKUP(VLOOKUP($AI1282,SALESTRANS,4,FALSE),'Master Info'!$A$14:$U$113,17,FALSE),"")</f>
        <v/>
      </c>
      <c r="AK1282" s="1" t="str">
        <f>'Master Info'!$B$6&amp;Return!AI1282</f>
        <v>17-18/708</v>
      </c>
      <c r="AL1282" s="93" t="str">
        <f>IFERROR(VLOOKUP($AI1282,'PIVOT REPORT'!$A$5:$K$1000,3,FALSE),"")</f>
        <v/>
      </c>
      <c r="AM1282" s="91" t="str">
        <f>IFERROR(VLOOKUP($AI1282,'PIVOT REPORT'!$A$5:$K$1000,9,FALSE),"")</f>
        <v/>
      </c>
      <c r="AN1282" s="95" t="str">
        <f>IFERROR(VLOOKUP($AI1282,'PIVOT REPORT'!$A$5:$K$1000,4,FALSE),"")</f>
        <v/>
      </c>
      <c r="AO1282" s="91" t="str">
        <f>IFERROR(VLOOKUP($AI1282,'PIVOT REPORT'!$A$5:$K$1000,5,FALSE),"")</f>
        <v/>
      </c>
      <c r="AP1282" s="91" t="str">
        <f>IFERROR(VLOOKUP($AI1282,'PIVOT REPORT'!$A$5:$K$1000,6,FALSE),"")</f>
        <v/>
      </c>
      <c r="AQ1282" s="91" t="str">
        <f>IFERROR(VLOOKUP($AI1282,'PIVOT REPORT'!$A$5:$K$1000,7,FALSE),"")</f>
        <v/>
      </c>
      <c r="AR1282" s="91" t="str">
        <f>IFERROR(VLOOKUP($AI1282,'PIVOT REPORT'!$A$5:$K$1000,8,FALSE),"")</f>
        <v/>
      </c>
      <c r="AS1282" s="1"/>
      <c r="AT1282" s="1" t="str">
        <f t="shared" si="121"/>
        <v/>
      </c>
      <c r="AU1282" s="1" t="str">
        <f t="shared" si="122"/>
        <v>REGLIST</v>
      </c>
      <c r="AV1282" s="1" t="str">
        <f t="shared" si="123"/>
        <v>REGLIST</v>
      </c>
      <c r="AW1282" s="97">
        <f t="shared" si="124"/>
        <v>0</v>
      </c>
      <c r="AX1282" s="96">
        <f t="shared" si="125"/>
        <v>0</v>
      </c>
      <c r="AY1282" s="96">
        <f t="shared" si="126"/>
        <v>0</v>
      </c>
      <c r="AZ1282" s="96">
        <f t="shared" si="127"/>
        <v>0</v>
      </c>
      <c r="BA1282" s="96">
        <f t="shared" si="128"/>
        <v>0</v>
      </c>
      <c r="BB1282" s="96">
        <f t="shared" si="129"/>
        <v>0</v>
      </c>
    </row>
    <row r="1283" spans="33:54" hidden="1" x14ac:dyDescent="0.25">
      <c r="AG1283" s="1" t="str">
        <f t="shared" si="130"/>
        <v/>
      </c>
      <c r="AH1283" s="90">
        <v>709</v>
      </c>
      <c r="AI1283" s="90">
        <v>709</v>
      </c>
      <c r="AJ1283" s="1" t="str">
        <f>IFERROR(VLOOKUP(VLOOKUP($AI1283,SALESTRANS,4,FALSE),'Master Info'!$A$14:$U$113,17,FALSE),"")</f>
        <v/>
      </c>
      <c r="AK1283" s="1" t="str">
        <f>'Master Info'!$B$6&amp;Return!AI1283</f>
        <v>17-18/709</v>
      </c>
      <c r="AL1283" s="93" t="str">
        <f>IFERROR(VLOOKUP($AI1283,'PIVOT REPORT'!$A$5:$K$1000,3,FALSE),"")</f>
        <v/>
      </c>
      <c r="AM1283" s="91" t="str">
        <f>IFERROR(VLOOKUP($AI1283,'PIVOT REPORT'!$A$5:$K$1000,9,FALSE),"")</f>
        <v/>
      </c>
      <c r="AN1283" s="95" t="str">
        <f>IFERROR(VLOOKUP($AI1283,'PIVOT REPORT'!$A$5:$K$1000,4,FALSE),"")</f>
        <v/>
      </c>
      <c r="AO1283" s="91" t="str">
        <f>IFERROR(VLOOKUP($AI1283,'PIVOT REPORT'!$A$5:$K$1000,5,FALSE),"")</f>
        <v/>
      </c>
      <c r="AP1283" s="91" t="str">
        <f>IFERROR(VLOOKUP($AI1283,'PIVOT REPORT'!$A$5:$K$1000,6,FALSE),"")</f>
        <v/>
      </c>
      <c r="AQ1283" s="91" t="str">
        <f>IFERROR(VLOOKUP($AI1283,'PIVOT REPORT'!$A$5:$K$1000,7,FALSE),"")</f>
        <v/>
      </c>
      <c r="AR1283" s="91" t="str">
        <f>IFERROR(VLOOKUP($AI1283,'PIVOT REPORT'!$A$5:$K$1000,8,FALSE),"")</f>
        <v/>
      </c>
      <c r="AS1283" s="1"/>
      <c r="AT1283" s="1" t="str">
        <f t="shared" si="121"/>
        <v/>
      </c>
      <c r="AU1283" s="1" t="str">
        <f t="shared" si="122"/>
        <v>REGLIST</v>
      </c>
      <c r="AV1283" s="1" t="str">
        <f t="shared" si="123"/>
        <v>REGLIST</v>
      </c>
      <c r="AW1283" s="97">
        <f t="shared" si="124"/>
        <v>0</v>
      </c>
      <c r="AX1283" s="96">
        <f t="shared" si="125"/>
        <v>0</v>
      </c>
      <c r="AY1283" s="96">
        <f t="shared" si="126"/>
        <v>0</v>
      </c>
      <c r="AZ1283" s="96">
        <f t="shared" si="127"/>
        <v>0</v>
      </c>
      <c r="BA1283" s="96">
        <f t="shared" si="128"/>
        <v>0</v>
      </c>
      <c r="BB1283" s="96">
        <f t="shared" si="129"/>
        <v>0</v>
      </c>
    </row>
    <row r="1284" spans="33:54" hidden="1" x14ac:dyDescent="0.25">
      <c r="AG1284" s="1" t="str">
        <f t="shared" si="130"/>
        <v/>
      </c>
      <c r="AH1284" s="90">
        <v>710</v>
      </c>
      <c r="AI1284" s="90">
        <v>710</v>
      </c>
      <c r="AJ1284" s="1" t="str">
        <f>IFERROR(VLOOKUP(VLOOKUP($AI1284,SALESTRANS,4,FALSE),'Master Info'!$A$14:$U$113,17,FALSE),"")</f>
        <v/>
      </c>
      <c r="AK1284" s="1" t="str">
        <f>'Master Info'!$B$6&amp;Return!AI1284</f>
        <v>17-18/710</v>
      </c>
      <c r="AL1284" s="93" t="str">
        <f>IFERROR(VLOOKUP($AI1284,'PIVOT REPORT'!$A$5:$K$1000,3,FALSE),"")</f>
        <v/>
      </c>
      <c r="AM1284" s="91" t="str">
        <f>IFERROR(VLOOKUP($AI1284,'PIVOT REPORT'!$A$5:$K$1000,9,FALSE),"")</f>
        <v/>
      </c>
      <c r="AN1284" s="95" t="str">
        <f>IFERROR(VLOOKUP($AI1284,'PIVOT REPORT'!$A$5:$K$1000,4,FALSE),"")</f>
        <v/>
      </c>
      <c r="AO1284" s="91" t="str">
        <f>IFERROR(VLOOKUP($AI1284,'PIVOT REPORT'!$A$5:$K$1000,5,FALSE),"")</f>
        <v/>
      </c>
      <c r="AP1284" s="91" t="str">
        <f>IFERROR(VLOOKUP($AI1284,'PIVOT REPORT'!$A$5:$K$1000,6,FALSE),"")</f>
        <v/>
      </c>
      <c r="AQ1284" s="91" t="str">
        <f>IFERROR(VLOOKUP($AI1284,'PIVOT REPORT'!$A$5:$K$1000,7,FALSE),"")</f>
        <v/>
      </c>
      <c r="AR1284" s="91" t="str">
        <f>IFERROR(VLOOKUP($AI1284,'PIVOT REPORT'!$A$5:$K$1000,8,FALSE),"")</f>
        <v/>
      </c>
      <c r="AS1284" s="1"/>
      <c r="AT1284" s="1" t="str">
        <f t="shared" si="121"/>
        <v/>
      </c>
      <c r="AU1284" s="1" t="str">
        <f t="shared" si="122"/>
        <v>REGLIST</v>
      </c>
      <c r="AV1284" s="1" t="str">
        <f t="shared" si="123"/>
        <v>REGLIST</v>
      </c>
      <c r="AW1284" s="97">
        <f t="shared" si="124"/>
        <v>0</v>
      </c>
      <c r="AX1284" s="96">
        <f t="shared" si="125"/>
        <v>0</v>
      </c>
      <c r="AY1284" s="96">
        <f t="shared" si="126"/>
        <v>0</v>
      </c>
      <c r="AZ1284" s="96">
        <f t="shared" si="127"/>
        <v>0</v>
      </c>
      <c r="BA1284" s="96">
        <f t="shared" si="128"/>
        <v>0</v>
      </c>
      <c r="BB1284" s="96">
        <f t="shared" si="129"/>
        <v>0</v>
      </c>
    </row>
    <row r="1285" spans="33:54" hidden="1" x14ac:dyDescent="0.25">
      <c r="AG1285" s="1" t="str">
        <f t="shared" si="130"/>
        <v/>
      </c>
      <c r="AH1285" s="90">
        <v>711</v>
      </c>
      <c r="AI1285" s="90">
        <v>711</v>
      </c>
      <c r="AJ1285" s="1" t="str">
        <f>IFERROR(VLOOKUP(VLOOKUP($AI1285,SALESTRANS,4,FALSE),'Master Info'!$A$14:$U$113,17,FALSE),"")</f>
        <v/>
      </c>
      <c r="AK1285" s="1" t="str">
        <f>'Master Info'!$B$6&amp;Return!AI1285</f>
        <v>17-18/711</v>
      </c>
      <c r="AL1285" s="93" t="str">
        <f>IFERROR(VLOOKUP($AI1285,'PIVOT REPORT'!$A$5:$K$1000,3,FALSE),"")</f>
        <v/>
      </c>
      <c r="AM1285" s="91" t="str">
        <f>IFERROR(VLOOKUP($AI1285,'PIVOT REPORT'!$A$5:$K$1000,9,FALSE),"")</f>
        <v/>
      </c>
      <c r="AN1285" s="95" t="str">
        <f>IFERROR(VLOOKUP($AI1285,'PIVOT REPORT'!$A$5:$K$1000,4,FALSE),"")</f>
        <v/>
      </c>
      <c r="AO1285" s="91" t="str">
        <f>IFERROR(VLOOKUP($AI1285,'PIVOT REPORT'!$A$5:$K$1000,5,FALSE),"")</f>
        <v/>
      </c>
      <c r="AP1285" s="91" t="str">
        <f>IFERROR(VLOOKUP($AI1285,'PIVOT REPORT'!$A$5:$K$1000,6,FALSE),"")</f>
        <v/>
      </c>
      <c r="AQ1285" s="91" t="str">
        <f>IFERROR(VLOOKUP($AI1285,'PIVOT REPORT'!$A$5:$K$1000,7,FALSE),"")</f>
        <v/>
      </c>
      <c r="AR1285" s="91" t="str">
        <f>IFERROR(VLOOKUP($AI1285,'PIVOT REPORT'!$A$5:$K$1000,8,FALSE),"")</f>
        <v/>
      </c>
      <c r="AS1285" s="1"/>
      <c r="AT1285" s="1" t="str">
        <f t="shared" si="121"/>
        <v/>
      </c>
      <c r="AU1285" s="1" t="str">
        <f t="shared" si="122"/>
        <v>REGLIST</v>
      </c>
      <c r="AV1285" s="1" t="str">
        <f t="shared" si="123"/>
        <v>REGLIST</v>
      </c>
      <c r="AW1285" s="97">
        <f t="shared" si="124"/>
        <v>0</v>
      </c>
      <c r="AX1285" s="96">
        <f t="shared" si="125"/>
        <v>0</v>
      </c>
      <c r="AY1285" s="96">
        <f t="shared" si="126"/>
        <v>0</v>
      </c>
      <c r="AZ1285" s="96">
        <f t="shared" si="127"/>
        <v>0</v>
      </c>
      <c r="BA1285" s="96">
        <f t="shared" si="128"/>
        <v>0</v>
      </c>
      <c r="BB1285" s="96">
        <f t="shared" si="129"/>
        <v>0</v>
      </c>
    </row>
    <row r="1286" spans="33:54" hidden="1" x14ac:dyDescent="0.25">
      <c r="AG1286" s="1" t="str">
        <f t="shared" si="130"/>
        <v/>
      </c>
      <c r="AH1286" s="90">
        <v>712</v>
      </c>
      <c r="AI1286" s="90">
        <v>712</v>
      </c>
      <c r="AJ1286" s="1" t="str">
        <f>IFERROR(VLOOKUP(VLOOKUP($AI1286,SALESTRANS,4,FALSE),'Master Info'!$A$14:$U$113,17,FALSE),"")</f>
        <v/>
      </c>
      <c r="AK1286" s="1" t="str">
        <f>'Master Info'!$B$6&amp;Return!AI1286</f>
        <v>17-18/712</v>
      </c>
      <c r="AL1286" s="93" t="str">
        <f>IFERROR(VLOOKUP($AI1286,'PIVOT REPORT'!$A$5:$K$1000,3,FALSE),"")</f>
        <v/>
      </c>
      <c r="AM1286" s="91" t="str">
        <f>IFERROR(VLOOKUP($AI1286,'PIVOT REPORT'!$A$5:$K$1000,9,FALSE),"")</f>
        <v/>
      </c>
      <c r="AN1286" s="95" t="str">
        <f>IFERROR(VLOOKUP($AI1286,'PIVOT REPORT'!$A$5:$K$1000,4,FALSE),"")</f>
        <v/>
      </c>
      <c r="AO1286" s="91" t="str">
        <f>IFERROR(VLOOKUP($AI1286,'PIVOT REPORT'!$A$5:$K$1000,5,FALSE),"")</f>
        <v/>
      </c>
      <c r="AP1286" s="91" t="str">
        <f>IFERROR(VLOOKUP($AI1286,'PIVOT REPORT'!$A$5:$K$1000,6,FALSE),"")</f>
        <v/>
      </c>
      <c r="AQ1286" s="91" t="str">
        <f>IFERROR(VLOOKUP($AI1286,'PIVOT REPORT'!$A$5:$K$1000,7,FALSE),"")</f>
        <v/>
      </c>
      <c r="AR1286" s="91" t="str">
        <f>IFERROR(VLOOKUP($AI1286,'PIVOT REPORT'!$A$5:$K$1000,8,FALSE),"")</f>
        <v/>
      </c>
      <c r="AS1286" s="1"/>
      <c r="AT1286" s="1" t="str">
        <f t="shared" si="121"/>
        <v/>
      </c>
      <c r="AU1286" s="1" t="str">
        <f t="shared" si="122"/>
        <v>REGLIST</v>
      </c>
      <c r="AV1286" s="1" t="str">
        <f t="shared" si="123"/>
        <v>REGLIST</v>
      </c>
      <c r="AW1286" s="97">
        <f t="shared" si="124"/>
        <v>0</v>
      </c>
      <c r="AX1286" s="96">
        <f t="shared" si="125"/>
        <v>0</v>
      </c>
      <c r="AY1286" s="96">
        <f t="shared" si="126"/>
        <v>0</v>
      </c>
      <c r="AZ1286" s="96">
        <f t="shared" si="127"/>
        <v>0</v>
      </c>
      <c r="BA1286" s="96">
        <f t="shared" si="128"/>
        <v>0</v>
      </c>
      <c r="BB1286" s="96">
        <f t="shared" si="129"/>
        <v>0</v>
      </c>
    </row>
    <row r="1287" spans="33:54" hidden="1" x14ac:dyDescent="0.25">
      <c r="AG1287" s="1" t="str">
        <f t="shared" si="130"/>
        <v/>
      </c>
      <c r="AH1287" s="90">
        <v>713</v>
      </c>
      <c r="AI1287" s="90">
        <v>713</v>
      </c>
      <c r="AJ1287" s="1" t="str">
        <f>IFERROR(VLOOKUP(VLOOKUP($AI1287,SALESTRANS,4,FALSE),'Master Info'!$A$14:$U$113,17,FALSE),"")</f>
        <v/>
      </c>
      <c r="AK1287" s="1" t="str">
        <f>'Master Info'!$B$6&amp;Return!AI1287</f>
        <v>17-18/713</v>
      </c>
      <c r="AL1287" s="93" t="str">
        <f>IFERROR(VLOOKUP($AI1287,'PIVOT REPORT'!$A$5:$K$1000,3,FALSE),"")</f>
        <v/>
      </c>
      <c r="AM1287" s="91" t="str">
        <f>IFERROR(VLOOKUP($AI1287,'PIVOT REPORT'!$A$5:$K$1000,9,FALSE),"")</f>
        <v/>
      </c>
      <c r="AN1287" s="95" t="str">
        <f>IFERROR(VLOOKUP($AI1287,'PIVOT REPORT'!$A$5:$K$1000,4,FALSE),"")</f>
        <v/>
      </c>
      <c r="AO1287" s="91" t="str">
        <f>IFERROR(VLOOKUP($AI1287,'PIVOT REPORT'!$A$5:$K$1000,5,FALSE),"")</f>
        <v/>
      </c>
      <c r="AP1287" s="91" t="str">
        <f>IFERROR(VLOOKUP($AI1287,'PIVOT REPORT'!$A$5:$K$1000,6,FALSE),"")</f>
        <v/>
      </c>
      <c r="AQ1287" s="91" t="str">
        <f>IFERROR(VLOOKUP($AI1287,'PIVOT REPORT'!$A$5:$K$1000,7,FALSE),"")</f>
        <v/>
      </c>
      <c r="AR1287" s="91" t="str">
        <f>IFERROR(VLOOKUP($AI1287,'PIVOT REPORT'!$A$5:$K$1000,8,FALSE),"")</f>
        <v/>
      </c>
      <c r="AS1287" s="1"/>
      <c r="AT1287" s="1" t="str">
        <f t="shared" si="121"/>
        <v/>
      </c>
      <c r="AU1287" s="1" t="str">
        <f t="shared" si="122"/>
        <v>REGLIST</v>
      </c>
      <c r="AV1287" s="1" t="str">
        <f t="shared" si="123"/>
        <v>REGLIST</v>
      </c>
      <c r="AW1287" s="97">
        <f t="shared" si="124"/>
        <v>0</v>
      </c>
      <c r="AX1287" s="96">
        <f t="shared" si="125"/>
        <v>0</v>
      </c>
      <c r="AY1287" s="96">
        <f t="shared" si="126"/>
        <v>0</v>
      </c>
      <c r="AZ1287" s="96">
        <f t="shared" si="127"/>
        <v>0</v>
      </c>
      <c r="BA1287" s="96">
        <f t="shared" si="128"/>
        <v>0</v>
      </c>
      <c r="BB1287" s="96">
        <f t="shared" si="129"/>
        <v>0</v>
      </c>
    </row>
    <row r="1288" spans="33:54" hidden="1" x14ac:dyDescent="0.25">
      <c r="AG1288" s="1" t="str">
        <f t="shared" si="130"/>
        <v/>
      </c>
      <c r="AH1288" s="90">
        <v>714</v>
      </c>
      <c r="AI1288" s="90">
        <v>714</v>
      </c>
      <c r="AJ1288" s="1" t="str">
        <f>IFERROR(VLOOKUP(VLOOKUP($AI1288,SALESTRANS,4,FALSE),'Master Info'!$A$14:$U$113,17,FALSE),"")</f>
        <v/>
      </c>
      <c r="AK1288" s="1" t="str">
        <f>'Master Info'!$B$6&amp;Return!AI1288</f>
        <v>17-18/714</v>
      </c>
      <c r="AL1288" s="93" t="str">
        <f>IFERROR(VLOOKUP($AI1288,'PIVOT REPORT'!$A$5:$K$1000,3,FALSE),"")</f>
        <v/>
      </c>
      <c r="AM1288" s="91" t="str">
        <f>IFERROR(VLOOKUP($AI1288,'PIVOT REPORT'!$A$5:$K$1000,9,FALSE),"")</f>
        <v/>
      </c>
      <c r="AN1288" s="95" t="str">
        <f>IFERROR(VLOOKUP($AI1288,'PIVOT REPORT'!$A$5:$K$1000,4,FALSE),"")</f>
        <v/>
      </c>
      <c r="AO1288" s="91" t="str">
        <f>IFERROR(VLOOKUP($AI1288,'PIVOT REPORT'!$A$5:$K$1000,5,FALSE),"")</f>
        <v/>
      </c>
      <c r="AP1288" s="91" t="str">
        <f>IFERROR(VLOOKUP($AI1288,'PIVOT REPORT'!$A$5:$K$1000,6,FALSE),"")</f>
        <v/>
      </c>
      <c r="AQ1288" s="91" t="str">
        <f>IFERROR(VLOOKUP($AI1288,'PIVOT REPORT'!$A$5:$K$1000,7,FALSE),"")</f>
        <v/>
      </c>
      <c r="AR1288" s="91" t="str">
        <f>IFERROR(VLOOKUP($AI1288,'PIVOT REPORT'!$A$5:$K$1000,8,FALSE),"")</f>
        <v/>
      </c>
      <c r="AS1288" s="1"/>
      <c r="AT1288" s="1" t="str">
        <f t="shared" si="121"/>
        <v/>
      </c>
      <c r="AU1288" s="1" t="str">
        <f t="shared" si="122"/>
        <v>REGLIST</v>
      </c>
      <c r="AV1288" s="1" t="str">
        <f t="shared" si="123"/>
        <v>REGLIST</v>
      </c>
      <c r="AW1288" s="97">
        <f t="shared" si="124"/>
        <v>0</v>
      </c>
      <c r="AX1288" s="96">
        <f t="shared" si="125"/>
        <v>0</v>
      </c>
      <c r="AY1288" s="96">
        <f t="shared" si="126"/>
        <v>0</v>
      </c>
      <c r="AZ1288" s="96">
        <f t="shared" si="127"/>
        <v>0</v>
      </c>
      <c r="BA1288" s="96">
        <f t="shared" si="128"/>
        <v>0</v>
      </c>
      <c r="BB1288" s="96">
        <f t="shared" si="129"/>
        <v>0</v>
      </c>
    </row>
    <row r="1289" spans="33:54" hidden="1" x14ac:dyDescent="0.25">
      <c r="AG1289" s="1" t="str">
        <f t="shared" si="130"/>
        <v/>
      </c>
      <c r="AH1289" s="90">
        <v>715</v>
      </c>
      <c r="AI1289" s="90">
        <v>715</v>
      </c>
      <c r="AJ1289" s="1" t="str">
        <f>IFERROR(VLOOKUP(VLOOKUP($AI1289,SALESTRANS,4,FALSE),'Master Info'!$A$14:$U$113,17,FALSE),"")</f>
        <v/>
      </c>
      <c r="AK1289" s="1" t="str">
        <f>'Master Info'!$B$6&amp;Return!AI1289</f>
        <v>17-18/715</v>
      </c>
      <c r="AL1289" s="93" t="str">
        <f>IFERROR(VLOOKUP($AI1289,'PIVOT REPORT'!$A$5:$K$1000,3,FALSE),"")</f>
        <v/>
      </c>
      <c r="AM1289" s="91" t="str">
        <f>IFERROR(VLOOKUP($AI1289,'PIVOT REPORT'!$A$5:$K$1000,9,FALSE),"")</f>
        <v/>
      </c>
      <c r="AN1289" s="95" t="str">
        <f>IFERROR(VLOOKUP($AI1289,'PIVOT REPORT'!$A$5:$K$1000,4,FALSE),"")</f>
        <v/>
      </c>
      <c r="AO1289" s="91" t="str">
        <f>IFERROR(VLOOKUP($AI1289,'PIVOT REPORT'!$A$5:$K$1000,5,FALSE),"")</f>
        <v/>
      </c>
      <c r="AP1289" s="91" t="str">
        <f>IFERROR(VLOOKUP($AI1289,'PIVOT REPORT'!$A$5:$K$1000,6,FALSE),"")</f>
        <v/>
      </c>
      <c r="AQ1289" s="91" t="str">
        <f>IFERROR(VLOOKUP($AI1289,'PIVOT REPORT'!$A$5:$K$1000,7,FALSE),"")</f>
        <v/>
      </c>
      <c r="AR1289" s="91" t="str">
        <f>IFERROR(VLOOKUP($AI1289,'PIVOT REPORT'!$A$5:$K$1000,8,FALSE),"")</f>
        <v/>
      </c>
      <c r="AS1289" s="1"/>
      <c r="AT1289" s="1" t="str">
        <f t="shared" si="121"/>
        <v/>
      </c>
      <c r="AU1289" s="1" t="str">
        <f t="shared" si="122"/>
        <v>REGLIST</v>
      </c>
      <c r="AV1289" s="1" t="str">
        <f t="shared" si="123"/>
        <v>REGLIST</v>
      </c>
      <c r="AW1289" s="97">
        <f t="shared" si="124"/>
        <v>0</v>
      </c>
      <c r="AX1289" s="96">
        <f t="shared" si="125"/>
        <v>0</v>
      </c>
      <c r="AY1289" s="96">
        <f t="shared" si="126"/>
        <v>0</v>
      </c>
      <c r="AZ1289" s="96">
        <f t="shared" si="127"/>
        <v>0</v>
      </c>
      <c r="BA1289" s="96">
        <f t="shared" si="128"/>
        <v>0</v>
      </c>
      <c r="BB1289" s="96">
        <f t="shared" si="129"/>
        <v>0</v>
      </c>
    </row>
    <row r="1290" spans="33:54" hidden="1" x14ac:dyDescent="0.25">
      <c r="AG1290" s="1" t="str">
        <f t="shared" si="130"/>
        <v/>
      </c>
      <c r="AH1290" s="90">
        <v>716</v>
      </c>
      <c r="AI1290" s="90">
        <v>716</v>
      </c>
      <c r="AJ1290" s="1" t="str">
        <f>IFERROR(VLOOKUP(VLOOKUP($AI1290,SALESTRANS,4,FALSE),'Master Info'!$A$14:$U$113,17,FALSE),"")</f>
        <v/>
      </c>
      <c r="AK1290" s="1" t="str">
        <f>'Master Info'!$B$6&amp;Return!AI1290</f>
        <v>17-18/716</v>
      </c>
      <c r="AL1290" s="93" t="str">
        <f>IFERROR(VLOOKUP($AI1290,'PIVOT REPORT'!$A$5:$K$1000,3,FALSE),"")</f>
        <v/>
      </c>
      <c r="AM1290" s="91" t="str">
        <f>IFERROR(VLOOKUP($AI1290,'PIVOT REPORT'!$A$5:$K$1000,9,FALSE),"")</f>
        <v/>
      </c>
      <c r="AN1290" s="95" t="str">
        <f>IFERROR(VLOOKUP($AI1290,'PIVOT REPORT'!$A$5:$K$1000,4,FALSE),"")</f>
        <v/>
      </c>
      <c r="AO1290" s="91" t="str">
        <f>IFERROR(VLOOKUP($AI1290,'PIVOT REPORT'!$A$5:$K$1000,5,FALSE),"")</f>
        <v/>
      </c>
      <c r="AP1290" s="91" t="str">
        <f>IFERROR(VLOOKUP($AI1290,'PIVOT REPORT'!$A$5:$K$1000,6,FALSE),"")</f>
        <v/>
      </c>
      <c r="AQ1290" s="91" t="str">
        <f>IFERROR(VLOOKUP($AI1290,'PIVOT REPORT'!$A$5:$K$1000,7,FALSE),"")</f>
        <v/>
      </c>
      <c r="AR1290" s="91" t="str">
        <f>IFERROR(VLOOKUP($AI1290,'PIVOT REPORT'!$A$5:$K$1000,8,FALSE),"")</f>
        <v/>
      </c>
      <c r="AS1290" s="1"/>
      <c r="AT1290" s="1" t="str">
        <f t="shared" si="121"/>
        <v/>
      </c>
      <c r="AU1290" s="1" t="str">
        <f t="shared" si="122"/>
        <v>REGLIST</v>
      </c>
      <c r="AV1290" s="1" t="str">
        <f t="shared" si="123"/>
        <v>REGLIST</v>
      </c>
      <c r="AW1290" s="97">
        <f t="shared" si="124"/>
        <v>0</v>
      </c>
      <c r="AX1290" s="96">
        <f t="shared" si="125"/>
        <v>0</v>
      </c>
      <c r="AY1290" s="96">
        <f t="shared" si="126"/>
        <v>0</v>
      </c>
      <c r="AZ1290" s="96">
        <f t="shared" si="127"/>
        <v>0</v>
      </c>
      <c r="BA1290" s="96">
        <f t="shared" si="128"/>
        <v>0</v>
      </c>
      <c r="BB1290" s="96">
        <f t="shared" si="129"/>
        <v>0</v>
      </c>
    </row>
    <row r="1291" spans="33:54" hidden="1" x14ac:dyDescent="0.25">
      <c r="AG1291" s="1" t="str">
        <f t="shared" si="130"/>
        <v/>
      </c>
      <c r="AH1291" s="90">
        <v>717</v>
      </c>
      <c r="AI1291" s="90">
        <v>717</v>
      </c>
      <c r="AJ1291" s="1" t="str">
        <f>IFERROR(VLOOKUP(VLOOKUP($AI1291,SALESTRANS,4,FALSE),'Master Info'!$A$14:$U$113,17,FALSE),"")</f>
        <v/>
      </c>
      <c r="AK1291" s="1" t="str">
        <f>'Master Info'!$B$6&amp;Return!AI1291</f>
        <v>17-18/717</v>
      </c>
      <c r="AL1291" s="93" t="str">
        <f>IFERROR(VLOOKUP($AI1291,'PIVOT REPORT'!$A$5:$K$1000,3,FALSE),"")</f>
        <v/>
      </c>
      <c r="AM1291" s="91" t="str">
        <f>IFERROR(VLOOKUP($AI1291,'PIVOT REPORT'!$A$5:$K$1000,9,FALSE),"")</f>
        <v/>
      </c>
      <c r="AN1291" s="95" t="str">
        <f>IFERROR(VLOOKUP($AI1291,'PIVOT REPORT'!$A$5:$K$1000,4,FALSE),"")</f>
        <v/>
      </c>
      <c r="AO1291" s="91" t="str">
        <f>IFERROR(VLOOKUP($AI1291,'PIVOT REPORT'!$A$5:$K$1000,5,FALSE),"")</f>
        <v/>
      </c>
      <c r="AP1291" s="91" t="str">
        <f>IFERROR(VLOOKUP($AI1291,'PIVOT REPORT'!$A$5:$K$1000,6,FALSE),"")</f>
        <v/>
      </c>
      <c r="AQ1291" s="91" t="str">
        <f>IFERROR(VLOOKUP($AI1291,'PIVOT REPORT'!$A$5:$K$1000,7,FALSE),"")</f>
        <v/>
      </c>
      <c r="AR1291" s="91" t="str">
        <f>IFERROR(VLOOKUP($AI1291,'PIVOT REPORT'!$A$5:$K$1000,8,FALSE),"")</f>
        <v/>
      </c>
      <c r="AS1291" s="1"/>
      <c r="AT1291" s="1" t="str">
        <f t="shared" si="121"/>
        <v/>
      </c>
      <c r="AU1291" s="1" t="str">
        <f t="shared" si="122"/>
        <v>REGLIST</v>
      </c>
      <c r="AV1291" s="1" t="str">
        <f t="shared" si="123"/>
        <v>REGLIST</v>
      </c>
      <c r="AW1291" s="97">
        <f t="shared" si="124"/>
        <v>0</v>
      </c>
      <c r="AX1291" s="96">
        <f t="shared" si="125"/>
        <v>0</v>
      </c>
      <c r="AY1291" s="96">
        <f t="shared" si="126"/>
        <v>0</v>
      </c>
      <c r="AZ1291" s="96">
        <f t="shared" si="127"/>
        <v>0</v>
      </c>
      <c r="BA1291" s="96">
        <f t="shared" si="128"/>
        <v>0</v>
      </c>
      <c r="BB1291" s="96">
        <f t="shared" si="129"/>
        <v>0</v>
      </c>
    </row>
    <row r="1292" spans="33:54" hidden="1" x14ac:dyDescent="0.25">
      <c r="AG1292" s="1" t="str">
        <f t="shared" si="130"/>
        <v/>
      </c>
      <c r="AH1292" s="90">
        <v>718</v>
      </c>
      <c r="AI1292" s="90">
        <v>718</v>
      </c>
      <c r="AJ1292" s="1" t="str">
        <f>IFERROR(VLOOKUP(VLOOKUP($AI1292,SALESTRANS,4,FALSE),'Master Info'!$A$14:$U$113,17,FALSE),"")</f>
        <v/>
      </c>
      <c r="AK1292" s="1" t="str">
        <f>'Master Info'!$B$6&amp;Return!AI1292</f>
        <v>17-18/718</v>
      </c>
      <c r="AL1292" s="93" t="str">
        <f>IFERROR(VLOOKUP($AI1292,'PIVOT REPORT'!$A$5:$K$1000,3,FALSE),"")</f>
        <v/>
      </c>
      <c r="AM1292" s="91" t="str">
        <f>IFERROR(VLOOKUP($AI1292,'PIVOT REPORT'!$A$5:$K$1000,9,FALSE),"")</f>
        <v/>
      </c>
      <c r="AN1292" s="95" t="str">
        <f>IFERROR(VLOOKUP($AI1292,'PIVOT REPORT'!$A$5:$K$1000,4,FALSE),"")</f>
        <v/>
      </c>
      <c r="AO1292" s="91" t="str">
        <f>IFERROR(VLOOKUP($AI1292,'PIVOT REPORT'!$A$5:$K$1000,5,FALSE),"")</f>
        <v/>
      </c>
      <c r="AP1292" s="91" t="str">
        <f>IFERROR(VLOOKUP($AI1292,'PIVOT REPORT'!$A$5:$K$1000,6,FALSE),"")</f>
        <v/>
      </c>
      <c r="AQ1292" s="91" t="str">
        <f>IFERROR(VLOOKUP($AI1292,'PIVOT REPORT'!$A$5:$K$1000,7,FALSE),"")</f>
        <v/>
      </c>
      <c r="AR1292" s="91" t="str">
        <f>IFERROR(VLOOKUP($AI1292,'PIVOT REPORT'!$A$5:$K$1000,8,FALSE),"")</f>
        <v/>
      </c>
      <c r="AS1292" s="1"/>
      <c r="AT1292" s="1" t="str">
        <f t="shared" si="121"/>
        <v/>
      </c>
      <c r="AU1292" s="1" t="str">
        <f t="shared" si="122"/>
        <v>REGLIST</v>
      </c>
      <c r="AV1292" s="1" t="str">
        <f t="shared" si="123"/>
        <v>REGLIST</v>
      </c>
      <c r="AW1292" s="97">
        <f t="shared" si="124"/>
        <v>0</v>
      </c>
      <c r="AX1292" s="96">
        <f t="shared" si="125"/>
        <v>0</v>
      </c>
      <c r="AY1292" s="96">
        <f t="shared" si="126"/>
        <v>0</v>
      </c>
      <c r="AZ1292" s="96">
        <f t="shared" si="127"/>
        <v>0</v>
      </c>
      <c r="BA1292" s="96">
        <f t="shared" si="128"/>
        <v>0</v>
      </c>
      <c r="BB1292" s="96">
        <f t="shared" si="129"/>
        <v>0</v>
      </c>
    </row>
    <row r="1293" spans="33:54" hidden="1" x14ac:dyDescent="0.25">
      <c r="AG1293" s="1" t="str">
        <f t="shared" si="130"/>
        <v/>
      </c>
      <c r="AH1293" s="90">
        <v>719</v>
      </c>
      <c r="AI1293" s="90">
        <v>719</v>
      </c>
      <c r="AJ1293" s="1" t="str">
        <f>IFERROR(VLOOKUP(VLOOKUP($AI1293,SALESTRANS,4,FALSE),'Master Info'!$A$14:$U$113,17,FALSE),"")</f>
        <v/>
      </c>
      <c r="AK1293" s="1" t="str">
        <f>'Master Info'!$B$6&amp;Return!AI1293</f>
        <v>17-18/719</v>
      </c>
      <c r="AL1293" s="93" t="str">
        <f>IFERROR(VLOOKUP($AI1293,'PIVOT REPORT'!$A$5:$K$1000,3,FALSE),"")</f>
        <v/>
      </c>
      <c r="AM1293" s="91" t="str">
        <f>IFERROR(VLOOKUP($AI1293,'PIVOT REPORT'!$A$5:$K$1000,9,FALSE),"")</f>
        <v/>
      </c>
      <c r="AN1293" s="95" t="str">
        <f>IFERROR(VLOOKUP($AI1293,'PIVOT REPORT'!$A$5:$K$1000,4,FALSE),"")</f>
        <v/>
      </c>
      <c r="AO1293" s="91" t="str">
        <f>IFERROR(VLOOKUP($AI1293,'PIVOT REPORT'!$A$5:$K$1000,5,FALSE),"")</f>
        <v/>
      </c>
      <c r="AP1293" s="91" t="str">
        <f>IFERROR(VLOOKUP($AI1293,'PIVOT REPORT'!$A$5:$K$1000,6,FALSE),"")</f>
        <v/>
      </c>
      <c r="AQ1293" s="91" t="str">
        <f>IFERROR(VLOOKUP($AI1293,'PIVOT REPORT'!$A$5:$K$1000,7,FALSE),"")</f>
        <v/>
      </c>
      <c r="AR1293" s="91" t="str">
        <f>IFERROR(VLOOKUP($AI1293,'PIVOT REPORT'!$A$5:$K$1000,8,FALSE),"")</f>
        <v/>
      </c>
      <c r="AS1293" s="1"/>
      <c r="AT1293" s="1" t="str">
        <f t="shared" si="121"/>
        <v/>
      </c>
      <c r="AU1293" s="1" t="str">
        <f t="shared" si="122"/>
        <v>REGLIST</v>
      </c>
      <c r="AV1293" s="1" t="str">
        <f t="shared" si="123"/>
        <v>REGLIST</v>
      </c>
      <c r="AW1293" s="97">
        <f t="shared" si="124"/>
        <v>0</v>
      </c>
      <c r="AX1293" s="96">
        <f t="shared" si="125"/>
        <v>0</v>
      </c>
      <c r="AY1293" s="96">
        <f t="shared" si="126"/>
        <v>0</v>
      </c>
      <c r="AZ1293" s="96">
        <f t="shared" si="127"/>
        <v>0</v>
      </c>
      <c r="BA1293" s="96">
        <f t="shared" si="128"/>
        <v>0</v>
      </c>
      <c r="BB1293" s="96">
        <f t="shared" si="129"/>
        <v>0</v>
      </c>
    </row>
    <row r="1294" spans="33:54" hidden="1" x14ac:dyDescent="0.25">
      <c r="AG1294" s="1" t="str">
        <f t="shared" si="130"/>
        <v/>
      </c>
      <c r="AH1294" s="90">
        <v>720</v>
      </c>
      <c r="AI1294" s="90">
        <v>720</v>
      </c>
      <c r="AJ1294" s="1" t="str">
        <f>IFERROR(VLOOKUP(VLOOKUP($AI1294,SALESTRANS,4,FALSE),'Master Info'!$A$14:$U$113,17,FALSE),"")</f>
        <v/>
      </c>
      <c r="AK1294" s="1" t="str">
        <f>'Master Info'!$B$6&amp;Return!AI1294</f>
        <v>17-18/720</v>
      </c>
      <c r="AL1294" s="93" t="str">
        <f>IFERROR(VLOOKUP($AI1294,'PIVOT REPORT'!$A$5:$K$1000,3,FALSE),"")</f>
        <v/>
      </c>
      <c r="AM1294" s="91" t="str">
        <f>IFERROR(VLOOKUP($AI1294,'PIVOT REPORT'!$A$5:$K$1000,9,FALSE),"")</f>
        <v/>
      </c>
      <c r="AN1294" s="95" t="str">
        <f>IFERROR(VLOOKUP($AI1294,'PIVOT REPORT'!$A$5:$K$1000,4,FALSE),"")</f>
        <v/>
      </c>
      <c r="AO1294" s="91" t="str">
        <f>IFERROR(VLOOKUP($AI1294,'PIVOT REPORT'!$A$5:$K$1000,5,FALSE),"")</f>
        <v/>
      </c>
      <c r="AP1294" s="91" t="str">
        <f>IFERROR(VLOOKUP($AI1294,'PIVOT REPORT'!$A$5:$K$1000,6,FALSE),"")</f>
        <v/>
      </c>
      <c r="AQ1294" s="91" t="str">
        <f>IFERROR(VLOOKUP($AI1294,'PIVOT REPORT'!$A$5:$K$1000,7,FALSE),"")</f>
        <v/>
      </c>
      <c r="AR1294" s="91" t="str">
        <f>IFERROR(VLOOKUP($AI1294,'PIVOT REPORT'!$A$5:$K$1000,8,FALSE),"")</f>
        <v/>
      </c>
      <c r="AS1294" s="1"/>
      <c r="AT1294" s="1" t="str">
        <f t="shared" si="121"/>
        <v/>
      </c>
      <c r="AU1294" s="1" t="str">
        <f t="shared" si="122"/>
        <v>REGLIST</v>
      </c>
      <c r="AV1294" s="1" t="str">
        <f t="shared" si="123"/>
        <v>REGLIST</v>
      </c>
      <c r="AW1294" s="97">
        <f t="shared" si="124"/>
        <v>0</v>
      </c>
      <c r="AX1294" s="96">
        <f t="shared" si="125"/>
        <v>0</v>
      </c>
      <c r="AY1294" s="96">
        <f t="shared" si="126"/>
        <v>0</v>
      </c>
      <c r="AZ1294" s="96">
        <f t="shared" si="127"/>
        <v>0</v>
      </c>
      <c r="BA1294" s="96">
        <f t="shared" si="128"/>
        <v>0</v>
      </c>
      <c r="BB1294" s="96">
        <f t="shared" si="129"/>
        <v>0</v>
      </c>
    </row>
    <row r="1295" spans="33:54" hidden="1" x14ac:dyDescent="0.25">
      <c r="AG1295" s="1" t="str">
        <f t="shared" si="130"/>
        <v/>
      </c>
      <c r="AH1295" s="90">
        <v>721</v>
      </c>
      <c r="AI1295" s="90">
        <v>721</v>
      </c>
      <c r="AJ1295" s="1" t="str">
        <f>IFERROR(VLOOKUP(VLOOKUP($AI1295,SALESTRANS,4,FALSE),'Master Info'!$A$14:$U$113,17,FALSE),"")</f>
        <v/>
      </c>
      <c r="AK1295" s="1" t="str">
        <f>'Master Info'!$B$6&amp;Return!AI1295</f>
        <v>17-18/721</v>
      </c>
      <c r="AL1295" s="93" t="str">
        <f>IFERROR(VLOOKUP($AI1295,'PIVOT REPORT'!$A$5:$K$1000,3,FALSE),"")</f>
        <v/>
      </c>
      <c r="AM1295" s="91" t="str">
        <f>IFERROR(VLOOKUP($AI1295,'PIVOT REPORT'!$A$5:$K$1000,9,FALSE),"")</f>
        <v/>
      </c>
      <c r="AN1295" s="95" t="str">
        <f>IFERROR(VLOOKUP($AI1295,'PIVOT REPORT'!$A$5:$K$1000,4,FALSE),"")</f>
        <v/>
      </c>
      <c r="AO1295" s="91" t="str">
        <f>IFERROR(VLOOKUP($AI1295,'PIVOT REPORT'!$A$5:$K$1000,5,FALSE),"")</f>
        <v/>
      </c>
      <c r="AP1295" s="91" t="str">
        <f>IFERROR(VLOOKUP($AI1295,'PIVOT REPORT'!$A$5:$K$1000,6,FALSE),"")</f>
        <v/>
      </c>
      <c r="AQ1295" s="91" t="str">
        <f>IFERROR(VLOOKUP($AI1295,'PIVOT REPORT'!$A$5:$K$1000,7,FALSE),"")</f>
        <v/>
      </c>
      <c r="AR1295" s="91" t="str">
        <f>IFERROR(VLOOKUP($AI1295,'PIVOT REPORT'!$A$5:$K$1000,8,FALSE),"")</f>
        <v/>
      </c>
      <c r="AS1295" s="1"/>
      <c r="AT1295" s="1" t="str">
        <f t="shared" si="121"/>
        <v/>
      </c>
      <c r="AU1295" s="1" t="str">
        <f t="shared" si="122"/>
        <v>REGLIST</v>
      </c>
      <c r="AV1295" s="1" t="str">
        <f t="shared" si="123"/>
        <v>REGLIST</v>
      </c>
      <c r="AW1295" s="97">
        <f t="shared" si="124"/>
        <v>0</v>
      </c>
      <c r="AX1295" s="96">
        <f t="shared" si="125"/>
        <v>0</v>
      </c>
      <c r="AY1295" s="96">
        <f t="shared" si="126"/>
        <v>0</v>
      </c>
      <c r="AZ1295" s="96">
        <f t="shared" si="127"/>
        <v>0</v>
      </c>
      <c r="BA1295" s="96">
        <f t="shared" si="128"/>
        <v>0</v>
      </c>
      <c r="BB1295" s="96">
        <f t="shared" si="129"/>
        <v>0</v>
      </c>
    </row>
    <row r="1296" spans="33:54" hidden="1" x14ac:dyDescent="0.25">
      <c r="AG1296" s="1" t="str">
        <f t="shared" si="130"/>
        <v/>
      </c>
      <c r="AH1296" s="90">
        <v>722</v>
      </c>
      <c r="AI1296" s="90">
        <v>722</v>
      </c>
      <c r="AJ1296" s="1" t="str">
        <f>IFERROR(VLOOKUP(VLOOKUP($AI1296,SALESTRANS,4,FALSE),'Master Info'!$A$14:$U$113,17,FALSE),"")</f>
        <v/>
      </c>
      <c r="AK1296" s="1" t="str">
        <f>'Master Info'!$B$6&amp;Return!AI1296</f>
        <v>17-18/722</v>
      </c>
      <c r="AL1296" s="93" t="str">
        <f>IFERROR(VLOOKUP($AI1296,'PIVOT REPORT'!$A$5:$K$1000,3,FALSE),"")</f>
        <v/>
      </c>
      <c r="AM1296" s="91" t="str">
        <f>IFERROR(VLOOKUP($AI1296,'PIVOT REPORT'!$A$5:$K$1000,9,FALSE),"")</f>
        <v/>
      </c>
      <c r="AN1296" s="95" t="str">
        <f>IFERROR(VLOOKUP($AI1296,'PIVOT REPORT'!$A$5:$K$1000,4,FALSE),"")</f>
        <v/>
      </c>
      <c r="AO1296" s="91" t="str">
        <f>IFERROR(VLOOKUP($AI1296,'PIVOT REPORT'!$A$5:$K$1000,5,FALSE),"")</f>
        <v/>
      </c>
      <c r="AP1296" s="91" t="str">
        <f>IFERROR(VLOOKUP($AI1296,'PIVOT REPORT'!$A$5:$K$1000,6,FALSE),"")</f>
        <v/>
      </c>
      <c r="AQ1296" s="91" t="str">
        <f>IFERROR(VLOOKUP($AI1296,'PIVOT REPORT'!$A$5:$K$1000,7,FALSE),"")</f>
        <v/>
      </c>
      <c r="AR1296" s="91" t="str">
        <f>IFERROR(VLOOKUP($AI1296,'PIVOT REPORT'!$A$5:$K$1000,8,FALSE),"")</f>
        <v/>
      </c>
      <c r="AS1296" s="1"/>
      <c r="AT1296" s="1" t="str">
        <f t="shared" si="121"/>
        <v/>
      </c>
      <c r="AU1296" s="1" t="str">
        <f t="shared" si="122"/>
        <v>REGLIST</v>
      </c>
      <c r="AV1296" s="1" t="str">
        <f t="shared" si="123"/>
        <v>REGLIST</v>
      </c>
      <c r="AW1296" s="97">
        <f t="shared" si="124"/>
        <v>0</v>
      </c>
      <c r="AX1296" s="96">
        <f t="shared" si="125"/>
        <v>0</v>
      </c>
      <c r="AY1296" s="96">
        <f t="shared" si="126"/>
        <v>0</v>
      </c>
      <c r="AZ1296" s="96">
        <f t="shared" si="127"/>
        <v>0</v>
      </c>
      <c r="BA1296" s="96">
        <f t="shared" si="128"/>
        <v>0</v>
      </c>
      <c r="BB1296" s="96">
        <f t="shared" si="129"/>
        <v>0</v>
      </c>
    </row>
    <row r="1297" spans="33:54" hidden="1" x14ac:dyDescent="0.25">
      <c r="AG1297" s="1" t="str">
        <f t="shared" si="130"/>
        <v/>
      </c>
      <c r="AH1297" s="90">
        <v>723</v>
      </c>
      <c r="AI1297" s="90">
        <v>723</v>
      </c>
      <c r="AJ1297" s="1" t="str">
        <f>IFERROR(VLOOKUP(VLOOKUP($AI1297,SALESTRANS,4,FALSE),'Master Info'!$A$14:$U$113,17,FALSE),"")</f>
        <v/>
      </c>
      <c r="AK1297" s="1" t="str">
        <f>'Master Info'!$B$6&amp;Return!AI1297</f>
        <v>17-18/723</v>
      </c>
      <c r="AL1297" s="93" t="str">
        <f>IFERROR(VLOOKUP($AI1297,'PIVOT REPORT'!$A$5:$K$1000,3,FALSE),"")</f>
        <v/>
      </c>
      <c r="AM1297" s="91" t="str">
        <f>IFERROR(VLOOKUP($AI1297,'PIVOT REPORT'!$A$5:$K$1000,9,FALSE),"")</f>
        <v/>
      </c>
      <c r="AN1297" s="95" t="str">
        <f>IFERROR(VLOOKUP($AI1297,'PIVOT REPORT'!$A$5:$K$1000,4,FALSE),"")</f>
        <v/>
      </c>
      <c r="AO1297" s="91" t="str">
        <f>IFERROR(VLOOKUP($AI1297,'PIVOT REPORT'!$A$5:$K$1000,5,FALSE),"")</f>
        <v/>
      </c>
      <c r="AP1297" s="91" t="str">
        <f>IFERROR(VLOOKUP($AI1297,'PIVOT REPORT'!$A$5:$K$1000,6,FALSE),"")</f>
        <v/>
      </c>
      <c r="AQ1297" s="91" t="str">
        <f>IFERROR(VLOOKUP($AI1297,'PIVOT REPORT'!$A$5:$K$1000,7,FALSE),"")</f>
        <v/>
      </c>
      <c r="AR1297" s="91" t="str">
        <f>IFERROR(VLOOKUP($AI1297,'PIVOT REPORT'!$A$5:$K$1000,8,FALSE),"")</f>
        <v/>
      </c>
      <c r="AS1297" s="1"/>
      <c r="AT1297" s="1" t="str">
        <f t="shared" si="121"/>
        <v/>
      </c>
      <c r="AU1297" s="1" t="str">
        <f t="shared" si="122"/>
        <v>REGLIST</v>
      </c>
      <c r="AV1297" s="1" t="str">
        <f t="shared" si="123"/>
        <v>REGLIST</v>
      </c>
      <c r="AW1297" s="97">
        <f t="shared" si="124"/>
        <v>0</v>
      </c>
      <c r="AX1297" s="96">
        <f t="shared" si="125"/>
        <v>0</v>
      </c>
      <c r="AY1297" s="96">
        <f t="shared" si="126"/>
        <v>0</v>
      </c>
      <c r="AZ1297" s="96">
        <f t="shared" si="127"/>
        <v>0</v>
      </c>
      <c r="BA1297" s="96">
        <f t="shared" si="128"/>
        <v>0</v>
      </c>
      <c r="BB1297" s="96">
        <f t="shared" si="129"/>
        <v>0</v>
      </c>
    </row>
    <row r="1298" spans="33:54" hidden="1" x14ac:dyDescent="0.25">
      <c r="AG1298" s="1" t="str">
        <f t="shared" si="130"/>
        <v/>
      </c>
      <c r="AH1298" s="90">
        <v>724</v>
      </c>
      <c r="AI1298" s="90">
        <v>724</v>
      </c>
      <c r="AJ1298" s="1" t="str">
        <f>IFERROR(VLOOKUP(VLOOKUP($AI1298,SALESTRANS,4,FALSE),'Master Info'!$A$14:$U$113,17,FALSE),"")</f>
        <v/>
      </c>
      <c r="AK1298" s="1" t="str">
        <f>'Master Info'!$B$6&amp;Return!AI1298</f>
        <v>17-18/724</v>
      </c>
      <c r="AL1298" s="93" t="str">
        <f>IFERROR(VLOOKUP($AI1298,'PIVOT REPORT'!$A$5:$K$1000,3,FALSE),"")</f>
        <v/>
      </c>
      <c r="AM1298" s="91" t="str">
        <f>IFERROR(VLOOKUP($AI1298,'PIVOT REPORT'!$A$5:$K$1000,9,FALSE),"")</f>
        <v/>
      </c>
      <c r="AN1298" s="95" t="str">
        <f>IFERROR(VLOOKUP($AI1298,'PIVOT REPORT'!$A$5:$K$1000,4,FALSE),"")</f>
        <v/>
      </c>
      <c r="AO1298" s="91" t="str">
        <f>IFERROR(VLOOKUP($AI1298,'PIVOT REPORT'!$A$5:$K$1000,5,FALSE),"")</f>
        <v/>
      </c>
      <c r="AP1298" s="91" t="str">
        <f>IFERROR(VLOOKUP($AI1298,'PIVOT REPORT'!$A$5:$K$1000,6,FALSE),"")</f>
        <v/>
      </c>
      <c r="AQ1298" s="91" t="str">
        <f>IFERROR(VLOOKUP($AI1298,'PIVOT REPORT'!$A$5:$K$1000,7,FALSE),"")</f>
        <v/>
      </c>
      <c r="AR1298" s="91" t="str">
        <f>IFERROR(VLOOKUP($AI1298,'PIVOT REPORT'!$A$5:$K$1000,8,FALSE),"")</f>
        <v/>
      </c>
      <c r="AS1298" s="1"/>
      <c r="AT1298" s="1" t="str">
        <f t="shared" si="121"/>
        <v/>
      </c>
      <c r="AU1298" s="1" t="str">
        <f t="shared" si="122"/>
        <v>REGLIST</v>
      </c>
      <c r="AV1298" s="1" t="str">
        <f t="shared" si="123"/>
        <v>REGLIST</v>
      </c>
      <c r="AW1298" s="97">
        <f t="shared" si="124"/>
        <v>0</v>
      </c>
      <c r="AX1298" s="96">
        <f t="shared" si="125"/>
        <v>0</v>
      </c>
      <c r="AY1298" s="96">
        <f t="shared" si="126"/>
        <v>0</v>
      </c>
      <c r="AZ1298" s="96">
        <f t="shared" si="127"/>
        <v>0</v>
      </c>
      <c r="BA1298" s="96">
        <f t="shared" si="128"/>
        <v>0</v>
      </c>
      <c r="BB1298" s="96">
        <f t="shared" si="129"/>
        <v>0</v>
      </c>
    </row>
    <row r="1299" spans="33:54" hidden="1" x14ac:dyDescent="0.25">
      <c r="AG1299" s="1" t="str">
        <f t="shared" si="130"/>
        <v/>
      </c>
      <c r="AH1299" s="90">
        <v>725</v>
      </c>
      <c r="AI1299" s="90">
        <v>725</v>
      </c>
      <c r="AJ1299" s="1" t="str">
        <f>IFERROR(VLOOKUP(VLOOKUP($AI1299,SALESTRANS,4,FALSE),'Master Info'!$A$14:$U$113,17,FALSE),"")</f>
        <v/>
      </c>
      <c r="AK1299" s="1" t="str">
        <f>'Master Info'!$B$6&amp;Return!AI1299</f>
        <v>17-18/725</v>
      </c>
      <c r="AL1299" s="93" t="str">
        <f>IFERROR(VLOOKUP($AI1299,'PIVOT REPORT'!$A$5:$K$1000,3,FALSE),"")</f>
        <v/>
      </c>
      <c r="AM1299" s="91" t="str">
        <f>IFERROR(VLOOKUP($AI1299,'PIVOT REPORT'!$A$5:$K$1000,9,FALSE),"")</f>
        <v/>
      </c>
      <c r="AN1299" s="95" t="str">
        <f>IFERROR(VLOOKUP($AI1299,'PIVOT REPORT'!$A$5:$K$1000,4,FALSE),"")</f>
        <v/>
      </c>
      <c r="AO1299" s="91" t="str">
        <f>IFERROR(VLOOKUP($AI1299,'PIVOT REPORT'!$A$5:$K$1000,5,FALSE),"")</f>
        <v/>
      </c>
      <c r="AP1299" s="91" t="str">
        <f>IFERROR(VLOOKUP($AI1299,'PIVOT REPORT'!$A$5:$K$1000,6,FALSE),"")</f>
        <v/>
      </c>
      <c r="AQ1299" s="91" t="str">
        <f>IFERROR(VLOOKUP($AI1299,'PIVOT REPORT'!$A$5:$K$1000,7,FALSE),"")</f>
        <v/>
      </c>
      <c r="AR1299" s="91" t="str">
        <f>IFERROR(VLOOKUP($AI1299,'PIVOT REPORT'!$A$5:$K$1000,8,FALSE),"")</f>
        <v/>
      </c>
      <c r="AS1299" s="1"/>
      <c r="AT1299" s="1" t="str">
        <f t="shared" si="121"/>
        <v/>
      </c>
      <c r="AU1299" s="1" t="str">
        <f t="shared" si="122"/>
        <v>REGLIST</v>
      </c>
      <c r="AV1299" s="1" t="str">
        <f t="shared" si="123"/>
        <v>REGLIST</v>
      </c>
      <c r="AW1299" s="97">
        <f t="shared" si="124"/>
        <v>0</v>
      </c>
      <c r="AX1299" s="96">
        <f t="shared" si="125"/>
        <v>0</v>
      </c>
      <c r="AY1299" s="96">
        <f t="shared" si="126"/>
        <v>0</v>
      </c>
      <c r="AZ1299" s="96">
        <f t="shared" si="127"/>
        <v>0</v>
      </c>
      <c r="BA1299" s="96">
        <f t="shared" si="128"/>
        <v>0</v>
      </c>
      <c r="BB1299" s="96">
        <f t="shared" si="129"/>
        <v>0</v>
      </c>
    </row>
    <row r="1300" spans="33:54" hidden="1" x14ac:dyDescent="0.25">
      <c r="AG1300" s="1" t="str">
        <f t="shared" si="130"/>
        <v/>
      </c>
      <c r="AH1300" s="90">
        <v>726</v>
      </c>
      <c r="AI1300" s="90">
        <v>726</v>
      </c>
      <c r="AJ1300" s="1" t="str">
        <f>IFERROR(VLOOKUP(VLOOKUP($AI1300,SALESTRANS,4,FALSE),'Master Info'!$A$14:$U$113,17,FALSE),"")</f>
        <v/>
      </c>
      <c r="AK1300" s="1" t="str">
        <f>'Master Info'!$B$6&amp;Return!AI1300</f>
        <v>17-18/726</v>
      </c>
      <c r="AL1300" s="93" t="str">
        <f>IFERROR(VLOOKUP($AI1300,'PIVOT REPORT'!$A$5:$K$1000,3,FALSE),"")</f>
        <v/>
      </c>
      <c r="AM1300" s="91" t="str">
        <f>IFERROR(VLOOKUP($AI1300,'PIVOT REPORT'!$A$5:$K$1000,9,FALSE),"")</f>
        <v/>
      </c>
      <c r="AN1300" s="95" t="str">
        <f>IFERROR(VLOOKUP($AI1300,'PIVOT REPORT'!$A$5:$K$1000,4,FALSE),"")</f>
        <v/>
      </c>
      <c r="AO1300" s="91" t="str">
        <f>IFERROR(VLOOKUP($AI1300,'PIVOT REPORT'!$A$5:$K$1000,5,FALSE),"")</f>
        <v/>
      </c>
      <c r="AP1300" s="91" t="str">
        <f>IFERROR(VLOOKUP($AI1300,'PIVOT REPORT'!$A$5:$K$1000,6,FALSE),"")</f>
        <v/>
      </c>
      <c r="AQ1300" s="91" t="str">
        <f>IFERROR(VLOOKUP($AI1300,'PIVOT REPORT'!$A$5:$K$1000,7,FALSE),"")</f>
        <v/>
      </c>
      <c r="AR1300" s="91" t="str">
        <f>IFERROR(VLOOKUP($AI1300,'PIVOT REPORT'!$A$5:$K$1000,8,FALSE),"")</f>
        <v/>
      </c>
      <c r="AS1300" s="1"/>
      <c r="AT1300" s="1" t="str">
        <f t="shared" si="121"/>
        <v/>
      </c>
      <c r="AU1300" s="1" t="str">
        <f t="shared" si="122"/>
        <v>REGLIST</v>
      </c>
      <c r="AV1300" s="1" t="str">
        <f t="shared" si="123"/>
        <v>REGLIST</v>
      </c>
      <c r="AW1300" s="97">
        <f t="shared" si="124"/>
        <v>0</v>
      </c>
      <c r="AX1300" s="96">
        <f t="shared" si="125"/>
        <v>0</v>
      </c>
      <c r="AY1300" s="96">
        <f t="shared" si="126"/>
        <v>0</v>
      </c>
      <c r="AZ1300" s="96">
        <f t="shared" si="127"/>
        <v>0</v>
      </c>
      <c r="BA1300" s="96">
        <f t="shared" si="128"/>
        <v>0</v>
      </c>
      <c r="BB1300" s="96">
        <f t="shared" si="129"/>
        <v>0</v>
      </c>
    </row>
    <row r="1301" spans="33:54" hidden="1" x14ac:dyDescent="0.25">
      <c r="AG1301" s="1" t="str">
        <f t="shared" si="130"/>
        <v/>
      </c>
      <c r="AH1301" s="90">
        <v>727</v>
      </c>
      <c r="AI1301" s="90">
        <v>727</v>
      </c>
      <c r="AJ1301" s="1" t="str">
        <f>IFERROR(VLOOKUP(VLOOKUP($AI1301,SALESTRANS,4,FALSE),'Master Info'!$A$14:$U$113,17,FALSE),"")</f>
        <v/>
      </c>
      <c r="AK1301" s="1" t="str">
        <f>'Master Info'!$B$6&amp;Return!AI1301</f>
        <v>17-18/727</v>
      </c>
      <c r="AL1301" s="93" t="str">
        <f>IFERROR(VLOOKUP($AI1301,'PIVOT REPORT'!$A$5:$K$1000,3,FALSE),"")</f>
        <v/>
      </c>
      <c r="AM1301" s="91" t="str">
        <f>IFERROR(VLOOKUP($AI1301,'PIVOT REPORT'!$A$5:$K$1000,9,FALSE),"")</f>
        <v/>
      </c>
      <c r="AN1301" s="95" t="str">
        <f>IFERROR(VLOOKUP($AI1301,'PIVOT REPORT'!$A$5:$K$1000,4,FALSE),"")</f>
        <v/>
      </c>
      <c r="AO1301" s="91" t="str">
        <f>IFERROR(VLOOKUP($AI1301,'PIVOT REPORT'!$A$5:$K$1000,5,FALSE),"")</f>
        <v/>
      </c>
      <c r="AP1301" s="91" t="str">
        <f>IFERROR(VLOOKUP($AI1301,'PIVOT REPORT'!$A$5:$K$1000,6,FALSE),"")</f>
        <v/>
      </c>
      <c r="AQ1301" s="91" t="str">
        <f>IFERROR(VLOOKUP($AI1301,'PIVOT REPORT'!$A$5:$K$1000,7,FALSE),"")</f>
        <v/>
      </c>
      <c r="AR1301" s="91" t="str">
        <f>IFERROR(VLOOKUP($AI1301,'PIVOT REPORT'!$A$5:$K$1000,8,FALSE),"")</f>
        <v/>
      </c>
      <c r="AS1301" s="1"/>
      <c r="AT1301" s="1" t="str">
        <f t="shared" si="121"/>
        <v/>
      </c>
      <c r="AU1301" s="1" t="str">
        <f t="shared" si="122"/>
        <v>REGLIST</v>
      </c>
      <c r="AV1301" s="1" t="str">
        <f t="shared" si="123"/>
        <v>REGLIST</v>
      </c>
      <c r="AW1301" s="97">
        <f t="shared" si="124"/>
        <v>0</v>
      </c>
      <c r="AX1301" s="96">
        <f t="shared" si="125"/>
        <v>0</v>
      </c>
      <c r="AY1301" s="96">
        <f t="shared" si="126"/>
        <v>0</v>
      </c>
      <c r="AZ1301" s="96">
        <f t="shared" si="127"/>
        <v>0</v>
      </c>
      <c r="BA1301" s="96">
        <f t="shared" si="128"/>
        <v>0</v>
      </c>
      <c r="BB1301" s="96">
        <f t="shared" si="129"/>
        <v>0</v>
      </c>
    </row>
    <row r="1302" spans="33:54" hidden="1" x14ac:dyDescent="0.25">
      <c r="AG1302" s="1" t="str">
        <f t="shared" si="130"/>
        <v/>
      </c>
      <c r="AH1302" s="90">
        <v>728</v>
      </c>
      <c r="AI1302" s="90">
        <v>728</v>
      </c>
      <c r="AJ1302" s="1" t="str">
        <f>IFERROR(VLOOKUP(VLOOKUP($AI1302,SALESTRANS,4,FALSE),'Master Info'!$A$14:$U$113,17,FALSE),"")</f>
        <v/>
      </c>
      <c r="AK1302" s="1" t="str">
        <f>'Master Info'!$B$6&amp;Return!AI1302</f>
        <v>17-18/728</v>
      </c>
      <c r="AL1302" s="93" t="str">
        <f>IFERROR(VLOOKUP($AI1302,'PIVOT REPORT'!$A$5:$K$1000,3,FALSE),"")</f>
        <v/>
      </c>
      <c r="AM1302" s="91" t="str">
        <f>IFERROR(VLOOKUP($AI1302,'PIVOT REPORT'!$A$5:$K$1000,9,FALSE),"")</f>
        <v/>
      </c>
      <c r="AN1302" s="95" t="str">
        <f>IFERROR(VLOOKUP($AI1302,'PIVOT REPORT'!$A$5:$K$1000,4,FALSE),"")</f>
        <v/>
      </c>
      <c r="AO1302" s="91" t="str">
        <f>IFERROR(VLOOKUP($AI1302,'PIVOT REPORT'!$A$5:$K$1000,5,FALSE),"")</f>
        <v/>
      </c>
      <c r="AP1302" s="91" t="str">
        <f>IFERROR(VLOOKUP($AI1302,'PIVOT REPORT'!$A$5:$K$1000,6,FALSE),"")</f>
        <v/>
      </c>
      <c r="AQ1302" s="91" t="str">
        <f>IFERROR(VLOOKUP($AI1302,'PIVOT REPORT'!$A$5:$K$1000,7,FALSE),"")</f>
        <v/>
      </c>
      <c r="AR1302" s="91" t="str">
        <f>IFERROR(VLOOKUP($AI1302,'PIVOT REPORT'!$A$5:$K$1000,8,FALSE),"")</f>
        <v/>
      </c>
      <c r="AS1302" s="1"/>
      <c r="AT1302" s="1" t="str">
        <f t="shared" si="121"/>
        <v/>
      </c>
      <c r="AU1302" s="1" t="str">
        <f t="shared" si="122"/>
        <v>REGLIST</v>
      </c>
      <c r="AV1302" s="1" t="str">
        <f t="shared" si="123"/>
        <v>REGLIST</v>
      </c>
      <c r="AW1302" s="97">
        <f t="shared" si="124"/>
        <v>0</v>
      </c>
      <c r="AX1302" s="96">
        <f t="shared" si="125"/>
        <v>0</v>
      </c>
      <c r="AY1302" s="96">
        <f t="shared" si="126"/>
        <v>0</v>
      </c>
      <c r="AZ1302" s="96">
        <f t="shared" si="127"/>
        <v>0</v>
      </c>
      <c r="BA1302" s="96">
        <f t="shared" si="128"/>
        <v>0</v>
      </c>
      <c r="BB1302" s="96">
        <f t="shared" si="129"/>
        <v>0</v>
      </c>
    </row>
    <row r="1303" spans="33:54" hidden="1" x14ac:dyDescent="0.25">
      <c r="AG1303" s="1" t="str">
        <f t="shared" si="130"/>
        <v/>
      </c>
      <c r="AH1303" s="90">
        <v>729</v>
      </c>
      <c r="AI1303" s="90">
        <v>729</v>
      </c>
      <c r="AJ1303" s="1" t="str">
        <f>IFERROR(VLOOKUP(VLOOKUP($AI1303,SALESTRANS,4,FALSE),'Master Info'!$A$14:$U$113,17,FALSE),"")</f>
        <v/>
      </c>
      <c r="AK1303" s="1" t="str">
        <f>'Master Info'!$B$6&amp;Return!AI1303</f>
        <v>17-18/729</v>
      </c>
      <c r="AL1303" s="93" t="str">
        <f>IFERROR(VLOOKUP($AI1303,'PIVOT REPORT'!$A$5:$K$1000,3,FALSE),"")</f>
        <v/>
      </c>
      <c r="AM1303" s="91" t="str">
        <f>IFERROR(VLOOKUP($AI1303,'PIVOT REPORT'!$A$5:$K$1000,9,FALSE),"")</f>
        <v/>
      </c>
      <c r="AN1303" s="95" t="str">
        <f>IFERROR(VLOOKUP($AI1303,'PIVOT REPORT'!$A$5:$K$1000,4,FALSE),"")</f>
        <v/>
      </c>
      <c r="AO1303" s="91" t="str">
        <f>IFERROR(VLOOKUP($AI1303,'PIVOT REPORT'!$A$5:$K$1000,5,FALSE),"")</f>
        <v/>
      </c>
      <c r="AP1303" s="91" t="str">
        <f>IFERROR(VLOOKUP($AI1303,'PIVOT REPORT'!$A$5:$K$1000,6,FALSE),"")</f>
        <v/>
      </c>
      <c r="AQ1303" s="91" t="str">
        <f>IFERROR(VLOOKUP($AI1303,'PIVOT REPORT'!$A$5:$K$1000,7,FALSE),"")</f>
        <v/>
      </c>
      <c r="AR1303" s="91" t="str">
        <f>IFERROR(VLOOKUP($AI1303,'PIVOT REPORT'!$A$5:$K$1000,8,FALSE),"")</f>
        <v/>
      </c>
      <c r="AS1303" s="1"/>
      <c r="AT1303" s="1" t="str">
        <f t="shared" si="121"/>
        <v/>
      </c>
      <c r="AU1303" s="1" t="str">
        <f t="shared" si="122"/>
        <v>REGLIST</v>
      </c>
      <c r="AV1303" s="1" t="str">
        <f t="shared" si="123"/>
        <v>REGLIST</v>
      </c>
      <c r="AW1303" s="97">
        <f t="shared" si="124"/>
        <v>0</v>
      </c>
      <c r="AX1303" s="96">
        <f t="shared" si="125"/>
        <v>0</v>
      </c>
      <c r="AY1303" s="96">
        <f t="shared" si="126"/>
        <v>0</v>
      </c>
      <c r="AZ1303" s="96">
        <f t="shared" si="127"/>
        <v>0</v>
      </c>
      <c r="BA1303" s="96">
        <f t="shared" si="128"/>
        <v>0</v>
      </c>
      <c r="BB1303" s="96">
        <f t="shared" si="129"/>
        <v>0</v>
      </c>
    </row>
    <row r="1304" spans="33:54" hidden="1" x14ac:dyDescent="0.25">
      <c r="AG1304" s="1" t="str">
        <f t="shared" si="130"/>
        <v/>
      </c>
      <c r="AH1304" s="90">
        <v>730</v>
      </c>
      <c r="AI1304" s="90">
        <v>730</v>
      </c>
      <c r="AJ1304" s="1" t="str">
        <f>IFERROR(VLOOKUP(VLOOKUP($AI1304,SALESTRANS,4,FALSE),'Master Info'!$A$14:$U$113,17,FALSE),"")</f>
        <v/>
      </c>
      <c r="AK1304" s="1" t="str">
        <f>'Master Info'!$B$6&amp;Return!AI1304</f>
        <v>17-18/730</v>
      </c>
      <c r="AL1304" s="93" t="str">
        <f>IFERROR(VLOOKUP($AI1304,'PIVOT REPORT'!$A$5:$K$1000,3,FALSE),"")</f>
        <v/>
      </c>
      <c r="AM1304" s="91" t="str">
        <f>IFERROR(VLOOKUP($AI1304,'PIVOT REPORT'!$A$5:$K$1000,9,FALSE),"")</f>
        <v/>
      </c>
      <c r="AN1304" s="95" t="str">
        <f>IFERROR(VLOOKUP($AI1304,'PIVOT REPORT'!$A$5:$K$1000,4,FALSE),"")</f>
        <v/>
      </c>
      <c r="AO1304" s="91" t="str">
        <f>IFERROR(VLOOKUP($AI1304,'PIVOT REPORT'!$A$5:$K$1000,5,FALSE),"")</f>
        <v/>
      </c>
      <c r="AP1304" s="91" t="str">
        <f>IFERROR(VLOOKUP($AI1304,'PIVOT REPORT'!$A$5:$K$1000,6,FALSE),"")</f>
        <v/>
      </c>
      <c r="AQ1304" s="91" t="str">
        <f>IFERROR(VLOOKUP($AI1304,'PIVOT REPORT'!$A$5:$K$1000,7,FALSE),"")</f>
        <v/>
      </c>
      <c r="AR1304" s="91" t="str">
        <f>IFERROR(VLOOKUP($AI1304,'PIVOT REPORT'!$A$5:$K$1000,8,FALSE),"")</f>
        <v/>
      </c>
      <c r="AS1304" s="1"/>
      <c r="AT1304" s="1" t="str">
        <f t="shared" si="121"/>
        <v/>
      </c>
      <c r="AU1304" s="1" t="str">
        <f t="shared" si="122"/>
        <v>REGLIST</v>
      </c>
      <c r="AV1304" s="1" t="str">
        <f t="shared" si="123"/>
        <v>REGLIST</v>
      </c>
      <c r="AW1304" s="97">
        <f t="shared" si="124"/>
        <v>0</v>
      </c>
      <c r="AX1304" s="96">
        <f t="shared" si="125"/>
        <v>0</v>
      </c>
      <c r="AY1304" s="96">
        <f t="shared" si="126"/>
        <v>0</v>
      </c>
      <c r="AZ1304" s="96">
        <f t="shared" si="127"/>
        <v>0</v>
      </c>
      <c r="BA1304" s="96">
        <f t="shared" si="128"/>
        <v>0</v>
      </c>
      <c r="BB1304" s="96">
        <f t="shared" si="129"/>
        <v>0</v>
      </c>
    </row>
    <row r="1305" spans="33:54" hidden="1" x14ac:dyDescent="0.25">
      <c r="AG1305" s="1" t="str">
        <f t="shared" si="130"/>
        <v/>
      </c>
      <c r="AH1305" s="90">
        <v>731</v>
      </c>
      <c r="AI1305" s="90">
        <v>731</v>
      </c>
      <c r="AJ1305" s="1" t="str">
        <f>IFERROR(VLOOKUP(VLOOKUP($AI1305,SALESTRANS,4,FALSE),'Master Info'!$A$14:$U$113,17,FALSE),"")</f>
        <v/>
      </c>
      <c r="AK1305" s="1" t="str">
        <f>'Master Info'!$B$6&amp;Return!AI1305</f>
        <v>17-18/731</v>
      </c>
      <c r="AL1305" s="93" t="str">
        <f>IFERROR(VLOOKUP($AI1305,'PIVOT REPORT'!$A$5:$K$1000,3,FALSE),"")</f>
        <v/>
      </c>
      <c r="AM1305" s="91" t="str">
        <f>IFERROR(VLOOKUP($AI1305,'PIVOT REPORT'!$A$5:$K$1000,9,FALSE),"")</f>
        <v/>
      </c>
      <c r="AN1305" s="95" t="str">
        <f>IFERROR(VLOOKUP($AI1305,'PIVOT REPORT'!$A$5:$K$1000,4,FALSE),"")</f>
        <v/>
      </c>
      <c r="AO1305" s="91" t="str">
        <f>IFERROR(VLOOKUP($AI1305,'PIVOT REPORT'!$A$5:$K$1000,5,FALSE),"")</f>
        <v/>
      </c>
      <c r="AP1305" s="91" t="str">
        <f>IFERROR(VLOOKUP($AI1305,'PIVOT REPORT'!$A$5:$K$1000,6,FALSE),"")</f>
        <v/>
      </c>
      <c r="AQ1305" s="91" t="str">
        <f>IFERROR(VLOOKUP($AI1305,'PIVOT REPORT'!$A$5:$K$1000,7,FALSE),"")</f>
        <v/>
      </c>
      <c r="AR1305" s="91" t="str">
        <f>IFERROR(VLOOKUP($AI1305,'PIVOT REPORT'!$A$5:$K$1000,8,FALSE),"")</f>
        <v/>
      </c>
      <c r="AS1305" s="1"/>
      <c r="AT1305" s="1" t="str">
        <f t="shared" si="121"/>
        <v/>
      </c>
      <c r="AU1305" s="1" t="str">
        <f t="shared" si="122"/>
        <v>REGLIST</v>
      </c>
      <c r="AV1305" s="1" t="str">
        <f t="shared" si="123"/>
        <v>REGLIST</v>
      </c>
      <c r="AW1305" s="97">
        <f t="shared" si="124"/>
        <v>0</v>
      </c>
      <c r="AX1305" s="96">
        <f t="shared" si="125"/>
        <v>0</v>
      </c>
      <c r="AY1305" s="96">
        <f t="shared" si="126"/>
        <v>0</v>
      </c>
      <c r="AZ1305" s="96">
        <f t="shared" si="127"/>
        <v>0</v>
      </c>
      <c r="BA1305" s="96">
        <f t="shared" si="128"/>
        <v>0</v>
      </c>
      <c r="BB1305" s="96">
        <f t="shared" si="129"/>
        <v>0</v>
      </c>
    </row>
    <row r="1306" spans="33:54" hidden="1" x14ac:dyDescent="0.25">
      <c r="AG1306" s="1" t="str">
        <f t="shared" si="130"/>
        <v/>
      </c>
      <c r="AH1306" s="90">
        <v>732</v>
      </c>
      <c r="AI1306" s="90">
        <v>732</v>
      </c>
      <c r="AJ1306" s="1" t="str">
        <f>IFERROR(VLOOKUP(VLOOKUP($AI1306,SALESTRANS,4,FALSE),'Master Info'!$A$14:$U$113,17,FALSE),"")</f>
        <v/>
      </c>
      <c r="AK1306" s="1" t="str">
        <f>'Master Info'!$B$6&amp;Return!AI1306</f>
        <v>17-18/732</v>
      </c>
      <c r="AL1306" s="93" t="str">
        <f>IFERROR(VLOOKUP($AI1306,'PIVOT REPORT'!$A$5:$K$1000,3,FALSE),"")</f>
        <v/>
      </c>
      <c r="AM1306" s="91" t="str">
        <f>IFERROR(VLOOKUP($AI1306,'PIVOT REPORT'!$A$5:$K$1000,9,FALSE),"")</f>
        <v/>
      </c>
      <c r="AN1306" s="95" t="str">
        <f>IFERROR(VLOOKUP($AI1306,'PIVOT REPORT'!$A$5:$K$1000,4,FALSE),"")</f>
        <v/>
      </c>
      <c r="AO1306" s="91" t="str">
        <f>IFERROR(VLOOKUP($AI1306,'PIVOT REPORT'!$A$5:$K$1000,5,FALSE),"")</f>
        <v/>
      </c>
      <c r="AP1306" s="91" t="str">
        <f>IFERROR(VLOOKUP($AI1306,'PIVOT REPORT'!$A$5:$K$1000,6,FALSE),"")</f>
        <v/>
      </c>
      <c r="AQ1306" s="91" t="str">
        <f>IFERROR(VLOOKUP($AI1306,'PIVOT REPORT'!$A$5:$K$1000,7,FALSE),"")</f>
        <v/>
      </c>
      <c r="AR1306" s="91" t="str">
        <f>IFERROR(VLOOKUP($AI1306,'PIVOT REPORT'!$A$5:$K$1000,8,FALSE),"")</f>
        <v/>
      </c>
      <c r="AS1306" s="1"/>
      <c r="AT1306" s="1" t="str">
        <f t="shared" si="121"/>
        <v/>
      </c>
      <c r="AU1306" s="1" t="str">
        <f t="shared" si="122"/>
        <v>REGLIST</v>
      </c>
      <c r="AV1306" s="1" t="str">
        <f t="shared" si="123"/>
        <v>REGLIST</v>
      </c>
      <c r="AW1306" s="97">
        <f t="shared" si="124"/>
        <v>0</v>
      </c>
      <c r="AX1306" s="96">
        <f t="shared" si="125"/>
        <v>0</v>
      </c>
      <c r="AY1306" s="96">
        <f t="shared" si="126"/>
        <v>0</v>
      </c>
      <c r="AZ1306" s="96">
        <f t="shared" si="127"/>
        <v>0</v>
      </c>
      <c r="BA1306" s="96">
        <f t="shared" si="128"/>
        <v>0</v>
      </c>
      <c r="BB1306" s="96">
        <f t="shared" si="129"/>
        <v>0</v>
      </c>
    </row>
    <row r="1307" spans="33:54" hidden="1" x14ac:dyDescent="0.25">
      <c r="AG1307" s="1" t="str">
        <f t="shared" si="130"/>
        <v/>
      </c>
      <c r="AH1307" s="90">
        <v>733</v>
      </c>
      <c r="AI1307" s="90">
        <v>733</v>
      </c>
      <c r="AJ1307" s="1" t="str">
        <f>IFERROR(VLOOKUP(VLOOKUP($AI1307,SALESTRANS,4,FALSE),'Master Info'!$A$14:$U$113,17,FALSE),"")</f>
        <v/>
      </c>
      <c r="AK1307" s="1" t="str">
        <f>'Master Info'!$B$6&amp;Return!AI1307</f>
        <v>17-18/733</v>
      </c>
      <c r="AL1307" s="93" t="str">
        <f>IFERROR(VLOOKUP($AI1307,'PIVOT REPORT'!$A$5:$K$1000,3,FALSE),"")</f>
        <v/>
      </c>
      <c r="AM1307" s="91" t="str">
        <f>IFERROR(VLOOKUP($AI1307,'PIVOT REPORT'!$A$5:$K$1000,9,FALSE),"")</f>
        <v/>
      </c>
      <c r="AN1307" s="95" t="str">
        <f>IFERROR(VLOOKUP($AI1307,'PIVOT REPORT'!$A$5:$K$1000,4,FALSE),"")</f>
        <v/>
      </c>
      <c r="AO1307" s="91" t="str">
        <f>IFERROR(VLOOKUP($AI1307,'PIVOT REPORT'!$A$5:$K$1000,5,FALSE),"")</f>
        <v/>
      </c>
      <c r="AP1307" s="91" t="str">
        <f>IFERROR(VLOOKUP($AI1307,'PIVOT REPORT'!$A$5:$K$1000,6,FALSE),"")</f>
        <v/>
      </c>
      <c r="AQ1307" s="91" t="str">
        <f>IFERROR(VLOOKUP($AI1307,'PIVOT REPORT'!$A$5:$K$1000,7,FALSE),"")</f>
        <v/>
      </c>
      <c r="AR1307" s="91" t="str">
        <f>IFERROR(VLOOKUP($AI1307,'PIVOT REPORT'!$A$5:$K$1000,8,FALSE),"")</f>
        <v/>
      </c>
      <c r="AS1307" s="1"/>
      <c r="AT1307" s="1" t="str">
        <f t="shared" si="121"/>
        <v/>
      </c>
      <c r="AU1307" s="1" t="str">
        <f t="shared" si="122"/>
        <v>REGLIST</v>
      </c>
      <c r="AV1307" s="1" t="str">
        <f t="shared" si="123"/>
        <v>REGLIST</v>
      </c>
      <c r="AW1307" s="97">
        <f t="shared" si="124"/>
        <v>0</v>
      </c>
      <c r="AX1307" s="96">
        <f t="shared" si="125"/>
        <v>0</v>
      </c>
      <c r="AY1307" s="96">
        <f t="shared" si="126"/>
        <v>0</v>
      </c>
      <c r="AZ1307" s="96">
        <f t="shared" si="127"/>
        <v>0</v>
      </c>
      <c r="BA1307" s="96">
        <f t="shared" si="128"/>
        <v>0</v>
      </c>
      <c r="BB1307" s="96">
        <f t="shared" si="129"/>
        <v>0</v>
      </c>
    </row>
    <row r="1308" spans="33:54" hidden="1" x14ac:dyDescent="0.25">
      <c r="AG1308" s="1" t="str">
        <f t="shared" si="130"/>
        <v/>
      </c>
      <c r="AH1308" s="90">
        <v>734</v>
      </c>
      <c r="AI1308" s="90">
        <v>734</v>
      </c>
      <c r="AJ1308" s="1" t="str">
        <f>IFERROR(VLOOKUP(VLOOKUP($AI1308,SALESTRANS,4,FALSE),'Master Info'!$A$14:$U$113,17,FALSE),"")</f>
        <v/>
      </c>
      <c r="AK1308" s="1" t="str">
        <f>'Master Info'!$B$6&amp;Return!AI1308</f>
        <v>17-18/734</v>
      </c>
      <c r="AL1308" s="93" t="str">
        <f>IFERROR(VLOOKUP($AI1308,'PIVOT REPORT'!$A$5:$K$1000,3,FALSE),"")</f>
        <v/>
      </c>
      <c r="AM1308" s="91" t="str">
        <f>IFERROR(VLOOKUP($AI1308,'PIVOT REPORT'!$A$5:$K$1000,9,FALSE),"")</f>
        <v/>
      </c>
      <c r="AN1308" s="95" t="str">
        <f>IFERROR(VLOOKUP($AI1308,'PIVOT REPORT'!$A$5:$K$1000,4,FALSE),"")</f>
        <v/>
      </c>
      <c r="AO1308" s="91" t="str">
        <f>IFERROR(VLOOKUP($AI1308,'PIVOT REPORT'!$A$5:$K$1000,5,FALSE),"")</f>
        <v/>
      </c>
      <c r="AP1308" s="91" t="str">
        <f>IFERROR(VLOOKUP($AI1308,'PIVOT REPORT'!$A$5:$K$1000,6,FALSE),"")</f>
        <v/>
      </c>
      <c r="AQ1308" s="91" t="str">
        <f>IFERROR(VLOOKUP($AI1308,'PIVOT REPORT'!$A$5:$K$1000,7,FALSE),"")</f>
        <v/>
      </c>
      <c r="AR1308" s="91" t="str">
        <f>IFERROR(VLOOKUP($AI1308,'PIVOT REPORT'!$A$5:$K$1000,8,FALSE),"")</f>
        <v/>
      </c>
      <c r="AS1308" s="1"/>
      <c r="AT1308" s="1" t="str">
        <f t="shared" si="121"/>
        <v/>
      </c>
      <c r="AU1308" s="1" t="str">
        <f t="shared" si="122"/>
        <v>REGLIST</v>
      </c>
      <c r="AV1308" s="1" t="str">
        <f t="shared" si="123"/>
        <v>REGLIST</v>
      </c>
      <c r="AW1308" s="97">
        <f t="shared" si="124"/>
        <v>0</v>
      </c>
      <c r="AX1308" s="96">
        <f t="shared" si="125"/>
        <v>0</v>
      </c>
      <c r="AY1308" s="96">
        <f t="shared" si="126"/>
        <v>0</v>
      </c>
      <c r="AZ1308" s="96">
        <f t="shared" si="127"/>
        <v>0</v>
      </c>
      <c r="BA1308" s="96">
        <f t="shared" si="128"/>
        <v>0</v>
      </c>
      <c r="BB1308" s="96">
        <f t="shared" si="129"/>
        <v>0</v>
      </c>
    </row>
    <row r="1309" spans="33:54" hidden="1" x14ac:dyDescent="0.25">
      <c r="AG1309" s="1" t="str">
        <f t="shared" si="130"/>
        <v/>
      </c>
      <c r="AH1309" s="90">
        <v>735</v>
      </c>
      <c r="AI1309" s="90">
        <v>735</v>
      </c>
      <c r="AJ1309" s="1" t="str">
        <f>IFERROR(VLOOKUP(VLOOKUP($AI1309,SALESTRANS,4,FALSE),'Master Info'!$A$14:$U$113,17,FALSE),"")</f>
        <v/>
      </c>
      <c r="AK1309" s="1" t="str">
        <f>'Master Info'!$B$6&amp;Return!AI1309</f>
        <v>17-18/735</v>
      </c>
      <c r="AL1309" s="93" t="str">
        <f>IFERROR(VLOOKUP($AI1309,'PIVOT REPORT'!$A$5:$K$1000,3,FALSE),"")</f>
        <v/>
      </c>
      <c r="AM1309" s="91" t="str">
        <f>IFERROR(VLOOKUP($AI1309,'PIVOT REPORT'!$A$5:$K$1000,9,FALSE),"")</f>
        <v/>
      </c>
      <c r="AN1309" s="95" t="str">
        <f>IFERROR(VLOOKUP($AI1309,'PIVOT REPORT'!$A$5:$K$1000,4,FALSE),"")</f>
        <v/>
      </c>
      <c r="AO1309" s="91" t="str">
        <f>IFERROR(VLOOKUP($AI1309,'PIVOT REPORT'!$A$5:$K$1000,5,FALSE),"")</f>
        <v/>
      </c>
      <c r="AP1309" s="91" t="str">
        <f>IFERROR(VLOOKUP($AI1309,'PIVOT REPORT'!$A$5:$K$1000,6,FALSE),"")</f>
        <v/>
      </c>
      <c r="AQ1309" s="91" t="str">
        <f>IFERROR(VLOOKUP($AI1309,'PIVOT REPORT'!$A$5:$K$1000,7,FALSE),"")</f>
        <v/>
      </c>
      <c r="AR1309" s="91" t="str">
        <f>IFERROR(VLOOKUP($AI1309,'PIVOT REPORT'!$A$5:$K$1000,8,FALSE),"")</f>
        <v/>
      </c>
      <c r="AS1309" s="1"/>
      <c r="AT1309" s="1" t="str">
        <f t="shared" si="121"/>
        <v/>
      </c>
      <c r="AU1309" s="1" t="str">
        <f t="shared" si="122"/>
        <v>REGLIST</v>
      </c>
      <c r="AV1309" s="1" t="str">
        <f t="shared" si="123"/>
        <v>REGLIST</v>
      </c>
      <c r="AW1309" s="97">
        <f t="shared" si="124"/>
        <v>0</v>
      </c>
      <c r="AX1309" s="96">
        <f t="shared" si="125"/>
        <v>0</v>
      </c>
      <c r="AY1309" s="96">
        <f t="shared" si="126"/>
        <v>0</v>
      </c>
      <c r="AZ1309" s="96">
        <f t="shared" si="127"/>
        <v>0</v>
      </c>
      <c r="BA1309" s="96">
        <f t="shared" si="128"/>
        <v>0</v>
      </c>
      <c r="BB1309" s="96">
        <f t="shared" si="129"/>
        <v>0</v>
      </c>
    </row>
    <row r="1310" spans="33:54" hidden="1" x14ac:dyDescent="0.25">
      <c r="AG1310" s="1" t="str">
        <f t="shared" si="130"/>
        <v/>
      </c>
      <c r="AH1310" s="90">
        <v>736</v>
      </c>
      <c r="AI1310" s="90">
        <v>736</v>
      </c>
      <c r="AJ1310" s="1" t="str">
        <f>IFERROR(VLOOKUP(VLOOKUP($AI1310,SALESTRANS,4,FALSE),'Master Info'!$A$14:$U$113,17,FALSE),"")</f>
        <v/>
      </c>
      <c r="AK1310" s="1" t="str">
        <f>'Master Info'!$B$6&amp;Return!AI1310</f>
        <v>17-18/736</v>
      </c>
      <c r="AL1310" s="93" t="str">
        <f>IFERROR(VLOOKUP($AI1310,'PIVOT REPORT'!$A$5:$K$1000,3,FALSE),"")</f>
        <v/>
      </c>
      <c r="AM1310" s="91" t="str">
        <f>IFERROR(VLOOKUP($AI1310,'PIVOT REPORT'!$A$5:$K$1000,9,FALSE),"")</f>
        <v/>
      </c>
      <c r="AN1310" s="95" t="str">
        <f>IFERROR(VLOOKUP($AI1310,'PIVOT REPORT'!$A$5:$K$1000,4,FALSE),"")</f>
        <v/>
      </c>
      <c r="AO1310" s="91" t="str">
        <f>IFERROR(VLOOKUP($AI1310,'PIVOT REPORT'!$A$5:$K$1000,5,FALSE),"")</f>
        <v/>
      </c>
      <c r="AP1310" s="91" t="str">
        <f>IFERROR(VLOOKUP($AI1310,'PIVOT REPORT'!$A$5:$K$1000,6,FALSE),"")</f>
        <v/>
      </c>
      <c r="AQ1310" s="91" t="str">
        <f>IFERROR(VLOOKUP($AI1310,'PIVOT REPORT'!$A$5:$K$1000,7,FALSE),"")</f>
        <v/>
      </c>
      <c r="AR1310" s="91" t="str">
        <f>IFERROR(VLOOKUP($AI1310,'PIVOT REPORT'!$A$5:$K$1000,8,FALSE),"")</f>
        <v/>
      </c>
      <c r="AS1310" s="1"/>
      <c r="AT1310" s="1" t="str">
        <f t="shared" si="121"/>
        <v/>
      </c>
      <c r="AU1310" s="1" t="str">
        <f t="shared" si="122"/>
        <v>REGLIST</v>
      </c>
      <c r="AV1310" s="1" t="str">
        <f t="shared" si="123"/>
        <v>REGLIST</v>
      </c>
      <c r="AW1310" s="97">
        <f t="shared" si="124"/>
        <v>0</v>
      </c>
      <c r="AX1310" s="96">
        <f t="shared" si="125"/>
        <v>0</v>
      </c>
      <c r="AY1310" s="96">
        <f t="shared" si="126"/>
        <v>0</v>
      </c>
      <c r="AZ1310" s="96">
        <f t="shared" si="127"/>
        <v>0</v>
      </c>
      <c r="BA1310" s="96">
        <f t="shared" si="128"/>
        <v>0</v>
      </c>
      <c r="BB1310" s="96">
        <f t="shared" si="129"/>
        <v>0</v>
      </c>
    </row>
    <row r="1311" spans="33:54" hidden="1" x14ac:dyDescent="0.25">
      <c r="AG1311" s="1" t="str">
        <f t="shared" si="130"/>
        <v/>
      </c>
      <c r="AH1311" s="90">
        <v>737</v>
      </c>
      <c r="AI1311" s="90">
        <v>737</v>
      </c>
      <c r="AJ1311" s="1" t="str">
        <f>IFERROR(VLOOKUP(VLOOKUP($AI1311,SALESTRANS,4,FALSE),'Master Info'!$A$14:$U$113,17,FALSE),"")</f>
        <v/>
      </c>
      <c r="AK1311" s="1" t="str">
        <f>'Master Info'!$B$6&amp;Return!AI1311</f>
        <v>17-18/737</v>
      </c>
      <c r="AL1311" s="93" t="str">
        <f>IFERROR(VLOOKUP($AI1311,'PIVOT REPORT'!$A$5:$K$1000,3,FALSE),"")</f>
        <v/>
      </c>
      <c r="AM1311" s="91" t="str">
        <f>IFERROR(VLOOKUP($AI1311,'PIVOT REPORT'!$A$5:$K$1000,9,FALSE),"")</f>
        <v/>
      </c>
      <c r="AN1311" s="95" t="str">
        <f>IFERROR(VLOOKUP($AI1311,'PIVOT REPORT'!$A$5:$K$1000,4,FALSE),"")</f>
        <v/>
      </c>
      <c r="AO1311" s="91" t="str">
        <f>IFERROR(VLOOKUP($AI1311,'PIVOT REPORT'!$A$5:$K$1000,5,FALSE),"")</f>
        <v/>
      </c>
      <c r="AP1311" s="91" t="str">
        <f>IFERROR(VLOOKUP($AI1311,'PIVOT REPORT'!$A$5:$K$1000,6,FALSE),"")</f>
        <v/>
      </c>
      <c r="AQ1311" s="91" t="str">
        <f>IFERROR(VLOOKUP($AI1311,'PIVOT REPORT'!$A$5:$K$1000,7,FALSE),"")</f>
        <v/>
      </c>
      <c r="AR1311" s="91" t="str">
        <f>IFERROR(VLOOKUP($AI1311,'PIVOT REPORT'!$A$5:$K$1000,8,FALSE),"")</f>
        <v/>
      </c>
      <c r="AS1311" s="1"/>
      <c r="AT1311" s="1" t="str">
        <f t="shared" si="121"/>
        <v/>
      </c>
      <c r="AU1311" s="1" t="str">
        <f t="shared" si="122"/>
        <v>REGLIST</v>
      </c>
      <c r="AV1311" s="1" t="str">
        <f t="shared" si="123"/>
        <v>REGLIST</v>
      </c>
      <c r="AW1311" s="97">
        <f t="shared" si="124"/>
        <v>0</v>
      </c>
      <c r="AX1311" s="96">
        <f t="shared" si="125"/>
        <v>0</v>
      </c>
      <c r="AY1311" s="96">
        <f t="shared" si="126"/>
        <v>0</v>
      </c>
      <c r="AZ1311" s="96">
        <f t="shared" si="127"/>
        <v>0</v>
      </c>
      <c r="BA1311" s="96">
        <f t="shared" si="128"/>
        <v>0</v>
      </c>
      <c r="BB1311" s="96">
        <f t="shared" si="129"/>
        <v>0</v>
      </c>
    </row>
    <row r="1312" spans="33:54" hidden="1" x14ac:dyDescent="0.25">
      <c r="AG1312" s="1" t="str">
        <f t="shared" si="130"/>
        <v/>
      </c>
      <c r="AH1312" s="90">
        <v>738</v>
      </c>
      <c r="AI1312" s="90">
        <v>738</v>
      </c>
      <c r="AJ1312" s="1" t="str">
        <f>IFERROR(VLOOKUP(VLOOKUP($AI1312,SALESTRANS,4,FALSE),'Master Info'!$A$14:$U$113,17,FALSE),"")</f>
        <v/>
      </c>
      <c r="AK1312" s="1" t="str">
        <f>'Master Info'!$B$6&amp;Return!AI1312</f>
        <v>17-18/738</v>
      </c>
      <c r="AL1312" s="93" t="str">
        <f>IFERROR(VLOOKUP($AI1312,'PIVOT REPORT'!$A$5:$K$1000,3,FALSE),"")</f>
        <v/>
      </c>
      <c r="AM1312" s="91" t="str">
        <f>IFERROR(VLOOKUP($AI1312,'PIVOT REPORT'!$A$5:$K$1000,9,FALSE),"")</f>
        <v/>
      </c>
      <c r="AN1312" s="95" t="str">
        <f>IFERROR(VLOOKUP($AI1312,'PIVOT REPORT'!$A$5:$K$1000,4,FALSE),"")</f>
        <v/>
      </c>
      <c r="AO1312" s="91" t="str">
        <f>IFERROR(VLOOKUP($AI1312,'PIVOT REPORT'!$A$5:$K$1000,5,FALSE),"")</f>
        <v/>
      </c>
      <c r="AP1312" s="91" t="str">
        <f>IFERROR(VLOOKUP($AI1312,'PIVOT REPORT'!$A$5:$K$1000,6,FALSE),"")</f>
        <v/>
      </c>
      <c r="AQ1312" s="91" t="str">
        <f>IFERROR(VLOOKUP($AI1312,'PIVOT REPORT'!$A$5:$K$1000,7,FALSE),"")</f>
        <v/>
      </c>
      <c r="AR1312" s="91" t="str">
        <f>IFERROR(VLOOKUP($AI1312,'PIVOT REPORT'!$A$5:$K$1000,8,FALSE),"")</f>
        <v/>
      </c>
      <c r="AS1312" s="1"/>
      <c r="AT1312" s="1" t="str">
        <f t="shared" si="121"/>
        <v/>
      </c>
      <c r="AU1312" s="1" t="str">
        <f t="shared" si="122"/>
        <v>REGLIST</v>
      </c>
      <c r="AV1312" s="1" t="str">
        <f t="shared" si="123"/>
        <v>REGLIST</v>
      </c>
      <c r="AW1312" s="97">
        <f t="shared" si="124"/>
        <v>0</v>
      </c>
      <c r="AX1312" s="96">
        <f t="shared" si="125"/>
        <v>0</v>
      </c>
      <c r="AY1312" s="96">
        <f t="shared" si="126"/>
        <v>0</v>
      </c>
      <c r="AZ1312" s="96">
        <f t="shared" si="127"/>
        <v>0</v>
      </c>
      <c r="BA1312" s="96">
        <f t="shared" si="128"/>
        <v>0</v>
      </c>
      <c r="BB1312" s="96">
        <f t="shared" si="129"/>
        <v>0</v>
      </c>
    </row>
    <row r="1313" spans="33:54" hidden="1" x14ac:dyDescent="0.25">
      <c r="AG1313" s="1" t="str">
        <f t="shared" si="130"/>
        <v/>
      </c>
      <c r="AH1313" s="90">
        <v>739</v>
      </c>
      <c r="AI1313" s="90">
        <v>739</v>
      </c>
      <c r="AJ1313" s="1" t="str">
        <f>IFERROR(VLOOKUP(VLOOKUP($AI1313,SALESTRANS,4,FALSE),'Master Info'!$A$14:$U$113,17,FALSE),"")</f>
        <v/>
      </c>
      <c r="AK1313" s="1" t="str">
        <f>'Master Info'!$B$6&amp;Return!AI1313</f>
        <v>17-18/739</v>
      </c>
      <c r="AL1313" s="93" t="str">
        <f>IFERROR(VLOOKUP($AI1313,'PIVOT REPORT'!$A$5:$K$1000,3,FALSE),"")</f>
        <v/>
      </c>
      <c r="AM1313" s="91" t="str">
        <f>IFERROR(VLOOKUP($AI1313,'PIVOT REPORT'!$A$5:$K$1000,9,FALSE),"")</f>
        <v/>
      </c>
      <c r="AN1313" s="95" t="str">
        <f>IFERROR(VLOOKUP($AI1313,'PIVOT REPORT'!$A$5:$K$1000,4,FALSE),"")</f>
        <v/>
      </c>
      <c r="AO1313" s="91" t="str">
        <f>IFERROR(VLOOKUP($AI1313,'PIVOT REPORT'!$A$5:$K$1000,5,FALSE),"")</f>
        <v/>
      </c>
      <c r="AP1313" s="91" t="str">
        <f>IFERROR(VLOOKUP($AI1313,'PIVOT REPORT'!$A$5:$K$1000,6,FALSE),"")</f>
        <v/>
      </c>
      <c r="AQ1313" s="91" t="str">
        <f>IFERROR(VLOOKUP($AI1313,'PIVOT REPORT'!$A$5:$K$1000,7,FALSE),"")</f>
        <v/>
      </c>
      <c r="AR1313" s="91" t="str">
        <f>IFERROR(VLOOKUP($AI1313,'PIVOT REPORT'!$A$5:$K$1000,8,FALSE),"")</f>
        <v/>
      </c>
      <c r="AS1313" s="1"/>
      <c r="AT1313" s="1" t="str">
        <f t="shared" si="121"/>
        <v/>
      </c>
      <c r="AU1313" s="1" t="str">
        <f t="shared" si="122"/>
        <v>REGLIST</v>
      </c>
      <c r="AV1313" s="1" t="str">
        <f t="shared" si="123"/>
        <v>REGLIST</v>
      </c>
      <c r="AW1313" s="97">
        <f t="shared" si="124"/>
        <v>0</v>
      </c>
      <c r="AX1313" s="96">
        <f t="shared" si="125"/>
        <v>0</v>
      </c>
      <c r="AY1313" s="96">
        <f t="shared" si="126"/>
        <v>0</v>
      </c>
      <c r="AZ1313" s="96">
        <f t="shared" si="127"/>
        <v>0</v>
      </c>
      <c r="BA1313" s="96">
        <f t="shared" si="128"/>
        <v>0</v>
      </c>
      <c r="BB1313" s="96">
        <f t="shared" si="129"/>
        <v>0</v>
      </c>
    </row>
    <row r="1314" spans="33:54" hidden="1" x14ac:dyDescent="0.25">
      <c r="AG1314" s="1" t="str">
        <f t="shared" si="130"/>
        <v/>
      </c>
      <c r="AH1314" s="90">
        <v>740</v>
      </c>
      <c r="AI1314" s="90">
        <v>740</v>
      </c>
      <c r="AJ1314" s="1" t="str">
        <f>IFERROR(VLOOKUP(VLOOKUP($AI1314,SALESTRANS,4,FALSE),'Master Info'!$A$14:$U$113,17,FALSE),"")</f>
        <v/>
      </c>
      <c r="AK1314" s="1" t="str">
        <f>'Master Info'!$B$6&amp;Return!AI1314</f>
        <v>17-18/740</v>
      </c>
      <c r="AL1314" s="93" t="str">
        <f>IFERROR(VLOOKUP($AI1314,'PIVOT REPORT'!$A$5:$K$1000,3,FALSE),"")</f>
        <v/>
      </c>
      <c r="AM1314" s="91" t="str">
        <f>IFERROR(VLOOKUP($AI1314,'PIVOT REPORT'!$A$5:$K$1000,9,FALSE),"")</f>
        <v/>
      </c>
      <c r="AN1314" s="95" t="str">
        <f>IFERROR(VLOOKUP($AI1314,'PIVOT REPORT'!$A$5:$K$1000,4,FALSE),"")</f>
        <v/>
      </c>
      <c r="AO1314" s="91" t="str">
        <f>IFERROR(VLOOKUP($AI1314,'PIVOT REPORT'!$A$5:$K$1000,5,FALSE),"")</f>
        <v/>
      </c>
      <c r="AP1314" s="91" t="str">
        <f>IFERROR(VLOOKUP($AI1314,'PIVOT REPORT'!$A$5:$K$1000,6,FALSE),"")</f>
        <v/>
      </c>
      <c r="AQ1314" s="91" t="str">
        <f>IFERROR(VLOOKUP($AI1314,'PIVOT REPORT'!$A$5:$K$1000,7,FALSE),"")</f>
        <v/>
      </c>
      <c r="AR1314" s="91" t="str">
        <f>IFERROR(VLOOKUP($AI1314,'PIVOT REPORT'!$A$5:$K$1000,8,FALSE),"")</f>
        <v/>
      </c>
      <c r="AS1314" s="1"/>
      <c r="AT1314" s="1" t="str">
        <f t="shared" si="121"/>
        <v/>
      </c>
      <c r="AU1314" s="1" t="str">
        <f t="shared" si="122"/>
        <v>REGLIST</v>
      </c>
      <c r="AV1314" s="1" t="str">
        <f t="shared" si="123"/>
        <v>REGLIST</v>
      </c>
      <c r="AW1314" s="97">
        <f t="shared" si="124"/>
        <v>0</v>
      </c>
      <c r="AX1314" s="96">
        <f t="shared" si="125"/>
        <v>0</v>
      </c>
      <c r="AY1314" s="96">
        <f t="shared" si="126"/>
        <v>0</v>
      </c>
      <c r="AZ1314" s="96">
        <f t="shared" si="127"/>
        <v>0</v>
      </c>
      <c r="BA1314" s="96">
        <f t="shared" si="128"/>
        <v>0</v>
      </c>
      <c r="BB1314" s="96">
        <f t="shared" si="129"/>
        <v>0</v>
      </c>
    </row>
    <row r="1315" spans="33:54" hidden="1" x14ac:dyDescent="0.25">
      <c r="AG1315" s="1" t="str">
        <f t="shared" si="130"/>
        <v/>
      </c>
      <c r="AH1315" s="90">
        <v>741</v>
      </c>
      <c r="AI1315" s="90">
        <v>741</v>
      </c>
      <c r="AJ1315" s="1" t="str">
        <f>IFERROR(VLOOKUP(VLOOKUP($AI1315,SALESTRANS,4,FALSE),'Master Info'!$A$14:$U$113,17,FALSE),"")</f>
        <v/>
      </c>
      <c r="AK1315" s="1" t="str">
        <f>'Master Info'!$B$6&amp;Return!AI1315</f>
        <v>17-18/741</v>
      </c>
      <c r="AL1315" s="93" t="str">
        <f>IFERROR(VLOOKUP($AI1315,'PIVOT REPORT'!$A$5:$K$1000,3,FALSE),"")</f>
        <v/>
      </c>
      <c r="AM1315" s="91" t="str">
        <f>IFERROR(VLOOKUP($AI1315,'PIVOT REPORT'!$A$5:$K$1000,9,FALSE),"")</f>
        <v/>
      </c>
      <c r="AN1315" s="95" t="str">
        <f>IFERROR(VLOOKUP($AI1315,'PIVOT REPORT'!$A$5:$K$1000,4,FALSE),"")</f>
        <v/>
      </c>
      <c r="AO1315" s="91" t="str">
        <f>IFERROR(VLOOKUP($AI1315,'PIVOT REPORT'!$A$5:$K$1000,5,FALSE),"")</f>
        <v/>
      </c>
      <c r="AP1315" s="91" t="str">
        <f>IFERROR(VLOOKUP($AI1315,'PIVOT REPORT'!$A$5:$K$1000,6,FALSE),"")</f>
        <v/>
      </c>
      <c r="AQ1315" s="91" t="str">
        <f>IFERROR(VLOOKUP($AI1315,'PIVOT REPORT'!$A$5:$K$1000,7,FALSE),"")</f>
        <v/>
      </c>
      <c r="AR1315" s="91" t="str">
        <f>IFERROR(VLOOKUP($AI1315,'PIVOT REPORT'!$A$5:$K$1000,8,FALSE),"")</f>
        <v/>
      </c>
      <c r="AS1315" s="1"/>
      <c r="AT1315" s="1" t="str">
        <f t="shared" si="121"/>
        <v/>
      </c>
      <c r="AU1315" s="1" t="str">
        <f t="shared" si="122"/>
        <v>REGLIST</v>
      </c>
      <c r="AV1315" s="1" t="str">
        <f t="shared" si="123"/>
        <v>REGLIST</v>
      </c>
      <c r="AW1315" s="97">
        <f t="shared" si="124"/>
        <v>0</v>
      </c>
      <c r="AX1315" s="96">
        <f t="shared" si="125"/>
        <v>0</v>
      </c>
      <c r="AY1315" s="96">
        <f t="shared" si="126"/>
        <v>0</v>
      </c>
      <c r="AZ1315" s="96">
        <f t="shared" si="127"/>
        <v>0</v>
      </c>
      <c r="BA1315" s="96">
        <f t="shared" si="128"/>
        <v>0</v>
      </c>
      <c r="BB1315" s="96">
        <f t="shared" si="129"/>
        <v>0</v>
      </c>
    </row>
    <row r="1316" spans="33:54" hidden="1" x14ac:dyDescent="0.25">
      <c r="AG1316" s="1" t="str">
        <f t="shared" si="130"/>
        <v/>
      </c>
      <c r="AH1316" s="90">
        <v>742</v>
      </c>
      <c r="AI1316" s="90">
        <v>742</v>
      </c>
      <c r="AJ1316" s="1" t="str">
        <f>IFERROR(VLOOKUP(VLOOKUP($AI1316,SALESTRANS,4,FALSE),'Master Info'!$A$14:$U$113,17,FALSE),"")</f>
        <v/>
      </c>
      <c r="AK1316" s="1" t="str">
        <f>'Master Info'!$B$6&amp;Return!AI1316</f>
        <v>17-18/742</v>
      </c>
      <c r="AL1316" s="93" t="str">
        <f>IFERROR(VLOOKUP($AI1316,'PIVOT REPORT'!$A$5:$K$1000,3,FALSE),"")</f>
        <v/>
      </c>
      <c r="AM1316" s="91" t="str">
        <f>IFERROR(VLOOKUP($AI1316,'PIVOT REPORT'!$A$5:$K$1000,9,FALSE),"")</f>
        <v/>
      </c>
      <c r="AN1316" s="95" t="str">
        <f>IFERROR(VLOOKUP($AI1316,'PIVOT REPORT'!$A$5:$K$1000,4,FALSE),"")</f>
        <v/>
      </c>
      <c r="AO1316" s="91" t="str">
        <f>IFERROR(VLOOKUP($AI1316,'PIVOT REPORT'!$A$5:$K$1000,5,FALSE),"")</f>
        <v/>
      </c>
      <c r="AP1316" s="91" t="str">
        <f>IFERROR(VLOOKUP($AI1316,'PIVOT REPORT'!$A$5:$K$1000,6,FALSE),"")</f>
        <v/>
      </c>
      <c r="AQ1316" s="91" t="str">
        <f>IFERROR(VLOOKUP($AI1316,'PIVOT REPORT'!$A$5:$K$1000,7,FALSE),"")</f>
        <v/>
      </c>
      <c r="AR1316" s="91" t="str">
        <f>IFERROR(VLOOKUP($AI1316,'PIVOT REPORT'!$A$5:$K$1000,8,FALSE),"")</f>
        <v/>
      </c>
      <c r="AS1316" s="1"/>
      <c r="AT1316" s="1" t="str">
        <f t="shared" si="121"/>
        <v/>
      </c>
      <c r="AU1316" s="1" t="str">
        <f t="shared" si="122"/>
        <v>REGLIST</v>
      </c>
      <c r="AV1316" s="1" t="str">
        <f t="shared" si="123"/>
        <v>REGLIST</v>
      </c>
      <c r="AW1316" s="97">
        <f t="shared" si="124"/>
        <v>0</v>
      </c>
      <c r="AX1316" s="96">
        <f t="shared" si="125"/>
        <v>0</v>
      </c>
      <c r="AY1316" s="96">
        <f t="shared" si="126"/>
        <v>0</v>
      </c>
      <c r="AZ1316" s="96">
        <f t="shared" si="127"/>
        <v>0</v>
      </c>
      <c r="BA1316" s="96">
        <f t="shared" si="128"/>
        <v>0</v>
      </c>
      <c r="BB1316" s="96">
        <f t="shared" si="129"/>
        <v>0</v>
      </c>
    </row>
    <row r="1317" spans="33:54" hidden="1" x14ac:dyDescent="0.25">
      <c r="AG1317" s="1" t="str">
        <f t="shared" si="130"/>
        <v/>
      </c>
      <c r="AH1317" s="90">
        <v>743</v>
      </c>
      <c r="AI1317" s="90">
        <v>743</v>
      </c>
      <c r="AJ1317" s="1" t="str">
        <f>IFERROR(VLOOKUP(VLOOKUP($AI1317,SALESTRANS,4,FALSE),'Master Info'!$A$14:$U$113,17,FALSE),"")</f>
        <v/>
      </c>
      <c r="AK1317" s="1" t="str">
        <f>'Master Info'!$B$6&amp;Return!AI1317</f>
        <v>17-18/743</v>
      </c>
      <c r="AL1317" s="93" t="str">
        <f>IFERROR(VLOOKUP($AI1317,'PIVOT REPORT'!$A$5:$K$1000,3,FALSE),"")</f>
        <v/>
      </c>
      <c r="AM1317" s="91" t="str">
        <f>IFERROR(VLOOKUP($AI1317,'PIVOT REPORT'!$A$5:$K$1000,9,FALSE),"")</f>
        <v/>
      </c>
      <c r="AN1317" s="95" t="str">
        <f>IFERROR(VLOOKUP($AI1317,'PIVOT REPORT'!$A$5:$K$1000,4,FALSE),"")</f>
        <v/>
      </c>
      <c r="AO1317" s="91" t="str">
        <f>IFERROR(VLOOKUP($AI1317,'PIVOT REPORT'!$A$5:$K$1000,5,FALSE),"")</f>
        <v/>
      </c>
      <c r="AP1317" s="91" t="str">
        <f>IFERROR(VLOOKUP($AI1317,'PIVOT REPORT'!$A$5:$K$1000,6,FALSE),"")</f>
        <v/>
      </c>
      <c r="AQ1317" s="91" t="str">
        <f>IFERROR(VLOOKUP($AI1317,'PIVOT REPORT'!$A$5:$K$1000,7,FALSE),"")</f>
        <v/>
      </c>
      <c r="AR1317" s="91" t="str">
        <f>IFERROR(VLOOKUP($AI1317,'PIVOT REPORT'!$A$5:$K$1000,8,FALSE),"")</f>
        <v/>
      </c>
      <c r="AS1317" s="1"/>
      <c r="AT1317" s="1" t="str">
        <f t="shared" si="121"/>
        <v/>
      </c>
      <c r="AU1317" s="1" t="str">
        <f t="shared" si="122"/>
        <v>REGLIST</v>
      </c>
      <c r="AV1317" s="1" t="str">
        <f t="shared" si="123"/>
        <v>REGLIST</v>
      </c>
      <c r="AW1317" s="97">
        <f t="shared" si="124"/>
        <v>0</v>
      </c>
      <c r="AX1317" s="96">
        <f t="shared" si="125"/>
        <v>0</v>
      </c>
      <c r="AY1317" s="96">
        <f t="shared" si="126"/>
        <v>0</v>
      </c>
      <c r="AZ1317" s="96">
        <f t="shared" si="127"/>
        <v>0</v>
      </c>
      <c r="BA1317" s="96">
        <f t="shared" si="128"/>
        <v>0</v>
      </c>
      <c r="BB1317" s="96">
        <f t="shared" si="129"/>
        <v>0</v>
      </c>
    </row>
    <row r="1318" spans="33:54" hidden="1" x14ac:dyDescent="0.25">
      <c r="AG1318" s="1" t="str">
        <f t="shared" si="130"/>
        <v/>
      </c>
      <c r="AH1318" s="90">
        <v>744</v>
      </c>
      <c r="AI1318" s="90">
        <v>744</v>
      </c>
      <c r="AJ1318" s="1" t="str">
        <f>IFERROR(VLOOKUP(VLOOKUP($AI1318,SALESTRANS,4,FALSE),'Master Info'!$A$14:$U$113,17,FALSE),"")</f>
        <v/>
      </c>
      <c r="AK1318" s="1" t="str">
        <f>'Master Info'!$B$6&amp;Return!AI1318</f>
        <v>17-18/744</v>
      </c>
      <c r="AL1318" s="93" t="str">
        <f>IFERROR(VLOOKUP($AI1318,'PIVOT REPORT'!$A$5:$K$1000,3,FALSE),"")</f>
        <v/>
      </c>
      <c r="AM1318" s="91" t="str">
        <f>IFERROR(VLOOKUP($AI1318,'PIVOT REPORT'!$A$5:$K$1000,9,FALSE),"")</f>
        <v/>
      </c>
      <c r="AN1318" s="95" t="str">
        <f>IFERROR(VLOOKUP($AI1318,'PIVOT REPORT'!$A$5:$K$1000,4,FALSE),"")</f>
        <v/>
      </c>
      <c r="AO1318" s="91" t="str">
        <f>IFERROR(VLOOKUP($AI1318,'PIVOT REPORT'!$A$5:$K$1000,5,FALSE),"")</f>
        <v/>
      </c>
      <c r="AP1318" s="91" t="str">
        <f>IFERROR(VLOOKUP($AI1318,'PIVOT REPORT'!$A$5:$K$1000,6,FALSE),"")</f>
        <v/>
      </c>
      <c r="AQ1318" s="91" t="str">
        <f>IFERROR(VLOOKUP($AI1318,'PIVOT REPORT'!$A$5:$K$1000,7,FALSE),"")</f>
        <v/>
      </c>
      <c r="AR1318" s="91" t="str">
        <f>IFERROR(VLOOKUP($AI1318,'PIVOT REPORT'!$A$5:$K$1000,8,FALSE),"")</f>
        <v/>
      </c>
      <c r="AS1318" s="1"/>
      <c r="AT1318" s="1" t="str">
        <f t="shared" si="121"/>
        <v/>
      </c>
      <c r="AU1318" s="1" t="str">
        <f t="shared" si="122"/>
        <v>REGLIST</v>
      </c>
      <c r="AV1318" s="1" t="str">
        <f t="shared" si="123"/>
        <v>REGLIST</v>
      </c>
      <c r="AW1318" s="97">
        <f t="shared" si="124"/>
        <v>0</v>
      </c>
      <c r="AX1318" s="96">
        <f t="shared" si="125"/>
        <v>0</v>
      </c>
      <c r="AY1318" s="96">
        <f t="shared" si="126"/>
        <v>0</v>
      </c>
      <c r="AZ1318" s="96">
        <f t="shared" si="127"/>
        <v>0</v>
      </c>
      <c r="BA1318" s="96">
        <f t="shared" si="128"/>
        <v>0</v>
      </c>
      <c r="BB1318" s="96">
        <f t="shared" si="129"/>
        <v>0</v>
      </c>
    </row>
    <row r="1319" spans="33:54" hidden="1" x14ac:dyDescent="0.25">
      <c r="AG1319" s="1" t="str">
        <f t="shared" si="130"/>
        <v/>
      </c>
      <c r="AH1319" s="90">
        <v>745</v>
      </c>
      <c r="AI1319" s="90">
        <v>745</v>
      </c>
      <c r="AJ1319" s="1" t="str">
        <f>IFERROR(VLOOKUP(VLOOKUP($AI1319,SALESTRANS,4,FALSE),'Master Info'!$A$14:$U$113,17,FALSE),"")</f>
        <v/>
      </c>
      <c r="AK1319" s="1" t="str">
        <f>'Master Info'!$B$6&amp;Return!AI1319</f>
        <v>17-18/745</v>
      </c>
      <c r="AL1319" s="93" t="str">
        <f>IFERROR(VLOOKUP($AI1319,'PIVOT REPORT'!$A$5:$K$1000,3,FALSE),"")</f>
        <v/>
      </c>
      <c r="AM1319" s="91" t="str">
        <f>IFERROR(VLOOKUP($AI1319,'PIVOT REPORT'!$A$5:$K$1000,9,FALSE),"")</f>
        <v/>
      </c>
      <c r="AN1319" s="95" t="str">
        <f>IFERROR(VLOOKUP($AI1319,'PIVOT REPORT'!$A$5:$K$1000,4,FALSE),"")</f>
        <v/>
      </c>
      <c r="AO1319" s="91" t="str">
        <f>IFERROR(VLOOKUP($AI1319,'PIVOT REPORT'!$A$5:$K$1000,5,FALSE),"")</f>
        <v/>
      </c>
      <c r="AP1319" s="91" t="str">
        <f>IFERROR(VLOOKUP($AI1319,'PIVOT REPORT'!$A$5:$K$1000,6,FALSE),"")</f>
        <v/>
      </c>
      <c r="AQ1319" s="91" t="str">
        <f>IFERROR(VLOOKUP($AI1319,'PIVOT REPORT'!$A$5:$K$1000,7,FALSE),"")</f>
        <v/>
      </c>
      <c r="AR1319" s="91" t="str">
        <f>IFERROR(VLOOKUP($AI1319,'PIVOT REPORT'!$A$5:$K$1000,8,FALSE),"")</f>
        <v/>
      </c>
      <c r="AS1319" s="1"/>
      <c r="AT1319" s="1" t="str">
        <f t="shared" si="121"/>
        <v/>
      </c>
      <c r="AU1319" s="1" t="str">
        <f t="shared" si="122"/>
        <v>REGLIST</v>
      </c>
      <c r="AV1319" s="1" t="str">
        <f t="shared" si="123"/>
        <v>REGLIST</v>
      </c>
      <c r="AW1319" s="97">
        <f t="shared" si="124"/>
        <v>0</v>
      </c>
      <c r="AX1319" s="96">
        <f t="shared" si="125"/>
        <v>0</v>
      </c>
      <c r="AY1319" s="96">
        <f t="shared" si="126"/>
        <v>0</v>
      </c>
      <c r="AZ1319" s="96">
        <f t="shared" si="127"/>
        <v>0</v>
      </c>
      <c r="BA1319" s="96">
        <f t="shared" si="128"/>
        <v>0</v>
      </c>
      <c r="BB1319" s="96">
        <f t="shared" si="129"/>
        <v>0</v>
      </c>
    </row>
    <row r="1320" spans="33:54" hidden="1" x14ac:dyDescent="0.25">
      <c r="AG1320" s="1" t="str">
        <f t="shared" si="130"/>
        <v/>
      </c>
      <c r="AH1320" s="90">
        <v>746</v>
      </c>
      <c r="AI1320" s="90">
        <v>746</v>
      </c>
      <c r="AJ1320" s="1" t="str">
        <f>IFERROR(VLOOKUP(VLOOKUP($AI1320,SALESTRANS,4,FALSE),'Master Info'!$A$14:$U$113,17,FALSE),"")</f>
        <v/>
      </c>
      <c r="AK1320" s="1" t="str">
        <f>'Master Info'!$B$6&amp;Return!AI1320</f>
        <v>17-18/746</v>
      </c>
      <c r="AL1320" s="93" t="str">
        <f>IFERROR(VLOOKUP($AI1320,'PIVOT REPORT'!$A$5:$K$1000,3,FALSE),"")</f>
        <v/>
      </c>
      <c r="AM1320" s="91" t="str">
        <f>IFERROR(VLOOKUP($AI1320,'PIVOT REPORT'!$A$5:$K$1000,9,FALSE),"")</f>
        <v/>
      </c>
      <c r="AN1320" s="95" t="str">
        <f>IFERROR(VLOOKUP($AI1320,'PIVOT REPORT'!$A$5:$K$1000,4,FALSE),"")</f>
        <v/>
      </c>
      <c r="AO1320" s="91" t="str">
        <f>IFERROR(VLOOKUP($AI1320,'PIVOT REPORT'!$A$5:$K$1000,5,FALSE),"")</f>
        <v/>
      </c>
      <c r="AP1320" s="91" t="str">
        <f>IFERROR(VLOOKUP($AI1320,'PIVOT REPORT'!$A$5:$K$1000,6,FALSE),"")</f>
        <v/>
      </c>
      <c r="AQ1320" s="91" t="str">
        <f>IFERROR(VLOOKUP($AI1320,'PIVOT REPORT'!$A$5:$K$1000,7,FALSE),"")</f>
        <v/>
      </c>
      <c r="AR1320" s="91" t="str">
        <f>IFERROR(VLOOKUP($AI1320,'PIVOT REPORT'!$A$5:$K$1000,8,FALSE),"")</f>
        <v/>
      </c>
      <c r="AS1320" s="1"/>
      <c r="AT1320" s="1" t="str">
        <f t="shared" si="121"/>
        <v/>
      </c>
      <c r="AU1320" s="1" t="str">
        <f t="shared" si="122"/>
        <v>REGLIST</v>
      </c>
      <c r="AV1320" s="1" t="str">
        <f t="shared" si="123"/>
        <v>REGLIST</v>
      </c>
      <c r="AW1320" s="97">
        <f t="shared" si="124"/>
        <v>0</v>
      </c>
      <c r="AX1320" s="96">
        <f t="shared" si="125"/>
        <v>0</v>
      </c>
      <c r="AY1320" s="96">
        <f t="shared" si="126"/>
        <v>0</v>
      </c>
      <c r="AZ1320" s="96">
        <f t="shared" si="127"/>
        <v>0</v>
      </c>
      <c r="BA1320" s="96">
        <f t="shared" si="128"/>
        <v>0</v>
      </c>
      <c r="BB1320" s="96">
        <f t="shared" si="129"/>
        <v>0</v>
      </c>
    </row>
    <row r="1321" spans="33:54" hidden="1" x14ac:dyDescent="0.25">
      <c r="AG1321" s="1" t="str">
        <f t="shared" si="130"/>
        <v/>
      </c>
      <c r="AH1321" s="90">
        <v>747</v>
      </c>
      <c r="AI1321" s="90">
        <v>747</v>
      </c>
      <c r="AJ1321" s="1" t="str">
        <f>IFERROR(VLOOKUP(VLOOKUP($AI1321,SALESTRANS,4,FALSE),'Master Info'!$A$14:$U$113,17,FALSE),"")</f>
        <v/>
      </c>
      <c r="AK1321" s="1" t="str">
        <f>'Master Info'!$B$6&amp;Return!AI1321</f>
        <v>17-18/747</v>
      </c>
      <c r="AL1321" s="93" t="str">
        <f>IFERROR(VLOOKUP($AI1321,'PIVOT REPORT'!$A$5:$K$1000,3,FALSE),"")</f>
        <v/>
      </c>
      <c r="AM1321" s="91" t="str">
        <f>IFERROR(VLOOKUP($AI1321,'PIVOT REPORT'!$A$5:$K$1000,9,FALSE),"")</f>
        <v/>
      </c>
      <c r="AN1321" s="95" t="str">
        <f>IFERROR(VLOOKUP($AI1321,'PIVOT REPORT'!$A$5:$K$1000,4,FALSE),"")</f>
        <v/>
      </c>
      <c r="AO1321" s="91" t="str">
        <f>IFERROR(VLOOKUP($AI1321,'PIVOT REPORT'!$A$5:$K$1000,5,FALSE),"")</f>
        <v/>
      </c>
      <c r="AP1321" s="91" t="str">
        <f>IFERROR(VLOOKUP($AI1321,'PIVOT REPORT'!$A$5:$K$1000,6,FALSE),"")</f>
        <v/>
      </c>
      <c r="AQ1321" s="91" t="str">
        <f>IFERROR(VLOOKUP($AI1321,'PIVOT REPORT'!$A$5:$K$1000,7,FALSE),"")</f>
        <v/>
      </c>
      <c r="AR1321" s="91" t="str">
        <f>IFERROR(VLOOKUP($AI1321,'PIVOT REPORT'!$A$5:$K$1000,8,FALSE),"")</f>
        <v/>
      </c>
      <c r="AS1321" s="1"/>
      <c r="AT1321" s="1" t="str">
        <f t="shared" si="121"/>
        <v/>
      </c>
      <c r="AU1321" s="1" t="str">
        <f t="shared" si="122"/>
        <v>REGLIST</v>
      </c>
      <c r="AV1321" s="1" t="str">
        <f t="shared" si="123"/>
        <v>REGLIST</v>
      </c>
      <c r="AW1321" s="97">
        <f t="shared" si="124"/>
        <v>0</v>
      </c>
      <c r="AX1321" s="96">
        <f t="shared" si="125"/>
        <v>0</v>
      </c>
      <c r="AY1321" s="96">
        <f t="shared" si="126"/>
        <v>0</v>
      </c>
      <c r="AZ1321" s="96">
        <f t="shared" si="127"/>
        <v>0</v>
      </c>
      <c r="BA1321" s="96">
        <f t="shared" si="128"/>
        <v>0</v>
      </c>
      <c r="BB1321" s="96">
        <f t="shared" si="129"/>
        <v>0</v>
      </c>
    </row>
    <row r="1322" spans="33:54" hidden="1" x14ac:dyDescent="0.25">
      <c r="AG1322" s="1" t="str">
        <f t="shared" si="130"/>
        <v/>
      </c>
      <c r="AH1322" s="90">
        <v>748</v>
      </c>
      <c r="AI1322" s="90">
        <v>748</v>
      </c>
      <c r="AJ1322" s="1" t="str">
        <f>IFERROR(VLOOKUP(VLOOKUP($AI1322,SALESTRANS,4,FALSE),'Master Info'!$A$14:$U$113,17,FALSE),"")</f>
        <v/>
      </c>
      <c r="AK1322" s="1" t="str">
        <f>'Master Info'!$B$6&amp;Return!AI1322</f>
        <v>17-18/748</v>
      </c>
      <c r="AL1322" s="93" t="str">
        <f>IFERROR(VLOOKUP($AI1322,'PIVOT REPORT'!$A$5:$K$1000,3,FALSE),"")</f>
        <v/>
      </c>
      <c r="AM1322" s="91" t="str">
        <f>IFERROR(VLOOKUP($AI1322,'PIVOT REPORT'!$A$5:$K$1000,9,FALSE),"")</f>
        <v/>
      </c>
      <c r="AN1322" s="95" t="str">
        <f>IFERROR(VLOOKUP($AI1322,'PIVOT REPORT'!$A$5:$K$1000,4,FALSE),"")</f>
        <v/>
      </c>
      <c r="AO1322" s="91" t="str">
        <f>IFERROR(VLOOKUP($AI1322,'PIVOT REPORT'!$A$5:$K$1000,5,FALSE),"")</f>
        <v/>
      </c>
      <c r="AP1322" s="91" t="str">
        <f>IFERROR(VLOOKUP($AI1322,'PIVOT REPORT'!$A$5:$K$1000,6,FALSE),"")</f>
        <v/>
      </c>
      <c r="AQ1322" s="91" t="str">
        <f>IFERROR(VLOOKUP($AI1322,'PIVOT REPORT'!$A$5:$K$1000,7,FALSE),"")</f>
        <v/>
      </c>
      <c r="AR1322" s="91" t="str">
        <f>IFERROR(VLOOKUP($AI1322,'PIVOT REPORT'!$A$5:$K$1000,8,FALSE),"")</f>
        <v/>
      </c>
      <c r="AS1322" s="1"/>
      <c r="AT1322" s="1" t="str">
        <f t="shared" si="121"/>
        <v/>
      </c>
      <c r="AU1322" s="1" t="str">
        <f t="shared" si="122"/>
        <v>REGLIST</v>
      </c>
      <c r="AV1322" s="1" t="str">
        <f t="shared" si="123"/>
        <v>REGLIST</v>
      </c>
      <c r="AW1322" s="97">
        <f t="shared" si="124"/>
        <v>0</v>
      </c>
      <c r="AX1322" s="96">
        <f t="shared" si="125"/>
        <v>0</v>
      </c>
      <c r="AY1322" s="96">
        <f t="shared" si="126"/>
        <v>0</v>
      </c>
      <c r="AZ1322" s="96">
        <f t="shared" si="127"/>
        <v>0</v>
      </c>
      <c r="BA1322" s="96">
        <f t="shared" si="128"/>
        <v>0</v>
      </c>
      <c r="BB1322" s="96">
        <f t="shared" si="129"/>
        <v>0</v>
      </c>
    </row>
    <row r="1323" spans="33:54" hidden="1" x14ac:dyDescent="0.25">
      <c r="AG1323" s="1" t="str">
        <f t="shared" si="130"/>
        <v/>
      </c>
      <c r="AH1323" s="90">
        <v>749</v>
      </c>
      <c r="AI1323" s="90">
        <v>749</v>
      </c>
      <c r="AJ1323" s="1" t="str">
        <f>IFERROR(VLOOKUP(VLOOKUP($AI1323,SALESTRANS,4,FALSE),'Master Info'!$A$14:$U$113,17,FALSE),"")</f>
        <v/>
      </c>
      <c r="AK1323" s="1" t="str">
        <f>'Master Info'!$B$6&amp;Return!AI1323</f>
        <v>17-18/749</v>
      </c>
      <c r="AL1323" s="93" t="str">
        <f>IFERROR(VLOOKUP($AI1323,'PIVOT REPORT'!$A$5:$K$1000,3,FALSE),"")</f>
        <v/>
      </c>
      <c r="AM1323" s="91" t="str">
        <f>IFERROR(VLOOKUP($AI1323,'PIVOT REPORT'!$A$5:$K$1000,9,FALSE),"")</f>
        <v/>
      </c>
      <c r="AN1323" s="95" t="str">
        <f>IFERROR(VLOOKUP($AI1323,'PIVOT REPORT'!$A$5:$K$1000,4,FALSE),"")</f>
        <v/>
      </c>
      <c r="AO1323" s="91" t="str">
        <f>IFERROR(VLOOKUP($AI1323,'PIVOT REPORT'!$A$5:$K$1000,5,FALSE),"")</f>
        <v/>
      </c>
      <c r="AP1323" s="91" t="str">
        <f>IFERROR(VLOOKUP($AI1323,'PIVOT REPORT'!$A$5:$K$1000,6,FALSE),"")</f>
        <v/>
      </c>
      <c r="AQ1323" s="91" t="str">
        <f>IFERROR(VLOOKUP($AI1323,'PIVOT REPORT'!$A$5:$K$1000,7,FALSE),"")</f>
        <v/>
      </c>
      <c r="AR1323" s="91" t="str">
        <f>IFERROR(VLOOKUP($AI1323,'PIVOT REPORT'!$A$5:$K$1000,8,FALSE),"")</f>
        <v/>
      </c>
      <c r="AS1323" s="1"/>
      <c r="AT1323" s="1" t="str">
        <f t="shared" si="121"/>
        <v/>
      </c>
      <c r="AU1323" s="1" t="str">
        <f t="shared" si="122"/>
        <v>REGLIST</v>
      </c>
      <c r="AV1323" s="1" t="str">
        <f t="shared" si="123"/>
        <v>REGLIST</v>
      </c>
      <c r="AW1323" s="97">
        <f t="shared" si="124"/>
        <v>0</v>
      </c>
      <c r="AX1323" s="96">
        <f t="shared" si="125"/>
        <v>0</v>
      </c>
      <c r="AY1323" s="96">
        <f t="shared" si="126"/>
        <v>0</v>
      </c>
      <c r="AZ1323" s="96">
        <f t="shared" si="127"/>
        <v>0</v>
      </c>
      <c r="BA1323" s="96">
        <f t="shared" si="128"/>
        <v>0</v>
      </c>
      <c r="BB1323" s="96">
        <f t="shared" si="129"/>
        <v>0</v>
      </c>
    </row>
    <row r="1324" spans="33:54" hidden="1" x14ac:dyDescent="0.25">
      <c r="AG1324" s="1" t="str">
        <f t="shared" si="130"/>
        <v/>
      </c>
      <c r="AH1324" s="90">
        <v>750</v>
      </c>
      <c r="AI1324" s="90">
        <v>750</v>
      </c>
      <c r="AJ1324" s="1" t="str">
        <f>IFERROR(VLOOKUP(VLOOKUP($AI1324,SALESTRANS,4,FALSE),'Master Info'!$A$14:$U$113,17,FALSE),"")</f>
        <v/>
      </c>
      <c r="AK1324" s="1" t="str">
        <f>'Master Info'!$B$6&amp;Return!AI1324</f>
        <v>17-18/750</v>
      </c>
      <c r="AL1324" s="93" t="str">
        <f>IFERROR(VLOOKUP($AI1324,'PIVOT REPORT'!$A$5:$K$1000,3,FALSE),"")</f>
        <v/>
      </c>
      <c r="AM1324" s="91" t="str">
        <f>IFERROR(VLOOKUP($AI1324,'PIVOT REPORT'!$A$5:$K$1000,9,FALSE),"")</f>
        <v/>
      </c>
      <c r="AN1324" s="95" t="str">
        <f>IFERROR(VLOOKUP($AI1324,'PIVOT REPORT'!$A$5:$K$1000,4,FALSE),"")</f>
        <v/>
      </c>
      <c r="AO1324" s="91" t="str">
        <f>IFERROR(VLOOKUP($AI1324,'PIVOT REPORT'!$A$5:$K$1000,5,FALSE),"")</f>
        <v/>
      </c>
      <c r="AP1324" s="91" t="str">
        <f>IFERROR(VLOOKUP($AI1324,'PIVOT REPORT'!$A$5:$K$1000,6,FALSE),"")</f>
        <v/>
      </c>
      <c r="AQ1324" s="91" t="str">
        <f>IFERROR(VLOOKUP($AI1324,'PIVOT REPORT'!$A$5:$K$1000,7,FALSE),"")</f>
        <v/>
      </c>
      <c r="AR1324" s="91" t="str">
        <f>IFERROR(VLOOKUP($AI1324,'PIVOT REPORT'!$A$5:$K$1000,8,FALSE),"")</f>
        <v/>
      </c>
      <c r="AS1324" s="1"/>
      <c r="AT1324" s="1" t="str">
        <f t="shared" si="121"/>
        <v/>
      </c>
      <c r="AU1324" s="1" t="str">
        <f t="shared" si="122"/>
        <v>REGLIST</v>
      </c>
      <c r="AV1324" s="1" t="str">
        <f t="shared" si="123"/>
        <v>REGLIST</v>
      </c>
      <c r="AW1324" s="97">
        <f t="shared" si="124"/>
        <v>0</v>
      </c>
      <c r="AX1324" s="96">
        <f t="shared" si="125"/>
        <v>0</v>
      </c>
      <c r="AY1324" s="96">
        <f t="shared" si="126"/>
        <v>0</v>
      </c>
      <c r="AZ1324" s="96">
        <f t="shared" si="127"/>
        <v>0</v>
      </c>
      <c r="BA1324" s="96">
        <f t="shared" si="128"/>
        <v>0</v>
      </c>
      <c r="BB1324" s="96">
        <f t="shared" si="129"/>
        <v>0</v>
      </c>
    </row>
  </sheetData>
  <sheetProtection algorithmName="SHA-512" hashValue="XjHYNKaOghTESXB4/AyPvpPwrh9q/NFgHB097+HOJgGSo3RlP6ar7DlUJbiFG0o3+pBfsTaPAcUpdpnRFSMeLA==" saltValue="dm/pvLhyDdfz41Xu29O84g==" spinCount="100000" sheet="1"/>
  <mergeCells count="3">
    <mergeCell ref="AB562:AC562"/>
    <mergeCell ref="AD562:AE562"/>
    <mergeCell ref="C2:D2"/>
  </mergeCells>
  <dataValidations count="1">
    <dataValidation type="list" allowBlank="1" showInputMessage="1" showErrorMessage="1" sqref="H2">
      <formula1>$AA$564:$AA$572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9"/>
  <sheetViews>
    <sheetView workbookViewId="0">
      <selection activeCell="H2" sqref="H2"/>
    </sheetView>
  </sheetViews>
  <sheetFormatPr defaultColWidth="9.140625" defaultRowHeight="15" x14ac:dyDescent="0.25"/>
  <cols>
    <col min="1" max="1" width="12.7109375" style="7" bestFit="1" customWidth="1"/>
    <col min="2" max="2" width="17" style="7" bestFit="1" customWidth="1"/>
    <col min="3" max="3" width="11.42578125" style="7" bestFit="1" customWidth="1"/>
    <col min="4" max="4" width="12.5703125" style="7" bestFit="1" customWidth="1"/>
    <col min="5" max="5" width="20.28515625" style="7" bestFit="1" customWidth="1"/>
    <col min="6" max="6" width="11.5703125" style="7" bestFit="1" customWidth="1"/>
    <col min="7" max="7" width="12.140625" style="7" bestFit="1" customWidth="1"/>
    <col min="8" max="8" width="12" style="7" bestFit="1" customWidth="1"/>
    <col min="9" max="9" width="27.7109375" style="7" bestFit="1" customWidth="1"/>
    <col min="10" max="10" width="24.5703125" style="7" customWidth="1"/>
    <col min="11" max="11" width="19.85546875" style="7" customWidth="1"/>
    <col min="12" max="16384" width="9.140625" style="7"/>
  </cols>
  <sheetData>
    <row r="1" spans="1:9" ht="18.75" x14ac:dyDescent="0.3">
      <c r="A1" s="118" t="s">
        <v>1542</v>
      </c>
      <c r="B1" s="119"/>
      <c r="C1" s="119"/>
      <c r="D1" s="119"/>
      <c r="E1" s="119"/>
      <c r="F1" s="119"/>
      <c r="G1" s="119"/>
      <c r="H1" s="120" t="s">
        <v>1586</v>
      </c>
    </row>
    <row r="2" spans="1:9" x14ac:dyDescent="0.25">
      <c r="A2" s="119"/>
      <c r="B2" s="119"/>
      <c r="C2" s="119"/>
      <c r="D2" s="119"/>
      <c r="E2" s="119"/>
      <c r="F2" s="119"/>
      <c r="G2" s="119"/>
      <c r="H2" s="119"/>
      <c r="I2" s="119"/>
    </row>
    <row r="3" spans="1:9" x14ac:dyDescent="0.25">
      <c r="A3" s="119"/>
      <c r="B3" s="119"/>
      <c r="C3" s="121" t="s">
        <v>1537</v>
      </c>
      <c r="D3" s="119"/>
      <c r="E3" s="119"/>
      <c r="F3" s="119"/>
      <c r="G3" s="119"/>
      <c r="H3" s="119"/>
      <c r="I3" s="119"/>
    </row>
    <row r="4" spans="1:9" x14ac:dyDescent="0.25">
      <c r="A4" s="121" t="s">
        <v>101</v>
      </c>
      <c r="B4" s="121" t="s">
        <v>24</v>
      </c>
      <c r="C4" s="119" t="s">
        <v>1539</v>
      </c>
      <c r="D4" s="119" t="s">
        <v>1540</v>
      </c>
      <c r="E4" s="119" t="s">
        <v>1538</v>
      </c>
      <c r="F4" s="119" t="s">
        <v>1535</v>
      </c>
      <c r="G4" s="119" t="s">
        <v>1534</v>
      </c>
      <c r="H4" s="119" t="s">
        <v>1533</v>
      </c>
      <c r="I4" s="119" t="s">
        <v>1541</v>
      </c>
    </row>
    <row r="5" spans="1:9" x14ac:dyDescent="0.25">
      <c r="A5" s="119">
        <v>1</v>
      </c>
      <c r="B5" s="119" t="s">
        <v>25</v>
      </c>
      <c r="C5" s="122">
        <v>42917</v>
      </c>
      <c r="D5" s="123">
        <v>0.18</v>
      </c>
      <c r="E5" s="124">
        <v>127600</v>
      </c>
      <c r="F5" s="124">
        <v>22968</v>
      </c>
      <c r="G5" s="124">
        <v>0</v>
      </c>
      <c r="H5" s="124">
        <v>0</v>
      </c>
      <c r="I5" s="124">
        <v>150568</v>
      </c>
    </row>
    <row r="6" spans="1:9" x14ac:dyDescent="0.25">
      <c r="A6" s="119">
        <v>2</v>
      </c>
      <c r="B6" s="119" t="s">
        <v>26</v>
      </c>
      <c r="C6" s="122">
        <v>42918</v>
      </c>
      <c r="D6" s="123">
        <v>0.18</v>
      </c>
      <c r="E6" s="124">
        <v>71430</v>
      </c>
      <c r="F6" s="124">
        <v>12857.4</v>
      </c>
      <c r="G6" s="124">
        <v>0</v>
      </c>
      <c r="H6" s="124">
        <v>0</v>
      </c>
      <c r="I6" s="124">
        <v>84287.4</v>
      </c>
    </row>
    <row r="7" spans="1:9" x14ac:dyDescent="0.25">
      <c r="A7" s="119">
        <v>3</v>
      </c>
      <c r="B7" s="119" t="s">
        <v>1198</v>
      </c>
      <c r="C7" s="122">
        <v>42931</v>
      </c>
      <c r="D7" s="123">
        <v>0.09</v>
      </c>
      <c r="E7" s="124">
        <v>239020</v>
      </c>
      <c r="F7" s="124">
        <v>0</v>
      </c>
      <c r="G7" s="124">
        <v>21511.8</v>
      </c>
      <c r="H7" s="124">
        <v>21511.8</v>
      </c>
      <c r="I7" s="124">
        <v>282043.59999999998</v>
      </c>
    </row>
    <row r="8" spans="1:9" x14ac:dyDescent="0.25">
      <c r="A8" s="119">
        <v>4</v>
      </c>
      <c r="B8" s="119" t="s">
        <v>1199</v>
      </c>
      <c r="C8" s="122">
        <v>42936</v>
      </c>
      <c r="D8" s="123">
        <v>0.18</v>
      </c>
      <c r="E8" s="124">
        <v>300000</v>
      </c>
      <c r="F8" s="124">
        <v>54000</v>
      </c>
      <c r="G8" s="124">
        <v>0</v>
      </c>
      <c r="H8" s="124">
        <v>0</v>
      </c>
      <c r="I8" s="124">
        <v>354000</v>
      </c>
    </row>
    <row r="9" spans="1:9" x14ac:dyDescent="0.25">
      <c r="A9" s="119">
        <v>5</v>
      </c>
      <c r="B9" s="119" t="s">
        <v>25</v>
      </c>
      <c r="C9" s="122">
        <v>42937</v>
      </c>
      <c r="D9" s="123">
        <v>0.18</v>
      </c>
      <c r="E9" s="124">
        <v>35700</v>
      </c>
      <c r="F9" s="124">
        <v>6426</v>
      </c>
      <c r="G9" s="124">
        <v>0</v>
      </c>
      <c r="H9" s="124">
        <v>0</v>
      </c>
      <c r="I9" s="124">
        <v>42126</v>
      </c>
    </row>
    <row r="10" spans="1:9" x14ac:dyDescent="0.25">
      <c r="A10" s="119">
        <v>6</v>
      </c>
      <c r="B10" s="119" t="s">
        <v>1200</v>
      </c>
      <c r="C10" s="122">
        <v>42940</v>
      </c>
      <c r="D10" s="123">
        <v>0.18</v>
      </c>
      <c r="E10" s="124">
        <v>100000</v>
      </c>
      <c r="F10" s="124">
        <v>18000</v>
      </c>
      <c r="G10" s="124">
        <v>0</v>
      </c>
      <c r="H10" s="124">
        <v>0</v>
      </c>
      <c r="I10" s="124">
        <v>118000</v>
      </c>
    </row>
    <row r="11" spans="1:9" x14ac:dyDescent="0.25">
      <c r="A11" s="119">
        <v>7</v>
      </c>
      <c r="B11" s="119" t="s">
        <v>26</v>
      </c>
      <c r="C11" s="122">
        <v>42943</v>
      </c>
      <c r="D11" s="123">
        <v>0.18</v>
      </c>
      <c r="E11" s="124">
        <v>75600</v>
      </c>
      <c r="F11" s="124">
        <v>13608</v>
      </c>
      <c r="G11" s="124">
        <v>0</v>
      </c>
      <c r="H11" s="124">
        <v>0</v>
      </c>
      <c r="I11" s="124">
        <v>89208</v>
      </c>
    </row>
    <row r="12" spans="1:9" x14ac:dyDescent="0.25">
      <c r="A12" s="119">
        <v>8</v>
      </c>
      <c r="B12" s="119" t="s">
        <v>26</v>
      </c>
      <c r="C12" s="122">
        <v>42944</v>
      </c>
      <c r="D12" s="123">
        <v>0.18</v>
      </c>
      <c r="E12" s="124">
        <v>44800</v>
      </c>
      <c r="F12" s="124">
        <v>8064</v>
      </c>
      <c r="G12" s="124">
        <v>0</v>
      </c>
      <c r="H12" s="124">
        <v>0</v>
      </c>
      <c r="I12" s="124">
        <v>52864</v>
      </c>
    </row>
    <row r="13" spans="1:9" x14ac:dyDescent="0.25">
      <c r="A13" s="119">
        <v>9</v>
      </c>
      <c r="B13" s="119" t="s">
        <v>1199</v>
      </c>
      <c r="C13" s="122">
        <v>42931</v>
      </c>
      <c r="D13" s="123">
        <v>0.18</v>
      </c>
      <c r="E13" s="124">
        <v>37700</v>
      </c>
      <c r="F13" s="124">
        <v>6786</v>
      </c>
      <c r="G13" s="124">
        <v>0</v>
      </c>
      <c r="H13" s="124">
        <v>0</v>
      </c>
      <c r="I13" s="124">
        <v>44486</v>
      </c>
    </row>
    <row r="14" spans="1:9" x14ac:dyDescent="0.25">
      <c r="A14" s="119">
        <v>10</v>
      </c>
      <c r="B14" s="119" t="s">
        <v>1200</v>
      </c>
      <c r="C14" s="122">
        <v>42931</v>
      </c>
      <c r="D14" s="123">
        <v>0.18</v>
      </c>
      <c r="E14" s="124">
        <v>59500</v>
      </c>
      <c r="F14" s="124">
        <v>10710</v>
      </c>
      <c r="G14" s="124">
        <v>0</v>
      </c>
      <c r="H14" s="124">
        <v>0</v>
      </c>
      <c r="I14" s="124">
        <v>70210</v>
      </c>
    </row>
    <row r="15" spans="1:9" x14ac:dyDescent="0.25">
      <c r="A15" s="119">
        <v>11</v>
      </c>
      <c r="B15" s="119" t="s">
        <v>1198</v>
      </c>
      <c r="C15" s="122">
        <v>42931</v>
      </c>
      <c r="D15" s="123">
        <v>0.09</v>
      </c>
      <c r="E15" s="124">
        <v>31200</v>
      </c>
      <c r="F15" s="124">
        <v>0</v>
      </c>
      <c r="G15" s="124">
        <v>2808</v>
      </c>
      <c r="H15" s="124">
        <v>2808</v>
      </c>
      <c r="I15" s="124">
        <v>36816</v>
      </c>
    </row>
    <row r="16" spans="1:9" x14ac:dyDescent="0.25">
      <c r="A16" s="119">
        <v>12</v>
      </c>
      <c r="B16" s="119" t="s">
        <v>1199</v>
      </c>
      <c r="C16" s="122">
        <v>42931</v>
      </c>
      <c r="D16" s="123">
        <v>0.18</v>
      </c>
      <c r="E16" s="124">
        <v>101500</v>
      </c>
      <c r="F16" s="124">
        <v>18270</v>
      </c>
      <c r="G16" s="124">
        <v>0</v>
      </c>
      <c r="H16" s="124">
        <v>0</v>
      </c>
      <c r="I16" s="124">
        <v>119770</v>
      </c>
    </row>
    <row r="17" spans="1:9" x14ac:dyDescent="0.25">
      <c r="A17" s="119">
        <v>13</v>
      </c>
      <c r="B17" s="119" t="s">
        <v>26</v>
      </c>
      <c r="C17" s="122">
        <v>42931</v>
      </c>
      <c r="D17" s="123">
        <v>0.18</v>
      </c>
      <c r="E17" s="124">
        <v>33000</v>
      </c>
      <c r="F17" s="124">
        <v>5940</v>
      </c>
      <c r="G17" s="124">
        <v>0</v>
      </c>
      <c r="H17" s="124">
        <v>0</v>
      </c>
      <c r="I17" s="124">
        <v>38940</v>
      </c>
    </row>
    <row r="18" spans="1:9" x14ac:dyDescent="0.25">
      <c r="A18" s="119">
        <v>14</v>
      </c>
      <c r="B18" s="119" t="s">
        <v>1199</v>
      </c>
      <c r="C18" s="122">
        <v>42959</v>
      </c>
      <c r="D18" s="123">
        <v>0.18</v>
      </c>
      <c r="E18" s="124">
        <v>197600</v>
      </c>
      <c r="F18" s="124">
        <v>35568</v>
      </c>
      <c r="G18" s="124">
        <v>0</v>
      </c>
      <c r="H18" s="124">
        <v>0</v>
      </c>
      <c r="I18" s="124">
        <v>233168</v>
      </c>
    </row>
    <row r="19" spans="1:9" x14ac:dyDescent="0.25">
      <c r="A19" s="119">
        <v>15</v>
      </c>
      <c r="B19" s="119" t="s">
        <v>1199</v>
      </c>
      <c r="C19" s="122">
        <v>42959</v>
      </c>
      <c r="D19" s="123">
        <v>0.18</v>
      </c>
      <c r="E19" s="124">
        <v>141900</v>
      </c>
      <c r="F19" s="124">
        <v>25542</v>
      </c>
      <c r="G19" s="124">
        <v>0</v>
      </c>
      <c r="H19" s="124">
        <v>0</v>
      </c>
      <c r="I19" s="124">
        <v>167442</v>
      </c>
    </row>
    <row r="20" spans="1:9" x14ac:dyDescent="0.25">
      <c r="A20" s="119">
        <v>16</v>
      </c>
      <c r="B20" s="119" t="s">
        <v>1198</v>
      </c>
      <c r="C20" s="122">
        <v>42959</v>
      </c>
      <c r="D20" s="123">
        <v>0.09</v>
      </c>
      <c r="E20" s="124">
        <v>67500</v>
      </c>
      <c r="F20" s="124">
        <v>0</v>
      </c>
      <c r="G20" s="124">
        <v>6075</v>
      </c>
      <c r="H20" s="124">
        <v>6075</v>
      </c>
      <c r="I20" s="124">
        <v>79650</v>
      </c>
    </row>
    <row r="21" spans="1:9" x14ac:dyDescent="0.25">
      <c r="A21" s="119">
        <v>17</v>
      </c>
      <c r="B21" s="119" t="s">
        <v>1199</v>
      </c>
      <c r="C21" s="122">
        <v>42959</v>
      </c>
      <c r="D21" s="123">
        <v>0.18</v>
      </c>
      <c r="E21" s="124">
        <v>46500</v>
      </c>
      <c r="F21" s="124">
        <v>8370</v>
      </c>
      <c r="G21" s="124">
        <v>0</v>
      </c>
      <c r="H21" s="124">
        <v>0</v>
      </c>
      <c r="I21" s="124">
        <v>54870</v>
      </c>
    </row>
    <row r="22" spans="1:9" x14ac:dyDescent="0.25">
      <c r="A22" s="119" t="s">
        <v>1551</v>
      </c>
      <c r="B22" s="119" t="s">
        <v>1551</v>
      </c>
      <c r="C22" s="122"/>
      <c r="D22" s="123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</row>
    <row r="23" spans="1:9" x14ac:dyDescent="0.25">
      <c r="A23" s="119" t="s">
        <v>1532</v>
      </c>
      <c r="B23" s="119"/>
      <c r="C23" s="122">
        <v>42917</v>
      </c>
      <c r="D23" s="123">
        <v>0.18</v>
      </c>
      <c r="E23" s="124">
        <v>1710550</v>
      </c>
      <c r="F23" s="124">
        <v>247109.4</v>
      </c>
      <c r="G23" s="124">
        <v>30394.799999999999</v>
      </c>
      <c r="H23" s="124">
        <v>30394.799999999999</v>
      </c>
      <c r="I23" s="124">
        <v>2018449</v>
      </c>
    </row>
    <row r="24" spans="1:9" x14ac:dyDescent="0.25">
      <c r="A24" s="119"/>
      <c r="B24" s="119"/>
      <c r="C24" s="119"/>
      <c r="D24" s="119"/>
      <c r="E24" s="119"/>
      <c r="F24" s="119"/>
      <c r="G24" s="119"/>
      <c r="H24" s="119"/>
      <c r="I24" s="119"/>
    </row>
    <row r="25" spans="1:9" x14ac:dyDescent="0.25">
      <c r="A25" s="119"/>
      <c r="B25" s="119"/>
      <c r="C25" s="119"/>
      <c r="D25" s="119"/>
      <c r="E25" s="119"/>
      <c r="F25" s="119"/>
      <c r="G25" s="119"/>
      <c r="H25" s="119"/>
      <c r="I25" s="119"/>
    </row>
    <row r="26" spans="1:9" x14ac:dyDescent="0.25">
      <c r="A26" s="119"/>
      <c r="B26" s="119"/>
      <c r="C26" s="119"/>
      <c r="D26" s="119"/>
      <c r="E26" s="119"/>
      <c r="F26" s="119"/>
      <c r="G26" s="119"/>
      <c r="H26" s="119"/>
      <c r="I26" s="119"/>
    </row>
    <row r="27" spans="1:9" x14ac:dyDescent="0.25">
      <c r="A27" s="119"/>
      <c r="B27" s="119"/>
      <c r="C27" s="119"/>
      <c r="D27" s="119"/>
      <c r="E27" s="119"/>
      <c r="F27" s="119"/>
      <c r="G27" s="119"/>
      <c r="H27" s="119"/>
      <c r="I27" s="119"/>
    </row>
    <row r="28" spans="1:9" x14ac:dyDescent="0.25">
      <c r="A28" s="119"/>
      <c r="B28" s="119"/>
      <c r="C28" s="119"/>
      <c r="D28" s="119"/>
      <c r="E28" s="119"/>
      <c r="F28" s="119"/>
      <c r="G28" s="119"/>
      <c r="H28" s="119"/>
      <c r="I28" s="119"/>
    </row>
    <row r="29" spans="1:9" x14ac:dyDescent="0.25">
      <c r="A29" s="119"/>
      <c r="B29" s="119"/>
      <c r="C29" s="119"/>
      <c r="D29" s="119"/>
      <c r="E29" s="119"/>
      <c r="F29" s="119"/>
      <c r="G29" s="119"/>
      <c r="H29" s="119"/>
      <c r="I29" s="119"/>
    </row>
    <row r="30" spans="1:9" x14ac:dyDescent="0.25">
      <c r="A30" s="119"/>
      <c r="B30" s="119"/>
      <c r="C30" s="119"/>
      <c r="D30" s="119"/>
      <c r="E30" s="119"/>
      <c r="F30" s="119"/>
      <c r="G30" s="119"/>
      <c r="H30" s="119"/>
      <c r="I30" s="119"/>
    </row>
    <row r="31" spans="1:9" x14ac:dyDescent="0.25">
      <c r="A31" s="119"/>
      <c r="B31" s="119"/>
      <c r="C31" s="119"/>
      <c r="D31" s="119"/>
      <c r="E31" s="119"/>
      <c r="F31" s="119"/>
      <c r="G31" s="119"/>
      <c r="H31" s="119"/>
      <c r="I31" s="119"/>
    </row>
    <row r="32" spans="1:9" x14ac:dyDescent="0.25">
      <c r="A32" s="119"/>
      <c r="B32" s="119"/>
      <c r="C32" s="119"/>
      <c r="D32" s="119"/>
      <c r="E32" s="119"/>
      <c r="F32" s="119"/>
      <c r="G32" s="119"/>
      <c r="H32" s="119"/>
      <c r="I32" s="119"/>
    </row>
    <row r="33" spans="1:9" x14ac:dyDescent="0.25">
      <c r="A33" s="119"/>
      <c r="B33" s="119"/>
      <c r="C33" s="119"/>
      <c r="D33" s="119"/>
      <c r="E33" s="119"/>
      <c r="F33" s="119"/>
      <c r="G33" s="119"/>
      <c r="H33" s="119"/>
      <c r="I33" s="119"/>
    </row>
    <row r="34" spans="1:9" x14ac:dyDescent="0.25">
      <c r="A34" s="119"/>
      <c r="B34" s="119"/>
      <c r="C34" s="119"/>
      <c r="D34" s="119"/>
      <c r="E34" s="119"/>
      <c r="F34" s="119"/>
      <c r="G34" s="119"/>
      <c r="H34" s="119"/>
      <c r="I34" s="119"/>
    </row>
    <row r="35" spans="1:9" x14ac:dyDescent="0.25">
      <c r="A35" s="119"/>
      <c r="B35" s="119"/>
      <c r="C35" s="119"/>
      <c r="D35" s="119"/>
      <c r="E35" s="119"/>
      <c r="F35" s="119"/>
      <c r="G35" s="119"/>
      <c r="H35" s="119"/>
      <c r="I35" s="119"/>
    </row>
    <row r="36" spans="1:9" x14ac:dyDescent="0.25">
      <c r="A36" s="119"/>
      <c r="B36" s="119"/>
      <c r="C36" s="119"/>
      <c r="D36" s="119"/>
      <c r="E36" s="119"/>
      <c r="F36" s="119"/>
      <c r="G36" s="119"/>
      <c r="H36" s="119"/>
      <c r="I36" s="119"/>
    </row>
    <row r="37" spans="1:9" x14ac:dyDescent="0.25">
      <c r="A37" s="119"/>
      <c r="B37" s="119"/>
      <c r="C37" s="119"/>
      <c r="D37" s="119"/>
      <c r="E37" s="119"/>
      <c r="F37" s="119"/>
      <c r="G37" s="119"/>
      <c r="H37" s="119"/>
      <c r="I37" s="119"/>
    </row>
    <row r="38" spans="1:9" x14ac:dyDescent="0.25">
      <c r="A38" s="119"/>
      <c r="B38" s="119"/>
      <c r="C38" s="119"/>
      <c r="D38" s="119"/>
      <c r="E38" s="119"/>
      <c r="F38" s="119"/>
      <c r="G38" s="119"/>
      <c r="H38" s="119"/>
      <c r="I38" s="119"/>
    </row>
    <row r="39" spans="1:9" x14ac:dyDescent="0.25">
      <c r="A39" s="119"/>
      <c r="B39" s="119"/>
      <c r="C39" s="119"/>
      <c r="D39" s="119"/>
      <c r="E39" s="119"/>
      <c r="F39" s="119"/>
      <c r="G39" s="119"/>
      <c r="H39" s="119"/>
      <c r="I39" s="119"/>
    </row>
    <row r="40" spans="1:9" x14ac:dyDescent="0.25">
      <c r="A40" s="119"/>
      <c r="B40" s="119"/>
      <c r="C40" s="119"/>
      <c r="D40" s="119"/>
      <c r="E40" s="119"/>
      <c r="F40" s="119"/>
      <c r="G40" s="119"/>
      <c r="H40" s="119"/>
      <c r="I40" s="119"/>
    </row>
    <row r="41" spans="1:9" x14ac:dyDescent="0.25">
      <c r="A41" s="119"/>
      <c r="B41" s="119"/>
      <c r="C41" s="119"/>
      <c r="D41" s="119"/>
      <c r="E41" s="119"/>
      <c r="F41" s="119"/>
      <c r="G41" s="119"/>
      <c r="H41" s="119"/>
      <c r="I41" s="119"/>
    </row>
    <row r="42" spans="1:9" x14ac:dyDescent="0.25">
      <c r="A42" s="119"/>
      <c r="B42" s="119"/>
      <c r="C42" s="119"/>
      <c r="D42" s="119"/>
      <c r="E42" s="119"/>
      <c r="F42" s="119"/>
      <c r="G42" s="119"/>
      <c r="H42" s="119"/>
      <c r="I42" s="119"/>
    </row>
    <row r="43" spans="1:9" x14ac:dyDescent="0.25">
      <c r="A43" s="119"/>
      <c r="B43" s="119"/>
      <c r="C43" s="119"/>
      <c r="D43" s="119"/>
      <c r="E43" s="119"/>
      <c r="F43" s="119"/>
      <c r="G43" s="119"/>
      <c r="H43" s="119"/>
      <c r="I43" s="119"/>
    </row>
    <row r="44" spans="1:9" x14ac:dyDescent="0.25">
      <c r="A44" s="119"/>
      <c r="B44" s="119"/>
      <c r="C44" s="119"/>
      <c r="D44" s="119"/>
      <c r="E44" s="119"/>
      <c r="F44" s="119"/>
      <c r="G44" s="119"/>
      <c r="H44" s="119"/>
      <c r="I44" s="119"/>
    </row>
    <row r="45" spans="1:9" x14ac:dyDescent="0.25">
      <c r="A45" s="119"/>
      <c r="B45" s="119"/>
      <c r="C45" s="119"/>
      <c r="D45" s="119"/>
      <c r="E45" s="119"/>
      <c r="F45" s="119"/>
      <c r="G45" s="119"/>
      <c r="H45" s="119"/>
      <c r="I45" s="119"/>
    </row>
    <row r="46" spans="1:9" x14ac:dyDescent="0.25">
      <c r="A46" s="119"/>
      <c r="B46" s="119"/>
      <c r="C46" s="119"/>
      <c r="D46" s="119"/>
      <c r="E46" s="119"/>
      <c r="F46" s="119"/>
      <c r="G46" s="119"/>
      <c r="H46" s="119"/>
      <c r="I46" s="119"/>
    </row>
    <row r="47" spans="1:9" x14ac:dyDescent="0.25">
      <c r="A47" s="119"/>
      <c r="B47" s="119"/>
      <c r="C47" s="119"/>
      <c r="D47" s="119"/>
      <c r="E47" s="119"/>
      <c r="F47" s="119"/>
      <c r="G47" s="119"/>
      <c r="H47" s="119"/>
      <c r="I47" s="119"/>
    </row>
    <row r="48" spans="1:9" x14ac:dyDescent="0.25">
      <c r="A48" s="119"/>
      <c r="B48" s="119"/>
      <c r="C48" s="119"/>
      <c r="D48" s="119"/>
      <c r="E48" s="119"/>
      <c r="F48" s="119"/>
      <c r="G48" s="119"/>
      <c r="H48" s="119"/>
      <c r="I48" s="119"/>
    </row>
    <row r="49" spans="1:9" x14ac:dyDescent="0.25">
      <c r="A49" s="119"/>
      <c r="B49" s="119"/>
      <c r="C49" s="119"/>
      <c r="D49" s="119"/>
      <c r="E49" s="119"/>
      <c r="F49" s="119"/>
      <c r="G49" s="119"/>
      <c r="H49" s="119"/>
      <c r="I49" s="119"/>
    </row>
    <row r="50" spans="1:9" x14ac:dyDescent="0.25">
      <c r="A50" s="119"/>
      <c r="B50" s="119"/>
      <c r="C50" s="119"/>
      <c r="D50" s="119"/>
      <c r="E50" s="119"/>
      <c r="F50" s="119"/>
      <c r="G50" s="119"/>
      <c r="H50" s="119"/>
      <c r="I50" s="119"/>
    </row>
    <row r="51" spans="1:9" x14ac:dyDescent="0.25">
      <c r="A51" s="119"/>
      <c r="B51" s="119"/>
      <c r="C51" s="119"/>
      <c r="D51" s="119"/>
      <c r="E51" s="119"/>
      <c r="F51" s="119"/>
      <c r="G51" s="119"/>
      <c r="H51" s="119"/>
      <c r="I51" s="119"/>
    </row>
    <row r="52" spans="1:9" x14ac:dyDescent="0.25">
      <c r="A52" s="119"/>
      <c r="B52" s="119"/>
      <c r="C52" s="119"/>
      <c r="D52" s="119"/>
      <c r="E52" s="119"/>
      <c r="F52" s="119"/>
      <c r="G52" s="119"/>
      <c r="H52" s="119"/>
      <c r="I52" s="119"/>
    </row>
    <row r="53" spans="1:9" x14ac:dyDescent="0.25">
      <c r="A53" s="119"/>
      <c r="B53" s="119"/>
      <c r="C53" s="119"/>
      <c r="D53" s="119"/>
      <c r="E53" s="119"/>
      <c r="F53" s="119"/>
      <c r="G53" s="119"/>
      <c r="H53" s="119"/>
      <c r="I53" s="119"/>
    </row>
    <row r="54" spans="1:9" x14ac:dyDescent="0.25">
      <c r="A54" s="119"/>
      <c r="B54" s="119"/>
      <c r="C54" s="119"/>
      <c r="D54" s="119"/>
      <c r="E54" s="119"/>
      <c r="F54" s="119"/>
      <c r="G54" s="119"/>
      <c r="H54" s="119"/>
      <c r="I54" s="119"/>
    </row>
    <row r="55" spans="1:9" x14ac:dyDescent="0.25">
      <c r="A55" s="119"/>
      <c r="B55" s="119"/>
      <c r="C55" s="119"/>
      <c r="D55" s="119"/>
      <c r="E55" s="119"/>
      <c r="F55" s="119"/>
      <c r="G55" s="119"/>
      <c r="H55" s="119"/>
      <c r="I55" s="119"/>
    </row>
    <row r="56" spans="1:9" x14ac:dyDescent="0.25">
      <c r="A56" s="119"/>
      <c r="B56" s="119"/>
      <c r="C56" s="119"/>
      <c r="D56" s="119"/>
      <c r="E56" s="119"/>
      <c r="F56" s="119"/>
      <c r="G56" s="119"/>
      <c r="H56" s="119"/>
      <c r="I56" s="119"/>
    </row>
    <row r="57" spans="1:9" x14ac:dyDescent="0.25">
      <c r="A57" s="119"/>
      <c r="B57" s="119"/>
      <c r="C57" s="119"/>
      <c r="D57" s="119"/>
      <c r="E57" s="119"/>
      <c r="F57" s="119"/>
      <c r="G57" s="119"/>
      <c r="H57" s="119"/>
      <c r="I57" s="119"/>
    </row>
    <row r="58" spans="1:9" x14ac:dyDescent="0.25">
      <c r="A58" s="119"/>
      <c r="B58" s="119"/>
      <c r="C58" s="119"/>
      <c r="D58" s="119"/>
      <c r="E58" s="119"/>
      <c r="F58" s="119"/>
      <c r="G58" s="119"/>
      <c r="H58" s="119"/>
      <c r="I58" s="119"/>
    </row>
    <row r="59" spans="1:9" x14ac:dyDescent="0.25">
      <c r="A59" s="119"/>
      <c r="B59" s="119"/>
      <c r="C59" s="119"/>
      <c r="D59" s="119"/>
      <c r="E59" s="119"/>
      <c r="F59" s="119"/>
      <c r="G59" s="119"/>
      <c r="H59" s="119"/>
      <c r="I59" s="119"/>
    </row>
    <row r="60" spans="1:9" x14ac:dyDescent="0.25">
      <c r="A60" s="119"/>
      <c r="B60" s="119"/>
      <c r="C60" s="119"/>
      <c r="D60" s="119"/>
      <c r="E60" s="119"/>
      <c r="F60" s="119"/>
      <c r="G60" s="119"/>
      <c r="H60" s="119"/>
      <c r="I60" s="119"/>
    </row>
    <row r="61" spans="1:9" x14ac:dyDescent="0.25">
      <c r="A61" s="119"/>
      <c r="B61" s="119"/>
      <c r="C61" s="119"/>
      <c r="D61" s="119"/>
      <c r="E61" s="119"/>
      <c r="F61" s="119"/>
      <c r="G61" s="119"/>
      <c r="H61" s="119"/>
      <c r="I61" s="119"/>
    </row>
    <row r="62" spans="1:9" x14ac:dyDescent="0.25">
      <c r="A62" s="119"/>
      <c r="B62" s="119"/>
      <c r="C62" s="119"/>
      <c r="D62" s="119"/>
      <c r="E62" s="119"/>
      <c r="F62" s="119"/>
      <c r="G62" s="119"/>
      <c r="H62" s="119"/>
      <c r="I62" s="119"/>
    </row>
    <row r="63" spans="1:9" x14ac:dyDescent="0.25">
      <c r="A63" s="119"/>
      <c r="B63" s="119"/>
      <c r="C63" s="119"/>
      <c r="D63" s="119"/>
      <c r="E63" s="119"/>
      <c r="F63" s="119"/>
      <c r="G63" s="119"/>
      <c r="H63" s="119"/>
      <c r="I63" s="119"/>
    </row>
    <row r="64" spans="1:9" x14ac:dyDescent="0.25">
      <c r="A64" s="119"/>
      <c r="B64" s="119"/>
      <c r="C64" s="119"/>
      <c r="D64" s="119"/>
      <c r="E64" s="119"/>
      <c r="F64" s="119"/>
      <c r="G64" s="119"/>
      <c r="H64" s="119"/>
      <c r="I64" s="119"/>
    </row>
    <row r="65" spans="1:9" x14ac:dyDescent="0.25">
      <c r="A65" s="119"/>
      <c r="B65" s="119"/>
      <c r="C65" s="119"/>
      <c r="D65" s="119"/>
      <c r="E65" s="119"/>
      <c r="F65" s="119"/>
      <c r="G65" s="119"/>
      <c r="H65" s="119"/>
      <c r="I65" s="119"/>
    </row>
    <row r="66" spans="1:9" x14ac:dyDescent="0.25">
      <c r="A66" s="119"/>
      <c r="B66" s="119"/>
      <c r="C66" s="119"/>
      <c r="D66" s="119"/>
      <c r="E66" s="119"/>
      <c r="F66" s="119"/>
      <c r="G66" s="119"/>
      <c r="H66" s="119"/>
      <c r="I66" s="119"/>
    </row>
    <row r="67" spans="1:9" x14ac:dyDescent="0.25">
      <c r="A67" s="119"/>
      <c r="B67" s="119"/>
      <c r="C67" s="119"/>
      <c r="D67" s="119"/>
      <c r="E67" s="119"/>
      <c r="F67" s="119"/>
      <c r="G67" s="119"/>
      <c r="H67" s="119"/>
      <c r="I67" s="119"/>
    </row>
    <row r="68" spans="1:9" x14ac:dyDescent="0.25">
      <c r="A68" s="119"/>
      <c r="B68" s="119"/>
      <c r="C68" s="119"/>
      <c r="D68" s="119"/>
      <c r="E68" s="119"/>
      <c r="F68" s="119"/>
      <c r="G68" s="119"/>
      <c r="H68" s="119"/>
      <c r="I68" s="119"/>
    </row>
    <row r="69" spans="1:9" x14ac:dyDescent="0.25">
      <c r="A69" s="119"/>
      <c r="B69" s="119"/>
      <c r="C69" s="119"/>
      <c r="D69" s="119"/>
      <c r="E69" s="119"/>
      <c r="F69" s="119"/>
      <c r="G69" s="119"/>
      <c r="H69" s="119"/>
      <c r="I69" s="119"/>
    </row>
    <row r="70" spans="1:9" x14ac:dyDescent="0.25">
      <c r="A70" s="119"/>
      <c r="B70" s="119"/>
      <c r="C70" s="119"/>
      <c r="D70" s="119"/>
      <c r="E70" s="119"/>
      <c r="F70" s="119"/>
      <c r="G70" s="119"/>
      <c r="H70" s="119"/>
      <c r="I70" s="119"/>
    </row>
    <row r="71" spans="1:9" x14ac:dyDescent="0.25">
      <c r="A71" s="119"/>
      <c r="B71" s="119"/>
      <c r="C71" s="119"/>
      <c r="D71" s="119"/>
      <c r="E71" s="119"/>
      <c r="F71" s="119"/>
      <c r="G71" s="119"/>
      <c r="H71" s="119"/>
      <c r="I71" s="119"/>
    </row>
    <row r="72" spans="1:9" x14ac:dyDescent="0.25">
      <c r="A72" s="119"/>
      <c r="B72" s="119"/>
      <c r="C72" s="119"/>
      <c r="D72" s="119"/>
      <c r="E72" s="119"/>
      <c r="F72" s="119"/>
      <c r="G72" s="119"/>
      <c r="H72" s="119"/>
      <c r="I72" s="119"/>
    </row>
    <row r="73" spans="1:9" x14ac:dyDescent="0.25">
      <c r="A73" s="119"/>
      <c r="B73" s="119"/>
      <c r="C73" s="119"/>
      <c r="D73" s="119"/>
      <c r="E73" s="119"/>
      <c r="F73" s="119"/>
      <c r="G73" s="119"/>
      <c r="H73" s="119"/>
      <c r="I73" s="119"/>
    </row>
    <row r="74" spans="1:9" x14ac:dyDescent="0.25">
      <c r="A74" s="119"/>
      <c r="B74" s="119"/>
      <c r="C74" s="119"/>
      <c r="D74" s="119"/>
      <c r="E74" s="119"/>
      <c r="F74" s="119"/>
      <c r="G74" s="119"/>
      <c r="H74" s="119"/>
      <c r="I74" s="119"/>
    </row>
    <row r="75" spans="1:9" x14ac:dyDescent="0.25">
      <c r="A75" s="119"/>
      <c r="B75" s="119"/>
      <c r="C75" s="119"/>
      <c r="D75" s="119"/>
      <c r="E75" s="119"/>
      <c r="F75" s="119"/>
      <c r="G75" s="119"/>
      <c r="H75" s="119"/>
      <c r="I75" s="119"/>
    </row>
    <row r="76" spans="1:9" x14ac:dyDescent="0.25">
      <c r="A76" s="119"/>
      <c r="B76" s="119"/>
      <c r="C76" s="119"/>
      <c r="D76" s="119"/>
      <c r="E76" s="119"/>
      <c r="F76" s="119"/>
      <c r="G76" s="119"/>
      <c r="H76" s="119"/>
      <c r="I76" s="119"/>
    </row>
    <row r="77" spans="1:9" x14ac:dyDescent="0.25">
      <c r="A77" s="119"/>
      <c r="B77" s="119"/>
      <c r="C77" s="119"/>
      <c r="D77" s="119"/>
      <c r="E77" s="119"/>
      <c r="F77" s="119"/>
      <c r="G77" s="119"/>
      <c r="H77" s="119"/>
      <c r="I77" s="119"/>
    </row>
    <row r="78" spans="1:9" x14ac:dyDescent="0.25">
      <c r="A78" s="119"/>
      <c r="B78" s="119"/>
      <c r="C78" s="119"/>
      <c r="D78" s="119"/>
      <c r="E78" s="119"/>
      <c r="F78" s="119"/>
      <c r="G78" s="119"/>
      <c r="H78" s="119"/>
      <c r="I78" s="119"/>
    </row>
    <row r="79" spans="1:9" x14ac:dyDescent="0.25">
      <c r="A79" s="119"/>
      <c r="B79" s="119"/>
      <c r="C79" s="119"/>
      <c r="D79" s="119"/>
      <c r="E79" s="119"/>
      <c r="F79" s="119"/>
      <c r="G79" s="119"/>
      <c r="H79" s="119"/>
      <c r="I79" s="119"/>
    </row>
    <row r="80" spans="1:9" x14ac:dyDescent="0.25">
      <c r="A80" s="119"/>
      <c r="B80" s="119"/>
      <c r="C80" s="119"/>
      <c r="D80" s="119"/>
      <c r="E80" s="119"/>
      <c r="F80" s="119"/>
      <c r="G80" s="119"/>
      <c r="H80" s="119"/>
      <c r="I80" s="119"/>
    </row>
    <row r="81" spans="1:9" x14ac:dyDescent="0.25">
      <c r="A81" s="119"/>
      <c r="B81" s="119"/>
      <c r="C81" s="119"/>
      <c r="D81" s="119"/>
      <c r="E81" s="119"/>
      <c r="F81" s="119"/>
      <c r="G81" s="119"/>
      <c r="H81" s="119"/>
      <c r="I81" s="119"/>
    </row>
    <row r="82" spans="1:9" x14ac:dyDescent="0.25">
      <c r="A82" s="119"/>
      <c r="B82" s="119"/>
      <c r="C82" s="119"/>
      <c r="D82" s="119"/>
      <c r="E82" s="119"/>
      <c r="F82" s="119"/>
      <c r="G82" s="119"/>
      <c r="H82" s="119"/>
      <c r="I82" s="119"/>
    </row>
    <row r="83" spans="1:9" x14ac:dyDescent="0.25">
      <c r="A83" s="119"/>
      <c r="B83" s="119"/>
      <c r="C83" s="119"/>
      <c r="D83" s="119"/>
      <c r="E83" s="119"/>
      <c r="F83" s="119"/>
      <c r="G83" s="119"/>
      <c r="H83" s="119"/>
      <c r="I83" s="119"/>
    </row>
    <row r="84" spans="1:9" x14ac:dyDescent="0.25">
      <c r="A84" s="119"/>
      <c r="B84" s="119"/>
      <c r="C84" s="119"/>
      <c r="D84" s="119"/>
      <c r="E84" s="119"/>
      <c r="F84" s="119"/>
      <c r="G84" s="119"/>
      <c r="H84" s="119"/>
      <c r="I84" s="119"/>
    </row>
    <row r="85" spans="1:9" x14ac:dyDescent="0.25">
      <c r="A85" s="119"/>
      <c r="B85" s="119"/>
      <c r="C85" s="119"/>
      <c r="D85" s="119"/>
      <c r="E85" s="119"/>
      <c r="F85" s="119"/>
      <c r="G85" s="119"/>
      <c r="H85" s="119"/>
      <c r="I85" s="119"/>
    </row>
    <row r="86" spans="1:9" x14ac:dyDescent="0.25">
      <c r="A86" s="119"/>
      <c r="B86" s="119"/>
      <c r="C86" s="119"/>
      <c r="D86" s="119"/>
      <c r="E86" s="119"/>
      <c r="F86" s="119"/>
      <c r="G86" s="119"/>
      <c r="H86" s="119"/>
      <c r="I86" s="119"/>
    </row>
    <row r="87" spans="1:9" x14ac:dyDescent="0.25">
      <c r="A87" s="119"/>
      <c r="B87" s="119"/>
      <c r="C87" s="119"/>
      <c r="D87" s="119"/>
      <c r="E87" s="119"/>
      <c r="F87" s="119"/>
      <c r="G87" s="119"/>
      <c r="H87" s="119"/>
      <c r="I87" s="119"/>
    </row>
    <row r="88" spans="1:9" x14ac:dyDescent="0.25">
      <c r="A88" s="119"/>
      <c r="B88" s="119"/>
      <c r="C88" s="119"/>
      <c r="D88" s="119"/>
      <c r="E88" s="119"/>
      <c r="F88" s="119"/>
      <c r="G88" s="119"/>
      <c r="H88" s="119"/>
      <c r="I88" s="119"/>
    </row>
    <row r="89" spans="1:9" x14ac:dyDescent="0.25">
      <c r="A89" s="119"/>
      <c r="B89" s="119"/>
      <c r="C89" s="119"/>
      <c r="D89" s="119"/>
      <c r="E89" s="119"/>
      <c r="F89" s="119"/>
      <c r="G89" s="119"/>
      <c r="H89" s="119"/>
      <c r="I89" s="119"/>
    </row>
    <row r="90" spans="1:9" x14ac:dyDescent="0.25">
      <c r="A90" s="119"/>
      <c r="B90" s="119"/>
      <c r="C90" s="119"/>
      <c r="D90" s="119"/>
      <c r="E90" s="119"/>
      <c r="F90" s="119"/>
      <c r="G90" s="119"/>
      <c r="H90" s="119"/>
      <c r="I90" s="119"/>
    </row>
    <row r="91" spans="1:9" x14ac:dyDescent="0.25">
      <c r="A91" s="119"/>
      <c r="B91" s="119"/>
      <c r="C91" s="119"/>
      <c r="D91" s="119"/>
      <c r="E91" s="119"/>
      <c r="F91" s="119"/>
      <c r="G91" s="119"/>
      <c r="H91" s="119"/>
      <c r="I91" s="119"/>
    </row>
    <row r="92" spans="1:9" x14ac:dyDescent="0.25">
      <c r="A92" s="119"/>
      <c r="B92" s="119"/>
      <c r="C92" s="119"/>
      <c r="D92" s="119"/>
      <c r="E92" s="119"/>
      <c r="F92" s="119"/>
      <c r="G92" s="119"/>
      <c r="H92" s="119"/>
      <c r="I92" s="119"/>
    </row>
    <row r="93" spans="1:9" x14ac:dyDescent="0.25">
      <c r="A93" s="119"/>
      <c r="B93" s="119"/>
      <c r="C93" s="119"/>
      <c r="D93" s="119"/>
      <c r="E93" s="119"/>
      <c r="F93" s="119"/>
      <c r="G93" s="119"/>
      <c r="H93" s="119"/>
      <c r="I93" s="119"/>
    </row>
    <row r="94" spans="1:9" x14ac:dyDescent="0.25">
      <c r="A94" s="119"/>
      <c r="B94" s="119"/>
      <c r="C94" s="119"/>
      <c r="D94" s="119"/>
      <c r="E94" s="119"/>
      <c r="F94" s="119"/>
      <c r="G94" s="119"/>
      <c r="H94" s="119"/>
      <c r="I94" s="119"/>
    </row>
    <row r="95" spans="1:9" x14ac:dyDescent="0.25">
      <c r="A95" s="119"/>
      <c r="B95" s="119"/>
      <c r="C95" s="119"/>
      <c r="D95" s="119"/>
      <c r="E95" s="119"/>
      <c r="F95" s="119"/>
      <c r="G95" s="119"/>
      <c r="H95" s="119"/>
      <c r="I95" s="119"/>
    </row>
    <row r="96" spans="1:9" x14ac:dyDescent="0.25">
      <c r="A96" s="119"/>
      <c r="B96" s="119"/>
      <c r="C96" s="119"/>
      <c r="D96" s="119"/>
      <c r="E96" s="119"/>
      <c r="F96" s="119"/>
      <c r="G96" s="119"/>
      <c r="H96" s="119"/>
      <c r="I96" s="119"/>
    </row>
    <row r="97" spans="1:9" x14ac:dyDescent="0.25">
      <c r="A97" s="119"/>
      <c r="B97" s="119"/>
      <c r="C97" s="119"/>
      <c r="D97" s="119"/>
      <c r="E97" s="119"/>
      <c r="F97" s="119"/>
      <c r="G97" s="119"/>
      <c r="H97" s="119"/>
      <c r="I97" s="119"/>
    </row>
    <row r="98" spans="1:9" x14ac:dyDescent="0.25">
      <c r="A98" s="119"/>
      <c r="B98" s="119"/>
      <c r="C98" s="119"/>
      <c r="D98" s="119"/>
      <c r="E98" s="119"/>
      <c r="F98" s="119"/>
      <c r="G98" s="119"/>
      <c r="H98" s="119"/>
      <c r="I98" s="119"/>
    </row>
    <row r="99" spans="1:9" x14ac:dyDescent="0.25">
      <c r="A99" s="119"/>
      <c r="B99" s="119"/>
      <c r="C99" s="119"/>
      <c r="D99" s="119"/>
      <c r="E99" s="119"/>
      <c r="F99" s="119"/>
      <c r="G99" s="119"/>
      <c r="H99" s="119"/>
      <c r="I99" s="119"/>
    </row>
    <row r="100" spans="1:9" x14ac:dyDescent="0.25">
      <c r="A100" s="119"/>
      <c r="B100" s="119"/>
      <c r="C100" s="119"/>
      <c r="D100" s="119"/>
      <c r="E100" s="119"/>
      <c r="F100" s="119"/>
      <c r="G100" s="119"/>
      <c r="H100" s="119"/>
      <c r="I100" s="119"/>
    </row>
    <row r="101" spans="1:9" x14ac:dyDescent="0.25">
      <c r="A101" s="119"/>
      <c r="B101" s="119"/>
      <c r="C101" s="119"/>
      <c r="D101" s="119"/>
      <c r="E101" s="119"/>
      <c r="F101" s="119"/>
      <c r="G101" s="119"/>
      <c r="H101" s="119"/>
      <c r="I101" s="119"/>
    </row>
    <row r="102" spans="1:9" x14ac:dyDescent="0.25">
      <c r="A102" s="119"/>
      <c r="B102" s="119"/>
      <c r="C102" s="119"/>
      <c r="D102" s="119"/>
      <c r="E102" s="119"/>
      <c r="F102" s="119"/>
      <c r="G102" s="119"/>
      <c r="H102" s="119"/>
      <c r="I102" s="119"/>
    </row>
    <row r="103" spans="1:9" x14ac:dyDescent="0.25">
      <c r="A103" s="119"/>
      <c r="B103" s="119"/>
      <c r="C103" s="119"/>
      <c r="D103" s="119"/>
      <c r="E103" s="119"/>
      <c r="F103" s="119"/>
      <c r="G103" s="119"/>
      <c r="H103" s="119"/>
      <c r="I103" s="119"/>
    </row>
    <row r="104" spans="1:9" x14ac:dyDescent="0.25">
      <c r="A104" s="119"/>
      <c r="B104" s="119"/>
      <c r="C104" s="119"/>
      <c r="D104" s="119"/>
      <c r="E104" s="119"/>
      <c r="F104" s="119"/>
      <c r="G104" s="119"/>
      <c r="H104" s="119"/>
      <c r="I104" s="119"/>
    </row>
    <row r="105" spans="1:9" x14ac:dyDescent="0.25">
      <c r="A105" s="119"/>
      <c r="B105" s="119"/>
      <c r="C105" s="119"/>
      <c r="D105" s="119"/>
      <c r="E105" s="119"/>
      <c r="F105" s="119"/>
      <c r="G105" s="119"/>
      <c r="H105" s="119"/>
      <c r="I105" s="119"/>
    </row>
    <row r="106" spans="1:9" x14ac:dyDescent="0.25">
      <c r="A106" s="119"/>
      <c r="B106" s="119"/>
      <c r="C106" s="119"/>
      <c r="D106" s="119"/>
      <c r="E106" s="119"/>
      <c r="F106" s="119"/>
      <c r="G106" s="119"/>
      <c r="H106" s="119"/>
      <c r="I106" s="119"/>
    </row>
    <row r="107" spans="1:9" x14ac:dyDescent="0.25">
      <c r="A107" s="119"/>
      <c r="B107" s="119"/>
      <c r="C107" s="119"/>
      <c r="D107" s="119"/>
      <c r="E107" s="119"/>
      <c r="F107" s="119"/>
      <c r="G107" s="119"/>
      <c r="H107" s="119"/>
      <c r="I107" s="119"/>
    </row>
    <row r="108" spans="1:9" x14ac:dyDescent="0.25">
      <c r="A108" s="119"/>
      <c r="B108" s="119"/>
      <c r="C108" s="119"/>
      <c r="D108" s="119"/>
      <c r="E108" s="119"/>
      <c r="F108" s="119"/>
      <c r="G108" s="119"/>
      <c r="H108" s="119"/>
      <c r="I108" s="119"/>
    </row>
    <row r="109" spans="1:9" x14ac:dyDescent="0.25">
      <c r="A109" s="119"/>
      <c r="B109" s="119"/>
      <c r="C109" s="119"/>
      <c r="D109" s="119"/>
      <c r="E109" s="119"/>
      <c r="F109" s="119"/>
      <c r="G109" s="119"/>
      <c r="H109" s="119"/>
      <c r="I109" s="119"/>
    </row>
    <row r="110" spans="1:9" x14ac:dyDescent="0.25">
      <c r="A110" s="119"/>
      <c r="B110" s="119"/>
      <c r="C110" s="119"/>
      <c r="D110" s="119"/>
      <c r="E110" s="119"/>
      <c r="F110" s="119"/>
      <c r="G110" s="119"/>
      <c r="H110" s="119"/>
      <c r="I110" s="119"/>
    </row>
    <row r="111" spans="1:9" x14ac:dyDescent="0.25">
      <c r="A111" s="119"/>
      <c r="B111" s="119"/>
      <c r="C111" s="119"/>
      <c r="D111" s="119"/>
      <c r="E111" s="119"/>
      <c r="F111" s="119"/>
      <c r="G111" s="119"/>
      <c r="H111" s="119"/>
      <c r="I111" s="119"/>
    </row>
    <row r="112" spans="1:9" x14ac:dyDescent="0.25">
      <c r="A112" s="119"/>
      <c r="B112" s="119"/>
      <c r="C112" s="119"/>
      <c r="D112" s="119"/>
      <c r="E112" s="119"/>
      <c r="F112" s="119"/>
      <c r="G112" s="119"/>
      <c r="H112" s="119"/>
      <c r="I112" s="119"/>
    </row>
    <row r="113" spans="1:9" x14ac:dyDescent="0.25">
      <c r="A113" s="119"/>
      <c r="B113" s="119"/>
      <c r="C113" s="119"/>
      <c r="D113" s="119"/>
      <c r="E113" s="119"/>
      <c r="F113" s="119"/>
      <c r="G113" s="119"/>
      <c r="H113" s="119"/>
      <c r="I113" s="119"/>
    </row>
    <row r="114" spans="1:9" x14ac:dyDescent="0.25">
      <c r="A114" s="119"/>
      <c r="B114" s="119"/>
      <c r="C114" s="119"/>
      <c r="D114" s="119"/>
      <c r="E114" s="119"/>
      <c r="F114" s="119"/>
      <c r="G114" s="119"/>
      <c r="H114" s="119"/>
      <c r="I114" s="119"/>
    </row>
    <row r="115" spans="1:9" x14ac:dyDescent="0.25">
      <c r="A115" s="119"/>
      <c r="B115" s="119"/>
      <c r="C115" s="119"/>
      <c r="D115" s="119"/>
      <c r="E115" s="119"/>
      <c r="F115" s="119"/>
      <c r="G115" s="119"/>
      <c r="H115" s="119"/>
      <c r="I115" s="119"/>
    </row>
    <row r="116" spans="1:9" x14ac:dyDescent="0.25">
      <c r="A116" s="119"/>
      <c r="B116" s="119"/>
      <c r="C116" s="119"/>
      <c r="D116" s="119"/>
      <c r="E116" s="119"/>
      <c r="F116" s="119"/>
      <c r="G116" s="119"/>
      <c r="H116" s="119"/>
      <c r="I116" s="119"/>
    </row>
    <row r="117" spans="1:9" x14ac:dyDescent="0.25">
      <c r="A117" s="119"/>
      <c r="B117" s="119"/>
      <c r="C117" s="119"/>
      <c r="D117" s="119"/>
      <c r="E117" s="119"/>
      <c r="F117" s="119"/>
      <c r="G117" s="119"/>
      <c r="H117" s="119"/>
      <c r="I117" s="119"/>
    </row>
    <row r="118" spans="1:9" x14ac:dyDescent="0.25">
      <c r="A118" s="119"/>
      <c r="B118" s="119"/>
      <c r="C118" s="119"/>
      <c r="D118" s="119"/>
      <c r="E118" s="119"/>
      <c r="F118" s="119"/>
      <c r="G118" s="119"/>
      <c r="H118" s="119"/>
      <c r="I118" s="119"/>
    </row>
    <row r="119" spans="1:9" x14ac:dyDescent="0.25">
      <c r="A119" s="119"/>
      <c r="B119" s="119"/>
      <c r="C119" s="119"/>
      <c r="D119" s="119"/>
      <c r="E119" s="119"/>
      <c r="F119" s="119"/>
      <c r="G119" s="119"/>
      <c r="H119" s="119"/>
      <c r="I119" s="119"/>
    </row>
    <row r="120" spans="1:9" x14ac:dyDescent="0.25">
      <c r="A120" s="119"/>
      <c r="B120" s="119"/>
      <c r="C120" s="119"/>
      <c r="D120" s="119"/>
      <c r="E120" s="119"/>
      <c r="F120" s="119"/>
      <c r="G120" s="119"/>
      <c r="H120" s="119"/>
      <c r="I120" s="119"/>
    </row>
    <row r="121" spans="1:9" x14ac:dyDescent="0.25">
      <c r="A121" s="119"/>
      <c r="B121" s="119"/>
      <c r="C121" s="119"/>
      <c r="D121" s="119"/>
      <c r="E121" s="119"/>
      <c r="F121" s="119"/>
      <c r="G121" s="119"/>
      <c r="H121" s="119"/>
      <c r="I121" s="119"/>
    </row>
    <row r="122" spans="1:9" x14ac:dyDescent="0.25">
      <c r="A122" s="119"/>
      <c r="B122" s="119"/>
      <c r="C122" s="119"/>
      <c r="D122" s="119"/>
      <c r="E122" s="119"/>
      <c r="F122" s="119"/>
      <c r="G122" s="119"/>
      <c r="H122" s="119"/>
      <c r="I122" s="119"/>
    </row>
    <row r="123" spans="1:9" x14ac:dyDescent="0.25">
      <c r="A123" s="119"/>
      <c r="B123" s="119"/>
      <c r="C123" s="119"/>
      <c r="D123" s="119"/>
      <c r="E123" s="119"/>
      <c r="F123" s="119"/>
      <c r="G123" s="119"/>
      <c r="H123" s="119"/>
      <c r="I123" s="119"/>
    </row>
    <row r="124" spans="1:9" x14ac:dyDescent="0.25">
      <c r="A124" s="119"/>
      <c r="B124" s="119"/>
      <c r="C124" s="119"/>
      <c r="D124" s="119"/>
      <c r="E124" s="119"/>
      <c r="F124" s="119"/>
      <c r="G124" s="119"/>
      <c r="H124" s="119"/>
      <c r="I124" s="119"/>
    </row>
    <row r="125" spans="1:9" x14ac:dyDescent="0.25">
      <c r="A125" s="119"/>
      <c r="B125" s="119"/>
      <c r="C125" s="119"/>
      <c r="D125" s="119"/>
      <c r="E125" s="119"/>
      <c r="F125" s="119"/>
      <c r="G125" s="119"/>
      <c r="H125" s="119"/>
      <c r="I125" s="119"/>
    </row>
    <row r="126" spans="1:9" x14ac:dyDescent="0.25">
      <c r="A126" s="119"/>
      <c r="B126" s="119"/>
      <c r="C126" s="119"/>
      <c r="D126" s="119"/>
      <c r="E126" s="119"/>
      <c r="F126" s="119"/>
      <c r="G126" s="119"/>
      <c r="H126" s="119"/>
      <c r="I126" s="119"/>
    </row>
    <row r="127" spans="1:9" x14ac:dyDescent="0.25">
      <c r="A127" s="119"/>
      <c r="B127" s="119"/>
      <c r="C127" s="119"/>
      <c r="D127" s="119"/>
      <c r="E127" s="119"/>
      <c r="F127" s="119"/>
      <c r="G127" s="119"/>
      <c r="H127" s="119"/>
      <c r="I127" s="119"/>
    </row>
    <row r="128" spans="1:9" x14ac:dyDescent="0.25">
      <c r="A128" s="119"/>
      <c r="B128" s="119"/>
      <c r="C128" s="119"/>
      <c r="D128" s="119"/>
      <c r="E128" s="119"/>
      <c r="F128" s="119"/>
      <c r="G128" s="119"/>
      <c r="H128" s="119"/>
      <c r="I128" s="119"/>
    </row>
    <row r="129" spans="1:9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</row>
    <row r="130" spans="1:9" x14ac:dyDescent="0.25">
      <c r="A130" s="119"/>
      <c r="B130" s="119"/>
      <c r="C130" s="119"/>
      <c r="D130" s="119"/>
      <c r="E130" s="119"/>
      <c r="F130" s="119"/>
      <c r="G130" s="119"/>
      <c r="H130" s="119"/>
      <c r="I130" s="119"/>
    </row>
    <row r="131" spans="1:9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</row>
    <row r="132" spans="1:9" x14ac:dyDescent="0.25">
      <c r="A132" s="119"/>
      <c r="B132" s="119"/>
      <c r="C132" s="119"/>
      <c r="D132" s="119"/>
      <c r="E132" s="119"/>
      <c r="F132" s="119"/>
      <c r="G132" s="119"/>
      <c r="H132" s="119"/>
      <c r="I132" s="119"/>
    </row>
    <row r="133" spans="1:9" x14ac:dyDescent="0.25">
      <c r="A133" s="119"/>
      <c r="B133" s="119"/>
      <c r="C133" s="119"/>
      <c r="D133" s="119"/>
      <c r="E133" s="119"/>
      <c r="F133" s="119"/>
      <c r="G133" s="119"/>
      <c r="H133" s="119"/>
      <c r="I133" s="119"/>
    </row>
    <row r="134" spans="1:9" x14ac:dyDescent="0.25">
      <c r="A134" s="119"/>
      <c r="B134" s="119"/>
      <c r="C134" s="119"/>
      <c r="D134" s="119"/>
      <c r="E134" s="119"/>
      <c r="F134" s="119"/>
      <c r="G134" s="119"/>
      <c r="H134" s="119"/>
      <c r="I134" s="119"/>
    </row>
    <row r="135" spans="1:9" x14ac:dyDescent="0.25">
      <c r="A135" s="119"/>
      <c r="B135" s="119"/>
      <c r="C135" s="119"/>
      <c r="D135" s="119"/>
      <c r="E135" s="119"/>
      <c r="F135" s="119"/>
      <c r="G135" s="119"/>
      <c r="H135" s="119"/>
      <c r="I135" s="119"/>
    </row>
    <row r="136" spans="1:9" x14ac:dyDescent="0.25">
      <c r="A136" s="119"/>
      <c r="B136" s="119"/>
      <c r="C136" s="119"/>
      <c r="D136" s="119"/>
      <c r="E136" s="119"/>
      <c r="F136" s="119"/>
      <c r="G136" s="119"/>
      <c r="H136" s="119"/>
      <c r="I136" s="119"/>
    </row>
    <row r="137" spans="1:9" x14ac:dyDescent="0.25">
      <c r="A137" s="119"/>
      <c r="B137" s="119"/>
      <c r="C137" s="119"/>
      <c r="D137" s="119"/>
      <c r="E137" s="119"/>
      <c r="F137" s="119"/>
      <c r="G137" s="119"/>
      <c r="H137" s="119"/>
      <c r="I137" s="119"/>
    </row>
    <row r="138" spans="1:9" x14ac:dyDescent="0.25">
      <c r="A138" s="119"/>
      <c r="B138" s="119"/>
      <c r="C138" s="119"/>
      <c r="D138" s="119"/>
      <c r="E138" s="119"/>
      <c r="F138" s="119"/>
      <c r="G138" s="119"/>
      <c r="H138" s="119"/>
      <c r="I138" s="119"/>
    </row>
    <row r="139" spans="1:9" x14ac:dyDescent="0.25">
      <c r="A139" s="119"/>
      <c r="B139" s="119"/>
      <c r="C139" s="119"/>
      <c r="D139" s="119"/>
      <c r="E139" s="119"/>
      <c r="F139" s="119"/>
      <c r="G139" s="119"/>
      <c r="H139" s="119"/>
      <c r="I139" s="119"/>
    </row>
    <row r="140" spans="1:9" x14ac:dyDescent="0.25">
      <c r="A140" s="119"/>
      <c r="B140" s="119"/>
      <c r="C140" s="119"/>
      <c r="D140" s="119"/>
      <c r="E140" s="119"/>
      <c r="F140" s="119"/>
      <c r="G140" s="119"/>
      <c r="H140" s="119"/>
      <c r="I140" s="119"/>
    </row>
    <row r="141" spans="1:9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</row>
    <row r="142" spans="1:9" x14ac:dyDescent="0.25">
      <c r="A142" s="119"/>
      <c r="B142" s="119"/>
      <c r="C142" s="119"/>
      <c r="D142" s="119"/>
      <c r="E142" s="119"/>
      <c r="F142" s="119"/>
      <c r="G142" s="119"/>
      <c r="H142" s="119"/>
      <c r="I142" s="119"/>
    </row>
    <row r="143" spans="1:9" x14ac:dyDescent="0.25">
      <c r="A143" s="119"/>
      <c r="B143" s="119"/>
      <c r="C143" s="119"/>
      <c r="D143" s="119"/>
      <c r="E143" s="119"/>
      <c r="F143" s="119"/>
      <c r="G143" s="119"/>
      <c r="H143" s="119"/>
      <c r="I143" s="119"/>
    </row>
    <row r="144" spans="1:9" x14ac:dyDescent="0.25">
      <c r="A144" s="119"/>
      <c r="B144" s="119"/>
      <c r="C144" s="119"/>
      <c r="D144" s="119"/>
      <c r="E144" s="119"/>
      <c r="F144" s="119"/>
      <c r="G144" s="119"/>
      <c r="H144" s="119"/>
      <c r="I144" s="119"/>
    </row>
    <row r="145" spans="1:9" x14ac:dyDescent="0.25">
      <c r="A145" s="119"/>
      <c r="B145" s="119"/>
      <c r="C145" s="119"/>
      <c r="D145" s="119"/>
      <c r="E145" s="119"/>
      <c r="F145" s="119"/>
      <c r="G145" s="119"/>
      <c r="H145" s="119"/>
      <c r="I145" s="119"/>
    </row>
    <row r="146" spans="1:9" x14ac:dyDescent="0.25">
      <c r="A146" s="119"/>
      <c r="B146" s="119"/>
      <c r="C146" s="119"/>
      <c r="D146" s="119"/>
      <c r="E146" s="119"/>
      <c r="F146" s="119"/>
      <c r="G146" s="119"/>
      <c r="H146" s="119"/>
      <c r="I146" s="119"/>
    </row>
    <row r="147" spans="1:9" x14ac:dyDescent="0.25">
      <c r="A147" s="119"/>
      <c r="B147" s="119"/>
      <c r="C147" s="119"/>
      <c r="D147" s="119"/>
      <c r="E147" s="119"/>
      <c r="F147" s="119"/>
      <c r="G147" s="119"/>
      <c r="H147" s="119"/>
      <c r="I147" s="119"/>
    </row>
    <row r="148" spans="1:9" x14ac:dyDescent="0.25">
      <c r="A148" s="119"/>
      <c r="B148" s="119"/>
      <c r="C148" s="119"/>
      <c r="D148" s="119"/>
      <c r="E148" s="119"/>
      <c r="F148" s="119"/>
      <c r="G148" s="119"/>
      <c r="H148" s="119"/>
      <c r="I148" s="119"/>
    </row>
    <row r="149" spans="1:9" x14ac:dyDescent="0.25">
      <c r="A149" s="119"/>
      <c r="B149" s="119"/>
      <c r="C149" s="119"/>
      <c r="D149" s="119"/>
      <c r="E149" s="119"/>
      <c r="F149" s="119"/>
      <c r="G149" s="119"/>
      <c r="H149" s="119"/>
      <c r="I149" s="119"/>
    </row>
    <row r="150" spans="1:9" x14ac:dyDescent="0.25">
      <c r="A150" s="119"/>
      <c r="B150" s="119"/>
      <c r="C150" s="119"/>
      <c r="D150" s="119"/>
      <c r="E150" s="119"/>
      <c r="F150" s="119"/>
      <c r="G150" s="119"/>
      <c r="H150" s="119"/>
      <c r="I150" s="119"/>
    </row>
    <row r="151" spans="1:9" x14ac:dyDescent="0.25">
      <c r="A151" s="119"/>
      <c r="B151" s="119"/>
      <c r="C151" s="119"/>
      <c r="D151" s="119"/>
      <c r="E151" s="119"/>
      <c r="F151" s="119"/>
      <c r="G151" s="119"/>
      <c r="H151" s="119"/>
      <c r="I151" s="119"/>
    </row>
    <row r="152" spans="1:9" x14ac:dyDescent="0.25">
      <c r="A152" s="119"/>
      <c r="B152" s="119"/>
      <c r="C152" s="119"/>
      <c r="D152" s="119"/>
      <c r="E152" s="119"/>
      <c r="F152" s="119"/>
      <c r="G152" s="119"/>
      <c r="H152" s="119"/>
      <c r="I152" s="119"/>
    </row>
    <row r="153" spans="1:9" x14ac:dyDescent="0.25">
      <c r="A153" s="119"/>
      <c r="B153" s="119"/>
      <c r="C153" s="119"/>
      <c r="D153" s="119"/>
      <c r="E153" s="119"/>
      <c r="F153" s="119"/>
      <c r="G153" s="119"/>
      <c r="H153" s="119"/>
      <c r="I153" s="119"/>
    </row>
    <row r="154" spans="1:9" x14ac:dyDescent="0.25">
      <c r="A154" s="119"/>
      <c r="B154" s="119"/>
      <c r="C154" s="119"/>
      <c r="D154" s="119"/>
      <c r="E154" s="119"/>
      <c r="F154" s="119"/>
      <c r="G154" s="119"/>
      <c r="H154" s="119"/>
      <c r="I154" s="119"/>
    </row>
    <row r="155" spans="1:9" x14ac:dyDescent="0.25">
      <c r="A155" s="119"/>
      <c r="B155" s="119"/>
      <c r="C155" s="119"/>
      <c r="D155" s="119"/>
      <c r="E155" s="119"/>
      <c r="F155" s="119"/>
      <c r="G155" s="119"/>
      <c r="H155" s="119"/>
      <c r="I155" s="119"/>
    </row>
    <row r="156" spans="1:9" x14ac:dyDescent="0.25">
      <c r="A156" s="119"/>
      <c r="B156" s="119"/>
      <c r="C156" s="119"/>
      <c r="D156" s="119"/>
      <c r="E156" s="119"/>
      <c r="F156" s="119"/>
      <c r="G156" s="119"/>
      <c r="H156" s="119"/>
      <c r="I156" s="119"/>
    </row>
    <row r="157" spans="1:9" x14ac:dyDescent="0.25">
      <c r="A157" s="119"/>
      <c r="B157" s="119"/>
      <c r="C157" s="119"/>
      <c r="D157" s="119"/>
      <c r="E157" s="119"/>
      <c r="F157" s="119"/>
      <c r="G157" s="119"/>
      <c r="H157" s="119"/>
      <c r="I157" s="119"/>
    </row>
    <row r="158" spans="1:9" x14ac:dyDescent="0.25">
      <c r="A158" s="119"/>
      <c r="B158" s="119"/>
      <c r="C158" s="119"/>
      <c r="D158" s="119"/>
      <c r="E158" s="119"/>
      <c r="F158" s="119"/>
      <c r="G158" s="119"/>
      <c r="H158" s="119"/>
      <c r="I158" s="119"/>
    </row>
    <row r="159" spans="1:9" x14ac:dyDescent="0.25">
      <c r="A159" s="119"/>
      <c r="B159" s="119"/>
      <c r="C159" s="119"/>
      <c r="D159" s="119"/>
      <c r="E159" s="119"/>
      <c r="F159" s="119"/>
      <c r="G159" s="119"/>
      <c r="H159" s="119"/>
      <c r="I159" s="119"/>
    </row>
    <row r="160" spans="1:9" x14ac:dyDescent="0.25">
      <c r="A160" s="119"/>
      <c r="B160" s="119"/>
      <c r="C160" s="119"/>
      <c r="D160" s="119"/>
      <c r="E160" s="119"/>
      <c r="F160" s="119"/>
      <c r="G160" s="119"/>
      <c r="H160" s="119"/>
      <c r="I160" s="119"/>
    </row>
    <row r="161" spans="1:9" x14ac:dyDescent="0.25">
      <c r="A161" s="119"/>
      <c r="B161" s="119"/>
      <c r="C161" s="119"/>
      <c r="D161" s="119"/>
      <c r="E161" s="119"/>
      <c r="F161" s="119"/>
      <c r="G161" s="119"/>
      <c r="H161" s="119"/>
      <c r="I161" s="119"/>
    </row>
    <row r="162" spans="1:9" x14ac:dyDescent="0.25">
      <c r="A162" s="119"/>
      <c r="B162" s="119"/>
      <c r="C162" s="119"/>
      <c r="D162" s="119"/>
      <c r="E162" s="119"/>
      <c r="F162" s="119"/>
      <c r="G162" s="119"/>
      <c r="H162" s="119"/>
      <c r="I162" s="119"/>
    </row>
    <row r="163" spans="1:9" x14ac:dyDescent="0.25">
      <c r="A163" s="119"/>
      <c r="B163" s="119"/>
      <c r="C163" s="119"/>
      <c r="D163" s="119"/>
      <c r="E163" s="119"/>
      <c r="F163" s="119"/>
      <c r="G163" s="119"/>
      <c r="H163" s="119"/>
      <c r="I163" s="119"/>
    </row>
    <row r="164" spans="1:9" x14ac:dyDescent="0.25">
      <c r="A164" s="119"/>
      <c r="B164" s="119"/>
      <c r="C164" s="119"/>
      <c r="D164" s="119"/>
      <c r="E164" s="119"/>
      <c r="F164" s="119"/>
      <c r="G164" s="119"/>
      <c r="H164" s="119"/>
      <c r="I164" s="119"/>
    </row>
    <row r="165" spans="1:9" x14ac:dyDescent="0.25">
      <c r="A165" s="119"/>
      <c r="B165" s="119"/>
      <c r="C165" s="119"/>
      <c r="D165" s="119"/>
      <c r="E165" s="119"/>
      <c r="F165" s="119"/>
      <c r="G165" s="119"/>
      <c r="H165" s="119"/>
      <c r="I165" s="119"/>
    </row>
    <row r="166" spans="1:9" x14ac:dyDescent="0.25">
      <c r="A166" s="119"/>
      <c r="B166" s="119"/>
      <c r="C166" s="119"/>
      <c r="D166" s="119"/>
      <c r="E166" s="119"/>
      <c r="F166" s="119"/>
      <c r="G166" s="119"/>
      <c r="H166" s="119"/>
      <c r="I166" s="119"/>
    </row>
    <row r="167" spans="1:9" x14ac:dyDescent="0.25">
      <c r="A167" s="119"/>
      <c r="B167" s="119"/>
      <c r="C167" s="119"/>
      <c r="D167" s="119"/>
      <c r="E167" s="119"/>
      <c r="F167" s="119"/>
      <c r="G167" s="119"/>
      <c r="H167" s="119"/>
      <c r="I167" s="119"/>
    </row>
    <row r="168" spans="1:9" x14ac:dyDescent="0.25">
      <c r="A168" s="119"/>
      <c r="B168" s="119"/>
      <c r="C168" s="119"/>
      <c r="D168" s="119"/>
      <c r="E168" s="119"/>
      <c r="F168" s="119"/>
      <c r="G168" s="119"/>
      <c r="H168" s="119"/>
      <c r="I168" s="119"/>
    </row>
    <row r="169" spans="1:9" x14ac:dyDescent="0.25">
      <c r="A169" s="119"/>
      <c r="B169" s="119"/>
      <c r="C169" s="119"/>
      <c r="D169" s="119"/>
      <c r="E169" s="119"/>
      <c r="F169" s="119"/>
      <c r="G169" s="119"/>
      <c r="H169" s="119"/>
      <c r="I169" s="119"/>
    </row>
    <row r="170" spans="1:9" x14ac:dyDescent="0.25">
      <c r="A170" s="119"/>
      <c r="B170" s="119"/>
      <c r="C170" s="119"/>
      <c r="D170" s="119"/>
      <c r="E170" s="119"/>
      <c r="F170" s="119"/>
      <c r="G170" s="119"/>
      <c r="H170" s="119"/>
      <c r="I170" s="119"/>
    </row>
    <row r="171" spans="1:9" x14ac:dyDescent="0.25">
      <c r="A171" s="119"/>
      <c r="B171" s="119"/>
      <c r="C171" s="119"/>
      <c r="D171" s="119"/>
      <c r="E171" s="119"/>
      <c r="F171" s="119"/>
      <c r="G171" s="119"/>
      <c r="H171" s="119"/>
      <c r="I171" s="119"/>
    </row>
    <row r="172" spans="1:9" x14ac:dyDescent="0.25">
      <c r="A172" s="119"/>
      <c r="B172" s="119"/>
      <c r="C172" s="119"/>
      <c r="D172" s="119"/>
      <c r="E172" s="119"/>
      <c r="F172" s="119"/>
      <c r="G172" s="119"/>
      <c r="H172" s="119"/>
      <c r="I172" s="119"/>
    </row>
    <row r="173" spans="1:9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</row>
    <row r="174" spans="1:9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</row>
    <row r="175" spans="1:9" x14ac:dyDescent="0.25">
      <c r="A175" s="119"/>
      <c r="B175" s="119"/>
      <c r="C175" s="119"/>
      <c r="D175" s="119"/>
      <c r="E175" s="119"/>
      <c r="F175" s="119"/>
      <c r="G175" s="119"/>
      <c r="H175" s="119"/>
      <c r="I175" s="119"/>
    </row>
    <row r="176" spans="1:9" x14ac:dyDescent="0.25">
      <c r="A176" s="119"/>
      <c r="B176" s="119"/>
      <c r="C176" s="119"/>
      <c r="D176" s="119"/>
      <c r="E176" s="119"/>
      <c r="F176" s="119"/>
      <c r="G176" s="119"/>
      <c r="H176" s="119"/>
      <c r="I176" s="119"/>
    </row>
    <row r="177" spans="1:9" x14ac:dyDescent="0.25">
      <c r="A177" s="119"/>
      <c r="B177" s="119"/>
      <c r="C177" s="119"/>
      <c r="D177" s="119"/>
      <c r="E177" s="119"/>
      <c r="F177" s="119"/>
      <c r="G177" s="119"/>
      <c r="H177" s="119"/>
      <c r="I177" s="119"/>
    </row>
    <row r="178" spans="1:9" x14ac:dyDescent="0.25">
      <c r="A178" s="119"/>
      <c r="B178" s="119"/>
      <c r="C178" s="119"/>
      <c r="D178" s="119"/>
      <c r="E178" s="119"/>
      <c r="F178" s="119"/>
      <c r="G178" s="119"/>
      <c r="H178" s="119"/>
      <c r="I178" s="119"/>
    </row>
    <row r="179" spans="1:9" x14ac:dyDescent="0.25">
      <c r="A179" s="119"/>
      <c r="B179" s="119"/>
      <c r="C179" s="119"/>
      <c r="D179" s="119"/>
      <c r="E179" s="119"/>
      <c r="F179" s="119"/>
      <c r="G179" s="119"/>
      <c r="H179" s="119"/>
      <c r="I179" s="119"/>
    </row>
    <row r="180" spans="1:9" x14ac:dyDescent="0.25">
      <c r="A180" s="119"/>
      <c r="B180" s="119"/>
      <c r="C180" s="119"/>
      <c r="D180" s="119"/>
      <c r="E180" s="119"/>
      <c r="F180" s="119"/>
      <c r="G180" s="119"/>
      <c r="H180" s="119"/>
      <c r="I180" s="119"/>
    </row>
    <row r="181" spans="1:9" x14ac:dyDescent="0.25">
      <c r="A181" s="119"/>
      <c r="B181" s="119"/>
      <c r="C181" s="119"/>
      <c r="D181" s="119"/>
      <c r="E181" s="119"/>
      <c r="F181" s="119"/>
      <c r="G181" s="119"/>
      <c r="H181" s="119"/>
      <c r="I181" s="119"/>
    </row>
    <row r="182" spans="1:9" x14ac:dyDescent="0.25">
      <c r="A182" s="119"/>
      <c r="B182" s="119"/>
      <c r="C182" s="119"/>
      <c r="D182" s="119"/>
      <c r="E182" s="119"/>
      <c r="F182" s="119"/>
      <c r="G182" s="119"/>
      <c r="H182" s="119"/>
      <c r="I182" s="119"/>
    </row>
    <row r="183" spans="1:9" x14ac:dyDescent="0.25">
      <c r="A183" s="119"/>
      <c r="B183" s="119"/>
      <c r="C183" s="119"/>
      <c r="D183" s="119"/>
      <c r="E183" s="119"/>
      <c r="F183" s="119"/>
      <c r="G183" s="119"/>
      <c r="H183" s="119"/>
      <c r="I183" s="119"/>
    </row>
    <row r="184" spans="1:9" x14ac:dyDescent="0.25">
      <c r="A184" s="119"/>
      <c r="B184" s="119"/>
      <c r="C184" s="119"/>
      <c r="D184" s="119"/>
      <c r="E184" s="119"/>
      <c r="F184" s="119"/>
      <c r="G184" s="119"/>
      <c r="H184" s="119"/>
      <c r="I184" s="119"/>
    </row>
    <row r="185" spans="1:9" x14ac:dyDescent="0.25">
      <c r="A185" s="119"/>
      <c r="B185" s="119"/>
      <c r="C185" s="119"/>
      <c r="D185" s="119"/>
      <c r="E185" s="119"/>
      <c r="F185" s="119"/>
      <c r="G185" s="119"/>
      <c r="H185" s="119"/>
      <c r="I185" s="119"/>
    </row>
    <row r="186" spans="1:9" x14ac:dyDescent="0.25">
      <c r="A186" s="119"/>
      <c r="B186" s="119"/>
      <c r="C186" s="119"/>
      <c r="D186" s="119"/>
      <c r="E186" s="119"/>
      <c r="F186" s="119"/>
      <c r="G186" s="119"/>
      <c r="H186" s="119"/>
      <c r="I186" s="119"/>
    </row>
    <row r="187" spans="1:9" x14ac:dyDescent="0.25">
      <c r="A187" s="119"/>
      <c r="B187" s="119"/>
      <c r="C187" s="119"/>
      <c r="D187" s="119"/>
      <c r="E187" s="119"/>
      <c r="F187" s="119"/>
      <c r="G187" s="119"/>
      <c r="H187" s="119"/>
      <c r="I187" s="119"/>
    </row>
    <row r="188" spans="1:9" x14ac:dyDescent="0.25">
      <c r="A188" s="119"/>
      <c r="B188" s="119"/>
      <c r="C188" s="119"/>
      <c r="D188" s="119"/>
      <c r="E188" s="119"/>
      <c r="F188" s="119"/>
      <c r="G188" s="119"/>
      <c r="H188" s="119"/>
      <c r="I188" s="119"/>
    </row>
    <row r="189" spans="1:9" x14ac:dyDescent="0.25">
      <c r="A189" s="119"/>
      <c r="B189" s="119"/>
      <c r="C189" s="119"/>
      <c r="D189" s="119"/>
      <c r="E189" s="119"/>
      <c r="F189" s="119"/>
      <c r="G189" s="119"/>
      <c r="H189" s="119"/>
      <c r="I189" s="119"/>
    </row>
    <row r="190" spans="1:9" x14ac:dyDescent="0.25">
      <c r="A190" s="119"/>
      <c r="B190" s="119"/>
      <c r="C190" s="119"/>
      <c r="D190" s="119"/>
      <c r="E190" s="119"/>
      <c r="F190" s="119"/>
      <c r="G190" s="119"/>
      <c r="H190" s="119"/>
      <c r="I190" s="119"/>
    </row>
    <row r="191" spans="1:9" x14ac:dyDescent="0.25">
      <c r="A191" s="119"/>
      <c r="B191" s="119"/>
      <c r="C191" s="119"/>
      <c r="D191" s="119"/>
      <c r="E191" s="119"/>
      <c r="F191" s="119"/>
      <c r="G191" s="119"/>
      <c r="H191" s="119"/>
      <c r="I191" s="119"/>
    </row>
    <row r="192" spans="1:9" x14ac:dyDescent="0.25">
      <c r="A192" s="119"/>
      <c r="B192" s="119"/>
      <c r="C192" s="119"/>
      <c r="D192" s="119"/>
      <c r="E192" s="119"/>
      <c r="F192" s="119"/>
      <c r="G192" s="119"/>
      <c r="H192" s="119"/>
      <c r="I192" s="119"/>
    </row>
    <row r="193" spans="1:9" x14ac:dyDescent="0.25">
      <c r="A193" s="119"/>
      <c r="B193" s="119"/>
      <c r="C193" s="119"/>
      <c r="D193" s="119"/>
      <c r="E193" s="119"/>
      <c r="F193" s="119"/>
      <c r="G193" s="119"/>
      <c r="H193" s="119"/>
      <c r="I193" s="119"/>
    </row>
    <row r="194" spans="1:9" x14ac:dyDescent="0.25">
      <c r="A194" s="119"/>
      <c r="B194" s="119"/>
      <c r="C194" s="119"/>
      <c r="D194" s="119"/>
      <c r="E194" s="119"/>
      <c r="F194" s="119"/>
      <c r="G194" s="119"/>
      <c r="H194" s="119"/>
      <c r="I194" s="119"/>
    </row>
    <row r="195" spans="1:9" x14ac:dyDescent="0.25">
      <c r="A195" s="119"/>
      <c r="B195" s="119"/>
      <c r="C195" s="119"/>
      <c r="D195" s="119"/>
      <c r="E195" s="119"/>
      <c r="F195" s="119"/>
      <c r="G195" s="119"/>
      <c r="H195" s="119"/>
      <c r="I195" s="119"/>
    </row>
    <row r="196" spans="1:9" x14ac:dyDescent="0.25">
      <c r="A196" s="119"/>
      <c r="B196" s="119"/>
      <c r="C196" s="119"/>
      <c r="D196" s="119"/>
      <c r="E196" s="119"/>
      <c r="F196" s="119"/>
      <c r="G196" s="119"/>
      <c r="H196" s="119"/>
      <c r="I196" s="119"/>
    </row>
    <row r="197" spans="1:9" x14ac:dyDescent="0.25">
      <c r="A197" s="119"/>
      <c r="B197" s="119"/>
      <c r="C197" s="119"/>
      <c r="D197" s="119"/>
      <c r="E197" s="119"/>
      <c r="F197" s="119"/>
      <c r="G197" s="119"/>
      <c r="H197" s="119"/>
      <c r="I197" s="119"/>
    </row>
    <row r="198" spans="1:9" x14ac:dyDescent="0.25">
      <c r="A198" s="119"/>
      <c r="B198" s="119"/>
      <c r="C198" s="119"/>
      <c r="D198" s="119"/>
      <c r="E198" s="119"/>
      <c r="F198" s="119"/>
      <c r="G198" s="119"/>
      <c r="H198" s="119"/>
      <c r="I198" s="119"/>
    </row>
    <row r="199" spans="1:9" x14ac:dyDescent="0.25">
      <c r="A199" s="119"/>
      <c r="B199" s="119"/>
      <c r="C199" s="119"/>
      <c r="D199" s="119"/>
      <c r="E199" s="119"/>
      <c r="F199" s="119"/>
      <c r="G199" s="119"/>
      <c r="H199" s="119"/>
      <c r="I199" s="119"/>
    </row>
    <row r="200" spans="1:9" x14ac:dyDescent="0.25">
      <c r="A200" s="119"/>
      <c r="B200" s="119"/>
      <c r="C200" s="119"/>
      <c r="D200" s="119"/>
      <c r="E200" s="119"/>
      <c r="F200" s="119"/>
      <c r="G200" s="119"/>
      <c r="H200" s="119"/>
      <c r="I200" s="119"/>
    </row>
    <row r="201" spans="1:9" x14ac:dyDescent="0.25">
      <c r="A201" s="119"/>
      <c r="B201" s="119"/>
      <c r="C201" s="119"/>
      <c r="D201" s="119"/>
      <c r="E201" s="119"/>
      <c r="F201" s="119"/>
      <c r="G201" s="119"/>
      <c r="H201" s="119"/>
      <c r="I201" s="119"/>
    </row>
    <row r="202" spans="1:9" x14ac:dyDescent="0.25">
      <c r="A202" s="119"/>
      <c r="B202" s="119"/>
      <c r="C202" s="119"/>
      <c r="D202" s="119"/>
      <c r="E202" s="119"/>
      <c r="F202" s="119"/>
      <c r="G202" s="119"/>
      <c r="H202" s="119"/>
      <c r="I202" s="119"/>
    </row>
    <row r="203" spans="1:9" x14ac:dyDescent="0.25">
      <c r="A203" s="119"/>
      <c r="B203" s="119"/>
      <c r="C203" s="119"/>
      <c r="D203" s="119"/>
      <c r="E203" s="119"/>
      <c r="F203" s="119"/>
      <c r="G203" s="119"/>
      <c r="H203" s="119"/>
      <c r="I203" s="119"/>
    </row>
    <row r="204" spans="1:9" x14ac:dyDescent="0.25">
      <c r="A204" s="119"/>
      <c r="B204" s="119"/>
      <c r="C204" s="119"/>
      <c r="D204" s="119"/>
      <c r="E204" s="119"/>
      <c r="F204" s="119"/>
      <c r="G204" s="119"/>
      <c r="H204" s="119"/>
      <c r="I204" s="119"/>
    </row>
    <row r="205" spans="1:9" x14ac:dyDescent="0.25">
      <c r="A205" s="119"/>
      <c r="B205" s="119"/>
      <c r="C205" s="119"/>
      <c r="D205" s="119"/>
      <c r="E205" s="119"/>
      <c r="F205" s="119"/>
      <c r="G205" s="119"/>
      <c r="H205" s="119"/>
      <c r="I205" s="119"/>
    </row>
    <row r="206" spans="1:9" x14ac:dyDescent="0.25">
      <c r="A206" s="119"/>
      <c r="B206" s="119"/>
      <c r="C206" s="119"/>
      <c r="D206" s="119"/>
      <c r="E206" s="119"/>
      <c r="F206" s="119"/>
      <c r="G206" s="119"/>
      <c r="H206" s="119"/>
      <c r="I206" s="119"/>
    </row>
    <row r="207" spans="1:9" x14ac:dyDescent="0.25">
      <c r="A207" s="119"/>
      <c r="B207" s="119"/>
      <c r="C207" s="119"/>
      <c r="D207" s="119"/>
      <c r="E207" s="119"/>
      <c r="F207" s="119"/>
      <c r="G207" s="119"/>
      <c r="H207" s="119"/>
      <c r="I207" s="119"/>
    </row>
    <row r="208" spans="1:9" x14ac:dyDescent="0.25">
      <c r="A208" s="119"/>
      <c r="B208" s="119"/>
      <c r="C208" s="119"/>
      <c r="D208" s="119"/>
      <c r="E208" s="119"/>
      <c r="F208" s="119"/>
      <c r="G208" s="119"/>
      <c r="H208" s="119"/>
      <c r="I208" s="119"/>
    </row>
    <row r="209" spans="1:9" x14ac:dyDescent="0.25">
      <c r="A209" s="119"/>
      <c r="B209" s="119"/>
      <c r="C209" s="119"/>
      <c r="D209" s="119"/>
      <c r="E209" s="119"/>
      <c r="F209" s="119"/>
      <c r="G209" s="119"/>
      <c r="H209" s="119"/>
      <c r="I209" s="119"/>
    </row>
    <row r="210" spans="1:9" x14ac:dyDescent="0.25">
      <c r="A210" s="119"/>
      <c r="B210" s="119"/>
      <c r="C210" s="119"/>
      <c r="D210" s="119"/>
      <c r="E210" s="119"/>
      <c r="F210" s="119"/>
      <c r="G210" s="119"/>
      <c r="H210" s="119"/>
      <c r="I210" s="119"/>
    </row>
    <row r="211" spans="1:9" x14ac:dyDescent="0.25">
      <c r="A211" s="119"/>
      <c r="B211" s="119"/>
      <c r="C211" s="119"/>
      <c r="D211" s="119"/>
      <c r="E211" s="119"/>
      <c r="F211" s="119"/>
      <c r="G211" s="119"/>
      <c r="H211" s="119"/>
      <c r="I211" s="119"/>
    </row>
    <row r="212" spans="1:9" x14ac:dyDescent="0.25">
      <c r="A212" s="119"/>
      <c r="B212" s="119"/>
      <c r="C212" s="119"/>
      <c r="D212" s="119"/>
      <c r="E212" s="119"/>
      <c r="F212" s="119"/>
      <c r="G212" s="119"/>
      <c r="H212" s="119"/>
      <c r="I212" s="119"/>
    </row>
    <row r="213" spans="1:9" x14ac:dyDescent="0.25">
      <c r="A213" s="119"/>
      <c r="B213" s="119"/>
      <c r="C213" s="119"/>
      <c r="D213" s="119"/>
      <c r="E213" s="119"/>
      <c r="F213" s="119"/>
      <c r="G213" s="119"/>
      <c r="H213" s="119"/>
      <c r="I213" s="119"/>
    </row>
    <row r="214" spans="1:9" x14ac:dyDescent="0.25">
      <c r="A214" s="119"/>
      <c r="B214" s="119"/>
      <c r="C214" s="119"/>
      <c r="D214" s="119"/>
      <c r="E214" s="119"/>
      <c r="F214" s="119"/>
      <c r="G214" s="119"/>
      <c r="H214" s="119"/>
      <c r="I214" s="119"/>
    </row>
    <row r="215" spans="1:9" x14ac:dyDescent="0.25">
      <c r="A215" s="119"/>
      <c r="B215" s="119"/>
      <c r="C215" s="119"/>
      <c r="D215" s="119"/>
      <c r="E215" s="119"/>
      <c r="F215" s="119"/>
      <c r="G215" s="119"/>
      <c r="H215" s="119"/>
      <c r="I215" s="119"/>
    </row>
    <row r="216" spans="1:9" x14ac:dyDescent="0.25">
      <c r="A216" s="119"/>
      <c r="B216" s="119"/>
      <c r="C216" s="119"/>
      <c r="D216" s="119"/>
      <c r="E216" s="119"/>
      <c r="F216" s="119"/>
      <c r="G216" s="119"/>
      <c r="H216" s="119"/>
      <c r="I216" s="119"/>
    </row>
    <row r="217" spans="1:9" x14ac:dyDescent="0.25">
      <c r="A217" s="119"/>
      <c r="B217" s="119"/>
      <c r="C217" s="119"/>
      <c r="D217" s="119"/>
      <c r="E217" s="119"/>
      <c r="F217" s="119"/>
      <c r="G217" s="119"/>
      <c r="H217" s="119"/>
      <c r="I217" s="119"/>
    </row>
    <row r="218" spans="1:9" x14ac:dyDescent="0.25">
      <c r="A218" s="119"/>
      <c r="B218" s="119"/>
      <c r="C218" s="119"/>
      <c r="D218" s="119"/>
      <c r="E218" s="119"/>
      <c r="F218" s="119"/>
      <c r="G218" s="119"/>
      <c r="H218" s="119"/>
      <c r="I218" s="119"/>
    </row>
    <row r="219" spans="1:9" x14ac:dyDescent="0.25">
      <c r="A219" s="119"/>
      <c r="B219" s="119"/>
      <c r="C219" s="119"/>
      <c r="D219" s="119"/>
      <c r="E219" s="119"/>
      <c r="F219" s="119"/>
      <c r="G219" s="119"/>
      <c r="H219" s="119"/>
      <c r="I219" s="119"/>
    </row>
    <row r="220" spans="1:9" x14ac:dyDescent="0.25">
      <c r="A220" s="119"/>
      <c r="B220" s="119"/>
      <c r="C220" s="119"/>
      <c r="D220" s="119"/>
      <c r="E220" s="119"/>
      <c r="F220" s="119"/>
      <c r="G220" s="119"/>
      <c r="H220" s="119"/>
      <c r="I220" s="119"/>
    </row>
    <row r="221" spans="1:9" x14ac:dyDescent="0.25">
      <c r="A221" s="119"/>
      <c r="B221" s="119"/>
      <c r="C221" s="119"/>
      <c r="D221" s="119"/>
      <c r="E221" s="119"/>
      <c r="F221" s="119"/>
      <c r="G221" s="119"/>
      <c r="H221" s="119"/>
      <c r="I221" s="119"/>
    </row>
    <row r="222" spans="1:9" x14ac:dyDescent="0.25">
      <c r="A222" s="119"/>
      <c r="B222" s="119"/>
      <c r="C222" s="119"/>
      <c r="D222" s="119"/>
      <c r="E222" s="119"/>
      <c r="F222" s="119"/>
      <c r="G222" s="119"/>
      <c r="H222" s="119"/>
      <c r="I222" s="119"/>
    </row>
    <row r="223" spans="1:9" x14ac:dyDescent="0.25">
      <c r="A223" s="119"/>
      <c r="B223" s="119"/>
      <c r="C223" s="119"/>
      <c r="D223" s="119"/>
      <c r="E223" s="119"/>
      <c r="F223" s="119"/>
      <c r="G223" s="119"/>
      <c r="H223" s="119"/>
      <c r="I223" s="119"/>
    </row>
    <row r="224" spans="1:9" x14ac:dyDescent="0.25">
      <c r="A224" s="119"/>
      <c r="B224" s="119"/>
      <c r="C224" s="119"/>
      <c r="D224" s="119"/>
      <c r="E224" s="119"/>
      <c r="F224" s="119"/>
      <c r="G224" s="119"/>
      <c r="H224" s="119"/>
      <c r="I224" s="119"/>
    </row>
    <row r="225" spans="1:9" x14ac:dyDescent="0.25">
      <c r="A225" s="119"/>
      <c r="B225" s="119"/>
      <c r="C225" s="119"/>
      <c r="D225" s="119"/>
      <c r="E225" s="119"/>
      <c r="F225" s="119"/>
      <c r="G225" s="119"/>
      <c r="H225" s="119"/>
      <c r="I225" s="119"/>
    </row>
    <row r="226" spans="1:9" x14ac:dyDescent="0.25">
      <c r="A226" s="119"/>
      <c r="B226" s="119"/>
      <c r="C226" s="119"/>
      <c r="D226" s="119"/>
      <c r="E226" s="119"/>
      <c r="F226" s="119"/>
      <c r="G226" s="119"/>
      <c r="H226" s="119"/>
      <c r="I226" s="119"/>
    </row>
    <row r="227" spans="1:9" x14ac:dyDescent="0.25">
      <c r="A227" s="119"/>
      <c r="B227" s="119"/>
      <c r="C227" s="119"/>
      <c r="D227" s="119"/>
      <c r="E227" s="119"/>
      <c r="F227" s="119"/>
      <c r="G227" s="119"/>
      <c r="H227" s="119"/>
      <c r="I227" s="119"/>
    </row>
    <row r="228" spans="1:9" x14ac:dyDescent="0.25">
      <c r="A228" s="119"/>
      <c r="B228" s="119"/>
      <c r="C228" s="119"/>
      <c r="D228" s="119"/>
      <c r="E228" s="119"/>
      <c r="F228" s="119"/>
      <c r="G228" s="119"/>
      <c r="H228" s="119"/>
      <c r="I228" s="119"/>
    </row>
    <row r="229" spans="1:9" x14ac:dyDescent="0.25">
      <c r="A229" s="119"/>
      <c r="B229" s="119"/>
      <c r="C229" s="119"/>
      <c r="D229" s="119"/>
      <c r="E229" s="119"/>
      <c r="F229" s="119"/>
      <c r="G229" s="119"/>
      <c r="H229" s="119"/>
      <c r="I229" s="119"/>
    </row>
    <row r="230" spans="1:9" x14ac:dyDescent="0.25">
      <c r="A230" s="119"/>
      <c r="B230" s="119"/>
      <c r="C230" s="119"/>
      <c r="D230" s="119"/>
      <c r="E230" s="119"/>
      <c r="F230" s="119"/>
      <c r="G230" s="119"/>
      <c r="H230" s="119"/>
      <c r="I230" s="119"/>
    </row>
    <row r="231" spans="1:9" x14ac:dyDescent="0.25">
      <c r="A231" s="119"/>
      <c r="B231" s="119"/>
      <c r="C231" s="119"/>
      <c r="D231" s="119"/>
      <c r="E231" s="119"/>
      <c r="F231" s="119"/>
      <c r="G231" s="119"/>
      <c r="H231" s="119"/>
      <c r="I231" s="119"/>
    </row>
    <row r="232" spans="1:9" x14ac:dyDescent="0.25">
      <c r="A232" s="119"/>
      <c r="B232" s="119"/>
      <c r="C232" s="119"/>
      <c r="D232" s="119"/>
      <c r="E232" s="119"/>
      <c r="F232" s="119"/>
      <c r="G232" s="119"/>
      <c r="H232" s="119"/>
      <c r="I232" s="119"/>
    </row>
    <row r="233" spans="1:9" x14ac:dyDescent="0.25">
      <c r="A233" s="119"/>
      <c r="B233" s="119"/>
      <c r="C233" s="119"/>
      <c r="D233" s="119"/>
      <c r="E233" s="119"/>
      <c r="F233" s="119"/>
      <c r="G233" s="119"/>
      <c r="H233" s="119"/>
      <c r="I233" s="119"/>
    </row>
    <row r="234" spans="1:9" x14ac:dyDescent="0.25">
      <c r="A234" s="119"/>
      <c r="B234" s="119"/>
      <c r="C234" s="119"/>
      <c r="D234" s="119"/>
      <c r="E234" s="119"/>
      <c r="F234" s="119"/>
      <c r="G234" s="119"/>
      <c r="H234" s="119"/>
      <c r="I234" s="119"/>
    </row>
    <row r="235" spans="1:9" x14ac:dyDescent="0.25">
      <c r="A235" s="119"/>
      <c r="B235" s="119"/>
      <c r="C235" s="119"/>
      <c r="D235" s="119"/>
      <c r="E235" s="119"/>
      <c r="F235" s="119"/>
      <c r="G235" s="119"/>
      <c r="H235" s="119"/>
      <c r="I235" s="119"/>
    </row>
    <row r="236" spans="1:9" x14ac:dyDescent="0.25">
      <c r="A236" s="119"/>
      <c r="B236" s="119"/>
      <c r="C236" s="119"/>
      <c r="D236" s="119"/>
      <c r="E236" s="119"/>
      <c r="F236" s="119"/>
      <c r="G236" s="119"/>
      <c r="H236" s="119"/>
      <c r="I236" s="119"/>
    </row>
    <row r="237" spans="1:9" x14ac:dyDescent="0.25">
      <c r="A237" s="119"/>
      <c r="B237" s="119"/>
      <c r="C237" s="119"/>
      <c r="D237" s="119"/>
      <c r="E237" s="119"/>
      <c r="F237" s="119"/>
      <c r="G237" s="119"/>
      <c r="H237" s="119"/>
      <c r="I237" s="119"/>
    </row>
    <row r="238" spans="1:9" x14ac:dyDescent="0.25">
      <c r="A238" s="119"/>
      <c r="B238" s="119"/>
      <c r="C238" s="119"/>
      <c r="D238" s="119"/>
      <c r="E238" s="119"/>
      <c r="F238" s="119"/>
      <c r="G238" s="119"/>
      <c r="H238" s="119"/>
      <c r="I238" s="119"/>
    </row>
    <row r="239" spans="1:9" x14ac:dyDescent="0.25">
      <c r="A239" s="119"/>
      <c r="B239" s="119"/>
      <c r="C239" s="119"/>
      <c r="D239" s="119"/>
      <c r="E239" s="119"/>
      <c r="F239" s="119"/>
      <c r="G239" s="119"/>
      <c r="H239" s="119"/>
      <c r="I239" s="119"/>
    </row>
    <row r="240" spans="1:9" x14ac:dyDescent="0.25">
      <c r="A240" s="119"/>
      <c r="B240" s="119"/>
      <c r="C240" s="119"/>
      <c r="D240" s="119"/>
      <c r="E240" s="119"/>
      <c r="F240" s="119"/>
      <c r="G240" s="119"/>
      <c r="H240" s="119"/>
      <c r="I240" s="119"/>
    </row>
    <row r="241" spans="1:9" x14ac:dyDescent="0.25">
      <c r="A241" s="119"/>
      <c r="B241" s="119"/>
      <c r="C241" s="119"/>
      <c r="D241" s="119"/>
      <c r="E241" s="119"/>
      <c r="F241" s="119"/>
      <c r="G241" s="119"/>
      <c r="H241" s="119"/>
      <c r="I241" s="119"/>
    </row>
    <row r="242" spans="1:9" x14ac:dyDescent="0.25">
      <c r="A242" s="119"/>
      <c r="B242" s="119"/>
      <c r="C242" s="119"/>
      <c r="D242" s="119"/>
      <c r="E242" s="119"/>
      <c r="F242" s="119"/>
      <c r="G242" s="119"/>
      <c r="H242" s="119"/>
      <c r="I242" s="119"/>
    </row>
    <row r="243" spans="1:9" x14ac:dyDescent="0.25">
      <c r="A243" s="119"/>
      <c r="B243" s="119"/>
      <c r="C243" s="119"/>
      <c r="D243" s="119"/>
      <c r="E243" s="119"/>
      <c r="F243" s="119"/>
      <c r="G243" s="119"/>
      <c r="H243" s="119"/>
      <c r="I243" s="119"/>
    </row>
    <row r="244" spans="1:9" x14ac:dyDescent="0.25">
      <c r="A244" s="119"/>
      <c r="B244" s="119"/>
      <c r="C244" s="119"/>
      <c r="D244" s="119"/>
      <c r="E244" s="119"/>
      <c r="F244" s="119"/>
      <c r="G244" s="119"/>
      <c r="H244" s="119"/>
      <c r="I244" s="119"/>
    </row>
    <row r="245" spans="1:9" x14ac:dyDescent="0.25">
      <c r="A245" s="119"/>
      <c r="B245" s="119"/>
      <c r="C245" s="119"/>
      <c r="D245" s="119"/>
      <c r="E245" s="119"/>
      <c r="F245" s="119"/>
      <c r="G245" s="119"/>
      <c r="H245" s="119"/>
      <c r="I245" s="119"/>
    </row>
    <row r="246" spans="1:9" x14ac:dyDescent="0.25">
      <c r="A246" s="119"/>
      <c r="B246" s="119"/>
      <c r="C246" s="119"/>
      <c r="D246" s="119"/>
      <c r="E246" s="119"/>
      <c r="F246" s="119"/>
      <c r="G246" s="119"/>
      <c r="H246" s="119"/>
      <c r="I246" s="119"/>
    </row>
    <row r="247" spans="1:9" x14ac:dyDescent="0.25">
      <c r="A247" s="119"/>
      <c r="B247" s="119"/>
      <c r="C247" s="119"/>
      <c r="D247" s="119"/>
      <c r="E247" s="119"/>
      <c r="F247" s="119"/>
      <c r="G247" s="119"/>
      <c r="H247" s="119"/>
      <c r="I247" s="119"/>
    </row>
    <row r="248" spans="1:9" x14ac:dyDescent="0.25">
      <c r="A248" s="119"/>
      <c r="B248" s="119"/>
      <c r="C248" s="119"/>
      <c r="D248" s="119"/>
      <c r="E248" s="119"/>
      <c r="F248" s="119"/>
      <c r="G248" s="119"/>
      <c r="H248" s="119"/>
      <c r="I248" s="119"/>
    </row>
    <row r="249" spans="1:9" x14ac:dyDescent="0.25">
      <c r="A249" s="119"/>
      <c r="B249" s="119"/>
      <c r="C249" s="119"/>
      <c r="D249" s="119"/>
      <c r="E249" s="119"/>
      <c r="F249" s="119"/>
      <c r="G249" s="119"/>
      <c r="H249" s="119"/>
      <c r="I249" s="119"/>
    </row>
    <row r="250" spans="1:9" x14ac:dyDescent="0.25">
      <c r="A250" s="119"/>
      <c r="B250" s="119"/>
      <c r="C250" s="119"/>
      <c r="D250" s="119"/>
      <c r="E250" s="119"/>
      <c r="F250" s="119"/>
      <c r="G250" s="119"/>
      <c r="H250" s="119"/>
      <c r="I250" s="119"/>
    </row>
    <row r="251" spans="1:9" x14ac:dyDescent="0.25">
      <c r="A251" s="119"/>
      <c r="B251" s="119"/>
      <c r="C251" s="119"/>
      <c r="D251" s="119"/>
      <c r="E251" s="119"/>
      <c r="F251" s="119"/>
      <c r="G251" s="119"/>
      <c r="H251" s="119"/>
      <c r="I251" s="119"/>
    </row>
    <row r="252" spans="1:9" x14ac:dyDescent="0.25">
      <c r="A252" s="119"/>
      <c r="B252" s="119"/>
      <c r="C252" s="119"/>
      <c r="D252" s="119"/>
      <c r="E252" s="119"/>
      <c r="F252" s="119"/>
      <c r="G252" s="119"/>
      <c r="H252" s="119"/>
      <c r="I252" s="119"/>
    </row>
    <row r="253" spans="1:9" x14ac:dyDescent="0.25">
      <c r="A253" s="119"/>
      <c r="B253" s="119"/>
      <c r="C253" s="119"/>
      <c r="D253" s="119"/>
      <c r="E253" s="119"/>
      <c r="F253" s="119"/>
      <c r="G253" s="119"/>
      <c r="H253" s="119"/>
      <c r="I253" s="119"/>
    </row>
    <row r="254" spans="1:9" x14ac:dyDescent="0.25">
      <c r="A254" s="119"/>
      <c r="B254" s="119"/>
      <c r="C254" s="119"/>
      <c r="D254" s="119"/>
      <c r="E254" s="119"/>
      <c r="F254" s="119"/>
      <c r="G254" s="119"/>
      <c r="H254" s="119"/>
      <c r="I254" s="119"/>
    </row>
    <row r="255" spans="1:9" x14ac:dyDescent="0.25">
      <c r="A255" s="119"/>
      <c r="B255" s="119"/>
      <c r="C255" s="119"/>
      <c r="D255" s="119"/>
      <c r="E255" s="119"/>
      <c r="F255" s="119"/>
      <c r="G255" s="119"/>
      <c r="H255" s="119"/>
      <c r="I255" s="119"/>
    </row>
    <row r="256" spans="1:9" x14ac:dyDescent="0.25">
      <c r="A256" s="119"/>
      <c r="B256" s="119"/>
      <c r="C256" s="119"/>
      <c r="D256" s="119"/>
      <c r="E256" s="119"/>
      <c r="F256" s="119"/>
      <c r="G256" s="119"/>
      <c r="H256" s="119"/>
      <c r="I256" s="119"/>
    </row>
    <row r="257" spans="1:9" x14ac:dyDescent="0.25">
      <c r="A257" s="119"/>
      <c r="B257" s="119"/>
      <c r="C257" s="119"/>
      <c r="D257" s="119"/>
      <c r="E257" s="119"/>
      <c r="F257" s="119"/>
      <c r="G257" s="119"/>
      <c r="H257" s="119"/>
      <c r="I257" s="119"/>
    </row>
    <row r="258" spans="1:9" x14ac:dyDescent="0.25">
      <c r="A258" s="119"/>
      <c r="B258" s="119"/>
      <c r="C258" s="119"/>
      <c r="D258" s="119"/>
      <c r="E258" s="119"/>
      <c r="F258" s="119"/>
      <c r="G258" s="119"/>
      <c r="H258" s="119"/>
      <c r="I258" s="119"/>
    </row>
    <row r="259" spans="1:9" x14ac:dyDescent="0.25">
      <c r="A259" s="119"/>
      <c r="B259" s="119"/>
      <c r="C259" s="119"/>
      <c r="D259" s="119"/>
      <c r="E259" s="119"/>
      <c r="F259" s="119"/>
      <c r="G259" s="119"/>
      <c r="H259" s="119"/>
      <c r="I259" s="119"/>
    </row>
    <row r="260" spans="1:9" x14ac:dyDescent="0.25">
      <c r="A260" s="119"/>
      <c r="B260" s="119"/>
      <c r="C260" s="119"/>
      <c r="D260" s="119"/>
      <c r="E260" s="119"/>
      <c r="F260" s="119"/>
      <c r="G260" s="119"/>
      <c r="H260" s="119"/>
      <c r="I260" s="119"/>
    </row>
    <row r="261" spans="1:9" x14ac:dyDescent="0.25">
      <c r="A261" s="119"/>
      <c r="B261" s="119"/>
      <c r="C261" s="119"/>
      <c r="D261" s="119"/>
      <c r="E261" s="119"/>
      <c r="F261" s="119"/>
      <c r="G261" s="119"/>
      <c r="H261" s="119"/>
      <c r="I261" s="119"/>
    </row>
    <row r="262" spans="1:9" x14ac:dyDescent="0.25">
      <c r="A262" s="119"/>
      <c r="B262" s="119"/>
      <c r="C262" s="119"/>
      <c r="D262" s="119"/>
      <c r="E262" s="119"/>
      <c r="F262" s="119"/>
      <c r="G262" s="119"/>
      <c r="H262" s="119"/>
      <c r="I262" s="119"/>
    </row>
    <row r="263" spans="1:9" x14ac:dyDescent="0.25">
      <c r="A263" s="119"/>
      <c r="B263" s="119"/>
      <c r="C263" s="119"/>
      <c r="D263" s="119"/>
      <c r="E263" s="119"/>
      <c r="F263" s="119"/>
      <c r="G263" s="119"/>
      <c r="H263" s="119"/>
      <c r="I263" s="119"/>
    </row>
    <row r="264" spans="1:9" x14ac:dyDescent="0.25">
      <c r="A264" s="119"/>
      <c r="B264" s="119"/>
      <c r="C264" s="119"/>
      <c r="D264" s="119"/>
      <c r="E264" s="119"/>
      <c r="F264" s="119"/>
      <c r="G264" s="119"/>
      <c r="H264" s="119"/>
      <c r="I264" s="119"/>
    </row>
    <row r="265" spans="1:9" x14ac:dyDescent="0.25">
      <c r="A265" s="119"/>
      <c r="B265" s="119"/>
      <c r="C265" s="119"/>
      <c r="D265" s="119"/>
      <c r="E265" s="119"/>
      <c r="F265" s="119"/>
      <c r="G265" s="119"/>
      <c r="H265" s="119"/>
      <c r="I265" s="119"/>
    </row>
    <row r="266" spans="1:9" x14ac:dyDescent="0.25">
      <c r="A266" s="119"/>
      <c r="B266" s="119"/>
      <c r="C266" s="119"/>
      <c r="D266" s="119"/>
      <c r="E266" s="119"/>
      <c r="F266" s="119"/>
      <c r="G266" s="119"/>
      <c r="H266" s="119"/>
      <c r="I266" s="119"/>
    </row>
    <row r="267" spans="1:9" x14ac:dyDescent="0.25">
      <c r="A267" s="119"/>
      <c r="B267" s="119"/>
      <c r="C267" s="119"/>
      <c r="D267" s="119"/>
      <c r="E267" s="119"/>
      <c r="F267" s="119"/>
      <c r="G267" s="119"/>
      <c r="H267" s="119"/>
      <c r="I267" s="119"/>
    </row>
    <row r="268" spans="1:9" x14ac:dyDescent="0.25">
      <c r="A268" s="119"/>
      <c r="B268" s="119"/>
      <c r="C268" s="119"/>
      <c r="D268" s="119"/>
      <c r="E268" s="119"/>
      <c r="F268" s="119"/>
      <c r="G268" s="119"/>
      <c r="H268" s="119"/>
      <c r="I268" s="119"/>
    </row>
    <row r="269" spans="1:9" x14ac:dyDescent="0.25">
      <c r="A269" s="119"/>
      <c r="B269" s="119"/>
      <c r="C269" s="119"/>
      <c r="D269" s="119"/>
      <c r="E269" s="119"/>
      <c r="F269" s="119"/>
      <c r="G269" s="119"/>
      <c r="H269" s="119"/>
      <c r="I269" s="119"/>
    </row>
    <row r="270" spans="1:9" x14ac:dyDescent="0.25">
      <c r="A270" s="119"/>
      <c r="B270" s="119"/>
      <c r="C270" s="119"/>
      <c r="D270" s="119"/>
      <c r="E270" s="119"/>
      <c r="F270" s="119"/>
      <c r="G270" s="119"/>
      <c r="H270" s="119"/>
      <c r="I270" s="119"/>
    </row>
    <row r="271" spans="1:9" x14ac:dyDescent="0.25">
      <c r="A271" s="119"/>
      <c r="B271" s="119"/>
      <c r="C271" s="119"/>
      <c r="D271" s="119"/>
      <c r="E271" s="119"/>
      <c r="F271" s="119"/>
      <c r="G271" s="119"/>
      <c r="H271" s="119"/>
      <c r="I271" s="119"/>
    </row>
    <row r="272" spans="1:9" x14ac:dyDescent="0.25">
      <c r="A272" s="119"/>
      <c r="B272" s="119"/>
      <c r="C272" s="119"/>
      <c r="D272" s="119"/>
      <c r="E272" s="119"/>
      <c r="F272" s="119"/>
      <c r="G272" s="119"/>
      <c r="H272" s="119"/>
      <c r="I272" s="119"/>
    </row>
    <row r="273" spans="1:9" x14ac:dyDescent="0.25">
      <c r="A273" s="119"/>
      <c r="B273" s="119"/>
      <c r="C273" s="119"/>
      <c r="D273" s="119"/>
      <c r="E273" s="119"/>
      <c r="F273" s="119"/>
      <c r="G273" s="119"/>
      <c r="H273" s="119"/>
      <c r="I273" s="119"/>
    </row>
    <row r="274" spans="1:9" x14ac:dyDescent="0.25">
      <c r="A274" s="119"/>
      <c r="B274" s="119"/>
      <c r="C274" s="119"/>
      <c r="D274" s="119"/>
      <c r="E274" s="119"/>
      <c r="F274" s="119"/>
      <c r="G274" s="119"/>
      <c r="H274" s="119"/>
      <c r="I274" s="119"/>
    </row>
    <row r="275" spans="1:9" x14ac:dyDescent="0.25">
      <c r="A275" s="119"/>
      <c r="B275" s="119"/>
      <c r="C275" s="119"/>
      <c r="D275" s="119"/>
      <c r="E275" s="119"/>
      <c r="F275" s="119"/>
      <c r="G275" s="119"/>
      <c r="H275" s="119"/>
      <c r="I275" s="119"/>
    </row>
    <row r="276" spans="1:9" x14ac:dyDescent="0.25">
      <c r="A276" s="119"/>
      <c r="B276" s="119"/>
      <c r="C276" s="119"/>
      <c r="D276" s="119"/>
      <c r="E276" s="119"/>
      <c r="F276" s="119"/>
      <c r="G276" s="119"/>
      <c r="H276" s="119"/>
      <c r="I276" s="119"/>
    </row>
    <row r="277" spans="1:9" x14ac:dyDescent="0.25">
      <c r="A277" s="119"/>
      <c r="B277" s="119"/>
      <c r="C277" s="119"/>
      <c r="D277" s="119"/>
      <c r="E277" s="119"/>
      <c r="F277" s="119"/>
      <c r="G277" s="119"/>
      <c r="H277" s="119"/>
      <c r="I277" s="119"/>
    </row>
    <row r="278" spans="1:9" x14ac:dyDescent="0.25">
      <c r="A278" s="119"/>
      <c r="B278" s="119"/>
      <c r="C278" s="119"/>
      <c r="D278" s="119"/>
      <c r="E278" s="119"/>
      <c r="F278" s="119"/>
      <c r="G278" s="119"/>
      <c r="H278" s="119"/>
      <c r="I278" s="119"/>
    </row>
    <row r="279" spans="1:9" x14ac:dyDescent="0.25">
      <c r="A279" s="119"/>
      <c r="B279" s="119"/>
      <c r="C279" s="119"/>
      <c r="D279" s="119"/>
      <c r="E279" s="119"/>
      <c r="F279" s="119"/>
      <c r="G279" s="119"/>
      <c r="H279" s="119"/>
      <c r="I279" s="119"/>
    </row>
    <row r="280" spans="1:9" x14ac:dyDescent="0.25">
      <c r="A280" s="119"/>
      <c r="B280" s="119"/>
      <c r="C280" s="119"/>
      <c r="D280" s="119"/>
      <c r="E280" s="119"/>
      <c r="F280" s="119"/>
      <c r="G280" s="119"/>
      <c r="H280" s="119"/>
      <c r="I280" s="119"/>
    </row>
    <row r="281" spans="1:9" x14ac:dyDescent="0.25">
      <c r="A281" s="119"/>
      <c r="B281" s="119"/>
      <c r="C281" s="119"/>
      <c r="D281" s="119"/>
      <c r="E281" s="119"/>
      <c r="F281" s="119"/>
      <c r="G281" s="119"/>
      <c r="H281" s="119"/>
      <c r="I281" s="119"/>
    </row>
    <row r="282" spans="1:9" x14ac:dyDescent="0.25">
      <c r="A282" s="119"/>
      <c r="B282" s="119"/>
      <c r="C282" s="119"/>
      <c r="D282" s="119"/>
      <c r="E282" s="119"/>
      <c r="F282" s="119"/>
      <c r="G282" s="119"/>
      <c r="H282" s="119"/>
      <c r="I282" s="119"/>
    </row>
    <row r="283" spans="1:9" x14ac:dyDescent="0.25">
      <c r="A283" s="119"/>
      <c r="B283" s="119"/>
      <c r="C283" s="119"/>
      <c r="D283" s="119"/>
      <c r="E283" s="119"/>
      <c r="F283" s="119"/>
      <c r="G283" s="119"/>
      <c r="H283" s="119"/>
      <c r="I283" s="119"/>
    </row>
    <row r="284" spans="1:9" x14ac:dyDescent="0.25">
      <c r="A284" s="119"/>
      <c r="B284" s="119"/>
      <c r="C284" s="119"/>
      <c r="D284" s="119"/>
      <c r="E284" s="119"/>
      <c r="F284" s="119"/>
      <c r="G284" s="119"/>
      <c r="H284" s="119"/>
      <c r="I284" s="119"/>
    </row>
    <row r="285" spans="1:9" x14ac:dyDescent="0.25">
      <c r="A285" s="119"/>
      <c r="B285" s="119"/>
      <c r="C285" s="119"/>
      <c r="D285" s="119"/>
      <c r="E285" s="119"/>
      <c r="F285" s="119"/>
      <c r="G285" s="119"/>
      <c r="H285" s="119"/>
      <c r="I285" s="119"/>
    </row>
    <row r="286" spans="1:9" x14ac:dyDescent="0.25">
      <c r="A286" s="119"/>
      <c r="B286" s="119"/>
      <c r="C286" s="119"/>
      <c r="D286" s="119"/>
      <c r="E286" s="119"/>
      <c r="F286" s="119"/>
      <c r="G286" s="119"/>
      <c r="H286" s="119"/>
      <c r="I286" s="119"/>
    </row>
    <row r="287" spans="1:9" x14ac:dyDescent="0.25">
      <c r="A287" s="119"/>
      <c r="B287" s="119"/>
      <c r="C287" s="119"/>
      <c r="D287" s="119"/>
      <c r="E287" s="119"/>
      <c r="F287" s="119"/>
      <c r="G287" s="119"/>
      <c r="H287" s="119"/>
      <c r="I287" s="119"/>
    </row>
    <row r="288" spans="1:9" x14ac:dyDescent="0.25">
      <c r="A288" s="119"/>
      <c r="B288" s="119"/>
      <c r="C288" s="119"/>
      <c r="D288" s="119"/>
      <c r="E288" s="119"/>
      <c r="F288" s="119"/>
      <c r="G288" s="119"/>
      <c r="H288" s="119"/>
      <c r="I288" s="119"/>
    </row>
    <row r="289" spans="1:9" x14ac:dyDescent="0.25">
      <c r="A289" s="119"/>
      <c r="B289" s="119"/>
      <c r="C289" s="119"/>
      <c r="D289" s="119"/>
      <c r="E289" s="119"/>
      <c r="F289" s="119"/>
      <c r="G289" s="119"/>
      <c r="H289" s="119"/>
      <c r="I289" s="119"/>
    </row>
    <row r="290" spans="1:9" x14ac:dyDescent="0.25">
      <c r="A290" s="119"/>
      <c r="B290" s="119"/>
      <c r="C290" s="119"/>
      <c r="D290" s="119"/>
      <c r="E290" s="119"/>
      <c r="F290" s="119"/>
      <c r="G290" s="119"/>
      <c r="H290" s="119"/>
      <c r="I290" s="119"/>
    </row>
    <row r="291" spans="1:9" x14ac:dyDescent="0.25">
      <c r="A291" s="119"/>
      <c r="B291" s="119"/>
      <c r="C291" s="119"/>
      <c r="D291" s="119"/>
      <c r="E291" s="119"/>
      <c r="F291" s="119"/>
      <c r="G291" s="119"/>
      <c r="H291" s="119"/>
      <c r="I291" s="119"/>
    </row>
    <row r="292" spans="1:9" x14ac:dyDescent="0.25">
      <c r="A292" s="119"/>
      <c r="B292" s="119"/>
      <c r="C292" s="119"/>
      <c r="D292" s="119"/>
      <c r="E292" s="119"/>
      <c r="F292" s="119"/>
      <c r="G292" s="119"/>
      <c r="H292" s="119"/>
      <c r="I292" s="119"/>
    </row>
    <row r="293" spans="1:9" x14ac:dyDescent="0.25">
      <c r="A293" s="119"/>
      <c r="B293" s="119"/>
      <c r="C293" s="119"/>
      <c r="D293" s="119"/>
      <c r="E293" s="119"/>
      <c r="F293" s="119"/>
      <c r="G293" s="119"/>
      <c r="H293" s="119"/>
      <c r="I293" s="119"/>
    </row>
    <row r="294" spans="1:9" x14ac:dyDescent="0.25">
      <c r="A294" s="119"/>
      <c r="B294" s="119"/>
      <c r="C294" s="119"/>
      <c r="D294" s="119"/>
      <c r="E294" s="119"/>
      <c r="F294" s="119"/>
      <c r="G294" s="119"/>
      <c r="H294" s="119"/>
      <c r="I294" s="119"/>
    </row>
    <row r="295" spans="1:9" x14ac:dyDescent="0.25">
      <c r="A295" s="119"/>
      <c r="B295" s="119"/>
      <c r="C295" s="119"/>
      <c r="D295" s="119"/>
      <c r="E295" s="119"/>
      <c r="F295" s="119"/>
      <c r="G295" s="119"/>
      <c r="H295" s="119"/>
      <c r="I295" s="119"/>
    </row>
    <row r="296" spans="1:9" x14ac:dyDescent="0.25">
      <c r="A296" s="119"/>
      <c r="B296" s="119"/>
      <c r="C296" s="119"/>
      <c r="D296" s="119"/>
      <c r="E296" s="119"/>
      <c r="F296" s="119"/>
      <c r="G296" s="119"/>
      <c r="H296" s="119"/>
      <c r="I296" s="119"/>
    </row>
    <row r="297" spans="1:9" x14ac:dyDescent="0.25">
      <c r="A297" s="119"/>
      <c r="B297" s="119"/>
      <c r="C297" s="119"/>
      <c r="D297" s="119"/>
      <c r="E297" s="119"/>
      <c r="F297" s="119"/>
      <c r="G297" s="119"/>
      <c r="H297" s="119"/>
      <c r="I297" s="119"/>
    </row>
    <row r="298" spans="1:9" x14ac:dyDescent="0.25">
      <c r="A298" s="119"/>
      <c r="B298" s="119"/>
      <c r="C298" s="119"/>
      <c r="D298" s="119"/>
      <c r="E298" s="119"/>
      <c r="F298" s="119"/>
      <c r="G298" s="119"/>
      <c r="H298" s="119"/>
      <c r="I298" s="119"/>
    </row>
    <row r="299" spans="1:9" x14ac:dyDescent="0.25">
      <c r="A299" s="119"/>
      <c r="B299" s="119"/>
      <c r="C299" s="119"/>
      <c r="D299" s="119"/>
      <c r="E299" s="119"/>
      <c r="F299" s="119"/>
      <c r="G299" s="119"/>
      <c r="H299" s="119"/>
      <c r="I299" s="119"/>
    </row>
    <row r="300" spans="1:9" x14ac:dyDescent="0.25">
      <c r="A300" s="119"/>
      <c r="B300" s="119"/>
      <c r="C300" s="119"/>
      <c r="D300" s="119"/>
      <c r="E300" s="119"/>
      <c r="F300" s="119"/>
      <c r="G300" s="119"/>
      <c r="H300" s="119"/>
      <c r="I300" s="119"/>
    </row>
    <row r="301" spans="1:9" x14ac:dyDescent="0.25">
      <c r="A301" s="119"/>
      <c r="B301" s="119"/>
      <c r="C301" s="119"/>
      <c r="D301" s="119"/>
      <c r="E301" s="119"/>
      <c r="F301" s="119"/>
      <c r="G301" s="119"/>
      <c r="H301" s="119"/>
      <c r="I301" s="119"/>
    </row>
    <row r="302" spans="1:9" x14ac:dyDescent="0.25">
      <c r="A302" s="119"/>
      <c r="B302" s="119"/>
      <c r="C302" s="119"/>
      <c r="D302" s="119"/>
      <c r="E302" s="119"/>
      <c r="F302" s="119"/>
      <c r="G302" s="119"/>
      <c r="H302" s="119"/>
      <c r="I302" s="119"/>
    </row>
    <row r="303" spans="1:9" x14ac:dyDescent="0.25">
      <c r="A303" s="119"/>
      <c r="B303" s="119"/>
      <c r="C303" s="119"/>
      <c r="D303" s="119"/>
      <c r="E303" s="119"/>
      <c r="F303" s="119"/>
      <c r="G303" s="119"/>
      <c r="H303" s="119"/>
      <c r="I303" s="119"/>
    </row>
    <row r="304" spans="1:9" x14ac:dyDescent="0.25">
      <c r="A304" s="119"/>
      <c r="B304" s="119"/>
      <c r="C304" s="119"/>
      <c r="D304" s="119"/>
      <c r="E304" s="119"/>
      <c r="F304" s="119"/>
      <c r="G304" s="119"/>
      <c r="H304" s="119"/>
      <c r="I304" s="119"/>
    </row>
    <row r="305" spans="1:9" x14ac:dyDescent="0.25">
      <c r="A305" s="119"/>
      <c r="B305" s="119"/>
      <c r="C305" s="119"/>
      <c r="D305" s="119"/>
      <c r="E305" s="119"/>
      <c r="F305" s="119"/>
      <c r="G305" s="119"/>
      <c r="H305" s="119"/>
      <c r="I305" s="119"/>
    </row>
    <row r="306" spans="1:9" x14ac:dyDescent="0.25">
      <c r="A306" s="119"/>
      <c r="B306" s="119"/>
      <c r="C306" s="119"/>
      <c r="D306" s="119"/>
      <c r="E306" s="119"/>
      <c r="F306" s="119"/>
      <c r="G306" s="119"/>
      <c r="H306" s="119"/>
      <c r="I306" s="119"/>
    </row>
    <row r="307" spans="1:9" x14ac:dyDescent="0.25">
      <c r="A307" s="119"/>
      <c r="B307" s="119"/>
      <c r="C307" s="119"/>
      <c r="D307" s="119"/>
      <c r="E307" s="119"/>
      <c r="F307" s="119"/>
      <c r="G307" s="119"/>
      <c r="H307" s="119"/>
      <c r="I307" s="119"/>
    </row>
    <row r="308" spans="1:9" x14ac:dyDescent="0.25">
      <c r="A308" s="119"/>
      <c r="B308" s="119"/>
      <c r="C308" s="119"/>
      <c r="D308" s="119"/>
      <c r="E308" s="119"/>
      <c r="F308" s="119"/>
      <c r="G308" s="119"/>
      <c r="H308" s="119"/>
      <c r="I308" s="119"/>
    </row>
    <row r="309" spans="1:9" x14ac:dyDescent="0.25">
      <c r="A309" s="119"/>
      <c r="B309" s="119"/>
      <c r="C309" s="119"/>
      <c r="D309" s="119"/>
      <c r="E309" s="119"/>
      <c r="F309" s="119"/>
      <c r="G309" s="119"/>
      <c r="H309" s="119"/>
      <c r="I309" s="119"/>
    </row>
    <row r="310" spans="1:9" x14ac:dyDescent="0.25">
      <c r="A310" s="119"/>
      <c r="B310" s="119"/>
      <c r="C310" s="119"/>
      <c r="D310" s="119"/>
      <c r="E310" s="119"/>
      <c r="F310" s="119"/>
      <c r="G310" s="119"/>
      <c r="H310" s="119"/>
      <c r="I310" s="119"/>
    </row>
    <row r="311" spans="1:9" x14ac:dyDescent="0.25">
      <c r="A311" s="119"/>
      <c r="B311" s="119"/>
      <c r="C311" s="119"/>
      <c r="D311" s="119"/>
      <c r="E311" s="119"/>
      <c r="F311" s="119"/>
      <c r="G311" s="119"/>
      <c r="H311" s="119"/>
      <c r="I311" s="119"/>
    </row>
    <row r="312" spans="1:9" x14ac:dyDescent="0.25">
      <c r="A312" s="119"/>
      <c r="B312" s="119"/>
      <c r="C312" s="119"/>
      <c r="D312" s="119"/>
      <c r="E312" s="119"/>
      <c r="F312" s="119"/>
      <c r="G312" s="119"/>
      <c r="H312" s="119"/>
      <c r="I312" s="119"/>
    </row>
    <row r="313" spans="1:9" x14ac:dyDescent="0.25">
      <c r="A313" s="119"/>
      <c r="B313" s="119"/>
      <c r="C313" s="119"/>
      <c r="D313" s="119"/>
      <c r="E313" s="119"/>
      <c r="F313" s="119"/>
      <c r="G313" s="119"/>
      <c r="H313" s="119"/>
      <c r="I313" s="119"/>
    </row>
    <row r="314" spans="1:9" x14ac:dyDescent="0.25">
      <c r="A314" s="119"/>
      <c r="B314" s="119"/>
      <c r="C314" s="119"/>
      <c r="D314" s="119"/>
      <c r="E314" s="119"/>
      <c r="F314" s="119"/>
      <c r="G314" s="119"/>
      <c r="H314" s="119"/>
      <c r="I314" s="119"/>
    </row>
    <row r="315" spans="1:9" x14ac:dyDescent="0.25">
      <c r="A315" s="119"/>
      <c r="B315" s="119"/>
      <c r="C315" s="119"/>
      <c r="D315" s="119"/>
      <c r="E315" s="119"/>
      <c r="F315" s="119"/>
      <c r="G315" s="119"/>
      <c r="H315" s="119"/>
      <c r="I315" s="119"/>
    </row>
    <row r="316" spans="1:9" x14ac:dyDescent="0.25">
      <c r="A316" s="119"/>
      <c r="B316" s="119"/>
      <c r="C316" s="119"/>
      <c r="D316" s="119"/>
      <c r="E316" s="119"/>
      <c r="F316" s="119"/>
      <c r="G316" s="119"/>
      <c r="H316" s="119"/>
      <c r="I316" s="119"/>
    </row>
    <row r="317" spans="1:9" x14ac:dyDescent="0.25">
      <c r="A317" s="119"/>
      <c r="B317" s="119"/>
      <c r="C317" s="119"/>
      <c r="D317" s="119"/>
      <c r="E317" s="119"/>
      <c r="F317" s="119"/>
      <c r="G317" s="119"/>
      <c r="H317" s="119"/>
      <c r="I317" s="119"/>
    </row>
    <row r="318" spans="1:9" x14ac:dyDescent="0.25">
      <c r="A318" s="119"/>
      <c r="B318" s="119"/>
      <c r="C318" s="119"/>
      <c r="D318" s="119"/>
      <c r="E318" s="119"/>
      <c r="F318" s="119"/>
      <c r="G318" s="119"/>
      <c r="H318" s="119"/>
      <c r="I318" s="119"/>
    </row>
    <row r="319" spans="1:9" x14ac:dyDescent="0.25">
      <c r="A319" s="119"/>
      <c r="B319" s="119"/>
      <c r="C319" s="119"/>
      <c r="D319" s="119"/>
      <c r="E319" s="119"/>
      <c r="F319" s="119"/>
      <c r="G319" s="119"/>
      <c r="H319" s="119"/>
      <c r="I319" s="119"/>
    </row>
    <row r="320" spans="1:9" x14ac:dyDescent="0.25">
      <c r="A320" s="119"/>
      <c r="B320" s="119"/>
      <c r="C320" s="119"/>
      <c r="D320" s="119"/>
      <c r="E320" s="119"/>
      <c r="F320" s="119"/>
      <c r="G320" s="119"/>
      <c r="H320" s="119"/>
      <c r="I320" s="119"/>
    </row>
    <row r="321" spans="1:9" x14ac:dyDescent="0.25">
      <c r="A321" s="119"/>
      <c r="B321" s="119"/>
      <c r="C321" s="119"/>
      <c r="D321" s="119"/>
      <c r="E321" s="119"/>
      <c r="F321" s="119"/>
      <c r="G321" s="119"/>
      <c r="H321" s="119"/>
      <c r="I321" s="119"/>
    </row>
    <row r="322" spans="1:9" x14ac:dyDescent="0.25">
      <c r="A322" s="119"/>
      <c r="B322" s="119"/>
      <c r="C322" s="119"/>
      <c r="D322" s="119"/>
      <c r="E322" s="119"/>
      <c r="F322" s="119"/>
      <c r="G322" s="119"/>
      <c r="H322" s="119"/>
      <c r="I322" s="119"/>
    </row>
    <row r="323" spans="1:9" x14ac:dyDescent="0.25">
      <c r="A323" s="119"/>
      <c r="B323" s="119"/>
      <c r="C323" s="119"/>
      <c r="D323" s="119"/>
      <c r="E323" s="119"/>
      <c r="F323" s="119"/>
      <c r="G323" s="119"/>
      <c r="H323" s="119"/>
      <c r="I323" s="119"/>
    </row>
    <row r="324" spans="1:9" x14ac:dyDescent="0.25">
      <c r="A324" s="119"/>
      <c r="B324" s="119"/>
      <c r="C324" s="119"/>
      <c r="D324" s="119"/>
      <c r="E324" s="119"/>
      <c r="F324" s="119"/>
      <c r="G324" s="119"/>
      <c r="H324" s="119"/>
      <c r="I324" s="119"/>
    </row>
    <row r="325" spans="1:9" x14ac:dyDescent="0.25">
      <c r="A325" s="119"/>
      <c r="B325" s="119"/>
      <c r="C325" s="119"/>
      <c r="D325" s="119"/>
      <c r="E325" s="119"/>
      <c r="F325" s="119"/>
      <c r="G325" s="119"/>
      <c r="H325" s="119"/>
      <c r="I325" s="119"/>
    </row>
    <row r="326" spans="1:9" x14ac:dyDescent="0.25">
      <c r="A326" s="119"/>
      <c r="B326" s="119"/>
      <c r="C326" s="119"/>
      <c r="D326" s="119"/>
      <c r="E326" s="119"/>
      <c r="F326" s="119"/>
      <c r="G326" s="119"/>
      <c r="H326" s="119"/>
      <c r="I326" s="119"/>
    </row>
    <row r="327" spans="1:9" x14ac:dyDescent="0.25">
      <c r="A327" s="119"/>
      <c r="B327" s="119"/>
      <c r="C327" s="119"/>
      <c r="D327" s="119"/>
      <c r="E327" s="119"/>
      <c r="F327" s="119"/>
      <c r="G327" s="119"/>
      <c r="H327" s="119"/>
      <c r="I327" s="119"/>
    </row>
    <row r="328" spans="1:9" x14ac:dyDescent="0.25">
      <c r="A328" s="119"/>
      <c r="B328" s="119"/>
      <c r="C328" s="119"/>
      <c r="D328" s="119"/>
      <c r="E328" s="119"/>
      <c r="F328" s="119"/>
      <c r="G328" s="119"/>
      <c r="H328" s="119"/>
      <c r="I328" s="119"/>
    </row>
    <row r="329" spans="1:9" x14ac:dyDescent="0.25">
      <c r="A329" s="119"/>
      <c r="B329" s="119"/>
      <c r="C329" s="119"/>
      <c r="D329" s="119"/>
      <c r="E329" s="119"/>
      <c r="F329" s="119"/>
      <c r="G329" s="119"/>
      <c r="H329" s="119"/>
      <c r="I329" s="119"/>
    </row>
    <row r="330" spans="1:9" x14ac:dyDescent="0.25">
      <c r="A330" s="119"/>
      <c r="B330" s="119"/>
      <c r="C330" s="119"/>
      <c r="D330" s="119"/>
      <c r="E330" s="119"/>
      <c r="F330" s="119"/>
      <c r="G330" s="119"/>
      <c r="H330" s="119"/>
      <c r="I330" s="119"/>
    </row>
    <row r="331" spans="1:9" x14ac:dyDescent="0.25">
      <c r="A331" s="119"/>
      <c r="B331" s="119"/>
      <c r="C331" s="119"/>
      <c r="D331" s="119"/>
      <c r="E331" s="119"/>
      <c r="F331" s="119"/>
      <c r="G331" s="119"/>
      <c r="H331" s="119"/>
      <c r="I331" s="119"/>
    </row>
    <row r="332" spans="1:9" x14ac:dyDescent="0.25">
      <c r="A332" s="119"/>
      <c r="B332" s="119"/>
      <c r="C332" s="119"/>
      <c r="D332" s="119"/>
      <c r="E332" s="119"/>
      <c r="F332" s="119"/>
      <c r="G332" s="119"/>
      <c r="H332" s="119"/>
      <c r="I332" s="119"/>
    </row>
    <row r="333" spans="1:9" x14ac:dyDescent="0.25">
      <c r="A333" s="119"/>
      <c r="B333" s="119"/>
      <c r="C333" s="119"/>
      <c r="D333" s="119"/>
      <c r="E333" s="119"/>
      <c r="F333" s="119"/>
      <c r="G333" s="119"/>
      <c r="H333" s="119"/>
      <c r="I333" s="119"/>
    </row>
    <row r="334" spans="1:9" x14ac:dyDescent="0.25">
      <c r="A334" s="119"/>
      <c r="B334" s="119"/>
      <c r="C334" s="119"/>
      <c r="D334" s="119"/>
      <c r="E334" s="119"/>
      <c r="F334" s="119"/>
      <c r="G334" s="119"/>
      <c r="H334" s="119"/>
      <c r="I334" s="119"/>
    </row>
    <row r="335" spans="1:9" x14ac:dyDescent="0.25">
      <c r="A335" s="119"/>
      <c r="B335" s="119"/>
      <c r="C335" s="119"/>
      <c r="D335" s="119"/>
      <c r="E335" s="119"/>
      <c r="F335" s="119"/>
      <c r="G335" s="119"/>
      <c r="H335" s="119"/>
      <c r="I335" s="119"/>
    </row>
    <row r="336" spans="1:9" x14ac:dyDescent="0.25">
      <c r="A336" s="119"/>
      <c r="B336" s="119"/>
      <c r="C336" s="119"/>
      <c r="D336" s="119"/>
      <c r="E336" s="119"/>
      <c r="F336" s="119"/>
      <c r="G336" s="119"/>
      <c r="H336" s="119"/>
      <c r="I336" s="119"/>
    </row>
    <row r="337" spans="1:9" x14ac:dyDescent="0.25">
      <c r="A337" s="119"/>
      <c r="B337" s="119"/>
      <c r="C337" s="119"/>
      <c r="D337" s="119"/>
      <c r="E337" s="119"/>
      <c r="F337" s="119"/>
      <c r="G337" s="119"/>
      <c r="H337" s="119"/>
      <c r="I337" s="119"/>
    </row>
    <row r="338" spans="1:9" x14ac:dyDescent="0.25">
      <c r="A338" s="119"/>
      <c r="B338" s="119"/>
      <c r="C338" s="119"/>
      <c r="D338" s="119"/>
      <c r="E338" s="119"/>
      <c r="F338" s="119"/>
      <c r="G338" s="119"/>
      <c r="H338" s="119"/>
      <c r="I338" s="119"/>
    </row>
    <row r="339" spans="1:9" x14ac:dyDescent="0.25">
      <c r="A339" s="119"/>
      <c r="B339" s="119"/>
      <c r="C339" s="119"/>
      <c r="D339" s="119"/>
      <c r="E339" s="119"/>
      <c r="F339" s="119"/>
      <c r="G339" s="119"/>
      <c r="H339" s="119"/>
      <c r="I339" s="119"/>
    </row>
    <row r="340" spans="1:9" x14ac:dyDescent="0.25">
      <c r="A340" s="119"/>
      <c r="B340" s="119"/>
      <c r="C340" s="119"/>
      <c r="D340" s="119"/>
      <c r="E340" s="119"/>
      <c r="F340" s="119"/>
      <c r="G340" s="119"/>
      <c r="H340" s="119"/>
      <c r="I340" s="119"/>
    </row>
    <row r="341" spans="1:9" x14ac:dyDescent="0.25">
      <c r="A341" s="119"/>
      <c r="B341" s="119"/>
      <c r="C341" s="119"/>
      <c r="D341" s="119"/>
      <c r="E341" s="119"/>
      <c r="F341" s="119"/>
      <c r="G341" s="119"/>
      <c r="H341" s="119"/>
      <c r="I341" s="119"/>
    </row>
    <row r="342" spans="1:9" x14ac:dyDescent="0.25">
      <c r="A342" s="119"/>
      <c r="B342" s="119"/>
      <c r="C342" s="119"/>
      <c r="D342" s="119"/>
      <c r="E342" s="119"/>
      <c r="F342" s="119"/>
      <c r="G342" s="119"/>
      <c r="H342" s="119"/>
      <c r="I342" s="119"/>
    </row>
    <row r="343" spans="1:9" x14ac:dyDescent="0.25">
      <c r="A343" s="119"/>
      <c r="B343" s="119"/>
      <c r="C343" s="119"/>
      <c r="D343" s="119"/>
      <c r="E343" s="119"/>
      <c r="F343" s="119"/>
      <c r="G343" s="119"/>
      <c r="H343" s="119"/>
      <c r="I343" s="119"/>
    </row>
    <row r="344" spans="1:9" x14ac:dyDescent="0.25">
      <c r="A344" s="119"/>
      <c r="B344" s="119"/>
      <c r="C344" s="119"/>
      <c r="D344" s="119"/>
      <c r="E344" s="119"/>
      <c r="F344" s="119"/>
      <c r="G344" s="119"/>
      <c r="H344" s="119"/>
      <c r="I344" s="119"/>
    </row>
    <row r="345" spans="1:9" x14ac:dyDescent="0.25">
      <c r="A345" s="119"/>
      <c r="B345" s="119"/>
      <c r="C345" s="119"/>
      <c r="D345" s="119"/>
      <c r="E345" s="119"/>
      <c r="F345" s="119"/>
      <c r="G345" s="119"/>
      <c r="H345" s="119"/>
      <c r="I345" s="119"/>
    </row>
    <row r="346" spans="1:9" x14ac:dyDescent="0.25">
      <c r="A346" s="119"/>
      <c r="B346" s="119"/>
      <c r="C346" s="119"/>
      <c r="D346" s="119"/>
      <c r="E346" s="119"/>
      <c r="F346" s="119"/>
      <c r="G346" s="119"/>
      <c r="H346" s="119"/>
      <c r="I346" s="119"/>
    </row>
    <row r="347" spans="1:9" x14ac:dyDescent="0.25">
      <c r="A347" s="119"/>
      <c r="B347" s="119"/>
      <c r="C347" s="119"/>
      <c r="D347" s="119"/>
      <c r="E347" s="119"/>
      <c r="F347" s="119"/>
      <c r="G347" s="119"/>
      <c r="H347" s="119"/>
      <c r="I347" s="119"/>
    </row>
    <row r="348" spans="1:9" x14ac:dyDescent="0.25">
      <c r="A348" s="119"/>
      <c r="B348" s="119"/>
      <c r="C348" s="119"/>
      <c r="D348" s="119"/>
      <c r="E348" s="119"/>
      <c r="F348" s="119"/>
      <c r="G348" s="119"/>
      <c r="H348" s="119"/>
      <c r="I348" s="119"/>
    </row>
    <row r="349" spans="1:9" x14ac:dyDescent="0.25">
      <c r="A349" s="119"/>
      <c r="B349" s="119"/>
      <c r="C349" s="119"/>
      <c r="D349" s="119"/>
      <c r="E349" s="119"/>
      <c r="F349" s="119"/>
      <c r="G349" s="119"/>
      <c r="H349" s="119"/>
      <c r="I349" s="119"/>
    </row>
    <row r="350" spans="1:9" x14ac:dyDescent="0.25">
      <c r="A350" s="119"/>
      <c r="B350" s="119"/>
      <c r="C350" s="119"/>
      <c r="D350" s="119"/>
      <c r="E350" s="119"/>
      <c r="F350" s="119"/>
      <c r="G350" s="119"/>
      <c r="H350" s="119"/>
      <c r="I350" s="119"/>
    </row>
    <row r="351" spans="1:9" x14ac:dyDescent="0.25">
      <c r="A351" s="119"/>
      <c r="B351" s="119"/>
      <c r="C351" s="119"/>
      <c r="D351" s="119"/>
      <c r="E351" s="119"/>
      <c r="F351" s="119"/>
      <c r="G351" s="119"/>
      <c r="H351" s="119"/>
      <c r="I351" s="119"/>
    </row>
    <row r="352" spans="1:9" x14ac:dyDescent="0.25">
      <c r="A352" s="119"/>
      <c r="B352" s="119"/>
      <c r="C352" s="119"/>
      <c r="D352" s="119"/>
      <c r="E352" s="119"/>
      <c r="F352" s="119"/>
      <c r="G352" s="119"/>
      <c r="H352" s="119"/>
      <c r="I352" s="119"/>
    </row>
    <row r="353" spans="1:9" x14ac:dyDescent="0.25">
      <c r="A353" s="119"/>
      <c r="B353" s="119"/>
      <c r="C353" s="119"/>
      <c r="D353" s="119"/>
      <c r="E353" s="119"/>
      <c r="F353" s="119"/>
      <c r="G353" s="119"/>
      <c r="H353" s="119"/>
      <c r="I353" s="119"/>
    </row>
    <row r="354" spans="1:9" x14ac:dyDescent="0.25">
      <c r="A354" s="119"/>
      <c r="B354" s="119"/>
      <c r="C354" s="119"/>
      <c r="D354" s="119"/>
      <c r="E354" s="119"/>
      <c r="F354" s="119"/>
      <c r="G354" s="119"/>
      <c r="H354" s="119"/>
      <c r="I354" s="119"/>
    </row>
    <row r="355" spans="1:9" x14ac:dyDescent="0.25">
      <c r="A355" s="119"/>
      <c r="B355" s="119"/>
      <c r="C355" s="119"/>
      <c r="D355" s="119"/>
      <c r="E355" s="119"/>
      <c r="F355" s="119"/>
      <c r="G355" s="119"/>
      <c r="H355" s="119"/>
      <c r="I355" s="119"/>
    </row>
    <row r="356" spans="1:9" x14ac:dyDescent="0.25">
      <c r="A356" s="119"/>
      <c r="B356" s="119"/>
      <c r="C356" s="119"/>
      <c r="D356" s="119"/>
      <c r="E356" s="119"/>
      <c r="F356" s="119"/>
      <c r="G356" s="119"/>
      <c r="H356" s="119"/>
      <c r="I356" s="119"/>
    </row>
    <row r="357" spans="1:9" x14ac:dyDescent="0.25">
      <c r="A357" s="119"/>
      <c r="B357" s="119"/>
      <c r="C357" s="119"/>
      <c r="D357" s="119"/>
      <c r="E357" s="119"/>
      <c r="F357" s="119"/>
      <c r="G357" s="119"/>
      <c r="H357" s="119"/>
      <c r="I357" s="119"/>
    </row>
    <row r="358" spans="1:9" x14ac:dyDescent="0.25">
      <c r="A358" s="119"/>
      <c r="B358" s="119"/>
      <c r="C358" s="119"/>
      <c r="D358" s="119"/>
      <c r="E358" s="119"/>
      <c r="F358" s="119"/>
      <c r="G358" s="119"/>
      <c r="H358" s="119"/>
      <c r="I358" s="119"/>
    </row>
    <row r="359" spans="1:9" x14ac:dyDescent="0.25">
      <c r="A359" s="119"/>
      <c r="B359" s="119"/>
      <c r="C359" s="119"/>
      <c r="D359" s="119"/>
      <c r="E359" s="119"/>
      <c r="F359" s="119"/>
      <c r="G359" s="119"/>
      <c r="H359" s="119"/>
      <c r="I359" s="119"/>
    </row>
    <row r="360" spans="1:9" x14ac:dyDescent="0.25">
      <c r="A360" s="119"/>
      <c r="B360" s="119"/>
      <c r="C360" s="119"/>
      <c r="D360" s="119"/>
      <c r="E360" s="119"/>
      <c r="F360" s="119"/>
      <c r="G360" s="119"/>
      <c r="H360" s="119"/>
      <c r="I360" s="119"/>
    </row>
    <row r="361" spans="1:9" x14ac:dyDescent="0.25">
      <c r="A361" s="119"/>
      <c r="B361" s="119"/>
      <c r="C361" s="119"/>
      <c r="D361" s="119"/>
      <c r="E361" s="119"/>
      <c r="F361" s="119"/>
      <c r="G361" s="119"/>
      <c r="H361" s="119"/>
      <c r="I361" s="119"/>
    </row>
    <row r="362" spans="1:9" x14ac:dyDescent="0.25">
      <c r="A362" s="119"/>
      <c r="B362" s="119"/>
      <c r="C362" s="119"/>
      <c r="D362" s="119"/>
      <c r="E362" s="119"/>
      <c r="F362" s="119"/>
      <c r="G362" s="119"/>
      <c r="H362" s="119"/>
      <c r="I362" s="119"/>
    </row>
    <row r="363" spans="1:9" x14ac:dyDescent="0.25">
      <c r="A363" s="119"/>
      <c r="B363" s="119"/>
      <c r="C363" s="119"/>
      <c r="D363" s="119"/>
      <c r="E363" s="119"/>
      <c r="F363" s="119"/>
      <c r="G363" s="119"/>
      <c r="H363" s="119"/>
      <c r="I363" s="119"/>
    </row>
    <row r="364" spans="1:9" x14ac:dyDescent="0.25">
      <c r="A364" s="119"/>
      <c r="B364" s="119"/>
      <c r="C364" s="119"/>
      <c r="D364" s="119"/>
      <c r="E364" s="119"/>
      <c r="F364" s="119"/>
      <c r="G364" s="119"/>
      <c r="H364" s="119"/>
      <c r="I364" s="119"/>
    </row>
    <row r="365" spans="1:9" x14ac:dyDescent="0.25">
      <c r="A365" s="119"/>
      <c r="B365" s="119"/>
      <c r="C365" s="119"/>
      <c r="D365" s="119"/>
      <c r="E365" s="119"/>
      <c r="F365" s="119"/>
      <c r="G365" s="119"/>
      <c r="H365" s="119"/>
      <c r="I365" s="119"/>
    </row>
    <row r="366" spans="1:9" x14ac:dyDescent="0.25">
      <c r="A366" s="119"/>
      <c r="B366" s="119"/>
      <c r="C366" s="119"/>
      <c r="D366" s="119"/>
      <c r="E366" s="119"/>
      <c r="F366" s="119"/>
      <c r="G366" s="119"/>
      <c r="H366" s="119"/>
      <c r="I366" s="119"/>
    </row>
    <row r="367" spans="1:9" x14ac:dyDescent="0.25">
      <c r="A367" s="119"/>
      <c r="B367" s="119"/>
      <c r="C367" s="119"/>
      <c r="D367" s="119"/>
      <c r="E367" s="119"/>
      <c r="F367" s="119"/>
      <c r="G367" s="119"/>
      <c r="H367" s="119"/>
      <c r="I367" s="119"/>
    </row>
    <row r="368" spans="1:9" x14ac:dyDescent="0.25">
      <c r="A368" s="119"/>
      <c r="B368" s="119"/>
      <c r="C368" s="119"/>
      <c r="D368" s="119"/>
      <c r="E368" s="119"/>
      <c r="F368" s="119"/>
      <c r="G368" s="119"/>
      <c r="H368" s="119"/>
      <c r="I368" s="119"/>
    </row>
    <row r="369" spans="1:9" x14ac:dyDescent="0.25">
      <c r="A369" s="119"/>
      <c r="B369" s="119"/>
      <c r="C369" s="119"/>
      <c r="D369" s="119"/>
      <c r="E369" s="119"/>
      <c r="F369" s="119"/>
      <c r="G369" s="119"/>
      <c r="H369" s="119"/>
      <c r="I369" s="119"/>
    </row>
    <row r="370" spans="1:9" x14ac:dyDescent="0.25">
      <c r="A370" s="119"/>
      <c r="B370" s="119"/>
      <c r="C370" s="119"/>
      <c r="D370" s="119"/>
      <c r="E370" s="119"/>
      <c r="F370" s="119"/>
      <c r="G370" s="119"/>
      <c r="H370" s="119"/>
      <c r="I370" s="119"/>
    </row>
    <row r="371" spans="1:9" x14ac:dyDescent="0.25">
      <c r="A371" s="119"/>
      <c r="B371" s="119"/>
      <c r="C371" s="119"/>
      <c r="D371" s="119"/>
      <c r="E371" s="119"/>
      <c r="F371" s="119"/>
      <c r="G371" s="119"/>
      <c r="H371" s="119"/>
      <c r="I371" s="119"/>
    </row>
    <row r="372" spans="1:9" x14ac:dyDescent="0.25">
      <c r="A372" s="119"/>
      <c r="B372" s="119"/>
      <c r="C372" s="119"/>
      <c r="D372" s="119"/>
      <c r="E372" s="119"/>
      <c r="F372" s="119"/>
      <c r="G372" s="119"/>
      <c r="H372" s="119"/>
      <c r="I372" s="119"/>
    </row>
    <row r="373" spans="1:9" x14ac:dyDescent="0.25">
      <c r="A373" s="119"/>
      <c r="B373" s="119"/>
      <c r="C373" s="119"/>
      <c r="D373" s="119"/>
      <c r="E373" s="119"/>
      <c r="F373" s="119"/>
      <c r="G373" s="119"/>
      <c r="H373" s="119"/>
      <c r="I373" s="119"/>
    </row>
    <row r="374" spans="1:9" x14ac:dyDescent="0.25">
      <c r="A374" s="119"/>
      <c r="B374" s="119"/>
      <c r="C374" s="119"/>
      <c r="D374" s="119"/>
      <c r="E374" s="119"/>
      <c r="F374" s="119"/>
      <c r="G374" s="119"/>
      <c r="H374" s="119"/>
      <c r="I374" s="119"/>
    </row>
    <row r="375" spans="1:9" x14ac:dyDescent="0.25">
      <c r="A375" s="119"/>
      <c r="B375" s="119"/>
      <c r="C375" s="119"/>
      <c r="D375" s="119"/>
      <c r="E375" s="119"/>
      <c r="F375" s="119"/>
      <c r="G375" s="119"/>
      <c r="H375" s="119"/>
      <c r="I375" s="119"/>
    </row>
    <row r="376" spans="1:9" x14ac:dyDescent="0.25">
      <c r="A376" s="119"/>
      <c r="B376" s="119"/>
      <c r="C376" s="119"/>
      <c r="D376" s="119"/>
      <c r="E376" s="119"/>
      <c r="F376" s="119"/>
      <c r="G376" s="119"/>
      <c r="H376" s="119"/>
      <c r="I376" s="119"/>
    </row>
    <row r="377" spans="1:9" x14ac:dyDescent="0.25">
      <c r="A377" s="119"/>
      <c r="B377" s="119"/>
      <c r="C377" s="119"/>
      <c r="D377" s="119"/>
      <c r="E377" s="119"/>
      <c r="F377" s="119"/>
      <c r="G377" s="119"/>
      <c r="H377" s="119"/>
      <c r="I377" s="119"/>
    </row>
    <row r="378" spans="1:9" x14ac:dyDescent="0.25">
      <c r="A378" s="119"/>
      <c r="B378" s="119"/>
      <c r="C378" s="119"/>
      <c r="D378" s="119"/>
      <c r="E378" s="119"/>
      <c r="F378" s="119"/>
      <c r="G378" s="119"/>
      <c r="H378" s="119"/>
      <c r="I378" s="119"/>
    </row>
    <row r="379" spans="1:9" x14ac:dyDescent="0.25">
      <c r="A379" s="119"/>
      <c r="B379" s="119"/>
      <c r="C379" s="119"/>
      <c r="D379" s="119"/>
      <c r="E379" s="119"/>
      <c r="F379" s="119"/>
      <c r="G379" s="119"/>
      <c r="H379" s="119"/>
      <c r="I379" s="119"/>
    </row>
    <row r="380" spans="1:9" x14ac:dyDescent="0.25">
      <c r="A380" s="119"/>
      <c r="B380" s="119"/>
      <c r="C380" s="119"/>
      <c r="D380" s="119"/>
      <c r="E380" s="119"/>
      <c r="F380" s="119"/>
      <c r="G380" s="119"/>
      <c r="H380" s="119"/>
      <c r="I380" s="119"/>
    </row>
    <row r="381" spans="1:9" x14ac:dyDescent="0.25">
      <c r="A381" s="119"/>
      <c r="B381" s="119"/>
      <c r="C381" s="119"/>
      <c r="D381" s="119"/>
      <c r="E381" s="119"/>
      <c r="F381" s="119"/>
      <c r="G381" s="119"/>
      <c r="H381" s="119"/>
      <c r="I381" s="119"/>
    </row>
    <row r="382" spans="1:9" x14ac:dyDescent="0.25">
      <c r="A382" s="119"/>
      <c r="B382" s="119"/>
      <c r="C382" s="119"/>
      <c r="D382" s="119"/>
      <c r="E382" s="119"/>
      <c r="F382" s="119"/>
      <c r="G382" s="119"/>
      <c r="H382" s="119"/>
      <c r="I382" s="119"/>
    </row>
    <row r="383" spans="1:9" x14ac:dyDescent="0.25">
      <c r="A383" s="119"/>
      <c r="B383" s="119"/>
      <c r="C383" s="119"/>
      <c r="D383" s="119"/>
      <c r="E383" s="119"/>
      <c r="F383" s="119"/>
      <c r="G383" s="119"/>
      <c r="H383" s="119"/>
      <c r="I383" s="119"/>
    </row>
    <row r="384" spans="1:9" x14ac:dyDescent="0.25">
      <c r="A384" s="119"/>
      <c r="B384" s="119"/>
      <c r="C384" s="119"/>
      <c r="D384" s="119"/>
      <c r="E384" s="119"/>
      <c r="F384" s="119"/>
      <c r="G384" s="119"/>
      <c r="H384" s="119"/>
      <c r="I384" s="119"/>
    </row>
    <row r="385" spans="1:9" x14ac:dyDescent="0.25">
      <c r="A385" s="119"/>
      <c r="B385" s="119"/>
      <c r="C385" s="119"/>
      <c r="D385" s="119"/>
      <c r="E385" s="119"/>
      <c r="F385" s="119"/>
      <c r="G385" s="119"/>
      <c r="H385" s="119"/>
      <c r="I385" s="119"/>
    </row>
    <row r="386" spans="1:9" x14ac:dyDescent="0.25">
      <c r="A386" s="119"/>
      <c r="B386" s="119"/>
      <c r="C386" s="119"/>
      <c r="D386" s="119"/>
      <c r="E386" s="119"/>
      <c r="F386" s="119"/>
      <c r="G386" s="119"/>
      <c r="H386" s="119"/>
      <c r="I386" s="119"/>
    </row>
    <row r="387" spans="1:9" x14ac:dyDescent="0.25">
      <c r="A387" s="119"/>
      <c r="B387" s="119"/>
      <c r="C387" s="119"/>
      <c r="D387" s="119"/>
      <c r="E387" s="119"/>
      <c r="F387" s="119"/>
      <c r="G387" s="119"/>
      <c r="H387" s="119"/>
      <c r="I387" s="119"/>
    </row>
    <row r="388" spans="1:9" x14ac:dyDescent="0.25">
      <c r="A388" s="119"/>
      <c r="B388" s="119"/>
      <c r="C388" s="119"/>
      <c r="D388" s="119"/>
      <c r="E388" s="119"/>
      <c r="F388" s="119"/>
      <c r="G388" s="119"/>
      <c r="H388" s="119"/>
      <c r="I388" s="119"/>
    </row>
    <row r="389" spans="1:9" x14ac:dyDescent="0.25">
      <c r="A389" s="119"/>
      <c r="B389" s="119"/>
      <c r="C389" s="119"/>
      <c r="D389" s="119"/>
      <c r="E389" s="119"/>
      <c r="F389" s="119"/>
      <c r="G389" s="119"/>
      <c r="H389" s="119"/>
      <c r="I389" s="119"/>
    </row>
    <row r="390" spans="1:9" x14ac:dyDescent="0.25">
      <c r="A390" s="119"/>
      <c r="B390" s="119"/>
      <c r="C390" s="119"/>
      <c r="D390" s="119"/>
      <c r="E390" s="119"/>
      <c r="F390" s="119"/>
      <c r="G390" s="119"/>
      <c r="H390" s="119"/>
      <c r="I390" s="119"/>
    </row>
    <row r="391" spans="1:9" x14ac:dyDescent="0.25">
      <c r="A391" s="119"/>
      <c r="B391" s="119"/>
      <c r="C391" s="119"/>
      <c r="D391" s="119"/>
      <c r="E391" s="119"/>
      <c r="F391" s="119"/>
      <c r="G391" s="119"/>
      <c r="H391" s="119"/>
      <c r="I391" s="119"/>
    </row>
    <row r="392" spans="1:9" x14ac:dyDescent="0.25">
      <c r="A392" s="119"/>
      <c r="B392" s="119"/>
      <c r="C392" s="119"/>
      <c r="D392" s="119"/>
      <c r="E392" s="119"/>
      <c r="F392" s="119"/>
      <c r="G392" s="119"/>
      <c r="H392" s="119"/>
      <c r="I392" s="119"/>
    </row>
    <row r="393" spans="1:9" x14ac:dyDescent="0.25">
      <c r="A393" s="119"/>
      <c r="B393" s="119"/>
      <c r="C393" s="119"/>
      <c r="D393" s="119"/>
      <c r="E393" s="119"/>
      <c r="F393" s="119"/>
      <c r="G393" s="119"/>
      <c r="H393" s="119"/>
      <c r="I393" s="119"/>
    </row>
    <row r="394" spans="1:9" x14ac:dyDescent="0.25">
      <c r="A394" s="119"/>
      <c r="B394" s="119"/>
      <c r="C394" s="119"/>
      <c r="D394" s="119"/>
      <c r="E394" s="119"/>
      <c r="F394" s="119"/>
      <c r="G394" s="119"/>
      <c r="H394" s="119"/>
      <c r="I394" s="119"/>
    </row>
    <row r="395" spans="1:9" x14ac:dyDescent="0.25">
      <c r="A395" s="119"/>
      <c r="B395" s="119"/>
      <c r="C395" s="119"/>
      <c r="D395" s="119"/>
      <c r="E395" s="119"/>
      <c r="F395" s="119"/>
      <c r="G395" s="119"/>
      <c r="H395" s="119"/>
      <c r="I395" s="119"/>
    </row>
    <row r="396" spans="1:9" x14ac:dyDescent="0.25">
      <c r="A396" s="119"/>
      <c r="B396" s="119"/>
      <c r="C396" s="119"/>
      <c r="D396" s="119"/>
      <c r="E396" s="119"/>
      <c r="F396" s="119"/>
      <c r="G396" s="119"/>
      <c r="H396" s="119"/>
      <c r="I396" s="119"/>
    </row>
    <row r="397" spans="1:9" x14ac:dyDescent="0.25">
      <c r="A397" s="119"/>
      <c r="B397" s="119"/>
      <c r="C397" s="119"/>
      <c r="D397" s="119"/>
      <c r="E397" s="119"/>
      <c r="F397" s="119"/>
      <c r="G397" s="119"/>
      <c r="H397" s="119"/>
      <c r="I397" s="119"/>
    </row>
    <row r="398" spans="1:9" x14ac:dyDescent="0.25">
      <c r="A398" s="119"/>
      <c r="B398" s="119"/>
      <c r="C398" s="119"/>
      <c r="D398" s="119"/>
      <c r="E398" s="119"/>
      <c r="F398" s="119"/>
      <c r="G398" s="119"/>
      <c r="H398" s="119"/>
      <c r="I398" s="119"/>
    </row>
    <row r="399" spans="1:9" x14ac:dyDescent="0.25">
      <c r="A399" s="119"/>
      <c r="B399" s="119"/>
      <c r="C399" s="119"/>
      <c r="D399" s="119"/>
      <c r="E399" s="119"/>
      <c r="F399" s="119"/>
      <c r="G399" s="119"/>
      <c r="H399" s="119"/>
      <c r="I399" s="119"/>
    </row>
    <row r="400" spans="1:9" x14ac:dyDescent="0.25">
      <c r="A400" s="119"/>
      <c r="B400" s="119"/>
      <c r="C400" s="119"/>
      <c r="D400" s="119"/>
      <c r="E400" s="119"/>
      <c r="F400" s="119"/>
      <c r="G400" s="119"/>
      <c r="H400" s="119"/>
      <c r="I400" s="119"/>
    </row>
    <row r="401" spans="1:9" x14ac:dyDescent="0.25">
      <c r="A401" s="119"/>
      <c r="B401" s="119"/>
      <c r="C401" s="119"/>
      <c r="D401" s="119"/>
      <c r="E401" s="119"/>
      <c r="F401" s="119"/>
      <c r="G401" s="119"/>
      <c r="H401" s="119"/>
      <c r="I401" s="119"/>
    </row>
    <row r="402" spans="1:9" x14ac:dyDescent="0.25">
      <c r="A402" s="119"/>
      <c r="B402" s="119"/>
      <c r="C402" s="119"/>
      <c r="D402" s="119"/>
      <c r="E402" s="119"/>
      <c r="F402" s="119"/>
      <c r="G402" s="119"/>
      <c r="H402" s="119"/>
      <c r="I402" s="119"/>
    </row>
    <row r="403" spans="1:9" x14ac:dyDescent="0.25">
      <c r="A403" s="119"/>
      <c r="B403" s="119"/>
      <c r="C403" s="119"/>
      <c r="D403" s="119"/>
      <c r="E403" s="119"/>
      <c r="F403" s="119"/>
      <c r="G403" s="119"/>
      <c r="H403" s="119"/>
      <c r="I403" s="119"/>
    </row>
    <row r="404" spans="1:9" x14ac:dyDescent="0.25">
      <c r="A404" s="119"/>
      <c r="B404" s="119"/>
      <c r="C404" s="119"/>
      <c r="D404" s="119"/>
      <c r="E404" s="119"/>
      <c r="F404" s="119"/>
      <c r="G404" s="119"/>
      <c r="H404" s="119"/>
      <c r="I404" s="119"/>
    </row>
    <row r="405" spans="1:9" x14ac:dyDescent="0.25">
      <c r="A405" s="119"/>
      <c r="B405" s="119"/>
      <c r="C405" s="119"/>
      <c r="D405" s="119"/>
      <c r="E405" s="119"/>
      <c r="F405" s="119"/>
      <c r="G405" s="119"/>
      <c r="H405" s="119"/>
      <c r="I405" s="119"/>
    </row>
    <row r="406" spans="1:9" x14ac:dyDescent="0.25">
      <c r="A406" s="119"/>
      <c r="B406" s="119"/>
      <c r="C406" s="119"/>
      <c r="D406" s="119"/>
      <c r="E406" s="119"/>
      <c r="F406" s="119"/>
      <c r="G406" s="119"/>
      <c r="H406" s="119"/>
      <c r="I406" s="119"/>
    </row>
    <row r="407" spans="1:9" x14ac:dyDescent="0.25">
      <c r="A407" s="119"/>
      <c r="B407" s="119"/>
      <c r="C407" s="119"/>
      <c r="D407" s="119"/>
      <c r="E407" s="119"/>
      <c r="F407" s="119"/>
      <c r="G407" s="119"/>
      <c r="H407" s="119"/>
      <c r="I407" s="119"/>
    </row>
    <row r="408" spans="1:9" x14ac:dyDescent="0.25">
      <c r="A408" s="119"/>
      <c r="B408" s="119"/>
      <c r="C408" s="119"/>
      <c r="D408" s="119"/>
      <c r="E408" s="119"/>
      <c r="F408" s="119"/>
      <c r="G408" s="119"/>
      <c r="H408" s="119"/>
      <c r="I408" s="119"/>
    </row>
    <row r="409" spans="1:9" x14ac:dyDescent="0.25">
      <c r="A409" s="119"/>
      <c r="B409" s="119"/>
      <c r="C409" s="119"/>
      <c r="D409" s="119"/>
      <c r="E409" s="119"/>
      <c r="F409" s="119"/>
      <c r="G409" s="119"/>
      <c r="H409" s="119"/>
      <c r="I409" s="119"/>
    </row>
    <row r="410" spans="1:9" x14ac:dyDescent="0.25">
      <c r="A410" s="119"/>
      <c r="B410" s="119"/>
      <c r="C410" s="119"/>
      <c r="D410" s="119"/>
      <c r="E410" s="119"/>
      <c r="F410" s="119"/>
      <c r="G410" s="119"/>
      <c r="H410" s="119"/>
      <c r="I410" s="119"/>
    </row>
    <row r="411" spans="1:9" x14ac:dyDescent="0.25">
      <c r="A411" s="119"/>
      <c r="B411" s="119"/>
      <c r="C411" s="119"/>
      <c r="D411" s="119"/>
      <c r="E411" s="119"/>
      <c r="F411" s="119"/>
      <c r="G411" s="119"/>
      <c r="H411" s="119"/>
      <c r="I411" s="119"/>
    </row>
    <row r="412" spans="1:9" x14ac:dyDescent="0.25">
      <c r="A412" s="119"/>
      <c r="B412" s="119"/>
      <c r="C412" s="119"/>
      <c r="D412" s="119"/>
      <c r="E412" s="119"/>
      <c r="F412" s="119"/>
      <c r="G412" s="119"/>
      <c r="H412" s="119"/>
      <c r="I412" s="119"/>
    </row>
    <row r="413" spans="1:9" x14ac:dyDescent="0.25">
      <c r="A413" s="119"/>
      <c r="B413" s="119"/>
      <c r="C413" s="119"/>
      <c r="D413" s="119"/>
      <c r="E413" s="119"/>
      <c r="F413" s="119"/>
      <c r="G413" s="119"/>
      <c r="H413" s="119"/>
      <c r="I413" s="119"/>
    </row>
    <row r="414" spans="1:9" x14ac:dyDescent="0.25">
      <c r="A414" s="119"/>
      <c r="B414" s="119"/>
      <c r="C414" s="119"/>
      <c r="D414" s="119"/>
      <c r="E414" s="119"/>
      <c r="F414" s="119"/>
      <c r="G414" s="119"/>
      <c r="H414" s="119"/>
      <c r="I414" s="119"/>
    </row>
    <row r="415" spans="1:9" x14ac:dyDescent="0.25">
      <c r="A415" s="119"/>
      <c r="B415" s="119"/>
      <c r="C415" s="119"/>
      <c r="D415" s="119"/>
      <c r="E415" s="119"/>
      <c r="F415" s="119"/>
      <c r="G415" s="119"/>
      <c r="H415" s="119"/>
      <c r="I415" s="119"/>
    </row>
    <row r="416" spans="1:9" x14ac:dyDescent="0.25">
      <c r="A416" s="119"/>
      <c r="B416" s="119"/>
      <c r="C416" s="119"/>
      <c r="D416" s="119"/>
      <c r="E416" s="119"/>
      <c r="F416" s="119"/>
      <c r="G416" s="119"/>
      <c r="H416" s="119"/>
      <c r="I416" s="119"/>
    </row>
    <row r="417" spans="1:9" x14ac:dyDescent="0.25">
      <c r="A417" s="119"/>
      <c r="B417" s="119"/>
      <c r="C417" s="119"/>
      <c r="D417" s="119"/>
      <c r="E417" s="119"/>
      <c r="F417" s="119"/>
      <c r="G417" s="119"/>
      <c r="H417" s="119"/>
      <c r="I417" s="119"/>
    </row>
    <row r="418" spans="1:9" x14ac:dyDescent="0.25">
      <c r="A418" s="119"/>
      <c r="B418" s="119"/>
      <c r="C418" s="119"/>
      <c r="D418" s="119"/>
      <c r="E418" s="119"/>
      <c r="F418" s="119"/>
      <c r="G418" s="119"/>
      <c r="H418" s="119"/>
      <c r="I418" s="119"/>
    </row>
    <row r="419" spans="1:9" x14ac:dyDescent="0.25">
      <c r="A419" s="119"/>
      <c r="B419" s="119"/>
      <c r="C419" s="119"/>
      <c r="D419" s="119"/>
      <c r="E419" s="119"/>
      <c r="F419" s="119"/>
      <c r="G419" s="119"/>
      <c r="H419" s="119"/>
      <c r="I419" s="119"/>
    </row>
    <row r="420" spans="1:9" x14ac:dyDescent="0.25">
      <c r="A420" s="119"/>
      <c r="B420" s="119"/>
      <c r="C420" s="119"/>
      <c r="D420" s="119"/>
      <c r="E420" s="119"/>
      <c r="F420" s="119"/>
      <c r="G420" s="119"/>
      <c r="H420" s="119"/>
      <c r="I420" s="119"/>
    </row>
    <row r="421" spans="1:9" x14ac:dyDescent="0.25">
      <c r="A421" s="119"/>
      <c r="B421" s="119"/>
      <c r="C421" s="119"/>
      <c r="D421" s="119"/>
      <c r="E421" s="119"/>
      <c r="F421" s="119"/>
      <c r="G421" s="119"/>
      <c r="H421" s="119"/>
      <c r="I421" s="119"/>
    </row>
    <row r="422" spans="1:9" x14ac:dyDescent="0.25">
      <c r="A422" s="119"/>
      <c r="B422" s="119"/>
      <c r="C422" s="119"/>
      <c r="D422" s="119"/>
      <c r="E422" s="119"/>
      <c r="F422" s="119"/>
      <c r="G422" s="119"/>
      <c r="H422" s="119"/>
      <c r="I422" s="119"/>
    </row>
    <row r="423" spans="1:9" x14ac:dyDescent="0.25">
      <c r="A423" s="119"/>
      <c r="B423" s="119"/>
      <c r="C423" s="119"/>
      <c r="D423" s="119"/>
      <c r="E423" s="119"/>
      <c r="F423" s="119"/>
      <c r="G423" s="119"/>
      <c r="H423" s="119"/>
      <c r="I423" s="119"/>
    </row>
    <row r="424" spans="1:9" x14ac:dyDescent="0.25">
      <c r="A424" s="119"/>
      <c r="B424" s="119"/>
      <c r="C424" s="119"/>
      <c r="D424" s="119"/>
      <c r="E424" s="119"/>
      <c r="F424" s="119"/>
      <c r="G424" s="119"/>
      <c r="H424" s="119"/>
      <c r="I424" s="119"/>
    </row>
    <row r="425" spans="1:9" x14ac:dyDescent="0.25">
      <c r="A425" s="119"/>
      <c r="B425" s="119"/>
      <c r="C425" s="119"/>
      <c r="D425" s="119"/>
      <c r="E425" s="119"/>
      <c r="F425" s="119"/>
      <c r="G425" s="119"/>
      <c r="H425" s="119"/>
      <c r="I425" s="119"/>
    </row>
    <row r="426" spans="1:9" x14ac:dyDescent="0.25">
      <c r="A426" s="119"/>
      <c r="B426" s="119"/>
      <c r="C426" s="119"/>
      <c r="D426" s="119"/>
      <c r="E426" s="119"/>
      <c r="F426" s="119"/>
      <c r="G426" s="119"/>
      <c r="H426" s="119"/>
      <c r="I426" s="119"/>
    </row>
    <row r="427" spans="1:9" x14ac:dyDescent="0.25">
      <c r="A427" s="119"/>
      <c r="B427" s="119"/>
      <c r="C427" s="119"/>
      <c r="D427" s="119"/>
      <c r="E427" s="119"/>
      <c r="F427" s="119"/>
      <c r="G427" s="119"/>
      <c r="H427" s="119"/>
      <c r="I427" s="119"/>
    </row>
    <row r="428" spans="1:9" x14ac:dyDescent="0.25">
      <c r="A428" s="119"/>
      <c r="B428" s="119"/>
      <c r="C428" s="119"/>
      <c r="D428" s="119"/>
      <c r="E428" s="119"/>
      <c r="F428" s="119"/>
      <c r="G428" s="119"/>
      <c r="H428" s="119"/>
      <c r="I428" s="119"/>
    </row>
    <row r="429" spans="1:9" x14ac:dyDescent="0.25">
      <c r="A429" s="119"/>
      <c r="B429" s="119"/>
      <c r="C429" s="119"/>
      <c r="D429" s="119"/>
      <c r="E429" s="119"/>
      <c r="F429" s="119"/>
      <c r="G429" s="119"/>
      <c r="H429" s="119"/>
      <c r="I429" s="119"/>
    </row>
    <row r="430" spans="1:9" x14ac:dyDescent="0.25">
      <c r="A430" s="119"/>
      <c r="B430" s="119"/>
      <c r="C430" s="119"/>
      <c r="D430" s="119"/>
      <c r="E430" s="119"/>
      <c r="F430" s="119"/>
      <c r="G430" s="119"/>
      <c r="H430" s="119"/>
      <c r="I430" s="119"/>
    </row>
    <row r="431" spans="1:9" x14ac:dyDescent="0.25">
      <c r="A431" s="119"/>
      <c r="B431" s="119"/>
      <c r="C431" s="119"/>
      <c r="D431" s="119"/>
      <c r="E431" s="119"/>
      <c r="F431" s="119"/>
      <c r="G431" s="119"/>
      <c r="H431" s="119"/>
      <c r="I431" s="119"/>
    </row>
    <row r="432" spans="1:9" x14ac:dyDescent="0.25">
      <c r="A432" s="119"/>
      <c r="B432" s="119"/>
      <c r="C432" s="119"/>
      <c r="D432" s="119"/>
      <c r="E432" s="119"/>
      <c r="F432" s="119"/>
      <c r="G432" s="119"/>
      <c r="H432" s="119"/>
      <c r="I432" s="119"/>
    </row>
    <row r="433" spans="1:9" x14ac:dyDescent="0.25">
      <c r="A433" s="119"/>
      <c r="B433" s="119"/>
      <c r="C433" s="119"/>
      <c r="D433" s="119"/>
      <c r="E433" s="119"/>
      <c r="F433" s="119"/>
      <c r="G433" s="119"/>
      <c r="H433" s="119"/>
      <c r="I433" s="119"/>
    </row>
    <row r="434" spans="1:9" x14ac:dyDescent="0.25">
      <c r="A434" s="119"/>
      <c r="B434" s="119"/>
      <c r="C434" s="119"/>
      <c r="D434" s="119"/>
      <c r="E434" s="119"/>
      <c r="F434" s="119"/>
      <c r="G434" s="119"/>
      <c r="H434" s="119"/>
      <c r="I434" s="119"/>
    </row>
    <row r="435" spans="1:9" x14ac:dyDescent="0.25">
      <c r="A435" s="119"/>
      <c r="B435" s="119"/>
      <c r="C435" s="119"/>
      <c r="D435" s="119"/>
      <c r="E435" s="119"/>
      <c r="F435" s="119"/>
      <c r="G435" s="119"/>
      <c r="H435" s="119"/>
      <c r="I435" s="119"/>
    </row>
    <row r="436" spans="1:9" x14ac:dyDescent="0.25">
      <c r="A436" s="119"/>
      <c r="B436" s="119"/>
      <c r="C436" s="119"/>
      <c r="D436" s="119"/>
      <c r="E436" s="119"/>
      <c r="F436" s="119"/>
      <c r="G436" s="119"/>
      <c r="H436" s="119"/>
      <c r="I436" s="119"/>
    </row>
    <row r="437" spans="1:9" x14ac:dyDescent="0.25">
      <c r="A437" s="119"/>
      <c r="B437" s="119"/>
      <c r="C437" s="119"/>
      <c r="D437" s="119"/>
      <c r="E437" s="119"/>
      <c r="F437" s="119"/>
      <c r="G437" s="119"/>
      <c r="H437" s="119"/>
      <c r="I437" s="119"/>
    </row>
    <row r="438" spans="1:9" x14ac:dyDescent="0.25">
      <c r="A438" s="119"/>
      <c r="B438" s="119"/>
      <c r="C438" s="119"/>
      <c r="D438" s="119"/>
      <c r="E438" s="119"/>
      <c r="F438" s="119"/>
      <c r="G438" s="119"/>
      <c r="H438" s="119"/>
      <c r="I438" s="119"/>
    </row>
    <row r="439" spans="1:9" x14ac:dyDescent="0.25">
      <c r="A439" s="119"/>
      <c r="B439" s="119"/>
      <c r="C439" s="119"/>
      <c r="D439" s="119"/>
      <c r="E439" s="119"/>
      <c r="F439" s="119"/>
      <c r="G439" s="119"/>
      <c r="H439" s="119"/>
      <c r="I439" s="119"/>
    </row>
    <row r="440" spans="1:9" x14ac:dyDescent="0.25">
      <c r="A440" s="119"/>
      <c r="B440" s="119"/>
      <c r="C440" s="119"/>
      <c r="D440" s="119"/>
      <c r="E440" s="119"/>
      <c r="F440" s="119"/>
      <c r="G440" s="119"/>
      <c r="H440" s="119"/>
      <c r="I440" s="119"/>
    </row>
    <row r="441" spans="1:9" x14ac:dyDescent="0.25">
      <c r="A441" s="119"/>
      <c r="B441" s="119"/>
      <c r="C441" s="119"/>
      <c r="D441" s="119"/>
      <c r="E441" s="119"/>
      <c r="F441" s="119"/>
      <c r="G441" s="119"/>
      <c r="H441" s="119"/>
      <c r="I441" s="119"/>
    </row>
    <row r="442" spans="1:9" x14ac:dyDescent="0.25">
      <c r="A442" s="119"/>
      <c r="B442" s="119"/>
      <c r="C442" s="119"/>
      <c r="D442" s="119"/>
      <c r="E442" s="119"/>
      <c r="F442" s="119"/>
      <c r="G442" s="119"/>
      <c r="H442" s="119"/>
      <c r="I442" s="119"/>
    </row>
    <row r="443" spans="1:9" x14ac:dyDescent="0.25">
      <c r="A443" s="119"/>
      <c r="B443" s="119"/>
      <c r="C443" s="119"/>
      <c r="D443" s="119"/>
      <c r="E443" s="119"/>
      <c r="F443" s="119"/>
      <c r="G443" s="119"/>
      <c r="H443" s="119"/>
      <c r="I443" s="119"/>
    </row>
    <row r="444" spans="1:9" x14ac:dyDescent="0.25">
      <c r="A444" s="119"/>
      <c r="B444" s="119"/>
      <c r="C444" s="119"/>
      <c r="D444" s="119"/>
      <c r="E444" s="119"/>
      <c r="F444" s="119"/>
      <c r="G444" s="119"/>
      <c r="H444" s="119"/>
      <c r="I444" s="119"/>
    </row>
    <row r="445" spans="1:9" x14ac:dyDescent="0.25">
      <c r="A445" s="119"/>
      <c r="B445" s="119"/>
      <c r="C445" s="119"/>
      <c r="D445" s="119"/>
      <c r="E445" s="119"/>
      <c r="F445" s="119"/>
      <c r="G445" s="119"/>
      <c r="H445" s="119"/>
      <c r="I445" s="119"/>
    </row>
    <row r="446" spans="1:9" x14ac:dyDescent="0.25">
      <c r="A446" s="119"/>
      <c r="B446" s="119"/>
      <c r="C446" s="119"/>
      <c r="D446" s="119"/>
      <c r="E446" s="119"/>
      <c r="F446" s="119"/>
      <c r="G446" s="119"/>
      <c r="H446" s="119"/>
      <c r="I446" s="119"/>
    </row>
    <row r="447" spans="1:9" x14ac:dyDescent="0.25">
      <c r="A447" s="119"/>
      <c r="B447" s="119"/>
      <c r="C447" s="119"/>
      <c r="D447" s="119"/>
      <c r="E447" s="119"/>
      <c r="F447" s="119"/>
      <c r="G447" s="119"/>
      <c r="H447" s="119"/>
      <c r="I447" s="119"/>
    </row>
    <row r="448" spans="1:9" x14ac:dyDescent="0.25">
      <c r="A448" s="119"/>
      <c r="B448" s="119"/>
      <c r="C448" s="119"/>
      <c r="D448" s="119"/>
      <c r="E448" s="119"/>
      <c r="F448" s="119"/>
      <c r="G448" s="119"/>
      <c r="H448" s="119"/>
      <c r="I448" s="119"/>
    </row>
    <row r="449" spans="1:9" x14ac:dyDescent="0.25">
      <c r="A449" s="119"/>
      <c r="B449" s="119"/>
      <c r="C449" s="119"/>
      <c r="D449" s="119"/>
      <c r="E449" s="119"/>
      <c r="F449" s="119"/>
      <c r="G449" s="119"/>
      <c r="H449" s="119"/>
      <c r="I449" s="119"/>
    </row>
    <row r="450" spans="1:9" x14ac:dyDescent="0.25">
      <c r="A450" s="119"/>
      <c r="B450" s="119"/>
      <c r="C450" s="119"/>
      <c r="D450" s="119"/>
      <c r="E450" s="119"/>
      <c r="F450" s="119"/>
      <c r="G450" s="119"/>
      <c r="H450" s="119"/>
      <c r="I450" s="119"/>
    </row>
    <row r="451" spans="1:9" x14ac:dyDescent="0.25">
      <c r="A451" s="119"/>
      <c r="B451" s="119"/>
      <c r="C451" s="119"/>
      <c r="D451" s="119"/>
      <c r="E451" s="119"/>
      <c r="F451" s="119"/>
      <c r="G451" s="119"/>
      <c r="H451" s="119"/>
      <c r="I451" s="119"/>
    </row>
    <row r="452" spans="1:9" x14ac:dyDescent="0.25">
      <c r="A452" s="119"/>
      <c r="B452" s="119"/>
      <c r="C452" s="119"/>
      <c r="D452" s="119"/>
      <c r="E452" s="119"/>
      <c r="F452" s="119"/>
      <c r="G452" s="119"/>
      <c r="H452" s="119"/>
      <c r="I452" s="119"/>
    </row>
    <row r="453" spans="1:9" x14ac:dyDescent="0.25">
      <c r="A453" s="119"/>
      <c r="B453" s="119"/>
      <c r="C453" s="119"/>
      <c r="D453" s="119"/>
      <c r="E453" s="119"/>
      <c r="F453" s="119"/>
      <c r="G453" s="119"/>
      <c r="H453" s="119"/>
      <c r="I453" s="119"/>
    </row>
    <row r="454" spans="1:9" x14ac:dyDescent="0.25">
      <c r="A454" s="119"/>
      <c r="B454" s="119"/>
      <c r="C454" s="119"/>
      <c r="D454" s="119"/>
      <c r="E454" s="119"/>
      <c r="F454" s="119"/>
      <c r="G454" s="119"/>
      <c r="H454" s="119"/>
      <c r="I454" s="119"/>
    </row>
    <row r="455" spans="1:9" x14ac:dyDescent="0.25">
      <c r="A455" s="119"/>
      <c r="B455" s="119"/>
      <c r="C455" s="119"/>
      <c r="D455" s="119"/>
      <c r="E455" s="119"/>
      <c r="F455" s="119"/>
      <c r="G455" s="119"/>
      <c r="H455" s="119"/>
      <c r="I455" s="119"/>
    </row>
    <row r="456" spans="1:9" x14ac:dyDescent="0.25">
      <c r="A456" s="119"/>
      <c r="B456" s="119"/>
      <c r="C456" s="119"/>
      <c r="D456" s="119"/>
      <c r="E456" s="119"/>
      <c r="F456" s="119"/>
      <c r="G456" s="119"/>
      <c r="H456" s="119"/>
      <c r="I456" s="119"/>
    </row>
    <row r="457" spans="1:9" x14ac:dyDescent="0.25">
      <c r="A457" s="119"/>
      <c r="B457" s="119"/>
      <c r="C457" s="119"/>
      <c r="D457" s="119"/>
      <c r="E457" s="119"/>
      <c r="F457" s="119"/>
      <c r="G457" s="119"/>
      <c r="H457" s="119"/>
      <c r="I457" s="119"/>
    </row>
    <row r="458" spans="1:9" x14ac:dyDescent="0.25">
      <c r="A458" s="119"/>
      <c r="B458" s="119"/>
      <c r="C458" s="119"/>
      <c r="D458" s="119"/>
      <c r="E458" s="119"/>
      <c r="F458" s="119"/>
      <c r="G458" s="119"/>
      <c r="H458" s="119"/>
      <c r="I458" s="119"/>
    </row>
    <row r="459" spans="1:9" x14ac:dyDescent="0.25">
      <c r="A459" s="119"/>
      <c r="B459" s="119"/>
      <c r="C459" s="119"/>
      <c r="D459" s="119"/>
      <c r="E459" s="119"/>
      <c r="F459" s="119"/>
      <c r="G459" s="119"/>
      <c r="H459" s="119"/>
      <c r="I459" s="119"/>
    </row>
    <row r="460" spans="1:9" x14ac:dyDescent="0.25">
      <c r="A460" s="119"/>
      <c r="B460" s="119"/>
      <c r="C460" s="119"/>
      <c r="D460" s="119"/>
      <c r="E460" s="119"/>
      <c r="F460" s="119"/>
      <c r="G460" s="119"/>
      <c r="H460" s="119"/>
      <c r="I460" s="119"/>
    </row>
    <row r="461" spans="1:9" x14ac:dyDescent="0.25">
      <c r="A461" s="119"/>
      <c r="B461" s="119"/>
      <c r="C461" s="119"/>
      <c r="D461" s="119"/>
      <c r="E461" s="119"/>
      <c r="F461" s="119"/>
      <c r="G461" s="119"/>
      <c r="H461" s="119"/>
      <c r="I461" s="119"/>
    </row>
    <row r="462" spans="1:9" x14ac:dyDescent="0.25">
      <c r="A462" s="119"/>
      <c r="B462" s="119"/>
      <c r="C462" s="119"/>
      <c r="D462" s="119"/>
      <c r="E462" s="119"/>
      <c r="F462" s="119"/>
      <c r="G462" s="119"/>
      <c r="H462" s="119"/>
      <c r="I462" s="119"/>
    </row>
    <row r="463" spans="1:9" x14ac:dyDescent="0.25">
      <c r="A463" s="119"/>
      <c r="B463" s="119"/>
      <c r="C463" s="119"/>
      <c r="D463" s="119"/>
      <c r="E463" s="119"/>
      <c r="F463" s="119"/>
      <c r="G463" s="119"/>
      <c r="H463" s="119"/>
      <c r="I463" s="119"/>
    </row>
    <row r="464" spans="1:9" x14ac:dyDescent="0.25">
      <c r="A464" s="119"/>
      <c r="B464" s="119"/>
      <c r="C464" s="119"/>
      <c r="D464" s="119"/>
      <c r="E464" s="119"/>
      <c r="F464" s="119"/>
      <c r="G464" s="119"/>
      <c r="H464" s="119"/>
      <c r="I464" s="119"/>
    </row>
    <row r="465" spans="1:9" x14ac:dyDescent="0.25">
      <c r="A465" s="119"/>
      <c r="B465" s="119"/>
      <c r="C465" s="119"/>
      <c r="D465" s="119"/>
      <c r="E465" s="119"/>
      <c r="F465" s="119"/>
      <c r="G465" s="119"/>
      <c r="H465" s="119"/>
      <c r="I465" s="119"/>
    </row>
    <row r="466" spans="1:9" x14ac:dyDescent="0.25">
      <c r="A466" s="119"/>
      <c r="B466" s="119"/>
      <c r="C466" s="119"/>
      <c r="D466" s="119"/>
      <c r="E466" s="119"/>
      <c r="F466" s="119"/>
      <c r="G466" s="119"/>
      <c r="H466" s="119"/>
      <c r="I466" s="119"/>
    </row>
    <row r="467" spans="1:9" x14ac:dyDescent="0.25">
      <c r="A467" s="119"/>
      <c r="B467" s="119"/>
      <c r="C467" s="119"/>
      <c r="D467" s="119"/>
      <c r="E467" s="119"/>
      <c r="F467" s="119"/>
      <c r="G467" s="119"/>
      <c r="H467" s="119"/>
      <c r="I467" s="119"/>
    </row>
    <row r="468" spans="1:9" x14ac:dyDescent="0.25">
      <c r="A468" s="119"/>
      <c r="B468" s="119"/>
      <c r="C468" s="119"/>
      <c r="D468" s="119"/>
      <c r="E468" s="119"/>
      <c r="F468" s="119"/>
      <c r="G468" s="119"/>
      <c r="H468" s="119"/>
      <c r="I468" s="119"/>
    </row>
    <row r="469" spans="1:9" x14ac:dyDescent="0.25">
      <c r="A469" s="119"/>
      <c r="B469" s="119"/>
      <c r="C469" s="119"/>
      <c r="D469" s="119"/>
      <c r="E469" s="119"/>
      <c r="F469" s="119"/>
      <c r="G469" s="119"/>
      <c r="H469" s="119"/>
      <c r="I469" s="119"/>
    </row>
    <row r="470" spans="1:9" x14ac:dyDescent="0.25">
      <c r="A470" s="119"/>
      <c r="B470" s="119"/>
      <c r="C470" s="119"/>
      <c r="D470" s="119"/>
      <c r="E470" s="119"/>
      <c r="F470" s="119"/>
      <c r="G470" s="119"/>
      <c r="H470" s="119"/>
      <c r="I470" s="119"/>
    </row>
    <row r="471" spans="1:9" x14ac:dyDescent="0.25">
      <c r="A471" s="119"/>
      <c r="B471" s="119"/>
      <c r="C471" s="119"/>
      <c r="D471" s="119"/>
      <c r="E471" s="119"/>
      <c r="F471" s="119"/>
      <c r="G471" s="119"/>
      <c r="H471" s="119"/>
      <c r="I471" s="119"/>
    </row>
    <row r="472" spans="1:9" x14ac:dyDescent="0.25">
      <c r="A472" s="119"/>
      <c r="B472" s="119"/>
      <c r="C472" s="119"/>
      <c r="D472" s="119"/>
      <c r="E472" s="119"/>
      <c r="F472" s="119"/>
      <c r="G472" s="119"/>
      <c r="H472" s="119"/>
      <c r="I472" s="119"/>
    </row>
    <row r="473" spans="1:9" x14ac:dyDescent="0.25">
      <c r="A473" s="119"/>
      <c r="B473" s="119"/>
      <c r="C473" s="119"/>
      <c r="D473" s="119"/>
      <c r="E473" s="119"/>
      <c r="F473" s="119"/>
      <c r="G473" s="119"/>
      <c r="H473" s="119"/>
      <c r="I473" s="119"/>
    </row>
    <row r="474" spans="1:9" x14ac:dyDescent="0.25">
      <c r="A474" s="119"/>
      <c r="B474" s="119"/>
      <c r="C474" s="119"/>
      <c r="D474" s="119"/>
      <c r="E474" s="119"/>
      <c r="F474" s="119"/>
      <c r="G474" s="119"/>
      <c r="H474" s="119"/>
      <c r="I474" s="119"/>
    </row>
    <row r="475" spans="1:9" x14ac:dyDescent="0.25">
      <c r="A475" s="119"/>
      <c r="B475" s="119"/>
      <c r="C475" s="119"/>
      <c r="D475" s="119"/>
      <c r="E475" s="119"/>
      <c r="F475" s="119"/>
      <c r="G475" s="119"/>
      <c r="H475" s="119"/>
      <c r="I475" s="119"/>
    </row>
    <row r="476" spans="1:9" x14ac:dyDescent="0.25">
      <c r="A476" s="119"/>
      <c r="B476" s="119"/>
      <c r="C476" s="119"/>
      <c r="D476" s="119"/>
      <c r="E476" s="119"/>
      <c r="F476" s="119"/>
      <c r="G476" s="119"/>
      <c r="H476" s="119"/>
      <c r="I476" s="119"/>
    </row>
    <row r="477" spans="1:9" x14ac:dyDescent="0.25">
      <c r="A477" s="119"/>
      <c r="B477" s="119"/>
      <c r="C477" s="119"/>
      <c r="D477" s="119"/>
      <c r="E477" s="119"/>
      <c r="F477" s="119"/>
      <c r="G477" s="119"/>
      <c r="H477" s="119"/>
      <c r="I477" s="119"/>
    </row>
    <row r="478" spans="1:9" x14ac:dyDescent="0.25">
      <c r="A478" s="119"/>
      <c r="B478" s="119"/>
      <c r="C478" s="119"/>
      <c r="D478" s="119"/>
      <c r="E478" s="119"/>
      <c r="F478" s="119"/>
      <c r="G478" s="119"/>
      <c r="H478" s="119"/>
      <c r="I478" s="119"/>
    </row>
    <row r="479" spans="1:9" x14ac:dyDescent="0.25">
      <c r="A479" s="119"/>
      <c r="B479" s="119"/>
      <c r="C479" s="119"/>
      <c r="D479" s="119"/>
      <c r="E479" s="119"/>
      <c r="F479" s="119"/>
      <c r="G479" s="119"/>
      <c r="H479" s="119"/>
      <c r="I479" s="119"/>
    </row>
    <row r="480" spans="1:9" x14ac:dyDescent="0.25">
      <c r="A480" s="119"/>
      <c r="B480" s="119"/>
      <c r="C480" s="119"/>
      <c r="D480" s="119"/>
      <c r="E480" s="119"/>
      <c r="F480" s="119"/>
      <c r="G480" s="119"/>
      <c r="H480" s="119"/>
      <c r="I480" s="119"/>
    </row>
    <row r="481" spans="1:9" x14ac:dyDescent="0.25">
      <c r="A481" s="119"/>
      <c r="B481" s="119"/>
      <c r="C481" s="119"/>
      <c r="D481" s="119"/>
      <c r="E481" s="119"/>
      <c r="F481" s="119"/>
      <c r="G481" s="119"/>
      <c r="H481" s="119"/>
      <c r="I481" s="119"/>
    </row>
    <row r="482" spans="1:9" x14ac:dyDescent="0.25">
      <c r="A482" s="119"/>
      <c r="B482" s="119"/>
      <c r="C482" s="119"/>
      <c r="D482" s="119"/>
      <c r="E482" s="119"/>
      <c r="F482" s="119"/>
      <c r="G482" s="119"/>
      <c r="H482" s="119"/>
      <c r="I482" s="119"/>
    </row>
    <row r="483" spans="1:9" x14ac:dyDescent="0.25">
      <c r="A483" s="119"/>
      <c r="B483" s="119"/>
      <c r="C483" s="119"/>
      <c r="D483" s="119"/>
      <c r="E483" s="119"/>
      <c r="F483" s="119"/>
      <c r="G483" s="119"/>
      <c r="H483" s="119"/>
      <c r="I483" s="119"/>
    </row>
    <row r="484" spans="1:9" x14ac:dyDescent="0.25">
      <c r="A484" s="119"/>
      <c r="B484" s="119"/>
      <c r="C484" s="119"/>
      <c r="D484" s="119"/>
      <c r="E484" s="119"/>
      <c r="F484" s="119"/>
      <c r="G484" s="119"/>
      <c r="H484" s="119"/>
      <c r="I484" s="119"/>
    </row>
    <row r="485" spans="1:9" x14ac:dyDescent="0.25">
      <c r="A485" s="119"/>
      <c r="B485" s="119"/>
      <c r="C485" s="119"/>
      <c r="D485" s="119"/>
      <c r="E485" s="119"/>
      <c r="F485" s="119"/>
      <c r="G485" s="119"/>
      <c r="H485" s="119"/>
      <c r="I485" s="119"/>
    </row>
    <row r="486" spans="1:9" x14ac:dyDescent="0.25">
      <c r="A486" s="119"/>
      <c r="B486" s="119"/>
      <c r="C486" s="119"/>
      <c r="D486" s="119"/>
      <c r="E486" s="119"/>
      <c r="F486" s="119"/>
      <c r="G486" s="119"/>
      <c r="H486" s="119"/>
      <c r="I486" s="119"/>
    </row>
    <row r="487" spans="1:9" x14ac:dyDescent="0.25">
      <c r="A487" s="119"/>
      <c r="B487" s="119"/>
      <c r="C487" s="119"/>
      <c r="D487" s="119"/>
      <c r="E487" s="119"/>
      <c r="F487" s="119"/>
      <c r="G487" s="119"/>
      <c r="H487" s="119"/>
      <c r="I487" s="119"/>
    </row>
    <row r="488" spans="1:9" x14ac:dyDescent="0.25">
      <c r="A488" s="119"/>
      <c r="B488" s="119"/>
      <c r="C488" s="119"/>
      <c r="D488" s="119"/>
      <c r="E488" s="119"/>
      <c r="F488" s="119"/>
      <c r="G488" s="119"/>
      <c r="H488" s="119"/>
      <c r="I488" s="119"/>
    </row>
    <row r="489" spans="1:9" x14ac:dyDescent="0.25">
      <c r="A489" s="119"/>
      <c r="B489" s="119"/>
      <c r="C489" s="119"/>
      <c r="D489" s="119"/>
      <c r="E489" s="119"/>
      <c r="F489" s="119"/>
      <c r="G489" s="119"/>
      <c r="H489" s="119"/>
      <c r="I489" s="119"/>
    </row>
    <row r="490" spans="1:9" x14ac:dyDescent="0.25">
      <c r="A490" s="119"/>
      <c r="B490" s="119"/>
      <c r="C490" s="119"/>
      <c r="D490" s="119"/>
      <c r="E490" s="119"/>
      <c r="F490" s="119"/>
      <c r="G490" s="119"/>
      <c r="H490" s="119"/>
      <c r="I490" s="119"/>
    </row>
    <row r="491" spans="1:9" x14ac:dyDescent="0.25">
      <c r="A491" s="119"/>
      <c r="B491" s="119"/>
      <c r="C491" s="119"/>
      <c r="D491" s="119"/>
      <c r="E491" s="119"/>
      <c r="F491" s="119"/>
      <c r="G491" s="119"/>
      <c r="H491" s="119"/>
      <c r="I491" s="119"/>
    </row>
    <row r="492" spans="1:9" x14ac:dyDescent="0.25">
      <c r="A492" s="119"/>
      <c r="B492" s="119"/>
      <c r="C492" s="119"/>
      <c r="D492" s="119"/>
      <c r="E492" s="119"/>
      <c r="F492" s="119"/>
      <c r="G492" s="119"/>
      <c r="H492" s="119"/>
      <c r="I492" s="119"/>
    </row>
    <row r="493" spans="1:9" x14ac:dyDescent="0.25">
      <c r="A493" s="119"/>
      <c r="B493" s="119"/>
      <c r="C493" s="119"/>
      <c r="D493" s="119"/>
      <c r="E493" s="119"/>
      <c r="F493" s="119"/>
      <c r="G493" s="119"/>
      <c r="H493" s="119"/>
      <c r="I493" s="119"/>
    </row>
    <row r="494" spans="1:9" x14ac:dyDescent="0.25">
      <c r="A494" s="119"/>
      <c r="B494" s="119"/>
      <c r="C494" s="119"/>
      <c r="D494" s="119"/>
      <c r="E494" s="119"/>
      <c r="F494" s="119"/>
      <c r="G494" s="119"/>
      <c r="H494" s="119"/>
      <c r="I494" s="119"/>
    </row>
    <row r="495" spans="1:9" x14ac:dyDescent="0.25">
      <c r="A495" s="119"/>
      <c r="B495" s="119"/>
      <c r="C495" s="119"/>
      <c r="D495" s="119"/>
      <c r="E495" s="119"/>
      <c r="F495" s="119"/>
      <c r="G495" s="119"/>
      <c r="H495" s="119"/>
      <c r="I495" s="119"/>
    </row>
    <row r="496" spans="1:9" x14ac:dyDescent="0.25">
      <c r="A496" s="119"/>
      <c r="B496" s="119"/>
      <c r="C496" s="119"/>
      <c r="D496" s="119"/>
      <c r="E496" s="119"/>
      <c r="F496" s="119"/>
      <c r="G496" s="119"/>
      <c r="H496" s="119"/>
      <c r="I496" s="119"/>
    </row>
    <row r="497" spans="1:9" x14ac:dyDescent="0.25">
      <c r="A497" s="119"/>
      <c r="B497" s="119"/>
      <c r="C497" s="119"/>
      <c r="D497" s="119"/>
      <c r="E497" s="119"/>
      <c r="F497" s="119"/>
      <c r="G497" s="119"/>
      <c r="H497" s="119"/>
      <c r="I497" s="119"/>
    </row>
    <row r="498" spans="1:9" x14ac:dyDescent="0.25">
      <c r="A498" s="119"/>
      <c r="B498" s="119"/>
      <c r="C498" s="119"/>
      <c r="D498" s="119"/>
      <c r="E498" s="119"/>
      <c r="F498" s="119"/>
      <c r="G498" s="119"/>
      <c r="H498" s="119"/>
      <c r="I498" s="119"/>
    </row>
    <row r="499" spans="1:9" x14ac:dyDescent="0.25">
      <c r="A499" s="119"/>
      <c r="B499" s="119"/>
      <c r="C499" s="119"/>
      <c r="D499" s="119"/>
      <c r="E499" s="119"/>
      <c r="F499" s="119"/>
      <c r="G499" s="119"/>
      <c r="H499" s="119"/>
      <c r="I499" s="119"/>
    </row>
    <row r="500" spans="1:9" x14ac:dyDescent="0.25">
      <c r="A500" s="119"/>
      <c r="B500" s="119"/>
      <c r="C500" s="119"/>
      <c r="D500" s="119"/>
      <c r="E500" s="119"/>
      <c r="F500" s="119"/>
      <c r="G500" s="119"/>
      <c r="H500" s="119"/>
      <c r="I500" s="119"/>
    </row>
    <row r="501" spans="1:9" x14ac:dyDescent="0.25">
      <c r="A501" s="119"/>
      <c r="B501" s="119"/>
      <c r="C501" s="119"/>
      <c r="D501" s="119"/>
      <c r="E501" s="119"/>
      <c r="F501" s="119"/>
      <c r="G501" s="119"/>
      <c r="H501" s="119"/>
      <c r="I501" s="119"/>
    </row>
    <row r="502" spans="1:9" x14ac:dyDescent="0.25">
      <c r="A502" s="119"/>
      <c r="B502" s="119"/>
      <c r="C502" s="119"/>
      <c r="D502" s="119"/>
      <c r="E502" s="119"/>
      <c r="F502" s="119"/>
      <c r="G502" s="119"/>
      <c r="H502" s="119"/>
      <c r="I502" s="119"/>
    </row>
    <row r="503" spans="1:9" x14ac:dyDescent="0.25">
      <c r="A503" s="119"/>
      <c r="B503" s="119"/>
      <c r="C503" s="119"/>
      <c r="D503" s="119"/>
      <c r="E503" s="119"/>
      <c r="F503" s="119"/>
      <c r="G503" s="119"/>
      <c r="H503" s="119"/>
      <c r="I503" s="119"/>
    </row>
    <row r="504" spans="1:9" x14ac:dyDescent="0.25">
      <c r="A504" s="119"/>
      <c r="B504" s="119"/>
      <c r="C504" s="119"/>
      <c r="D504" s="119"/>
      <c r="E504" s="119"/>
      <c r="F504" s="119"/>
      <c r="G504" s="119"/>
      <c r="H504" s="119"/>
      <c r="I504" s="119"/>
    </row>
    <row r="505" spans="1:9" x14ac:dyDescent="0.25">
      <c r="A505" s="119"/>
      <c r="B505" s="119"/>
      <c r="C505" s="119"/>
      <c r="D505" s="119"/>
      <c r="E505" s="119"/>
      <c r="F505" s="119"/>
      <c r="G505" s="119"/>
      <c r="H505" s="119"/>
      <c r="I505" s="119"/>
    </row>
    <row r="506" spans="1:9" x14ac:dyDescent="0.25">
      <c r="A506" s="119"/>
      <c r="B506" s="119"/>
      <c r="C506" s="119"/>
      <c r="D506" s="119"/>
      <c r="E506" s="119"/>
      <c r="F506" s="119"/>
      <c r="G506" s="119"/>
      <c r="H506" s="119"/>
      <c r="I506" s="119"/>
    </row>
    <row r="507" spans="1:9" x14ac:dyDescent="0.25">
      <c r="A507" s="119"/>
      <c r="B507" s="119"/>
      <c r="C507" s="119"/>
      <c r="D507" s="119"/>
      <c r="E507" s="119"/>
      <c r="F507" s="119"/>
      <c r="G507" s="119"/>
      <c r="H507" s="119"/>
      <c r="I507" s="119"/>
    </row>
    <row r="508" spans="1:9" x14ac:dyDescent="0.25">
      <c r="A508" s="119"/>
      <c r="B508" s="119"/>
      <c r="C508" s="119"/>
      <c r="D508" s="119"/>
      <c r="E508" s="119"/>
      <c r="F508" s="119"/>
      <c r="G508" s="119"/>
      <c r="H508" s="119"/>
      <c r="I508" s="119"/>
    </row>
    <row r="509" spans="1:9" x14ac:dyDescent="0.25">
      <c r="A509" s="119"/>
      <c r="B509" s="119"/>
      <c r="C509" s="119"/>
      <c r="D509" s="119"/>
      <c r="E509" s="119"/>
      <c r="F509" s="119"/>
      <c r="G509" s="119"/>
      <c r="H509" s="119"/>
      <c r="I509" s="119"/>
    </row>
    <row r="510" spans="1:9" x14ac:dyDescent="0.25">
      <c r="A510" s="119"/>
      <c r="B510" s="119"/>
      <c r="C510" s="119"/>
      <c r="D510" s="119"/>
      <c r="E510" s="119"/>
      <c r="F510" s="119"/>
      <c r="G510" s="119"/>
      <c r="H510" s="119"/>
      <c r="I510" s="119"/>
    </row>
    <row r="511" spans="1:9" x14ac:dyDescent="0.25">
      <c r="A511" s="119"/>
      <c r="B511" s="119"/>
      <c r="C511" s="119"/>
      <c r="D511" s="119"/>
      <c r="E511" s="119"/>
      <c r="F511" s="119"/>
      <c r="G511" s="119"/>
      <c r="H511" s="119"/>
      <c r="I511" s="119"/>
    </row>
    <row r="512" spans="1:9" x14ac:dyDescent="0.25">
      <c r="A512" s="119"/>
      <c r="B512" s="119"/>
      <c r="C512" s="119"/>
      <c r="D512" s="119"/>
      <c r="E512" s="119"/>
      <c r="F512" s="119"/>
      <c r="G512" s="119"/>
      <c r="H512" s="119"/>
      <c r="I512" s="119"/>
    </row>
    <row r="513" spans="1:9" x14ac:dyDescent="0.25">
      <c r="A513" s="119"/>
      <c r="B513" s="119"/>
      <c r="C513" s="119"/>
      <c r="D513" s="119"/>
      <c r="E513" s="119"/>
      <c r="F513" s="119"/>
      <c r="G513" s="119"/>
      <c r="H513" s="119"/>
      <c r="I513" s="119"/>
    </row>
    <row r="514" spans="1:9" x14ac:dyDescent="0.25">
      <c r="A514" s="119"/>
      <c r="B514" s="119"/>
      <c r="C514" s="119"/>
      <c r="D514" s="119"/>
      <c r="E514" s="119"/>
      <c r="F514" s="119"/>
      <c r="G514" s="119"/>
      <c r="H514" s="119"/>
      <c r="I514" s="119"/>
    </row>
    <row r="515" spans="1:9" x14ac:dyDescent="0.25">
      <c r="A515" s="119"/>
      <c r="B515" s="119"/>
      <c r="C515" s="119"/>
      <c r="D515" s="119"/>
      <c r="E515" s="119"/>
      <c r="F515" s="119"/>
      <c r="G515" s="119"/>
      <c r="H515" s="119"/>
      <c r="I515" s="119"/>
    </row>
    <row r="516" spans="1:9" x14ac:dyDescent="0.25">
      <c r="A516" s="119"/>
      <c r="B516" s="119"/>
      <c r="C516" s="119"/>
      <c r="D516" s="119"/>
      <c r="E516" s="119"/>
      <c r="F516" s="119"/>
      <c r="G516" s="119"/>
      <c r="H516" s="119"/>
      <c r="I516" s="119"/>
    </row>
    <row r="517" spans="1:9" x14ac:dyDescent="0.25">
      <c r="A517" s="119"/>
      <c r="B517" s="119"/>
      <c r="C517" s="119"/>
      <c r="D517" s="119"/>
      <c r="E517" s="119"/>
      <c r="F517" s="119"/>
      <c r="G517" s="119"/>
      <c r="H517" s="119"/>
      <c r="I517" s="119"/>
    </row>
    <row r="518" spans="1:9" x14ac:dyDescent="0.25">
      <c r="A518" s="119"/>
      <c r="B518" s="119"/>
      <c r="C518" s="119"/>
      <c r="D518" s="119"/>
      <c r="E518" s="119"/>
      <c r="F518" s="119"/>
      <c r="G518" s="119"/>
      <c r="H518" s="119"/>
      <c r="I518" s="119"/>
    </row>
    <row r="519" spans="1:9" x14ac:dyDescent="0.25">
      <c r="A519" s="119"/>
      <c r="B519" s="119"/>
      <c r="C519" s="119"/>
      <c r="D519" s="119"/>
      <c r="E519" s="119"/>
      <c r="F519" s="119"/>
      <c r="G519" s="119"/>
      <c r="H519" s="119"/>
      <c r="I519" s="119"/>
    </row>
    <row r="520" spans="1:9" x14ac:dyDescent="0.25">
      <c r="A520" s="119"/>
      <c r="B520" s="119"/>
      <c r="C520" s="119"/>
      <c r="D520" s="119"/>
      <c r="E520" s="119"/>
      <c r="F520" s="119"/>
      <c r="G520" s="119"/>
      <c r="H520" s="119"/>
      <c r="I520" s="119"/>
    </row>
    <row r="521" spans="1:9" x14ac:dyDescent="0.25">
      <c r="A521" s="119"/>
      <c r="B521" s="119"/>
      <c r="C521" s="119"/>
      <c r="D521" s="119"/>
      <c r="E521" s="119"/>
      <c r="F521" s="119"/>
      <c r="G521" s="119"/>
      <c r="H521" s="119"/>
      <c r="I521" s="119"/>
    </row>
    <row r="522" spans="1:9" x14ac:dyDescent="0.25">
      <c r="A522" s="119"/>
      <c r="B522" s="119"/>
      <c r="C522" s="119"/>
      <c r="D522" s="119"/>
      <c r="E522" s="119"/>
      <c r="F522" s="119"/>
      <c r="G522" s="119"/>
      <c r="H522" s="119"/>
      <c r="I522" s="119"/>
    </row>
    <row r="523" spans="1:9" x14ac:dyDescent="0.25">
      <c r="A523" s="119"/>
      <c r="B523" s="119"/>
      <c r="C523" s="119"/>
      <c r="D523" s="119"/>
      <c r="E523" s="119"/>
      <c r="F523" s="119"/>
      <c r="G523" s="119"/>
      <c r="H523" s="119"/>
      <c r="I523" s="119"/>
    </row>
    <row r="524" spans="1:9" x14ac:dyDescent="0.25">
      <c r="A524" s="119"/>
      <c r="B524" s="119"/>
      <c r="C524" s="119"/>
      <c r="D524" s="119"/>
      <c r="E524" s="119"/>
      <c r="F524" s="119"/>
      <c r="G524" s="119"/>
      <c r="H524" s="119"/>
      <c r="I524" s="119"/>
    </row>
    <row r="525" spans="1:9" x14ac:dyDescent="0.25">
      <c r="A525" s="119"/>
      <c r="B525" s="119"/>
      <c r="C525" s="119"/>
      <c r="D525" s="119"/>
      <c r="E525" s="119"/>
      <c r="F525" s="119"/>
      <c r="G525" s="119"/>
      <c r="H525" s="119"/>
      <c r="I525" s="119"/>
    </row>
    <row r="526" spans="1:9" x14ac:dyDescent="0.25">
      <c r="A526" s="119"/>
      <c r="B526" s="119"/>
      <c r="C526" s="119"/>
      <c r="D526" s="119"/>
      <c r="E526" s="119"/>
      <c r="F526" s="119"/>
      <c r="G526" s="119"/>
      <c r="H526" s="119"/>
      <c r="I526" s="119"/>
    </row>
    <row r="527" spans="1:9" x14ac:dyDescent="0.25">
      <c r="A527" s="119"/>
      <c r="B527" s="119"/>
      <c r="C527" s="119"/>
      <c r="D527" s="119"/>
      <c r="E527" s="119"/>
      <c r="F527" s="119"/>
      <c r="G527" s="119"/>
      <c r="H527" s="119"/>
      <c r="I527" s="119"/>
    </row>
    <row r="528" spans="1:9" x14ac:dyDescent="0.25">
      <c r="A528" s="119"/>
      <c r="B528" s="119"/>
      <c r="C528" s="119"/>
      <c r="D528" s="119"/>
      <c r="E528" s="119"/>
      <c r="F528" s="119"/>
      <c r="G528" s="119"/>
      <c r="H528" s="119"/>
      <c r="I528" s="119"/>
    </row>
    <row r="529" spans="1:9" x14ac:dyDescent="0.25">
      <c r="A529" s="119"/>
      <c r="B529" s="119"/>
      <c r="C529" s="119"/>
      <c r="D529" s="119"/>
      <c r="E529" s="119"/>
      <c r="F529" s="119"/>
      <c r="G529" s="119"/>
      <c r="H529" s="119"/>
      <c r="I529" s="119"/>
    </row>
    <row r="530" spans="1:9" x14ac:dyDescent="0.25">
      <c r="A530" s="119"/>
      <c r="B530" s="119"/>
      <c r="C530" s="119"/>
      <c r="D530" s="119"/>
      <c r="E530" s="119"/>
      <c r="F530" s="119"/>
      <c r="G530" s="119"/>
      <c r="H530" s="119"/>
      <c r="I530" s="119"/>
    </row>
    <row r="531" spans="1:9" x14ac:dyDescent="0.25">
      <c r="A531" s="119"/>
      <c r="B531" s="119"/>
      <c r="C531" s="119"/>
      <c r="D531" s="119"/>
      <c r="E531" s="119"/>
      <c r="F531" s="119"/>
      <c r="G531" s="119"/>
      <c r="H531" s="119"/>
      <c r="I531" s="119"/>
    </row>
    <row r="532" spans="1:9" x14ac:dyDescent="0.25">
      <c r="A532" s="119"/>
      <c r="B532" s="119"/>
      <c r="C532" s="119"/>
      <c r="D532" s="119"/>
      <c r="E532" s="119"/>
      <c r="F532" s="119"/>
      <c r="G532" s="119"/>
      <c r="H532" s="119"/>
      <c r="I532" s="119"/>
    </row>
    <row r="533" spans="1:9" x14ac:dyDescent="0.25">
      <c r="A533" s="119"/>
      <c r="B533" s="119"/>
      <c r="C533" s="119"/>
      <c r="D533" s="119"/>
      <c r="E533" s="119"/>
      <c r="F533" s="119"/>
      <c r="G533" s="119"/>
      <c r="H533" s="119"/>
      <c r="I533" s="119"/>
    </row>
    <row r="534" spans="1:9" x14ac:dyDescent="0.25">
      <c r="A534" s="119"/>
      <c r="B534" s="119"/>
      <c r="C534" s="119"/>
      <c r="D534" s="119"/>
      <c r="E534" s="119"/>
      <c r="F534" s="119"/>
      <c r="G534" s="119"/>
      <c r="H534" s="119"/>
      <c r="I534" s="119"/>
    </row>
    <row r="535" spans="1:9" x14ac:dyDescent="0.25">
      <c r="A535" s="119"/>
      <c r="B535" s="119"/>
      <c r="C535" s="119"/>
      <c r="D535" s="119"/>
      <c r="E535" s="119"/>
      <c r="F535" s="119"/>
      <c r="G535" s="119"/>
      <c r="H535" s="119"/>
      <c r="I535" s="119"/>
    </row>
    <row r="536" spans="1:9" x14ac:dyDescent="0.25">
      <c r="A536" s="119"/>
      <c r="B536" s="119"/>
      <c r="C536" s="119"/>
      <c r="D536" s="119"/>
      <c r="E536" s="119"/>
      <c r="F536" s="119"/>
      <c r="G536" s="119"/>
      <c r="H536" s="119"/>
      <c r="I536" s="119"/>
    </row>
    <row r="537" spans="1:9" x14ac:dyDescent="0.25">
      <c r="A537" s="119"/>
      <c r="B537" s="119"/>
      <c r="C537" s="119"/>
      <c r="D537" s="119"/>
      <c r="E537" s="119"/>
      <c r="F537" s="119"/>
      <c r="G537" s="119"/>
      <c r="H537" s="119"/>
      <c r="I537" s="119"/>
    </row>
    <row r="538" spans="1:9" x14ac:dyDescent="0.25">
      <c r="A538" s="119"/>
      <c r="B538" s="119"/>
      <c r="C538" s="119"/>
      <c r="D538" s="119"/>
      <c r="E538" s="119"/>
      <c r="F538" s="119"/>
      <c r="G538" s="119"/>
      <c r="H538" s="119"/>
      <c r="I538" s="119"/>
    </row>
    <row r="539" spans="1:9" x14ac:dyDescent="0.25">
      <c r="A539" s="119"/>
      <c r="B539" s="119"/>
      <c r="C539" s="119"/>
      <c r="D539" s="119"/>
      <c r="E539" s="119"/>
      <c r="F539" s="119"/>
      <c r="G539" s="119"/>
      <c r="H539" s="119"/>
      <c r="I539" s="119"/>
    </row>
    <row r="540" spans="1:9" x14ac:dyDescent="0.25">
      <c r="A540" s="119"/>
      <c r="B540" s="119"/>
      <c r="C540" s="119"/>
      <c r="D540" s="119"/>
      <c r="E540" s="119"/>
      <c r="F540" s="119"/>
      <c r="G540" s="119"/>
      <c r="H540" s="119"/>
      <c r="I540" s="119"/>
    </row>
    <row r="541" spans="1:9" x14ac:dyDescent="0.25">
      <c r="A541" s="119"/>
      <c r="B541" s="119"/>
      <c r="C541" s="119"/>
      <c r="D541" s="119"/>
      <c r="E541" s="119"/>
      <c r="F541" s="119"/>
      <c r="G541" s="119"/>
      <c r="H541" s="119"/>
      <c r="I541" s="119"/>
    </row>
    <row r="542" spans="1:9" x14ac:dyDescent="0.25">
      <c r="A542" s="119"/>
      <c r="B542" s="119"/>
      <c r="C542" s="119"/>
      <c r="D542" s="119"/>
      <c r="E542" s="119"/>
      <c r="F542" s="119"/>
      <c r="G542" s="119"/>
      <c r="H542" s="119"/>
      <c r="I542" s="119"/>
    </row>
    <row r="543" spans="1:9" x14ac:dyDescent="0.25">
      <c r="A543" s="119"/>
      <c r="B543" s="119"/>
      <c r="C543" s="119"/>
      <c r="D543" s="119"/>
      <c r="E543" s="119"/>
      <c r="F543" s="119"/>
      <c r="G543" s="119"/>
      <c r="H543" s="119"/>
      <c r="I543" s="119"/>
    </row>
    <row r="544" spans="1:9" x14ac:dyDescent="0.25">
      <c r="A544" s="119"/>
      <c r="B544" s="119"/>
      <c r="C544" s="119"/>
      <c r="D544" s="119"/>
      <c r="E544" s="119"/>
      <c r="F544" s="119"/>
      <c r="G544" s="119"/>
      <c r="H544" s="119"/>
      <c r="I544" s="119"/>
    </row>
    <row r="545" spans="1:9" x14ac:dyDescent="0.25">
      <c r="A545" s="119"/>
      <c r="B545" s="119"/>
      <c r="C545" s="119"/>
      <c r="D545" s="119"/>
      <c r="E545" s="119"/>
      <c r="F545" s="119"/>
      <c r="G545" s="119"/>
      <c r="H545" s="119"/>
      <c r="I545" s="119"/>
    </row>
    <row r="546" spans="1:9" x14ac:dyDescent="0.25">
      <c r="A546" s="119"/>
      <c r="B546" s="119"/>
      <c r="C546" s="119"/>
      <c r="D546" s="119"/>
      <c r="E546" s="119"/>
      <c r="F546" s="119"/>
      <c r="G546" s="119"/>
      <c r="H546" s="119"/>
      <c r="I546" s="119"/>
    </row>
    <row r="547" spans="1:9" x14ac:dyDescent="0.25">
      <c r="A547" s="119"/>
      <c r="B547" s="119"/>
      <c r="C547" s="119"/>
      <c r="D547" s="119"/>
      <c r="E547" s="119"/>
      <c r="F547" s="119"/>
      <c r="G547" s="119"/>
      <c r="H547" s="119"/>
      <c r="I547" s="119"/>
    </row>
    <row r="548" spans="1:9" x14ac:dyDescent="0.25">
      <c r="A548" s="119"/>
      <c r="B548" s="119"/>
      <c r="C548" s="119"/>
      <c r="D548" s="119"/>
      <c r="E548" s="119"/>
      <c r="F548" s="119"/>
      <c r="G548" s="119"/>
      <c r="H548" s="119"/>
      <c r="I548" s="119"/>
    </row>
    <row r="549" spans="1:9" x14ac:dyDescent="0.25">
      <c r="A549" s="119"/>
      <c r="B549" s="119"/>
      <c r="C549" s="119"/>
      <c r="D549" s="119"/>
      <c r="E549" s="119"/>
      <c r="F549" s="119"/>
      <c r="G549" s="119"/>
      <c r="H549" s="119"/>
      <c r="I549" s="119"/>
    </row>
    <row r="550" spans="1:9" x14ac:dyDescent="0.25">
      <c r="A550" s="119"/>
      <c r="B550" s="119"/>
      <c r="C550" s="119"/>
      <c r="D550" s="119"/>
      <c r="E550" s="119"/>
      <c r="F550" s="119"/>
      <c r="G550" s="119"/>
      <c r="H550" s="119"/>
      <c r="I550" s="119"/>
    </row>
    <row r="551" spans="1:9" x14ac:dyDescent="0.25">
      <c r="A551" s="119"/>
      <c r="B551" s="119"/>
      <c r="C551" s="119"/>
      <c r="D551" s="119"/>
      <c r="E551" s="119"/>
      <c r="F551" s="119"/>
      <c r="G551" s="119"/>
      <c r="H551" s="119"/>
      <c r="I551" s="119"/>
    </row>
    <row r="552" spans="1:9" x14ac:dyDescent="0.25">
      <c r="A552" s="119"/>
      <c r="B552" s="119"/>
      <c r="C552" s="119"/>
      <c r="D552" s="119"/>
      <c r="E552" s="119"/>
      <c r="F552" s="119"/>
      <c r="G552" s="119"/>
      <c r="H552" s="119"/>
      <c r="I552" s="119"/>
    </row>
    <row r="553" spans="1:9" x14ac:dyDescent="0.25">
      <c r="A553" s="119"/>
      <c r="B553" s="119"/>
      <c r="C553" s="119"/>
      <c r="D553" s="119"/>
      <c r="E553" s="119"/>
      <c r="F553" s="119"/>
      <c r="G553" s="119"/>
      <c r="H553" s="119"/>
      <c r="I553" s="119"/>
    </row>
    <row r="554" spans="1:9" x14ac:dyDescent="0.25">
      <c r="A554" s="119"/>
      <c r="B554" s="119"/>
      <c r="C554" s="119"/>
      <c r="D554" s="119"/>
      <c r="E554" s="119"/>
      <c r="F554" s="119"/>
      <c r="G554" s="119"/>
      <c r="H554" s="119"/>
      <c r="I554" s="119"/>
    </row>
    <row r="555" spans="1:9" x14ac:dyDescent="0.25">
      <c r="A555" s="119"/>
      <c r="B555" s="119"/>
      <c r="C555" s="119"/>
      <c r="D555" s="119"/>
      <c r="E555" s="119"/>
      <c r="F555" s="119"/>
      <c r="G555" s="119"/>
      <c r="H555" s="119"/>
      <c r="I555" s="119"/>
    </row>
    <row r="556" spans="1:9" x14ac:dyDescent="0.25">
      <c r="A556" s="119"/>
      <c r="B556" s="119"/>
      <c r="C556" s="119"/>
      <c r="D556" s="119"/>
      <c r="E556" s="119"/>
      <c r="F556" s="119"/>
      <c r="G556" s="119"/>
      <c r="H556" s="119"/>
      <c r="I556" s="119"/>
    </row>
    <row r="557" spans="1:9" x14ac:dyDescent="0.25">
      <c r="A557" s="119"/>
      <c r="B557" s="119"/>
      <c r="C557" s="119"/>
      <c r="D557" s="119"/>
      <c r="E557" s="119"/>
      <c r="F557" s="119"/>
      <c r="G557" s="119"/>
      <c r="H557" s="119"/>
      <c r="I557" s="119"/>
    </row>
    <row r="558" spans="1:9" x14ac:dyDescent="0.25">
      <c r="A558" s="119"/>
      <c r="B558" s="119"/>
      <c r="C558" s="119"/>
      <c r="D558" s="119"/>
      <c r="E558" s="119"/>
      <c r="F558" s="119"/>
      <c r="G558" s="119"/>
      <c r="H558" s="119"/>
      <c r="I558" s="119"/>
    </row>
    <row r="559" spans="1:9" x14ac:dyDescent="0.25">
      <c r="A559" s="119"/>
      <c r="B559" s="119"/>
      <c r="C559" s="119"/>
      <c r="D559" s="119"/>
      <c r="E559" s="119"/>
      <c r="F559" s="119"/>
      <c r="G559" s="119"/>
      <c r="H559" s="119"/>
      <c r="I559" s="119"/>
    </row>
    <row r="560" spans="1:9" x14ac:dyDescent="0.25">
      <c r="A560" s="119"/>
      <c r="B560" s="119"/>
      <c r="C560" s="119"/>
      <c r="D560" s="119"/>
      <c r="E560" s="119"/>
      <c r="F560" s="119"/>
      <c r="G560" s="119"/>
      <c r="H560" s="119"/>
      <c r="I560" s="119"/>
    </row>
    <row r="561" spans="1:9" x14ac:dyDescent="0.25">
      <c r="A561" s="119"/>
      <c r="B561" s="119"/>
      <c r="C561" s="119"/>
      <c r="D561" s="119"/>
      <c r="E561" s="119"/>
      <c r="F561" s="119"/>
      <c r="G561" s="119"/>
      <c r="H561" s="119"/>
      <c r="I561" s="119"/>
    </row>
    <row r="562" spans="1:9" x14ac:dyDescent="0.25">
      <c r="A562" s="119"/>
      <c r="B562" s="119"/>
      <c r="C562" s="119"/>
      <c r="D562" s="119"/>
      <c r="E562" s="119"/>
      <c r="F562" s="119"/>
      <c r="G562" s="119"/>
      <c r="H562" s="119"/>
      <c r="I562" s="119"/>
    </row>
    <row r="563" spans="1:9" x14ac:dyDescent="0.25">
      <c r="A563" s="119"/>
      <c r="B563" s="119"/>
      <c r="C563" s="119"/>
      <c r="D563" s="119"/>
      <c r="E563" s="119"/>
      <c r="F563" s="119"/>
      <c r="G563" s="119"/>
      <c r="H563" s="119"/>
      <c r="I563" s="119"/>
    </row>
    <row r="564" spans="1:9" x14ac:dyDescent="0.25">
      <c r="A564" s="119"/>
      <c r="B564" s="119"/>
      <c r="C564" s="119"/>
      <c r="D564" s="119"/>
      <c r="E564" s="119"/>
      <c r="F564" s="119"/>
      <c r="G564" s="119"/>
      <c r="H564" s="119"/>
      <c r="I564" s="119"/>
    </row>
    <row r="565" spans="1:9" x14ac:dyDescent="0.25">
      <c r="A565" s="119"/>
      <c r="B565" s="119"/>
      <c r="C565" s="119"/>
      <c r="D565" s="119"/>
      <c r="E565" s="119"/>
      <c r="F565" s="119"/>
      <c r="G565" s="119"/>
      <c r="H565" s="119"/>
      <c r="I565" s="119"/>
    </row>
    <row r="566" spans="1:9" x14ac:dyDescent="0.25">
      <c r="A566" s="119"/>
      <c r="B566" s="119"/>
      <c r="C566" s="119"/>
      <c r="D566" s="119"/>
      <c r="E566" s="119"/>
      <c r="F566" s="119"/>
      <c r="G566" s="119"/>
      <c r="H566" s="119"/>
      <c r="I566" s="119"/>
    </row>
    <row r="567" spans="1:9" x14ac:dyDescent="0.25">
      <c r="A567" s="119"/>
      <c r="B567" s="119"/>
      <c r="C567" s="119"/>
      <c r="D567" s="119"/>
      <c r="E567" s="119"/>
      <c r="F567" s="119"/>
      <c r="G567" s="119"/>
      <c r="H567" s="119"/>
      <c r="I567" s="119"/>
    </row>
    <row r="568" spans="1:9" x14ac:dyDescent="0.25">
      <c r="A568" s="119"/>
      <c r="B568" s="119"/>
      <c r="C568" s="119"/>
      <c r="D568" s="119"/>
      <c r="E568" s="119"/>
      <c r="F568" s="119"/>
      <c r="G568" s="119"/>
      <c r="H568" s="119"/>
      <c r="I568" s="119"/>
    </row>
    <row r="569" spans="1:9" x14ac:dyDescent="0.25">
      <c r="A569" s="119"/>
      <c r="B569" s="119"/>
      <c r="C569" s="119"/>
      <c r="D569" s="119"/>
      <c r="E569" s="119"/>
      <c r="F569" s="119"/>
      <c r="G569" s="119"/>
      <c r="H569" s="119"/>
      <c r="I569" s="119"/>
    </row>
    <row r="570" spans="1:9" x14ac:dyDescent="0.25">
      <c r="A570" s="119"/>
      <c r="B570" s="119"/>
      <c r="C570" s="119"/>
      <c r="D570" s="119"/>
      <c r="E570" s="119"/>
      <c r="F570" s="119"/>
      <c r="G570" s="119"/>
      <c r="H570" s="119"/>
      <c r="I570" s="119"/>
    </row>
    <row r="571" spans="1:9" x14ac:dyDescent="0.25">
      <c r="A571" s="119"/>
      <c r="B571" s="119"/>
      <c r="C571" s="119"/>
      <c r="D571" s="119"/>
      <c r="E571" s="119"/>
      <c r="F571" s="119"/>
      <c r="G571" s="119"/>
      <c r="H571" s="119"/>
      <c r="I571" s="119"/>
    </row>
    <row r="572" spans="1:9" x14ac:dyDescent="0.25">
      <c r="A572" s="119"/>
      <c r="B572" s="119"/>
      <c r="C572" s="119"/>
      <c r="D572" s="119"/>
      <c r="E572" s="119"/>
      <c r="F572" s="119"/>
      <c r="G572" s="119"/>
      <c r="H572" s="119"/>
      <c r="I572" s="119"/>
    </row>
    <row r="573" spans="1:9" x14ac:dyDescent="0.25">
      <c r="A573" s="119"/>
      <c r="B573" s="119"/>
      <c r="C573" s="119"/>
      <c r="D573" s="119"/>
      <c r="E573" s="119"/>
      <c r="F573" s="119"/>
      <c r="G573" s="119"/>
      <c r="H573" s="119"/>
      <c r="I573" s="119"/>
    </row>
    <row r="574" spans="1:9" x14ac:dyDescent="0.25">
      <c r="A574" s="119"/>
      <c r="B574" s="119"/>
      <c r="C574" s="119"/>
      <c r="D574" s="119"/>
      <c r="E574" s="119"/>
      <c r="F574" s="119"/>
      <c r="G574" s="119"/>
      <c r="H574" s="119"/>
      <c r="I574" s="119"/>
    </row>
    <row r="575" spans="1:9" x14ac:dyDescent="0.25">
      <c r="A575" s="119"/>
      <c r="B575" s="119"/>
      <c r="C575" s="119"/>
      <c r="D575" s="119"/>
      <c r="E575" s="119"/>
      <c r="F575" s="119"/>
      <c r="G575" s="119"/>
      <c r="H575" s="119"/>
      <c r="I575" s="119"/>
    </row>
    <row r="576" spans="1:9" x14ac:dyDescent="0.25">
      <c r="A576" s="119"/>
      <c r="B576" s="119"/>
      <c r="C576" s="119"/>
      <c r="D576" s="119"/>
      <c r="E576" s="119"/>
      <c r="F576" s="119"/>
      <c r="G576" s="119"/>
      <c r="H576" s="119"/>
      <c r="I576" s="119"/>
    </row>
    <row r="577" spans="1:9" x14ac:dyDescent="0.25">
      <c r="A577" s="119"/>
      <c r="B577" s="119"/>
      <c r="C577" s="119"/>
      <c r="D577" s="119"/>
      <c r="E577" s="119"/>
      <c r="F577" s="119"/>
      <c r="G577" s="119"/>
      <c r="H577" s="119"/>
      <c r="I577" s="119"/>
    </row>
    <row r="578" spans="1:9" x14ac:dyDescent="0.25">
      <c r="A578" s="119"/>
      <c r="B578" s="119"/>
      <c r="C578" s="119"/>
      <c r="D578" s="119"/>
      <c r="E578" s="119"/>
      <c r="F578" s="119"/>
      <c r="G578" s="119"/>
      <c r="H578" s="119"/>
      <c r="I578" s="119"/>
    </row>
    <row r="579" spans="1:9" x14ac:dyDescent="0.25">
      <c r="A579" s="119"/>
      <c r="B579" s="119"/>
      <c r="C579" s="119"/>
      <c r="D579" s="119"/>
      <c r="E579" s="119"/>
      <c r="F579" s="119"/>
      <c r="G579" s="119"/>
      <c r="H579" s="119"/>
      <c r="I579" s="119"/>
    </row>
    <row r="580" spans="1:9" x14ac:dyDescent="0.25">
      <c r="A580" s="119"/>
      <c r="B580" s="119"/>
      <c r="C580" s="119"/>
      <c r="D580" s="119"/>
      <c r="E580" s="119"/>
      <c r="F580" s="119"/>
      <c r="G580" s="119"/>
      <c r="H580" s="119"/>
      <c r="I580" s="119"/>
    </row>
    <row r="581" spans="1:9" x14ac:dyDescent="0.25">
      <c r="A581" s="119"/>
      <c r="B581" s="119"/>
      <c r="C581" s="119"/>
      <c r="D581" s="119"/>
      <c r="E581" s="119"/>
      <c r="F581" s="119"/>
      <c r="G581" s="119"/>
      <c r="H581" s="119"/>
      <c r="I581" s="119"/>
    </row>
    <row r="582" spans="1:9" x14ac:dyDescent="0.25">
      <c r="A582" s="119"/>
      <c r="B582" s="119"/>
      <c r="C582" s="119"/>
      <c r="D582" s="119"/>
      <c r="E582" s="119"/>
      <c r="F582" s="119"/>
      <c r="G582" s="119"/>
      <c r="H582" s="119"/>
      <c r="I582" s="119"/>
    </row>
    <row r="583" spans="1:9" x14ac:dyDescent="0.25">
      <c r="A583" s="119"/>
      <c r="B583" s="119"/>
      <c r="C583" s="119"/>
      <c r="D583" s="119"/>
      <c r="E583" s="119"/>
      <c r="F583" s="119"/>
      <c r="G583" s="119"/>
      <c r="H583" s="119"/>
      <c r="I583" s="119"/>
    </row>
    <row r="584" spans="1:9" x14ac:dyDescent="0.25">
      <c r="A584" s="119"/>
      <c r="B584" s="119"/>
      <c r="C584" s="119"/>
      <c r="D584" s="119"/>
      <c r="E584" s="119"/>
      <c r="F584" s="119"/>
      <c r="G584" s="119"/>
      <c r="H584" s="119"/>
      <c r="I584" s="119"/>
    </row>
    <row r="585" spans="1:9" x14ac:dyDescent="0.25">
      <c r="A585" s="119"/>
      <c r="B585" s="119"/>
      <c r="C585" s="119"/>
      <c r="D585" s="119"/>
      <c r="E585" s="119"/>
      <c r="F585" s="119"/>
      <c r="G585" s="119"/>
      <c r="H585" s="119"/>
      <c r="I585" s="119"/>
    </row>
    <row r="586" spans="1:9" x14ac:dyDescent="0.25">
      <c r="A586" s="119"/>
      <c r="B586" s="119"/>
      <c r="C586" s="119"/>
      <c r="D586" s="119"/>
      <c r="E586" s="119"/>
      <c r="F586" s="119"/>
      <c r="G586" s="119"/>
      <c r="H586" s="119"/>
      <c r="I586" s="119"/>
    </row>
    <row r="587" spans="1:9" x14ac:dyDescent="0.25">
      <c r="A587" s="119"/>
      <c r="B587" s="119"/>
      <c r="C587" s="119"/>
      <c r="D587" s="119"/>
      <c r="E587" s="119"/>
      <c r="F587" s="119"/>
      <c r="G587" s="119"/>
      <c r="H587" s="119"/>
      <c r="I587" s="119"/>
    </row>
    <row r="588" spans="1:9" x14ac:dyDescent="0.25">
      <c r="A588" s="119"/>
      <c r="B588" s="119"/>
      <c r="C588" s="119"/>
      <c r="D588" s="119"/>
      <c r="E588" s="119"/>
      <c r="F588" s="119"/>
      <c r="G588" s="119"/>
      <c r="H588" s="119"/>
      <c r="I588" s="119"/>
    </row>
    <row r="589" spans="1:9" x14ac:dyDescent="0.25">
      <c r="A589" s="119"/>
      <c r="B589" s="119"/>
      <c r="C589" s="119"/>
      <c r="D589" s="119"/>
      <c r="E589" s="119"/>
      <c r="F589" s="119"/>
      <c r="G589" s="119"/>
      <c r="H589" s="119"/>
      <c r="I589" s="119"/>
    </row>
    <row r="590" spans="1:9" x14ac:dyDescent="0.25">
      <c r="A590" s="119"/>
      <c r="B590" s="119"/>
      <c r="C590" s="119"/>
      <c r="D590" s="119"/>
      <c r="E590" s="119"/>
      <c r="F590" s="119"/>
      <c r="G590" s="119"/>
      <c r="H590" s="119"/>
      <c r="I590" s="119"/>
    </row>
    <row r="591" spans="1:9" x14ac:dyDescent="0.25">
      <c r="A591" s="119"/>
      <c r="B591" s="119"/>
      <c r="C591" s="119"/>
      <c r="D591" s="119"/>
      <c r="E591" s="119"/>
      <c r="F591" s="119"/>
      <c r="G591" s="119"/>
      <c r="H591" s="119"/>
      <c r="I591" s="119"/>
    </row>
    <row r="592" spans="1:9" x14ac:dyDescent="0.25">
      <c r="A592" s="119"/>
      <c r="B592" s="119"/>
      <c r="C592" s="119"/>
      <c r="D592" s="119"/>
      <c r="E592" s="119"/>
      <c r="F592" s="119"/>
      <c r="G592" s="119"/>
      <c r="H592" s="119"/>
      <c r="I592" s="119"/>
    </row>
    <row r="593" spans="1:9" x14ac:dyDescent="0.25">
      <c r="A593" s="119"/>
      <c r="B593" s="119"/>
      <c r="C593" s="119"/>
      <c r="D593" s="119"/>
      <c r="E593" s="119"/>
      <c r="F593" s="119"/>
      <c r="G593" s="119"/>
      <c r="H593" s="119"/>
      <c r="I593" s="119"/>
    </row>
    <row r="594" spans="1:9" x14ac:dyDescent="0.25">
      <c r="A594" s="119"/>
      <c r="B594" s="119"/>
      <c r="C594" s="119"/>
      <c r="D594" s="119"/>
      <c r="E594" s="119"/>
      <c r="F594" s="119"/>
      <c r="G594" s="119"/>
      <c r="H594" s="119"/>
      <c r="I594" s="119"/>
    </row>
    <row r="595" spans="1:9" x14ac:dyDescent="0.25">
      <c r="A595" s="119"/>
      <c r="B595" s="119"/>
      <c r="C595" s="119"/>
      <c r="D595" s="119"/>
      <c r="E595" s="119"/>
      <c r="F595" s="119"/>
      <c r="G595" s="119"/>
      <c r="H595" s="119"/>
      <c r="I595" s="119"/>
    </row>
    <row r="596" spans="1:9" x14ac:dyDescent="0.25">
      <c r="A596" s="119"/>
      <c r="B596" s="119"/>
      <c r="C596" s="119"/>
      <c r="D596" s="119"/>
      <c r="E596" s="119"/>
      <c r="F596" s="119"/>
      <c r="G596" s="119"/>
      <c r="H596" s="119"/>
      <c r="I596" s="119"/>
    </row>
    <row r="597" spans="1:9" x14ac:dyDescent="0.25">
      <c r="A597" s="119"/>
      <c r="B597" s="119"/>
      <c r="C597" s="119"/>
      <c r="D597" s="119"/>
      <c r="E597" s="119"/>
      <c r="F597" s="119"/>
      <c r="G597" s="119"/>
      <c r="H597" s="119"/>
      <c r="I597" s="119"/>
    </row>
    <row r="598" spans="1:9" x14ac:dyDescent="0.25">
      <c r="A598" s="119"/>
      <c r="B598" s="119"/>
      <c r="C598" s="119"/>
      <c r="D598" s="119"/>
      <c r="E598" s="119"/>
      <c r="F598" s="119"/>
      <c r="G598" s="119"/>
      <c r="H598" s="119"/>
      <c r="I598" s="119"/>
    </row>
    <row r="599" spans="1:9" x14ac:dyDescent="0.25">
      <c r="A599" s="119"/>
      <c r="B599" s="119"/>
      <c r="C599" s="119"/>
      <c r="D599" s="119"/>
      <c r="E599" s="119"/>
      <c r="F599" s="119"/>
      <c r="G599" s="119"/>
      <c r="H599" s="119"/>
      <c r="I599" s="119"/>
    </row>
    <row r="600" spans="1:9" x14ac:dyDescent="0.25">
      <c r="A600" s="119"/>
      <c r="B600" s="119"/>
      <c r="C600" s="119"/>
      <c r="D600" s="119"/>
      <c r="E600" s="119"/>
      <c r="F600" s="119"/>
      <c r="G600" s="119"/>
      <c r="H600" s="119"/>
      <c r="I600" s="119"/>
    </row>
    <row r="601" spans="1:9" x14ac:dyDescent="0.25">
      <c r="A601" s="119"/>
      <c r="B601" s="119"/>
      <c r="C601" s="119"/>
      <c r="D601" s="119"/>
      <c r="E601" s="119"/>
      <c r="F601" s="119"/>
      <c r="G601" s="119"/>
      <c r="H601" s="119"/>
      <c r="I601" s="119"/>
    </row>
    <row r="602" spans="1:9" x14ac:dyDescent="0.25">
      <c r="A602" s="119"/>
      <c r="B602" s="119"/>
      <c r="C602" s="119"/>
      <c r="D602" s="119"/>
      <c r="E602" s="119"/>
      <c r="F602" s="119"/>
      <c r="G602" s="119"/>
      <c r="H602" s="119"/>
      <c r="I602" s="119"/>
    </row>
    <row r="603" spans="1:9" x14ac:dyDescent="0.25">
      <c r="A603" s="119"/>
      <c r="B603" s="119"/>
      <c r="C603" s="119"/>
      <c r="D603" s="119"/>
      <c r="E603" s="119"/>
      <c r="F603" s="119"/>
      <c r="G603" s="119"/>
      <c r="H603" s="119"/>
      <c r="I603" s="119"/>
    </row>
    <row r="604" spans="1:9" x14ac:dyDescent="0.25">
      <c r="A604" s="119"/>
      <c r="B604" s="119"/>
      <c r="C604" s="119"/>
      <c r="D604" s="119"/>
      <c r="E604" s="119"/>
      <c r="F604" s="119"/>
      <c r="G604" s="119"/>
      <c r="H604" s="119"/>
      <c r="I604" s="119"/>
    </row>
    <row r="605" spans="1:9" x14ac:dyDescent="0.25">
      <c r="A605" s="119"/>
      <c r="B605" s="119"/>
      <c r="C605" s="119"/>
      <c r="D605" s="119"/>
      <c r="E605" s="119"/>
      <c r="F605" s="119"/>
      <c r="G605" s="119"/>
      <c r="H605" s="119"/>
      <c r="I605" s="119"/>
    </row>
    <row r="606" spans="1:9" x14ac:dyDescent="0.25">
      <c r="A606" s="119"/>
      <c r="B606" s="119"/>
      <c r="C606" s="119"/>
      <c r="D606" s="119"/>
      <c r="E606" s="119"/>
      <c r="F606" s="119"/>
      <c r="G606" s="119"/>
      <c r="H606" s="119"/>
      <c r="I606" s="119"/>
    </row>
    <row r="607" spans="1:9" x14ac:dyDescent="0.25">
      <c r="A607" s="119"/>
      <c r="B607" s="119"/>
      <c r="C607" s="119"/>
      <c r="D607" s="119"/>
      <c r="E607" s="119"/>
      <c r="F607" s="119"/>
      <c r="G607" s="119"/>
      <c r="H607" s="119"/>
      <c r="I607" s="119"/>
    </row>
    <row r="608" spans="1:9" x14ac:dyDescent="0.25">
      <c r="A608" s="119"/>
      <c r="B608" s="119"/>
      <c r="C608" s="119"/>
      <c r="D608" s="119"/>
      <c r="E608" s="119"/>
      <c r="F608" s="119"/>
      <c r="G608" s="119"/>
      <c r="H608" s="119"/>
      <c r="I608" s="119"/>
    </row>
    <row r="609" spans="1:9" x14ac:dyDescent="0.25">
      <c r="A609" s="119"/>
      <c r="B609" s="119"/>
      <c r="C609" s="119"/>
      <c r="D609" s="119"/>
      <c r="E609" s="119"/>
      <c r="F609" s="119"/>
      <c r="G609" s="119"/>
      <c r="H609" s="119"/>
      <c r="I609" s="119"/>
    </row>
    <row r="610" spans="1:9" x14ac:dyDescent="0.25">
      <c r="A610" s="119"/>
      <c r="B610" s="119"/>
      <c r="C610" s="119"/>
      <c r="D610" s="119"/>
      <c r="E610" s="119"/>
      <c r="F610" s="119"/>
      <c r="G610" s="119"/>
      <c r="H610" s="119"/>
      <c r="I610" s="119"/>
    </row>
    <row r="611" spans="1:9" x14ac:dyDescent="0.25">
      <c r="A611" s="119"/>
      <c r="B611" s="119"/>
      <c r="C611" s="119"/>
      <c r="D611" s="119"/>
      <c r="E611" s="119"/>
      <c r="F611" s="119"/>
      <c r="G611" s="119"/>
      <c r="H611" s="119"/>
      <c r="I611" s="119"/>
    </row>
    <row r="612" spans="1:9" x14ac:dyDescent="0.25">
      <c r="A612" s="119"/>
      <c r="B612" s="119"/>
      <c r="C612" s="119"/>
      <c r="D612" s="119"/>
      <c r="E612" s="119"/>
      <c r="F612" s="119"/>
      <c r="G612" s="119"/>
      <c r="H612" s="119"/>
      <c r="I612" s="119"/>
    </row>
    <row r="613" spans="1:9" x14ac:dyDescent="0.25">
      <c r="A613" s="119"/>
      <c r="B613" s="119"/>
      <c r="C613" s="119"/>
      <c r="D613" s="119"/>
      <c r="E613" s="119"/>
      <c r="F613" s="119"/>
      <c r="G613" s="119"/>
      <c r="H613" s="119"/>
      <c r="I613" s="119"/>
    </row>
    <row r="614" spans="1:9" x14ac:dyDescent="0.25">
      <c r="A614" s="119"/>
      <c r="B614" s="119"/>
      <c r="C614" s="119"/>
      <c r="D614" s="119"/>
      <c r="E614" s="119"/>
      <c r="F614" s="119"/>
      <c r="G614" s="119"/>
      <c r="H614" s="119"/>
      <c r="I614" s="119"/>
    </row>
    <row r="615" spans="1:9" x14ac:dyDescent="0.25">
      <c r="A615" s="119"/>
      <c r="B615" s="119"/>
      <c r="C615" s="119"/>
      <c r="D615" s="119"/>
      <c r="E615" s="119"/>
      <c r="F615" s="119"/>
      <c r="G615" s="119"/>
      <c r="H615" s="119"/>
      <c r="I615" s="119"/>
    </row>
    <row r="616" spans="1:9" x14ac:dyDescent="0.25">
      <c r="A616" s="119"/>
      <c r="B616" s="119"/>
      <c r="C616" s="119"/>
      <c r="D616" s="119"/>
      <c r="E616" s="119"/>
      <c r="F616" s="119"/>
      <c r="G616" s="119"/>
      <c r="H616" s="119"/>
      <c r="I616" s="119"/>
    </row>
    <row r="617" spans="1:9" x14ac:dyDescent="0.25">
      <c r="A617" s="119"/>
      <c r="B617" s="119"/>
      <c r="C617" s="119"/>
      <c r="D617" s="119"/>
      <c r="E617" s="119"/>
      <c r="F617" s="119"/>
      <c r="G617" s="119"/>
      <c r="H617" s="119"/>
      <c r="I617" s="119"/>
    </row>
    <row r="618" spans="1:9" x14ac:dyDescent="0.25">
      <c r="A618" s="119"/>
      <c r="B618" s="119"/>
      <c r="C618" s="119"/>
      <c r="D618" s="119"/>
      <c r="E618" s="119"/>
      <c r="F618" s="119"/>
      <c r="G618" s="119"/>
      <c r="H618" s="119"/>
      <c r="I618" s="119"/>
    </row>
    <row r="619" spans="1:9" x14ac:dyDescent="0.25">
      <c r="A619" s="119"/>
      <c r="B619" s="119"/>
      <c r="C619" s="119"/>
      <c r="D619" s="119"/>
      <c r="E619" s="119"/>
      <c r="F619" s="119"/>
      <c r="G619" s="119"/>
      <c r="H619" s="119"/>
      <c r="I619" s="119"/>
    </row>
    <row r="620" spans="1:9" x14ac:dyDescent="0.25">
      <c r="A620" s="119"/>
      <c r="B620" s="119"/>
      <c r="C620" s="119"/>
      <c r="D620" s="119"/>
      <c r="E620" s="119"/>
      <c r="F620" s="119"/>
      <c r="G620" s="119"/>
      <c r="H620" s="119"/>
      <c r="I620" s="119"/>
    </row>
    <row r="621" spans="1:9" x14ac:dyDescent="0.25">
      <c r="A621" s="119"/>
      <c r="B621" s="119"/>
      <c r="C621" s="119"/>
      <c r="D621" s="119"/>
      <c r="E621" s="119"/>
      <c r="F621" s="119"/>
      <c r="G621" s="119"/>
      <c r="H621" s="119"/>
      <c r="I621" s="119"/>
    </row>
    <row r="622" spans="1:9" x14ac:dyDescent="0.25">
      <c r="A622" s="119"/>
      <c r="B622" s="119"/>
      <c r="C622" s="119"/>
      <c r="D622" s="119"/>
      <c r="E622" s="119"/>
      <c r="F622" s="119"/>
      <c r="G622" s="119"/>
      <c r="H622" s="119"/>
      <c r="I622" s="119"/>
    </row>
    <row r="623" spans="1:9" x14ac:dyDescent="0.25">
      <c r="A623" s="119"/>
      <c r="B623" s="119"/>
      <c r="C623" s="119"/>
      <c r="D623" s="119"/>
      <c r="E623" s="119"/>
      <c r="F623" s="119"/>
      <c r="G623" s="119"/>
      <c r="H623" s="119"/>
      <c r="I623" s="119"/>
    </row>
    <row r="624" spans="1:9" x14ac:dyDescent="0.25">
      <c r="A624" s="119"/>
      <c r="B624" s="119"/>
      <c r="C624" s="119"/>
      <c r="D624" s="119"/>
      <c r="E624" s="119"/>
      <c r="F624" s="119"/>
      <c r="G624" s="119"/>
      <c r="H624" s="119"/>
      <c r="I624" s="119"/>
    </row>
    <row r="625" spans="1:9" x14ac:dyDescent="0.25">
      <c r="A625" s="119"/>
      <c r="B625" s="119"/>
      <c r="C625" s="119"/>
      <c r="D625" s="119"/>
      <c r="E625" s="119"/>
      <c r="F625" s="119"/>
      <c r="G625" s="119"/>
      <c r="H625" s="119"/>
      <c r="I625" s="119"/>
    </row>
    <row r="626" spans="1:9" x14ac:dyDescent="0.25">
      <c r="A626" s="119"/>
      <c r="B626" s="119"/>
      <c r="C626" s="119"/>
      <c r="D626" s="119"/>
      <c r="E626" s="119"/>
      <c r="F626" s="119"/>
      <c r="G626" s="119"/>
      <c r="H626" s="119"/>
      <c r="I626" s="119"/>
    </row>
    <row r="627" spans="1:9" x14ac:dyDescent="0.25">
      <c r="A627" s="119"/>
      <c r="B627" s="119"/>
      <c r="C627" s="119"/>
      <c r="D627" s="119"/>
      <c r="E627" s="119"/>
      <c r="F627" s="119"/>
      <c r="G627" s="119"/>
      <c r="H627" s="119"/>
      <c r="I627" s="119"/>
    </row>
    <row r="628" spans="1:9" x14ac:dyDescent="0.25">
      <c r="A628" s="119"/>
      <c r="B628" s="119"/>
      <c r="C628" s="119"/>
      <c r="D628" s="119"/>
      <c r="E628" s="119"/>
      <c r="F628" s="119"/>
      <c r="G628" s="119"/>
      <c r="H628" s="119"/>
      <c r="I628" s="119"/>
    </row>
    <row r="629" spans="1:9" x14ac:dyDescent="0.25">
      <c r="A629" s="119"/>
      <c r="B629" s="119"/>
      <c r="C629" s="119"/>
      <c r="D629" s="119"/>
      <c r="E629" s="119"/>
      <c r="F629" s="119"/>
      <c r="G629" s="119"/>
      <c r="H629" s="119"/>
      <c r="I629" s="119"/>
    </row>
    <row r="630" spans="1:9" x14ac:dyDescent="0.25">
      <c r="A630" s="119"/>
      <c r="B630" s="119"/>
      <c r="C630" s="119"/>
      <c r="D630" s="119"/>
      <c r="E630" s="119"/>
      <c r="F630" s="119"/>
      <c r="G630" s="119"/>
      <c r="H630" s="119"/>
      <c r="I630" s="119"/>
    </row>
    <row r="631" spans="1:9" x14ac:dyDescent="0.25">
      <c r="A631" s="119"/>
      <c r="B631" s="119"/>
      <c r="C631" s="119"/>
      <c r="D631" s="119"/>
      <c r="E631" s="119"/>
      <c r="F631" s="119"/>
      <c r="G631" s="119"/>
      <c r="H631" s="119"/>
      <c r="I631" s="119"/>
    </row>
    <row r="632" spans="1:9" x14ac:dyDescent="0.25">
      <c r="A632" s="119"/>
      <c r="B632" s="119"/>
      <c r="C632" s="119"/>
      <c r="D632" s="119"/>
      <c r="E632" s="119"/>
      <c r="F632" s="119"/>
      <c r="G632" s="119"/>
      <c r="H632" s="119"/>
      <c r="I632" s="119"/>
    </row>
    <row r="633" spans="1:9" x14ac:dyDescent="0.25">
      <c r="A633" s="119"/>
      <c r="B633" s="119"/>
      <c r="C633" s="119"/>
      <c r="D633" s="119"/>
      <c r="E633" s="119"/>
      <c r="F633" s="119"/>
      <c r="G633" s="119"/>
      <c r="H633" s="119"/>
      <c r="I633" s="119"/>
    </row>
    <row r="634" spans="1:9" x14ac:dyDescent="0.25">
      <c r="A634" s="119"/>
      <c r="B634" s="119"/>
      <c r="C634" s="119"/>
      <c r="D634" s="119"/>
      <c r="E634" s="119"/>
      <c r="F634" s="119"/>
      <c r="G634" s="119"/>
      <c r="H634" s="119"/>
      <c r="I634" s="119"/>
    </row>
    <row r="635" spans="1:9" x14ac:dyDescent="0.25">
      <c r="A635" s="119"/>
      <c r="B635" s="119"/>
      <c r="C635" s="119"/>
      <c r="D635" s="119"/>
      <c r="E635" s="119"/>
      <c r="F635" s="119"/>
      <c r="G635" s="119"/>
      <c r="H635" s="119"/>
      <c r="I635" s="119"/>
    </row>
    <row r="636" spans="1:9" x14ac:dyDescent="0.25">
      <c r="A636" s="119"/>
      <c r="B636" s="119"/>
      <c r="C636" s="119"/>
      <c r="D636" s="119"/>
      <c r="E636" s="119"/>
      <c r="F636" s="119"/>
      <c r="G636" s="119"/>
      <c r="H636" s="119"/>
      <c r="I636" s="119"/>
    </row>
    <row r="637" spans="1:9" x14ac:dyDescent="0.25">
      <c r="A637" s="119"/>
      <c r="B637" s="119"/>
      <c r="C637" s="119"/>
      <c r="D637" s="119"/>
      <c r="E637" s="119"/>
      <c r="F637" s="119"/>
      <c r="G637" s="119"/>
      <c r="H637" s="119"/>
      <c r="I637" s="119"/>
    </row>
    <row r="638" spans="1:9" x14ac:dyDescent="0.25">
      <c r="A638" s="119"/>
      <c r="B638" s="119"/>
      <c r="C638" s="119"/>
      <c r="D638" s="119"/>
      <c r="E638" s="119"/>
      <c r="F638" s="119"/>
      <c r="G638" s="119"/>
      <c r="H638" s="119"/>
      <c r="I638" s="119"/>
    </row>
    <row r="639" spans="1:9" x14ac:dyDescent="0.25">
      <c r="A639" s="119"/>
      <c r="B639" s="119"/>
      <c r="C639" s="119"/>
      <c r="D639" s="119"/>
      <c r="E639" s="119"/>
      <c r="F639" s="119"/>
      <c r="G639" s="119"/>
      <c r="H639" s="119"/>
      <c r="I639" s="119"/>
    </row>
    <row r="640" spans="1:9" x14ac:dyDescent="0.25">
      <c r="A640" s="119"/>
      <c r="B640" s="119"/>
      <c r="C640" s="119"/>
      <c r="D640" s="119"/>
      <c r="E640" s="119"/>
      <c r="F640" s="119"/>
      <c r="G640" s="119"/>
      <c r="H640" s="119"/>
      <c r="I640" s="119"/>
    </row>
    <row r="641" spans="1:9" x14ac:dyDescent="0.25">
      <c r="A641" s="119"/>
      <c r="B641" s="119"/>
      <c r="C641" s="119"/>
      <c r="D641" s="119"/>
      <c r="E641" s="119"/>
      <c r="F641" s="119"/>
      <c r="G641" s="119"/>
      <c r="H641" s="119"/>
      <c r="I641" s="119"/>
    </row>
    <row r="642" spans="1:9" x14ac:dyDescent="0.25">
      <c r="A642" s="119"/>
      <c r="B642" s="119"/>
      <c r="C642" s="119"/>
      <c r="D642" s="119"/>
      <c r="E642" s="119"/>
      <c r="F642" s="119"/>
      <c r="G642" s="119"/>
      <c r="H642" s="119"/>
      <c r="I642" s="119"/>
    </row>
    <row r="643" spans="1:9" x14ac:dyDescent="0.25">
      <c r="A643" s="119"/>
      <c r="B643" s="119"/>
      <c r="C643" s="119"/>
      <c r="D643" s="119"/>
      <c r="E643" s="119"/>
      <c r="F643" s="119"/>
      <c r="G643" s="119"/>
      <c r="H643" s="119"/>
      <c r="I643" s="119"/>
    </row>
    <row r="644" spans="1:9" x14ac:dyDescent="0.25">
      <c r="A644" s="119"/>
      <c r="B644" s="119"/>
      <c r="C644" s="119"/>
      <c r="D644" s="119"/>
      <c r="E644" s="119"/>
      <c r="F644" s="119"/>
      <c r="G644" s="119"/>
      <c r="H644" s="119"/>
      <c r="I644" s="119"/>
    </row>
    <row r="645" spans="1:9" x14ac:dyDescent="0.25">
      <c r="A645" s="119"/>
      <c r="B645" s="119"/>
      <c r="C645" s="119"/>
      <c r="D645" s="119"/>
      <c r="E645" s="119"/>
      <c r="F645" s="119"/>
      <c r="G645" s="119"/>
      <c r="H645" s="119"/>
      <c r="I645" s="119"/>
    </row>
    <row r="646" spans="1:9" x14ac:dyDescent="0.25">
      <c r="A646" s="119"/>
      <c r="B646" s="119"/>
      <c r="C646" s="119"/>
      <c r="D646" s="119"/>
      <c r="E646" s="119"/>
      <c r="F646" s="119"/>
      <c r="G646" s="119"/>
      <c r="H646" s="119"/>
      <c r="I646" s="119"/>
    </row>
    <row r="647" spans="1:9" x14ac:dyDescent="0.25">
      <c r="A647" s="119"/>
      <c r="B647" s="119"/>
      <c r="C647" s="119"/>
      <c r="D647" s="119"/>
      <c r="E647" s="119"/>
      <c r="F647" s="119"/>
      <c r="G647" s="119"/>
      <c r="H647" s="119"/>
      <c r="I647" s="119"/>
    </row>
    <row r="648" spans="1:9" x14ac:dyDescent="0.25">
      <c r="A648" s="119"/>
      <c r="B648" s="119"/>
      <c r="C648" s="119"/>
      <c r="D648" s="119"/>
      <c r="E648" s="119"/>
      <c r="F648" s="119"/>
      <c r="G648" s="119"/>
      <c r="H648" s="119"/>
      <c r="I648" s="119"/>
    </row>
    <row r="649" spans="1:9" x14ac:dyDescent="0.25">
      <c r="A649" s="119"/>
      <c r="B649" s="119"/>
      <c r="C649" s="119"/>
      <c r="D649" s="119"/>
      <c r="E649" s="119"/>
      <c r="F649" s="119"/>
      <c r="G649" s="119"/>
      <c r="H649" s="119"/>
      <c r="I649" s="119"/>
    </row>
    <row r="650" spans="1:9" x14ac:dyDescent="0.25">
      <c r="A650" s="119"/>
      <c r="B650" s="119"/>
      <c r="C650" s="119"/>
      <c r="D650" s="119"/>
      <c r="E650" s="119"/>
      <c r="F650" s="119"/>
      <c r="G650" s="119"/>
      <c r="H650" s="119"/>
      <c r="I650" s="119"/>
    </row>
    <row r="651" spans="1:9" x14ac:dyDescent="0.25">
      <c r="A651" s="119"/>
      <c r="B651" s="119"/>
      <c r="C651" s="119"/>
      <c r="D651" s="119"/>
      <c r="E651" s="119"/>
      <c r="F651" s="119"/>
      <c r="G651" s="119"/>
      <c r="H651" s="119"/>
      <c r="I651" s="119"/>
    </row>
    <row r="652" spans="1:9" x14ac:dyDescent="0.25">
      <c r="A652" s="119"/>
      <c r="B652" s="119"/>
      <c r="C652" s="119"/>
      <c r="D652" s="119"/>
      <c r="E652" s="119"/>
      <c r="F652" s="119"/>
      <c r="G652" s="119"/>
      <c r="H652" s="119"/>
      <c r="I652" s="119"/>
    </row>
    <row r="653" spans="1:9" x14ac:dyDescent="0.25">
      <c r="A653" s="119"/>
      <c r="B653" s="119"/>
      <c r="C653" s="119"/>
      <c r="D653" s="119"/>
      <c r="E653" s="119"/>
      <c r="F653" s="119"/>
      <c r="G653" s="119"/>
      <c r="H653" s="119"/>
      <c r="I653" s="119"/>
    </row>
    <row r="654" spans="1:9" x14ac:dyDescent="0.25">
      <c r="A654" s="119"/>
      <c r="B654" s="119"/>
      <c r="C654" s="119"/>
      <c r="D654" s="119"/>
      <c r="E654" s="119"/>
      <c r="F654" s="119"/>
      <c r="G654" s="119"/>
      <c r="H654" s="119"/>
      <c r="I654" s="119"/>
    </row>
    <row r="655" spans="1:9" x14ac:dyDescent="0.25">
      <c r="A655" s="119"/>
      <c r="B655" s="119"/>
      <c r="C655" s="119"/>
      <c r="D655" s="119"/>
      <c r="E655" s="119"/>
      <c r="F655" s="119"/>
      <c r="G655" s="119"/>
      <c r="H655" s="119"/>
      <c r="I655" s="119"/>
    </row>
    <row r="656" spans="1:9" x14ac:dyDescent="0.25">
      <c r="A656" s="119"/>
      <c r="B656" s="119"/>
      <c r="C656" s="119"/>
      <c r="D656" s="119"/>
      <c r="E656" s="119"/>
      <c r="F656" s="119"/>
      <c r="G656" s="119"/>
      <c r="H656" s="119"/>
      <c r="I656" s="119"/>
    </row>
    <row r="657" spans="1:9" x14ac:dyDescent="0.25">
      <c r="A657" s="119"/>
      <c r="B657" s="119"/>
      <c r="C657" s="119"/>
      <c r="D657" s="119"/>
      <c r="E657" s="119"/>
      <c r="F657" s="119"/>
      <c r="G657" s="119"/>
      <c r="H657" s="119"/>
      <c r="I657" s="119"/>
    </row>
    <row r="658" spans="1:9" x14ac:dyDescent="0.25">
      <c r="A658" s="119"/>
      <c r="B658" s="119"/>
      <c r="C658" s="119"/>
      <c r="D658" s="119"/>
      <c r="E658" s="119"/>
      <c r="F658" s="119"/>
      <c r="G658" s="119"/>
      <c r="H658" s="119"/>
      <c r="I658" s="119"/>
    </row>
    <row r="659" spans="1:9" x14ac:dyDescent="0.25">
      <c r="A659" s="119"/>
      <c r="B659" s="119"/>
      <c r="C659" s="119"/>
      <c r="D659" s="119"/>
      <c r="E659" s="119"/>
      <c r="F659" s="119"/>
      <c r="G659" s="119"/>
      <c r="H659" s="119"/>
      <c r="I659" s="119"/>
    </row>
    <row r="660" spans="1:9" x14ac:dyDescent="0.25">
      <c r="A660" s="119"/>
      <c r="B660" s="119"/>
      <c r="C660" s="119"/>
      <c r="D660" s="119"/>
      <c r="E660" s="119"/>
      <c r="F660" s="119"/>
      <c r="G660" s="119"/>
      <c r="H660" s="119"/>
      <c r="I660" s="119"/>
    </row>
    <row r="661" spans="1:9" x14ac:dyDescent="0.25">
      <c r="A661" s="119"/>
      <c r="B661" s="119"/>
      <c r="C661" s="119"/>
      <c r="D661" s="119"/>
      <c r="E661" s="119"/>
      <c r="F661" s="119"/>
      <c r="G661" s="119"/>
      <c r="H661" s="119"/>
      <c r="I661" s="119"/>
    </row>
    <row r="662" spans="1:9" x14ac:dyDescent="0.25">
      <c r="A662" s="119"/>
      <c r="B662" s="119"/>
      <c r="C662" s="119"/>
      <c r="D662" s="119"/>
      <c r="E662" s="119"/>
      <c r="F662" s="119"/>
      <c r="G662" s="119"/>
      <c r="H662" s="119"/>
      <c r="I662" s="119"/>
    </row>
    <row r="663" spans="1:9" x14ac:dyDescent="0.25">
      <c r="A663" s="119"/>
      <c r="B663" s="119"/>
      <c r="C663" s="119"/>
      <c r="D663" s="119"/>
      <c r="E663" s="119"/>
      <c r="F663" s="119"/>
      <c r="G663" s="119"/>
      <c r="H663" s="119"/>
      <c r="I663" s="119"/>
    </row>
    <row r="664" spans="1:9" x14ac:dyDescent="0.25">
      <c r="A664" s="119"/>
      <c r="B664" s="119"/>
      <c r="C664" s="119"/>
      <c r="D664" s="119"/>
      <c r="E664" s="119"/>
      <c r="F664" s="119"/>
      <c r="G664" s="119"/>
      <c r="H664" s="119"/>
      <c r="I664" s="119"/>
    </row>
    <row r="665" spans="1:9" x14ac:dyDescent="0.25">
      <c r="A665" s="119"/>
      <c r="B665" s="119"/>
      <c r="C665" s="119"/>
      <c r="D665" s="119"/>
      <c r="E665" s="119"/>
      <c r="F665" s="119"/>
      <c r="G665" s="119"/>
      <c r="H665" s="119"/>
      <c r="I665" s="119"/>
    </row>
    <row r="666" spans="1:9" x14ac:dyDescent="0.25">
      <c r="A666" s="119"/>
      <c r="B666" s="119"/>
      <c r="C666" s="119"/>
      <c r="D666" s="119"/>
      <c r="E666" s="119"/>
      <c r="F666" s="119"/>
      <c r="G666" s="119"/>
      <c r="H666" s="119"/>
      <c r="I666" s="119"/>
    </row>
    <row r="667" spans="1:9" x14ac:dyDescent="0.25">
      <c r="A667" s="119"/>
      <c r="B667" s="119"/>
      <c r="C667" s="119"/>
      <c r="D667" s="119"/>
      <c r="E667" s="119"/>
      <c r="F667" s="119"/>
      <c r="G667" s="119"/>
      <c r="H667" s="119"/>
      <c r="I667" s="119"/>
    </row>
    <row r="668" spans="1:9" x14ac:dyDescent="0.25">
      <c r="A668" s="119"/>
      <c r="B668" s="119"/>
      <c r="C668" s="119"/>
      <c r="D668" s="119"/>
      <c r="E668" s="119"/>
      <c r="F668" s="119"/>
      <c r="G668" s="119"/>
      <c r="H668" s="119"/>
      <c r="I668" s="119"/>
    </row>
    <row r="669" spans="1:9" x14ac:dyDescent="0.25">
      <c r="A669" s="119"/>
      <c r="B669" s="119"/>
      <c r="C669" s="119"/>
      <c r="D669" s="119"/>
      <c r="E669" s="119"/>
      <c r="F669" s="119"/>
      <c r="G669" s="119"/>
      <c r="H669" s="119"/>
      <c r="I669" s="119"/>
    </row>
    <row r="670" spans="1:9" x14ac:dyDescent="0.25">
      <c r="A670" s="119"/>
      <c r="B670" s="119"/>
      <c r="C670" s="119"/>
      <c r="D670" s="119"/>
      <c r="E670" s="119"/>
      <c r="F670" s="119"/>
      <c r="G670" s="119"/>
      <c r="H670" s="119"/>
      <c r="I670" s="119"/>
    </row>
    <row r="671" spans="1:9" x14ac:dyDescent="0.25">
      <c r="A671" s="119"/>
      <c r="B671" s="119"/>
      <c r="C671" s="119"/>
      <c r="D671" s="119"/>
      <c r="E671" s="119"/>
      <c r="F671" s="119"/>
      <c r="G671" s="119"/>
      <c r="H671" s="119"/>
      <c r="I671" s="119"/>
    </row>
    <row r="672" spans="1:9" x14ac:dyDescent="0.25">
      <c r="A672" s="119"/>
      <c r="B672" s="119"/>
      <c r="C672" s="119"/>
      <c r="D672" s="119"/>
      <c r="E672" s="119"/>
      <c r="F672" s="119"/>
      <c r="G672" s="119"/>
      <c r="H672" s="119"/>
      <c r="I672" s="119"/>
    </row>
    <row r="673" spans="1:9" x14ac:dyDescent="0.25">
      <c r="A673" s="119"/>
      <c r="B673" s="119"/>
      <c r="C673" s="119"/>
      <c r="D673" s="119"/>
      <c r="E673" s="119"/>
      <c r="F673" s="119"/>
      <c r="G673" s="119"/>
      <c r="H673" s="119"/>
      <c r="I673" s="119"/>
    </row>
    <row r="674" spans="1:9" x14ac:dyDescent="0.25">
      <c r="A674" s="119"/>
      <c r="B674" s="119"/>
      <c r="C674" s="119"/>
      <c r="D674" s="119"/>
      <c r="E674" s="119"/>
      <c r="F674" s="119"/>
      <c r="G674" s="119"/>
      <c r="H674" s="119"/>
      <c r="I674" s="119"/>
    </row>
    <row r="675" spans="1:9" x14ac:dyDescent="0.25">
      <c r="A675" s="119"/>
      <c r="B675" s="119"/>
      <c r="C675" s="119"/>
      <c r="D675" s="119"/>
      <c r="E675" s="119"/>
      <c r="F675" s="119"/>
      <c r="G675" s="119"/>
      <c r="H675" s="119"/>
      <c r="I675" s="119"/>
    </row>
    <row r="676" spans="1:9" x14ac:dyDescent="0.25">
      <c r="A676" s="119"/>
      <c r="B676" s="119"/>
      <c r="C676" s="119"/>
      <c r="D676" s="119"/>
      <c r="E676" s="119"/>
      <c r="F676" s="119"/>
      <c r="G676" s="119"/>
      <c r="H676" s="119"/>
      <c r="I676" s="119"/>
    </row>
    <row r="677" spans="1:9" x14ac:dyDescent="0.25">
      <c r="A677" s="119"/>
      <c r="B677" s="119"/>
      <c r="C677" s="119"/>
      <c r="D677" s="119"/>
      <c r="E677" s="119"/>
      <c r="F677" s="119"/>
      <c r="G677" s="119"/>
      <c r="H677" s="119"/>
      <c r="I677" s="119"/>
    </row>
    <row r="678" spans="1:9" x14ac:dyDescent="0.25">
      <c r="A678" s="119"/>
      <c r="B678" s="119"/>
      <c r="C678" s="119"/>
      <c r="D678" s="119"/>
      <c r="E678" s="119"/>
      <c r="F678" s="119"/>
      <c r="G678" s="119"/>
      <c r="H678" s="119"/>
      <c r="I678" s="119"/>
    </row>
    <row r="679" spans="1:9" x14ac:dyDescent="0.25">
      <c r="A679" s="119"/>
      <c r="B679" s="119"/>
      <c r="C679" s="119"/>
      <c r="D679" s="119"/>
      <c r="E679" s="119"/>
      <c r="F679" s="119"/>
      <c r="G679" s="119"/>
      <c r="H679" s="119"/>
      <c r="I679" s="119"/>
    </row>
    <row r="680" spans="1:9" x14ac:dyDescent="0.25">
      <c r="A680" s="119"/>
      <c r="B680" s="119"/>
      <c r="C680" s="119"/>
      <c r="D680" s="119"/>
      <c r="E680" s="119"/>
      <c r="F680" s="119"/>
      <c r="G680" s="119"/>
      <c r="H680" s="119"/>
      <c r="I680" s="119"/>
    </row>
    <row r="681" spans="1:9" x14ac:dyDescent="0.25">
      <c r="A681" s="119"/>
      <c r="B681" s="119"/>
      <c r="C681" s="119"/>
      <c r="D681" s="119"/>
      <c r="E681" s="119"/>
      <c r="F681" s="119"/>
      <c r="G681" s="119"/>
      <c r="H681" s="119"/>
      <c r="I681" s="119"/>
    </row>
    <row r="682" spans="1:9" x14ac:dyDescent="0.25">
      <c r="A682" s="119"/>
      <c r="B682" s="119"/>
      <c r="C682" s="119"/>
      <c r="D682" s="119"/>
      <c r="E682" s="119"/>
      <c r="F682" s="119"/>
      <c r="G682" s="119"/>
      <c r="H682" s="119"/>
      <c r="I682" s="119"/>
    </row>
    <row r="683" spans="1:9" x14ac:dyDescent="0.25">
      <c r="A683" s="119"/>
      <c r="B683" s="119"/>
      <c r="C683" s="119"/>
      <c r="D683" s="119"/>
      <c r="E683" s="119"/>
      <c r="F683" s="119"/>
      <c r="G683" s="119"/>
      <c r="H683" s="119"/>
      <c r="I683" s="119"/>
    </row>
    <row r="684" spans="1:9" x14ac:dyDescent="0.25">
      <c r="A684" s="119"/>
      <c r="B684" s="119"/>
      <c r="C684" s="119"/>
      <c r="D684" s="119"/>
      <c r="E684" s="119"/>
      <c r="F684" s="119"/>
      <c r="G684" s="119"/>
      <c r="H684" s="119"/>
      <c r="I684" s="119"/>
    </row>
    <row r="685" spans="1:9" x14ac:dyDescent="0.25">
      <c r="A685" s="119"/>
      <c r="B685" s="119"/>
      <c r="C685" s="119"/>
      <c r="D685" s="119"/>
      <c r="E685" s="119"/>
      <c r="F685" s="119"/>
      <c r="G685" s="119"/>
      <c r="H685" s="119"/>
      <c r="I685" s="119"/>
    </row>
    <row r="686" spans="1:9" x14ac:dyDescent="0.25">
      <c r="A686" s="119"/>
      <c r="B686" s="119"/>
      <c r="C686" s="119"/>
      <c r="D686" s="119"/>
      <c r="E686" s="119"/>
      <c r="F686" s="119"/>
      <c r="G686" s="119"/>
      <c r="H686" s="119"/>
      <c r="I686" s="119"/>
    </row>
    <row r="687" spans="1:9" x14ac:dyDescent="0.25">
      <c r="A687" s="119"/>
      <c r="B687" s="119"/>
      <c r="C687" s="119"/>
      <c r="D687" s="119"/>
      <c r="E687" s="119"/>
      <c r="F687" s="119"/>
      <c r="G687" s="119"/>
      <c r="H687" s="119"/>
      <c r="I687" s="119"/>
    </row>
    <row r="688" spans="1:9" x14ac:dyDescent="0.25">
      <c r="A688" s="119"/>
      <c r="B688" s="119"/>
      <c r="C688" s="119"/>
      <c r="D688" s="119"/>
      <c r="E688" s="119"/>
      <c r="F688" s="119"/>
      <c r="G688" s="119"/>
      <c r="H688" s="119"/>
      <c r="I688" s="119"/>
    </row>
    <row r="689" spans="1:9" x14ac:dyDescent="0.25">
      <c r="A689" s="119"/>
      <c r="B689" s="119"/>
      <c r="C689" s="119"/>
      <c r="D689" s="119"/>
      <c r="E689" s="119"/>
      <c r="F689" s="119"/>
      <c r="G689" s="119"/>
      <c r="H689" s="119"/>
      <c r="I689" s="119"/>
    </row>
    <row r="690" spans="1:9" x14ac:dyDescent="0.25">
      <c r="A690" s="119"/>
      <c r="B690" s="119"/>
      <c r="C690" s="119"/>
      <c r="D690" s="119"/>
      <c r="E690" s="119"/>
      <c r="F690" s="119"/>
      <c r="G690" s="119"/>
      <c r="H690" s="119"/>
      <c r="I690" s="119"/>
    </row>
    <row r="691" spans="1:9" x14ac:dyDescent="0.25">
      <c r="A691" s="119"/>
      <c r="B691" s="119"/>
      <c r="C691" s="119"/>
      <c r="D691" s="119"/>
      <c r="E691" s="119"/>
      <c r="F691" s="119"/>
      <c r="G691" s="119"/>
      <c r="H691" s="119"/>
      <c r="I691" s="119"/>
    </row>
    <row r="692" spans="1:9" x14ac:dyDescent="0.25">
      <c r="A692" s="119"/>
      <c r="B692" s="119"/>
      <c r="C692" s="119"/>
      <c r="D692" s="119"/>
      <c r="E692" s="119"/>
      <c r="F692" s="119"/>
      <c r="G692" s="119"/>
      <c r="H692" s="119"/>
      <c r="I692" s="119"/>
    </row>
    <row r="693" spans="1:9" x14ac:dyDescent="0.25">
      <c r="A693" s="119"/>
      <c r="B693" s="119"/>
      <c r="C693" s="119"/>
      <c r="D693" s="119"/>
      <c r="E693" s="119"/>
      <c r="F693" s="119"/>
      <c r="G693" s="119"/>
      <c r="H693" s="119"/>
      <c r="I693" s="119"/>
    </row>
    <row r="694" spans="1:9" x14ac:dyDescent="0.25">
      <c r="A694" s="119"/>
      <c r="B694" s="119"/>
      <c r="C694" s="119"/>
      <c r="D694" s="119"/>
      <c r="E694" s="119"/>
      <c r="F694" s="119"/>
      <c r="G694" s="119"/>
      <c r="H694" s="119"/>
      <c r="I694" s="119"/>
    </row>
    <row r="695" spans="1:9" x14ac:dyDescent="0.25">
      <c r="A695" s="119"/>
      <c r="B695" s="119"/>
      <c r="C695" s="119"/>
      <c r="D695" s="119"/>
      <c r="E695" s="119"/>
      <c r="F695" s="119"/>
      <c r="G695" s="119"/>
      <c r="H695" s="119"/>
      <c r="I695" s="119"/>
    </row>
    <row r="696" spans="1:9" x14ac:dyDescent="0.25">
      <c r="A696" s="119"/>
      <c r="B696" s="119"/>
      <c r="C696" s="119"/>
      <c r="D696" s="119"/>
      <c r="E696" s="119"/>
      <c r="F696" s="119"/>
      <c r="G696" s="119"/>
      <c r="H696" s="119"/>
      <c r="I696" s="119"/>
    </row>
    <row r="697" spans="1:9" x14ac:dyDescent="0.25">
      <c r="A697" s="119"/>
      <c r="B697" s="119"/>
      <c r="C697" s="119"/>
      <c r="D697" s="119"/>
      <c r="E697" s="119"/>
      <c r="F697" s="119"/>
      <c r="G697" s="119"/>
      <c r="H697" s="119"/>
      <c r="I697" s="119"/>
    </row>
    <row r="698" spans="1:9" x14ac:dyDescent="0.25">
      <c r="A698" s="119"/>
      <c r="B698" s="119"/>
      <c r="C698" s="119"/>
      <c r="D698" s="119"/>
      <c r="E698" s="119"/>
      <c r="F698" s="119"/>
      <c r="G698" s="119"/>
      <c r="H698" s="119"/>
      <c r="I698" s="119"/>
    </row>
    <row r="699" spans="1:9" x14ac:dyDescent="0.25">
      <c r="A699" s="119"/>
      <c r="B699" s="119"/>
      <c r="C699" s="119"/>
      <c r="D699" s="119"/>
      <c r="E699" s="119"/>
      <c r="F699" s="119"/>
      <c r="G699" s="119"/>
      <c r="H699" s="119"/>
      <c r="I699" s="119"/>
    </row>
    <row r="700" spans="1:9" x14ac:dyDescent="0.25">
      <c r="A700" s="119"/>
      <c r="B700" s="119"/>
      <c r="C700" s="119"/>
      <c r="D700" s="119"/>
      <c r="E700" s="119"/>
      <c r="F700" s="119"/>
      <c r="G700" s="119"/>
      <c r="H700" s="119"/>
      <c r="I700" s="119"/>
    </row>
    <row r="701" spans="1:9" x14ac:dyDescent="0.25">
      <c r="A701" s="119"/>
      <c r="B701" s="119"/>
      <c r="C701" s="119"/>
      <c r="D701" s="119"/>
      <c r="E701" s="119"/>
      <c r="F701" s="119"/>
      <c r="G701" s="119"/>
      <c r="H701" s="119"/>
      <c r="I701" s="119"/>
    </row>
    <row r="702" spans="1:9" x14ac:dyDescent="0.25">
      <c r="A702" s="119"/>
      <c r="B702" s="119"/>
      <c r="C702" s="119"/>
      <c r="D702" s="119"/>
      <c r="E702" s="119"/>
      <c r="F702" s="119"/>
      <c r="G702" s="119"/>
      <c r="H702" s="119"/>
      <c r="I702" s="119"/>
    </row>
    <row r="703" spans="1:9" x14ac:dyDescent="0.25">
      <c r="A703" s="119"/>
      <c r="B703" s="119"/>
      <c r="C703" s="119"/>
      <c r="D703" s="119"/>
      <c r="E703" s="119"/>
      <c r="F703" s="119"/>
      <c r="G703" s="119"/>
      <c r="H703" s="119"/>
      <c r="I703" s="119"/>
    </row>
    <row r="704" spans="1:9" x14ac:dyDescent="0.25">
      <c r="A704" s="119"/>
      <c r="B704" s="119"/>
      <c r="C704" s="119"/>
      <c r="D704" s="119"/>
      <c r="E704" s="119"/>
      <c r="F704" s="119"/>
      <c r="G704" s="119"/>
      <c r="H704" s="119"/>
      <c r="I704" s="119"/>
    </row>
    <row r="705" spans="1:9" x14ac:dyDescent="0.25">
      <c r="A705" s="119"/>
      <c r="B705" s="119"/>
      <c r="C705" s="119"/>
      <c r="D705" s="119"/>
      <c r="E705" s="119"/>
      <c r="F705" s="119"/>
      <c r="G705" s="119"/>
      <c r="H705" s="119"/>
      <c r="I705" s="119"/>
    </row>
    <row r="706" spans="1:9" x14ac:dyDescent="0.25">
      <c r="A706" s="119"/>
      <c r="B706" s="119"/>
      <c r="C706" s="119"/>
      <c r="D706" s="119"/>
      <c r="E706" s="119"/>
      <c r="F706" s="119"/>
      <c r="G706" s="119"/>
      <c r="H706" s="119"/>
      <c r="I706" s="119"/>
    </row>
    <row r="707" spans="1:9" x14ac:dyDescent="0.25">
      <c r="A707" s="119"/>
      <c r="B707" s="119"/>
      <c r="C707" s="119"/>
      <c r="D707" s="119"/>
      <c r="E707" s="119"/>
      <c r="F707" s="119"/>
      <c r="G707" s="119"/>
      <c r="H707" s="119"/>
      <c r="I707" s="119"/>
    </row>
    <row r="708" spans="1:9" x14ac:dyDescent="0.25">
      <c r="A708" s="119"/>
      <c r="B708" s="119"/>
      <c r="C708" s="119"/>
      <c r="D708" s="119"/>
      <c r="E708" s="119"/>
      <c r="F708" s="119"/>
      <c r="G708" s="119"/>
      <c r="H708" s="119"/>
      <c r="I708" s="119"/>
    </row>
    <row r="709" spans="1:9" x14ac:dyDescent="0.25">
      <c r="A709" s="119"/>
      <c r="B709" s="119"/>
      <c r="C709" s="119"/>
      <c r="D709" s="119"/>
      <c r="E709" s="119"/>
      <c r="F709" s="119"/>
      <c r="G709" s="119"/>
      <c r="H709" s="119"/>
      <c r="I709" s="119"/>
    </row>
    <row r="710" spans="1:9" x14ac:dyDescent="0.25">
      <c r="A710" s="119"/>
      <c r="B710" s="119"/>
      <c r="C710" s="119"/>
      <c r="D710" s="119"/>
      <c r="E710" s="119"/>
      <c r="F710" s="119"/>
      <c r="G710" s="119"/>
      <c r="H710" s="119"/>
      <c r="I710" s="119"/>
    </row>
    <row r="711" spans="1:9" x14ac:dyDescent="0.25">
      <c r="A711" s="119"/>
      <c r="B711" s="119"/>
      <c r="C711" s="119"/>
      <c r="D711" s="119"/>
      <c r="E711" s="119"/>
      <c r="F711" s="119"/>
      <c r="G711" s="119"/>
      <c r="H711" s="119"/>
      <c r="I711" s="119"/>
    </row>
    <row r="712" spans="1:9" x14ac:dyDescent="0.25">
      <c r="A712" s="119"/>
      <c r="B712" s="119"/>
      <c r="C712" s="119"/>
      <c r="D712" s="119"/>
      <c r="E712" s="119"/>
      <c r="F712" s="119"/>
      <c r="G712" s="119"/>
      <c r="H712" s="119"/>
      <c r="I712" s="119"/>
    </row>
    <row r="713" spans="1:9" x14ac:dyDescent="0.25">
      <c r="A713" s="119"/>
      <c r="B713" s="119"/>
      <c r="C713" s="119"/>
      <c r="D713" s="119"/>
      <c r="E713" s="119"/>
      <c r="F713" s="119"/>
      <c r="G713" s="119"/>
      <c r="H713" s="119"/>
      <c r="I713" s="119"/>
    </row>
    <row r="714" spans="1:9" x14ac:dyDescent="0.25">
      <c r="A714" s="119"/>
      <c r="B714" s="119"/>
      <c r="C714" s="119"/>
      <c r="D714" s="119"/>
      <c r="E714" s="119"/>
      <c r="F714" s="119"/>
      <c r="G714" s="119"/>
      <c r="H714" s="119"/>
      <c r="I714" s="119"/>
    </row>
    <row r="715" spans="1:9" x14ac:dyDescent="0.25">
      <c r="A715" s="119"/>
      <c r="B715" s="119"/>
      <c r="C715" s="119"/>
      <c r="D715" s="119"/>
      <c r="E715" s="119"/>
      <c r="F715" s="119"/>
      <c r="G715" s="119"/>
      <c r="H715" s="119"/>
      <c r="I715" s="119"/>
    </row>
    <row r="716" spans="1:9" x14ac:dyDescent="0.25">
      <c r="A716" s="119"/>
      <c r="B716" s="119"/>
      <c r="C716" s="119"/>
      <c r="D716" s="119"/>
      <c r="E716" s="119"/>
      <c r="F716" s="119"/>
      <c r="G716" s="119"/>
      <c r="H716" s="119"/>
      <c r="I716" s="119"/>
    </row>
    <row r="717" spans="1:9" x14ac:dyDescent="0.25">
      <c r="A717" s="119"/>
      <c r="B717" s="119"/>
      <c r="C717" s="119"/>
      <c r="D717" s="119"/>
      <c r="E717" s="119"/>
      <c r="F717" s="119"/>
      <c r="G717" s="119"/>
      <c r="H717" s="119"/>
      <c r="I717" s="119"/>
    </row>
    <row r="718" spans="1:9" x14ac:dyDescent="0.25">
      <c r="A718" s="119"/>
      <c r="B718" s="119"/>
      <c r="C718" s="119"/>
      <c r="D718" s="119"/>
      <c r="E718" s="119"/>
      <c r="F718" s="119"/>
      <c r="G718" s="119"/>
      <c r="H718" s="119"/>
      <c r="I718" s="119"/>
    </row>
    <row r="719" spans="1:9" x14ac:dyDescent="0.25">
      <c r="A719" s="119"/>
      <c r="B719" s="119"/>
      <c r="C719" s="119"/>
      <c r="D719" s="119"/>
      <c r="E719" s="119"/>
      <c r="F719" s="119"/>
      <c r="G719" s="119"/>
      <c r="H719" s="119"/>
      <c r="I719" s="119"/>
    </row>
    <row r="720" spans="1:9" x14ac:dyDescent="0.25">
      <c r="A720" s="119"/>
      <c r="B720" s="119"/>
      <c r="C720" s="119"/>
      <c r="D720" s="119"/>
      <c r="E720" s="119"/>
      <c r="F720" s="119"/>
      <c r="G720" s="119"/>
      <c r="H720" s="119"/>
      <c r="I720" s="119"/>
    </row>
    <row r="721" spans="1:9" x14ac:dyDescent="0.25">
      <c r="A721" s="119"/>
      <c r="B721" s="119"/>
      <c r="C721" s="119"/>
      <c r="D721" s="119"/>
      <c r="E721" s="119"/>
      <c r="F721" s="119"/>
      <c r="G721" s="119"/>
      <c r="H721" s="119"/>
      <c r="I721" s="119"/>
    </row>
    <row r="722" spans="1:9" x14ac:dyDescent="0.25">
      <c r="A722" s="119"/>
      <c r="B722" s="119"/>
      <c r="C722" s="119"/>
      <c r="D722" s="119"/>
      <c r="E722" s="119"/>
      <c r="F722" s="119"/>
      <c r="G722" s="119"/>
      <c r="H722" s="119"/>
      <c r="I722" s="119"/>
    </row>
    <row r="723" spans="1:9" x14ac:dyDescent="0.25">
      <c r="A723" s="119"/>
      <c r="B723" s="119"/>
      <c r="C723" s="119"/>
      <c r="D723" s="119"/>
      <c r="E723" s="119"/>
      <c r="F723" s="119"/>
      <c r="G723" s="119"/>
      <c r="H723" s="119"/>
      <c r="I723" s="119"/>
    </row>
    <row r="724" spans="1:9" x14ac:dyDescent="0.25">
      <c r="A724" s="119"/>
      <c r="B724" s="119"/>
      <c r="C724" s="119"/>
      <c r="D724" s="119"/>
      <c r="E724" s="119"/>
      <c r="F724" s="119"/>
      <c r="G724" s="119"/>
      <c r="H724" s="119"/>
      <c r="I724" s="119"/>
    </row>
    <row r="725" spans="1:9" x14ac:dyDescent="0.25">
      <c r="A725" s="119"/>
      <c r="B725" s="119"/>
      <c r="C725" s="119"/>
      <c r="D725" s="119"/>
      <c r="E725" s="119"/>
      <c r="F725" s="119"/>
      <c r="G725" s="119"/>
      <c r="H725" s="119"/>
      <c r="I725" s="119"/>
    </row>
    <row r="726" spans="1:9" x14ac:dyDescent="0.25">
      <c r="A726" s="119"/>
      <c r="B726" s="119"/>
      <c r="C726" s="119"/>
      <c r="D726" s="119"/>
      <c r="E726" s="119"/>
      <c r="F726" s="119"/>
      <c r="G726" s="119"/>
      <c r="H726" s="119"/>
      <c r="I726" s="119"/>
    </row>
    <row r="727" spans="1:9" x14ac:dyDescent="0.25">
      <c r="A727" s="119"/>
      <c r="B727" s="119"/>
      <c r="C727" s="119"/>
      <c r="D727" s="119"/>
      <c r="E727" s="119"/>
      <c r="F727" s="119"/>
      <c r="G727" s="119"/>
      <c r="H727" s="119"/>
      <c r="I727" s="119"/>
    </row>
    <row r="728" spans="1:9" x14ac:dyDescent="0.25">
      <c r="A728" s="119"/>
      <c r="B728" s="119"/>
      <c r="C728" s="119"/>
      <c r="D728" s="119"/>
      <c r="E728" s="119"/>
      <c r="F728" s="119"/>
      <c r="G728" s="119"/>
      <c r="H728" s="119"/>
      <c r="I728" s="119"/>
    </row>
    <row r="729" spans="1:9" x14ac:dyDescent="0.25">
      <c r="A729" s="119"/>
      <c r="B729" s="119"/>
      <c r="C729" s="119"/>
      <c r="D729" s="119"/>
      <c r="E729" s="119"/>
      <c r="F729" s="119"/>
      <c r="G729" s="119"/>
      <c r="H729" s="119"/>
      <c r="I729" s="119"/>
    </row>
    <row r="730" spans="1:9" x14ac:dyDescent="0.25">
      <c r="A730" s="119"/>
      <c r="B730" s="119"/>
      <c r="C730" s="119"/>
      <c r="D730" s="119"/>
      <c r="E730" s="119"/>
      <c r="F730" s="119"/>
      <c r="G730" s="119"/>
      <c r="H730" s="119"/>
      <c r="I730" s="119"/>
    </row>
    <row r="731" spans="1:9" x14ac:dyDescent="0.25">
      <c r="A731" s="119"/>
      <c r="B731" s="119"/>
      <c r="C731" s="119"/>
      <c r="D731" s="119"/>
      <c r="E731" s="119"/>
      <c r="F731" s="119"/>
      <c r="G731" s="119"/>
      <c r="H731" s="119"/>
      <c r="I731" s="119"/>
    </row>
    <row r="732" spans="1:9" x14ac:dyDescent="0.25">
      <c r="A732" s="119"/>
      <c r="B732" s="119"/>
      <c r="C732" s="119"/>
      <c r="D732" s="119"/>
      <c r="E732" s="119"/>
      <c r="F732" s="119"/>
      <c r="G732" s="119"/>
      <c r="H732" s="119"/>
      <c r="I732" s="119"/>
    </row>
    <row r="733" spans="1:9" x14ac:dyDescent="0.25">
      <c r="A733" s="119"/>
      <c r="B733" s="119"/>
      <c r="C733" s="119"/>
      <c r="D733" s="119"/>
      <c r="E733" s="119"/>
      <c r="F733" s="119"/>
      <c r="G733" s="119"/>
      <c r="H733" s="119"/>
      <c r="I733" s="119"/>
    </row>
    <row r="734" spans="1:9" x14ac:dyDescent="0.25">
      <c r="A734" s="119"/>
      <c r="B734" s="119"/>
      <c r="C734" s="119"/>
      <c r="D734" s="119"/>
      <c r="E734" s="119"/>
      <c r="F734" s="119"/>
      <c r="G734" s="119"/>
      <c r="H734" s="119"/>
      <c r="I734" s="119"/>
    </row>
    <row r="735" spans="1:9" x14ac:dyDescent="0.25">
      <c r="A735" s="119"/>
      <c r="B735" s="119"/>
      <c r="C735" s="119"/>
      <c r="D735" s="119"/>
      <c r="E735" s="119"/>
      <c r="F735" s="119"/>
      <c r="G735" s="119"/>
      <c r="H735" s="119"/>
      <c r="I735" s="119"/>
    </row>
    <row r="736" spans="1:9" x14ac:dyDescent="0.25">
      <c r="A736" s="119"/>
      <c r="B736" s="119"/>
      <c r="C736" s="119"/>
      <c r="D736" s="119"/>
      <c r="E736" s="119"/>
      <c r="F736" s="119"/>
      <c r="G736" s="119"/>
      <c r="H736" s="119"/>
      <c r="I736" s="119"/>
    </row>
    <row r="737" spans="1:9" x14ac:dyDescent="0.25">
      <c r="A737" s="119"/>
      <c r="B737" s="119"/>
      <c r="C737" s="119"/>
      <c r="D737" s="119"/>
      <c r="E737" s="119"/>
      <c r="F737" s="119"/>
      <c r="G737" s="119"/>
      <c r="H737" s="119"/>
      <c r="I737" s="119"/>
    </row>
    <row r="738" spans="1:9" x14ac:dyDescent="0.25">
      <c r="A738" s="119"/>
      <c r="B738" s="119"/>
      <c r="C738" s="119"/>
      <c r="D738" s="119"/>
      <c r="E738" s="119"/>
      <c r="F738" s="119"/>
      <c r="G738" s="119"/>
      <c r="H738" s="119"/>
      <c r="I738" s="119"/>
    </row>
    <row r="739" spans="1:9" x14ac:dyDescent="0.25">
      <c r="A739" s="119"/>
      <c r="B739" s="119"/>
      <c r="C739" s="119"/>
      <c r="D739" s="119"/>
      <c r="E739" s="119"/>
      <c r="F739" s="119"/>
      <c r="G739" s="119"/>
      <c r="H739" s="119"/>
      <c r="I739" s="119"/>
    </row>
    <row r="740" spans="1:9" x14ac:dyDescent="0.25">
      <c r="A740" s="119"/>
      <c r="B740" s="119"/>
      <c r="C740" s="119"/>
      <c r="D740" s="119"/>
      <c r="E740" s="119"/>
      <c r="F740" s="119"/>
      <c r="G740" s="119"/>
      <c r="H740" s="119"/>
      <c r="I740" s="119"/>
    </row>
    <row r="741" spans="1:9" x14ac:dyDescent="0.25">
      <c r="A741" s="119"/>
      <c r="B741" s="119"/>
      <c r="C741" s="119"/>
      <c r="D741" s="119"/>
      <c r="E741" s="119"/>
      <c r="F741" s="119"/>
      <c r="G741" s="119"/>
      <c r="H741" s="119"/>
      <c r="I741" s="119"/>
    </row>
    <row r="742" spans="1:9" x14ac:dyDescent="0.25">
      <c r="A742" s="119"/>
      <c r="B742" s="119"/>
      <c r="C742" s="119"/>
      <c r="D742" s="119"/>
      <c r="E742" s="119"/>
      <c r="F742" s="119"/>
      <c r="G742" s="119"/>
      <c r="H742" s="119"/>
      <c r="I742" s="119"/>
    </row>
    <row r="743" spans="1:9" x14ac:dyDescent="0.25">
      <c r="A743" s="119"/>
      <c r="B743" s="119"/>
      <c r="C743" s="119"/>
      <c r="D743" s="119"/>
      <c r="E743" s="119"/>
      <c r="F743" s="119"/>
      <c r="G743" s="119"/>
      <c r="H743" s="119"/>
      <c r="I743" s="119"/>
    </row>
    <row r="744" spans="1:9" x14ac:dyDescent="0.25">
      <c r="A744" s="119"/>
      <c r="B744" s="119"/>
      <c r="C744" s="119"/>
      <c r="D744" s="119"/>
      <c r="E744" s="119"/>
      <c r="F744" s="119"/>
      <c r="G744" s="119"/>
      <c r="H744" s="119"/>
      <c r="I744" s="119"/>
    </row>
    <row r="745" spans="1:9" x14ac:dyDescent="0.25">
      <c r="A745" s="119"/>
      <c r="B745" s="119"/>
      <c r="C745" s="119"/>
      <c r="D745" s="119"/>
      <c r="E745" s="119"/>
      <c r="F745" s="119"/>
      <c r="G745" s="119"/>
      <c r="H745" s="119"/>
      <c r="I745" s="119"/>
    </row>
    <row r="746" spans="1:9" x14ac:dyDescent="0.25">
      <c r="A746" s="119"/>
      <c r="B746" s="119"/>
      <c r="C746" s="119"/>
      <c r="D746" s="119"/>
      <c r="E746" s="119"/>
      <c r="F746" s="119"/>
      <c r="G746" s="119"/>
      <c r="H746" s="119"/>
      <c r="I746" s="119"/>
    </row>
    <row r="747" spans="1:9" x14ac:dyDescent="0.25">
      <c r="A747" s="119"/>
      <c r="B747" s="119"/>
      <c r="C747" s="119"/>
      <c r="D747" s="119"/>
      <c r="E747" s="119"/>
      <c r="F747" s="119"/>
      <c r="G747" s="119"/>
      <c r="H747" s="119"/>
      <c r="I747" s="119"/>
    </row>
    <row r="748" spans="1:9" x14ac:dyDescent="0.25">
      <c r="A748" s="119"/>
      <c r="B748" s="119"/>
      <c r="C748" s="119"/>
      <c r="D748" s="119"/>
      <c r="E748" s="119"/>
      <c r="F748" s="119"/>
      <c r="G748" s="119"/>
      <c r="H748" s="119"/>
      <c r="I748" s="119"/>
    </row>
    <row r="749" spans="1:9" x14ac:dyDescent="0.25">
      <c r="A749" s="119"/>
      <c r="B749" s="119"/>
      <c r="C749" s="119"/>
      <c r="D749" s="119"/>
      <c r="E749" s="119"/>
      <c r="F749" s="119"/>
      <c r="G749" s="119"/>
      <c r="H749" s="119"/>
      <c r="I749" s="119"/>
    </row>
    <row r="750" spans="1:9" x14ac:dyDescent="0.25">
      <c r="A750" s="119"/>
      <c r="B750" s="119"/>
      <c r="C750" s="119"/>
      <c r="D750" s="119"/>
      <c r="E750" s="119"/>
      <c r="F750" s="119"/>
      <c r="G750" s="119"/>
      <c r="H750" s="119"/>
      <c r="I750" s="119"/>
    </row>
    <row r="751" spans="1:9" x14ac:dyDescent="0.25">
      <c r="A751" s="119"/>
      <c r="B751" s="119"/>
      <c r="C751" s="119"/>
      <c r="D751" s="119"/>
      <c r="E751" s="119"/>
      <c r="F751" s="119"/>
      <c r="G751" s="119"/>
      <c r="H751" s="119"/>
      <c r="I751" s="119"/>
    </row>
    <row r="752" spans="1:9" x14ac:dyDescent="0.25">
      <c r="A752" s="119"/>
      <c r="B752" s="119"/>
      <c r="C752" s="119"/>
      <c r="D752" s="119"/>
      <c r="E752" s="119"/>
      <c r="F752" s="119"/>
      <c r="G752" s="119"/>
      <c r="H752" s="119"/>
      <c r="I752" s="119"/>
    </row>
    <row r="753" spans="1:9" x14ac:dyDescent="0.25">
      <c r="A753" s="119"/>
      <c r="B753" s="119"/>
      <c r="C753" s="119"/>
      <c r="D753" s="119"/>
      <c r="E753" s="119"/>
      <c r="F753" s="119"/>
      <c r="G753" s="119"/>
      <c r="H753" s="119"/>
      <c r="I753" s="119"/>
    </row>
    <row r="754" spans="1:9" x14ac:dyDescent="0.25">
      <c r="A754" s="119"/>
      <c r="B754" s="119"/>
      <c r="C754" s="119"/>
      <c r="D754" s="119"/>
      <c r="E754" s="119"/>
      <c r="F754" s="119"/>
      <c r="G754" s="119"/>
      <c r="H754" s="119"/>
      <c r="I754" s="119"/>
    </row>
    <row r="755" spans="1:9" x14ac:dyDescent="0.25">
      <c r="A755" s="119"/>
      <c r="B755" s="119"/>
      <c r="C755" s="119"/>
      <c r="D755" s="119"/>
      <c r="E755" s="119"/>
      <c r="F755" s="119"/>
      <c r="G755" s="119"/>
      <c r="H755" s="119"/>
      <c r="I755" s="119"/>
    </row>
    <row r="756" spans="1:9" x14ac:dyDescent="0.25">
      <c r="A756" s="119"/>
      <c r="B756" s="119"/>
      <c r="C756" s="119"/>
      <c r="D756" s="119"/>
      <c r="E756" s="119"/>
      <c r="F756" s="119"/>
      <c r="G756" s="119"/>
      <c r="H756" s="119"/>
      <c r="I756" s="119"/>
    </row>
    <row r="757" spans="1:9" x14ac:dyDescent="0.25">
      <c r="A757" s="119"/>
      <c r="B757" s="119"/>
      <c r="C757" s="119"/>
      <c r="D757" s="119"/>
      <c r="E757" s="119"/>
      <c r="F757" s="119"/>
      <c r="G757" s="119"/>
      <c r="H757" s="119"/>
      <c r="I757" s="119"/>
    </row>
    <row r="758" spans="1:9" x14ac:dyDescent="0.25">
      <c r="A758" s="119"/>
      <c r="B758" s="119"/>
      <c r="C758" s="119"/>
      <c r="D758" s="119"/>
      <c r="E758" s="119"/>
      <c r="F758" s="119"/>
      <c r="G758" s="119"/>
      <c r="H758" s="119"/>
      <c r="I758" s="119"/>
    </row>
    <row r="759" spans="1:9" x14ac:dyDescent="0.25">
      <c r="A759" s="119"/>
      <c r="B759" s="119"/>
      <c r="C759" s="119"/>
      <c r="D759" s="119"/>
      <c r="E759" s="119"/>
      <c r="F759" s="119"/>
      <c r="G759" s="119"/>
      <c r="H759" s="119"/>
      <c r="I759" s="119"/>
    </row>
    <row r="760" spans="1:9" x14ac:dyDescent="0.25">
      <c r="A760" s="119"/>
      <c r="B760" s="119"/>
      <c r="C760" s="119"/>
      <c r="D760" s="119"/>
      <c r="E760" s="119"/>
      <c r="F760" s="119"/>
      <c r="G760" s="119"/>
      <c r="H760" s="119"/>
      <c r="I760" s="119"/>
    </row>
    <row r="761" spans="1:9" x14ac:dyDescent="0.25">
      <c r="A761" s="119"/>
      <c r="B761" s="119"/>
      <c r="C761" s="119"/>
      <c r="D761" s="119"/>
      <c r="E761" s="119"/>
      <c r="F761" s="119"/>
      <c r="G761" s="119"/>
      <c r="H761" s="119"/>
      <c r="I761" s="119"/>
    </row>
    <row r="762" spans="1:9" x14ac:dyDescent="0.25">
      <c r="A762" s="119"/>
      <c r="B762" s="119"/>
      <c r="C762" s="119"/>
      <c r="D762" s="119"/>
      <c r="E762" s="119"/>
      <c r="F762" s="119"/>
      <c r="G762" s="119"/>
      <c r="H762" s="119"/>
      <c r="I762" s="119"/>
    </row>
    <row r="763" spans="1:9" x14ac:dyDescent="0.25">
      <c r="A763" s="119"/>
      <c r="B763" s="119"/>
      <c r="C763" s="119"/>
      <c r="D763" s="119"/>
      <c r="E763" s="119"/>
      <c r="F763" s="119"/>
      <c r="G763" s="119"/>
      <c r="H763" s="119"/>
      <c r="I763" s="119"/>
    </row>
    <row r="764" spans="1:9" x14ac:dyDescent="0.25">
      <c r="A764" s="119"/>
      <c r="B764" s="119"/>
      <c r="C764" s="119"/>
      <c r="D764" s="119"/>
      <c r="E764" s="119"/>
      <c r="F764" s="119"/>
      <c r="G764" s="119"/>
      <c r="H764" s="119"/>
      <c r="I764" s="119"/>
    </row>
    <row r="765" spans="1:9" x14ac:dyDescent="0.25">
      <c r="A765" s="119"/>
      <c r="B765" s="119"/>
      <c r="C765" s="119"/>
      <c r="D765" s="119"/>
      <c r="E765" s="119"/>
      <c r="F765" s="119"/>
      <c r="G765" s="119"/>
      <c r="H765" s="119"/>
      <c r="I765" s="119"/>
    </row>
    <row r="766" spans="1:9" x14ac:dyDescent="0.25">
      <c r="A766" s="119"/>
      <c r="B766" s="119"/>
      <c r="C766" s="119"/>
      <c r="D766" s="119"/>
      <c r="E766" s="119"/>
      <c r="F766" s="119"/>
      <c r="G766" s="119"/>
      <c r="H766" s="119"/>
      <c r="I766" s="119"/>
    </row>
    <row r="767" spans="1:9" x14ac:dyDescent="0.25">
      <c r="A767" s="119"/>
      <c r="B767" s="119"/>
      <c r="C767" s="119"/>
      <c r="D767" s="119"/>
      <c r="E767" s="119"/>
      <c r="F767" s="119"/>
      <c r="G767" s="119"/>
      <c r="H767" s="119"/>
      <c r="I767" s="119"/>
    </row>
    <row r="768" spans="1:9" x14ac:dyDescent="0.25">
      <c r="A768" s="119"/>
      <c r="B768" s="119"/>
      <c r="C768" s="119"/>
      <c r="D768" s="119"/>
      <c r="E768" s="119"/>
      <c r="F768" s="119"/>
      <c r="G768" s="119"/>
      <c r="H768" s="119"/>
      <c r="I768" s="119"/>
    </row>
    <row r="769" spans="1:9" x14ac:dyDescent="0.25">
      <c r="A769" s="119"/>
      <c r="B769" s="119"/>
      <c r="C769" s="119"/>
      <c r="D769" s="119"/>
      <c r="E769" s="119"/>
      <c r="F769" s="119"/>
      <c r="G769" s="119"/>
      <c r="H769" s="119"/>
      <c r="I769" s="119"/>
    </row>
    <row r="770" spans="1:9" x14ac:dyDescent="0.25">
      <c r="A770" s="119"/>
      <c r="B770" s="119"/>
      <c r="C770" s="119"/>
      <c r="D770" s="119"/>
      <c r="E770" s="119"/>
      <c r="F770" s="119"/>
      <c r="G770" s="119"/>
      <c r="H770" s="119"/>
      <c r="I770" s="119"/>
    </row>
    <row r="771" spans="1:9" x14ac:dyDescent="0.25">
      <c r="A771" s="119"/>
      <c r="B771" s="119"/>
      <c r="C771" s="119"/>
      <c r="D771" s="119"/>
      <c r="E771" s="119"/>
      <c r="F771" s="119"/>
      <c r="G771" s="119"/>
      <c r="H771" s="119"/>
      <c r="I771" s="119"/>
    </row>
    <row r="772" spans="1:9" x14ac:dyDescent="0.25">
      <c r="A772" s="119"/>
      <c r="B772" s="119"/>
      <c r="C772" s="119"/>
      <c r="D772" s="119"/>
      <c r="E772" s="119"/>
      <c r="F772" s="119"/>
      <c r="G772" s="119"/>
      <c r="H772" s="119"/>
      <c r="I772" s="119"/>
    </row>
    <row r="773" spans="1:9" x14ac:dyDescent="0.25">
      <c r="A773" s="119"/>
      <c r="B773" s="119"/>
      <c r="C773" s="119"/>
      <c r="D773" s="119"/>
      <c r="E773" s="119"/>
      <c r="F773" s="119"/>
      <c r="G773" s="119"/>
      <c r="H773" s="119"/>
      <c r="I773" s="119"/>
    </row>
    <row r="774" spans="1:9" x14ac:dyDescent="0.25">
      <c r="A774" s="119"/>
      <c r="B774" s="119"/>
      <c r="C774" s="119"/>
      <c r="D774" s="119"/>
      <c r="E774" s="119"/>
      <c r="F774" s="119"/>
      <c r="G774" s="119"/>
      <c r="H774" s="119"/>
      <c r="I774" s="119"/>
    </row>
    <row r="775" spans="1:9" x14ac:dyDescent="0.25">
      <c r="A775" s="119"/>
      <c r="B775" s="119"/>
      <c r="C775" s="119"/>
      <c r="D775" s="119"/>
      <c r="E775" s="119"/>
      <c r="F775" s="119"/>
      <c r="G775" s="119"/>
      <c r="H775" s="119"/>
      <c r="I775" s="119"/>
    </row>
    <row r="776" spans="1:9" x14ac:dyDescent="0.25">
      <c r="A776" s="119"/>
      <c r="B776" s="119"/>
      <c r="C776" s="119"/>
      <c r="D776" s="119"/>
      <c r="E776" s="119"/>
      <c r="F776" s="119"/>
      <c r="G776" s="119"/>
      <c r="H776" s="119"/>
      <c r="I776" s="119"/>
    </row>
    <row r="777" spans="1:9" x14ac:dyDescent="0.25">
      <c r="A777" s="119"/>
      <c r="B777" s="119"/>
      <c r="C777" s="119"/>
      <c r="D777" s="119"/>
      <c r="E777" s="119"/>
      <c r="F777" s="119"/>
      <c r="G777" s="119"/>
      <c r="H777" s="119"/>
      <c r="I777" s="119"/>
    </row>
    <row r="778" spans="1:9" x14ac:dyDescent="0.25">
      <c r="A778" s="119"/>
      <c r="B778" s="119"/>
      <c r="C778" s="119"/>
      <c r="D778" s="119"/>
      <c r="E778" s="119"/>
      <c r="F778" s="119"/>
      <c r="G778" s="119"/>
      <c r="H778" s="119"/>
      <c r="I778" s="119"/>
    </row>
    <row r="779" spans="1:9" x14ac:dyDescent="0.25">
      <c r="A779" s="119"/>
      <c r="B779" s="119"/>
      <c r="C779" s="119"/>
      <c r="D779" s="119"/>
      <c r="E779" s="119"/>
      <c r="F779" s="119"/>
      <c r="G779" s="119"/>
      <c r="H779" s="119"/>
      <c r="I779" s="119"/>
    </row>
    <row r="780" spans="1:9" x14ac:dyDescent="0.25">
      <c r="A780" s="119"/>
      <c r="B780" s="119"/>
      <c r="C780" s="119"/>
      <c r="D780" s="119"/>
      <c r="E780" s="119"/>
      <c r="F780" s="119"/>
      <c r="G780" s="119"/>
      <c r="H780" s="119"/>
      <c r="I780" s="119"/>
    </row>
    <row r="781" spans="1:9" x14ac:dyDescent="0.25">
      <c r="A781" s="119"/>
      <c r="B781" s="119"/>
      <c r="C781" s="119"/>
      <c r="D781" s="119"/>
      <c r="E781" s="119"/>
      <c r="F781" s="119"/>
      <c r="G781" s="119"/>
      <c r="H781" s="119"/>
      <c r="I781" s="119"/>
    </row>
    <row r="782" spans="1:9" x14ac:dyDescent="0.25">
      <c r="A782" s="119"/>
      <c r="B782" s="119"/>
      <c r="C782" s="119"/>
      <c r="D782" s="119"/>
      <c r="E782" s="119"/>
      <c r="F782" s="119"/>
      <c r="G782" s="119"/>
      <c r="H782" s="119"/>
      <c r="I782" s="119"/>
    </row>
    <row r="783" spans="1:9" x14ac:dyDescent="0.25">
      <c r="A783" s="119"/>
      <c r="B783" s="119"/>
      <c r="C783" s="119"/>
      <c r="D783" s="119"/>
      <c r="E783" s="119"/>
      <c r="F783" s="119"/>
      <c r="G783" s="119"/>
      <c r="H783" s="119"/>
      <c r="I783" s="119"/>
    </row>
    <row r="784" spans="1:9" x14ac:dyDescent="0.25">
      <c r="A784" s="119"/>
      <c r="B784" s="119"/>
      <c r="C784" s="119"/>
      <c r="D784" s="119"/>
      <c r="E784" s="119"/>
      <c r="F784" s="119"/>
      <c r="G784" s="119"/>
      <c r="H784" s="119"/>
      <c r="I784" s="119"/>
    </row>
    <row r="785" spans="1:9" x14ac:dyDescent="0.25">
      <c r="A785" s="119"/>
      <c r="B785" s="119"/>
      <c r="C785" s="119"/>
      <c r="D785" s="119"/>
      <c r="E785" s="119"/>
      <c r="F785" s="119"/>
      <c r="G785" s="119"/>
      <c r="H785" s="119"/>
      <c r="I785" s="119"/>
    </row>
    <row r="786" spans="1:9" x14ac:dyDescent="0.25">
      <c r="A786" s="119"/>
      <c r="B786" s="119"/>
      <c r="C786" s="119"/>
      <c r="D786" s="119"/>
      <c r="E786" s="119"/>
      <c r="F786" s="119"/>
      <c r="G786" s="119"/>
      <c r="H786" s="119"/>
      <c r="I786" s="119"/>
    </row>
    <row r="787" spans="1:9" x14ac:dyDescent="0.25">
      <c r="A787" s="119"/>
      <c r="B787" s="119"/>
      <c r="C787" s="119"/>
      <c r="D787" s="119"/>
      <c r="E787" s="119"/>
      <c r="F787" s="119"/>
      <c r="G787" s="119"/>
      <c r="H787" s="119"/>
      <c r="I787" s="119"/>
    </row>
    <row r="788" spans="1:9" x14ac:dyDescent="0.25">
      <c r="A788" s="119"/>
      <c r="B788" s="119"/>
      <c r="C788" s="119"/>
      <c r="D788" s="119"/>
      <c r="E788" s="119"/>
      <c r="F788" s="119"/>
      <c r="G788" s="119"/>
      <c r="H788" s="119"/>
      <c r="I788" s="119"/>
    </row>
    <row r="789" spans="1:9" x14ac:dyDescent="0.25">
      <c r="A789" s="119"/>
      <c r="B789" s="119"/>
      <c r="C789" s="119"/>
      <c r="D789" s="119"/>
      <c r="E789" s="119"/>
      <c r="F789" s="119"/>
      <c r="G789" s="119"/>
      <c r="H789" s="119"/>
      <c r="I789" s="119"/>
    </row>
    <row r="790" spans="1:9" x14ac:dyDescent="0.25">
      <c r="A790" s="119"/>
      <c r="B790" s="119"/>
      <c r="C790" s="119"/>
      <c r="D790" s="119"/>
      <c r="E790" s="119"/>
      <c r="F790" s="119"/>
      <c r="G790" s="119"/>
      <c r="H790" s="119"/>
      <c r="I790" s="119"/>
    </row>
    <row r="791" spans="1:9" x14ac:dyDescent="0.25">
      <c r="A791" s="119"/>
      <c r="B791" s="119"/>
      <c r="C791" s="119"/>
      <c r="D791" s="119"/>
      <c r="E791" s="119"/>
      <c r="F791" s="119"/>
      <c r="G791" s="119"/>
      <c r="H791" s="119"/>
      <c r="I791" s="119"/>
    </row>
    <row r="792" spans="1:9" x14ac:dyDescent="0.25">
      <c r="A792" s="119"/>
      <c r="B792" s="119"/>
      <c r="C792" s="119"/>
      <c r="D792" s="119"/>
      <c r="E792" s="119"/>
      <c r="F792" s="119"/>
      <c r="G792" s="119"/>
      <c r="H792" s="119"/>
      <c r="I792" s="119"/>
    </row>
    <row r="793" spans="1:9" x14ac:dyDescent="0.25">
      <c r="A793" s="119"/>
      <c r="B793" s="119"/>
      <c r="C793" s="119"/>
      <c r="D793" s="119"/>
      <c r="E793" s="119"/>
      <c r="F793" s="119"/>
      <c r="G793" s="119"/>
      <c r="H793" s="119"/>
      <c r="I793" s="119"/>
    </row>
    <row r="794" spans="1:9" x14ac:dyDescent="0.25">
      <c r="A794" s="119"/>
      <c r="B794" s="119"/>
      <c r="C794" s="119"/>
      <c r="D794" s="119"/>
      <c r="E794" s="119"/>
      <c r="F794" s="119"/>
      <c r="G794" s="119"/>
      <c r="H794" s="119"/>
      <c r="I794" s="119"/>
    </row>
    <row r="795" spans="1:9" x14ac:dyDescent="0.25">
      <c r="A795" s="119"/>
      <c r="B795" s="119"/>
      <c r="C795" s="119"/>
      <c r="D795" s="119"/>
      <c r="E795" s="119"/>
      <c r="F795" s="119"/>
      <c r="G795" s="119"/>
      <c r="H795" s="119"/>
      <c r="I795" s="119"/>
    </row>
    <row r="796" spans="1:9" x14ac:dyDescent="0.25">
      <c r="A796" s="119"/>
      <c r="B796" s="119"/>
      <c r="C796" s="119"/>
      <c r="D796" s="119"/>
      <c r="E796" s="119"/>
      <c r="F796" s="119"/>
      <c r="G796" s="119"/>
      <c r="H796" s="119"/>
      <c r="I796" s="119"/>
    </row>
    <row r="797" spans="1:9" x14ac:dyDescent="0.25">
      <c r="A797" s="119"/>
      <c r="B797" s="119"/>
      <c r="C797" s="119"/>
      <c r="D797" s="119"/>
      <c r="E797" s="119"/>
      <c r="F797" s="119"/>
      <c r="G797" s="119"/>
      <c r="H797" s="119"/>
      <c r="I797" s="119"/>
    </row>
    <row r="798" spans="1:9" x14ac:dyDescent="0.25">
      <c r="A798" s="119"/>
      <c r="B798" s="119"/>
      <c r="C798" s="119"/>
      <c r="D798" s="119"/>
      <c r="E798" s="119"/>
      <c r="F798" s="119"/>
      <c r="G798" s="119"/>
      <c r="H798" s="119"/>
      <c r="I798" s="119"/>
    </row>
    <row r="799" spans="1:9" x14ac:dyDescent="0.25">
      <c r="A799" s="119"/>
      <c r="B799" s="119"/>
      <c r="C799" s="119"/>
      <c r="D799" s="119"/>
      <c r="E799" s="119"/>
      <c r="F799" s="119"/>
      <c r="G799" s="119"/>
      <c r="H799" s="119"/>
      <c r="I799" s="119"/>
    </row>
    <row r="800" spans="1:9" x14ac:dyDescent="0.25">
      <c r="A800" s="119"/>
      <c r="B800" s="119"/>
      <c r="C800" s="119"/>
      <c r="D800" s="119"/>
      <c r="E800" s="119"/>
      <c r="F800" s="119"/>
      <c r="G800" s="119"/>
      <c r="H800" s="119"/>
      <c r="I800" s="119"/>
    </row>
    <row r="801" spans="1:9" x14ac:dyDescent="0.25">
      <c r="A801" s="119"/>
      <c r="B801" s="119"/>
      <c r="C801" s="119"/>
      <c r="D801" s="119"/>
      <c r="E801" s="119"/>
      <c r="F801" s="119"/>
      <c r="G801" s="119"/>
      <c r="H801" s="119"/>
      <c r="I801" s="119"/>
    </row>
    <row r="802" spans="1:9" x14ac:dyDescent="0.25">
      <c r="A802" s="119"/>
      <c r="B802" s="119"/>
      <c r="C802" s="119"/>
      <c r="D802" s="119"/>
      <c r="E802" s="119"/>
      <c r="F802" s="119"/>
      <c r="G802" s="119"/>
      <c r="H802" s="119"/>
      <c r="I802" s="119"/>
    </row>
    <row r="803" spans="1:9" x14ac:dyDescent="0.25">
      <c r="A803" s="119"/>
      <c r="B803" s="119"/>
      <c r="C803" s="119"/>
      <c r="D803" s="119"/>
      <c r="E803" s="119"/>
      <c r="F803" s="119"/>
      <c r="G803" s="119"/>
      <c r="H803" s="119"/>
      <c r="I803" s="119"/>
    </row>
    <row r="804" spans="1:9" x14ac:dyDescent="0.25">
      <c r="A804" s="119"/>
      <c r="B804" s="119"/>
      <c r="C804" s="119"/>
      <c r="D804" s="119"/>
      <c r="E804" s="119"/>
      <c r="F804" s="119"/>
      <c r="G804" s="119"/>
      <c r="H804" s="119"/>
      <c r="I804" s="119"/>
    </row>
    <row r="805" spans="1:9" x14ac:dyDescent="0.25">
      <c r="A805" s="119"/>
      <c r="B805" s="119"/>
      <c r="C805" s="119"/>
      <c r="D805" s="119"/>
      <c r="E805" s="119"/>
      <c r="F805" s="119"/>
      <c r="G805" s="119"/>
      <c r="H805" s="119"/>
      <c r="I805" s="119"/>
    </row>
    <row r="806" spans="1:9" x14ac:dyDescent="0.25">
      <c r="A806" s="119"/>
      <c r="B806" s="119"/>
      <c r="C806" s="119"/>
      <c r="D806" s="119"/>
      <c r="E806" s="119"/>
      <c r="F806" s="119"/>
      <c r="G806" s="119"/>
      <c r="H806" s="119"/>
      <c r="I806" s="119"/>
    </row>
    <row r="807" spans="1:9" x14ac:dyDescent="0.25">
      <c r="A807" s="119"/>
      <c r="B807" s="119"/>
      <c r="C807" s="119"/>
      <c r="D807" s="119"/>
      <c r="E807" s="119"/>
      <c r="F807" s="119"/>
      <c r="G807" s="119"/>
      <c r="H807" s="119"/>
      <c r="I807" s="119"/>
    </row>
    <row r="808" spans="1:9" x14ac:dyDescent="0.25">
      <c r="A808" s="119"/>
      <c r="B808" s="119"/>
      <c r="C808" s="119"/>
      <c r="D808" s="119"/>
      <c r="E808" s="119"/>
      <c r="F808" s="119"/>
      <c r="G808" s="119"/>
      <c r="H808" s="119"/>
      <c r="I808" s="119"/>
    </row>
    <row r="809" spans="1:9" x14ac:dyDescent="0.25">
      <c r="A809" s="119"/>
      <c r="B809" s="119"/>
      <c r="C809" s="119"/>
      <c r="D809" s="119"/>
      <c r="E809" s="119"/>
      <c r="F809" s="119"/>
      <c r="G809" s="119"/>
      <c r="H809" s="119"/>
      <c r="I809" s="119"/>
    </row>
    <row r="810" spans="1:9" x14ac:dyDescent="0.25">
      <c r="A810" s="119"/>
      <c r="B810" s="119"/>
      <c r="C810" s="119"/>
      <c r="D810" s="119"/>
      <c r="E810" s="119"/>
      <c r="F810" s="119"/>
      <c r="G810" s="119"/>
      <c r="H810" s="119"/>
      <c r="I810" s="119"/>
    </row>
    <row r="811" spans="1:9" x14ac:dyDescent="0.25">
      <c r="A811" s="119"/>
      <c r="B811" s="119"/>
      <c r="C811" s="119"/>
      <c r="D811" s="119"/>
      <c r="E811" s="119"/>
      <c r="F811" s="119"/>
      <c r="G811" s="119"/>
      <c r="H811" s="119"/>
      <c r="I811" s="119"/>
    </row>
    <row r="812" spans="1:9" x14ac:dyDescent="0.25">
      <c r="A812" s="119"/>
      <c r="B812" s="119"/>
      <c r="C812" s="119"/>
      <c r="D812" s="119"/>
      <c r="E812" s="119"/>
      <c r="F812" s="119"/>
      <c r="G812" s="119"/>
      <c r="H812" s="119"/>
      <c r="I812" s="119"/>
    </row>
    <row r="813" spans="1:9" x14ac:dyDescent="0.25">
      <c r="A813" s="119"/>
      <c r="B813" s="119"/>
      <c r="C813" s="119"/>
      <c r="D813" s="119"/>
      <c r="E813" s="119"/>
      <c r="F813" s="119"/>
      <c r="G813" s="119"/>
      <c r="H813" s="119"/>
      <c r="I813" s="119"/>
    </row>
    <row r="814" spans="1:9" x14ac:dyDescent="0.25">
      <c r="A814" s="119"/>
      <c r="B814" s="119"/>
      <c r="C814" s="119"/>
      <c r="D814" s="119"/>
      <c r="E814" s="119"/>
      <c r="F814" s="119"/>
      <c r="G814" s="119"/>
      <c r="H814" s="119"/>
      <c r="I814" s="119"/>
    </row>
    <row r="815" spans="1:9" x14ac:dyDescent="0.25">
      <c r="A815" s="119"/>
      <c r="B815" s="119"/>
      <c r="C815" s="119"/>
      <c r="D815" s="119"/>
      <c r="E815" s="119"/>
      <c r="F815" s="119"/>
      <c r="G815" s="119"/>
      <c r="H815" s="119"/>
      <c r="I815" s="119"/>
    </row>
    <row r="816" spans="1:9" x14ac:dyDescent="0.25">
      <c r="A816" s="119"/>
      <c r="B816" s="119"/>
      <c r="C816" s="119"/>
      <c r="D816" s="119"/>
      <c r="E816" s="119"/>
      <c r="F816" s="119"/>
      <c r="G816" s="119"/>
      <c r="H816" s="119"/>
      <c r="I816" s="119"/>
    </row>
    <row r="817" spans="1:9" x14ac:dyDescent="0.25">
      <c r="A817" s="119"/>
      <c r="B817" s="119"/>
      <c r="C817" s="119"/>
      <c r="D817" s="119"/>
      <c r="E817" s="119"/>
      <c r="F817" s="119"/>
      <c r="G817" s="119"/>
      <c r="H817" s="119"/>
      <c r="I817" s="119"/>
    </row>
    <row r="818" spans="1:9" x14ac:dyDescent="0.25">
      <c r="A818" s="119"/>
      <c r="B818" s="119"/>
      <c r="C818" s="119"/>
      <c r="D818" s="119"/>
      <c r="E818" s="119"/>
      <c r="F818" s="119"/>
      <c r="G818" s="119"/>
      <c r="H818" s="119"/>
      <c r="I818" s="119"/>
    </row>
    <row r="819" spans="1:9" x14ac:dyDescent="0.25">
      <c r="A819" s="119"/>
      <c r="B819" s="119"/>
      <c r="C819" s="119"/>
      <c r="D819" s="119"/>
      <c r="E819" s="119"/>
      <c r="F819" s="119"/>
      <c r="G819" s="119"/>
      <c r="H819" s="119"/>
      <c r="I819" s="119"/>
    </row>
    <row r="820" spans="1:9" x14ac:dyDescent="0.25">
      <c r="A820" s="119"/>
      <c r="B820" s="119"/>
      <c r="C820" s="119"/>
      <c r="D820" s="119"/>
      <c r="E820" s="119"/>
      <c r="F820" s="119"/>
      <c r="G820" s="119"/>
      <c r="H820" s="119"/>
      <c r="I820" s="119"/>
    </row>
    <row r="821" spans="1:9" x14ac:dyDescent="0.25">
      <c r="A821" s="119"/>
      <c r="B821" s="119"/>
      <c r="C821" s="119"/>
      <c r="D821" s="119"/>
      <c r="E821" s="119"/>
      <c r="F821" s="119"/>
      <c r="G821" s="119"/>
      <c r="H821" s="119"/>
      <c r="I821" s="119"/>
    </row>
    <row r="822" spans="1:9" x14ac:dyDescent="0.25">
      <c r="A822" s="119"/>
      <c r="B822" s="119"/>
      <c r="C822" s="119"/>
      <c r="D822" s="119"/>
      <c r="E822" s="119"/>
      <c r="F822" s="119"/>
      <c r="G822" s="119"/>
      <c r="H822" s="119"/>
      <c r="I822" s="119"/>
    </row>
    <row r="823" spans="1:9" x14ac:dyDescent="0.25">
      <c r="A823" s="119"/>
      <c r="B823" s="119"/>
      <c r="C823" s="119"/>
      <c r="D823" s="119"/>
      <c r="E823" s="119"/>
      <c r="F823" s="119"/>
      <c r="G823" s="119"/>
      <c r="H823" s="119"/>
      <c r="I823" s="119"/>
    </row>
    <row r="824" spans="1:9" x14ac:dyDescent="0.25">
      <c r="A824" s="119"/>
      <c r="B824" s="119"/>
      <c r="C824" s="119"/>
      <c r="D824" s="119"/>
      <c r="E824" s="119"/>
      <c r="F824" s="119"/>
      <c r="G824" s="119"/>
      <c r="H824" s="119"/>
      <c r="I824" s="119"/>
    </row>
    <row r="825" spans="1:9" x14ac:dyDescent="0.25">
      <c r="A825" s="119"/>
      <c r="B825" s="119"/>
      <c r="C825" s="119"/>
      <c r="D825" s="119"/>
      <c r="E825" s="119"/>
      <c r="F825" s="119"/>
      <c r="G825" s="119"/>
      <c r="H825" s="119"/>
      <c r="I825" s="119"/>
    </row>
    <row r="826" spans="1:9" x14ac:dyDescent="0.25">
      <c r="A826" s="119"/>
      <c r="B826" s="119"/>
      <c r="C826" s="119"/>
      <c r="D826" s="119"/>
      <c r="E826" s="119"/>
      <c r="F826" s="119"/>
      <c r="G826" s="119"/>
      <c r="H826" s="119"/>
      <c r="I826" s="119"/>
    </row>
    <row r="827" spans="1:9" x14ac:dyDescent="0.25">
      <c r="A827" s="119"/>
      <c r="B827" s="119"/>
      <c r="C827" s="119"/>
      <c r="D827" s="119"/>
      <c r="E827" s="119"/>
      <c r="F827" s="119"/>
      <c r="G827" s="119"/>
      <c r="H827" s="119"/>
      <c r="I827" s="119"/>
    </row>
    <row r="828" spans="1:9" x14ac:dyDescent="0.25">
      <c r="A828" s="119"/>
      <c r="B828" s="119"/>
      <c r="C828" s="119"/>
      <c r="D828" s="119"/>
      <c r="E828" s="119"/>
      <c r="F828" s="119"/>
      <c r="G828" s="119"/>
      <c r="H828" s="119"/>
      <c r="I828" s="119"/>
    </row>
    <row r="829" spans="1:9" x14ac:dyDescent="0.25">
      <c r="A829" s="119"/>
      <c r="B829" s="119"/>
      <c r="C829" s="119"/>
      <c r="D829" s="119"/>
      <c r="E829" s="119"/>
      <c r="F829" s="119"/>
      <c r="G829" s="119"/>
      <c r="H829" s="119"/>
      <c r="I829" s="119"/>
    </row>
    <row r="830" spans="1:9" x14ac:dyDescent="0.25">
      <c r="A830" s="119"/>
      <c r="B830" s="119"/>
      <c r="C830" s="119"/>
      <c r="D830" s="119"/>
      <c r="E830" s="119"/>
      <c r="F830" s="119"/>
      <c r="G830" s="119"/>
      <c r="H830" s="119"/>
      <c r="I830" s="119"/>
    </row>
    <row r="831" spans="1:9" x14ac:dyDescent="0.25">
      <c r="A831" s="119"/>
      <c r="B831" s="119"/>
      <c r="C831" s="119"/>
      <c r="D831" s="119"/>
      <c r="E831" s="119"/>
      <c r="F831" s="119"/>
      <c r="G831" s="119"/>
      <c r="H831" s="119"/>
      <c r="I831" s="119"/>
    </row>
    <row r="832" spans="1:9" x14ac:dyDescent="0.25">
      <c r="A832" s="119"/>
      <c r="B832" s="119"/>
      <c r="C832" s="119"/>
      <c r="D832" s="119"/>
      <c r="E832" s="119"/>
      <c r="F832" s="119"/>
      <c r="G832" s="119"/>
      <c r="H832" s="119"/>
      <c r="I832" s="119"/>
    </row>
    <row r="833" spans="1:9" x14ac:dyDescent="0.25">
      <c r="A833" s="119"/>
      <c r="B833" s="119"/>
      <c r="C833" s="119"/>
      <c r="D833" s="119"/>
      <c r="E833" s="119"/>
      <c r="F833" s="119"/>
      <c r="G833" s="119"/>
      <c r="H833" s="119"/>
      <c r="I833" s="119"/>
    </row>
    <row r="834" spans="1:9" x14ac:dyDescent="0.25">
      <c r="A834" s="119"/>
      <c r="B834" s="119"/>
      <c r="C834" s="119"/>
      <c r="D834" s="119"/>
      <c r="E834" s="119"/>
      <c r="F834" s="119"/>
      <c r="G834" s="119"/>
      <c r="H834" s="119"/>
      <c r="I834" s="119"/>
    </row>
    <row r="835" spans="1:9" x14ac:dyDescent="0.25">
      <c r="A835" s="119"/>
      <c r="B835" s="119"/>
      <c r="C835" s="119"/>
      <c r="D835" s="119"/>
      <c r="E835" s="119"/>
      <c r="F835" s="119"/>
      <c r="G835" s="119"/>
      <c r="H835" s="119"/>
      <c r="I835" s="119"/>
    </row>
    <row r="836" spans="1:9" x14ac:dyDescent="0.25">
      <c r="A836" s="119"/>
      <c r="B836" s="119"/>
      <c r="C836" s="119"/>
      <c r="D836" s="119"/>
      <c r="E836" s="119"/>
      <c r="F836" s="119"/>
      <c r="G836" s="119"/>
      <c r="H836" s="119"/>
      <c r="I836" s="119"/>
    </row>
    <row r="837" spans="1:9" x14ac:dyDescent="0.25">
      <c r="A837" s="119"/>
      <c r="B837" s="119"/>
      <c r="C837" s="119"/>
      <c r="D837" s="119"/>
      <c r="E837" s="119"/>
      <c r="F837" s="119"/>
      <c r="G837" s="119"/>
      <c r="H837" s="119"/>
      <c r="I837" s="119"/>
    </row>
    <row r="838" spans="1:9" x14ac:dyDescent="0.25">
      <c r="A838" s="119"/>
      <c r="B838" s="119"/>
      <c r="C838" s="119"/>
      <c r="D838" s="119"/>
      <c r="E838" s="119"/>
      <c r="F838" s="119"/>
      <c r="G838" s="119"/>
      <c r="H838" s="119"/>
      <c r="I838" s="119"/>
    </row>
    <row r="839" spans="1:9" x14ac:dyDescent="0.25">
      <c r="A839" s="119"/>
      <c r="B839" s="119"/>
      <c r="C839" s="119"/>
      <c r="D839" s="119"/>
      <c r="E839" s="119"/>
      <c r="F839" s="119"/>
      <c r="G839" s="119"/>
      <c r="H839" s="119"/>
      <c r="I839" s="119"/>
    </row>
    <row r="840" spans="1:9" x14ac:dyDescent="0.25">
      <c r="A840" s="119"/>
      <c r="B840" s="119"/>
      <c r="C840" s="119"/>
      <c r="D840" s="119"/>
      <c r="E840" s="119"/>
      <c r="F840" s="119"/>
      <c r="G840" s="119"/>
      <c r="H840" s="119"/>
      <c r="I840" s="119"/>
    </row>
    <row r="841" spans="1:9" x14ac:dyDescent="0.25">
      <c r="A841" s="119"/>
      <c r="B841" s="119"/>
      <c r="C841" s="119"/>
      <c r="D841" s="119"/>
      <c r="E841" s="119"/>
      <c r="F841" s="119"/>
      <c r="G841" s="119"/>
      <c r="H841" s="119"/>
      <c r="I841" s="119"/>
    </row>
    <row r="842" spans="1:9" x14ac:dyDescent="0.25">
      <c r="A842" s="119"/>
      <c r="B842" s="119"/>
      <c r="C842" s="119"/>
      <c r="D842" s="119"/>
      <c r="E842" s="119"/>
      <c r="F842" s="119"/>
      <c r="G842" s="119"/>
      <c r="H842" s="119"/>
      <c r="I842" s="119"/>
    </row>
    <row r="843" spans="1:9" x14ac:dyDescent="0.25">
      <c r="A843" s="119"/>
      <c r="B843" s="119"/>
      <c r="C843" s="119"/>
      <c r="D843" s="119"/>
      <c r="E843" s="119"/>
      <c r="F843" s="119"/>
      <c r="G843" s="119"/>
      <c r="H843" s="119"/>
      <c r="I843" s="119"/>
    </row>
    <row r="844" spans="1:9" x14ac:dyDescent="0.25">
      <c r="A844" s="119"/>
      <c r="B844" s="119"/>
      <c r="C844" s="119"/>
      <c r="D844" s="119"/>
      <c r="E844" s="119"/>
      <c r="F844" s="119"/>
      <c r="G844" s="119"/>
      <c r="H844" s="119"/>
      <c r="I844" s="119"/>
    </row>
    <row r="845" spans="1:9" x14ac:dyDescent="0.25">
      <c r="A845" s="119"/>
      <c r="B845" s="119"/>
      <c r="C845" s="119"/>
      <c r="D845" s="119"/>
      <c r="E845" s="119"/>
      <c r="F845" s="119"/>
      <c r="G845" s="119"/>
      <c r="H845" s="119"/>
      <c r="I845" s="119"/>
    </row>
    <row r="846" spans="1:9" x14ac:dyDescent="0.25">
      <c r="A846" s="119"/>
      <c r="B846" s="119"/>
      <c r="C846" s="119"/>
      <c r="D846" s="119"/>
      <c r="E846" s="119"/>
      <c r="F846" s="119"/>
      <c r="G846" s="119"/>
      <c r="H846" s="119"/>
      <c r="I846" s="119"/>
    </row>
    <row r="847" spans="1:9" x14ac:dyDescent="0.25">
      <c r="A847" s="119"/>
      <c r="B847" s="119"/>
      <c r="C847" s="119"/>
      <c r="D847" s="119"/>
      <c r="E847" s="119"/>
      <c r="F847" s="119"/>
      <c r="G847" s="119"/>
      <c r="H847" s="119"/>
      <c r="I847" s="119"/>
    </row>
    <row r="848" spans="1:9" x14ac:dyDescent="0.25">
      <c r="A848" s="119"/>
      <c r="B848" s="119"/>
      <c r="C848" s="119"/>
      <c r="D848" s="119"/>
      <c r="E848" s="119"/>
      <c r="F848" s="119"/>
      <c r="G848" s="119"/>
      <c r="H848" s="119"/>
      <c r="I848" s="119"/>
    </row>
    <row r="849" spans="1:9" x14ac:dyDescent="0.25">
      <c r="A849" s="119"/>
      <c r="B849" s="119"/>
      <c r="C849" s="119"/>
      <c r="D849" s="119"/>
      <c r="E849" s="119"/>
      <c r="F849" s="119"/>
      <c r="G849" s="119"/>
      <c r="H849" s="119"/>
      <c r="I849" s="119"/>
    </row>
    <row r="850" spans="1:9" x14ac:dyDescent="0.25">
      <c r="A850" s="119"/>
      <c r="B850" s="119"/>
      <c r="C850" s="119"/>
      <c r="D850" s="119"/>
      <c r="E850" s="119"/>
      <c r="F850" s="119"/>
      <c r="G850" s="119"/>
      <c r="H850" s="119"/>
      <c r="I850" s="119"/>
    </row>
    <row r="851" spans="1:9" x14ac:dyDescent="0.25">
      <c r="A851" s="119"/>
      <c r="B851" s="119"/>
      <c r="C851" s="119"/>
      <c r="D851" s="119"/>
      <c r="E851" s="119"/>
      <c r="F851" s="119"/>
      <c r="G851" s="119"/>
      <c r="H851" s="119"/>
      <c r="I851" s="119"/>
    </row>
    <row r="852" spans="1:9" x14ac:dyDescent="0.25">
      <c r="A852" s="119"/>
      <c r="B852" s="119"/>
      <c r="C852" s="119"/>
      <c r="D852" s="119"/>
      <c r="E852" s="119"/>
      <c r="F852" s="119"/>
      <c r="G852" s="119"/>
      <c r="H852" s="119"/>
      <c r="I852" s="119"/>
    </row>
    <row r="853" spans="1:9" x14ac:dyDescent="0.25">
      <c r="A853" s="119"/>
      <c r="B853" s="119"/>
      <c r="C853" s="119"/>
      <c r="D853" s="119"/>
      <c r="E853" s="119"/>
      <c r="F853" s="119"/>
      <c r="G853" s="119"/>
      <c r="H853" s="119"/>
      <c r="I853" s="119"/>
    </row>
    <row r="854" spans="1:9" x14ac:dyDescent="0.25">
      <c r="A854" s="119"/>
      <c r="B854" s="119"/>
      <c r="C854" s="119"/>
      <c r="D854" s="119"/>
      <c r="E854" s="119"/>
      <c r="F854" s="119"/>
      <c r="G854" s="119"/>
      <c r="H854" s="119"/>
      <c r="I854" s="119"/>
    </row>
    <row r="855" spans="1:9" x14ac:dyDescent="0.25">
      <c r="A855" s="119"/>
      <c r="B855" s="119"/>
      <c r="C855" s="119"/>
      <c r="D855" s="119"/>
      <c r="E855" s="119"/>
      <c r="F855" s="119"/>
      <c r="G855" s="119"/>
      <c r="H855" s="119"/>
      <c r="I855" s="119"/>
    </row>
    <row r="856" spans="1:9" x14ac:dyDescent="0.25">
      <c r="A856" s="119"/>
      <c r="B856" s="119"/>
      <c r="C856" s="119"/>
      <c r="D856" s="119"/>
      <c r="E856" s="119"/>
      <c r="F856" s="119"/>
      <c r="G856" s="119"/>
      <c r="H856" s="119"/>
      <c r="I856" s="119"/>
    </row>
    <row r="857" spans="1:9" x14ac:dyDescent="0.25">
      <c r="A857" s="119"/>
      <c r="B857" s="119"/>
      <c r="C857" s="119"/>
      <c r="D857" s="119"/>
      <c r="E857" s="119"/>
      <c r="F857" s="119"/>
      <c r="G857" s="119"/>
      <c r="H857" s="119"/>
      <c r="I857" s="119"/>
    </row>
    <row r="858" spans="1:9" x14ac:dyDescent="0.25">
      <c r="A858" s="119"/>
      <c r="B858" s="119"/>
      <c r="C858" s="119"/>
      <c r="D858" s="119"/>
      <c r="E858" s="119"/>
      <c r="F858" s="119"/>
      <c r="G858" s="119"/>
      <c r="H858" s="119"/>
      <c r="I858" s="119"/>
    </row>
    <row r="859" spans="1:9" x14ac:dyDescent="0.25">
      <c r="A859" s="119"/>
      <c r="B859" s="119"/>
      <c r="C859" s="119"/>
      <c r="D859" s="119"/>
      <c r="E859" s="119"/>
      <c r="F859" s="119"/>
      <c r="G859" s="119"/>
      <c r="H859" s="119"/>
      <c r="I859" s="119"/>
    </row>
    <row r="860" spans="1:9" x14ac:dyDescent="0.25">
      <c r="A860" s="119"/>
      <c r="B860" s="119"/>
      <c r="C860" s="119"/>
      <c r="D860" s="119"/>
      <c r="E860" s="119"/>
      <c r="F860" s="119"/>
      <c r="G860" s="119"/>
      <c r="H860" s="119"/>
      <c r="I860" s="119"/>
    </row>
    <row r="861" spans="1:9" x14ac:dyDescent="0.25">
      <c r="A861" s="119"/>
      <c r="B861" s="119"/>
      <c r="C861" s="119"/>
      <c r="D861" s="119"/>
      <c r="E861" s="119"/>
      <c r="F861" s="119"/>
      <c r="G861" s="119"/>
      <c r="H861" s="119"/>
      <c r="I861" s="119"/>
    </row>
    <row r="862" spans="1:9" x14ac:dyDescent="0.25">
      <c r="A862" s="119"/>
      <c r="B862" s="119"/>
      <c r="C862" s="119"/>
      <c r="D862" s="119"/>
      <c r="E862" s="119"/>
      <c r="F862" s="119"/>
      <c r="G862" s="119"/>
      <c r="H862" s="119"/>
      <c r="I862" s="119"/>
    </row>
    <row r="863" spans="1:9" x14ac:dyDescent="0.25">
      <c r="A863" s="119"/>
      <c r="B863" s="119"/>
      <c r="C863" s="119"/>
      <c r="D863" s="119"/>
      <c r="E863" s="119"/>
      <c r="F863" s="119"/>
      <c r="G863" s="119"/>
      <c r="H863" s="119"/>
      <c r="I863" s="119"/>
    </row>
    <row r="864" spans="1:9" x14ac:dyDescent="0.25">
      <c r="A864" s="119"/>
      <c r="B864" s="119"/>
      <c r="C864" s="119"/>
      <c r="D864" s="119"/>
      <c r="E864" s="119"/>
      <c r="F864" s="119"/>
      <c r="G864" s="119"/>
      <c r="H864" s="119"/>
      <c r="I864" s="119"/>
    </row>
    <row r="865" spans="1:9" x14ac:dyDescent="0.25">
      <c r="A865" s="119"/>
      <c r="B865" s="119"/>
      <c r="C865" s="119"/>
      <c r="D865" s="119"/>
      <c r="E865" s="119"/>
      <c r="F865" s="119"/>
      <c r="G865" s="119"/>
      <c r="H865" s="119"/>
      <c r="I865" s="119"/>
    </row>
    <row r="866" spans="1:9" x14ac:dyDescent="0.25">
      <c r="A866" s="119"/>
      <c r="B866" s="119"/>
      <c r="C866" s="119"/>
      <c r="D866" s="119"/>
      <c r="E866" s="119"/>
      <c r="F866" s="119"/>
      <c r="G866" s="119"/>
      <c r="H866" s="119"/>
      <c r="I866" s="119"/>
    </row>
    <row r="867" spans="1:9" x14ac:dyDescent="0.25">
      <c r="A867" s="119"/>
      <c r="B867" s="119"/>
      <c r="C867" s="119"/>
      <c r="D867" s="119"/>
      <c r="E867" s="119"/>
      <c r="F867" s="119"/>
      <c r="G867" s="119"/>
      <c r="H867" s="119"/>
      <c r="I867" s="119"/>
    </row>
    <row r="868" spans="1:9" x14ac:dyDescent="0.25">
      <c r="A868" s="119"/>
      <c r="B868" s="119"/>
      <c r="C868" s="119"/>
      <c r="D868" s="119"/>
      <c r="E868" s="119"/>
      <c r="F868" s="119"/>
      <c r="G868" s="119"/>
      <c r="H868" s="119"/>
      <c r="I868" s="119"/>
    </row>
    <row r="869" spans="1:9" x14ac:dyDescent="0.25">
      <c r="A869" s="119"/>
      <c r="B869" s="119"/>
      <c r="C869" s="119"/>
      <c r="D869" s="119"/>
      <c r="E869" s="119"/>
      <c r="F869" s="119"/>
      <c r="G869" s="119"/>
      <c r="H869" s="119"/>
      <c r="I869" s="119"/>
    </row>
    <row r="870" spans="1:9" x14ac:dyDescent="0.25">
      <c r="A870" s="119"/>
      <c r="B870" s="119"/>
      <c r="C870" s="119"/>
      <c r="D870" s="119"/>
      <c r="E870" s="119"/>
      <c r="F870" s="119"/>
      <c r="G870" s="119"/>
      <c r="H870" s="119"/>
      <c r="I870" s="119"/>
    </row>
    <row r="871" spans="1:9" x14ac:dyDescent="0.25">
      <c r="A871" s="119"/>
      <c r="B871" s="119"/>
      <c r="C871" s="119"/>
      <c r="D871" s="119"/>
      <c r="E871" s="119"/>
      <c r="F871" s="119"/>
      <c r="G871" s="119"/>
      <c r="H871" s="119"/>
      <c r="I871" s="119"/>
    </row>
    <row r="872" spans="1:9" x14ac:dyDescent="0.25">
      <c r="A872" s="119"/>
      <c r="B872" s="119"/>
      <c r="C872" s="119"/>
      <c r="D872" s="119"/>
      <c r="E872" s="119"/>
      <c r="F872" s="119"/>
      <c r="G872" s="119"/>
      <c r="H872" s="119"/>
      <c r="I872" s="119"/>
    </row>
    <row r="873" spans="1:9" x14ac:dyDescent="0.25">
      <c r="A873" s="119"/>
      <c r="B873" s="119"/>
      <c r="C873" s="119"/>
      <c r="D873" s="119"/>
      <c r="E873" s="119"/>
      <c r="F873" s="119"/>
      <c r="G873" s="119"/>
      <c r="H873" s="119"/>
      <c r="I873" s="119"/>
    </row>
    <row r="874" spans="1:9" x14ac:dyDescent="0.25">
      <c r="A874" s="119"/>
      <c r="B874" s="119"/>
      <c r="C874" s="119"/>
      <c r="D874" s="119"/>
      <c r="E874" s="119"/>
      <c r="F874" s="119"/>
      <c r="G874" s="119"/>
      <c r="H874" s="119"/>
      <c r="I874" s="119"/>
    </row>
    <row r="875" spans="1:9" x14ac:dyDescent="0.25">
      <c r="A875" s="119"/>
      <c r="B875" s="119"/>
      <c r="C875" s="119"/>
      <c r="D875" s="119"/>
      <c r="E875" s="119"/>
      <c r="F875" s="119"/>
      <c r="G875" s="119"/>
      <c r="H875" s="119"/>
      <c r="I875" s="119"/>
    </row>
    <row r="876" spans="1:9" x14ac:dyDescent="0.25">
      <c r="A876" s="119"/>
      <c r="B876" s="119"/>
      <c r="C876" s="119"/>
      <c r="D876" s="119"/>
      <c r="E876" s="119"/>
      <c r="F876" s="119"/>
      <c r="G876" s="119"/>
      <c r="H876" s="119"/>
      <c r="I876" s="119"/>
    </row>
    <row r="877" spans="1:9" x14ac:dyDescent="0.25">
      <c r="A877" s="119"/>
      <c r="B877" s="119"/>
      <c r="C877" s="119"/>
      <c r="D877" s="119"/>
      <c r="E877" s="119"/>
      <c r="F877" s="119"/>
      <c r="G877" s="119"/>
      <c r="H877" s="119"/>
      <c r="I877" s="119"/>
    </row>
    <row r="878" spans="1:9" x14ac:dyDescent="0.25">
      <c r="A878" s="119"/>
      <c r="B878" s="119"/>
      <c r="C878" s="119"/>
      <c r="D878" s="119"/>
      <c r="E878" s="119"/>
      <c r="F878" s="119"/>
      <c r="G878" s="119"/>
      <c r="H878" s="119"/>
      <c r="I878" s="119"/>
    </row>
    <row r="879" spans="1:9" x14ac:dyDescent="0.25">
      <c r="A879" s="119"/>
      <c r="B879" s="119"/>
      <c r="C879" s="119"/>
      <c r="D879" s="119"/>
      <c r="E879" s="119"/>
      <c r="F879" s="119"/>
      <c r="G879" s="119"/>
      <c r="H879" s="119"/>
      <c r="I879" s="119"/>
    </row>
    <row r="880" spans="1:9" x14ac:dyDescent="0.25">
      <c r="A880" s="119"/>
      <c r="B880" s="119"/>
      <c r="C880" s="119"/>
      <c r="D880" s="119"/>
      <c r="E880" s="119"/>
      <c r="F880" s="119"/>
      <c r="G880" s="119"/>
      <c r="H880" s="119"/>
      <c r="I880" s="119"/>
    </row>
    <row r="881" spans="1:9" x14ac:dyDescent="0.25">
      <c r="A881" s="119"/>
      <c r="B881" s="119"/>
      <c r="C881" s="119"/>
      <c r="D881" s="119"/>
      <c r="E881" s="119"/>
      <c r="F881" s="119"/>
      <c r="G881" s="119"/>
      <c r="H881" s="119"/>
      <c r="I881" s="119"/>
    </row>
    <row r="882" spans="1:9" x14ac:dyDescent="0.25">
      <c r="A882" s="119"/>
      <c r="B882" s="119"/>
      <c r="C882" s="119"/>
      <c r="D882" s="119"/>
      <c r="E882" s="119"/>
      <c r="F882" s="119"/>
      <c r="G882" s="119"/>
      <c r="H882" s="119"/>
      <c r="I882" s="119"/>
    </row>
    <row r="883" spans="1:9" x14ac:dyDescent="0.25">
      <c r="A883" s="119"/>
      <c r="B883" s="119"/>
      <c r="C883" s="119"/>
      <c r="D883" s="119"/>
      <c r="E883" s="119"/>
      <c r="F883" s="119"/>
      <c r="G883" s="119"/>
      <c r="H883" s="119"/>
      <c r="I883" s="119"/>
    </row>
    <row r="884" spans="1:9" x14ac:dyDescent="0.25">
      <c r="A884" s="119"/>
      <c r="B884" s="119"/>
      <c r="C884" s="119"/>
      <c r="D884" s="119"/>
      <c r="E884" s="119"/>
      <c r="F884" s="119"/>
      <c r="G884" s="119"/>
      <c r="H884" s="119"/>
      <c r="I884" s="119"/>
    </row>
    <row r="885" spans="1:9" x14ac:dyDescent="0.25">
      <c r="A885" s="119"/>
      <c r="B885" s="119"/>
      <c r="C885" s="119"/>
      <c r="D885" s="119"/>
      <c r="E885" s="119"/>
      <c r="F885" s="119"/>
      <c r="G885" s="119"/>
      <c r="H885" s="119"/>
      <c r="I885" s="119"/>
    </row>
    <row r="886" spans="1:9" x14ac:dyDescent="0.25">
      <c r="A886" s="119"/>
      <c r="B886" s="119"/>
      <c r="C886" s="119"/>
      <c r="D886" s="119"/>
      <c r="E886" s="119"/>
      <c r="F886" s="119"/>
      <c r="G886" s="119"/>
      <c r="H886" s="119"/>
      <c r="I886" s="119"/>
    </row>
    <row r="887" spans="1:9" x14ac:dyDescent="0.25">
      <c r="A887" s="119"/>
      <c r="B887" s="119"/>
      <c r="C887" s="119"/>
      <c r="D887" s="119"/>
      <c r="E887" s="119"/>
      <c r="F887" s="119"/>
      <c r="G887" s="119"/>
      <c r="H887" s="119"/>
      <c r="I887" s="119"/>
    </row>
    <row r="888" spans="1:9" x14ac:dyDescent="0.25">
      <c r="A888" s="119"/>
      <c r="B888" s="119"/>
      <c r="C888" s="119"/>
      <c r="D888" s="119"/>
      <c r="E888" s="119"/>
      <c r="F888" s="119"/>
      <c r="G888" s="119"/>
      <c r="H888" s="119"/>
      <c r="I888" s="119"/>
    </row>
    <row r="889" spans="1:9" x14ac:dyDescent="0.25">
      <c r="A889" s="119"/>
      <c r="B889" s="119"/>
      <c r="C889" s="119"/>
      <c r="D889" s="119"/>
      <c r="E889" s="119"/>
      <c r="F889" s="119"/>
      <c r="G889" s="119"/>
      <c r="H889" s="119"/>
      <c r="I889" s="119"/>
    </row>
    <row r="890" spans="1:9" x14ac:dyDescent="0.25">
      <c r="A890" s="119"/>
      <c r="B890" s="119"/>
      <c r="C890" s="119"/>
      <c r="D890" s="119"/>
      <c r="E890" s="119"/>
      <c r="F890" s="119"/>
      <c r="G890" s="119"/>
      <c r="H890" s="119"/>
      <c r="I890" s="119"/>
    </row>
    <row r="891" spans="1:9" x14ac:dyDescent="0.25">
      <c r="A891" s="119"/>
      <c r="B891" s="119"/>
      <c r="C891" s="119"/>
      <c r="D891" s="119"/>
      <c r="E891" s="119"/>
      <c r="F891" s="119"/>
      <c r="G891" s="119"/>
      <c r="H891" s="119"/>
      <c r="I891" s="119"/>
    </row>
    <row r="892" spans="1:9" x14ac:dyDescent="0.25">
      <c r="A892" s="119"/>
      <c r="B892" s="119"/>
      <c r="C892" s="119"/>
      <c r="D892" s="119"/>
      <c r="E892" s="119"/>
      <c r="F892" s="119"/>
      <c r="G892" s="119"/>
      <c r="H892" s="119"/>
      <c r="I892" s="119"/>
    </row>
    <row r="893" spans="1:9" x14ac:dyDescent="0.25">
      <c r="A893" s="119"/>
      <c r="B893" s="119"/>
      <c r="C893" s="119"/>
      <c r="D893" s="119"/>
      <c r="E893" s="119"/>
      <c r="F893" s="119"/>
      <c r="G893" s="119"/>
      <c r="H893" s="119"/>
      <c r="I893" s="119"/>
    </row>
    <row r="894" spans="1:9" x14ac:dyDescent="0.25">
      <c r="A894" s="119"/>
      <c r="B894" s="119"/>
      <c r="C894" s="119"/>
      <c r="D894" s="119"/>
      <c r="E894" s="119"/>
      <c r="F894" s="119"/>
      <c r="G894" s="119"/>
      <c r="H894" s="119"/>
      <c r="I894" s="119"/>
    </row>
    <row r="895" spans="1:9" x14ac:dyDescent="0.25">
      <c r="A895" s="119"/>
      <c r="B895" s="119"/>
      <c r="C895" s="119"/>
      <c r="D895" s="119"/>
      <c r="E895" s="119"/>
      <c r="F895" s="119"/>
      <c r="G895" s="119"/>
      <c r="H895" s="119"/>
      <c r="I895" s="119"/>
    </row>
    <row r="896" spans="1:9" x14ac:dyDescent="0.25">
      <c r="A896" s="119"/>
      <c r="B896" s="119"/>
      <c r="C896" s="119"/>
      <c r="D896" s="119"/>
      <c r="E896" s="119"/>
      <c r="F896" s="119"/>
      <c r="G896" s="119"/>
      <c r="H896" s="119"/>
      <c r="I896" s="119"/>
    </row>
    <row r="897" spans="1:9" x14ac:dyDescent="0.25">
      <c r="A897" s="119"/>
      <c r="B897" s="119"/>
      <c r="C897" s="119"/>
      <c r="D897" s="119"/>
      <c r="E897" s="119"/>
      <c r="F897" s="119"/>
      <c r="G897" s="119"/>
      <c r="H897" s="119"/>
      <c r="I897" s="119"/>
    </row>
    <row r="898" spans="1:9" x14ac:dyDescent="0.25">
      <c r="A898" s="119"/>
      <c r="B898" s="119"/>
      <c r="C898" s="119"/>
      <c r="D898" s="119"/>
      <c r="E898" s="119"/>
      <c r="F898" s="119"/>
      <c r="G898" s="119"/>
      <c r="H898" s="119"/>
      <c r="I898" s="119"/>
    </row>
    <row r="899" spans="1:9" x14ac:dyDescent="0.25">
      <c r="A899" s="119"/>
      <c r="B899" s="119"/>
      <c r="C899" s="119"/>
      <c r="D899" s="119"/>
      <c r="E899" s="119"/>
      <c r="F899" s="119"/>
      <c r="G899" s="119"/>
      <c r="H899" s="119"/>
      <c r="I899" s="119"/>
    </row>
    <row r="900" spans="1:9" x14ac:dyDescent="0.25">
      <c r="A900" s="119"/>
      <c r="B900" s="119"/>
      <c r="C900" s="119"/>
      <c r="D900" s="119"/>
      <c r="E900" s="119"/>
      <c r="F900" s="119"/>
      <c r="G900" s="119"/>
      <c r="H900" s="119"/>
      <c r="I900" s="119"/>
    </row>
    <row r="901" spans="1:9" x14ac:dyDescent="0.25">
      <c r="A901" s="119"/>
      <c r="B901" s="119"/>
      <c r="C901" s="119"/>
      <c r="D901" s="119"/>
      <c r="E901" s="119"/>
      <c r="F901" s="119"/>
      <c r="G901" s="119"/>
      <c r="H901" s="119"/>
      <c r="I901" s="119"/>
    </row>
    <row r="902" spans="1:9" x14ac:dyDescent="0.25">
      <c r="A902" s="119"/>
      <c r="B902" s="119"/>
      <c r="C902" s="119"/>
      <c r="D902" s="119"/>
      <c r="E902" s="119"/>
      <c r="F902" s="119"/>
      <c r="G902" s="119"/>
      <c r="H902" s="119"/>
      <c r="I902" s="119"/>
    </row>
    <row r="903" spans="1:9" x14ac:dyDescent="0.25">
      <c r="A903" s="119"/>
      <c r="B903" s="119"/>
      <c r="C903" s="119"/>
      <c r="D903" s="119"/>
      <c r="E903" s="119"/>
      <c r="F903" s="119"/>
      <c r="G903" s="119"/>
      <c r="H903" s="119"/>
      <c r="I903" s="119"/>
    </row>
    <row r="904" spans="1:9" x14ac:dyDescent="0.25">
      <c r="A904" s="119"/>
      <c r="B904" s="119"/>
      <c r="C904" s="119"/>
      <c r="D904" s="119"/>
      <c r="E904" s="119"/>
      <c r="F904" s="119"/>
      <c r="G904" s="119"/>
      <c r="H904" s="119"/>
      <c r="I904" s="119"/>
    </row>
    <row r="905" spans="1:9" x14ac:dyDescent="0.25">
      <c r="A905" s="119"/>
      <c r="B905" s="119"/>
      <c r="C905" s="119"/>
      <c r="D905" s="119"/>
      <c r="E905" s="119"/>
      <c r="F905" s="119"/>
      <c r="G905" s="119"/>
      <c r="H905" s="119"/>
      <c r="I905" s="119"/>
    </row>
    <row r="906" spans="1:9" x14ac:dyDescent="0.25">
      <c r="A906" s="119"/>
      <c r="B906" s="119"/>
      <c r="C906" s="119"/>
      <c r="D906" s="119"/>
      <c r="E906" s="119"/>
      <c r="F906" s="119"/>
      <c r="G906" s="119"/>
      <c r="H906" s="119"/>
      <c r="I906" s="119"/>
    </row>
    <row r="907" spans="1:9" x14ac:dyDescent="0.25">
      <c r="A907" s="119"/>
      <c r="B907" s="119"/>
      <c r="C907" s="119"/>
      <c r="D907" s="119"/>
      <c r="E907" s="119"/>
      <c r="F907" s="119"/>
      <c r="G907" s="119"/>
      <c r="H907" s="119"/>
      <c r="I907" s="119"/>
    </row>
    <row r="908" spans="1:9" x14ac:dyDescent="0.25">
      <c r="A908" s="119"/>
      <c r="B908" s="119"/>
      <c r="C908" s="119"/>
      <c r="D908" s="119"/>
      <c r="E908" s="119"/>
      <c r="F908" s="119"/>
      <c r="G908" s="119"/>
      <c r="H908" s="119"/>
      <c r="I908" s="119"/>
    </row>
    <row r="909" spans="1:9" x14ac:dyDescent="0.25">
      <c r="A909" s="119"/>
      <c r="B909" s="119"/>
      <c r="C909" s="119"/>
      <c r="D909" s="119"/>
      <c r="E909" s="119"/>
      <c r="F909" s="119"/>
      <c r="G909" s="119"/>
      <c r="H909" s="119"/>
      <c r="I909" s="119"/>
    </row>
    <row r="910" spans="1:9" x14ac:dyDescent="0.25">
      <c r="A910" s="119"/>
      <c r="B910" s="119"/>
      <c r="C910" s="119"/>
      <c r="D910" s="119"/>
      <c r="E910" s="119"/>
      <c r="F910" s="119"/>
      <c r="G910" s="119"/>
      <c r="H910" s="119"/>
      <c r="I910" s="119"/>
    </row>
    <row r="911" spans="1:9" x14ac:dyDescent="0.25">
      <c r="A911" s="119"/>
      <c r="B911" s="119"/>
      <c r="C911" s="119"/>
      <c r="D911" s="119"/>
      <c r="E911" s="119"/>
      <c r="F911" s="119"/>
      <c r="G911" s="119"/>
      <c r="H911" s="119"/>
      <c r="I911" s="119"/>
    </row>
    <row r="912" spans="1:9" x14ac:dyDescent="0.25">
      <c r="A912" s="119"/>
      <c r="B912" s="119"/>
      <c r="C912" s="119"/>
      <c r="D912" s="119"/>
      <c r="E912" s="119"/>
      <c r="F912" s="119"/>
      <c r="G912" s="119"/>
      <c r="H912" s="119"/>
      <c r="I912" s="119"/>
    </row>
    <row r="913" spans="1:9" x14ac:dyDescent="0.25">
      <c r="A913" s="119"/>
      <c r="B913" s="119"/>
      <c r="C913" s="119"/>
      <c r="D913" s="119"/>
      <c r="E913" s="119"/>
      <c r="F913" s="119"/>
      <c r="G913" s="119"/>
      <c r="H913" s="119"/>
      <c r="I913" s="119"/>
    </row>
    <row r="914" spans="1:9" x14ac:dyDescent="0.25">
      <c r="A914" s="119"/>
      <c r="B914" s="119"/>
      <c r="C914" s="119"/>
      <c r="D914" s="119"/>
      <c r="E914" s="119"/>
      <c r="F914" s="119"/>
      <c r="G914" s="119"/>
      <c r="H914" s="119"/>
      <c r="I914" s="119"/>
    </row>
    <row r="915" spans="1:9" x14ac:dyDescent="0.25">
      <c r="A915" s="119"/>
      <c r="B915" s="119"/>
      <c r="C915" s="119"/>
      <c r="D915" s="119"/>
      <c r="E915" s="119"/>
      <c r="F915" s="119"/>
      <c r="G915" s="119"/>
      <c r="H915" s="119"/>
      <c r="I915" s="119"/>
    </row>
    <row r="916" spans="1:9" x14ac:dyDescent="0.25">
      <c r="A916" s="119"/>
      <c r="B916" s="119"/>
      <c r="C916" s="119"/>
      <c r="D916" s="119"/>
      <c r="E916" s="119"/>
      <c r="F916" s="119"/>
      <c r="G916" s="119"/>
      <c r="H916" s="119"/>
      <c r="I916" s="119"/>
    </row>
    <row r="917" spans="1:9" x14ac:dyDescent="0.25">
      <c r="A917" s="119"/>
      <c r="B917" s="119"/>
      <c r="C917" s="119"/>
      <c r="D917" s="119"/>
      <c r="E917" s="119"/>
      <c r="F917" s="119"/>
      <c r="G917" s="119"/>
      <c r="H917" s="119"/>
      <c r="I917" s="119"/>
    </row>
    <row r="918" spans="1:9" x14ac:dyDescent="0.25">
      <c r="A918" s="119"/>
      <c r="B918" s="119"/>
      <c r="C918" s="119"/>
      <c r="D918" s="119"/>
      <c r="E918" s="119"/>
      <c r="F918" s="119"/>
      <c r="G918" s="119"/>
      <c r="H918" s="119"/>
      <c r="I918" s="119"/>
    </row>
    <row r="919" spans="1:9" x14ac:dyDescent="0.25">
      <c r="A919" s="119"/>
      <c r="B919" s="119"/>
      <c r="C919" s="119"/>
      <c r="D919" s="119"/>
      <c r="E919" s="119"/>
      <c r="F919" s="119"/>
      <c r="G919" s="119"/>
      <c r="H919" s="119"/>
      <c r="I919" s="119"/>
    </row>
    <row r="920" spans="1:9" x14ac:dyDescent="0.25">
      <c r="A920" s="119"/>
      <c r="B920" s="119"/>
      <c r="C920" s="119"/>
      <c r="D920" s="119"/>
      <c r="E920" s="119"/>
      <c r="F920" s="119"/>
      <c r="G920" s="119"/>
      <c r="H920" s="119"/>
      <c r="I920" s="119"/>
    </row>
    <row r="921" spans="1:9" x14ac:dyDescent="0.25">
      <c r="A921" s="119"/>
      <c r="B921" s="119"/>
      <c r="C921" s="119"/>
      <c r="D921" s="119"/>
      <c r="E921" s="119"/>
      <c r="F921" s="119"/>
      <c r="G921" s="119"/>
      <c r="H921" s="119"/>
      <c r="I921" s="119"/>
    </row>
    <row r="922" spans="1:9" x14ac:dyDescent="0.25">
      <c r="A922" s="119"/>
      <c r="B922" s="119"/>
      <c r="C922" s="119"/>
      <c r="D922" s="119"/>
      <c r="E922" s="119"/>
      <c r="F922" s="119"/>
      <c r="G922" s="119"/>
      <c r="H922" s="119"/>
      <c r="I922" s="119"/>
    </row>
    <row r="923" spans="1:9" x14ac:dyDescent="0.25">
      <c r="A923" s="119"/>
      <c r="B923" s="119"/>
      <c r="C923" s="119"/>
      <c r="D923" s="119"/>
      <c r="E923" s="119"/>
      <c r="F923" s="119"/>
      <c r="G923" s="119"/>
      <c r="H923" s="119"/>
      <c r="I923" s="119"/>
    </row>
    <row r="924" spans="1:9" x14ac:dyDescent="0.25">
      <c r="A924" s="119"/>
      <c r="B924" s="119"/>
      <c r="C924" s="119"/>
      <c r="D924" s="119"/>
      <c r="E924" s="119"/>
      <c r="F924" s="119"/>
      <c r="G924" s="119"/>
      <c r="H924" s="119"/>
      <c r="I924" s="119"/>
    </row>
    <row r="925" spans="1:9" x14ac:dyDescent="0.25">
      <c r="A925" s="119"/>
      <c r="B925" s="119"/>
      <c r="C925" s="119"/>
      <c r="D925" s="119"/>
      <c r="E925" s="119"/>
      <c r="F925" s="119"/>
      <c r="G925" s="119"/>
      <c r="H925" s="119"/>
      <c r="I925" s="119"/>
    </row>
    <row r="926" spans="1:9" x14ac:dyDescent="0.25">
      <c r="A926" s="119"/>
      <c r="B926" s="119"/>
      <c r="C926" s="119"/>
      <c r="D926" s="119"/>
      <c r="E926" s="119"/>
      <c r="F926" s="119"/>
      <c r="G926" s="119"/>
      <c r="H926" s="119"/>
      <c r="I926" s="119"/>
    </row>
    <row r="927" spans="1:9" x14ac:dyDescent="0.25">
      <c r="A927" s="119"/>
      <c r="B927" s="119"/>
      <c r="C927" s="119"/>
      <c r="D927" s="119"/>
      <c r="E927" s="119"/>
      <c r="F927" s="119"/>
      <c r="G927" s="119"/>
      <c r="H927" s="119"/>
      <c r="I927" s="119"/>
    </row>
    <row r="928" spans="1:9" x14ac:dyDescent="0.25">
      <c r="A928" s="119"/>
      <c r="B928" s="119"/>
      <c r="C928" s="119"/>
      <c r="D928" s="119"/>
      <c r="E928" s="119"/>
      <c r="F928" s="119"/>
      <c r="G928" s="119"/>
      <c r="H928" s="119"/>
      <c r="I928" s="119"/>
    </row>
    <row r="929" spans="1:9" x14ac:dyDescent="0.25">
      <c r="A929" s="119"/>
      <c r="B929" s="119"/>
      <c r="C929" s="119"/>
      <c r="D929" s="119"/>
      <c r="E929" s="119"/>
      <c r="F929" s="119"/>
      <c r="G929" s="119"/>
      <c r="H929" s="119"/>
      <c r="I929" s="119"/>
    </row>
    <row r="930" spans="1:9" x14ac:dyDescent="0.25">
      <c r="A930" s="119"/>
      <c r="B930" s="119"/>
      <c r="C930" s="119"/>
      <c r="D930" s="119"/>
      <c r="E930" s="119"/>
      <c r="F930" s="119"/>
      <c r="G930" s="119"/>
      <c r="H930" s="119"/>
      <c r="I930" s="119"/>
    </row>
    <row r="931" spans="1:9" x14ac:dyDescent="0.25">
      <c r="A931" s="119"/>
      <c r="B931" s="119"/>
      <c r="C931" s="119"/>
      <c r="D931" s="119"/>
      <c r="E931" s="119"/>
      <c r="F931" s="119"/>
      <c r="G931" s="119"/>
      <c r="H931" s="119"/>
      <c r="I931" s="119"/>
    </row>
    <row r="932" spans="1:9" x14ac:dyDescent="0.25">
      <c r="A932" s="119"/>
      <c r="B932" s="119"/>
      <c r="C932" s="119"/>
      <c r="D932" s="119"/>
      <c r="E932" s="119"/>
      <c r="F932" s="119"/>
      <c r="G932" s="119"/>
      <c r="H932" s="119"/>
      <c r="I932" s="119"/>
    </row>
    <row r="933" spans="1:9" x14ac:dyDescent="0.25">
      <c r="A933" s="119"/>
      <c r="B933" s="119"/>
      <c r="C933" s="119"/>
      <c r="D933" s="119"/>
      <c r="E933" s="119"/>
      <c r="F933" s="119"/>
      <c r="G933" s="119"/>
      <c r="H933" s="119"/>
      <c r="I933" s="119"/>
    </row>
    <row r="934" spans="1:9" x14ac:dyDescent="0.25">
      <c r="A934" s="119"/>
      <c r="B934" s="119"/>
      <c r="C934" s="119"/>
      <c r="D934" s="119"/>
      <c r="E934" s="119"/>
      <c r="F934" s="119"/>
      <c r="G934" s="119"/>
      <c r="H934" s="119"/>
      <c r="I934" s="119"/>
    </row>
    <row r="935" spans="1:9" x14ac:dyDescent="0.25">
      <c r="A935" s="119"/>
      <c r="B935" s="119"/>
      <c r="C935" s="119"/>
      <c r="D935" s="119"/>
      <c r="E935" s="119"/>
      <c r="F935" s="119"/>
      <c r="G935" s="119"/>
      <c r="H935" s="119"/>
      <c r="I935" s="119"/>
    </row>
    <row r="936" spans="1:9" x14ac:dyDescent="0.25">
      <c r="A936" s="119"/>
      <c r="B936" s="119"/>
      <c r="C936" s="119"/>
      <c r="D936" s="119"/>
      <c r="E936" s="119"/>
      <c r="F936" s="119"/>
      <c r="G936" s="119"/>
      <c r="H936" s="119"/>
      <c r="I936" s="119"/>
    </row>
    <row r="937" spans="1:9" x14ac:dyDescent="0.25">
      <c r="A937" s="119"/>
      <c r="B937" s="119"/>
      <c r="C937" s="119"/>
      <c r="D937" s="119"/>
      <c r="E937" s="119"/>
      <c r="F937" s="119"/>
      <c r="G937" s="119"/>
      <c r="H937" s="119"/>
      <c r="I937" s="119"/>
    </row>
    <row r="938" spans="1:9" x14ac:dyDescent="0.25">
      <c r="A938" s="119"/>
      <c r="B938" s="119"/>
      <c r="C938" s="119"/>
      <c r="D938" s="119"/>
      <c r="E938" s="119"/>
      <c r="F938" s="119"/>
      <c r="G938" s="119"/>
      <c r="H938" s="119"/>
      <c r="I938" s="119"/>
    </row>
    <row r="939" spans="1:9" x14ac:dyDescent="0.25">
      <c r="A939" s="119"/>
      <c r="B939" s="119"/>
      <c r="C939" s="119"/>
      <c r="D939" s="119"/>
      <c r="E939" s="119"/>
      <c r="F939" s="119"/>
      <c r="G939" s="119"/>
      <c r="H939" s="119"/>
      <c r="I939" s="119"/>
    </row>
    <row r="940" spans="1:9" x14ac:dyDescent="0.25">
      <c r="A940" s="119"/>
      <c r="B940" s="119"/>
      <c r="C940" s="119"/>
      <c r="D940" s="119"/>
      <c r="E940" s="119"/>
      <c r="F940" s="119"/>
      <c r="G940" s="119"/>
      <c r="H940" s="119"/>
      <c r="I940" s="119"/>
    </row>
    <row r="941" spans="1:9" x14ac:dyDescent="0.25">
      <c r="A941" s="119"/>
      <c r="B941" s="119"/>
      <c r="C941" s="119"/>
      <c r="D941" s="119"/>
      <c r="E941" s="119"/>
      <c r="F941" s="119"/>
      <c r="G941" s="119"/>
      <c r="H941" s="119"/>
      <c r="I941" s="119"/>
    </row>
    <row r="942" spans="1:9" x14ac:dyDescent="0.25">
      <c r="A942" s="119"/>
      <c r="B942" s="119"/>
      <c r="C942" s="119"/>
      <c r="D942" s="119"/>
      <c r="E942" s="119"/>
      <c r="F942" s="119"/>
      <c r="G942" s="119"/>
      <c r="H942" s="119"/>
      <c r="I942" s="119"/>
    </row>
    <row r="943" spans="1:9" x14ac:dyDescent="0.25">
      <c r="A943" s="119"/>
      <c r="B943" s="119"/>
      <c r="C943" s="119"/>
      <c r="D943" s="119"/>
      <c r="E943" s="119"/>
      <c r="F943" s="119"/>
      <c r="G943" s="119"/>
      <c r="H943" s="119"/>
      <c r="I943" s="119"/>
    </row>
    <row r="944" spans="1:9" x14ac:dyDescent="0.25">
      <c r="A944" s="119"/>
      <c r="B944" s="119"/>
      <c r="C944" s="119"/>
      <c r="D944" s="119"/>
      <c r="E944" s="119"/>
      <c r="F944" s="119"/>
      <c r="G944" s="119"/>
      <c r="H944" s="119"/>
      <c r="I944" s="119"/>
    </row>
    <row r="945" spans="1:9" x14ac:dyDescent="0.25">
      <c r="A945" s="119"/>
      <c r="B945" s="119"/>
      <c r="C945" s="119"/>
      <c r="D945" s="119"/>
      <c r="E945" s="119"/>
      <c r="F945" s="119"/>
      <c r="G945" s="119"/>
      <c r="H945" s="119"/>
      <c r="I945" s="119"/>
    </row>
    <row r="946" spans="1:9" x14ac:dyDescent="0.25">
      <c r="A946" s="119"/>
      <c r="B946" s="119"/>
      <c r="C946" s="119"/>
      <c r="D946" s="119"/>
      <c r="E946" s="119"/>
      <c r="F946" s="119"/>
      <c r="G946" s="119"/>
      <c r="H946" s="119"/>
      <c r="I946" s="119"/>
    </row>
    <row r="947" spans="1:9" x14ac:dyDescent="0.25">
      <c r="A947" s="119"/>
      <c r="B947" s="119"/>
      <c r="C947" s="119"/>
      <c r="D947" s="119"/>
      <c r="E947" s="119"/>
      <c r="F947" s="119"/>
      <c r="G947" s="119"/>
      <c r="H947" s="119"/>
      <c r="I947" s="119"/>
    </row>
    <row r="948" spans="1:9" x14ac:dyDescent="0.25">
      <c r="A948" s="119"/>
      <c r="B948" s="119"/>
      <c r="C948" s="119"/>
      <c r="D948" s="119"/>
      <c r="E948" s="119"/>
      <c r="F948" s="119"/>
      <c r="G948" s="119"/>
      <c r="H948" s="119"/>
      <c r="I948" s="119"/>
    </row>
    <row r="949" spans="1:9" x14ac:dyDescent="0.25">
      <c r="A949" s="119"/>
      <c r="B949" s="119"/>
      <c r="C949" s="119"/>
      <c r="D949" s="119"/>
      <c r="E949" s="119"/>
      <c r="F949" s="119"/>
      <c r="G949" s="119"/>
      <c r="H949" s="119"/>
      <c r="I949" s="119"/>
    </row>
    <row r="950" spans="1:9" x14ac:dyDescent="0.25">
      <c r="A950" s="119"/>
      <c r="B950" s="119"/>
      <c r="C950" s="119"/>
      <c r="D950" s="119"/>
      <c r="E950" s="119"/>
      <c r="F950" s="119"/>
      <c r="G950" s="119"/>
      <c r="H950" s="119"/>
      <c r="I950" s="119"/>
    </row>
    <row r="951" spans="1:9" x14ac:dyDescent="0.25">
      <c r="A951" s="119"/>
      <c r="B951" s="119"/>
      <c r="C951" s="119"/>
      <c r="D951" s="119"/>
      <c r="E951" s="119"/>
      <c r="F951" s="119"/>
      <c r="G951" s="119"/>
      <c r="H951" s="119"/>
      <c r="I951" s="119"/>
    </row>
    <row r="952" spans="1:9" x14ac:dyDescent="0.25">
      <c r="A952" s="119"/>
      <c r="B952" s="119"/>
      <c r="C952" s="119"/>
      <c r="D952" s="119"/>
      <c r="E952" s="119"/>
      <c r="F952" s="119"/>
      <c r="G952" s="119"/>
      <c r="H952" s="119"/>
      <c r="I952" s="119"/>
    </row>
    <row r="953" spans="1:9" x14ac:dyDescent="0.25">
      <c r="A953" s="119"/>
      <c r="B953" s="119"/>
      <c r="C953" s="119"/>
      <c r="D953" s="119"/>
      <c r="E953" s="119"/>
      <c r="F953" s="119"/>
      <c r="G953" s="119"/>
      <c r="H953" s="119"/>
      <c r="I953" s="119"/>
    </row>
    <row r="954" spans="1:9" x14ac:dyDescent="0.25">
      <c r="A954" s="119"/>
      <c r="B954" s="119"/>
      <c r="C954" s="119"/>
      <c r="D954" s="119"/>
      <c r="E954" s="119"/>
      <c r="F954" s="119"/>
      <c r="G954" s="119"/>
      <c r="H954" s="119"/>
      <c r="I954" s="119"/>
    </row>
    <row r="955" spans="1:9" x14ac:dyDescent="0.25">
      <c r="A955" s="119"/>
      <c r="B955" s="119"/>
      <c r="C955" s="119"/>
      <c r="D955" s="119"/>
      <c r="E955" s="119"/>
      <c r="F955" s="119"/>
      <c r="G955" s="119"/>
      <c r="H955" s="119"/>
      <c r="I955" s="119"/>
    </row>
    <row r="956" spans="1:9" x14ac:dyDescent="0.25">
      <c r="A956" s="119"/>
      <c r="B956" s="119"/>
      <c r="C956" s="119"/>
      <c r="D956" s="119"/>
      <c r="E956" s="119"/>
      <c r="F956" s="119"/>
      <c r="G956" s="119"/>
      <c r="H956" s="119"/>
      <c r="I956" s="119"/>
    </row>
    <row r="957" spans="1:9" x14ac:dyDescent="0.25">
      <c r="A957" s="119"/>
      <c r="B957" s="119"/>
      <c r="C957" s="119"/>
      <c r="D957" s="119"/>
      <c r="E957" s="119"/>
      <c r="F957" s="119"/>
      <c r="G957" s="119"/>
      <c r="H957" s="119"/>
      <c r="I957" s="119"/>
    </row>
    <row r="958" spans="1:9" x14ac:dyDescent="0.25">
      <c r="A958" s="119"/>
      <c r="B958" s="119"/>
      <c r="C958" s="119"/>
      <c r="D958" s="119"/>
      <c r="E958" s="119"/>
      <c r="F958" s="119"/>
      <c r="G958" s="119"/>
      <c r="H958" s="119"/>
      <c r="I958" s="119"/>
    </row>
    <row r="959" spans="1:9" x14ac:dyDescent="0.25">
      <c r="A959" s="119"/>
      <c r="B959" s="119"/>
      <c r="C959" s="119"/>
      <c r="D959" s="119"/>
      <c r="E959" s="119"/>
      <c r="F959" s="119"/>
      <c r="G959" s="119"/>
      <c r="H959" s="119"/>
      <c r="I959" s="119"/>
    </row>
    <row r="960" spans="1:9" x14ac:dyDescent="0.25">
      <c r="A960" s="119"/>
      <c r="B960" s="119"/>
      <c r="C960" s="119"/>
      <c r="D960" s="119"/>
      <c r="E960" s="119"/>
      <c r="F960" s="119"/>
      <c r="G960" s="119"/>
      <c r="H960" s="119"/>
      <c r="I960" s="119"/>
    </row>
    <row r="961" spans="1:9" x14ac:dyDescent="0.25">
      <c r="A961" s="119"/>
      <c r="B961" s="119"/>
      <c r="C961" s="119"/>
      <c r="D961" s="119"/>
      <c r="E961" s="119"/>
      <c r="F961" s="119"/>
      <c r="G961" s="119"/>
      <c r="H961" s="119"/>
      <c r="I961" s="119"/>
    </row>
    <row r="962" spans="1:9" x14ac:dyDescent="0.25">
      <c r="A962" s="119"/>
      <c r="B962" s="119"/>
      <c r="C962" s="119"/>
      <c r="D962" s="119"/>
      <c r="E962" s="119"/>
      <c r="F962" s="119"/>
      <c r="G962" s="119"/>
      <c r="H962" s="119"/>
      <c r="I962" s="119"/>
    </row>
    <row r="963" spans="1:9" x14ac:dyDescent="0.25">
      <c r="A963" s="119"/>
      <c r="B963" s="119"/>
      <c r="C963" s="119"/>
      <c r="D963" s="119"/>
      <c r="E963" s="119"/>
      <c r="F963" s="119"/>
      <c r="G963" s="119"/>
      <c r="H963" s="119"/>
      <c r="I963" s="119"/>
    </row>
    <row r="964" spans="1:9" x14ac:dyDescent="0.25">
      <c r="A964" s="119"/>
      <c r="B964" s="119"/>
      <c r="C964" s="119"/>
      <c r="D964" s="119"/>
      <c r="E964" s="119"/>
      <c r="F964" s="119"/>
      <c r="G964" s="119"/>
      <c r="H964" s="119"/>
      <c r="I964" s="119"/>
    </row>
    <row r="965" spans="1:9" x14ac:dyDescent="0.25">
      <c r="A965" s="119"/>
      <c r="B965" s="119"/>
      <c r="C965" s="119"/>
      <c r="D965" s="119"/>
      <c r="E965" s="119"/>
      <c r="F965" s="119"/>
      <c r="G965" s="119"/>
      <c r="H965" s="119"/>
      <c r="I965" s="119"/>
    </row>
    <row r="966" spans="1:9" x14ac:dyDescent="0.25">
      <c r="A966" s="119"/>
      <c r="B966" s="119"/>
      <c r="C966" s="119"/>
      <c r="D966" s="119"/>
      <c r="E966" s="119"/>
      <c r="F966" s="119"/>
      <c r="G966" s="119"/>
      <c r="H966" s="119"/>
      <c r="I966" s="119"/>
    </row>
    <row r="967" spans="1:9" x14ac:dyDescent="0.25">
      <c r="A967" s="119"/>
      <c r="B967" s="119"/>
      <c r="C967" s="119"/>
      <c r="D967" s="119"/>
      <c r="E967" s="119"/>
      <c r="F967" s="119"/>
      <c r="G967" s="119"/>
      <c r="H967" s="119"/>
      <c r="I967" s="119"/>
    </row>
    <row r="968" spans="1:9" x14ac:dyDescent="0.25">
      <c r="A968" s="119"/>
      <c r="B968" s="119"/>
      <c r="C968" s="119"/>
      <c r="D968" s="119"/>
      <c r="E968" s="119"/>
      <c r="F968" s="119"/>
      <c r="G968" s="119"/>
      <c r="H968" s="119"/>
      <c r="I968" s="119"/>
    </row>
    <row r="969" spans="1:9" x14ac:dyDescent="0.25">
      <c r="A969" s="119"/>
      <c r="B969" s="119"/>
      <c r="C969" s="119"/>
      <c r="D969" s="119"/>
      <c r="E969" s="119"/>
      <c r="F969" s="119"/>
      <c r="G969" s="119"/>
      <c r="H969" s="119"/>
      <c r="I969" s="119"/>
    </row>
    <row r="970" spans="1:9" x14ac:dyDescent="0.25">
      <c r="A970" s="119"/>
      <c r="B970" s="119"/>
      <c r="C970" s="119"/>
      <c r="D970" s="119"/>
      <c r="E970" s="119"/>
      <c r="F970" s="119"/>
      <c r="G970" s="119"/>
      <c r="H970" s="119"/>
      <c r="I970" s="119"/>
    </row>
    <row r="971" spans="1:9" x14ac:dyDescent="0.25">
      <c r="A971" s="119"/>
      <c r="B971" s="119"/>
      <c r="C971" s="119"/>
      <c r="D971" s="119"/>
      <c r="E971" s="119"/>
      <c r="F971" s="119"/>
      <c r="G971" s="119"/>
      <c r="H971" s="119"/>
      <c r="I971" s="119"/>
    </row>
    <row r="972" spans="1:9" x14ac:dyDescent="0.25">
      <c r="A972" s="119"/>
      <c r="B972" s="119"/>
      <c r="C972" s="119"/>
      <c r="D972" s="119"/>
      <c r="E972" s="119"/>
      <c r="F972" s="119"/>
      <c r="G972" s="119"/>
      <c r="H972" s="119"/>
      <c r="I972" s="119"/>
    </row>
    <row r="973" spans="1:9" x14ac:dyDescent="0.25">
      <c r="A973" s="119"/>
      <c r="B973" s="119"/>
      <c r="C973" s="119"/>
      <c r="D973" s="119"/>
      <c r="E973" s="119"/>
      <c r="F973" s="119"/>
      <c r="G973" s="119"/>
      <c r="H973" s="119"/>
      <c r="I973" s="119"/>
    </row>
    <row r="974" spans="1:9" x14ac:dyDescent="0.25">
      <c r="A974" s="119"/>
      <c r="B974" s="119"/>
      <c r="C974" s="119"/>
      <c r="D974" s="119"/>
      <c r="E974" s="119"/>
      <c r="F974" s="119"/>
      <c r="G974" s="119"/>
      <c r="H974" s="119"/>
      <c r="I974" s="119"/>
    </row>
    <row r="975" spans="1:9" x14ac:dyDescent="0.25">
      <c r="A975" s="119"/>
      <c r="B975" s="119"/>
      <c r="C975" s="119"/>
      <c r="D975" s="119"/>
      <c r="E975" s="119"/>
      <c r="F975" s="119"/>
      <c r="G975" s="119"/>
      <c r="H975" s="119"/>
      <c r="I975" s="119"/>
    </row>
    <row r="976" spans="1:9" x14ac:dyDescent="0.25">
      <c r="A976" s="119"/>
      <c r="B976" s="119"/>
      <c r="C976" s="119"/>
      <c r="D976" s="119"/>
      <c r="E976" s="119"/>
      <c r="F976" s="119"/>
      <c r="G976" s="119"/>
      <c r="H976" s="119"/>
      <c r="I976" s="119"/>
    </row>
    <row r="977" spans="1:9" x14ac:dyDescent="0.25">
      <c r="A977" s="119"/>
      <c r="B977" s="119"/>
      <c r="C977" s="119"/>
      <c r="D977" s="119"/>
      <c r="E977" s="119"/>
      <c r="F977" s="119"/>
      <c r="G977" s="119"/>
      <c r="H977" s="119"/>
      <c r="I977" s="119"/>
    </row>
    <row r="978" spans="1:9" x14ac:dyDescent="0.25">
      <c r="A978" s="119"/>
      <c r="B978" s="119"/>
      <c r="C978" s="119"/>
      <c r="D978" s="119"/>
      <c r="E978" s="119"/>
      <c r="F978" s="119"/>
      <c r="G978" s="119"/>
      <c r="H978" s="119"/>
      <c r="I978" s="119"/>
    </row>
    <row r="979" spans="1:9" x14ac:dyDescent="0.25">
      <c r="A979" s="119"/>
      <c r="B979" s="119"/>
      <c r="C979" s="119"/>
      <c r="D979" s="119"/>
      <c r="E979" s="119"/>
      <c r="F979" s="119"/>
      <c r="G979" s="119"/>
      <c r="H979" s="119"/>
      <c r="I979" s="119"/>
    </row>
    <row r="980" spans="1:9" x14ac:dyDescent="0.25">
      <c r="A980" s="119"/>
      <c r="B980" s="119"/>
      <c r="C980" s="119"/>
      <c r="D980" s="119"/>
      <c r="E980" s="119"/>
      <c r="F980" s="119"/>
      <c r="G980" s="119"/>
      <c r="H980" s="119"/>
      <c r="I980" s="119"/>
    </row>
    <row r="981" spans="1:9" x14ac:dyDescent="0.25">
      <c r="A981" s="119"/>
      <c r="B981" s="119"/>
      <c r="C981" s="119"/>
      <c r="D981" s="119"/>
      <c r="E981" s="119"/>
      <c r="F981" s="119"/>
      <c r="G981" s="119"/>
      <c r="H981" s="119"/>
      <c r="I981" s="119"/>
    </row>
    <row r="982" spans="1:9" x14ac:dyDescent="0.25">
      <c r="A982" s="119"/>
      <c r="B982" s="119"/>
      <c r="C982" s="119"/>
      <c r="D982" s="119"/>
      <c r="E982" s="119"/>
      <c r="F982" s="119"/>
      <c r="G982" s="119"/>
      <c r="H982" s="119"/>
      <c r="I982" s="119"/>
    </row>
    <row r="983" spans="1:9" x14ac:dyDescent="0.25">
      <c r="A983" s="119"/>
      <c r="B983" s="119"/>
      <c r="C983" s="119"/>
      <c r="D983" s="119"/>
      <c r="E983" s="119"/>
      <c r="F983" s="119"/>
      <c r="G983" s="119"/>
      <c r="H983" s="119"/>
      <c r="I983" s="119"/>
    </row>
    <row r="984" spans="1:9" x14ac:dyDescent="0.25">
      <c r="A984" s="119"/>
      <c r="B984" s="119"/>
      <c r="C984" s="119"/>
      <c r="D984" s="119"/>
      <c r="E984" s="119"/>
      <c r="F984" s="119"/>
      <c r="G984" s="119"/>
      <c r="H984" s="119"/>
      <c r="I984" s="119"/>
    </row>
    <row r="985" spans="1:9" x14ac:dyDescent="0.25">
      <c r="A985" s="119"/>
      <c r="B985" s="119"/>
      <c r="C985" s="119"/>
      <c r="D985" s="119"/>
      <c r="E985" s="119"/>
      <c r="F985" s="119"/>
      <c r="G985" s="119"/>
      <c r="H985" s="119"/>
      <c r="I985" s="119"/>
    </row>
    <row r="986" spans="1:9" x14ac:dyDescent="0.25">
      <c r="A986" s="119"/>
      <c r="B986" s="119"/>
      <c r="C986" s="119"/>
      <c r="D986" s="119"/>
      <c r="E986" s="119"/>
      <c r="F986" s="119"/>
      <c r="G986" s="119"/>
      <c r="H986" s="119"/>
      <c r="I986" s="119"/>
    </row>
    <row r="987" spans="1:9" x14ac:dyDescent="0.25">
      <c r="A987" s="119"/>
      <c r="B987" s="119"/>
      <c r="C987" s="119"/>
      <c r="D987" s="119"/>
      <c r="E987" s="119"/>
      <c r="F987" s="119"/>
      <c r="G987" s="119"/>
      <c r="H987" s="119"/>
      <c r="I987" s="119"/>
    </row>
    <row r="988" spans="1:9" x14ac:dyDescent="0.25">
      <c r="A988" s="119"/>
      <c r="B988" s="119"/>
      <c r="C988" s="119"/>
      <c r="D988" s="119"/>
      <c r="E988" s="119"/>
      <c r="F988" s="119"/>
      <c r="G988" s="119"/>
      <c r="H988" s="119"/>
      <c r="I988" s="119"/>
    </row>
    <row r="989" spans="1:9" x14ac:dyDescent="0.25">
      <c r="A989" s="119"/>
      <c r="B989" s="119"/>
      <c r="C989" s="119"/>
      <c r="D989" s="119"/>
      <c r="E989" s="119"/>
      <c r="F989" s="119"/>
      <c r="G989" s="119"/>
      <c r="H989" s="119"/>
      <c r="I989" s="119"/>
    </row>
    <row r="990" spans="1:9" x14ac:dyDescent="0.25">
      <c r="A990" s="119"/>
      <c r="B990" s="119"/>
      <c r="C990" s="119"/>
      <c r="D990" s="119"/>
      <c r="E990" s="119"/>
      <c r="F990" s="119"/>
      <c r="G990" s="119"/>
      <c r="H990" s="119"/>
      <c r="I990" s="119"/>
    </row>
    <row r="991" spans="1:9" x14ac:dyDescent="0.25">
      <c r="A991" s="119"/>
      <c r="B991" s="119"/>
      <c r="C991" s="119"/>
      <c r="D991" s="119"/>
      <c r="E991" s="119"/>
      <c r="F991" s="119"/>
      <c r="G991" s="119"/>
      <c r="H991" s="119"/>
      <c r="I991" s="119"/>
    </row>
    <row r="992" spans="1:9" x14ac:dyDescent="0.25">
      <c r="A992" s="119"/>
      <c r="B992" s="119"/>
      <c r="C992" s="119"/>
      <c r="D992" s="119"/>
      <c r="E992" s="119"/>
      <c r="F992" s="119"/>
      <c r="G992" s="119"/>
      <c r="H992" s="119"/>
      <c r="I992" s="119"/>
    </row>
    <row r="993" spans="1:9" x14ac:dyDescent="0.25">
      <c r="A993" s="119"/>
      <c r="B993" s="119"/>
      <c r="C993" s="119"/>
      <c r="D993" s="119"/>
      <c r="E993" s="119"/>
      <c r="F993" s="119"/>
      <c r="G993" s="119"/>
      <c r="H993" s="119"/>
      <c r="I993" s="119"/>
    </row>
    <row r="994" spans="1:9" x14ac:dyDescent="0.25">
      <c r="A994" s="119"/>
      <c r="B994" s="119"/>
      <c r="C994" s="119"/>
      <c r="D994" s="119"/>
      <c r="E994" s="119"/>
      <c r="F994" s="119"/>
      <c r="G994" s="119"/>
      <c r="H994" s="119"/>
      <c r="I994" s="119"/>
    </row>
    <row r="995" spans="1:9" x14ac:dyDescent="0.25">
      <c r="A995" s="119"/>
      <c r="B995" s="119"/>
      <c r="C995" s="119"/>
      <c r="D995" s="119"/>
      <c r="E995" s="119"/>
      <c r="F995" s="119"/>
      <c r="G995" s="119"/>
      <c r="H995" s="119"/>
      <c r="I995" s="119"/>
    </row>
    <row r="996" spans="1:9" x14ac:dyDescent="0.25">
      <c r="A996" s="119"/>
      <c r="B996" s="119"/>
      <c r="C996" s="119"/>
      <c r="D996" s="119"/>
      <c r="E996" s="119"/>
      <c r="F996" s="119"/>
      <c r="G996" s="119"/>
      <c r="H996" s="119"/>
      <c r="I996" s="119"/>
    </row>
    <row r="997" spans="1:9" x14ac:dyDescent="0.25">
      <c r="A997" s="119"/>
      <c r="B997" s="119"/>
      <c r="C997" s="119"/>
      <c r="D997" s="119"/>
      <c r="E997" s="119"/>
      <c r="F997" s="119"/>
      <c r="G997" s="119"/>
      <c r="H997" s="119"/>
      <c r="I997" s="119"/>
    </row>
    <row r="998" spans="1:9" x14ac:dyDescent="0.25">
      <c r="A998" s="119"/>
      <c r="B998" s="119"/>
      <c r="C998" s="119"/>
      <c r="D998" s="119"/>
      <c r="E998" s="119"/>
      <c r="F998" s="119"/>
      <c r="G998" s="119"/>
      <c r="H998" s="119"/>
      <c r="I998" s="119"/>
    </row>
    <row r="999" spans="1:9" x14ac:dyDescent="0.25">
      <c r="A999" s="119"/>
      <c r="B999" s="119"/>
      <c r="C999" s="119"/>
      <c r="D999" s="119"/>
      <c r="E999" s="119"/>
      <c r="F999" s="119"/>
      <c r="G999" s="119"/>
      <c r="H999" s="119"/>
      <c r="I999" s="119"/>
    </row>
    <row r="1000" spans="1:9" x14ac:dyDescent="0.25">
      <c r="A1000" s="119"/>
      <c r="B1000" s="119"/>
      <c r="C1000" s="119"/>
      <c r="D1000" s="119"/>
      <c r="E1000" s="119"/>
      <c r="F1000" s="119"/>
      <c r="G1000" s="119"/>
      <c r="H1000" s="119"/>
      <c r="I1000" s="119"/>
    </row>
    <row r="1001" spans="1:9" x14ac:dyDescent="0.25">
      <c r="A1001" s="119"/>
      <c r="B1001" s="119"/>
      <c r="C1001" s="119"/>
      <c r="D1001" s="119"/>
      <c r="E1001" s="119"/>
      <c r="F1001" s="119"/>
      <c r="G1001" s="119"/>
      <c r="H1001" s="119"/>
      <c r="I1001" s="119"/>
    </row>
    <row r="1002" spans="1:9" x14ac:dyDescent="0.25">
      <c r="A1002" s="119"/>
      <c r="B1002" s="119"/>
      <c r="C1002" s="119"/>
      <c r="D1002" s="119"/>
      <c r="E1002" s="119"/>
      <c r="F1002" s="119"/>
      <c r="G1002" s="119"/>
      <c r="H1002" s="119"/>
      <c r="I1002" s="119"/>
    </row>
    <row r="1003" spans="1:9" x14ac:dyDescent="0.25">
      <c r="A1003" s="119"/>
      <c r="B1003" s="119"/>
      <c r="C1003" s="119"/>
      <c r="D1003" s="119"/>
      <c r="E1003" s="119"/>
      <c r="F1003" s="119"/>
      <c r="G1003" s="119"/>
      <c r="H1003" s="119"/>
      <c r="I1003" s="119"/>
    </row>
    <row r="1004" spans="1:9" x14ac:dyDescent="0.25">
      <c r="A1004" s="119"/>
      <c r="B1004" s="119"/>
      <c r="C1004" s="119"/>
      <c r="D1004" s="119"/>
      <c r="E1004" s="119"/>
      <c r="F1004" s="119"/>
      <c r="G1004" s="119"/>
      <c r="H1004" s="119"/>
      <c r="I1004" s="119"/>
    </row>
    <row r="1005" spans="1:9" x14ac:dyDescent="0.25">
      <c r="A1005" s="119"/>
      <c r="B1005" s="119"/>
      <c r="C1005" s="119"/>
      <c r="D1005" s="119"/>
      <c r="E1005" s="119"/>
      <c r="F1005" s="119"/>
      <c r="G1005" s="119"/>
      <c r="H1005" s="119"/>
      <c r="I1005" s="119"/>
    </row>
    <row r="1006" spans="1:9" x14ac:dyDescent="0.25">
      <c r="A1006" s="119"/>
      <c r="B1006" s="119"/>
      <c r="C1006" s="119"/>
      <c r="D1006" s="119"/>
      <c r="E1006" s="119"/>
      <c r="F1006" s="119"/>
      <c r="G1006" s="119"/>
      <c r="H1006" s="119"/>
      <c r="I1006" s="119"/>
    </row>
    <row r="1007" spans="1:9" x14ac:dyDescent="0.25">
      <c r="A1007" s="119"/>
      <c r="B1007" s="119"/>
      <c r="C1007" s="119"/>
      <c r="D1007" s="119"/>
      <c r="E1007" s="119"/>
      <c r="F1007" s="119"/>
      <c r="G1007" s="119"/>
      <c r="H1007" s="119"/>
      <c r="I1007" s="119"/>
    </row>
    <row r="1008" spans="1:9" x14ac:dyDescent="0.25">
      <c r="A1008" s="119"/>
      <c r="B1008" s="119"/>
      <c r="C1008" s="119"/>
      <c r="D1008" s="119"/>
      <c r="E1008" s="119"/>
      <c r="F1008" s="119"/>
      <c r="G1008" s="119"/>
      <c r="H1008" s="119"/>
      <c r="I1008" s="119"/>
    </row>
    <row r="1009" spans="1:9" x14ac:dyDescent="0.25">
      <c r="A1009" s="119"/>
      <c r="B1009" s="119"/>
      <c r="C1009" s="119"/>
      <c r="D1009" s="119"/>
      <c r="E1009" s="119"/>
      <c r="F1009" s="119"/>
      <c r="G1009" s="119"/>
      <c r="H1009" s="119"/>
      <c r="I1009" s="119"/>
    </row>
    <row r="1010" spans="1:9" x14ac:dyDescent="0.25">
      <c r="A1010" s="119"/>
      <c r="B1010" s="119"/>
      <c r="C1010" s="119"/>
      <c r="D1010" s="119"/>
      <c r="E1010" s="119"/>
      <c r="F1010" s="119"/>
      <c r="G1010" s="119"/>
      <c r="H1010" s="119"/>
      <c r="I1010" s="119"/>
    </row>
    <row r="1011" spans="1:9" x14ac:dyDescent="0.25">
      <c r="A1011" s="119"/>
      <c r="B1011" s="119"/>
      <c r="C1011" s="119"/>
      <c r="D1011" s="119"/>
      <c r="E1011" s="119"/>
      <c r="F1011" s="119"/>
      <c r="G1011" s="119"/>
      <c r="H1011" s="119"/>
      <c r="I1011" s="119"/>
    </row>
    <row r="1012" spans="1:9" x14ac:dyDescent="0.25">
      <c r="A1012" s="119"/>
      <c r="B1012" s="119"/>
      <c r="C1012" s="119"/>
      <c r="D1012" s="119"/>
      <c r="E1012" s="119"/>
      <c r="F1012" s="119"/>
      <c r="G1012" s="119"/>
      <c r="H1012" s="119"/>
      <c r="I1012" s="119"/>
    </row>
    <row r="1013" spans="1:9" x14ac:dyDescent="0.25">
      <c r="A1013" s="119"/>
      <c r="B1013" s="119"/>
      <c r="C1013" s="119"/>
      <c r="D1013" s="119"/>
      <c r="E1013" s="119"/>
      <c r="F1013" s="119"/>
      <c r="G1013" s="119"/>
      <c r="H1013" s="119"/>
      <c r="I1013" s="119"/>
    </row>
    <row r="1014" spans="1:9" x14ac:dyDescent="0.25">
      <c r="A1014" s="119"/>
      <c r="B1014" s="119"/>
      <c r="C1014" s="119"/>
      <c r="D1014" s="119"/>
      <c r="E1014" s="119"/>
      <c r="F1014" s="119"/>
      <c r="G1014" s="119"/>
      <c r="H1014" s="119"/>
      <c r="I1014" s="119"/>
    </row>
    <row r="1015" spans="1:9" x14ac:dyDescent="0.25">
      <c r="A1015" s="119"/>
      <c r="B1015" s="119"/>
      <c r="C1015" s="119"/>
      <c r="D1015" s="119"/>
      <c r="E1015" s="119"/>
      <c r="F1015" s="119"/>
      <c r="G1015" s="119"/>
      <c r="H1015" s="119"/>
      <c r="I1015" s="119"/>
    </row>
    <row r="1016" spans="1:9" x14ac:dyDescent="0.25">
      <c r="A1016" s="119"/>
      <c r="B1016" s="119"/>
      <c r="C1016" s="119"/>
      <c r="D1016" s="119"/>
      <c r="E1016" s="119"/>
      <c r="F1016" s="119"/>
      <c r="G1016" s="119"/>
      <c r="H1016" s="119"/>
      <c r="I1016" s="119"/>
    </row>
    <row r="1017" spans="1:9" x14ac:dyDescent="0.25">
      <c r="A1017" s="119"/>
      <c r="B1017" s="119"/>
      <c r="C1017" s="119"/>
      <c r="D1017" s="119"/>
      <c r="E1017" s="119"/>
      <c r="F1017" s="119"/>
      <c r="G1017" s="119"/>
      <c r="H1017" s="119"/>
      <c r="I1017" s="119"/>
    </row>
    <row r="1018" spans="1:9" x14ac:dyDescent="0.25">
      <c r="A1018" s="119"/>
      <c r="B1018" s="119"/>
      <c r="C1018" s="119"/>
      <c r="D1018" s="119"/>
      <c r="E1018" s="119"/>
      <c r="F1018" s="119"/>
      <c r="G1018" s="119"/>
      <c r="H1018" s="119"/>
      <c r="I1018" s="119"/>
    </row>
    <row r="1019" spans="1:9" x14ac:dyDescent="0.25">
      <c r="A1019" s="119"/>
      <c r="B1019" s="119"/>
      <c r="C1019" s="119"/>
      <c r="D1019" s="119"/>
      <c r="E1019" s="119"/>
      <c r="F1019" s="119"/>
      <c r="G1019" s="119"/>
      <c r="H1019" s="119"/>
      <c r="I1019" s="119"/>
    </row>
    <row r="1020" spans="1:9" x14ac:dyDescent="0.25">
      <c r="A1020" s="119"/>
      <c r="B1020" s="119"/>
      <c r="C1020" s="119"/>
      <c r="D1020" s="119"/>
      <c r="E1020" s="119"/>
      <c r="F1020" s="119"/>
      <c r="G1020" s="119"/>
      <c r="H1020" s="119"/>
      <c r="I1020" s="119"/>
    </row>
    <row r="1021" spans="1:9" x14ac:dyDescent="0.25">
      <c r="A1021" s="119"/>
      <c r="B1021" s="119"/>
      <c r="C1021" s="119"/>
      <c r="D1021" s="119"/>
      <c r="E1021" s="119"/>
      <c r="F1021" s="119"/>
      <c r="G1021" s="119"/>
      <c r="H1021" s="119"/>
      <c r="I1021" s="119"/>
    </row>
    <row r="1022" spans="1:9" x14ac:dyDescent="0.25">
      <c r="A1022" s="119"/>
      <c r="B1022" s="119"/>
      <c r="C1022" s="119"/>
      <c r="D1022" s="119"/>
      <c r="E1022" s="119"/>
      <c r="F1022" s="119"/>
      <c r="G1022" s="119"/>
      <c r="H1022" s="119"/>
      <c r="I1022" s="119"/>
    </row>
    <row r="1023" spans="1:9" x14ac:dyDescent="0.25">
      <c r="A1023" s="119"/>
      <c r="B1023" s="119"/>
      <c r="C1023" s="119"/>
      <c r="D1023" s="119"/>
      <c r="E1023" s="119"/>
      <c r="F1023" s="119"/>
      <c r="G1023" s="119"/>
      <c r="H1023" s="119"/>
      <c r="I1023" s="119"/>
    </row>
    <row r="1024" spans="1:9" x14ac:dyDescent="0.25">
      <c r="A1024" s="119"/>
      <c r="B1024" s="119"/>
      <c r="C1024" s="119"/>
      <c r="D1024" s="119"/>
      <c r="E1024" s="119"/>
      <c r="F1024" s="119"/>
      <c r="G1024" s="119"/>
      <c r="H1024" s="119"/>
      <c r="I1024" s="119"/>
    </row>
    <row r="1025" spans="1:9" x14ac:dyDescent="0.25">
      <c r="A1025" s="119"/>
      <c r="B1025" s="119"/>
      <c r="C1025" s="119"/>
      <c r="D1025" s="119"/>
      <c r="E1025" s="119"/>
      <c r="F1025" s="119"/>
      <c r="G1025" s="119"/>
      <c r="H1025" s="119"/>
      <c r="I1025" s="119"/>
    </row>
    <row r="1026" spans="1:9" x14ac:dyDescent="0.25">
      <c r="A1026" s="119"/>
      <c r="B1026" s="119"/>
      <c r="C1026" s="119"/>
      <c r="D1026" s="119"/>
      <c r="E1026" s="119"/>
      <c r="F1026" s="119"/>
      <c r="G1026" s="119"/>
      <c r="H1026" s="119"/>
      <c r="I1026" s="119"/>
    </row>
    <row r="1027" spans="1:9" x14ac:dyDescent="0.25">
      <c r="A1027" s="119"/>
      <c r="B1027" s="119"/>
      <c r="C1027" s="119"/>
      <c r="D1027" s="119"/>
      <c r="E1027" s="119"/>
      <c r="F1027" s="119"/>
      <c r="G1027" s="119"/>
      <c r="H1027" s="119"/>
      <c r="I1027" s="119"/>
    </row>
    <row r="1028" spans="1:9" x14ac:dyDescent="0.25">
      <c r="A1028" s="119"/>
      <c r="B1028" s="119"/>
      <c r="C1028" s="119"/>
      <c r="D1028" s="119"/>
      <c r="E1028" s="119"/>
      <c r="F1028" s="119"/>
      <c r="G1028" s="119"/>
      <c r="H1028" s="119"/>
      <c r="I1028" s="119"/>
    </row>
    <row r="1029" spans="1:9" x14ac:dyDescent="0.25">
      <c r="A1029" s="119"/>
      <c r="B1029" s="119"/>
      <c r="C1029" s="119"/>
      <c r="D1029" s="119"/>
      <c r="E1029" s="119"/>
      <c r="F1029" s="119"/>
      <c r="G1029" s="119"/>
      <c r="H1029" s="119"/>
      <c r="I1029" s="119"/>
    </row>
    <row r="1030" spans="1:9" x14ac:dyDescent="0.25">
      <c r="A1030" s="119"/>
      <c r="B1030" s="119"/>
      <c r="C1030" s="119"/>
      <c r="D1030" s="119"/>
      <c r="E1030" s="119"/>
      <c r="F1030" s="119"/>
      <c r="G1030" s="119"/>
      <c r="H1030" s="119"/>
      <c r="I1030" s="119"/>
    </row>
    <row r="1031" spans="1:9" x14ac:dyDescent="0.25">
      <c r="A1031" s="119"/>
      <c r="B1031" s="119"/>
      <c r="C1031" s="119"/>
      <c r="D1031" s="119"/>
      <c r="E1031" s="119"/>
      <c r="F1031" s="119"/>
      <c r="G1031" s="119"/>
      <c r="H1031" s="119"/>
      <c r="I1031" s="119"/>
    </row>
    <row r="1032" spans="1:9" x14ac:dyDescent="0.25">
      <c r="A1032" s="119"/>
      <c r="B1032" s="119"/>
      <c r="C1032" s="119"/>
      <c r="D1032" s="119"/>
      <c r="E1032" s="119"/>
      <c r="F1032" s="119"/>
      <c r="G1032" s="119"/>
      <c r="H1032" s="119"/>
      <c r="I1032" s="119"/>
    </row>
    <row r="1033" spans="1:9" x14ac:dyDescent="0.25">
      <c r="A1033" s="119"/>
      <c r="B1033" s="119"/>
      <c r="C1033" s="119"/>
      <c r="D1033" s="119"/>
      <c r="E1033" s="119"/>
      <c r="F1033" s="119"/>
      <c r="G1033" s="119"/>
      <c r="H1033" s="119"/>
      <c r="I1033" s="119"/>
    </row>
    <row r="1034" spans="1:9" x14ac:dyDescent="0.25">
      <c r="A1034" s="119"/>
      <c r="B1034" s="119"/>
      <c r="C1034" s="119"/>
      <c r="D1034" s="119"/>
      <c r="E1034" s="119"/>
      <c r="F1034" s="119"/>
      <c r="G1034" s="119"/>
      <c r="H1034" s="119"/>
      <c r="I1034" s="119"/>
    </row>
    <row r="1035" spans="1:9" x14ac:dyDescent="0.25">
      <c r="A1035" s="119"/>
      <c r="B1035" s="119"/>
      <c r="C1035" s="119"/>
      <c r="D1035" s="119"/>
      <c r="E1035" s="119"/>
      <c r="F1035" s="119"/>
      <c r="G1035" s="119"/>
      <c r="H1035" s="119"/>
      <c r="I1035" s="119"/>
    </row>
    <row r="1036" spans="1:9" x14ac:dyDescent="0.25">
      <c r="A1036" s="119"/>
      <c r="B1036" s="119"/>
      <c r="C1036" s="119"/>
      <c r="D1036" s="119"/>
      <c r="E1036" s="119"/>
      <c r="F1036" s="119"/>
      <c r="G1036" s="119"/>
      <c r="H1036" s="119"/>
      <c r="I1036" s="119"/>
    </row>
    <row r="1037" spans="1:9" x14ac:dyDescent="0.25">
      <c r="A1037" s="119"/>
      <c r="B1037" s="119"/>
      <c r="C1037" s="119"/>
      <c r="D1037" s="119"/>
      <c r="E1037" s="119"/>
      <c r="F1037" s="119"/>
      <c r="G1037" s="119"/>
      <c r="H1037" s="119"/>
      <c r="I1037" s="119"/>
    </row>
    <row r="1038" spans="1:9" x14ac:dyDescent="0.25">
      <c r="A1038" s="119"/>
      <c r="B1038" s="119"/>
      <c r="C1038" s="119"/>
      <c r="D1038" s="119"/>
      <c r="E1038" s="119"/>
      <c r="F1038" s="119"/>
      <c r="G1038" s="119"/>
      <c r="H1038" s="119"/>
      <c r="I1038" s="119"/>
    </row>
    <row r="1039" spans="1:9" x14ac:dyDescent="0.25">
      <c r="A1039" s="119"/>
      <c r="B1039" s="119"/>
      <c r="C1039" s="119"/>
      <c r="D1039" s="119"/>
      <c r="E1039" s="119"/>
      <c r="F1039" s="119"/>
      <c r="G1039" s="119"/>
      <c r="H1039" s="119"/>
      <c r="I1039" s="119"/>
    </row>
    <row r="1040" spans="1:9" x14ac:dyDescent="0.25">
      <c r="A1040" s="119"/>
      <c r="B1040" s="119"/>
      <c r="C1040" s="119"/>
      <c r="D1040" s="119"/>
      <c r="E1040" s="119"/>
      <c r="F1040" s="119"/>
      <c r="G1040" s="119"/>
      <c r="H1040" s="119"/>
      <c r="I1040" s="119"/>
    </row>
    <row r="1041" spans="1:9" x14ac:dyDescent="0.25">
      <c r="A1041" s="119"/>
      <c r="B1041" s="119"/>
      <c r="C1041" s="119"/>
      <c r="D1041" s="119"/>
      <c r="E1041" s="119"/>
      <c r="F1041" s="119"/>
      <c r="G1041" s="119"/>
      <c r="H1041" s="119"/>
      <c r="I1041" s="119"/>
    </row>
    <row r="1042" spans="1:9" x14ac:dyDescent="0.25">
      <c r="A1042" s="119"/>
      <c r="B1042" s="119"/>
      <c r="C1042" s="119"/>
      <c r="D1042" s="119"/>
      <c r="E1042" s="119"/>
      <c r="F1042" s="119"/>
      <c r="G1042" s="119"/>
      <c r="H1042" s="119"/>
      <c r="I1042" s="119"/>
    </row>
    <row r="1043" spans="1:9" x14ac:dyDescent="0.25">
      <c r="A1043" s="119"/>
      <c r="B1043" s="119"/>
      <c r="C1043" s="119"/>
      <c r="D1043" s="119"/>
      <c r="E1043" s="119"/>
      <c r="F1043" s="119"/>
      <c r="G1043" s="119"/>
      <c r="H1043" s="119"/>
      <c r="I1043" s="119"/>
    </row>
    <row r="1044" spans="1:9" x14ac:dyDescent="0.25">
      <c r="A1044" s="119"/>
      <c r="B1044" s="119"/>
      <c r="C1044" s="119"/>
      <c r="D1044" s="119"/>
      <c r="E1044" s="119"/>
      <c r="F1044" s="119"/>
      <c r="G1044" s="119"/>
      <c r="H1044" s="119"/>
      <c r="I1044" s="119"/>
    </row>
    <row r="1045" spans="1:9" x14ac:dyDescent="0.25">
      <c r="A1045" s="119"/>
      <c r="B1045" s="119"/>
      <c r="C1045" s="119"/>
      <c r="D1045" s="119"/>
      <c r="E1045" s="119"/>
      <c r="F1045" s="119"/>
      <c r="G1045" s="119"/>
      <c r="H1045" s="119"/>
      <c r="I1045" s="119"/>
    </row>
    <row r="1046" spans="1:9" x14ac:dyDescent="0.25">
      <c r="A1046" s="119"/>
      <c r="B1046" s="119"/>
      <c r="C1046" s="119"/>
      <c r="D1046" s="119"/>
      <c r="E1046" s="119"/>
      <c r="F1046" s="119"/>
      <c r="G1046" s="119"/>
      <c r="H1046" s="119"/>
      <c r="I1046" s="119"/>
    </row>
    <row r="1047" spans="1:9" x14ac:dyDescent="0.25">
      <c r="A1047" s="119"/>
      <c r="B1047" s="119"/>
      <c r="C1047" s="119"/>
      <c r="D1047" s="119"/>
      <c r="E1047" s="119"/>
      <c r="F1047" s="119"/>
      <c r="G1047" s="119"/>
      <c r="H1047" s="119"/>
      <c r="I1047" s="119"/>
    </row>
    <row r="1048" spans="1:9" x14ac:dyDescent="0.25">
      <c r="A1048" s="119"/>
      <c r="B1048" s="119"/>
      <c r="C1048" s="119"/>
      <c r="D1048" s="119"/>
      <c r="E1048" s="119"/>
      <c r="F1048" s="119"/>
      <c r="G1048" s="119"/>
      <c r="H1048" s="119"/>
      <c r="I1048" s="119"/>
    </row>
    <row r="1049" spans="1:9" x14ac:dyDescent="0.25">
      <c r="A1049" s="119"/>
      <c r="B1049" s="119"/>
      <c r="C1049" s="119"/>
      <c r="D1049" s="119"/>
      <c r="E1049" s="119"/>
      <c r="F1049" s="119"/>
      <c r="G1049" s="119"/>
      <c r="H1049" s="119"/>
      <c r="I1049" s="119"/>
    </row>
    <row r="1050" spans="1:9" x14ac:dyDescent="0.25">
      <c r="A1050" s="119"/>
      <c r="B1050" s="119"/>
      <c r="C1050" s="119"/>
      <c r="D1050" s="119"/>
      <c r="E1050" s="119"/>
      <c r="F1050" s="119"/>
      <c r="G1050" s="119"/>
      <c r="H1050" s="119"/>
      <c r="I1050" s="119"/>
    </row>
    <row r="1051" spans="1:9" x14ac:dyDescent="0.25">
      <c r="A1051" s="119"/>
      <c r="B1051" s="119"/>
      <c r="C1051" s="119"/>
      <c r="D1051" s="119"/>
      <c r="E1051" s="119"/>
      <c r="F1051" s="119"/>
      <c r="G1051" s="119"/>
      <c r="H1051" s="119"/>
      <c r="I1051" s="119"/>
    </row>
    <row r="1052" spans="1:9" x14ac:dyDescent="0.25">
      <c r="A1052" s="119"/>
      <c r="B1052" s="119"/>
      <c r="C1052" s="119"/>
      <c r="D1052" s="119"/>
      <c r="E1052" s="119"/>
      <c r="F1052" s="119"/>
      <c r="G1052" s="119"/>
      <c r="H1052" s="119"/>
      <c r="I1052" s="119"/>
    </row>
    <row r="1053" spans="1:9" x14ac:dyDescent="0.25">
      <c r="A1053" s="119"/>
      <c r="B1053" s="119"/>
      <c r="C1053" s="119"/>
      <c r="D1053" s="119"/>
      <c r="E1053" s="119"/>
      <c r="F1053" s="119"/>
      <c r="G1053" s="119"/>
      <c r="H1053" s="119"/>
      <c r="I1053" s="119"/>
    </row>
    <row r="1054" spans="1:9" x14ac:dyDescent="0.25">
      <c r="A1054" s="119"/>
      <c r="B1054" s="119"/>
      <c r="C1054" s="119"/>
      <c r="D1054" s="119"/>
      <c r="E1054" s="119"/>
      <c r="F1054" s="119"/>
      <c r="G1054" s="119"/>
      <c r="H1054" s="119"/>
      <c r="I1054" s="119"/>
    </row>
    <row r="1055" spans="1:9" x14ac:dyDescent="0.25">
      <c r="A1055" s="119"/>
      <c r="B1055" s="119"/>
      <c r="C1055" s="119"/>
      <c r="D1055" s="119"/>
      <c r="E1055" s="119"/>
      <c r="F1055" s="119"/>
      <c r="G1055" s="119"/>
      <c r="H1055" s="119"/>
      <c r="I1055" s="119"/>
    </row>
    <row r="1056" spans="1:9" x14ac:dyDescent="0.25">
      <c r="A1056" s="119"/>
      <c r="B1056" s="119"/>
      <c r="C1056" s="119"/>
      <c r="D1056" s="119"/>
      <c r="E1056" s="119"/>
      <c r="F1056" s="119"/>
      <c r="G1056" s="119"/>
      <c r="H1056" s="119"/>
      <c r="I1056" s="119"/>
    </row>
    <row r="1057" spans="1:9" x14ac:dyDescent="0.25">
      <c r="A1057" s="119"/>
      <c r="B1057" s="119"/>
      <c r="C1057" s="119"/>
      <c r="D1057" s="119"/>
      <c r="E1057" s="119"/>
      <c r="F1057" s="119"/>
      <c r="G1057" s="119"/>
      <c r="H1057" s="119"/>
      <c r="I1057" s="119"/>
    </row>
    <row r="1058" spans="1:9" x14ac:dyDescent="0.25">
      <c r="A1058" s="119"/>
      <c r="B1058" s="119"/>
      <c r="C1058" s="119"/>
      <c r="D1058" s="119"/>
      <c r="E1058" s="119"/>
      <c r="F1058" s="119"/>
      <c r="G1058" s="119"/>
      <c r="H1058" s="119"/>
      <c r="I1058" s="119"/>
    </row>
    <row r="1059" spans="1:9" x14ac:dyDescent="0.25">
      <c r="A1059" s="119"/>
      <c r="B1059" s="119"/>
      <c r="C1059" s="119"/>
      <c r="D1059" s="119"/>
      <c r="E1059" s="119"/>
      <c r="F1059" s="119"/>
      <c r="G1059" s="119"/>
      <c r="H1059" s="119"/>
      <c r="I1059" s="119"/>
    </row>
    <row r="1060" spans="1:9" x14ac:dyDescent="0.25">
      <c r="A1060" s="119"/>
      <c r="B1060" s="119"/>
      <c r="C1060" s="119"/>
      <c r="D1060" s="119"/>
      <c r="E1060" s="119"/>
      <c r="F1060" s="119"/>
      <c r="G1060" s="119"/>
      <c r="H1060" s="119"/>
      <c r="I1060" s="119"/>
    </row>
    <row r="1061" spans="1:9" x14ac:dyDescent="0.25">
      <c r="A1061" s="119"/>
      <c r="B1061" s="119"/>
      <c r="C1061" s="119"/>
      <c r="D1061" s="119"/>
      <c r="E1061" s="119"/>
      <c r="F1061" s="119"/>
      <c r="G1061" s="119"/>
      <c r="H1061" s="119"/>
      <c r="I1061" s="119"/>
    </row>
    <row r="1062" spans="1:9" x14ac:dyDescent="0.25">
      <c r="A1062" s="119"/>
      <c r="B1062" s="119"/>
      <c r="C1062" s="119"/>
      <c r="D1062" s="119"/>
      <c r="E1062" s="119"/>
      <c r="F1062" s="119"/>
      <c r="G1062" s="119"/>
      <c r="H1062" s="119"/>
      <c r="I1062" s="119"/>
    </row>
    <row r="1063" spans="1:9" x14ac:dyDescent="0.25">
      <c r="A1063" s="119"/>
      <c r="B1063" s="119"/>
      <c r="C1063" s="119"/>
      <c r="D1063" s="119"/>
      <c r="E1063" s="119"/>
      <c r="F1063" s="119"/>
      <c r="G1063" s="119"/>
      <c r="H1063" s="119"/>
      <c r="I1063" s="119"/>
    </row>
    <row r="1064" spans="1:9" x14ac:dyDescent="0.25">
      <c r="A1064" s="119"/>
      <c r="B1064" s="119"/>
      <c r="C1064" s="119"/>
      <c r="D1064" s="119"/>
      <c r="E1064" s="119"/>
      <c r="F1064" s="119"/>
      <c r="G1064" s="119"/>
      <c r="H1064" s="119"/>
      <c r="I1064" s="119"/>
    </row>
    <row r="1065" spans="1:9" x14ac:dyDescent="0.25">
      <c r="A1065" s="119"/>
      <c r="B1065" s="119"/>
      <c r="C1065" s="119"/>
      <c r="D1065" s="119"/>
      <c r="E1065" s="119"/>
      <c r="F1065" s="119"/>
      <c r="G1065" s="119"/>
      <c r="H1065" s="119"/>
      <c r="I1065" s="119"/>
    </row>
    <row r="1066" spans="1:9" x14ac:dyDescent="0.25">
      <c r="A1066" s="119"/>
      <c r="B1066" s="119"/>
      <c r="C1066" s="119"/>
      <c r="D1066" s="119"/>
      <c r="E1066" s="119"/>
      <c r="F1066" s="119"/>
      <c r="G1066" s="119"/>
      <c r="H1066" s="119"/>
      <c r="I1066" s="119"/>
    </row>
    <row r="1067" spans="1:9" x14ac:dyDescent="0.25">
      <c r="A1067" s="119"/>
      <c r="B1067" s="119"/>
      <c r="C1067" s="119"/>
      <c r="D1067" s="119"/>
      <c r="E1067" s="119"/>
      <c r="F1067" s="119"/>
      <c r="G1067" s="119"/>
      <c r="H1067" s="119"/>
      <c r="I1067" s="119"/>
    </row>
    <row r="1068" spans="1:9" x14ac:dyDescent="0.25">
      <c r="A1068" s="119"/>
      <c r="B1068" s="119"/>
      <c r="C1068" s="119"/>
      <c r="D1068" s="119"/>
      <c r="E1068" s="119"/>
      <c r="F1068" s="119"/>
      <c r="G1068" s="119"/>
      <c r="H1068" s="119"/>
      <c r="I1068" s="119"/>
    </row>
    <row r="1069" spans="1:9" x14ac:dyDescent="0.25">
      <c r="A1069" s="119"/>
      <c r="B1069" s="119"/>
      <c r="C1069" s="119"/>
      <c r="D1069" s="119"/>
      <c r="E1069" s="119"/>
      <c r="F1069" s="119"/>
      <c r="G1069" s="119"/>
      <c r="H1069" s="119"/>
      <c r="I1069" s="119"/>
    </row>
    <row r="1070" spans="1:9" x14ac:dyDescent="0.25">
      <c r="A1070" s="119"/>
      <c r="B1070" s="119"/>
      <c r="C1070" s="119"/>
      <c r="D1070" s="119"/>
      <c r="E1070" s="119"/>
      <c r="F1070" s="119"/>
      <c r="G1070" s="119"/>
      <c r="H1070" s="119"/>
      <c r="I1070" s="119"/>
    </row>
    <row r="1071" spans="1:9" x14ac:dyDescent="0.25">
      <c r="A1071" s="119"/>
      <c r="B1071" s="119"/>
      <c r="C1071" s="119"/>
      <c r="D1071" s="119"/>
      <c r="E1071" s="119"/>
      <c r="F1071" s="119"/>
      <c r="G1071" s="119"/>
      <c r="H1071" s="119"/>
      <c r="I1071" s="119"/>
    </row>
    <row r="1072" spans="1:9" x14ac:dyDescent="0.25">
      <c r="A1072" s="119"/>
      <c r="B1072" s="119"/>
      <c r="C1072" s="119"/>
      <c r="D1072" s="119"/>
      <c r="E1072" s="119"/>
      <c r="F1072" s="119"/>
      <c r="G1072" s="119"/>
      <c r="H1072" s="119"/>
      <c r="I1072" s="119"/>
    </row>
    <row r="1073" spans="1:9" x14ac:dyDescent="0.25">
      <c r="A1073" s="119"/>
      <c r="B1073" s="119"/>
      <c r="C1073" s="119"/>
      <c r="D1073" s="119"/>
      <c r="E1073" s="119"/>
      <c r="F1073" s="119"/>
      <c r="G1073" s="119"/>
      <c r="H1073" s="119"/>
      <c r="I1073" s="119"/>
    </row>
    <row r="1074" spans="1:9" x14ac:dyDescent="0.25">
      <c r="A1074" s="119"/>
      <c r="B1074" s="119"/>
      <c r="C1074" s="119"/>
      <c r="D1074" s="119"/>
      <c r="E1074" s="119"/>
      <c r="F1074" s="119"/>
      <c r="G1074" s="119"/>
      <c r="H1074" s="119"/>
      <c r="I1074" s="119"/>
    </row>
    <row r="1075" spans="1:9" x14ac:dyDescent="0.25">
      <c r="A1075" s="119"/>
      <c r="B1075" s="119"/>
      <c r="C1075" s="119"/>
      <c r="D1075" s="119"/>
      <c r="E1075" s="119"/>
      <c r="F1075" s="119"/>
      <c r="G1075" s="119"/>
      <c r="H1075" s="119"/>
      <c r="I1075" s="119"/>
    </row>
    <row r="1076" spans="1:9" x14ac:dyDescent="0.25">
      <c r="A1076" s="119"/>
      <c r="B1076" s="119"/>
      <c r="C1076" s="119"/>
      <c r="D1076" s="119"/>
      <c r="E1076" s="119"/>
      <c r="F1076" s="119"/>
      <c r="G1076" s="119"/>
      <c r="H1076" s="119"/>
      <c r="I1076" s="119"/>
    </row>
    <row r="1077" spans="1:9" x14ac:dyDescent="0.25">
      <c r="A1077" s="119"/>
      <c r="B1077" s="119"/>
      <c r="C1077" s="119"/>
      <c r="D1077" s="119"/>
      <c r="E1077" s="119"/>
      <c r="F1077" s="119"/>
      <c r="G1077" s="119"/>
      <c r="H1077" s="119"/>
      <c r="I1077" s="119"/>
    </row>
    <row r="1078" spans="1:9" x14ac:dyDescent="0.25">
      <c r="A1078" s="119"/>
      <c r="B1078" s="119"/>
      <c r="C1078" s="119"/>
      <c r="D1078" s="119"/>
      <c r="E1078" s="119"/>
      <c r="F1078" s="119"/>
      <c r="G1078" s="119"/>
      <c r="H1078" s="119"/>
      <c r="I1078" s="119"/>
    </row>
    <row r="1079" spans="1:9" x14ac:dyDescent="0.25">
      <c r="A1079" s="119"/>
      <c r="B1079" s="119"/>
      <c r="C1079" s="119"/>
      <c r="D1079" s="119"/>
      <c r="E1079" s="119"/>
      <c r="F1079" s="119"/>
      <c r="G1079" s="119"/>
      <c r="H1079" s="119"/>
      <c r="I1079" s="119"/>
    </row>
    <row r="1080" spans="1:9" x14ac:dyDescent="0.25">
      <c r="A1080" s="119"/>
      <c r="B1080" s="119"/>
      <c r="C1080" s="119"/>
      <c r="D1080" s="119"/>
      <c r="E1080" s="119"/>
      <c r="F1080" s="119"/>
      <c r="G1080" s="119"/>
      <c r="H1080" s="119"/>
      <c r="I1080" s="119"/>
    </row>
    <row r="1081" spans="1:9" x14ac:dyDescent="0.25">
      <c r="A1081" s="119"/>
      <c r="B1081" s="119"/>
      <c r="C1081" s="119"/>
      <c r="D1081" s="119"/>
      <c r="E1081" s="119"/>
      <c r="F1081" s="119"/>
      <c r="G1081" s="119"/>
      <c r="H1081" s="119"/>
      <c r="I1081" s="119"/>
    </row>
    <row r="1082" spans="1:9" x14ac:dyDescent="0.25">
      <c r="A1082" s="119"/>
      <c r="B1082" s="119"/>
      <c r="C1082" s="119"/>
      <c r="D1082" s="119"/>
      <c r="E1082" s="119"/>
      <c r="F1082" s="119"/>
      <c r="G1082" s="119"/>
      <c r="H1082" s="119"/>
      <c r="I1082" s="119"/>
    </row>
    <row r="1083" spans="1:9" x14ac:dyDescent="0.25">
      <c r="A1083" s="119"/>
      <c r="B1083" s="119"/>
      <c r="C1083" s="119"/>
      <c r="D1083" s="119"/>
      <c r="E1083" s="119"/>
      <c r="F1083" s="119"/>
      <c r="G1083" s="119"/>
      <c r="H1083" s="119"/>
      <c r="I1083" s="119"/>
    </row>
    <row r="1084" spans="1:9" x14ac:dyDescent="0.25">
      <c r="A1084" s="119"/>
      <c r="B1084" s="119"/>
      <c r="C1084" s="119"/>
      <c r="D1084" s="119"/>
      <c r="E1084" s="119"/>
      <c r="F1084" s="119"/>
      <c r="G1084" s="119"/>
      <c r="H1084" s="119"/>
      <c r="I1084" s="119"/>
    </row>
    <row r="1085" spans="1:9" x14ac:dyDescent="0.25">
      <c r="A1085" s="119"/>
      <c r="B1085" s="119"/>
      <c r="C1085" s="119"/>
      <c r="D1085" s="119"/>
      <c r="E1085" s="119"/>
      <c r="F1085" s="119"/>
      <c r="G1085" s="119"/>
      <c r="H1085" s="119"/>
      <c r="I1085" s="119"/>
    </row>
    <row r="1086" spans="1:9" x14ac:dyDescent="0.25">
      <c r="A1086" s="119"/>
      <c r="B1086" s="119"/>
      <c r="C1086" s="119"/>
      <c r="D1086" s="119"/>
      <c r="E1086" s="119"/>
      <c r="F1086" s="119"/>
      <c r="G1086" s="119"/>
      <c r="H1086" s="119"/>
      <c r="I1086" s="119"/>
    </row>
    <row r="1087" spans="1:9" x14ac:dyDescent="0.25">
      <c r="A1087" s="119"/>
      <c r="B1087" s="119"/>
      <c r="C1087" s="119"/>
      <c r="D1087" s="119"/>
      <c r="E1087" s="119"/>
      <c r="F1087" s="119"/>
      <c r="G1087" s="119"/>
      <c r="H1087" s="119"/>
      <c r="I1087" s="119"/>
    </row>
    <row r="1088" spans="1:9" x14ac:dyDescent="0.25">
      <c r="A1088" s="119"/>
      <c r="B1088" s="119"/>
      <c r="C1088" s="119"/>
      <c r="D1088" s="119"/>
      <c r="E1088" s="119"/>
      <c r="F1088" s="119"/>
      <c r="G1088" s="119"/>
      <c r="H1088" s="119"/>
      <c r="I1088" s="119"/>
    </row>
    <row r="1089" spans="1:9" x14ac:dyDescent="0.25">
      <c r="A1089" s="119"/>
      <c r="B1089" s="119"/>
      <c r="C1089" s="119"/>
      <c r="D1089" s="119"/>
      <c r="E1089" s="119"/>
      <c r="F1089" s="119"/>
      <c r="G1089" s="119"/>
      <c r="H1089" s="119"/>
      <c r="I1089" s="119"/>
    </row>
    <row r="1090" spans="1:9" x14ac:dyDescent="0.25">
      <c r="A1090" s="119"/>
      <c r="B1090" s="119"/>
      <c r="C1090" s="119"/>
      <c r="D1090" s="119"/>
      <c r="E1090" s="119"/>
      <c r="F1090" s="119"/>
      <c r="G1090" s="119"/>
      <c r="H1090" s="119"/>
      <c r="I1090" s="119"/>
    </row>
    <row r="1091" spans="1:9" x14ac:dyDescent="0.25">
      <c r="A1091" s="119"/>
      <c r="B1091" s="119"/>
      <c r="C1091" s="119"/>
      <c r="D1091" s="119"/>
      <c r="E1091" s="119"/>
      <c r="F1091" s="119"/>
      <c r="G1091" s="119"/>
      <c r="H1091" s="119"/>
      <c r="I1091" s="119"/>
    </row>
    <row r="1092" spans="1:9" x14ac:dyDescent="0.25">
      <c r="A1092" s="119"/>
      <c r="B1092" s="119"/>
      <c r="C1092" s="119"/>
      <c r="D1092" s="119"/>
      <c r="E1092" s="119"/>
      <c r="F1092" s="119"/>
      <c r="G1092" s="119"/>
      <c r="H1092" s="119"/>
      <c r="I1092" s="119"/>
    </row>
    <row r="1093" spans="1:9" x14ac:dyDescent="0.25">
      <c r="A1093" s="119"/>
      <c r="B1093" s="119"/>
      <c r="C1093" s="119"/>
      <c r="D1093" s="119"/>
      <c r="E1093" s="119"/>
      <c r="F1093" s="119"/>
      <c r="G1093" s="119"/>
      <c r="H1093" s="119"/>
      <c r="I1093" s="119"/>
    </row>
    <row r="1094" spans="1:9" x14ac:dyDescent="0.25">
      <c r="A1094" s="119"/>
      <c r="B1094" s="119"/>
      <c r="C1094" s="119"/>
      <c r="D1094" s="119"/>
      <c r="E1094" s="119"/>
      <c r="F1094" s="119"/>
      <c r="G1094" s="119"/>
      <c r="H1094" s="119"/>
      <c r="I1094" s="119"/>
    </row>
    <row r="1095" spans="1:9" x14ac:dyDescent="0.25">
      <c r="A1095" s="119"/>
      <c r="B1095" s="119"/>
      <c r="C1095" s="119"/>
      <c r="D1095" s="119"/>
      <c r="E1095" s="119"/>
      <c r="F1095" s="119"/>
      <c r="G1095" s="119"/>
      <c r="H1095" s="119"/>
      <c r="I1095" s="119"/>
    </row>
    <row r="1096" spans="1:9" x14ac:dyDescent="0.25">
      <c r="A1096" s="119"/>
      <c r="B1096" s="119"/>
      <c r="C1096" s="119"/>
      <c r="D1096" s="119"/>
      <c r="E1096" s="119"/>
      <c r="F1096" s="119"/>
      <c r="G1096" s="119"/>
      <c r="H1096" s="119"/>
      <c r="I1096" s="119"/>
    </row>
    <row r="1097" spans="1:9" x14ac:dyDescent="0.25">
      <c r="A1097" s="119"/>
      <c r="B1097" s="119"/>
      <c r="C1097" s="119"/>
      <c r="D1097" s="119"/>
      <c r="E1097" s="119"/>
      <c r="F1097" s="119"/>
      <c r="G1097" s="119"/>
      <c r="H1097" s="119"/>
      <c r="I1097" s="119"/>
    </row>
    <row r="1098" spans="1:9" x14ac:dyDescent="0.25">
      <c r="A1098" s="119"/>
      <c r="B1098" s="119"/>
      <c r="C1098" s="119"/>
      <c r="D1098" s="119"/>
      <c r="E1098" s="119"/>
      <c r="F1098" s="119"/>
      <c r="G1098" s="119"/>
      <c r="H1098" s="119"/>
      <c r="I1098" s="119"/>
    </row>
    <row r="1099" spans="1:9" x14ac:dyDescent="0.25">
      <c r="A1099" s="119"/>
      <c r="B1099" s="119"/>
      <c r="C1099" s="119"/>
      <c r="D1099" s="119"/>
      <c r="E1099" s="119"/>
      <c r="F1099" s="119"/>
      <c r="G1099" s="119"/>
      <c r="H1099" s="119"/>
      <c r="I1099" s="119"/>
    </row>
    <row r="1100" spans="1:9" x14ac:dyDescent="0.25">
      <c r="A1100" s="119"/>
      <c r="B1100" s="119"/>
      <c r="C1100" s="119"/>
      <c r="D1100" s="119"/>
      <c r="E1100" s="119"/>
      <c r="F1100" s="119"/>
      <c r="G1100" s="119"/>
      <c r="H1100" s="119"/>
      <c r="I1100" s="119"/>
    </row>
    <row r="1101" spans="1:9" x14ac:dyDescent="0.25">
      <c r="A1101" s="119"/>
      <c r="B1101" s="119"/>
      <c r="C1101" s="119"/>
      <c r="D1101" s="119"/>
      <c r="E1101" s="119"/>
      <c r="F1101" s="119"/>
      <c r="G1101" s="119"/>
      <c r="H1101" s="119"/>
      <c r="I1101" s="119"/>
    </row>
    <row r="1102" spans="1:9" x14ac:dyDescent="0.25">
      <c r="A1102" s="119"/>
      <c r="B1102" s="119"/>
      <c r="C1102" s="119"/>
      <c r="D1102" s="119"/>
      <c r="E1102" s="119"/>
      <c r="F1102" s="119"/>
      <c r="G1102" s="119"/>
      <c r="H1102" s="119"/>
      <c r="I1102" s="119"/>
    </row>
    <row r="1103" spans="1:9" x14ac:dyDescent="0.25">
      <c r="A1103" s="119"/>
      <c r="B1103" s="119"/>
      <c r="C1103" s="119"/>
      <c r="D1103" s="119"/>
      <c r="E1103" s="119"/>
      <c r="F1103" s="119"/>
      <c r="G1103" s="119"/>
      <c r="H1103" s="119"/>
      <c r="I1103" s="119"/>
    </row>
    <row r="1104" spans="1:9" x14ac:dyDescent="0.25">
      <c r="A1104" s="119"/>
      <c r="B1104" s="119"/>
      <c r="C1104" s="119"/>
      <c r="D1104" s="119"/>
      <c r="E1104" s="119"/>
      <c r="F1104" s="119"/>
      <c r="G1104" s="119"/>
      <c r="H1104" s="119"/>
      <c r="I1104" s="119"/>
    </row>
    <row r="1105" spans="1:9" x14ac:dyDescent="0.25">
      <c r="A1105" s="119"/>
      <c r="B1105" s="119"/>
      <c r="C1105" s="119"/>
      <c r="D1105" s="119"/>
      <c r="E1105" s="119"/>
      <c r="F1105" s="119"/>
      <c r="G1105" s="119"/>
      <c r="H1105" s="119"/>
      <c r="I1105" s="119"/>
    </row>
    <row r="1106" spans="1:9" x14ac:dyDescent="0.25">
      <c r="A1106" s="119"/>
      <c r="B1106" s="119"/>
      <c r="C1106" s="119"/>
      <c r="D1106" s="119"/>
      <c r="E1106" s="119"/>
      <c r="F1106" s="119"/>
      <c r="G1106" s="119"/>
      <c r="H1106" s="119"/>
      <c r="I1106" s="119"/>
    </row>
    <row r="1107" spans="1:9" x14ac:dyDescent="0.25">
      <c r="A1107" s="119"/>
      <c r="B1107" s="119"/>
      <c r="C1107" s="119"/>
      <c r="D1107" s="119"/>
      <c r="E1107" s="119"/>
      <c r="F1107" s="119"/>
      <c r="G1107" s="119"/>
      <c r="H1107" s="119"/>
      <c r="I1107" s="119"/>
    </row>
    <row r="1108" spans="1:9" x14ac:dyDescent="0.25">
      <c r="A1108" s="119"/>
      <c r="B1108" s="119"/>
      <c r="C1108" s="119"/>
      <c r="D1108" s="119"/>
      <c r="E1108" s="119"/>
      <c r="F1108" s="119"/>
      <c r="G1108" s="119"/>
      <c r="H1108" s="119"/>
      <c r="I1108" s="119"/>
    </row>
    <row r="1109" spans="1:9" x14ac:dyDescent="0.25">
      <c r="A1109" s="119"/>
      <c r="B1109" s="119"/>
      <c r="C1109" s="119"/>
      <c r="D1109" s="119"/>
      <c r="E1109" s="119"/>
      <c r="F1109" s="119"/>
      <c r="G1109" s="119"/>
      <c r="H1109" s="119"/>
      <c r="I1109" s="119"/>
    </row>
    <row r="1110" spans="1:9" x14ac:dyDescent="0.25">
      <c r="A1110" s="119"/>
      <c r="B1110" s="119"/>
      <c r="C1110" s="119"/>
      <c r="D1110" s="119"/>
      <c r="E1110" s="119"/>
      <c r="F1110" s="119"/>
      <c r="G1110" s="119"/>
      <c r="H1110" s="119"/>
      <c r="I1110" s="119"/>
    </row>
    <row r="1111" spans="1:9" x14ac:dyDescent="0.25">
      <c r="A1111" s="119"/>
      <c r="B1111" s="119"/>
      <c r="C1111" s="119"/>
      <c r="D1111" s="119"/>
      <c r="E1111" s="119"/>
      <c r="F1111" s="119"/>
      <c r="G1111" s="119"/>
      <c r="H1111" s="119"/>
      <c r="I1111" s="119"/>
    </row>
    <row r="1112" spans="1:9" x14ac:dyDescent="0.25">
      <c r="A1112" s="119"/>
      <c r="B1112" s="119"/>
      <c r="C1112" s="119"/>
      <c r="D1112" s="119"/>
      <c r="E1112" s="119"/>
      <c r="F1112" s="119"/>
      <c r="G1112" s="119"/>
      <c r="H1112" s="119"/>
      <c r="I1112" s="119"/>
    </row>
    <row r="1113" spans="1:9" x14ac:dyDescent="0.25">
      <c r="A1113" s="119"/>
      <c r="B1113" s="119"/>
      <c r="C1113" s="119"/>
      <c r="D1113" s="119"/>
      <c r="E1113" s="119"/>
      <c r="F1113" s="119"/>
      <c r="G1113" s="119"/>
      <c r="H1113" s="119"/>
      <c r="I1113" s="119"/>
    </row>
    <row r="1114" spans="1:9" x14ac:dyDescent="0.25">
      <c r="A1114" s="119"/>
      <c r="B1114" s="119"/>
      <c r="C1114" s="119"/>
      <c r="D1114" s="119"/>
      <c r="E1114" s="119"/>
      <c r="F1114" s="119"/>
      <c r="G1114" s="119"/>
      <c r="H1114" s="119"/>
      <c r="I1114" s="119"/>
    </row>
    <row r="1115" spans="1:9" x14ac:dyDescent="0.25">
      <c r="A1115" s="119"/>
      <c r="B1115" s="119"/>
      <c r="C1115" s="119"/>
      <c r="D1115" s="119"/>
      <c r="E1115" s="119"/>
      <c r="F1115" s="119"/>
      <c r="G1115" s="119"/>
      <c r="H1115" s="119"/>
      <c r="I1115" s="119"/>
    </row>
    <row r="1116" spans="1:9" x14ac:dyDescent="0.25">
      <c r="A1116" s="119"/>
      <c r="B1116" s="119"/>
      <c r="C1116" s="119"/>
      <c r="D1116" s="119"/>
      <c r="E1116" s="119"/>
      <c r="F1116" s="119"/>
      <c r="G1116" s="119"/>
      <c r="H1116" s="119"/>
      <c r="I1116" s="119"/>
    </row>
    <row r="1117" spans="1:9" x14ac:dyDescent="0.25">
      <c r="A1117" s="119"/>
      <c r="B1117" s="119"/>
      <c r="C1117" s="119"/>
      <c r="D1117" s="119"/>
      <c r="E1117" s="119"/>
      <c r="F1117" s="119"/>
      <c r="G1117" s="119"/>
      <c r="H1117" s="119"/>
      <c r="I1117" s="119"/>
    </row>
    <row r="1118" spans="1:9" x14ac:dyDescent="0.25">
      <c r="A1118" s="119"/>
      <c r="B1118" s="119"/>
      <c r="C1118" s="119"/>
      <c r="D1118" s="119"/>
      <c r="E1118" s="119"/>
      <c r="F1118" s="119"/>
      <c r="G1118" s="119"/>
      <c r="H1118" s="119"/>
      <c r="I1118" s="119"/>
    </row>
    <row r="1119" spans="1:9" x14ac:dyDescent="0.25">
      <c r="A1119" s="119"/>
      <c r="B1119" s="119"/>
      <c r="C1119" s="119"/>
      <c r="D1119" s="119"/>
      <c r="E1119" s="119"/>
      <c r="F1119" s="119"/>
      <c r="G1119" s="119"/>
      <c r="H1119" s="119"/>
      <c r="I1119" s="119"/>
    </row>
    <row r="1120" spans="1:9" x14ac:dyDescent="0.25">
      <c r="A1120" s="119"/>
      <c r="B1120" s="119"/>
      <c r="C1120" s="119"/>
      <c r="D1120" s="119"/>
      <c r="E1120" s="119"/>
      <c r="F1120" s="119"/>
      <c r="G1120" s="119"/>
      <c r="H1120" s="119"/>
      <c r="I1120" s="119"/>
    </row>
    <row r="1121" spans="1:9" x14ac:dyDescent="0.25">
      <c r="A1121" s="119"/>
      <c r="B1121" s="119"/>
      <c r="C1121" s="119"/>
      <c r="D1121" s="119"/>
      <c r="E1121" s="119"/>
      <c r="F1121" s="119"/>
      <c r="G1121" s="119"/>
      <c r="H1121" s="119"/>
      <c r="I1121" s="119"/>
    </row>
    <row r="1122" spans="1:9" x14ac:dyDescent="0.25">
      <c r="A1122" s="119"/>
      <c r="B1122" s="119"/>
      <c r="C1122" s="119"/>
      <c r="D1122" s="119"/>
      <c r="E1122" s="119"/>
      <c r="F1122" s="119"/>
      <c r="G1122" s="119"/>
      <c r="H1122" s="119"/>
      <c r="I1122" s="119"/>
    </row>
    <row r="1123" spans="1:9" x14ac:dyDescent="0.25">
      <c r="A1123" s="119"/>
      <c r="B1123" s="119"/>
      <c r="C1123" s="119"/>
      <c r="D1123" s="119"/>
      <c r="E1123" s="119"/>
      <c r="F1123" s="119"/>
      <c r="G1123" s="119"/>
      <c r="H1123" s="119"/>
      <c r="I1123" s="119"/>
    </row>
    <row r="1124" spans="1:9" x14ac:dyDescent="0.25">
      <c r="A1124" s="119"/>
      <c r="B1124" s="119"/>
      <c r="C1124" s="119"/>
      <c r="D1124" s="119"/>
      <c r="E1124" s="119"/>
      <c r="F1124" s="119"/>
      <c r="G1124" s="119"/>
      <c r="H1124" s="119"/>
      <c r="I1124" s="119"/>
    </row>
    <row r="1125" spans="1:9" x14ac:dyDescent="0.25">
      <c r="A1125" s="119"/>
      <c r="B1125" s="119"/>
      <c r="C1125" s="119"/>
      <c r="D1125" s="119"/>
      <c r="E1125" s="119"/>
      <c r="F1125" s="119"/>
      <c r="G1125" s="119"/>
      <c r="H1125" s="119"/>
      <c r="I1125" s="119"/>
    </row>
    <row r="1126" spans="1:9" x14ac:dyDescent="0.25">
      <c r="A1126" s="119"/>
      <c r="B1126" s="119"/>
      <c r="C1126" s="119"/>
      <c r="D1126" s="119"/>
      <c r="E1126" s="119"/>
      <c r="F1126" s="119"/>
      <c r="G1126" s="119"/>
      <c r="H1126" s="119"/>
      <c r="I1126" s="119"/>
    </row>
    <row r="1127" spans="1:9" x14ac:dyDescent="0.25">
      <c r="A1127" s="119"/>
      <c r="B1127" s="119"/>
      <c r="C1127" s="119"/>
      <c r="D1127" s="119"/>
      <c r="E1127" s="119"/>
      <c r="F1127" s="119"/>
      <c r="G1127" s="119"/>
      <c r="H1127" s="119"/>
      <c r="I1127" s="119"/>
    </row>
    <row r="1128" spans="1:9" x14ac:dyDescent="0.25">
      <c r="A1128" s="119"/>
      <c r="B1128" s="119"/>
      <c r="C1128" s="119"/>
      <c r="D1128" s="119"/>
      <c r="E1128" s="119"/>
      <c r="F1128" s="119"/>
      <c r="G1128" s="119"/>
      <c r="H1128" s="119"/>
      <c r="I1128" s="119"/>
    </row>
    <row r="1129" spans="1:9" x14ac:dyDescent="0.25">
      <c r="A1129" s="119"/>
      <c r="B1129" s="119"/>
      <c r="C1129" s="119"/>
      <c r="D1129" s="119"/>
      <c r="E1129" s="119"/>
      <c r="F1129" s="119"/>
      <c r="G1129" s="119"/>
      <c r="H1129" s="119"/>
      <c r="I1129" s="119"/>
    </row>
    <row r="1130" spans="1:9" x14ac:dyDescent="0.25">
      <c r="A1130" s="119"/>
      <c r="B1130" s="119"/>
      <c r="C1130" s="119"/>
      <c r="D1130" s="119"/>
      <c r="E1130" s="119"/>
      <c r="F1130" s="119"/>
      <c r="G1130" s="119"/>
      <c r="H1130" s="119"/>
      <c r="I1130" s="119"/>
    </row>
    <row r="1131" spans="1:9" x14ac:dyDescent="0.25">
      <c r="A1131" s="119"/>
      <c r="B1131" s="119"/>
      <c r="C1131" s="119"/>
      <c r="D1131" s="119"/>
      <c r="E1131" s="119"/>
      <c r="F1131" s="119"/>
      <c r="G1131" s="119"/>
      <c r="H1131" s="119"/>
      <c r="I1131" s="119"/>
    </row>
    <row r="1132" spans="1:9" x14ac:dyDescent="0.25">
      <c r="A1132" s="119"/>
      <c r="B1132" s="119"/>
      <c r="C1132" s="119"/>
      <c r="D1132" s="119"/>
      <c r="E1132" s="119"/>
      <c r="F1132" s="119"/>
      <c r="G1132" s="119"/>
      <c r="H1132" s="119"/>
      <c r="I1132" s="119"/>
    </row>
    <row r="1133" spans="1:9" x14ac:dyDescent="0.25">
      <c r="A1133" s="119"/>
      <c r="B1133" s="119"/>
      <c r="C1133" s="119"/>
      <c r="D1133" s="119"/>
      <c r="E1133" s="119"/>
      <c r="F1133" s="119"/>
      <c r="G1133" s="119"/>
      <c r="H1133" s="119"/>
      <c r="I1133" s="119"/>
    </row>
    <row r="1134" spans="1:9" x14ac:dyDescent="0.25">
      <c r="A1134" s="119"/>
      <c r="B1134" s="119"/>
      <c r="C1134" s="119"/>
      <c r="D1134" s="119"/>
      <c r="E1134" s="119"/>
      <c r="F1134" s="119"/>
      <c r="G1134" s="119"/>
      <c r="H1134" s="119"/>
      <c r="I1134" s="119"/>
    </row>
    <row r="1135" spans="1:9" x14ac:dyDescent="0.25">
      <c r="A1135" s="119"/>
      <c r="B1135" s="119"/>
      <c r="C1135" s="119"/>
      <c r="D1135" s="119"/>
      <c r="E1135" s="119"/>
      <c r="F1135" s="119"/>
      <c r="G1135" s="119"/>
      <c r="H1135" s="119"/>
      <c r="I1135" s="119"/>
    </row>
    <row r="1136" spans="1:9" x14ac:dyDescent="0.25">
      <c r="A1136" s="119"/>
      <c r="B1136" s="119"/>
      <c r="C1136" s="119"/>
      <c r="D1136" s="119"/>
      <c r="E1136" s="119"/>
      <c r="F1136" s="119"/>
      <c r="G1136" s="119"/>
      <c r="H1136" s="119"/>
      <c r="I1136" s="119"/>
    </row>
    <row r="1137" spans="1:9" x14ac:dyDescent="0.25">
      <c r="A1137" s="119"/>
      <c r="B1137" s="119"/>
      <c r="C1137" s="119"/>
      <c r="D1137" s="119"/>
      <c r="E1137" s="119"/>
      <c r="F1137" s="119"/>
      <c r="G1137" s="119"/>
      <c r="H1137" s="119"/>
      <c r="I1137" s="119"/>
    </row>
    <row r="1138" spans="1:9" x14ac:dyDescent="0.25">
      <c r="A1138" s="119"/>
      <c r="B1138" s="119"/>
      <c r="C1138" s="119"/>
      <c r="D1138" s="119"/>
      <c r="E1138" s="119"/>
      <c r="F1138" s="119"/>
      <c r="G1138" s="119"/>
      <c r="H1138" s="119"/>
      <c r="I1138" s="119"/>
    </row>
    <row r="1139" spans="1:9" x14ac:dyDescent="0.25">
      <c r="A1139" s="119"/>
      <c r="B1139" s="119"/>
      <c r="C1139" s="119"/>
      <c r="D1139" s="119"/>
      <c r="E1139" s="119"/>
      <c r="F1139" s="119"/>
      <c r="G1139" s="119"/>
      <c r="H1139" s="119"/>
      <c r="I1139" s="119"/>
    </row>
    <row r="1140" spans="1:9" x14ac:dyDescent="0.25">
      <c r="A1140" s="119"/>
      <c r="B1140" s="119"/>
      <c r="C1140" s="119"/>
      <c r="D1140" s="119"/>
      <c r="E1140" s="119"/>
      <c r="F1140" s="119"/>
      <c r="G1140" s="119"/>
      <c r="H1140" s="119"/>
      <c r="I1140" s="119"/>
    </row>
    <row r="1141" spans="1:9" x14ac:dyDescent="0.25">
      <c r="A1141" s="119"/>
      <c r="B1141" s="119"/>
      <c r="C1141" s="119"/>
      <c r="D1141" s="119"/>
      <c r="E1141" s="119"/>
      <c r="F1141" s="119"/>
      <c r="G1141" s="119"/>
      <c r="H1141" s="119"/>
      <c r="I1141" s="119"/>
    </row>
    <row r="1142" spans="1:9" x14ac:dyDescent="0.25">
      <c r="A1142" s="119"/>
      <c r="B1142" s="119"/>
      <c r="C1142" s="119"/>
      <c r="D1142" s="119"/>
      <c r="E1142" s="119"/>
      <c r="F1142" s="119"/>
      <c r="G1142" s="119"/>
      <c r="H1142" s="119"/>
      <c r="I1142" s="119"/>
    </row>
    <row r="1143" spans="1:9" x14ac:dyDescent="0.25">
      <c r="A1143" s="119"/>
      <c r="B1143" s="119"/>
      <c r="C1143" s="119"/>
      <c r="D1143" s="119"/>
      <c r="E1143" s="119"/>
      <c r="F1143" s="119"/>
      <c r="G1143" s="119"/>
      <c r="H1143" s="119"/>
      <c r="I1143" s="119"/>
    </row>
    <row r="1144" spans="1:9" x14ac:dyDescent="0.25">
      <c r="A1144" s="119"/>
      <c r="B1144" s="119"/>
      <c r="C1144" s="119"/>
      <c r="D1144" s="119"/>
      <c r="E1144" s="119"/>
      <c r="F1144" s="119"/>
      <c r="G1144" s="119"/>
      <c r="H1144" s="119"/>
      <c r="I1144" s="119"/>
    </row>
    <row r="1145" spans="1:9" x14ac:dyDescent="0.25">
      <c r="A1145" s="119"/>
      <c r="B1145" s="119"/>
      <c r="C1145" s="119"/>
      <c r="D1145" s="119"/>
      <c r="E1145" s="119"/>
      <c r="F1145" s="119"/>
      <c r="G1145" s="119"/>
      <c r="H1145" s="119"/>
      <c r="I1145" s="119"/>
    </row>
    <row r="1146" spans="1:9" x14ac:dyDescent="0.25">
      <c r="A1146" s="119"/>
      <c r="B1146" s="119"/>
      <c r="C1146" s="119"/>
      <c r="D1146" s="119"/>
      <c r="E1146" s="119"/>
      <c r="F1146" s="119"/>
      <c r="G1146" s="119"/>
      <c r="H1146" s="119"/>
      <c r="I1146" s="119"/>
    </row>
    <row r="1147" spans="1:9" x14ac:dyDescent="0.25">
      <c r="A1147" s="119"/>
      <c r="B1147" s="119"/>
      <c r="C1147" s="119"/>
      <c r="D1147" s="119"/>
      <c r="E1147" s="119"/>
      <c r="F1147" s="119"/>
      <c r="G1147" s="119"/>
      <c r="H1147" s="119"/>
      <c r="I1147" s="119"/>
    </row>
    <row r="1148" spans="1:9" x14ac:dyDescent="0.25">
      <c r="A1148" s="119"/>
      <c r="B1148" s="119"/>
      <c r="C1148" s="119"/>
      <c r="D1148" s="119"/>
      <c r="E1148" s="119"/>
      <c r="F1148" s="119"/>
      <c r="G1148" s="119"/>
      <c r="H1148" s="119"/>
      <c r="I1148" s="119"/>
    </row>
    <row r="1149" spans="1:9" x14ac:dyDescent="0.25">
      <c r="A1149" s="119"/>
      <c r="B1149" s="119"/>
      <c r="C1149" s="119"/>
      <c r="D1149" s="119"/>
      <c r="E1149" s="119"/>
      <c r="F1149" s="119"/>
      <c r="G1149" s="119"/>
      <c r="H1149" s="119"/>
      <c r="I1149" s="119"/>
    </row>
    <row r="1150" spans="1:9" x14ac:dyDescent="0.25">
      <c r="A1150" s="119"/>
      <c r="B1150" s="119"/>
      <c r="C1150" s="119"/>
      <c r="D1150" s="119"/>
      <c r="E1150" s="119"/>
      <c r="F1150" s="119"/>
      <c r="G1150" s="119"/>
      <c r="H1150" s="119"/>
      <c r="I1150" s="119"/>
    </row>
    <row r="1151" spans="1:9" x14ac:dyDescent="0.25">
      <c r="A1151" s="119"/>
      <c r="B1151" s="119"/>
      <c r="C1151" s="119"/>
      <c r="D1151" s="119"/>
      <c r="E1151" s="119"/>
      <c r="F1151" s="119"/>
      <c r="G1151" s="119"/>
      <c r="H1151" s="119"/>
      <c r="I1151" s="119"/>
    </row>
    <row r="1152" spans="1:9" x14ac:dyDescent="0.25">
      <c r="A1152" s="119"/>
      <c r="B1152" s="119"/>
      <c r="C1152" s="119"/>
      <c r="D1152" s="119"/>
      <c r="E1152" s="119"/>
      <c r="F1152" s="119"/>
      <c r="G1152" s="119"/>
      <c r="H1152" s="119"/>
      <c r="I1152" s="119"/>
    </row>
    <row r="1153" spans="1:9" x14ac:dyDescent="0.25">
      <c r="A1153" s="119"/>
      <c r="B1153" s="119"/>
      <c r="C1153" s="119"/>
      <c r="D1153" s="119"/>
      <c r="E1153" s="119"/>
      <c r="F1153" s="119"/>
      <c r="G1153" s="119"/>
      <c r="H1153" s="119"/>
      <c r="I1153" s="119"/>
    </row>
    <row r="1154" spans="1:9" x14ac:dyDescent="0.25">
      <c r="A1154" s="119"/>
      <c r="B1154" s="119"/>
      <c r="C1154" s="119"/>
      <c r="D1154" s="119"/>
      <c r="E1154" s="119"/>
      <c r="F1154" s="119"/>
      <c r="G1154" s="119"/>
      <c r="H1154" s="119"/>
      <c r="I1154" s="119"/>
    </row>
    <row r="1155" spans="1:9" x14ac:dyDescent="0.25">
      <c r="A1155" s="119"/>
      <c r="B1155" s="119"/>
      <c r="C1155" s="119"/>
      <c r="D1155" s="119"/>
      <c r="E1155" s="119"/>
      <c r="F1155" s="119"/>
      <c r="G1155" s="119"/>
      <c r="H1155" s="119"/>
      <c r="I1155" s="119"/>
    </row>
    <row r="1156" spans="1:9" x14ac:dyDescent="0.25">
      <c r="A1156" s="119"/>
      <c r="B1156" s="119"/>
      <c r="C1156" s="119"/>
      <c r="D1156" s="119"/>
      <c r="E1156" s="119"/>
      <c r="F1156" s="119"/>
      <c r="G1156" s="119"/>
      <c r="H1156" s="119"/>
      <c r="I1156" s="119"/>
    </row>
    <row r="1157" spans="1:9" x14ac:dyDescent="0.25">
      <c r="A1157" s="119"/>
      <c r="B1157" s="119"/>
      <c r="C1157" s="119"/>
      <c r="D1157" s="119"/>
      <c r="E1157" s="119"/>
      <c r="F1157" s="119"/>
      <c r="G1157" s="119"/>
      <c r="H1157" s="119"/>
      <c r="I1157" s="119"/>
    </row>
    <row r="1158" spans="1:9" x14ac:dyDescent="0.25">
      <c r="A1158" s="119"/>
      <c r="B1158" s="119"/>
      <c r="C1158" s="119"/>
      <c r="D1158" s="119"/>
      <c r="E1158" s="119"/>
      <c r="F1158" s="119"/>
      <c r="G1158" s="119"/>
      <c r="H1158" s="119"/>
      <c r="I1158" s="119"/>
    </row>
    <row r="1159" spans="1:9" x14ac:dyDescent="0.25">
      <c r="A1159" s="119"/>
      <c r="B1159" s="119"/>
      <c r="C1159" s="119"/>
      <c r="D1159" s="119"/>
      <c r="E1159" s="119"/>
      <c r="F1159" s="119"/>
      <c r="G1159" s="119"/>
      <c r="H1159" s="119"/>
      <c r="I1159" s="119"/>
    </row>
    <row r="1160" spans="1:9" x14ac:dyDescent="0.25">
      <c r="A1160" s="119"/>
      <c r="B1160" s="119"/>
      <c r="C1160" s="119"/>
      <c r="D1160" s="119"/>
      <c r="E1160" s="119"/>
      <c r="F1160" s="119"/>
      <c r="G1160" s="119"/>
      <c r="H1160" s="119"/>
      <c r="I1160" s="119"/>
    </row>
    <row r="1161" spans="1:9" x14ac:dyDescent="0.25">
      <c r="A1161" s="119"/>
      <c r="B1161" s="119"/>
      <c r="C1161" s="119"/>
      <c r="D1161" s="119"/>
      <c r="E1161" s="119"/>
      <c r="F1161" s="119"/>
      <c r="G1161" s="119"/>
      <c r="H1161" s="119"/>
      <c r="I1161" s="119"/>
    </row>
    <row r="1162" spans="1:9" x14ac:dyDescent="0.25">
      <c r="A1162" s="119"/>
      <c r="B1162" s="119"/>
      <c r="C1162" s="119"/>
      <c r="D1162" s="119"/>
      <c r="E1162" s="119"/>
      <c r="F1162" s="119"/>
      <c r="G1162" s="119"/>
      <c r="H1162" s="119"/>
      <c r="I1162" s="119"/>
    </row>
    <row r="1163" spans="1:9" x14ac:dyDescent="0.25">
      <c r="A1163" s="119"/>
      <c r="B1163" s="119"/>
      <c r="C1163" s="119"/>
      <c r="D1163" s="119"/>
      <c r="E1163" s="119"/>
      <c r="F1163" s="119"/>
      <c r="G1163" s="119"/>
      <c r="H1163" s="119"/>
      <c r="I1163" s="119"/>
    </row>
    <row r="1164" spans="1:9" x14ac:dyDescent="0.25">
      <c r="A1164" s="119"/>
      <c r="B1164" s="119"/>
      <c r="C1164" s="119"/>
      <c r="D1164" s="119"/>
      <c r="E1164" s="119"/>
      <c r="F1164" s="119"/>
      <c r="G1164" s="119"/>
      <c r="H1164" s="119"/>
      <c r="I1164" s="119"/>
    </row>
    <row r="1165" spans="1:9" x14ac:dyDescent="0.25">
      <c r="A1165" s="119"/>
      <c r="B1165" s="119"/>
      <c r="C1165" s="119"/>
      <c r="D1165" s="119"/>
      <c r="E1165" s="119"/>
      <c r="F1165" s="119"/>
      <c r="G1165" s="119"/>
      <c r="H1165" s="119"/>
      <c r="I1165" s="119"/>
    </row>
    <row r="1166" spans="1:9" x14ac:dyDescent="0.25">
      <c r="A1166" s="119"/>
      <c r="B1166" s="119"/>
      <c r="C1166" s="119"/>
      <c r="D1166" s="119"/>
      <c r="E1166" s="119"/>
      <c r="F1166" s="119"/>
      <c r="G1166" s="119"/>
      <c r="H1166" s="119"/>
      <c r="I1166" s="119"/>
    </row>
    <row r="1167" spans="1:9" x14ac:dyDescent="0.25">
      <c r="A1167" s="119"/>
      <c r="B1167" s="119"/>
      <c r="C1167" s="119"/>
      <c r="D1167" s="119"/>
      <c r="E1167" s="119"/>
      <c r="F1167" s="119"/>
      <c r="G1167" s="119"/>
      <c r="H1167" s="119"/>
      <c r="I1167" s="119"/>
    </row>
    <row r="1168" spans="1:9" x14ac:dyDescent="0.25">
      <c r="A1168" s="119"/>
      <c r="B1168" s="119"/>
      <c r="C1168" s="119"/>
      <c r="D1168" s="119"/>
      <c r="E1168" s="119"/>
      <c r="F1168" s="119"/>
      <c r="G1168" s="119"/>
      <c r="H1168" s="119"/>
      <c r="I1168" s="119"/>
    </row>
    <row r="1169" spans="1:9" x14ac:dyDescent="0.25">
      <c r="A1169" s="119"/>
      <c r="B1169" s="119"/>
      <c r="C1169" s="119"/>
      <c r="D1169" s="119"/>
      <c r="E1169" s="119"/>
      <c r="F1169" s="119"/>
      <c r="G1169" s="119"/>
      <c r="H1169" s="119"/>
      <c r="I1169" s="119"/>
    </row>
    <row r="1170" spans="1:9" x14ac:dyDescent="0.25">
      <c r="A1170" s="119"/>
      <c r="B1170" s="119"/>
      <c r="C1170" s="119"/>
      <c r="D1170" s="119"/>
      <c r="E1170" s="119"/>
      <c r="F1170" s="119"/>
      <c r="G1170" s="119"/>
      <c r="H1170" s="119"/>
      <c r="I1170" s="119"/>
    </row>
    <row r="1171" spans="1:9" x14ac:dyDescent="0.25">
      <c r="A1171" s="119"/>
      <c r="B1171" s="119"/>
      <c r="C1171" s="119"/>
      <c r="D1171" s="119"/>
      <c r="E1171" s="119"/>
      <c r="F1171" s="119"/>
      <c r="G1171" s="119"/>
      <c r="H1171" s="119"/>
      <c r="I1171" s="119"/>
    </row>
    <row r="1172" spans="1:9" x14ac:dyDescent="0.25">
      <c r="A1172" s="119"/>
      <c r="B1172" s="119"/>
      <c r="C1172" s="119"/>
      <c r="D1172" s="119"/>
      <c r="E1172" s="119"/>
      <c r="F1172" s="119"/>
      <c r="G1172" s="119"/>
      <c r="H1172" s="119"/>
      <c r="I1172" s="119"/>
    </row>
    <row r="1173" spans="1:9" x14ac:dyDescent="0.25">
      <c r="A1173" s="119"/>
      <c r="B1173" s="119"/>
      <c r="C1173" s="119"/>
      <c r="D1173" s="119"/>
      <c r="E1173" s="119"/>
      <c r="F1173" s="119"/>
      <c r="G1173" s="119"/>
      <c r="H1173" s="119"/>
      <c r="I1173" s="119"/>
    </row>
    <row r="1174" spans="1:9" x14ac:dyDescent="0.25">
      <c r="A1174" s="119"/>
      <c r="B1174" s="119"/>
      <c r="C1174" s="119"/>
      <c r="D1174" s="119"/>
      <c r="E1174" s="119"/>
      <c r="F1174" s="119"/>
      <c r="G1174" s="119"/>
      <c r="H1174" s="119"/>
      <c r="I1174" s="119"/>
    </row>
    <row r="1175" spans="1:9" x14ac:dyDescent="0.25">
      <c r="A1175" s="119"/>
      <c r="B1175" s="119"/>
      <c r="C1175" s="119"/>
      <c r="D1175" s="119"/>
      <c r="E1175" s="119"/>
      <c r="F1175" s="119"/>
      <c r="G1175" s="119"/>
      <c r="H1175" s="119"/>
      <c r="I1175" s="119"/>
    </row>
    <row r="1176" spans="1:9" x14ac:dyDescent="0.25">
      <c r="A1176" s="119"/>
      <c r="B1176" s="119"/>
      <c r="C1176" s="119"/>
      <c r="D1176" s="119"/>
      <c r="E1176" s="119"/>
      <c r="F1176" s="119"/>
      <c r="G1176" s="119"/>
      <c r="H1176" s="119"/>
      <c r="I1176" s="119"/>
    </row>
    <row r="1177" spans="1:9" x14ac:dyDescent="0.25">
      <c r="A1177" s="119"/>
      <c r="B1177" s="119"/>
      <c r="C1177" s="119"/>
      <c r="D1177" s="119"/>
      <c r="E1177" s="119"/>
      <c r="F1177" s="119"/>
      <c r="G1177" s="119"/>
      <c r="H1177" s="119"/>
      <c r="I1177" s="119"/>
    </row>
    <row r="1178" spans="1:9" x14ac:dyDescent="0.25">
      <c r="A1178" s="119"/>
      <c r="B1178" s="119"/>
      <c r="C1178" s="119"/>
      <c r="D1178" s="119"/>
      <c r="E1178" s="119"/>
      <c r="F1178" s="119"/>
      <c r="G1178" s="119"/>
      <c r="H1178" s="119"/>
      <c r="I1178" s="119"/>
    </row>
    <row r="1179" spans="1:9" x14ac:dyDescent="0.25">
      <c r="A1179" s="119"/>
      <c r="B1179" s="119"/>
      <c r="C1179" s="119"/>
      <c r="D1179" s="119"/>
      <c r="E1179" s="119"/>
      <c r="F1179" s="119"/>
      <c r="G1179" s="119"/>
      <c r="H1179" s="119"/>
      <c r="I1179" s="119"/>
    </row>
    <row r="1180" spans="1:9" x14ac:dyDescent="0.25">
      <c r="A1180" s="119"/>
      <c r="B1180" s="119"/>
      <c r="C1180" s="119"/>
      <c r="D1180" s="119"/>
      <c r="E1180" s="119"/>
      <c r="F1180" s="119"/>
      <c r="G1180" s="119"/>
      <c r="H1180" s="119"/>
      <c r="I1180" s="119"/>
    </row>
    <row r="1181" spans="1:9" x14ac:dyDescent="0.25">
      <c r="A1181" s="119"/>
      <c r="B1181" s="119"/>
      <c r="C1181" s="119"/>
      <c r="D1181" s="119"/>
      <c r="E1181" s="119"/>
      <c r="F1181" s="119"/>
      <c r="G1181" s="119"/>
      <c r="H1181" s="119"/>
      <c r="I1181" s="119"/>
    </row>
    <row r="1182" spans="1:9" x14ac:dyDescent="0.25">
      <c r="A1182" s="119"/>
      <c r="B1182" s="119"/>
      <c r="C1182" s="119"/>
      <c r="D1182" s="119"/>
      <c r="E1182" s="119"/>
      <c r="F1182" s="119"/>
      <c r="G1182" s="119"/>
      <c r="H1182" s="119"/>
      <c r="I1182" s="119"/>
    </row>
    <row r="1183" spans="1:9" x14ac:dyDescent="0.25">
      <c r="A1183" s="119"/>
      <c r="B1183" s="119"/>
      <c r="C1183" s="119"/>
      <c r="D1183" s="119"/>
      <c r="E1183" s="119"/>
      <c r="F1183" s="119"/>
      <c r="G1183" s="119"/>
      <c r="H1183" s="119"/>
      <c r="I1183" s="119"/>
    </row>
    <row r="1184" spans="1:9" x14ac:dyDescent="0.25">
      <c r="A1184" s="119"/>
      <c r="B1184" s="119"/>
      <c r="C1184" s="119"/>
      <c r="D1184" s="119"/>
      <c r="E1184" s="119"/>
      <c r="F1184" s="119"/>
      <c r="G1184" s="119"/>
      <c r="H1184" s="119"/>
      <c r="I1184" s="119"/>
    </row>
    <row r="1185" spans="1:9" x14ac:dyDescent="0.25">
      <c r="A1185" s="119"/>
      <c r="B1185" s="119"/>
      <c r="C1185" s="119"/>
      <c r="D1185" s="119"/>
      <c r="E1185" s="119"/>
      <c r="F1185" s="119"/>
      <c r="G1185" s="119"/>
      <c r="H1185" s="119"/>
      <c r="I1185" s="119"/>
    </row>
    <row r="1186" spans="1:9" x14ac:dyDescent="0.25">
      <c r="A1186" s="119"/>
      <c r="B1186" s="119"/>
      <c r="C1186" s="119"/>
      <c r="D1186" s="119"/>
      <c r="E1186" s="119"/>
      <c r="F1186" s="119"/>
      <c r="G1186" s="119"/>
      <c r="H1186" s="119"/>
      <c r="I1186" s="119"/>
    </row>
    <row r="1187" spans="1:9" x14ac:dyDescent="0.25">
      <c r="A1187" s="119"/>
      <c r="B1187" s="119"/>
      <c r="C1187" s="119"/>
      <c r="D1187" s="119"/>
      <c r="E1187" s="119"/>
      <c r="F1187" s="119"/>
      <c r="G1187" s="119"/>
      <c r="H1187" s="119"/>
      <c r="I1187" s="119"/>
    </row>
    <row r="1188" spans="1:9" x14ac:dyDescent="0.25">
      <c r="A1188" s="119"/>
      <c r="B1188" s="119"/>
      <c r="C1188" s="119"/>
      <c r="D1188" s="119"/>
      <c r="E1188" s="119"/>
      <c r="F1188" s="119"/>
      <c r="G1188" s="119"/>
      <c r="H1188" s="119"/>
      <c r="I1188" s="119"/>
    </row>
    <row r="1189" spans="1:9" x14ac:dyDescent="0.25">
      <c r="A1189" s="119"/>
      <c r="B1189" s="119"/>
      <c r="C1189" s="119"/>
      <c r="D1189" s="119"/>
      <c r="E1189" s="119"/>
      <c r="F1189" s="119"/>
      <c r="G1189" s="119"/>
      <c r="H1189" s="119"/>
      <c r="I1189" s="119"/>
    </row>
    <row r="1190" spans="1:9" x14ac:dyDescent="0.25">
      <c r="A1190" s="119"/>
      <c r="B1190" s="119"/>
      <c r="C1190" s="119"/>
      <c r="D1190" s="119"/>
      <c r="E1190" s="119"/>
      <c r="F1190" s="119"/>
      <c r="G1190" s="119"/>
      <c r="H1190" s="119"/>
      <c r="I1190" s="119"/>
    </row>
    <row r="1191" spans="1:9" x14ac:dyDescent="0.25">
      <c r="A1191" s="119"/>
      <c r="B1191" s="119"/>
      <c r="C1191" s="119"/>
      <c r="D1191" s="119"/>
      <c r="E1191" s="119"/>
      <c r="F1191" s="119"/>
      <c r="G1191" s="119"/>
      <c r="H1191" s="119"/>
      <c r="I1191" s="119"/>
    </row>
    <row r="1192" spans="1:9" x14ac:dyDescent="0.25">
      <c r="A1192" s="119"/>
      <c r="B1192" s="119"/>
      <c r="C1192" s="119"/>
      <c r="D1192" s="119"/>
      <c r="E1192" s="119"/>
      <c r="F1192" s="119"/>
      <c r="G1192" s="119"/>
      <c r="H1192" s="119"/>
      <c r="I1192" s="119"/>
    </row>
    <row r="1193" spans="1:9" x14ac:dyDescent="0.25">
      <c r="A1193" s="119"/>
      <c r="B1193" s="119"/>
      <c r="C1193" s="119"/>
      <c r="D1193" s="119"/>
      <c r="E1193" s="119"/>
      <c r="F1193" s="119"/>
      <c r="G1193" s="119"/>
      <c r="H1193" s="119"/>
      <c r="I1193" s="119"/>
    </row>
    <row r="1194" spans="1:9" x14ac:dyDescent="0.25">
      <c r="A1194" s="119"/>
      <c r="B1194" s="119"/>
      <c r="C1194" s="119"/>
      <c r="D1194" s="119"/>
      <c r="E1194" s="119"/>
      <c r="F1194" s="119"/>
      <c r="G1194" s="119"/>
      <c r="H1194" s="119"/>
      <c r="I1194" s="119"/>
    </row>
    <row r="1195" spans="1:9" x14ac:dyDescent="0.25">
      <c r="A1195" s="119"/>
      <c r="B1195" s="119"/>
      <c r="C1195" s="119"/>
      <c r="D1195" s="119"/>
      <c r="E1195" s="119"/>
      <c r="F1195" s="119"/>
      <c r="G1195" s="119"/>
      <c r="H1195" s="119"/>
      <c r="I1195" s="119"/>
    </row>
    <row r="1196" spans="1:9" x14ac:dyDescent="0.25">
      <c r="A1196" s="119"/>
      <c r="B1196" s="119"/>
      <c r="C1196" s="119"/>
      <c r="D1196" s="119"/>
      <c r="E1196" s="119"/>
      <c r="F1196" s="119"/>
      <c r="G1196" s="119"/>
      <c r="H1196" s="119"/>
      <c r="I1196" s="119"/>
    </row>
    <row r="1197" spans="1:9" x14ac:dyDescent="0.25">
      <c r="A1197" s="119"/>
      <c r="B1197" s="119"/>
      <c r="C1197" s="119"/>
      <c r="D1197" s="119"/>
      <c r="E1197" s="119"/>
      <c r="F1197" s="119"/>
      <c r="G1197" s="119"/>
      <c r="H1197" s="119"/>
      <c r="I1197" s="119"/>
    </row>
    <row r="1198" spans="1:9" x14ac:dyDescent="0.25">
      <c r="A1198" s="119"/>
      <c r="B1198" s="119"/>
      <c r="C1198" s="119"/>
      <c r="D1198" s="119"/>
      <c r="E1198" s="119"/>
      <c r="F1198" s="119"/>
      <c r="G1198" s="119"/>
      <c r="H1198" s="119"/>
      <c r="I1198" s="119"/>
    </row>
    <row r="1199" spans="1:9" x14ac:dyDescent="0.25">
      <c r="A1199" s="119"/>
      <c r="B1199" s="119"/>
      <c r="C1199" s="119"/>
      <c r="D1199" s="119"/>
      <c r="E1199" s="119"/>
      <c r="F1199" s="119"/>
      <c r="G1199" s="119"/>
      <c r="H1199" s="119"/>
      <c r="I1199" s="119"/>
    </row>
    <row r="1200" spans="1:9" x14ac:dyDescent="0.25">
      <c r="A1200" s="119"/>
      <c r="B1200" s="119"/>
      <c r="C1200" s="119"/>
      <c r="D1200" s="119"/>
      <c r="E1200" s="119"/>
      <c r="F1200" s="119"/>
      <c r="G1200" s="119"/>
      <c r="H1200" s="119"/>
      <c r="I1200" s="119"/>
    </row>
    <row r="1201" spans="1:9" x14ac:dyDescent="0.25">
      <c r="A1201" s="119"/>
      <c r="B1201" s="119"/>
      <c r="C1201" s="119"/>
      <c r="D1201" s="119"/>
      <c r="E1201" s="119"/>
      <c r="F1201" s="119"/>
      <c r="G1201" s="119"/>
      <c r="H1201" s="119"/>
      <c r="I1201" s="119"/>
    </row>
    <row r="1202" spans="1:9" x14ac:dyDescent="0.25">
      <c r="A1202" s="119"/>
      <c r="B1202" s="119"/>
      <c r="C1202" s="119"/>
      <c r="D1202" s="119"/>
      <c r="E1202" s="119"/>
      <c r="F1202" s="119"/>
      <c r="G1202" s="119"/>
      <c r="H1202" s="119"/>
      <c r="I1202" s="119"/>
    </row>
    <row r="1203" spans="1:9" x14ac:dyDescent="0.25">
      <c r="A1203" s="119"/>
      <c r="B1203" s="119"/>
      <c r="C1203" s="119"/>
      <c r="D1203" s="119"/>
      <c r="E1203" s="119"/>
      <c r="F1203" s="119"/>
      <c r="G1203" s="119"/>
      <c r="H1203" s="119"/>
      <c r="I1203" s="119"/>
    </row>
    <row r="1204" spans="1:9" x14ac:dyDescent="0.25">
      <c r="A1204" s="119"/>
      <c r="B1204" s="119"/>
      <c r="C1204" s="119"/>
      <c r="D1204" s="119"/>
      <c r="E1204" s="119"/>
      <c r="F1204" s="119"/>
      <c r="G1204" s="119"/>
      <c r="H1204" s="119"/>
      <c r="I1204" s="119"/>
    </row>
    <row r="1205" spans="1:9" x14ac:dyDescent="0.25">
      <c r="A1205" s="119"/>
      <c r="B1205" s="119"/>
      <c r="C1205" s="119"/>
      <c r="D1205" s="119"/>
      <c r="E1205" s="119"/>
      <c r="F1205" s="119"/>
      <c r="G1205" s="119"/>
      <c r="H1205" s="119"/>
      <c r="I1205" s="119"/>
    </row>
    <row r="1206" spans="1:9" x14ac:dyDescent="0.25">
      <c r="A1206" s="119"/>
      <c r="B1206" s="119"/>
      <c r="C1206" s="119"/>
      <c r="D1206" s="119"/>
      <c r="E1206" s="119"/>
      <c r="F1206" s="119"/>
      <c r="G1206" s="119"/>
      <c r="H1206" s="119"/>
      <c r="I1206" s="119"/>
    </row>
    <row r="1207" spans="1:9" x14ac:dyDescent="0.25">
      <c r="A1207" s="119"/>
      <c r="B1207" s="119"/>
      <c r="C1207" s="119"/>
      <c r="D1207" s="119"/>
      <c r="E1207" s="119"/>
      <c r="F1207" s="119"/>
      <c r="G1207" s="119"/>
      <c r="H1207" s="119"/>
      <c r="I1207" s="119"/>
    </row>
    <row r="1208" spans="1:9" x14ac:dyDescent="0.25">
      <c r="A1208" s="119"/>
      <c r="B1208" s="119"/>
      <c r="C1208" s="119"/>
      <c r="D1208" s="119"/>
      <c r="E1208" s="119"/>
      <c r="F1208" s="119"/>
      <c r="G1208" s="119"/>
      <c r="H1208" s="119"/>
      <c r="I1208" s="119"/>
    </row>
    <row r="1209" spans="1:9" x14ac:dyDescent="0.25">
      <c r="A1209" s="119"/>
      <c r="B1209" s="119"/>
      <c r="C1209" s="119"/>
      <c r="D1209" s="119"/>
      <c r="E1209" s="119"/>
      <c r="F1209" s="119"/>
      <c r="G1209" s="119"/>
      <c r="H1209" s="119"/>
      <c r="I1209" s="119"/>
    </row>
    <row r="1210" spans="1:9" x14ac:dyDescent="0.25">
      <c r="A1210" s="119"/>
      <c r="B1210" s="119"/>
      <c r="C1210" s="119"/>
      <c r="D1210" s="119"/>
      <c r="E1210" s="119"/>
      <c r="F1210" s="119"/>
      <c r="G1210" s="119"/>
      <c r="H1210" s="119"/>
      <c r="I1210" s="119"/>
    </row>
    <row r="1211" spans="1:9" x14ac:dyDescent="0.25">
      <c r="A1211" s="119"/>
      <c r="B1211" s="119"/>
      <c r="C1211" s="119"/>
      <c r="D1211" s="119"/>
      <c r="E1211" s="119"/>
      <c r="F1211" s="119"/>
      <c r="G1211" s="119"/>
      <c r="H1211" s="119"/>
      <c r="I1211" s="119"/>
    </row>
    <row r="1212" spans="1:9" x14ac:dyDescent="0.25">
      <c r="A1212" s="119"/>
      <c r="B1212" s="119"/>
      <c r="C1212" s="119"/>
      <c r="D1212" s="119"/>
      <c r="E1212" s="119"/>
      <c r="F1212" s="119"/>
      <c r="G1212" s="119"/>
      <c r="H1212" s="119"/>
      <c r="I1212" s="119"/>
    </row>
    <row r="1213" spans="1:9" x14ac:dyDescent="0.25">
      <c r="A1213" s="119"/>
      <c r="B1213" s="119"/>
      <c r="C1213" s="119"/>
      <c r="D1213" s="119"/>
      <c r="E1213" s="119"/>
      <c r="F1213" s="119"/>
      <c r="G1213" s="119"/>
      <c r="H1213" s="119"/>
      <c r="I1213" s="119"/>
    </row>
    <row r="1214" spans="1:9" x14ac:dyDescent="0.25">
      <c r="A1214" s="119"/>
      <c r="B1214" s="119"/>
      <c r="C1214" s="119"/>
      <c r="D1214" s="119"/>
      <c r="E1214" s="119"/>
      <c r="F1214" s="119"/>
      <c r="G1214" s="119"/>
      <c r="H1214" s="119"/>
      <c r="I1214" s="119"/>
    </row>
    <row r="1215" spans="1:9" x14ac:dyDescent="0.25">
      <c r="A1215" s="119"/>
      <c r="B1215" s="119"/>
      <c r="C1215" s="119"/>
      <c r="D1215" s="119"/>
      <c r="E1215" s="119"/>
      <c r="F1215" s="119"/>
      <c r="G1215" s="119"/>
      <c r="H1215" s="119"/>
      <c r="I1215" s="119"/>
    </row>
    <row r="1216" spans="1:9" x14ac:dyDescent="0.25">
      <c r="A1216" s="119"/>
      <c r="B1216" s="119"/>
      <c r="C1216" s="119"/>
      <c r="D1216" s="119"/>
      <c r="E1216" s="119"/>
      <c r="F1216" s="119"/>
      <c r="G1216" s="119"/>
      <c r="H1216" s="119"/>
      <c r="I1216" s="119"/>
    </row>
    <row r="1217" spans="1:9" x14ac:dyDescent="0.25">
      <c r="A1217" s="119"/>
      <c r="B1217" s="119"/>
      <c r="C1217" s="119"/>
      <c r="D1217" s="119"/>
      <c r="E1217" s="119"/>
      <c r="F1217" s="119"/>
      <c r="G1217" s="119"/>
      <c r="H1217" s="119"/>
      <c r="I1217" s="119"/>
    </row>
    <row r="1218" spans="1:9" x14ac:dyDescent="0.25">
      <c r="A1218" s="119"/>
      <c r="B1218" s="119"/>
      <c r="C1218" s="119"/>
      <c r="D1218" s="119"/>
      <c r="E1218" s="119"/>
      <c r="F1218" s="119"/>
      <c r="G1218" s="119"/>
      <c r="H1218" s="119"/>
      <c r="I1218" s="119"/>
    </row>
    <row r="1219" spans="1:9" x14ac:dyDescent="0.25">
      <c r="A1219" s="119"/>
      <c r="B1219" s="119"/>
      <c r="C1219" s="119"/>
      <c r="D1219" s="119"/>
      <c r="E1219" s="119"/>
      <c r="F1219" s="119"/>
      <c r="G1219" s="119"/>
      <c r="H1219" s="119"/>
      <c r="I1219" s="119"/>
    </row>
    <row r="1220" spans="1:9" x14ac:dyDescent="0.25">
      <c r="A1220" s="119"/>
      <c r="B1220" s="119"/>
      <c r="C1220" s="119"/>
      <c r="D1220" s="119"/>
      <c r="E1220" s="119"/>
      <c r="F1220" s="119"/>
      <c r="G1220" s="119"/>
      <c r="H1220" s="119"/>
      <c r="I1220" s="119"/>
    </row>
    <row r="1221" spans="1:9" x14ac:dyDescent="0.25">
      <c r="A1221" s="119"/>
      <c r="B1221" s="119"/>
      <c r="C1221" s="119"/>
      <c r="D1221" s="119"/>
      <c r="E1221" s="119"/>
      <c r="F1221" s="119"/>
      <c r="G1221" s="119"/>
      <c r="H1221" s="119"/>
      <c r="I1221" s="119"/>
    </row>
    <row r="1222" spans="1:9" x14ac:dyDescent="0.25">
      <c r="A1222" s="119"/>
      <c r="B1222" s="119"/>
      <c r="C1222" s="119"/>
      <c r="D1222" s="119"/>
      <c r="E1222" s="119"/>
      <c r="F1222" s="119"/>
      <c r="G1222" s="119"/>
      <c r="H1222" s="119"/>
      <c r="I1222" s="119"/>
    </row>
    <row r="1223" spans="1:9" x14ac:dyDescent="0.25">
      <c r="A1223" s="119"/>
      <c r="B1223" s="119"/>
      <c r="C1223" s="119"/>
      <c r="D1223" s="119"/>
      <c r="E1223" s="119"/>
      <c r="F1223" s="119"/>
      <c r="G1223" s="119"/>
      <c r="H1223" s="119"/>
      <c r="I1223" s="119"/>
    </row>
    <row r="1224" spans="1:9" x14ac:dyDescent="0.25">
      <c r="A1224" s="119"/>
      <c r="B1224" s="119"/>
      <c r="C1224" s="119"/>
      <c r="D1224" s="119"/>
      <c r="E1224" s="119"/>
      <c r="F1224" s="119"/>
      <c r="G1224" s="119"/>
      <c r="H1224" s="119"/>
      <c r="I1224" s="119"/>
    </row>
    <row r="1225" spans="1:9" x14ac:dyDescent="0.25">
      <c r="A1225" s="119"/>
      <c r="B1225" s="119"/>
      <c r="C1225" s="119"/>
      <c r="D1225" s="119"/>
      <c r="E1225" s="119"/>
      <c r="F1225" s="119"/>
      <c r="G1225" s="119"/>
      <c r="H1225" s="119"/>
      <c r="I1225" s="119"/>
    </row>
    <row r="1226" spans="1:9" x14ac:dyDescent="0.25">
      <c r="A1226" s="119"/>
      <c r="B1226" s="119"/>
      <c r="C1226" s="119"/>
      <c r="D1226" s="119"/>
      <c r="E1226" s="119"/>
      <c r="F1226" s="119"/>
      <c r="G1226" s="119"/>
      <c r="H1226" s="119"/>
      <c r="I1226" s="119"/>
    </row>
    <row r="1227" spans="1:9" x14ac:dyDescent="0.25">
      <c r="A1227" s="119"/>
      <c r="B1227" s="119"/>
      <c r="C1227" s="119"/>
      <c r="D1227" s="119"/>
      <c r="E1227" s="119"/>
      <c r="F1227" s="119"/>
      <c r="G1227" s="119"/>
      <c r="H1227" s="119"/>
      <c r="I1227" s="119"/>
    </row>
    <row r="1228" spans="1:9" x14ac:dyDescent="0.25">
      <c r="A1228" s="119"/>
      <c r="B1228" s="119"/>
      <c r="C1228" s="119"/>
      <c r="D1228" s="119"/>
      <c r="E1228" s="119"/>
      <c r="F1228" s="119"/>
      <c r="G1228" s="119"/>
      <c r="H1228" s="119"/>
      <c r="I1228" s="119"/>
    </row>
    <row r="1229" spans="1:9" x14ac:dyDescent="0.25">
      <c r="A1229" s="119"/>
      <c r="B1229" s="119"/>
      <c r="C1229" s="119"/>
      <c r="D1229" s="119"/>
      <c r="E1229" s="119"/>
      <c r="F1229" s="119"/>
      <c r="G1229" s="119"/>
      <c r="H1229" s="119"/>
      <c r="I1229" s="119"/>
    </row>
    <row r="1230" spans="1:9" x14ac:dyDescent="0.25">
      <c r="A1230" s="119"/>
      <c r="B1230" s="119"/>
      <c r="C1230" s="119"/>
      <c r="D1230" s="119"/>
      <c r="E1230" s="119"/>
      <c r="F1230" s="119"/>
      <c r="G1230" s="119"/>
      <c r="H1230" s="119"/>
      <c r="I1230" s="119"/>
    </row>
    <row r="1231" spans="1:9" x14ac:dyDescent="0.25">
      <c r="A1231" s="119"/>
      <c r="B1231" s="119"/>
      <c r="C1231" s="119"/>
      <c r="D1231" s="119"/>
      <c r="E1231" s="119"/>
      <c r="F1231" s="119"/>
      <c r="G1231" s="119"/>
      <c r="H1231" s="119"/>
      <c r="I1231" s="119"/>
    </row>
    <row r="1232" spans="1:9" x14ac:dyDescent="0.25">
      <c r="A1232" s="119"/>
      <c r="B1232" s="119"/>
      <c r="C1232" s="119"/>
      <c r="D1232" s="119"/>
      <c r="E1232" s="119"/>
      <c r="F1232" s="119"/>
      <c r="G1232" s="119"/>
      <c r="H1232" s="119"/>
      <c r="I1232" s="119"/>
    </row>
    <row r="1233" spans="1:9" x14ac:dyDescent="0.25">
      <c r="A1233" s="119"/>
      <c r="B1233" s="119"/>
      <c r="C1233" s="119"/>
      <c r="D1233" s="119"/>
      <c r="E1233" s="119"/>
      <c r="F1233" s="119"/>
      <c r="G1233" s="119"/>
      <c r="H1233" s="119"/>
      <c r="I1233" s="119"/>
    </row>
    <row r="1234" spans="1:9" x14ac:dyDescent="0.25">
      <c r="A1234" s="119"/>
      <c r="B1234" s="119"/>
      <c r="C1234" s="119"/>
      <c r="D1234" s="119"/>
      <c r="E1234" s="119"/>
      <c r="F1234" s="119"/>
      <c r="G1234" s="119"/>
      <c r="H1234" s="119"/>
      <c r="I1234" s="119"/>
    </row>
    <row r="1235" spans="1:9" x14ac:dyDescent="0.25">
      <c r="A1235" s="119"/>
      <c r="B1235" s="119"/>
      <c r="C1235" s="119"/>
      <c r="D1235" s="119"/>
      <c r="E1235" s="119"/>
      <c r="F1235" s="119"/>
      <c r="G1235" s="119"/>
      <c r="H1235" s="119"/>
      <c r="I1235" s="119"/>
    </row>
    <row r="1236" spans="1:9" x14ac:dyDescent="0.25">
      <c r="A1236" s="119"/>
      <c r="B1236" s="119"/>
      <c r="C1236" s="119"/>
      <c r="D1236" s="119"/>
      <c r="E1236" s="119"/>
      <c r="F1236" s="119"/>
      <c r="G1236" s="119"/>
      <c r="H1236" s="119"/>
      <c r="I1236" s="119"/>
    </row>
    <row r="1237" spans="1:9" x14ac:dyDescent="0.25">
      <c r="A1237" s="119"/>
      <c r="B1237" s="119"/>
      <c r="C1237" s="119"/>
      <c r="D1237" s="119"/>
      <c r="E1237" s="119"/>
      <c r="F1237" s="119"/>
      <c r="G1237" s="119"/>
      <c r="H1237" s="119"/>
      <c r="I1237" s="119"/>
    </row>
    <row r="1238" spans="1:9" x14ac:dyDescent="0.25">
      <c r="A1238" s="119"/>
      <c r="B1238" s="119"/>
      <c r="C1238" s="119"/>
      <c r="D1238" s="119"/>
      <c r="E1238" s="119"/>
      <c r="F1238" s="119"/>
      <c r="G1238" s="119"/>
      <c r="H1238" s="119"/>
      <c r="I1238" s="119"/>
    </row>
    <row r="1239" spans="1:9" x14ac:dyDescent="0.25">
      <c r="A1239" s="119"/>
      <c r="B1239" s="119"/>
      <c r="C1239" s="119"/>
      <c r="D1239" s="119"/>
      <c r="E1239" s="119"/>
      <c r="F1239" s="119"/>
      <c r="G1239" s="119"/>
      <c r="H1239" s="119"/>
      <c r="I1239" s="119"/>
    </row>
    <row r="1240" spans="1:9" x14ac:dyDescent="0.25">
      <c r="A1240" s="119"/>
      <c r="B1240" s="119"/>
      <c r="C1240" s="119"/>
      <c r="D1240" s="119"/>
      <c r="E1240" s="119"/>
      <c r="F1240" s="119"/>
      <c r="G1240" s="119"/>
      <c r="H1240" s="119"/>
      <c r="I1240" s="119"/>
    </row>
    <row r="1241" spans="1:9" x14ac:dyDescent="0.25">
      <c r="A1241" s="119"/>
      <c r="B1241" s="119"/>
      <c r="C1241" s="119"/>
      <c r="D1241" s="119"/>
      <c r="E1241" s="119"/>
      <c r="F1241" s="119"/>
      <c r="G1241" s="119"/>
      <c r="H1241" s="119"/>
      <c r="I1241" s="119"/>
    </row>
    <row r="1242" spans="1:9" x14ac:dyDescent="0.25">
      <c r="A1242" s="119"/>
      <c r="B1242" s="119"/>
      <c r="C1242" s="119"/>
      <c r="D1242" s="119"/>
      <c r="E1242" s="119"/>
      <c r="F1242" s="119"/>
      <c r="G1242" s="119"/>
      <c r="H1242" s="119"/>
      <c r="I1242" s="119"/>
    </row>
    <row r="1243" spans="1:9" x14ac:dyDescent="0.25">
      <c r="A1243" s="119"/>
      <c r="B1243" s="119"/>
      <c r="C1243" s="119"/>
      <c r="D1243" s="119"/>
      <c r="E1243" s="119"/>
      <c r="F1243" s="119"/>
      <c r="G1243" s="119"/>
      <c r="H1243" s="119"/>
      <c r="I1243" s="119"/>
    </row>
    <row r="1244" spans="1:9" x14ac:dyDescent="0.25">
      <c r="A1244" s="119"/>
      <c r="B1244" s="119"/>
      <c r="C1244" s="119"/>
      <c r="D1244" s="119"/>
      <c r="E1244" s="119"/>
      <c r="F1244" s="119"/>
      <c r="G1244" s="119"/>
      <c r="H1244" s="119"/>
      <c r="I1244" s="119"/>
    </row>
    <row r="1245" spans="1:9" x14ac:dyDescent="0.25">
      <c r="A1245" s="119"/>
      <c r="B1245" s="119"/>
      <c r="C1245" s="119"/>
      <c r="D1245" s="119"/>
      <c r="E1245" s="119"/>
      <c r="F1245" s="119"/>
      <c r="G1245" s="119"/>
      <c r="H1245" s="119"/>
      <c r="I1245" s="119"/>
    </row>
    <row r="1246" spans="1:9" x14ac:dyDescent="0.25">
      <c r="A1246" s="119"/>
      <c r="B1246" s="119"/>
      <c r="C1246" s="119"/>
      <c r="D1246" s="119"/>
      <c r="E1246" s="119"/>
      <c r="F1246" s="119"/>
      <c r="G1246" s="119"/>
      <c r="H1246" s="119"/>
      <c r="I1246" s="119"/>
    </row>
    <row r="1247" spans="1:9" x14ac:dyDescent="0.25">
      <c r="A1247" s="119"/>
      <c r="B1247" s="119"/>
      <c r="C1247" s="119"/>
      <c r="D1247" s="119"/>
      <c r="E1247" s="119"/>
      <c r="F1247" s="119"/>
      <c r="G1247" s="119"/>
      <c r="H1247" s="119"/>
      <c r="I1247" s="119"/>
    </row>
    <row r="1248" spans="1:9" x14ac:dyDescent="0.25">
      <c r="A1248" s="119"/>
      <c r="B1248" s="119"/>
      <c r="C1248" s="119"/>
      <c r="D1248" s="119"/>
      <c r="E1248" s="119"/>
      <c r="F1248" s="119"/>
      <c r="G1248" s="119"/>
      <c r="H1248" s="119"/>
      <c r="I1248" s="119"/>
    </row>
    <row r="1249" spans="1:9" x14ac:dyDescent="0.25">
      <c r="A1249" s="119"/>
      <c r="B1249" s="119"/>
      <c r="C1249" s="119"/>
      <c r="D1249" s="119"/>
      <c r="E1249" s="119"/>
      <c r="F1249" s="119"/>
      <c r="G1249" s="119"/>
      <c r="H1249" s="119"/>
      <c r="I1249" s="119"/>
    </row>
    <row r="1250" spans="1:9" x14ac:dyDescent="0.25">
      <c r="A1250" s="119"/>
      <c r="B1250" s="119"/>
      <c r="C1250" s="119"/>
      <c r="D1250" s="119"/>
      <c r="E1250" s="119"/>
      <c r="F1250" s="119"/>
      <c r="G1250" s="119"/>
      <c r="H1250" s="119"/>
      <c r="I1250" s="119"/>
    </row>
    <row r="1251" spans="1:9" x14ac:dyDescent="0.25">
      <c r="A1251" s="119"/>
      <c r="B1251" s="119"/>
      <c r="C1251" s="119"/>
      <c r="D1251" s="119"/>
      <c r="E1251" s="119"/>
      <c r="F1251" s="119"/>
      <c r="G1251" s="119"/>
      <c r="H1251" s="119"/>
      <c r="I1251" s="119"/>
    </row>
    <row r="1252" spans="1:9" x14ac:dyDescent="0.25">
      <c r="A1252" s="119"/>
      <c r="B1252" s="119"/>
      <c r="C1252" s="119"/>
      <c r="D1252" s="119"/>
      <c r="E1252" s="119"/>
      <c r="F1252" s="119"/>
      <c r="G1252" s="119"/>
      <c r="H1252" s="119"/>
      <c r="I1252" s="119"/>
    </row>
    <row r="1253" spans="1:9" x14ac:dyDescent="0.25">
      <c r="A1253" s="119"/>
      <c r="B1253" s="119"/>
      <c r="C1253" s="119"/>
      <c r="D1253" s="119"/>
      <c r="E1253" s="119"/>
      <c r="F1253" s="119"/>
      <c r="G1253" s="119"/>
      <c r="H1253" s="119"/>
      <c r="I1253" s="119"/>
    </row>
    <row r="1254" spans="1:9" x14ac:dyDescent="0.25">
      <c r="A1254" s="119"/>
      <c r="B1254" s="119"/>
      <c r="C1254" s="119"/>
      <c r="D1254" s="119"/>
      <c r="E1254" s="119"/>
      <c r="F1254" s="119"/>
      <c r="G1254" s="119"/>
      <c r="H1254" s="119"/>
      <c r="I1254" s="119"/>
    </row>
    <row r="1255" spans="1:9" x14ac:dyDescent="0.25">
      <c r="A1255" s="119"/>
      <c r="B1255" s="119"/>
      <c r="C1255" s="119"/>
      <c r="D1255" s="119"/>
      <c r="E1255" s="119"/>
      <c r="F1255" s="119"/>
      <c r="G1255" s="119"/>
      <c r="H1255" s="119"/>
      <c r="I1255" s="119"/>
    </row>
    <row r="1256" spans="1:9" x14ac:dyDescent="0.25">
      <c r="A1256" s="119"/>
      <c r="B1256" s="119"/>
      <c r="C1256" s="119"/>
      <c r="D1256" s="119"/>
      <c r="E1256" s="119"/>
      <c r="F1256" s="119"/>
      <c r="G1256" s="119"/>
      <c r="H1256" s="119"/>
      <c r="I1256" s="119"/>
    </row>
    <row r="1257" spans="1:9" x14ac:dyDescent="0.25">
      <c r="A1257" s="119"/>
      <c r="B1257" s="119"/>
      <c r="C1257" s="119"/>
      <c r="D1257" s="119"/>
      <c r="E1257" s="119"/>
      <c r="F1257" s="119"/>
      <c r="G1257" s="119"/>
      <c r="H1257" s="119"/>
      <c r="I1257" s="119"/>
    </row>
    <row r="1258" spans="1:9" x14ac:dyDescent="0.25">
      <c r="A1258" s="119"/>
      <c r="B1258" s="119"/>
      <c r="C1258" s="119"/>
      <c r="D1258" s="119"/>
      <c r="E1258" s="119"/>
      <c r="F1258" s="119"/>
      <c r="G1258" s="119"/>
      <c r="H1258" s="119"/>
      <c r="I1258" s="119"/>
    </row>
    <row r="1259" spans="1:9" x14ac:dyDescent="0.25">
      <c r="A1259" s="119"/>
      <c r="B1259" s="119"/>
      <c r="C1259" s="119"/>
      <c r="D1259" s="119"/>
      <c r="E1259" s="119"/>
      <c r="F1259" s="119"/>
      <c r="G1259" s="119"/>
      <c r="H1259" s="119"/>
      <c r="I1259" s="119"/>
    </row>
    <row r="1260" spans="1:9" x14ac:dyDescent="0.25">
      <c r="A1260" s="119"/>
      <c r="B1260" s="119"/>
      <c r="C1260" s="119"/>
      <c r="D1260" s="119"/>
      <c r="E1260" s="119"/>
      <c r="F1260" s="119"/>
      <c r="G1260" s="119"/>
      <c r="H1260" s="119"/>
      <c r="I1260" s="119"/>
    </row>
    <row r="1261" spans="1:9" x14ac:dyDescent="0.25">
      <c r="A1261" s="119"/>
      <c r="B1261" s="119"/>
      <c r="C1261" s="119"/>
      <c r="D1261" s="119"/>
      <c r="E1261" s="119"/>
      <c r="F1261" s="119"/>
      <c r="G1261" s="119"/>
      <c r="H1261" s="119"/>
      <c r="I1261" s="119"/>
    </row>
    <row r="1262" spans="1:9" x14ac:dyDescent="0.25">
      <c r="A1262" s="119"/>
      <c r="B1262" s="119"/>
      <c r="C1262" s="119"/>
      <c r="D1262" s="119"/>
      <c r="E1262" s="119"/>
      <c r="F1262" s="119"/>
      <c r="G1262" s="119"/>
      <c r="H1262" s="119"/>
      <c r="I1262" s="119"/>
    </row>
    <row r="1263" spans="1:9" x14ac:dyDescent="0.25">
      <c r="A1263" s="119"/>
      <c r="B1263" s="119"/>
      <c r="C1263" s="119"/>
      <c r="D1263" s="119"/>
      <c r="E1263" s="119"/>
      <c r="F1263" s="119"/>
      <c r="G1263" s="119"/>
      <c r="H1263" s="119"/>
      <c r="I1263" s="119"/>
    </row>
    <row r="1264" spans="1:9" x14ac:dyDescent="0.25">
      <c r="A1264" s="119"/>
      <c r="B1264" s="119"/>
      <c r="C1264" s="119"/>
      <c r="D1264" s="119"/>
      <c r="E1264" s="119"/>
      <c r="F1264" s="119"/>
      <c r="G1264" s="119"/>
      <c r="H1264" s="119"/>
      <c r="I1264" s="119"/>
    </row>
    <row r="1265" spans="1:9" x14ac:dyDescent="0.25">
      <c r="A1265" s="119"/>
      <c r="B1265" s="119"/>
      <c r="C1265" s="119"/>
      <c r="D1265" s="119"/>
      <c r="E1265" s="119"/>
      <c r="F1265" s="119"/>
      <c r="G1265" s="119"/>
      <c r="H1265" s="119"/>
      <c r="I1265" s="119"/>
    </row>
    <row r="1266" spans="1:9" x14ac:dyDescent="0.25">
      <c r="A1266" s="119"/>
      <c r="B1266" s="119"/>
      <c r="C1266" s="119"/>
      <c r="D1266" s="119"/>
      <c r="E1266" s="119"/>
      <c r="F1266" s="119"/>
      <c r="G1266" s="119"/>
      <c r="H1266" s="119"/>
      <c r="I1266" s="119"/>
    </row>
    <row r="1267" spans="1:9" x14ac:dyDescent="0.25">
      <c r="A1267" s="119"/>
      <c r="B1267" s="119"/>
      <c r="C1267" s="119"/>
      <c r="D1267" s="119"/>
      <c r="E1267" s="119"/>
      <c r="F1267" s="119"/>
      <c r="G1267" s="119"/>
      <c r="H1267" s="119"/>
      <c r="I1267" s="119"/>
    </row>
    <row r="1268" spans="1:9" x14ac:dyDescent="0.25">
      <c r="A1268" s="119"/>
      <c r="B1268" s="119"/>
      <c r="C1268" s="119"/>
      <c r="D1268" s="119"/>
      <c r="E1268" s="119"/>
      <c r="F1268" s="119"/>
      <c r="G1268" s="119"/>
      <c r="H1268" s="119"/>
      <c r="I1268" s="119"/>
    </row>
    <row r="1269" spans="1:9" x14ac:dyDescent="0.25">
      <c r="A1269" s="119"/>
      <c r="B1269" s="119"/>
      <c r="C1269" s="119"/>
      <c r="D1269" s="119"/>
      <c r="E1269" s="119"/>
      <c r="F1269" s="119"/>
      <c r="G1269" s="119"/>
      <c r="H1269" s="119"/>
      <c r="I1269" s="119"/>
    </row>
    <row r="1270" spans="1:9" x14ac:dyDescent="0.25">
      <c r="A1270" s="119"/>
      <c r="B1270" s="119"/>
      <c r="C1270" s="119"/>
      <c r="D1270" s="119"/>
      <c r="E1270" s="119"/>
      <c r="F1270" s="119"/>
      <c r="G1270" s="119"/>
      <c r="H1270" s="119"/>
      <c r="I1270" s="119"/>
    </row>
    <row r="1271" spans="1:9" x14ac:dyDescent="0.25">
      <c r="A1271" s="119"/>
      <c r="B1271" s="119"/>
      <c r="C1271" s="119"/>
      <c r="D1271" s="119"/>
      <c r="E1271" s="119"/>
      <c r="F1271" s="119"/>
      <c r="G1271" s="119"/>
      <c r="H1271" s="119"/>
      <c r="I1271" s="119"/>
    </row>
    <row r="1272" spans="1:9" x14ac:dyDescent="0.25">
      <c r="A1272" s="119"/>
      <c r="B1272" s="119"/>
      <c r="C1272" s="119"/>
      <c r="D1272" s="119"/>
      <c r="E1272" s="119"/>
      <c r="F1272" s="119"/>
      <c r="G1272" s="119"/>
      <c r="H1272" s="119"/>
      <c r="I1272" s="119"/>
    </row>
    <row r="1273" spans="1:9" x14ac:dyDescent="0.25">
      <c r="A1273" s="119"/>
      <c r="B1273" s="119"/>
      <c r="C1273" s="119"/>
      <c r="D1273" s="119"/>
      <c r="E1273" s="119"/>
      <c r="F1273" s="119"/>
      <c r="G1273" s="119"/>
      <c r="H1273" s="119"/>
      <c r="I1273" s="119"/>
    </row>
    <row r="1274" spans="1:9" x14ac:dyDescent="0.25">
      <c r="A1274" s="119"/>
      <c r="B1274" s="119"/>
      <c r="C1274" s="119"/>
      <c r="D1274" s="119"/>
      <c r="E1274" s="119"/>
      <c r="F1274" s="119"/>
      <c r="G1274" s="119"/>
      <c r="H1274" s="119"/>
      <c r="I1274" s="119"/>
    </row>
    <row r="1275" spans="1:9" x14ac:dyDescent="0.25">
      <c r="A1275" s="119"/>
      <c r="B1275" s="119"/>
      <c r="C1275" s="119"/>
      <c r="D1275" s="119"/>
      <c r="E1275" s="119"/>
      <c r="F1275" s="119"/>
      <c r="G1275" s="119"/>
      <c r="H1275" s="119"/>
      <c r="I1275" s="119"/>
    </row>
    <row r="1276" spans="1:9" x14ac:dyDescent="0.25">
      <c r="A1276" s="119"/>
      <c r="B1276" s="119"/>
      <c r="C1276" s="119"/>
      <c r="D1276" s="119"/>
      <c r="E1276" s="119"/>
      <c r="F1276" s="119"/>
      <c r="G1276" s="119"/>
      <c r="H1276" s="119"/>
      <c r="I1276" s="119"/>
    </row>
    <row r="1277" spans="1:9" x14ac:dyDescent="0.25">
      <c r="A1277" s="119"/>
      <c r="B1277" s="119"/>
      <c r="C1277" s="119"/>
      <c r="D1277" s="119"/>
      <c r="E1277" s="119"/>
      <c r="F1277" s="119"/>
      <c r="G1277" s="119"/>
      <c r="H1277" s="119"/>
      <c r="I1277" s="119"/>
    </row>
    <row r="1278" spans="1:9" x14ac:dyDescent="0.25">
      <c r="A1278" s="119"/>
      <c r="B1278" s="119"/>
      <c r="C1278" s="119"/>
      <c r="D1278" s="119"/>
      <c r="E1278" s="119"/>
      <c r="F1278" s="119"/>
      <c r="G1278" s="119"/>
      <c r="H1278" s="119"/>
      <c r="I1278" s="119"/>
    </row>
    <row r="1279" spans="1:9" x14ac:dyDescent="0.25">
      <c r="A1279" s="119"/>
      <c r="B1279" s="119"/>
      <c r="C1279" s="119"/>
      <c r="D1279" s="119"/>
      <c r="E1279" s="119"/>
      <c r="F1279" s="119"/>
      <c r="G1279" s="119"/>
      <c r="H1279" s="119"/>
      <c r="I1279" s="119"/>
    </row>
    <row r="1280" spans="1:9" x14ac:dyDescent="0.25">
      <c r="A1280" s="119"/>
      <c r="B1280" s="119"/>
      <c r="C1280" s="119"/>
      <c r="D1280" s="119"/>
      <c r="E1280" s="119"/>
      <c r="F1280" s="119"/>
      <c r="G1280" s="119"/>
      <c r="H1280" s="119"/>
      <c r="I1280" s="119"/>
    </row>
    <row r="1281" spans="1:9" x14ac:dyDescent="0.25">
      <c r="A1281" s="119"/>
      <c r="B1281" s="119"/>
      <c r="C1281" s="119"/>
      <c r="D1281" s="119"/>
      <c r="E1281" s="119"/>
      <c r="F1281" s="119"/>
      <c r="G1281" s="119"/>
      <c r="H1281" s="119"/>
      <c r="I1281" s="119"/>
    </row>
    <row r="1282" spans="1:9" x14ac:dyDescent="0.25">
      <c r="A1282" s="119"/>
      <c r="B1282" s="119"/>
      <c r="C1282" s="119"/>
      <c r="D1282" s="119"/>
      <c r="E1282" s="119"/>
      <c r="F1282" s="119"/>
      <c r="G1282" s="119"/>
      <c r="H1282" s="119"/>
      <c r="I1282" s="119"/>
    </row>
    <row r="1283" spans="1:9" x14ac:dyDescent="0.25">
      <c r="A1283" s="119"/>
      <c r="B1283" s="119"/>
      <c r="C1283" s="119"/>
      <c r="D1283" s="119"/>
      <c r="E1283" s="119"/>
      <c r="F1283" s="119"/>
      <c r="G1283" s="119"/>
      <c r="H1283" s="119"/>
      <c r="I1283" s="119"/>
    </row>
    <row r="1284" spans="1:9" x14ac:dyDescent="0.25">
      <c r="A1284" s="119"/>
      <c r="B1284" s="119"/>
      <c r="C1284" s="119"/>
      <c r="D1284" s="119"/>
      <c r="E1284" s="119"/>
      <c r="F1284" s="119"/>
      <c r="G1284" s="119"/>
      <c r="H1284" s="119"/>
      <c r="I1284" s="119"/>
    </row>
    <row r="1285" spans="1:9" x14ac:dyDescent="0.25">
      <c r="A1285" s="119"/>
      <c r="B1285" s="119"/>
      <c r="C1285" s="119"/>
      <c r="D1285" s="119"/>
      <c r="E1285" s="119"/>
      <c r="F1285" s="119"/>
      <c r="G1285" s="119"/>
      <c r="H1285" s="119"/>
      <c r="I1285" s="119"/>
    </row>
    <row r="1286" spans="1:9" x14ac:dyDescent="0.25">
      <c r="A1286" s="119"/>
      <c r="B1286" s="119"/>
      <c r="C1286" s="119"/>
      <c r="D1286" s="119"/>
      <c r="E1286" s="119"/>
      <c r="F1286" s="119"/>
      <c r="G1286" s="119"/>
      <c r="H1286" s="119"/>
      <c r="I1286" s="119"/>
    </row>
    <row r="1287" spans="1:9" x14ac:dyDescent="0.25">
      <c r="A1287" s="119"/>
      <c r="B1287" s="119"/>
      <c r="C1287" s="119"/>
      <c r="D1287" s="119"/>
      <c r="E1287" s="119"/>
      <c r="F1287" s="119"/>
      <c r="G1287" s="119"/>
      <c r="H1287" s="119"/>
      <c r="I1287" s="119"/>
    </row>
    <row r="1288" spans="1:9" x14ac:dyDescent="0.25">
      <c r="A1288" s="119"/>
      <c r="B1288" s="119"/>
      <c r="C1288" s="119"/>
      <c r="D1288" s="119"/>
      <c r="E1288" s="119"/>
      <c r="F1288" s="119"/>
      <c r="G1288" s="119"/>
      <c r="H1288" s="119"/>
      <c r="I1288" s="119"/>
    </row>
    <row r="1289" spans="1:9" x14ac:dyDescent="0.25">
      <c r="A1289" s="119"/>
      <c r="B1289" s="119"/>
      <c r="C1289" s="119"/>
      <c r="D1289" s="119"/>
      <c r="E1289" s="119"/>
      <c r="F1289" s="119"/>
      <c r="G1289" s="119"/>
      <c r="H1289" s="119"/>
      <c r="I1289" s="119"/>
    </row>
    <row r="1290" spans="1:9" x14ac:dyDescent="0.25">
      <c r="A1290" s="119"/>
      <c r="B1290" s="119"/>
      <c r="C1290" s="119"/>
      <c r="D1290" s="119"/>
      <c r="E1290" s="119"/>
      <c r="F1290" s="119"/>
      <c r="G1290" s="119"/>
      <c r="H1290" s="119"/>
      <c r="I1290" s="119"/>
    </row>
    <row r="1291" spans="1:9" x14ac:dyDescent="0.25">
      <c r="A1291" s="119"/>
      <c r="B1291" s="119"/>
      <c r="C1291" s="119"/>
      <c r="D1291" s="119"/>
      <c r="E1291" s="119"/>
      <c r="F1291" s="119"/>
      <c r="G1291" s="119"/>
      <c r="H1291" s="119"/>
      <c r="I1291" s="119"/>
    </row>
    <row r="1292" spans="1:9" x14ac:dyDescent="0.25">
      <c r="A1292" s="119"/>
      <c r="B1292" s="119"/>
      <c r="C1292" s="119"/>
      <c r="D1292" s="119"/>
      <c r="E1292" s="119"/>
      <c r="F1292" s="119"/>
      <c r="G1292" s="119"/>
      <c r="H1292" s="119"/>
      <c r="I1292" s="119"/>
    </row>
    <row r="1293" spans="1:9" x14ac:dyDescent="0.25">
      <c r="A1293" s="119"/>
      <c r="B1293" s="119"/>
      <c r="C1293" s="119"/>
      <c r="D1293" s="119"/>
      <c r="E1293" s="119"/>
      <c r="F1293" s="119"/>
      <c r="G1293" s="119"/>
      <c r="H1293" s="119"/>
      <c r="I1293" s="119"/>
    </row>
    <row r="1294" spans="1:9" x14ac:dyDescent="0.25">
      <c r="A1294" s="119"/>
      <c r="B1294" s="119"/>
      <c r="C1294" s="119"/>
      <c r="D1294" s="119"/>
      <c r="E1294" s="119"/>
      <c r="F1294" s="119"/>
      <c r="G1294" s="119"/>
      <c r="H1294" s="119"/>
      <c r="I1294" s="119"/>
    </row>
    <row r="1295" spans="1:9" x14ac:dyDescent="0.25">
      <c r="A1295" s="119"/>
      <c r="B1295" s="119"/>
      <c r="C1295" s="119"/>
      <c r="D1295" s="119"/>
      <c r="E1295" s="119"/>
      <c r="F1295" s="119"/>
      <c r="G1295" s="119"/>
      <c r="H1295" s="119"/>
      <c r="I1295" s="119"/>
    </row>
    <row r="1296" spans="1:9" x14ac:dyDescent="0.25">
      <c r="A1296" s="119"/>
      <c r="B1296" s="119"/>
      <c r="C1296" s="119"/>
      <c r="D1296" s="119"/>
      <c r="E1296" s="119"/>
      <c r="F1296" s="119"/>
      <c r="G1296" s="119"/>
      <c r="H1296" s="119"/>
      <c r="I1296" s="119"/>
    </row>
    <row r="1297" spans="1:9" x14ac:dyDescent="0.25">
      <c r="A1297" s="119"/>
      <c r="B1297" s="119"/>
      <c r="C1297" s="119"/>
      <c r="D1297" s="119"/>
      <c r="E1297" s="119"/>
      <c r="F1297" s="119"/>
      <c r="G1297" s="119"/>
      <c r="H1297" s="119"/>
      <c r="I1297" s="119"/>
    </row>
    <row r="1298" spans="1:9" x14ac:dyDescent="0.25">
      <c r="A1298" s="119"/>
      <c r="B1298" s="119"/>
      <c r="C1298" s="119"/>
      <c r="D1298" s="119"/>
      <c r="E1298" s="119"/>
      <c r="F1298" s="119"/>
      <c r="G1298" s="119"/>
      <c r="H1298" s="119"/>
      <c r="I1298" s="119"/>
    </row>
    <row r="1299" spans="1:9" x14ac:dyDescent="0.25">
      <c r="A1299" s="119"/>
      <c r="B1299" s="119"/>
      <c r="C1299" s="119"/>
      <c r="D1299" s="119"/>
      <c r="E1299" s="119"/>
      <c r="F1299" s="119"/>
      <c r="G1299" s="119"/>
      <c r="H1299" s="119"/>
      <c r="I1299" s="119"/>
    </row>
    <row r="1300" spans="1:9" x14ac:dyDescent="0.25">
      <c r="A1300" s="119"/>
      <c r="B1300" s="119"/>
      <c r="C1300" s="119"/>
      <c r="D1300" s="119"/>
      <c r="E1300" s="119"/>
      <c r="F1300" s="119"/>
      <c r="G1300" s="119"/>
      <c r="H1300" s="119"/>
      <c r="I1300" s="119"/>
    </row>
    <row r="1301" spans="1:9" x14ac:dyDescent="0.25">
      <c r="A1301" s="119"/>
      <c r="B1301" s="119"/>
      <c r="C1301" s="119"/>
      <c r="D1301" s="119"/>
      <c r="E1301" s="119"/>
      <c r="F1301" s="119"/>
      <c r="G1301" s="119"/>
      <c r="H1301" s="119"/>
      <c r="I1301" s="119"/>
    </row>
    <row r="1302" spans="1:9" x14ac:dyDescent="0.25">
      <c r="A1302" s="119"/>
      <c r="B1302" s="119"/>
      <c r="C1302" s="119"/>
      <c r="D1302" s="119"/>
      <c r="E1302" s="119"/>
      <c r="F1302" s="119"/>
      <c r="G1302" s="119"/>
      <c r="H1302" s="119"/>
      <c r="I1302" s="119"/>
    </row>
    <row r="1303" spans="1:9" x14ac:dyDescent="0.25">
      <c r="A1303" s="119"/>
      <c r="B1303" s="119"/>
      <c r="C1303" s="119"/>
      <c r="D1303" s="119"/>
      <c r="E1303" s="119"/>
      <c r="F1303" s="119"/>
      <c r="G1303" s="119"/>
      <c r="H1303" s="119"/>
      <c r="I1303" s="119"/>
    </row>
    <row r="1304" spans="1:9" x14ac:dyDescent="0.25">
      <c r="A1304" s="119"/>
      <c r="B1304" s="119"/>
      <c r="C1304" s="119"/>
      <c r="D1304" s="119"/>
      <c r="E1304" s="119"/>
      <c r="F1304" s="119"/>
      <c r="G1304" s="119"/>
      <c r="H1304" s="119"/>
      <c r="I1304" s="119"/>
    </row>
    <row r="1305" spans="1:9" x14ac:dyDescent="0.25">
      <c r="A1305" s="119"/>
      <c r="B1305" s="119"/>
      <c r="C1305" s="119"/>
      <c r="D1305" s="119"/>
      <c r="E1305" s="119"/>
      <c r="F1305" s="119"/>
      <c r="G1305" s="119"/>
      <c r="H1305" s="119"/>
      <c r="I1305" s="119"/>
    </row>
    <row r="1306" spans="1:9" x14ac:dyDescent="0.25">
      <c r="A1306" s="119"/>
      <c r="B1306" s="119"/>
      <c r="C1306" s="119"/>
      <c r="D1306" s="119"/>
      <c r="E1306" s="119"/>
      <c r="F1306" s="119"/>
      <c r="G1306" s="119"/>
      <c r="H1306" s="119"/>
      <c r="I1306" s="119"/>
    </row>
    <row r="1307" spans="1:9" x14ac:dyDescent="0.25">
      <c r="A1307" s="119"/>
      <c r="B1307" s="119"/>
      <c r="C1307" s="119"/>
      <c r="D1307" s="119"/>
      <c r="E1307" s="119"/>
      <c r="F1307" s="119"/>
      <c r="G1307" s="119"/>
      <c r="H1307" s="119"/>
      <c r="I1307" s="119"/>
    </row>
    <row r="1308" spans="1:9" x14ac:dyDescent="0.25">
      <c r="A1308" s="119"/>
      <c r="B1308" s="119"/>
      <c r="C1308" s="119"/>
      <c r="D1308" s="119"/>
      <c r="E1308" s="119"/>
      <c r="F1308" s="119"/>
      <c r="G1308" s="119"/>
      <c r="H1308" s="119"/>
      <c r="I1308" s="119"/>
    </row>
    <row r="1309" spans="1:9" x14ac:dyDescent="0.25">
      <c r="A1309" s="119"/>
      <c r="B1309" s="119"/>
      <c r="C1309" s="119"/>
      <c r="D1309" s="119"/>
      <c r="E1309" s="119"/>
      <c r="F1309" s="119"/>
      <c r="G1309" s="119"/>
      <c r="H1309" s="119"/>
      <c r="I1309" s="119"/>
    </row>
    <row r="1310" spans="1:9" x14ac:dyDescent="0.25">
      <c r="A1310" s="119"/>
      <c r="B1310" s="119"/>
      <c r="C1310" s="119"/>
      <c r="D1310" s="119"/>
      <c r="E1310" s="119"/>
      <c r="F1310" s="119"/>
      <c r="G1310" s="119"/>
      <c r="H1310" s="119"/>
      <c r="I1310" s="119"/>
    </row>
    <row r="1311" spans="1:9" x14ac:dyDescent="0.25">
      <c r="A1311" s="119"/>
      <c r="B1311" s="119"/>
      <c r="C1311" s="119"/>
      <c r="D1311" s="119"/>
      <c r="E1311" s="119"/>
      <c r="F1311" s="119"/>
      <c r="G1311" s="119"/>
      <c r="H1311" s="119"/>
      <c r="I1311" s="119"/>
    </row>
    <row r="1312" spans="1:9" x14ac:dyDescent="0.25">
      <c r="A1312" s="119"/>
      <c r="B1312" s="119"/>
      <c r="C1312" s="119"/>
      <c r="D1312" s="119"/>
      <c r="E1312" s="119"/>
      <c r="F1312" s="119"/>
      <c r="G1312" s="119"/>
      <c r="H1312" s="119"/>
      <c r="I1312" s="119"/>
    </row>
    <row r="1313" spans="1:9" x14ac:dyDescent="0.25">
      <c r="A1313" s="119"/>
      <c r="B1313" s="119"/>
      <c r="C1313" s="119"/>
      <c r="D1313" s="119"/>
      <c r="E1313" s="119"/>
      <c r="F1313" s="119"/>
      <c r="G1313" s="119"/>
      <c r="H1313" s="119"/>
      <c r="I1313" s="119"/>
    </row>
    <row r="1314" spans="1:9" x14ac:dyDescent="0.25">
      <c r="A1314" s="119"/>
      <c r="B1314" s="119"/>
      <c r="C1314" s="119"/>
      <c r="D1314" s="119"/>
      <c r="E1314" s="119"/>
      <c r="F1314" s="119"/>
      <c r="G1314" s="119"/>
      <c r="H1314" s="119"/>
      <c r="I1314" s="119"/>
    </row>
    <row r="1315" spans="1:9" x14ac:dyDescent="0.25">
      <c r="A1315" s="119"/>
      <c r="B1315" s="119"/>
      <c r="C1315" s="119"/>
      <c r="D1315" s="119"/>
      <c r="E1315" s="119"/>
      <c r="F1315" s="119"/>
      <c r="G1315" s="119"/>
      <c r="H1315" s="119"/>
      <c r="I1315" s="119"/>
    </row>
    <row r="1316" spans="1:9" x14ac:dyDescent="0.25">
      <c r="A1316" s="119"/>
      <c r="B1316" s="119"/>
      <c r="C1316" s="119"/>
      <c r="D1316" s="119"/>
      <c r="E1316" s="119"/>
      <c r="F1316" s="119"/>
      <c r="G1316" s="119"/>
      <c r="H1316" s="119"/>
      <c r="I1316" s="119"/>
    </row>
    <row r="1317" spans="1:9" x14ac:dyDescent="0.25">
      <c r="A1317" s="119"/>
      <c r="B1317" s="119"/>
      <c r="C1317" s="119"/>
      <c r="D1317" s="119"/>
      <c r="E1317" s="119"/>
      <c r="F1317" s="119"/>
      <c r="G1317" s="119"/>
      <c r="H1317" s="119"/>
      <c r="I1317" s="119"/>
    </row>
    <row r="1318" spans="1:9" x14ac:dyDescent="0.25">
      <c r="A1318" s="119"/>
      <c r="B1318" s="119"/>
      <c r="C1318" s="119"/>
      <c r="D1318" s="119"/>
      <c r="E1318" s="119"/>
      <c r="F1318" s="119"/>
      <c r="G1318" s="119"/>
      <c r="H1318" s="119"/>
      <c r="I1318" s="119"/>
    </row>
    <row r="1319" spans="1:9" x14ac:dyDescent="0.25">
      <c r="A1319" s="119"/>
      <c r="B1319" s="119"/>
      <c r="C1319" s="119"/>
      <c r="D1319" s="119"/>
      <c r="E1319" s="119"/>
      <c r="F1319" s="119"/>
      <c r="G1319" s="119"/>
      <c r="H1319" s="119"/>
      <c r="I1319" s="119"/>
    </row>
    <row r="1320" spans="1:9" x14ac:dyDescent="0.25">
      <c r="A1320" s="119"/>
      <c r="B1320" s="119"/>
      <c r="C1320" s="119"/>
      <c r="D1320" s="119"/>
      <c r="E1320" s="119"/>
      <c r="F1320" s="119"/>
      <c r="G1320" s="119"/>
      <c r="H1320" s="119"/>
      <c r="I1320" s="119"/>
    </row>
    <row r="1321" spans="1:9" x14ac:dyDescent="0.25">
      <c r="A1321" s="119"/>
      <c r="B1321" s="119"/>
      <c r="C1321" s="119"/>
      <c r="D1321" s="119"/>
      <c r="E1321" s="119"/>
      <c r="F1321" s="119"/>
      <c r="G1321" s="119"/>
      <c r="H1321" s="119"/>
      <c r="I1321" s="119"/>
    </row>
    <row r="1322" spans="1:9" x14ac:dyDescent="0.25">
      <c r="A1322" s="119"/>
      <c r="B1322" s="119"/>
      <c r="C1322" s="119"/>
      <c r="D1322" s="119"/>
      <c r="E1322" s="119"/>
      <c r="F1322" s="119"/>
      <c r="G1322" s="119"/>
      <c r="H1322" s="119"/>
      <c r="I1322" s="119"/>
    </row>
    <row r="1323" spans="1:9" x14ac:dyDescent="0.25">
      <c r="A1323" s="119"/>
      <c r="B1323" s="119"/>
      <c r="C1323" s="119"/>
      <c r="D1323" s="119"/>
      <c r="E1323" s="119"/>
      <c r="F1323" s="119"/>
      <c r="G1323" s="119"/>
      <c r="H1323" s="119"/>
      <c r="I1323" s="119"/>
    </row>
    <row r="1324" spans="1:9" x14ac:dyDescent="0.25">
      <c r="A1324" s="119"/>
      <c r="B1324" s="119"/>
      <c r="C1324" s="119"/>
      <c r="D1324" s="119"/>
      <c r="E1324" s="119"/>
      <c r="F1324" s="119"/>
      <c r="G1324" s="119"/>
      <c r="H1324" s="119"/>
      <c r="I1324" s="119"/>
    </row>
    <row r="1325" spans="1:9" x14ac:dyDescent="0.25">
      <c r="A1325" s="119"/>
      <c r="B1325" s="119"/>
      <c r="C1325" s="119"/>
      <c r="D1325" s="119"/>
      <c r="E1325" s="119"/>
      <c r="F1325" s="119"/>
      <c r="G1325" s="119"/>
      <c r="H1325" s="119"/>
      <c r="I1325" s="119"/>
    </row>
    <row r="1326" spans="1:9" x14ac:dyDescent="0.25">
      <c r="A1326" s="119"/>
      <c r="B1326" s="119"/>
      <c r="C1326" s="119"/>
      <c r="D1326" s="119"/>
      <c r="E1326" s="119"/>
      <c r="F1326" s="119"/>
      <c r="G1326" s="119"/>
      <c r="H1326" s="119"/>
      <c r="I1326" s="119"/>
    </row>
    <row r="1327" spans="1:9" x14ac:dyDescent="0.25">
      <c r="A1327" s="119"/>
      <c r="B1327" s="119"/>
      <c r="C1327" s="119"/>
      <c r="D1327" s="119"/>
      <c r="E1327" s="119"/>
      <c r="F1327" s="119"/>
      <c r="G1327" s="119"/>
      <c r="H1327" s="119"/>
      <c r="I1327" s="119"/>
    </row>
    <row r="1328" spans="1:9" x14ac:dyDescent="0.25">
      <c r="A1328" s="119"/>
      <c r="B1328" s="119"/>
      <c r="C1328" s="119"/>
      <c r="D1328" s="119"/>
      <c r="E1328" s="119"/>
      <c r="F1328" s="119"/>
      <c r="G1328" s="119"/>
      <c r="H1328" s="119"/>
      <c r="I1328" s="119"/>
    </row>
    <row r="1329" spans="1:9" x14ac:dyDescent="0.25">
      <c r="A1329" s="119"/>
      <c r="B1329" s="119"/>
      <c r="C1329" s="119"/>
      <c r="D1329" s="119"/>
      <c r="E1329" s="119"/>
      <c r="F1329" s="119"/>
      <c r="G1329" s="119"/>
      <c r="H1329" s="119"/>
      <c r="I1329" s="119"/>
    </row>
    <row r="1330" spans="1:9" x14ac:dyDescent="0.25">
      <c r="A1330" s="119"/>
      <c r="B1330" s="119"/>
      <c r="C1330" s="119"/>
      <c r="D1330" s="119"/>
      <c r="E1330" s="119"/>
      <c r="F1330" s="119"/>
      <c r="G1330" s="119"/>
      <c r="H1330" s="119"/>
      <c r="I1330" s="119"/>
    </row>
    <row r="1331" spans="1:9" x14ac:dyDescent="0.25">
      <c r="A1331" s="119"/>
      <c r="B1331" s="119"/>
      <c r="C1331" s="119"/>
      <c r="D1331" s="119"/>
      <c r="E1331" s="119"/>
      <c r="F1331" s="119"/>
      <c r="G1331" s="119"/>
      <c r="H1331" s="119"/>
      <c r="I1331" s="119"/>
    </row>
    <row r="1332" spans="1:9" x14ac:dyDescent="0.25">
      <c r="A1332" s="119"/>
      <c r="B1332" s="119"/>
      <c r="C1332" s="119"/>
      <c r="D1332" s="119"/>
      <c r="E1332" s="119"/>
      <c r="F1332" s="119"/>
      <c r="G1332" s="119"/>
      <c r="H1332" s="119"/>
      <c r="I1332" s="119"/>
    </row>
    <row r="1333" spans="1:9" x14ac:dyDescent="0.25">
      <c r="A1333" s="119"/>
      <c r="B1333" s="119"/>
      <c r="C1333" s="119"/>
      <c r="D1333" s="119"/>
      <c r="E1333" s="119"/>
      <c r="F1333" s="119"/>
      <c r="G1333" s="119"/>
      <c r="H1333" s="119"/>
      <c r="I1333" s="119"/>
    </row>
    <row r="1334" spans="1:9" x14ac:dyDescent="0.25">
      <c r="A1334" s="119"/>
      <c r="B1334" s="119"/>
      <c r="C1334" s="119"/>
      <c r="D1334" s="119"/>
      <c r="E1334" s="119"/>
      <c r="F1334" s="119"/>
      <c r="G1334" s="119"/>
      <c r="H1334" s="119"/>
      <c r="I1334" s="119"/>
    </row>
    <row r="1335" spans="1:9" x14ac:dyDescent="0.25">
      <c r="A1335" s="119"/>
      <c r="B1335" s="119"/>
      <c r="C1335" s="119"/>
      <c r="D1335" s="119"/>
      <c r="E1335" s="119"/>
      <c r="F1335" s="119"/>
      <c r="G1335" s="119"/>
      <c r="H1335" s="119"/>
      <c r="I1335" s="119"/>
    </row>
    <row r="1336" spans="1:9" x14ac:dyDescent="0.25">
      <c r="A1336" s="119"/>
      <c r="B1336" s="119"/>
      <c r="C1336" s="119"/>
      <c r="D1336" s="119"/>
      <c r="E1336" s="119"/>
      <c r="F1336" s="119"/>
      <c r="G1336" s="119"/>
      <c r="H1336" s="119"/>
      <c r="I1336" s="119"/>
    </row>
    <row r="1337" spans="1:9" x14ac:dyDescent="0.25">
      <c r="A1337" s="119"/>
      <c r="B1337" s="119"/>
      <c r="C1337" s="119"/>
      <c r="D1337" s="119"/>
      <c r="E1337" s="119"/>
      <c r="F1337" s="119"/>
      <c r="G1337" s="119"/>
      <c r="H1337" s="119"/>
      <c r="I1337" s="119"/>
    </row>
    <row r="1338" spans="1:9" x14ac:dyDescent="0.25">
      <c r="A1338" s="119"/>
      <c r="B1338" s="119"/>
      <c r="C1338" s="119"/>
      <c r="D1338" s="119"/>
      <c r="E1338" s="119"/>
      <c r="F1338" s="119"/>
      <c r="G1338" s="119"/>
      <c r="H1338" s="119"/>
      <c r="I1338" s="119"/>
    </row>
    <row r="1339" spans="1:9" x14ac:dyDescent="0.25">
      <c r="A1339" s="119"/>
      <c r="B1339" s="119"/>
      <c r="C1339" s="119"/>
      <c r="D1339" s="119"/>
      <c r="E1339" s="119"/>
      <c r="F1339" s="119"/>
      <c r="G1339" s="119"/>
      <c r="H1339" s="119"/>
      <c r="I1339" s="119"/>
    </row>
    <row r="1340" spans="1:9" x14ac:dyDescent="0.25">
      <c r="A1340" s="119"/>
      <c r="B1340" s="119"/>
      <c r="C1340" s="119"/>
      <c r="D1340" s="119"/>
      <c r="E1340" s="119"/>
      <c r="F1340" s="119"/>
      <c r="G1340" s="119"/>
      <c r="H1340" s="119"/>
      <c r="I1340" s="119"/>
    </row>
    <row r="1341" spans="1:9" x14ac:dyDescent="0.25">
      <c r="A1341" s="119"/>
      <c r="B1341" s="119"/>
      <c r="C1341" s="119"/>
      <c r="D1341" s="119"/>
      <c r="E1341" s="119"/>
      <c r="F1341" s="119"/>
      <c r="G1341" s="119"/>
      <c r="H1341" s="119"/>
      <c r="I1341" s="119"/>
    </row>
    <row r="1342" spans="1:9" x14ac:dyDescent="0.25">
      <c r="A1342" s="119"/>
      <c r="B1342" s="119"/>
      <c r="C1342" s="119"/>
      <c r="D1342" s="119"/>
      <c r="E1342" s="119"/>
      <c r="F1342" s="119"/>
      <c r="G1342" s="119"/>
      <c r="H1342" s="119"/>
      <c r="I1342" s="119"/>
    </row>
    <row r="1343" spans="1:9" x14ac:dyDescent="0.25">
      <c r="A1343" s="119"/>
      <c r="B1343" s="119"/>
      <c r="C1343" s="119"/>
      <c r="D1343" s="119"/>
      <c r="E1343" s="119"/>
      <c r="F1343" s="119"/>
      <c r="G1343" s="119"/>
      <c r="H1343" s="119"/>
      <c r="I1343" s="119"/>
    </row>
    <row r="1344" spans="1:9" x14ac:dyDescent="0.25">
      <c r="A1344" s="119"/>
      <c r="B1344" s="119"/>
      <c r="C1344" s="119"/>
      <c r="D1344" s="119"/>
      <c r="E1344" s="119"/>
      <c r="F1344" s="119"/>
      <c r="G1344" s="119"/>
      <c r="H1344" s="119"/>
      <c r="I1344" s="119"/>
    </row>
    <row r="1345" spans="1:9" x14ac:dyDescent="0.25">
      <c r="A1345" s="119"/>
      <c r="B1345" s="119"/>
      <c r="C1345" s="119"/>
      <c r="D1345" s="119"/>
      <c r="E1345" s="119"/>
      <c r="F1345" s="119"/>
      <c r="G1345" s="119"/>
      <c r="H1345" s="119"/>
      <c r="I1345" s="119"/>
    </row>
    <row r="1346" spans="1:9" x14ac:dyDescent="0.25">
      <c r="A1346" s="119"/>
      <c r="B1346" s="119"/>
      <c r="C1346" s="119"/>
      <c r="D1346" s="119"/>
      <c r="E1346" s="119"/>
      <c r="F1346" s="119"/>
      <c r="G1346" s="119"/>
      <c r="H1346" s="119"/>
      <c r="I1346" s="119"/>
    </row>
    <row r="1347" spans="1:9" x14ac:dyDescent="0.25">
      <c r="A1347" s="119"/>
      <c r="B1347" s="119"/>
      <c r="C1347" s="119"/>
      <c r="D1347" s="119"/>
      <c r="E1347" s="119"/>
      <c r="F1347" s="119"/>
      <c r="G1347" s="119"/>
      <c r="H1347" s="119"/>
      <c r="I1347" s="119"/>
    </row>
    <row r="1348" spans="1:9" x14ac:dyDescent="0.25">
      <c r="A1348" s="119"/>
      <c r="B1348" s="119"/>
      <c r="C1348" s="119"/>
      <c r="D1348" s="119"/>
      <c r="E1348" s="119"/>
      <c r="F1348" s="119"/>
      <c r="G1348" s="119"/>
      <c r="H1348" s="119"/>
      <c r="I1348" s="119"/>
    </row>
    <row r="1349" spans="1:9" x14ac:dyDescent="0.25">
      <c r="A1349" s="119"/>
      <c r="B1349" s="119"/>
      <c r="C1349" s="119"/>
      <c r="D1349" s="119"/>
      <c r="E1349" s="119"/>
      <c r="F1349" s="119"/>
      <c r="G1349" s="119"/>
      <c r="H1349" s="119"/>
      <c r="I1349" s="119"/>
    </row>
    <row r="1350" spans="1:9" x14ac:dyDescent="0.25">
      <c r="A1350" s="119"/>
      <c r="B1350" s="119"/>
      <c r="C1350" s="119"/>
      <c r="D1350" s="119"/>
      <c r="E1350" s="119"/>
      <c r="F1350" s="119"/>
      <c r="G1350" s="119"/>
      <c r="H1350" s="119"/>
      <c r="I1350" s="119"/>
    </row>
    <row r="1351" spans="1:9" x14ac:dyDescent="0.25">
      <c r="A1351" s="119"/>
      <c r="B1351" s="119"/>
      <c r="C1351" s="119"/>
      <c r="D1351" s="119"/>
      <c r="E1351" s="119"/>
      <c r="F1351" s="119"/>
      <c r="G1351" s="119"/>
      <c r="H1351" s="119"/>
      <c r="I1351" s="119"/>
    </row>
    <row r="1352" spans="1:9" x14ac:dyDescent="0.25">
      <c r="A1352" s="119"/>
      <c r="B1352" s="119"/>
      <c r="C1352" s="119"/>
      <c r="D1352" s="119"/>
      <c r="E1352" s="119"/>
      <c r="F1352" s="119"/>
      <c r="G1352" s="119"/>
      <c r="H1352" s="119"/>
      <c r="I1352" s="119"/>
    </row>
    <row r="1353" spans="1:9" x14ac:dyDescent="0.25">
      <c r="A1353" s="119"/>
      <c r="B1353" s="119"/>
      <c r="C1353" s="119"/>
      <c r="D1353" s="119"/>
      <c r="E1353" s="119"/>
      <c r="F1353" s="119"/>
      <c r="G1353" s="119"/>
      <c r="H1353" s="119"/>
      <c r="I1353" s="119"/>
    </row>
    <row r="1354" spans="1:9" x14ac:dyDescent="0.25">
      <c r="A1354" s="119"/>
      <c r="B1354" s="119"/>
      <c r="C1354" s="119"/>
      <c r="D1354" s="119"/>
      <c r="E1354" s="119"/>
      <c r="F1354" s="119"/>
      <c r="G1354" s="119"/>
      <c r="H1354" s="119"/>
      <c r="I1354" s="119"/>
    </row>
    <row r="1355" spans="1:9" x14ac:dyDescent="0.25">
      <c r="A1355" s="119"/>
      <c r="B1355" s="119"/>
      <c r="C1355" s="119"/>
      <c r="D1355" s="119"/>
      <c r="E1355" s="119"/>
      <c r="F1355" s="119"/>
      <c r="G1355" s="119"/>
      <c r="H1355" s="119"/>
      <c r="I1355" s="119"/>
    </row>
    <row r="1356" spans="1:9" x14ac:dyDescent="0.25">
      <c r="A1356" s="119"/>
      <c r="B1356" s="119"/>
      <c r="C1356" s="119"/>
      <c r="D1356" s="119"/>
      <c r="E1356" s="119"/>
      <c r="F1356" s="119"/>
      <c r="G1356" s="119"/>
      <c r="H1356" s="119"/>
      <c r="I1356" s="119"/>
    </row>
    <row r="1357" spans="1:9" x14ac:dyDescent="0.25">
      <c r="A1357" s="119"/>
      <c r="B1357" s="119"/>
      <c r="C1357" s="119"/>
      <c r="D1357" s="119"/>
      <c r="E1357" s="119"/>
      <c r="F1357" s="119"/>
      <c r="G1357" s="119"/>
      <c r="H1357" s="119"/>
      <c r="I1357" s="119"/>
    </row>
    <row r="1358" spans="1:9" x14ac:dyDescent="0.25">
      <c r="A1358" s="119"/>
      <c r="B1358" s="119"/>
      <c r="C1358" s="119"/>
      <c r="D1358" s="119"/>
      <c r="E1358" s="119"/>
      <c r="F1358" s="119"/>
      <c r="G1358" s="119"/>
      <c r="H1358" s="119"/>
      <c r="I1358" s="119"/>
    </row>
    <row r="1359" spans="1:9" x14ac:dyDescent="0.25">
      <c r="A1359" s="119"/>
      <c r="B1359" s="119"/>
      <c r="C1359" s="119"/>
      <c r="D1359" s="119"/>
      <c r="E1359" s="119"/>
      <c r="F1359" s="119"/>
      <c r="G1359" s="119"/>
      <c r="H1359" s="119"/>
      <c r="I1359" s="119"/>
    </row>
    <row r="1360" spans="1:9" x14ac:dyDescent="0.25">
      <c r="A1360" s="119"/>
      <c r="B1360" s="119"/>
      <c r="C1360" s="119"/>
      <c r="D1360" s="119"/>
      <c r="E1360" s="119"/>
      <c r="F1360" s="119"/>
      <c r="G1360" s="119"/>
      <c r="H1360" s="119"/>
      <c r="I1360" s="119"/>
    </row>
    <row r="1361" spans="1:9" x14ac:dyDescent="0.25">
      <c r="A1361" s="119"/>
      <c r="B1361" s="119"/>
      <c r="C1361" s="119"/>
      <c r="D1361" s="119"/>
      <c r="E1361" s="119"/>
      <c r="F1361" s="119"/>
      <c r="G1361" s="119"/>
      <c r="H1361" s="119"/>
      <c r="I1361" s="119"/>
    </row>
    <row r="1362" spans="1:9" x14ac:dyDescent="0.25">
      <c r="A1362" s="119"/>
      <c r="B1362" s="119"/>
      <c r="C1362" s="119"/>
      <c r="D1362" s="119"/>
      <c r="E1362" s="119"/>
      <c r="F1362" s="119"/>
      <c r="G1362" s="119"/>
      <c r="H1362" s="119"/>
      <c r="I1362" s="119"/>
    </row>
    <row r="1363" spans="1:9" x14ac:dyDescent="0.25">
      <c r="A1363" s="119"/>
      <c r="B1363" s="119"/>
      <c r="C1363" s="119"/>
      <c r="D1363" s="119"/>
      <c r="E1363" s="119"/>
      <c r="F1363" s="119"/>
      <c r="G1363" s="119"/>
      <c r="H1363" s="119"/>
      <c r="I1363" s="119"/>
    </row>
    <row r="1364" spans="1:9" x14ac:dyDescent="0.25">
      <c r="A1364" s="119"/>
      <c r="B1364" s="119"/>
      <c r="C1364" s="119"/>
      <c r="D1364" s="119"/>
      <c r="E1364" s="119"/>
      <c r="F1364" s="119"/>
      <c r="G1364" s="119"/>
      <c r="H1364" s="119"/>
      <c r="I1364" s="119"/>
    </row>
    <row r="1365" spans="1:9" x14ac:dyDescent="0.25">
      <c r="A1365" s="119"/>
      <c r="B1365" s="119"/>
      <c r="C1365" s="119"/>
      <c r="D1365" s="119"/>
      <c r="E1365" s="119"/>
      <c r="F1365" s="119"/>
      <c r="G1365" s="119"/>
      <c r="H1365" s="119"/>
      <c r="I1365" s="119"/>
    </row>
    <row r="1366" spans="1:9" x14ac:dyDescent="0.25">
      <c r="A1366" s="119"/>
      <c r="B1366" s="119"/>
      <c r="C1366" s="119"/>
      <c r="D1366" s="119"/>
      <c r="E1366" s="119"/>
      <c r="F1366" s="119"/>
      <c r="G1366" s="119"/>
      <c r="H1366" s="119"/>
      <c r="I1366" s="119"/>
    </row>
    <row r="1367" spans="1:9" x14ac:dyDescent="0.25">
      <c r="A1367" s="119"/>
      <c r="B1367" s="119"/>
      <c r="C1367" s="119"/>
      <c r="D1367" s="119"/>
      <c r="E1367" s="119"/>
      <c r="F1367" s="119"/>
      <c r="G1367" s="119"/>
      <c r="H1367" s="119"/>
      <c r="I1367" s="119"/>
    </row>
    <row r="1368" spans="1:9" x14ac:dyDescent="0.25">
      <c r="A1368" s="119"/>
      <c r="B1368" s="119"/>
      <c r="C1368" s="119"/>
      <c r="D1368" s="119"/>
      <c r="E1368" s="119"/>
      <c r="F1368" s="119"/>
      <c r="G1368" s="119"/>
      <c r="H1368" s="119"/>
      <c r="I1368" s="119"/>
    </row>
    <row r="1369" spans="1:9" x14ac:dyDescent="0.25">
      <c r="A1369" s="119"/>
      <c r="B1369" s="119"/>
      <c r="C1369" s="119"/>
      <c r="D1369" s="119"/>
      <c r="E1369" s="119"/>
      <c r="F1369" s="119"/>
      <c r="G1369" s="119"/>
      <c r="H1369" s="119"/>
      <c r="I1369" s="119"/>
    </row>
    <row r="1370" spans="1:9" x14ac:dyDescent="0.25">
      <c r="A1370" s="119"/>
      <c r="B1370" s="119"/>
      <c r="C1370" s="119"/>
      <c r="D1370" s="119"/>
      <c r="E1370" s="119"/>
      <c r="F1370" s="119"/>
      <c r="G1370" s="119"/>
      <c r="H1370" s="119"/>
      <c r="I1370" s="119"/>
    </row>
    <row r="1371" spans="1:9" x14ac:dyDescent="0.25">
      <c r="A1371" s="119"/>
      <c r="B1371" s="119"/>
      <c r="C1371" s="119"/>
      <c r="D1371" s="119"/>
      <c r="E1371" s="119"/>
      <c r="F1371" s="119"/>
      <c r="G1371" s="119"/>
      <c r="H1371" s="119"/>
      <c r="I1371" s="119"/>
    </row>
    <row r="1372" spans="1:9" x14ac:dyDescent="0.25">
      <c r="A1372" s="119"/>
      <c r="B1372" s="119"/>
      <c r="C1372" s="119"/>
      <c r="D1372" s="119"/>
      <c r="E1372" s="119"/>
      <c r="F1372" s="119"/>
      <c r="G1372" s="119"/>
      <c r="H1372" s="119"/>
      <c r="I1372" s="119"/>
    </row>
    <row r="1373" spans="1:9" x14ac:dyDescent="0.25">
      <c r="A1373" s="119"/>
      <c r="B1373" s="119"/>
      <c r="C1373" s="119"/>
      <c r="D1373" s="119"/>
      <c r="E1373" s="119"/>
      <c r="F1373" s="119"/>
      <c r="G1373" s="119"/>
      <c r="H1373" s="119"/>
      <c r="I1373" s="119"/>
    </row>
    <row r="1374" spans="1:9" x14ac:dyDescent="0.25">
      <c r="A1374" s="119"/>
      <c r="B1374" s="119"/>
      <c r="C1374" s="119"/>
      <c r="D1374" s="119"/>
      <c r="E1374" s="119"/>
      <c r="F1374" s="119"/>
      <c r="G1374" s="119"/>
      <c r="H1374" s="119"/>
      <c r="I1374" s="119"/>
    </row>
    <row r="1375" spans="1:9" x14ac:dyDescent="0.25">
      <c r="A1375" s="119"/>
      <c r="B1375" s="119"/>
      <c r="C1375" s="119"/>
      <c r="D1375" s="119"/>
      <c r="E1375" s="119"/>
      <c r="F1375" s="119"/>
      <c r="G1375" s="119"/>
      <c r="H1375" s="119"/>
      <c r="I1375" s="119"/>
    </row>
    <row r="1376" spans="1:9" x14ac:dyDescent="0.25">
      <c r="A1376" s="119"/>
      <c r="B1376" s="119"/>
      <c r="C1376" s="119"/>
      <c r="D1376" s="119"/>
      <c r="E1376" s="119"/>
      <c r="F1376" s="119"/>
      <c r="G1376" s="119"/>
      <c r="H1376" s="119"/>
      <c r="I1376" s="119"/>
    </row>
    <row r="1377" spans="1:9" x14ac:dyDescent="0.25">
      <c r="A1377" s="119"/>
      <c r="B1377" s="119"/>
      <c r="C1377" s="119"/>
      <c r="D1377" s="119"/>
      <c r="E1377" s="119"/>
      <c r="F1377" s="119"/>
      <c r="G1377" s="119"/>
      <c r="H1377" s="119"/>
      <c r="I1377" s="119"/>
    </row>
    <row r="1378" spans="1:9" x14ac:dyDescent="0.25">
      <c r="A1378" s="119"/>
      <c r="B1378" s="119"/>
      <c r="C1378" s="119"/>
      <c r="D1378" s="119"/>
      <c r="E1378" s="119"/>
      <c r="F1378" s="119"/>
      <c r="G1378" s="119"/>
      <c r="H1378" s="119"/>
      <c r="I1378" s="119"/>
    </row>
    <row r="1379" spans="1:9" x14ac:dyDescent="0.25">
      <c r="A1379" s="119"/>
      <c r="B1379" s="119"/>
      <c r="C1379" s="119"/>
      <c r="D1379" s="119"/>
      <c r="E1379" s="119"/>
      <c r="F1379" s="119"/>
      <c r="G1379" s="119"/>
      <c r="H1379" s="119"/>
      <c r="I1379" s="119"/>
    </row>
    <row r="1380" spans="1:9" x14ac:dyDescent="0.25">
      <c r="A1380" s="119"/>
      <c r="B1380" s="119"/>
      <c r="C1380" s="119"/>
      <c r="D1380" s="119"/>
      <c r="E1380" s="119"/>
      <c r="F1380" s="119"/>
      <c r="G1380" s="119"/>
      <c r="H1380" s="119"/>
      <c r="I1380" s="119"/>
    </row>
    <row r="1381" spans="1:9" x14ac:dyDescent="0.25">
      <c r="A1381" s="119"/>
      <c r="B1381" s="119"/>
      <c r="C1381" s="119"/>
      <c r="D1381" s="119"/>
      <c r="E1381" s="119"/>
      <c r="F1381" s="119"/>
      <c r="G1381" s="119"/>
      <c r="H1381" s="119"/>
      <c r="I1381" s="119"/>
    </row>
    <row r="1382" spans="1:9" x14ac:dyDescent="0.25">
      <c r="A1382" s="119"/>
      <c r="B1382" s="119"/>
      <c r="C1382" s="119"/>
      <c r="D1382" s="119"/>
      <c r="E1382" s="119"/>
      <c r="F1382" s="119"/>
      <c r="G1382" s="119"/>
      <c r="H1382" s="119"/>
      <c r="I1382" s="119"/>
    </row>
    <row r="1383" spans="1:9" x14ac:dyDescent="0.25">
      <c r="A1383" s="119"/>
      <c r="B1383" s="119"/>
      <c r="C1383" s="119"/>
      <c r="D1383" s="119"/>
      <c r="E1383" s="119"/>
      <c r="F1383" s="119"/>
      <c r="G1383" s="119"/>
      <c r="H1383" s="119"/>
      <c r="I1383" s="119"/>
    </row>
    <row r="1384" spans="1:9" x14ac:dyDescent="0.25">
      <c r="A1384" s="119"/>
      <c r="B1384" s="119"/>
      <c r="C1384" s="119"/>
      <c r="D1384" s="119"/>
      <c r="E1384" s="119"/>
      <c r="F1384" s="119"/>
      <c r="G1384" s="119"/>
      <c r="H1384" s="119"/>
      <c r="I1384" s="119"/>
    </row>
    <row r="1385" spans="1:9" x14ac:dyDescent="0.25">
      <c r="A1385" s="119"/>
      <c r="B1385" s="119"/>
      <c r="C1385" s="119"/>
      <c r="D1385" s="119"/>
      <c r="E1385" s="119"/>
      <c r="F1385" s="119"/>
      <c r="G1385" s="119"/>
      <c r="H1385" s="119"/>
      <c r="I1385" s="119"/>
    </row>
    <row r="1386" spans="1:9" x14ac:dyDescent="0.25">
      <c r="A1386" s="119"/>
      <c r="B1386" s="119"/>
      <c r="C1386" s="119"/>
      <c r="D1386" s="119"/>
      <c r="E1386" s="119"/>
      <c r="F1386" s="119"/>
      <c r="G1386" s="119"/>
      <c r="H1386" s="119"/>
      <c r="I1386" s="119"/>
    </row>
    <row r="1387" spans="1:9" x14ac:dyDescent="0.25">
      <c r="A1387" s="119"/>
      <c r="B1387" s="119"/>
      <c r="C1387" s="119"/>
      <c r="D1387" s="119"/>
      <c r="E1387" s="119"/>
      <c r="F1387" s="119"/>
      <c r="G1387" s="119"/>
      <c r="H1387" s="119"/>
      <c r="I1387" s="119"/>
    </row>
    <row r="1388" spans="1:9" x14ac:dyDescent="0.25">
      <c r="A1388" s="119"/>
      <c r="B1388" s="119"/>
      <c r="C1388" s="119"/>
      <c r="D1388" s="119"/>
      <c r="E1388" s="119"/>
      <c r="F1388" s="119"/>
      <c r="G1388" s="119"/>
      <c r="H1388" s="119"/>
      <c r="I1388" s="119"/>
    </row>
    <row r="1389" spans="1:9" x14ac:dyDescent="0.25">
      <c r="A1389" s="119"/>
      <c r="B1389" s="119"/>
      <c r="C1389" s="119"/>
      <c r="D1389" s="119"/>
      <c r="E1389" s="119"/>
      <c r="F1389" s="119"/>
      <c r="G1389" s="119"/>
      <c r="H1389" s="119"/>
      <c r="I1389" s="119"/>
    </row>
    <row r="1390" spans="1:9" x14ac:dyDescent="0.25">
      <c r="A1390" s="119"/>
      <c r="B1390" s="119"/>
      <c r="C1390" s="119"/>
      <c r="D1390" s="119"/>
      <c r="E1390" s="119"/>
      <c r="F1390" s="119"/>
      <c r="G1390" s="119"/>
      <c r="H1390" s="119"/>
      <c r="I1390" s="119"/>
    </row>
    <row r="1391" spans="1:9" x14ac:dyDescent="0.25">
      <c r="A1391" s="119"/>
      <c r="B1391" s="119"/>
      <c r="C1391" s="119"/>
      <c r="D1391" s="119"/>
      <c r="E1391" s="119"/>
      <c r="F1391" s="119"/>
      <c r="G1391" s="119"/>
      <c r="H1391" s="119"/>
      <c r="I1391" s="119"/>
    </row>
    <row r="1392" spans="1:9" x14ac:dyDescent="0.25">
      <c r="A1392" s="119"/>
      <c r="B1392" s="119"/>
      <c r="C1392" s="119"/>
      <c r="D1392" s="119"/>
      <c r="E1392" s="119"/>
      <c r="F1392" s="119"/>
      <c r="G1392" s="119"/>
      <c r="H1392" s="119"/>
      <c r="I1392" s="119"/>
    </row>
    <row r="1393" spans="1:9" x14ac:dyDescent="0.25">
      <c r="A1393" s="119"/>
      <c r="B1393" s="119"/>
      <c r="C1393" s="119"/>
      <c r="D1393" s="119"/>
      <c r="E1393" s="119"/>
      <c r="F1393" s="119"/>
      <c r="G1393" s="119"/>
      <c r="H1393" s="119"/>
      <c r="I1393" s="119"/>
    </row>
    <row r="1394" spans="1:9" x14ac:dyDescent="0.25">
      <c r="A1394" s="119"/>
      <c r="B1394" s="119"/>
      <c r="C1394" s="119"/>
      <c r="D1394" s="119"/>
      <c r="E1394" s="119"/>
      <c r="F1394" s="119"/>
      <c r="G1394" s="119"/>
      <c r="H1394" s="119"/>
      <c r="I1394" s="119"/>
    </row>
    <row r="1395" spans="1:9" x14ac:dyDescent="0.25">
      <c r="A1395" s="119"/>
      <c r="B1395" s="119"/>
      <c r="C1395" s="119"/>
      <c r="D1395" s="119"/>
      <c r="E1395" s="119"/>
      <c r="F1395" s="119"/>
      <c r="G1395" s="119"/>
      <c r="H1395" s="119"/>
      <c r="I1395" s="119"/>
    </row>
    <row r="1396" spans="1:9" x14ac:dyDescent="0.25">
      <c r="A1396" s="119"/>
      <c r="B1396" s="119"/>
      <c r="C1396" s="119"/>
      <c r="D1396" s="119"/>
      <c r="E1396" s="119"/>
      <c r="F1396" s="119"/>
      <c r="G1396" s="119"/>
      <c r="H1396" s="119"/>
      <c r="I1396" s="119"/>
    </row>
    <row r="1397" spans="1:9" x14ac:dyDescent="0.25">
      <c r="A1397" s="119"/>
      <c r="B1397" s="119"/>
      <c r="C1397" s="119"/>
      <c r="D1397" s="119"/>
      <c r="E1397" s="119"/>
      <c r="F1397" s="119"/>
      <c r="G1397" s="119"/>
      <c r="H1397" s="119"/>
      <c r="I1397" s="119"/>
    </row>
    <row r="1398" spans="1:9" x14ac:dyDescent="0.25">
      <c r="A1398" s="119"/>
      <c r="B1398" s="119"/>
      <c r="C1398" s="119"/>
      <c r="D1398" s="119"/>
      <c r="E1398" s="119"/>
      <c r="F1398" s="119"/>
      <c r="G1398" s="119"/>
      <c r="H1398" s="119"/>
      <c r="I1398" s="119"/>
    </row>
    <row r="1399" spans="1:9" x14ac:dyDescent="0.25">
      <c r="A1399" s="119"/>
      <c r="B1399" s="119"/>
      <c r="C1399" s="119"/>
      <c r="D1399" s="119"/>
      <c r="E1399" s="119"/>
      <c r="F1399" s="119"/>
      <c r="G1399" s="119"/>
      <c r="H1399" s="119"/>
      <c r="I1399" s="119"/>
    </row>
    <row r="1400" spans="1:9" x14ac:dyDescent="0.25">
      <c r="A1400" s="119"/>
      <c r="B1400" s="119"/>
      <c r="C1400" s="119"/>
      <c r="D1400" s="119"/>
      <c r="E1400" s="119"/>
      <c r="F1400" s="119"/>
      <c r="G1400" s="119"/>
      <c r="H1400" s="119"/>
      <c r="I1400" s="119"/>
    </row>
    <row r="1401" spans="1:9" x14ac:dyDescent="0.25">
      <c r="A1401" s="119"/>
      <c r="B1401" s="119"/>
      <c r="C1401" s="119"/>
      <c r="D1401" s="119"/>
      <c r="E1401" s="119"/>
      <c r="F1401" s="119"/>
      <c r="G1401" s="119"/>
      <c r="H1401" s="119"/>
      <c r="I1401" s="119"/>
    </row>
    <row r="1402" spans="1:9" x14ac:dyDescent="0.25">
      <c r="A1402" s="119"/>
      <c r="B1402" s="119"/>
      <c r="C1402" s="119"/>
      <c r="D1402" s="119"/>
      <c r="E1402" s="119"/>
      <c r="F1402" s="119"/>
      <c r="G1402" s="119"/>
      <c r="H1402" s="119"/>
      <c r="I1402" s="119"/>
    </row>
    <row r="1403" spans="1:9" x14ac:dyDescent="0.25">
      <c r="A1403" s="119"/>
      <c r="B1403" s="119"/>
      <c r="C1403" s="119"/>
      <c r="D1403" s="119"/>
      <c r="E1403" s="119"/>
      <c r="F1403" s="119"/>
      <c r="G1403" s="119"/>
      <c r="H1403" s="119"/>
      <c r="I1403" s="119"/>
    </row>
    <row r="1404" spans="1:9" x14ac:dyDescent="0.25">
      <c r="A1404" s="119"/>
      <c r="B1404" s="119"/>
      <c r="C1404" s="119"/>
      <c r="D1404" s="119"/>
      <c r="E1404" s="119"/>
      <c r="F1404" s="119"/>
      <c r="G1404" s="119"/>
      <c r="H1404" s="119"/>
      <c r="I1404" s="119"/>
    </row>
    <row r="1405" spans="1:9" x14ac:dyDescent="0.25">
      <c r="A1405" s="119"/>
      <c r="B1405" s="119"/>
      <c r="C1405" s="119"/>
      <c r="D1405" s="119"/>
      <c r="E1405" s="119"/>
      <c r="F1405" s="119"/>
      <c r="G1405" s="119"/>
      <c r="H1405" s="119"/>
      <c r="I1405" s="119"/>
    </row>
    <row r="1406" spans="1:9" x14ac:dyDescent="0.25">
      <c r="A1406" s="119"/>
      <c r="B1406" s="119"/>
      <c r="C1406" s="119"/>
      <c r="D1406" s="119"/>
      <c r="E1406" s="119"/>
      <c r="F1406" s="119"/>
      <c r="G1406" s="119"/>
      <c r="H1406" s="119"/>
      <c r="I1406" s="119"/>
    </row>
    <row r="1407" spans="1:9" x14ac:dyDescent="0.25">
      <c r="A1407" s="119"/>
      <c r="B1407" s="119"/>
      <c r="C1407" s="119"/>
      <c r="D1407" s="119"/>
      <c r="E1407" s="119"/>
      <c r="F1407" s="119"/>
      <c r="G1407" s="119"/>
      <c r="H1407" s="119"/>
      <c r="I1407" s="119"/>
    </row>
    <row r="1408" spans="1:9" x14ac:dyDescent="0.25">
      <c r="A1408" s="119"/>
      <c r="B1408" s="119"/>
      <c r="C1408" s="119"/>
      <c r="D1408" s="119"/>
      <c r="E1408" s="119"/>
      <c r="F1408" s="119"/>
      <c r="G1408" s="119"/>
      <c r="H1408" s="119"/>
      <c r="I1408" s="119"/>
    </row>
    <row r="1409" spans="1:9" x14ac:dyDescent="0.25">
      <c r="A1409" s="119"/>
      <c r="B1409" s="119"/>
      <c r="C1409" s="119"/>
      <c r="D1409" s="119"/>
      <c r="E1409" s="119"/>
      <c r="F1409" s="119"/>
      <c r="G1409" s="119"/>
      <c r="H1409" s="119"/>
      <c r="I1409" s="119"/>
    </row>
    <row r="1410" spans="1:9" x14ac:dyDescent="0.25">
      <c r="A1410" s="119"/>
      <c r="B1410" s="119"/>
      <c r="C1410" s="119"/>
      <c r="D1410" s="119"/>
      <c r="E1410" s="119"/>
      <c r="F1410" s="119"/>
      <c r="G1410" s="119"/>
      <c r="H1410" s="119"/>
      <c r="I1410" s="119"/>
    </row>
    <row r="1411" spans="1:9" x14ac:dyDescent="0.25">
      <c r="A1411" s="119"/>
      <c r="B1411" s="119"/>
      <c r="C1411" s="119"/>
      <c r="D1411" s="119"/>
      <c r="E1411" s="119"/>
      <c r="F1411" s="119"/>
      <c r="G1411" s="119"/>
      <c r="H1411" s="119"/>
      <c r="I1411" s="119"/>
    </row>
    <row r="1412" spans="1:9" x14ac:dyDescent="0.25">
      <c r="A1412" s="119"/>
      <c r="B1412" s="119"/>
      <c r="C1412" s="119"/>
      <c r="D1412" s="119"/>
      <c r="E1412" s="119"/>
      <c r="F1412" s="119"/>
      <c r="G1412" s="119"/>
      <c r="H1412" s="119"/>
      <c r="I1412" s="119"/>
    </row>
    <row r="1413" spans="1:9" x14ac:dyDescent="0.25">
      <c r="A1413" s="119"/>
      <c r="B1413" s="119"/>
      <c r="C1413" s="119"/>
      <c r="D1413" s="119"/>
      <c r="E1413" s="119"/>
      <c r="F1413" s="119"/>
      <c r="G1413" s="119"/>
      <c r="H1413" s="119"/>
      <c r="I1413" s="119"/>
    </row>
    <row r="1414" spans="1:9" x14ac:dyDescent="0.25">
      <c r="A1414" s="119"/>
      <c r="B1414" s="119"/>
      <c r="C1414" s="119"/>
      <c r="D1414" s="119"/>
      <c r="E1414" s="119"/>
      <c r="F1414" s="119"/>
      <c r="G1414" s="119"/>
      <c r="H1414" s="119"/>
      <c r="I1414" s="119"/>
    </row>
    <row r="1415" spans="1:9" x14ac:dyDescent="0.25">
      <c r="A1415" s="119"/>
      <c r="B1415" s="119"/>
      <c r="C1415" s="119"/>
      <c r="D1415" s="119"/>
      <c r="E1415" s="119"/>
      <c r="F1415" s="119"/>
      <c r="G1415" s="119"/>
      <c r="H1415" s="119"/>
      <c r="I1415" s="119"/>
    </row>
    <row r="1416" spans="1:9" x14ac:dyDescent="0.25">
      <c r="A1416" s="119"/>
      <c r="B1416" s="119"/>
      <c r="C1416" s="119"/>
      <c r="D1416" s="119"/>
      <c r="E1416" s="119"/>
      <c r="F1416" s="119"/>
      <c r="G1416" s="119"/>
      <c r="H1416" s="119"/>
      <c r="I1416" s="119"/>
    </row>
    <row r="1417" spans="1:9" x14ac:dyDescent="0.25">
      <c r="A1417" s="119"/>
      <c r="B1417" s="119"/>
      <c r="C1417" s="119"/>
      <c r="D1417" s="119"/>
      <c r="E1417" s="119"/>
      <c r="F1417" s="119"/>
      <c r="G1417" s="119"/>
      <c r="H1417" s="119"/>
      <c r="I1417" s="119"/>
    </row>
    <row r="1418" spans="1:9" x14ac:dyDescent="0.25">
      <c r="A1418" s="119"/>
      <c r="B1418" s="119"/>
      <c r="C1418" s="119"/>
      <c r="D1418" s="119"/>
      <c r="E1418" s="119"/>
      <c r="F1418" s="119"/>
      <c r="G1418" s="119"/>
      <c r="H1418" s="119"/>
      <c r="I1418" s="119"/>
    </row>
    <row r="1419" spans="1:9" x14ac:dyDescent="0.25">
      <c r="A1419" s="119"/>
      <c r="B1419" s="119"/>
      <c r="C1419" s="119"/>
      <c r="D1419" s="119"/>
      <c r="E1419" s="119"/>
      <c r="F1419" s="119"/>
      <c r="G1419" s="119"/>
      <c r="H1419" s="119"/>
      <c r="I1419" s="119"/>
    </row>
    <row r="1420" spans="1:9" x14ac:dyDescent="0.25">
      <c r="A1420" s="119"/>
      <c r="B1420" s="119"/>
      <c r="C1420" s="119"/>
      <c r="D1420" s="119"/>
      <c r="E1420" s="119"/>
      <c r="F1420" s="119"/>
      <c r="G1420" s="119"/>
      <c r="H1420" s="119"/>
      <c r="I1420" s="119"/>
    </row>
    <row r="1421" spans="1:9" x14ac:dyDescent="0.25">
      <c r="A1421" s="119"/>
      <c r="B1421" s="119"/>
      <c r="C1421" s="119"/>
      <c r="D1421" s="119"/>
      <c r="E1421" s="119"/>
      <c r="F1421" s="119"/>
      <c r="G1421" s="119"/>
      <c r="H1421" s="119"/>
      <c r="I1421" s="119"/>
    </row>
    <row r="1422" spans="1:9" x14ac:dyDescent="0.25">
      <c r="A1422" s="119"/>
      <c r="B1422" s="119"/>
      <c r="C1422" s="119"/>
      <c r="D1422" s="119"/>
      <c r="E1422" s="119"/>
      <c r="F1422" s="119"/>
      <c r="G1422" s="119"/>
      <c r="H1422" s="119"/>
      <c r="I1422" s="119"/>
    </row>
    <row r="1423" spans="1:9" x14ac:dyDescent="0.25">
      <c r="A1423" s="119"/>
      <c r="B1423" s="119"/>
      <c r="C1423" s="119"/>
      <c r="D1423" s="119"/>
      <c r="E1423" s="119"/>
      <c r="F1423" s="119"/>
      <c r="G1423" s="119"/>
      <c r="H1423" s="119"/>
      <c r="I1423" s="119"/>
    </row>
    <row r="1424" spans="1:9" x14ac:dyDescent="0.25">
      <c r="A1424" s="119"/>
      <c r="B1424" s="119"/>
      <c r="C1424" s="119"/>
      <c r="D1424" s="119"/>
      <c r="E1424" s="119"/>
      <c r="F1424" s="119"/>
      <c r="G1424" s="119"/>
      <c r="H1424" s="119"/>
      <c r="I1424" s="119"/>
    </row>
    <row r="1425" spans="1:9" x14ac:dyDescent="0.25">
      <c r="A1425" s="119"/>
      <c r="B1425" s="119"/>
      <c r="C1425" s="119"/>
      <c r="D1425" s="119"/>
      <c r="E1425" s="119"/>
      <c r="F1425" s="119"/>
      <c r="G1425" s="119"/>
      <c r="H1425" s="119"/>
      <c r="I1425" s="119"/>
    </row>
    <row r="1426" spans="1:9" x14ac:dyDescent="0.25">
      <c r="A1426" s="119"/>
      <c r="B1426" s="119"/>
      <c r="C1426" s="119"/>
      <c r="D1426" s="119"/>
      <c r="E1426" s="119"/>
      <c r="F1426" s="119"/>
      <c r="G1426" s="119"/>
      <c r="H1426" s="119"/>
      <c r="I1426" s="119"/>
    </row>
    <row r="1427" spans="1:9" x14ac:dyDescent="0.25">
      <c r="A1427" s="119"/>
      <c r="B1427" s="119"/>
      <c r="C1427" s="119"/>
      <c r="D1427" s="119"/>
      <c r="E1427" s="119"/>
      <c r="F1427" s="119"/>
      <c r="G1427" s="119"/>
      <c r="H1427" s="119"/>
      <c r="I1427" s="119"/>
    </row>
    <row r="1428" spans="1:9" x14ac:dyDescent="0.25">
      <c r="A1428" s="119"/>
      <c r="B1428" s="119"/>
      <c r="C1428" s="119"/>
      <c r="D1428" s="119"/>
      <c r="E1428" s="119"/>
      <c r="F1428" s="119"/>
      <c r="G1428" s="119"/>
      <c r="H1428" s="119"/>
      <c r="I1428" s="119"/>
    </row>
    <row r="1429" spans="1:9" x14ac:dyDescent="0.25">
      <c r="A1429" s="119"/>
      <c r="B1429" s="119"/>
      <c r="C1429" s="119"/>
      <c r="D1429" s="119"/>
      <c r="E1429" s="119"/>
      <c r="F1429" s="119"/>
      <c r="G1429" s="119"/>
      <c r="H1429" s="119"/>
      <c r="I1429" s="119"/>
    </row>
    <row r="1430" spans="1:9" x14ac:dyDescent="0.25">
      <c r="A1430" s="119"/>
      <c r="B1430" s="119"/>
      <c r="C1430" s="119"/>
      <c r="D1430" s="119"/>
      <c r="E1430" s="119"/>
      <c r="F1430" s="119"/>
      <c r="G1430" s="119"/>
      <c r="H1430" s="119"/>
      <c r="I1430" s="119"/>
    </row>
    <row r="1431" spans="1:9" x14ac:dyDescent="0.25">
      <c r="A1431" s="119"/>
      <c r="B1431" s="119"/>
      <c r="C1431" s="119"/>
      <c r="D1431" s="119"/>
      <c r="E1431" s="119"/>
      <c r="F1431" s="119"/>
      <c r="G1431" s="119"/>
      <c r="H1431" s="119"/>
      <c r="I1431" s="119"/>
    </row>
    <row r="1432" spans="1:9" x14ac:dyDescent="0.25">
      <c r="A1432" s="119"/>
      <c r="B1432" s="119"/>
      <c r="C1432" s="119"/>
      <c r="D1432" s="119"/>
      <c r="E1432" s="119"/>
      <c r="F1432" s="119"/>
      <c r="G1432" s="119"/>
      <c r="H1432" s="119"/>
      <c r="I1432" s="119"/>
    </row>
    <row r="1433" spans="1:9" x14ac:dyDescent="0.25">
      <c r="A1433" s="119"/>
      <c r="B1433" s="119"/>
      <c r="C1433" s="119"/>
      <c r="D1433" s="119"/>
      <c r="E1433" s="119"/>
      <c r="F1433" s="119"/>
      <c r="G1433" s="119"/>
      <c r="H1433" s="119"/>
      <c r="I1433" s="119"/>
    </row>
    <row r="1434" spans="1:9" x14ac:dyDescent="0.25">
      <c r="A1434" s="119"/>
      <c r="B1434" s="119"/>
      <c r="C1434" s="119"/>
      <c r="D1434" s="119"/>
      <c r="E1434" s="119"/>
      <c r="F1434" s="119"/>
      <c r="G1434" s="119"/>
      <c r="H1434" s="119"/>
      <c r="I1434" s="119"/>
    </row>
    <row r="1435" spans="1:9" x14ac:dyDescent="0.25">
      <c r="A1435" s="119"/>
      <c r="B1435" s="119"/>
      <c r="C1435" s="119"/>
      <c r="D1435" s="119"/>
      <c r="E1435" s="119"/>
      <c r="F1435" s="119"/>
      <c r="G1435" s="119"/>
      <c r="H1435" s="119"/>
      <c r="I1435" s="119"/>
    </row>
    <row r="1436" spans="1:9" x14ac:dyDescent="0.25">
      <c r="A1436" s="119"/>
      <c r="B1436" s="119"/>
      <c r="C1436" s="119"/>
      <c r="D1436" s="119"/>
      <c r="E1436" s="119"/>
      <c r="F1436" s="119"/>
      <c r="G1436" s="119"/>
      <c r="H1436" s="119"/>
      <c r="I1436" s="119"/>
    </row>
    <row r="1437" spans="1:9" x14ac:dyDescent="0.25">
      <c r="A1437" s="119"/>
      <c r="B1437" s="119"/>
      <c r="C1437" s="119"/>
      <c r="D1437" s="119"/>
      <c r="E1437" s="119"/>
      <c r="F1437" s="119"/>
      <c r="G1437" s="119"/>
      <c r="H1437" s="119"/>
      <c r="I1437" s="119"/>
    </row>
    <row r="1438" spans="1:9" x14ac:dyDescent="0.25">
      <c r="A1438" s="119"/>
      <c r="B1438" s="119"/>
      <c r="C1438" s="119"/>
      <c r="D1438" s="119"/>
      <c r="E1438" s="119"/>
      <c r="F1438" s="119"/>
      <c r="G1438" s="119"/>
      <c r="H1438" s="119"/>
      <c r="I1438" s="119"/>
    </row>
    <row r="1439" spans="1:9" x14ac:dyDescent="0.25">
      <c r="A1439" s="119"/>
      <c r="B1439" s="119"/>
      <c r="C1439" s="119"/>
      <c r="D1439" s="119"/>
      <c r="E1439" s="119"/>
      <c r="F1439" s="119"/>
      <c r="G1439" s="119"/>
      <c r="H1439" s="119"/>
      <c r="I1439" s="119"/>
    </row>
    <row r="1440" spans="1:9" x14ac:dyDescent="0.25">
      <c r="A1440" s="119"/>
      <c r="B1440" s="119"/>
      <c r="C1440" s="119"/>
      <c r="D1440" s="119"/>
      <c r="E1440" s="119"/>
      <c r="F1440" s="119"/>
      <c r="G1440" s="119"/>
      <c r="H1440" s="119"/>
      <c r="I1440" s="119"/>
    </row>
    <row r="1441" spans="1:9" x14ac:dyDescent="0.25">
      <c r="A1441" s="119"/>
      <c r="B1441" s="119"/>
      <c r="C1441" s="119"/>
      <c r="D1441" s="119"/>
      <c r="E1441" s="119"/>
      <c r="F1441" s="119"/>
      <c r="G1441" s="119"/>
      <c r="H1441" s="119"/>
      <c r="I1441" s="119"/>
    </row>
    <row r="1442" spans="1:9" x14ac:dyDescent="0.25">
      <c r="A1442" s="119"/>
      <c r="B1442" s="119"/>
      <c r="C1442" s="119"/>
      <c r="D1442" s="119"/>
      <c r="E1442" s="119"/>
      <c r="F1442" s="119"/>
      <c r="G1442" s="119"/>
      <c r="H1442" s="119"/>
      <c r="I1442" s="119"/>
    </row>
    <row r="1443" spans="1:9" x14ac:dyDescent="0.25">
      <c r="A1443" s="119"/>
      <c r="B1443" s="119"/>
      <c r="C1443" s="119"/>
      <c r="D1443" s="119"/>
      <c r="E1443" s="119"/>
      <c r="F1443" s="119"/>
      <c r="G1443" s="119"/>
      <c r="H1443" s="119"/>
      <c r="I1443" s="119"/>
    </row>
    <row r="1444" spans="1:9" x14ac:dyDescent="0.25">
      <c r="A1444" s="119"/>
      <c r="B1444" s="119"/>
      <c r="C1444" s="119"/>
      <c r="D1444" s="119"/>
      <c r="E1444" s="119"/>
      <c r="F1444" s="119"/>
      <c r="G1444" s="119"/>
      <c r="H1444" s="119"/>
      <c r="I1444" s="119"/>
    </row>
    <row r="1445" spans="1:9" x14ac:dyDescent="0.25">
      <c r="A1445" s="119"/>
      <c r="B1445" s="119"/>
      <c r="C1445" s="119"/>
      <c r="D1445" s="119"/>
      <c r="E1445" s="119"/>
      <c r="F1445" s="119"/>
      <c r="G1445" s="119"/>
      <c r="H1445" s="119"/>
      <c r="I1445" s="119"/>
    </row>
    <row r="1446" spans="1:9" x14ac:dyDescent="0.25">
      <c r="A1446" s="119"/>
      <c r="B1446" s="119"/>
      <c r="C1446" s="119"/>
      <c r="D1446" s="119"/>
      <c r="E1446" s="119"/>
      <c r="F1446" s="119"/>
      <c r="G1446" s="119"/>
      <c r="H1446" s="119"/>
      <c r="I1446" s="119"/>
    </row>
    <row r="1447" spans="1:9" x14ac:dyDescent="0.25">
      <c r="A1447" s="119"/>
      <c r="B1447" s="119"/>
      <c r="C1447" s="119"/>
      <c r="D1447" s="119"/>
      <c r="E1447" s="119"/>
      <c r="F1447" s="119"/>
      <c r="G1447" s="119"/>
      <c r="H1447" s="119"/>
      <c r="I1447" s="119"/>
    </row>
    <row r="1448" spans="1:9" x14ac:dyDescent="0.25">
      <c r="A1448" s="119"/>
      <c r="B1448" s="119"/>
      <c r="C1448" s="119"/>
      <c r="D1448" s="119"/>
      <c r="E1448" s="119"/>
      <c r="F1448" s="119"/>
      <c r="G1448" s="119"/>
      <c r="H1448" s="119"/>
      <c r="I1448" s="119"/>
    </row>
    <row r="1449" spans="1:9" x14ac:dyDescent="0.25">
      <c r="A1449" s="119"/>
      <c r="B1449" s="119"/>
      <c r="C1449" s="119"/>
      <c r="D1449" s="119"/>
      <c r="E1449" s="119"/>
      <c r="F1449" s="119"/>
      <c r="G1449" s="119"/>
      <c r="H1449" s="119"/>
      <c r="I1449" s="119"/>
    </row>
    <row r="1450" spans="1:9" x14ac:dyDescent="0.25">
      <c r="A1450" s="119"/>
      <c r="B1450" s="119"/>
      <c r="C1450" s="119"/>
      <c r="D1450" s="119"/>
      <c r="E1450" s="119"/>
      <c r="F1450" s="119"/>
      <c r="G1450" s="119"/>
      <c r="H1450" s="119"/>
      <c r="I1450" s="119"/>
    </row>
    <row r="1451" spans="1:9" x14ac:dyDescent="0.25">
      <c r="A1451" s="119"/>
      <c r="B1451" s="119"/>
      <c r="C1451" s="119"/>
      <c r="D1451" s="119"/>
      <c r="E1451" s="119"/>
      <c r="F1451" s="119"/>
      <c r="G1451" s="119"/>
      <c r="H1451" s="119"/>
      <c r="I1451" s="119"/>
    </row>
    <row r="1452" spans="1:9" x14ac:dyDescent="0.25">
      <c r="A1452" s="119"/>
      <c r="B1452" s="119"/>
      <c r="C1452" s="119"/>
      <c r="D1452" s="119"/>
      <c r="E1452" s="119"/>
      <c r="F1452" s="119"/>
      <c r="G1452" s="119"/>
      <c r="H1452" s="119"/>
      <c r="I1452" s="119"/>
    </row>
    <row r="1453" spans="1:9" x14ac:dyDescent="0.25">
      <c r="A1453" s="119"/>
      <c r="B1453" s="119"/>
      <c r="C1453" s="119"/>
      <c r="D1453" s="119"/>
      <c r="E1453" s="119"/>
      <c r="F1453" s="119"/>
      <c r="G1453" s="119"/>
      <c r="H1453" s="119"/>
      <c r="I1453" s="119"/>
    </row>
    <row r="1454" spans="1:9" x14ac:dyDescent="0.25">
      <c r="A1454" s="119"/>
      <c r="B1454" s="119"/>
      <c r="C1454" s="119"/>
      <c r="D1454" s="119"/>
      <c r="E1454" s="119"/>
      <c r="F1454" s="119"/>
      <c r="G1454" s="119"/>
      <c r="H1454" s="119"/>
      <c r="I1454" s="119"/>
    </row>
    <row r="1455" spans="1:9" x14ac:dyDescent="0.25">
      <c r="A1455" s="119"/>
      <c r="B1455" s="119"/>
      <c r="C1455" s="119"/>
      <c r="D1455" s="119"/>
      <c r="E1455" s="119"/>
      <c r="F1455" s="119"/>
      <c r="G1455" s="119"/>
      <c r="H1455" s="119"/>
      <c r="I1455" s="119"/>
    </row>
    <row r="1456" spans="1:9" x14ac:dyDescent="0.25">
      <c r="A1456" s="119"/>
      <c r="B1456" s="119"/>
      <c r="C1456" s="119"/>
      <c r="D1456" s="119"/>
      <c r="E1456" s="119"/>
      <c r="F1456" s="119"/>
      <c r="G1456" s="119"/>
      <c r="H1456" s="119"/>
      <c r="I1456" s="119"/>
    </row>
    <row r="1457" spans="1:9" x14ac:dyDescent="0.25">
      <c r="A1457" s="119"/>
      <c r="B1457" s="119"/>
      <c r="C1457" s="119"/>
      <c r="D1457" s="119"/>
      <c r="E1457" s="119"/>
      <c r="F1457" s="119"/>
      <c r="G1457" s="119"/>
      <c r="H1457" s="119"/>
      <c r="I1457" s="119"/>
    </row>
    <row r="1458" spans="1:9" x14ac:dyDescent="0.25">
      <c r="A1458" s="119"/>
      <c r="B1458" s="119"/>
      <c r="C1458" s="119"/>
      <c r="D1458" s="119"/>
      <c r="E1458" s="119"/>
      <c r="F1458" s="119"/>
      <c r="G1458" s="119"/>
      <c r="H1458" s="119"/>
      <c r="I1458" s="119"/>
    </row>
    <row r="1459" spans="1:9" x14ac:dyDescent="0.25">
      <c r="A1459" s="119"/>
      <c r="B1459" s="119"/>
      <c r="C1459" s="119"/>
      <c r="D1459" s="119"/>
      <c r="E1459" s="119"/>
      <c r="F1459" s="119"/>
      <c r="G1459" s="119"/>
      <c r="H1459" s="119"/>
      <c r="I1459" s="119"/>
    </row>
    <row r="1460" spans="1:9" x14ac:dyDescent="0.25">
      <c r="A1460" s="119"/>
      <c r="B1460" s="119"/>
      <c r="C1460" s="119"/>
      <c r="D1460" s="119"/>
      <c r="E1460" s="119"/>
      <c r="F1460" s="119"/>
      <c r="G1460" s="119"/>
      <c r="H1460" s="119"/>
      <c r="I1460" s="119"/>
    </row>
    <row r="1461" spans="1:9" x14ac:dyDescent="0.25">
      <c r="A1461" s="119"/>
      <c r="B1461" s="119"/>
      <c r="C1461" s="119"/>
      <c r="D1461" s="119"/>
      <c r="E1461" s="119"/>
      <c r="F1461" s="119"/>
      <c r="G1461" s="119"/>
      <c r="H1461" s="119"/>
      <c r="I1461" s="119"/>
    </row>
    <row r="1462" spans="1:9" x14ac:dyDescent="0.25">
      <c r="A1462" s="119"/>
      <c r="B1462" s="119"/>
      <c r="C1462" s="119"/>
      <c r="D1462" s="119"/>
      <c r="E1462" s="119"/>
      <c r="F1462" s="119"/>
      <c r="G1462" s="119"/>
      <c r="H1462" s="119"/>
      <c r="I1462" s="119"/>
    </row>
    <row r="1463" spans="1:9" x14ac:dyDescent="0.25">
      <c r="A1463" s="119"/>
      <c r="B1463" s="119"/>
      <c r="C1463" s="119"/>
      <c r="D1463" s="119"/>
      <c r="E1463" s="119"/>
      <c r="F1463" s="119"/>
      <c r="G1463" s="119"/>
      <c r="H1463" s="119"/>
      <c r="I1463" s="119"/>
    </row>
    <row r="1464" spans="1:9" x14ac:dyDescent="0.25">
      <c r="A1464" s="119"/>
      <c r="B1464" s="119"/>
      <c r="C1464" s="119"/>
      <c r="D1464" s="119"/>
      <c r="E1464" s="119"/>
      <c r="F1464" s="119"/>
      <c r="G1464" s="119"/>
      <c r="H1464" s="119"/>
      <c r="I1464" s="119"/>
    </row>
    <row r="1465" spans="1:9" x14ac:dyDescent="0.25">
      <c r="A1465" s="119"/>
      <c r="B1465" s="119"/>
      <c r="C1465" s="119"/>
      <c r="D1465" s="119"/>
      <c r="E1465" s="119"/>
      <c r="F1465" s="119"/>
      <c r="G1465" s="119"/>
      <c r="H1465" s="119"/>
      <c r="I1465" s="119"/>
    </row>
    <row r="1466" spans="1:9" x14ac:dyDescent="0.25">
      <c r="A1466" s="119"/>
      <c r="B1466" s="119"/>
      <c r="C1466" s="119"/>
      <c r="D1466" s="119"/>
      <c r="E1466" s="119"/>
      <c r="F1466" s="119"/>
      <c r="G1466" s="119"/>
      <c r="H1466" s="119"/>
      <c r="I1466" s="119"/>
    </row>
    <row r="1467" spans="1:9" x14ac:dyDescent="0.25">
      <c r="A1467" s="119"/>
      <c r="B1467" s="119"/>
      <c r="C1467" s="119"/>
      <c r="D1467" s="119"/>
      <c r="E1467" s="119"/>
      <c r="F1467" s="119"/>
      <c r="G1467" s="119"/>
      <c r="H1467" s="119"/>
      <c r="I1467" s="119"/>
    </row>
    <row r="1468" spans="1:9" x14ac:dyDescent="0.25">
      <c r="A1468" s="119"/>
      <c r="B1468" s="119"/>
      <c r="C1468" s="119"/>
      <c r="D1468" s="119"/>
      <c r="E1468" s="119"/>
      <c r="F1468" s="119"/>
      <c r="G1468" s="119"/>
      <c r="H1468" s="119"/>
      <c r="I1468" s="119"/>
    </row>
    <row r="1469" spans="1:9" x14ac:dyDescent="0.25">
      <c r="A1469" s="119"/>
      <c r="B1469" s="119"/>
      <c r="C1469" s="119"/>
      <c r="D1469" s="119"/>
      <c r="E1469" s="119"/>
      <c r="F1469" s="119"/>
      <c r="G1469" s="119"/>
      <c r="H1469" s="119"/>
      <c r="I1469" s="119"/>
    </row>
    <row r="1470" spans="1:9" x14ac:dyDescent="0.25">
      <c r="A1470" s="119"/>
      <c r="B1470" s="119"/>
      <c r="C1470" s="119"/>
      <c r="D1470" s="119"/>
      <c r="E1470" s="119"/>
      <c r="F1470" s="119"/>
      <c r="G1470" s="119"/>
      <c r="H1470" s="119"/>
      <c r="I1470" s="119"/>
    </row>
    <row r="1471" spans="1:9" x14ac:dyDescent="0.25">
      <c r="A1471" s="119"/>
      <c r="B1471" s="119"/>
      <c r="C1471" s="119"/>
      <c r="D1471" s="119"/>
      <c r="E1471" s="119"/>
      <c r="F1471" s="119"/>
      <c r="G1471" s="119"/>
      <c r="H1471" s="119"/>
      <c r="I1471" s="119"/>
    </row>
    <row r="1472" spans="1:9" x14ac:dyDescent="0.25">
      <c r="A1472" s="119"/>
      <c r="B1472" s="119"/>
      <c r="C1472" s="119"/>
      <c r="D1472" s="119"/>
      <c r="E1472" s="119"/>
      <c r="F1472" s="119"/>
      <c r="G1472" s="119"/>
      <c r="H1472" s="119"/>
      <c r="I1472" s="119"/>
    </row>
    <row r="1473" spans="1:9" x14ac:dyDescent="0.25">
      <c r="A1473" s="119"/>
      <c r="B1473" s="119"/>
      <c r="C1473" s="119"/>
      <c r="D1473" s="119"/>
      <c r="E1473" s="119"/>
      <c r="F1473" s="119"/>
      <c r="G1473" s="119"/>
      <c r="H1473" s="119"/>
      <c r="I1473" s="119"/>
    </row>
    <row r="1474" spans="1:9" x14ac:dyDescent="0.25">
      <c r="A1474" s="119"/>
      <c r="B1474" s="119"/>
      <c r="C1474" s="119"/>
      <c r="D1474" s="119"/>
      <c r="E1474" s="119"/>
      <c r="F1474" s="119"/>
      <c r="G1474" s="119"/>
      <c r="H1474" s="119"/>
      <c r="I1474" s="119"/>
    </row>
    <row r="1475" spans="1:9" x14ac:dyDescent="0.25">
      <c r="A1475" s="119"/>
      <c r="B1475" s="119"/>
      <c r="C1475" s="119"/>
      <c r="D1475" s="119"/>
      <c r="E1475" s="119"/>
      <c r="F1475" s="119"/>
      <c r="G1475" s="119"/>
      <c r="H1475" s="119"/>
      <c r="I1475" s="119"/>
    </row>
    <row r="1476" spans="1:9" x14ac:dyDescent="0.25">
      <c r="A1476" s="119"/>
      <c r="B1476" s="119"/>
      <c r="C1476" s="119"/>
      <c r="D1476" s="119"/>
      <c r="E1476" s="119"/>
      <c r="F1476" s="119"/>
      <c r="G1476" s="119"/>
      <c r="H1476" s="119"/>
      <c r="I1476" s="119"/>
    </row>
    <row r="1477" spans="1:9" x14ac:dyDescent="0.25">
      <c r="A1477" s="119"/>
      <c r="B1477" s="119"/>
      <c r="C1477" s="119"/>
      <c r="D1477" s="119"/>
      <c r="E1477" s="119"/>
      <c r="F1477" s="119"/>
      <c r="G1477" s="119"/>
      <c r="H1477" s="119"/>
      <c r="I1477" s="119"/>
    </row>
    <row r="1478" spans="1:9" x14ac:dyDescent="0.25">
      <c r="A1478" s="119"/>
      <c r="B1478" s="119"/>
      <c r="C1478" s="119"/>
      <c r="D1478" s="119"/>
      <c r="E1478" s="119"/>
      <c r="F1478" s="119"/>
      <c r="G1478" s="119"/>
      <c r="H1478" s="119"/>
      <c r="I1478" s="119"/>
    </row>
    <row r="1479" spans="1:9" x14ac:dyDescent="0.25">
      <c r="A1479" s="119"/>
      <c r="B1479" s="119"/>
      <c r="C1479" s="119"/>
      <c r="D1479" s="119"/>
      <c r="E1479" s="119"/>
      <c r="F1479" s="119"/>
      <c r="G1479" s="119"/>
      <c r="H1479" s="119"/>
      <c r="I1479" s="119"/>
    </row>
    <row r="1480" spans="1:9" x14ac:dyDescent="0.25">
      <c r="A1480" s="119"/>
      <c r="B1480" s="119"/>
      <c r="C1480" s="119"/>
      <c r="D1480" s="119"/>
      <c r="E1480" s="119"/>
      <c r="F1480" s="119"/>
      <c r="G1480" s="119"/>
      <c r="H1480" s="119"/>
      <c r="I1480" s="119"/>
    </row>
    <row r="1481" spans="1:9" x14ac:dyDescent="0.25">
      <c r="A1481" s="119"/>
      <c r="B1481" s="119"/>
      <c r="C1481" s="119"/>
      <c r="D1481" s="119"/>
      <c r="E1481" s="119"/>
      <c r="F1481" s="119"/>
      <c r="G1481" s="119"/>
      <c r="H1481" s="119"/>
      <c r="I1481" s="119"/>
    </row>
    <row r="1482" spans="1:9" x14ac:dyDescent="0.25">
      <c r="A1482" s="119"/>
      <c r="B1482" s="119"/>
      <c r="C1482" s="119"/>
      <c r="D1482" s="119"/>
      <c r="E1482" s="119"/>
      <c r="F1482" s="119"/>
      <c r="G1482" s="119"/>
      <c r="H1482" s="119"/>
      <c r="I1482" s="119"/>
    </row>
    <row r="1483" spans="1:9" x14ac:dyDescent="0.25">
      <c r="A1483" s="119"/>
      <c r="B1483" s="119"/>
      <c r="C1483" s="119"/>
      <c r="D1483" s="119"/>
      <c r="E1483" s="119"/>
      <c r="F1483" s="119"/>
      <c r="G1483" s="119"/>
      <c r="H1483" s="119"/>
      <c r="I1483" s="119"/>
    </row>
    <row r="1484" spans="1:9" x14ac:dyDescent="0.25">
      <c r="A1484" s="119"/>
      <c r="B1484" s="119"/>
      <c r="C1484" s="119"/>
      <c r="D1484" s="119"/>
      <c r="E1484" s="119"/>
      <c r="F1484" s="119"/>
      <c r="G1484" s="119"/>
      <c r="H1484" s="119"/>
      <c r="I1484" s="119"/>
    </row>
    <row r="1485" spans="1:9" x14ac:dyDescent="0.25">
      <c r="A1485" s="119"/>
      <c r="B1485" s="119"/>
      <c r="C1485" s="119"/>
      <c r="D1485" s="119"/>
      <c r="E1485" s="119"/>
      <c r="F1485" s="119"/>
      <c r="G1485" s="119"/>
      <c r="H1485" s="119"/>
      <c r="I1485" s="119"/>
    </row>
    <row r="1486" spans="1:9" x14ac:dyDescent="0.25">
      <c r="A1486" s="119"/>
      <c r="B1486" s="119"/>
      <c r="C1486" s="119"/>
      <c r="D1486" s="119"/>
      <c r="E1486" s="119"/>
      <c r="F1486" s="119"/>
      <c r="G1486" s="119"/>
      <c r="H1486" s="119"/>
      <c r="I1486" s="119"/>
    </row>
    <row r="1487" spans="1:9" x14ac:dyDescent="0.25">
      <c r="A1487" s="119"/>
      <c r="B1487" s="119"/>
      <c r="C1487" s="119"/>
      <c r="D1487" s="119"/>
      <c r="E1487" s="119"/>
      <c r="F1487" s="119"/>
      <c r="G1487" s="119"/>
      <c r="H1487" s="119"/>
      <c r="I1487" s="119"/>
    </row>
    <row r="1488" spans="1:9" x14ac:dyDescent="0.25">
      <c r="A1488" s="119"/>
      <c r="B1488" s="119"/>
      <c r="C1488" s="119"/>
      <c r="D1488" s="119"/>
      <c r="E1488" s="119"/>
      <c r="F1488" s="119"/>
      <c r="G1488" s="119"/>
      <c r="H1488" s="119"/>
      <c r="I1488" s="119"/>
    </row>
    <row r="1489" spans="1:9" x14ac:dyDescent="0.25">
      <c r="A1489" s="119"/>
      <c r="B1489" s="119"/>
      <c r="C1489" s="119"/>
      <c r="D1489" s="119"/>
      <c r="E1489" s="119"/>
      <c r="F1489" s="119"/>
      <c r="G1489" s="119"/>
      <c r="H1489" s="119"/>
      <c r="I1489" s="119"/>
    </row>
    <row r="1490" spans="1:9" x14ac:dyDescent="0.25">
      <c r="A1490" s="119"/>
      <c r="B1490" s="119"/>
      <c r="C1490" s="119"/>
      <c r="D1490" s="119"/>
      <c r="E1490" s="119"/>
      <c r="F1490" s="119"/>
      <c r="G1490" s="119"/>
      <c r="H1490" s="119"/>
      <c r="I1490" s="119"/>
    </row>
    <row r="1491" spans="1:9" x14ac:dyDescent="0.25">
      <c r="A1491" s="119"/>
      <c r="B1491" s="119"/>
      <c r="C1491" s="119"/>
      <c r="D1491" s="119"/>
      <c r="E1491" s="119"/>
      <c r="F1491" s="119"/>
      <c r="G1491" s="119"/>
      <c r="H1491" s="119"/>
      <c r="I1491" s="119"/>
    </row>
    <row r="1492" spans="1:9" x14ac:dyDescent="0.25">
      <c r="A1492" s="119"/>
      <c r="B1492" s="119"/>
      <c r="C1492" s="119"/>
      <c r="D1492" s="119"/>
      <c r="E1492" s="119"/>
      <c r="F1492" s="119"/>
      <c r="G1492" s="119"/>
      <c r="H1492" s="119"/>
      <c r="I1492" s="119"/>
    </row>
    <row r="1493" spans="1:9" x14ac:dyDescent="0.25">
      <c r="A1493" s="119"/>
      <c r="B1493" s="119"/>
      <c r="C1493" s="119"/>
      <c r="D1493" s="119"/>
      <c r="E1493" s="119"/>
      <c r="F1493" s="119"/>
      <c r="G1493" s="119"/>
      <c r="H1493" s="119"/>
      <c r="I1493" s="119"/>
    </row>
    <row r="1494" spans="1:9" x14ac:dyDescent="0.25">
      <c r="A1494" s="119"/>
      <c r="B1494" s="119"/>
      <c r="C1494" s="119"/>
      <c r="D1494" s="119"/>
      <c r="E1494" s="119"/>
      <c r="F1494" s="119"/>
      <c r="G1494" s="119"/>
      <c r="H1494" s="119"/>
      <c r="I1494" s="119"/>
    </row>
    <row r="1495" spans="1:9" x14ac:dyDescent="0.25">
      <c r="A1495" s="119"/>
      <c r="B1495" s="119"/>
      <c r="C1495" s="119"/>
      <c r="D1495" s="119"/>
      <c r="E1495" s="119"/>
      <c r="F1495" s="119"/>
      <c r="G1495" s="119"/>
      <c r="H1495" s="119"/>
      <c r="I1495" s="119"/>
    </row>
    <row r="1496" spans="1:9" x14ac:dyDescent="0.25">
      <c r="A1496" s="119"/>
      <c r="B1496" s="119"/>
      <c r="C1496" s="119"/>
      <c r="D1496" s="119"/>
      <c r="E1496" s="119"/>
      <c r="F1496" s="119"/>
      <c r="G1496" s="119"/>
      <c r="H1496" s="119"/>
      <c r="I1496" s="119"/>
    </row>
    <row r="1497" spans="1:9" x14ac:dyDescent="0.25">
      <c r="A1497" s="119"/>
      <c r="B1497" s="119"/>
      <c r="C1497" s="119"/>
      <c r="D1497" s="119"/>
      <c r="E1497" s="119"/>
      <c r="F1497" s="119"/>
      <c r="G1497" s="119"/>
      <c r="H1497" s="119"/>
      <c r="I1497" s="119"/>
    </row>
    <row r="1498" spans="1:9" x14ac:dyDescent="0.25">
      <c r="A1498" s="119"/>
      <c r="B1498" s="119"/>
      <c r="C1498" s="119"/>
      <c r="D1498" s="119"/>
      <c r="E1498" s="119"/>
      <c r="F1498" s="119"/>
      <c r="G1498" s="119"/>
      <c r="H1498" s="119"/>
      <c r="I1498" s="119"/>
    </row>
    <row r="1499" spans="1:9" x14ac:dyDescent="0.25">
      <c r="A1499" s="119"/>
      <c r="B1499" s="119"/>
      <c r="C1499" s="119"/>
      <c r="D1499" s="119"/>
      <c r="E1499" s="119"/>
      <c r="F1499" s="119"/>
      <c r="G1499" s="119"/>
      <c r="H1499" s="119"/>
      <c r="I1499" s="119"/>
    </row>
    <row r="1500" spans="1:9" x14ac:dyDescent="0.25">
      <c r="A1500" s="119"/>
      <c r="B1500" s="119"/>
      <c r="C1500" s="119"/>
      <c r="D1500" s="119"/>
      <c r="E1500" s="119"/>
      <c r="F1500" s="119"/>
      <c r="G1500" s="119"/>
      <c r="H1500" s="119"/>
      <c r="I1500" s="119"/>
    </row>
    <row r="1501" spans="1:9" x14ac:dyDescent="0.25">
      <c r="A1501" s="119"/>
      <c r="B1501" s="119"/>
      <c r="C1501" s="119"/>
      <c r="D1501" s="119"/>
      <c r="E1501" s="119"/>
      <c r="F1501" s="119"/>
      <c r="G1501" s="119"/>
      <c r="H1501" s="119"/>
      <c r="I1501" s="119"/>
    </row>
    <row r="1502" spans="1:9" x14ac:dyDescent="0.25">
      <c r="A1502" s="119"/>
      <c r="B1502" s="119"/>
      <c r="C1502" s="119"/>
      <c r="D1502" s="119"/>
      <c r="E1502" s="119"/>
      <c r="F1502" s="119"/>
      <c r="G1502" s="119"/>
      <c r="H1502" s="119"/>
      <c r="I1502" s="119"/>
    </row>
    <row r="1503" spans="1:9" x14ac:dyDescent="0.25">
      <c r="A1503" s="119"/>
      <c r="B1503" s="119"/>
      <c r="C1503" s="119"/>
      <c r="D1503" s="119"/>
      <c r="E1503" s="119"/>
      <c r="F1503" s="119"/>
      <c r="G1503" s="119"/>
      <c r="H1503" s="119"/>
      <c r="I1503" s="119"/>
    </row>
    <row r="1504" spans="1:9" x14ac:dyDescent="0.25">
      <c r="A1504" s="119"/>
      <c r="B1504" s="119"/>
      <c r="C1504" s="119"/>
      <c r="D1504" s="119"/>
      <c r="E1504" s="119"/>
      <c r="F1504" s="119"/>
      <c r="G1504" s="119"/>
      <c r="H1504" s="119"/>
      <c r="I1504" s="119"/>
    </row>
    <row r="1505" spans="1:9" x14ac:dyDescent="0.25">
      <c r="A1505" s="119"/>
      <c r="B1505" s="119"/>
      <c r="C1505" s="119"/>
      <c r="D1505" s="119"/>
      <c r="E1505" s="119"/>
      <c r="F1505" s="119"/>
      <c r="G1505" s="119"/>
      <c r="H1505" s="119"/>
      <c r="I1505" s="119"/>
    </row>
    <row r="1506" spans="1:9" x14ac:dyDescent="0.25">
      <c r="A1506" s="119"/>
      <c r="B1506" s="119"/>
      <c r="C1506" s="119"/>
      <c r="D1506" s="119"/>
      <c r="E1506" s="119"/>
      <c r="F1506" s="119"/>
      <c r="G1506" s="119"/>
      <c r="H1506" s="119"/>
      <c r="I1506" s="119"/>
    </row>
    <row r="1507" spans="1:9" x14ac:dyDescent="0.25">
      <c r="A1507" s="119"/>
      <c r="B1507" s="119"/>
      <c r="C1507" s="119"/>
      <c r="D1507" s="119"/>
      <c r="E1507" s="119"/>
      <c r="F1507" s="119"/>
      <c r="G1507" s="119"/>
      <c r="H1507" s="119"/>
      <c r="I1507" s="119"/>
    </row>
    <row r="1508" spans="1:9" x14ac:dyDescent="0.25">
      <c r="A1508" s="119"/>
      <c r="B1508" s="119"/>
      <c r="C1508" s="119"/>
      <c r="D1508" s="119"/>
      <c r="E1508" s="119"/>
      <c r="F1508" s="119"/>
      <c r="G1508" s="119"/>
      <c r="H1508" s="119"/>
      <c r="I1508" s="119"/>
    </row>
    <row r="1509" spans="1:9" x14ac:dyDescent="0.25">
      <c r="A1509" s="119"/>
      <c r="B1509" s="119"/>
      <c r="C1509" s="119"/>
      <c r="D1509" s="119"/>
      <c r="E1509" s="119"/>
      <c r="F1509" s="119"/>
      <c r="G1509" s="119"/>
      <c r="H1509" s="119"/>
      <c r="I1509" s="119"/>
    </row>
    <row r="1510" spans="1:9" x14ac:dyDescent="0.25">
      <c r="A1510" s="119"/>
      <c r="B1510" s="119"/>
      <c r="C1510" s="119"/>
      <c r="D1510" s="119"/>
      <c r="E1510" s="119"/>
      <c r="F1510" s="119"/>
      <c r="G1510" s="119"/>
      <c r="H1510" s="119"/>
      <c r="I1510" s="119"/>
    </row>
    <row r="1511" spans="1:9" x14ac:dyDescent="0.25">
      <c r="A1511" s="119"/>
      <c r="B1511" s="119"/>
      <c r="C1511" s="119"/>
      <c r="D1511" s="119"/>
      <c r="E1511" s="119"/>
      <c r="F1511" s="119"/>
      <c r="G1511" s="119"/>
      <c r="H1511" s="119"/>
      <c r="I1511" s="119"/>
    </row>
    <row r="1512" spans="1:9" x14ac:dyDescent="0.25">
      <c r="A1512" s="119"/>
      <c r="B1512" s="119"/>
      <c r="C1512" s="119"/>
      <c r="D1512" s="119"/>
      <c r="E1512" s="119"/>
      <c r="F1512" s="119"/>
      <c r="G1512" s="119"/>
      <c r="H1512" s="119"/>
      <c r="I1512" s="119"/>
    </row>
    <row r="1513" spans="1:9" x14ac:dyDescent="0.25">
      <c r="A1513" s="119"/>
      <c r="B1513" s="119"/>
      <c r="C1513" s="119"/>
      <c r="D1513" s="119"/>
      <c r="E1513" s="119"/>
      <c r="F1513" s="119"/>
      <c r="G1513" s="119"/>
      <c r="H1513" s="119"/>
      <c r="I1513" s="119"/>
    </row>
    <row r="1514" spans="1:9" x14ac:dyDescent="0.25">
      <c r="A1514" s="119"/>
      <c r="B1514" s="119"/>
      <c r="C1514" s="119"/>
      <c r="D1514" s="119"/>
      <c r="E1514" s="119"/>
      <c r="F1514" s="119"/>
      <c r="G1514" s="119"/>
      <c r="H1514" s="119"/>
      <c r="I1514" s="119"/>
    </row>
    <row r="1515" spans="1:9" x14ac:dyDescent="0.25">
      <c r="A1515" s="119"/>
      <c r="B1515" s="119"/>
      <c r="C1515" s="119"/>
      <c r="D1515" s="119"/>
      <c r="E1515" s="119"/>
      <c r="F1515" s="119"/>
      <c r="G1515" s="119"/>
      <c r="H1515" s="119"/>
      <c r="I1515" s="119"/>
    </row>
    <row r="1516" spans="1:9" x14ac:dyDescent="0.25">
      <c r="A1516" s="119"/>
      <c r="B1516" s="119"/>
      <c r="C1516" s="119"/>
      <c r="D1516" s="119"/>
      <c r="E1516" s="119"/>
      <c r="F1516" s="119"/>
      <c r="G1516" s="119"/>
      <c r="H1516" s="119"/>
      <c r="I1516" s="119"/>
    </row>
    <row r="1517" spans="1:9" x14ac:dyDescent="0.25">
      <c r="A1517" s="119"/>
      <c r="B1517" s="119"/>
      <c r="C1517" s="119"/>
      <c r="D1517" s="119"/>
      <c r="E1517" s="119"/>
      <c r="F1517" s="119"/>
      <c r="G1517" s="119"/>
      <c r="H1517" s="119"/>
      <c r="I1517" s="119"/>
    </row>
    <row r="1518" spans="1:9" x14ac:dyDescent="0.25">
      <c r="A1518" s="119"/>
      <c r="B1518" s="119"/>
      <c r="C1518" s="119"/>
      <c r="D1518" s="119"/>
      <c r="E1518" s="119"/>
      <c r="F1518" s="119"/>
      <c r="G1518" s="119"/>
      <c r="H1518" s="119"/>
      <c r="I1518" s="119"/>
    </row>
    <row r="1519" spans="1:9" x14ac:dyDescent="0.25">
      <c r="A1519" s="119"/>
      <c r="B1519" s="119"/>
      <c r="C1519" s="119"/>
      <c r="D1519" s="119"/>
      <c r="E1519" s="119"/>
      <c r="F1519" s="119"/>
      <c r="G1519" s="119"/>
      <c r="H1519" s="119"/>
      <c r="I1519" s="119"/>
    </row>
    <row r="1520" spans="1:9" x14ac:dyDescent="0.25">
      <c r="A1520" s="119"/>
      <c r="B1520" s="119"/>
      <c r="C1520" s="119"/>
      <c r="D1520" s="119"/>
      <c r="E1520" s="119"/>
      <c r="F1520" s="119"/>
      <c r="G1520" s="119"/>
      <c r="H1520" s="119"/>
      <c r="I1520" s="119"/>
    </row>
    <row r="1521" spans="1:9" x14ac:dyDescent="0.25">
      <c r="A1521" s="119"/>
      <c r="B1521" s="119"/>
      <c r="C1521" s="119"/>
      <c r="D1521" s="119"/>
      <c r="E1521" s="119"/>
      <c r="F1521" s="119"/>
      <c r="G1521" s="119"/>
      <c r="H1521" s="119"/>
      <c r="I1521" s="119"/>
    </row>
    <row r="1522" spans="1:9" x14ac:dyDescent="0.25">
      <c r="A1522" s="119"/>
      <c r="B1522" s="119"/>
      <c r="C1522" s="119"/>
      <c r="D1522" s="119"/>
      <c r="E1522" s="119"/>
      <c r="F1522" s="119"/>
      <c r="G1522" s="119"/>
      <c r="H1522" s="119"/>
      <c r="I1522" s="119"/>
    </row>
    <row r="1523" spans="1:9" x14ac:dyDescent="0.25">
      <c r="A1523" s="119"/>
      <c r="B1523" s="119"/>
      <c r="C1523" s="119"/>
      <c r="D1523" s="119"/>
      <c r="E1523" s="119"/>
      <c r="F1523" s="119"/>
      <c r="G1523" s="119"/>
      <c r="H1523" s="119"/>
      <c r="I1523" s="119"/>
    </row>
    <row r="1524" spans="1:9" x14ac:dyDescent="0.25">
      <c r="A1524" s="119"/>
      <c r="B1524" s="119"/>
      <c r="C1524" s="119"/>
      <c r="D1524" s="119"/>
      <c r="E1524" s="119"/>
      <c r="F1524" s="119"/>
      <c r="G1524" s="119"/>
      <c r="H1524" s="119"/>
      <c r="I1524" s="119"/>
    </row>
    <row r="1525" spans="1:9" x14ac:dyDescent="0.25">
      <c r="A1525" s="119"/>
      <c r="B1525" s="119"/>
      <c r="C1525" s="119"/>
      <c r="D1525" s="119"/>
      <c r="E1525" s="119"/>
      <c r="F1525" s="119"/>
      <c r="G1525" s="119"/>
      <c r="H1525" s="119"/>
      <c r="I1525" s="119"/>
    </row>
    <row r="1526" spans="1:9" x14ac:dyDescent="0.25">
      <c r="A1526" s="119"/>
      <c r="B1526" s="119"/>
      <c r="C1526" s="119"/>
      <c r="D1526" s="119"/>
      <c r="E1526" s="119"/>
      <c r="F1526" s="119"/>
      <c r="G1526" s="119"/>
      <c r="H1526" s="119"/>
      <c r="I1526" s="119"/>
    </row>
    <row r="1527" spans="1:9" x14ac:dyDescent="0.25">
      <c r="A1527" s="119"/>
      <c r="B1527" s="119"/>
      <c r="C1527" s="119"/>
      <c r="D1527" s="119"/>
      <c r="E1527" s="119"/>
      <c r="F1527" s="119"/>
      <c r="G1527" s="119"/>
      <c r="H1527" s="119"/>
      <c r="I1527" s="119"/>
    </row>
    <row r="1528" spans="1:9" x14ac:dyDescent="0.25">
      <c r="A1528" s="119"/>
      <c r="B1528" s="119"/>
      <c r="C1528" s="119"/>
      <c r="D1528" s="119"/>
      <c r="E1528" s="119"/>
      <c r="F1528" s="119"/>
      <c r="G1528" s="119"/>
      <c r="H1528" s="119"/>
      <c r="I1528" s="119"/>
    </row>
    <row r="1529" spans="1:9" x14ac:dyDescent="0.25">
      <c r="A1529" s="119"/>
      <c r="B1529" s="119"/>
      <c r="C1529" s="119"/>
      <c r="D1529" s="119"/>
      <c r="E1529" s="119"/>
      <c r="F1529" s="119"/>
      <c r="G1529" s="119"/>
      <c r="H1529" s="119"/>
      <c r="I1529" s="119"/>
    </row>
    <row r="1530" spans="1:9" x14ac:dyDescent="0.25">
      <c r="A1530" s="119"/>
      <c r="B1530" s="119"/>
      <c r="C1530" s="119"/>
      <c r="D1530" s="119"/>
      <c r="E1530" s="119"/>
      <c r="F1530" s="119"/>
      <c r="G1530" s="119"/>
      <c r="H1530" s="119"/>
      <c r="I1530" s="119"/>
    </row>
    <row r="1531" spans="1:9" x14ac:dyDescent="0.25">
      <c r="A1531" s="119"/>
      <c r="B1531" s="119"/>
      <c r="C1531" s="119"/>
      <c r="D1531" s="119"/>
      <c r="E1531" s="119"/>
      <c r="F1531" s="119"/>
      <c r="G1531" s="119"/>
      <c r="H1531" s="119"/>
      <c r="I1531" s="119"/>
    </row>
    <row r="1532" spans="1:9" x14ac:dyDescent="0.25">
      <c r="A1532" s="119"/>
      <c r="B1532" s="119"/>
      <c r="C1532" s="119"/>
      <c r="D1532" s="119"/>
      <c r="E1532" s="119"/>
      <c r="F1532" s="119"/>
      <c r="G1532" s="119"/>
      <c r="H1532" s="119"/>
      <c r="I1532" s="119"/>
    </row>
    <row r="1533" spans="1:9" x14ac:dyDescent="0.25">
      <c r="A1533" s="119"/>
      <c r="B1533" s="119"/>
      <c r="C1533" s="119"/>
      <c r="D1533" s="119"/>
      <c r="E1533" s="119"/>
      <c r="F1533" s="119"/>
      <c r="G1533" s="119"/>
      <c r="H1533" s="119"/>
      <c r="I1533" s="119"/>
    </row>
    <row r="1534" spans="1:9" x14ac:dyDescent="0.25">
      <c r="A1534" s="119"/>
      <c r="B1534" s="119"/>
      <c r="C1534" s="119"/>
      <c r="D1534" s="119"/>
      <c r="E1534" s="119"/>
      <c r="F1534" s="119"/>
      <c r="G1534" s="119"/>
      <c r="H1534" s="119"/>
      <c r="I1534" s="119"/>
    </row>
    <row r="1535" spans="1:9" x14ac:dyDescent="0.25">
      <c r="A1535" s="119"/>
      <c r="B1535" s="119"/>
      <c r="C1535" s="119"/>
      <c r="D1535" s="119"/>
      <c r="E1535" s="119"/>
      <c r="F1535" s="119"/>
      <c r="G1535" s="119"/>
      <c r="H1535" s="119"/>
      <c r="I1535" s="119"/>
    </row>
    <row r="1536" spans="1:9" x14ac:dyDescent="0.25">
      <c r="A1536" s="119"/>
      <c r="B1536" s="119"/>
      <c r="C1536" s="119"/>
      <c r="D1536" s="119"/>
      <c r="E1536" s="119"/>
      <c r="F1536" s="119"/>
      <c r="G1536" s="119"/>
      <c r="H1536" s="119"/>
      <c r="I1536" s="119"/>
    </row>
    <row r="1537" spans="1:9" x14ac:dyDescent="0.25">
      <c r="A1537" s="119"/>
      <c r="B1537" s="119"/>
      <c r="C1537" s="119"/>
      <c r="D1537" s="119"/>
      <c r="E1537" s="119"/>
      <c r="F1537" s="119"/>
      <c r="G1537" s="119"/>
      <c r="H1537" s="119"/>
      <c r="I1537" s="119"/>
    </row>
    <row r="1538" spans="1:9" x14ac:dyDescent="0.25">
      <c r="A1538" s="119"/>
      <c r="B1538" s="119"/>
      <c r="C1538" s="119"/>
      <c r="D1538" s="119"/>
      <c r="E1538" s="119"/>
      <c r="F1538" s="119"/>
      <c r="G1538" s="119"/>
      <c r="H1538" s="119"/>
      <c r="I1538" s="119"/>
    </row>
    <row r="1539" spans="1:9" x14ac:dyDescent="0.25">
      <c r="A1539" s="119"/>
      <c r="B1539" s="119"/>
      <c r="C1539" s="119"/>
      <c r="D1539" s="119"/>
      <c r="E1539" s="119"/>
      <c r="F1539" s="119"/>
      <c r="G1539" s="119"/>
      <c r="H1539" s="119"/>
      <c r="I1539" s="119"/>
    </row>
    <row r="1540" spans="1:9" x14ac:dyDescent="0.25">
      <c r="A1540" s="119"/>
      <c r="B1540" s="119"/>
      <c r="C1540" s="119"/>
      <c r="D1540" s="119"/>
      <c r="E1540" s="119"/>
      <c r="F1540" s="119"/>
      <c r="G1540" s="119"/>
      <c r="H1540" s="119"/>
      <c r="I1540" s="119"/>
    </row>
    <row r="1541" spans="1:9" x14ac:dyDescent="0.25">
      <c r="A1541" s="119"/>
      <c r="B1541" s="119"/>
      <c r="C1541" s="119"/>
      <c r="D1541" s="119"/>
      <c r="E1541" s="119"/>
      <c r="F1541" s="119"/>
      <c r="G1541" s="119"/>
      <c r="H1541" s="119"/>
      <c r="I1541" s="119"/>
    </row>
    <row r="1542" spans="1:9" x14ac:dyDescent="0.25">
      <c r="A1542" s="119"/>
      <c r="B1542" s="119"/>
      <c r="C1542" s="119"/>
      <c r="D1542" s="119"/>
      <c r="E1542" s="119"/>
      <c r="F1542" s="119"/>
      <c r="G1542" s="119"/>
      <c r="H1542" s="119"/>
      <c r="I1542" s="119"/>
    </row>
    <row r="1543" spans="1:9" x14ac:dyDescent="0.25">
      <c r="A1543" s="119"/>
      <c r="B1543" s="119"/>
      <c r="C1543" s="119"/>
      <c r="D1543" s="119"/>
      <c r="E1543" s="119"/>
      <c r="F1543" s="119"/>
      <c r="G1543" s="119"/>
      <c r="H1543" s="119"/>
      <c r="I1543" s="119"/>
    </row>
    <row r="1544" spans="1:9" x14ac:dyDescent="0.25">
      <c r="A1544" s="119"/>
      <c r="B1544" s="119"/>
      <c r="C1544" s="119"/>
      <c r="D1544" s="119"/>
      <c r="E1544" s="119"/>
      <c r="F1544" s="119"/>
      <c r="G1544" s="119"/>
      <c r="H1544" s="119"/>
      <c r="I1544" s="119"/>
    </row>
    <row r="1545" spans="1:9" x14ac:dyDescent="0.25">
      <c r="A1545" s="119"/>
      <c r="B1545" s="119"/>
      <c r="C1545" s="119"/>
      <c r="D1545" s="119"/>
      <c r="E1545" s="119"/>
      <c r="F1545" s="119"/>
      <c r="G1545" s="119"/>
      <c r="H1545" s="119"/>
      <c r="I1545" s="119"/>
    </row>
    <row r="1546" spans="1:9" x14ac:dyDescent="0.25">
      <c r="A1546" s="119"/>
      <c r="B1546" s="119"/>
      <c r="C1546" s="119"/>
      <c r="D1546" s="119"/>
      <c r="E1546" s="119"/>
      <c r="F1546" s="119"/>
      <c r="G1546" s="119"/>
      <c r="H1546" s="119"/>
      <c r="I1546" s="119"/>
    </row>
    <row r="1547" spans="1:9" x14ac:dyDescent="0.25">
      <c r="A1547" s="119"/>
      <c r="B1547" s="119"/>
      <c r="C1547" s="119"/>
      <c r="D1547" s="119"/>
      <c r="E1547" s="119"/>
      <c r="F1547" s="119"/>
      <c r="G1547" s="119"/>
      <c r="H1547" s="119"/>
      <c r="I1547" s="119"/>
    </row>
    <row r="1548" spans="1:9" x14ac:dyDescent="0.25">
      <c r="A1548" s="119"/>
      <c r="B1548" s="119"/>
      <c r="C1548" s="119"/>
      <c r="D1548" s="119"/>
      <c r="E1548" s="119"/>
      <c r="F1548" s="119"/>
      <c r="G1548" s="119"/>
      <c r="H1548" s="119"/>
      <c r="I1548" s="119"/>
    </row>
    <row r="1549" spans="1:9" x14ac:dyDescent="0.25">
      <c r="A1549" s="119"/>
      <c r="B1549" s="119"/>
      <c r="C1549" s="119"/>
      <c r="D1549" s="119"/>
      <c r="E1549" s="119"/>
      <c r="F1549" s="119"/>
      <c r="G1549" s="119"/>
      <c r="H1549" s="119"/>
      <c r="I1549" s="119"/>
    </row>
    <row r="1550" spans="1:9" x14ac:dyDescent="0.25">
      <c r="A1550" s="119"/>
      <c r="B1550" s="119"/>
      <c r="C1550" s="119"/>
      <c r="D1550" s="119"/>
      <c r="E1550" s="119"/>
      <c r="F1550" s="119"/>
      <c r="G1550" s="119"/>
      <c r="H1550" s="119"/>
      <c r="I1550" s="119"/>
    </row>
    <row r="1551" spans="1:9" x14ac:dyDescent="0.25">
      <c r="A1551" s="119"/>
      <c r="B1551" s="119"/>
      <c r="C1551" s="119"/>
      <c r="D1551" s="119"/>
      <c r="E1551" s="119"/>
      <c r="F1551" s="119"/>
      <c r="G1551" s="119"/>
      <c r="H1551" s="119"/>
      <c r="I1551" s="119"/>
    </row>
    <row r="1552" spans="1:9" x14ac:dyDescent="0.25">
      <c r="A1552" s="119"/>
      <c r="B1552" s="119"/>
      <c r="C1552" s="119"/>
      <c r="D1552" s="119"/>
      <c r="E1552" s="119"/>
      <c r="F1552" s="119"/>
      <c r="G1552" s="119"/>
      <c r="H1552" s="119"/>
      <c r="I1552" s="119"/>
    </row>
    <row r="1553" spans="1:9" x14ac:dyDescent="0.25">
      <c r="A1553" s="119"/>
      <c r="B1553" s="119"/>
      <c r="C1553" s="119"/>
      <c r="D1553" s="119"/>
      <c r="E1553" s="119"/>
      <c r="F1553" s="119"/>
      <c r="G1553" s="119"/>
      <c r="H1553" s="119"/>
      <c r="I1553" s="119"/>
    </row>
    <row r="1554" spans="1:9" x14ac:dyDescent="0.25">
      <c r="A1554" s="119"/>
      <c r="B1554" s="119"/>
      <c r="C1554" s="119"/>
      <c r="D1554" s="119"/>
      <c r="E1554" s="119"/>
      <c r="F1554" s="119"/>
      <c r="G1554" s="119"/>
      <c r="H1554" s="119"/>
      <c r="I1554" s="119"/>
    </row>
    <row r="1555" spans="1:9" x14ac:dyDescent="0.25">
      <c r="A1555" s="119"/>
      <c r="B1555" s="119"/>
      <c r="C1555" s="119"/>
      <c r="D1555" s="119"/>
      <c r="E1555" s="119"/>
      <c r="F1555" s="119"/>
      <c r="G1555" s="119"/>
      <c r="H1555" s="119"/>
      <c r="I1555" s="119"/>
    </row>
    <row r="1556" spans="1:9" x14ac:dyDescent="0.25">
      <c r="A1556" s="119"/>
      <c r="B1556" s="119"/>
      <c r="C1556" s="119"/>
      <c r="D1556" s="119"/>
      <c r="E1556" s="119"/>
      <c r="F1556" s="119"/>
      <c r="G1556" s="119"/>
      <c r="H1556" s="119"/>
      <c r="I1556" s="119"/>
    </row>
    <row r="1557" spans="1:9" x14ac:dyDescent="0.25">
      <c r="A1557" s="119"/>
      <c r="B1557" s="119"/>
      <c r="C1557" s="119"/>
      <c r="D1557" s="119"/>
      <c r="E1557" s="119"/>
      <c r="F1557" s="119"/>
      <c r="G1557" s="119"/>
      <c r="H1557" s="119"/>
      <c r="I1557" s="119"/>
    </row>
    <row r="1558" spans="1:9" x14ac:dyDescent="0.25">
      <c r="A1558" s="119"/>
      <c r="B1558" s="119"/>
      <c r="C1558" s="119"/>
      <c r="D1558" s="119"/>
      <c r="E1558" s="119"/>
      <c r="F1558" s="119"/>
      <c r="G1558" s="119"/>
      <c r="H1558" s="119"/>
      <c r="I1558" s="119"/>
    </row>
    <row r="1559" spans="1:9" x14ac:dyDescent="0.25">
      <c r="A1559" s="119"/>
      <c r="B1559" s="119"/>
      <c r="C1559" s="119"/>
      <c r="D1559" s="119"/>
      <c r="E1559" s="119"/>
      <c r="F1559" s="119"/>
      <c r="G1559" s="119"/>
      <c r="H1559" s="119"/>
      <c r="I1559" s="119"/>
    </row>
    <row r="1560" spans="1:9" x14ac:dyDescent="0.25">
      <c r="A1560" s="119"/>
      <c r="B1560" s="119"/>
      <c r="C1560" s="119"/>
      <c r="D1560" s="119"/>
      <c r="E1560" s="119"/>
      <c r="F1560" s="119"/>
      <c r="G1560" s="119"/>
      <c r="H1560" s="119"/>
      <c r="I1560" s="119"/>
    </row>
    <row r="1561" spans="1:9" x14ac:dyDescent="0.25">
      <c r="A1561" s="119"/>
      <c r="B1561" s="119"/>
      <c r="C1561" s="119"/>
      <c r="D1561" s="119"/>
      <c r="E1561" s="119"/>
      <c r="F1561" s="119"/>
      <c r="G1561" s="119"/>
      <c r="H1561" s="119"/>
      <c r="I1561" s="119"/>
    </row>
    <row r="1562" spans="1:9" x14ac:dyDescent="0.25">
      <c r="A1562" s="119"/>
      <c r="B1562" s="119"/>
      <c r="C1562" s="119"/>
      <c r="D1562" s="119"/>
      <c r="E1562" s="119"/>
      <c r="F1562" s="119"/>
      <c r="G1562" s="119"/>
      <c r="H1562" s="119"/>
      <c r="I1562" s="119"/>
    </row>
    <row r="1563" spans="1:9" x14ac:dyDescent="0.25">
      <c r="A1563" s="119"/>
      <c r="B1563" s="119"/>
      <c r="C1563" s="119"/>
      <c r="D1563" s="119"/>
      <c r="E1563" s="119"/>
      <c r="F1563" s="119"/>
      <c r="G1563" s="119"/>
      <c r="H1563" s="119"/>
      <c r="I1563" s="119"/>
    </row>
    <row r="1564" spans="1:9" x14ac:dyDescent="0.25">
      <c r="A1564" s="119"/>
      <c r="B1564" s="119"/>
      <c r="C1564" s="119"/>
      <c r="D1564" s="119"/>
      <c r="E1564" s="119"/>
      <c r="F1564" s="119"/>
      <c r="G1564" s="119"/>
      <c r="H1564" s="119"/>
      <c r="I1564" s="119"/>
    </row>
    <row r="1565" spans="1:9" x14ac:dyDescent="0.25">
      <c r="A1565" s="119"/>
      <c r="B1565" s="119"/>
      <c r="C1565" s="119"/>
      <c r="D1565" s="119"/>
      <c r="E1565" s="119"/>
      <c r="F1565" s="119"/>
      <c r="G1565" s="119"/>
      <c r="H1565" s="119"/>
      <c r="I1565" s="119"/>
    </row>
    <row r="1566" spans="1:9" x14ac:dyDescent="0.25">
      <c r="A1566" s="119"/>
      <c r="B1566" s="119"/>
      <c r="C1566" s="119"/>
      <c r="D1566" s="119"/>
      <c r="E1566" s="119"/>
      <c r="F1566" s="119"/>
      <c r="G1566" s="119"/>
      <c r="H1566" s="119"/>
      <c r="I1566" s="119"/>
    </row>
    <row r="1567" spans="1:9" x14ac:dyDescent="0.25">
      <c r="A1567" s="119"/>
      <c r="B1567" s="119"/>
      <c r="C1567" s="119"/>
      <c r="D1567" s="119"/>
      <c r="E1567" s="119"/>
      <c r="F1567" s="119"/>
      <c r="G1567" s="119"/>
      <c r="H1567" s="119"/>
      <c r="I1567" s="119"/>
    </row>
    <row r="1568" spans="1:9" x14ac:dyDescent="0.25">
      <c r="A1568" s="119"/>
      <c r="B1568" s="119"/>
      <c r="C1568" s="119"/>
      <c r="D1568" s="119"/>
      <c r="E1568" s="119"/>
      <c r="F1568" s="119"/>
      <c r="G1568" s="119"/>
      <c r="H1568" s="119"/>
      <c r="I1568" s="119"/>
    </row>
    <row r="1569" spans="1:9" x14ac:dyDescent="0.25">
      <c r="A1569" s="119"/>
      <c r="B1569" s="119"/>
      <c r="C1569" s="119"/>
      <c r="D1569" s="119"/>
      <c r="E1569" s="119"/>
      <c r="F1569" s="119"/>
      <c r="G1569" s="119"/>
      <c r="H1569" s="119"/>
      <c r="I1569" s="119"/>
    </row>
    <row r="1570" spans="1:9" x14ac:dyDescent="0.25">
      <c r="A1570" s="119"/>
      <c r="B1570" s="119"/>
      <c r="C1570" s="119"/>
      <c r="D1570" s="119"/>
      <c r="E1570" s="119"/>
      <c r="F1570" s="119"/>
      <c r="G1570" s="119"/>
      <c r="H1570" s="119"/>
      <c r="I1570" s="119"/>
    </row>
    <row r="1571" spans="1:9" x14ac:dyDescent="0.25">
      <c r="A1571" s="119"/>
      <c r="B1571" s="119"/>
      <c r="C1571" s="119"/>
      <c r="D1571" s="119"/>
      <c r="E1571" s="119"/>
      <c r="F1571" s="119"/>
      <c r="G1571" s="119"/>
      <c r="H1571" s="119"/>
      <c r="I1571" s="119"/>
    </row>
    <row r="1572" spans="1:9" x14ac:dyDescent="0.25">
      <c r="A1572" s="119"/>
      <c r="B1572" s="119"/>
      <c r="C1572" s="119"/>
      <c r="D1572" s="119"/>
      <c r="E1572" s="119"/>
      <c r="F1572" s="119"/>
      <c r="G1572" s="119"/>
      <c r="H1572" s="119"/>
      <c r="I1572" s="119"/>
    </row>
    <row r="1573" spans="1:9" x14ac:dyDescent="0.25">
      <c r="A1573" s="119"/>
      <c r="B1573" s="119"/>
      <c r="C1573" s="119"/>
      <c r="D1573" s="119"/>
      <c r="E1573" s="119"/>
      <c r="F1573" s="119"/>
      <c r="G1573" s="119"/>
      <c r="H1573" s="119"/>
      <c r="I1573" s="119"/>
    </row>
    <row r="1574" spans="1:9" x14ac:dyDescent="0.25">
      <c r="A1574" s="119"/>
      <c r="B1574" s="119"/>
      <c r="C1574" s="119"/>
      <c r="D1574" s="119"/>
      <c r="E1574" s="119"/>
      <c r="F1574" s="119"/>
      <c r="G1574" s="119"/>
      <c r="H1574" s="119"/>
      <c r="I1574" s="119"/>
    </row>
    <row r="1575" spans="1:9" x14ac:dyDescent="0.25">
      <c r="A1575" s="119"/>
      <c r="B1575" s="119"/>
      <c r="C1575" s="119"/>
      <c r="D1575" s="119"/>
      <c r="E1575" s="119"/>
      <c r="F1575" s="119"/>
      <c r="G1575" s="119"/>
      <c r="H1575" s="119"/>
      <c r="I1575" s="119"/>
    </row>
    <row r="1576" spans="1:9" x14ac:dyDescent="0.25">
      <c r="A1576" s="119"/>
      <c r="B1576" s="119"/>
      <c r="C1576" s="119"/>
      <c r="D1576" s="119"/>
      <c r="E1576" s="119"/>
      <c r="F1576" s="119"/>
      <c r="G1576" s="119"/>
      <c r="H1576" s="119"/>
      <c r="I1576" s="119"/>
    </row>
    <row r="1577" spans="1:9" x14ac:dyDescent="0.25">
      <c r="A1577" s="119"/>
      <c r="B1577" s="119"/>
      <c r="C1577" s="119"/>
      <c r="D1577" s="119"/>
      <c r="E1577" s="119"/>
      <c r="F1577" s="119"/>
      <c r="G1577" s="119"/>
      <c r="H1577" s="119"/>
      <c r="I1577" s="119"/>
    </row>
    <row r="1578" spans="1:9" x14ac:dyDescent="0.25">
      <c r="A1578" s="119"/>
      <c r="B1578" s="119"/>
      <c r="C1578" s="119"/>
      <c r="D1578" s="119"/>
      <c r="E1578" s="119"/>
      <c r="F1578" s="119"/>
      <c r="G1578" s="119"/>
      <c r="H1578" s="119"/>
      <c r="I1578" s="119"/>
    </row>
    <row r="1579" spans="1:9" x14ac:dyDescent="0.25">
      <c r="A1579" s="119"/>
      <c r="B1579" s="119"/>
      <c r="C1579" s="119"/>
      <c r="D1579" s="119"/>
      <c r="E1579" s="119"/>
      <c r="F1579" s="119"/>
      <c r="G1579" s="119"/>
      <c r="H1579" s="119"/>
      <c r="I1579" s="119"/>
    </row>
    <row r="1580" spans="1:9" x14ac:dyDescent="0.25">
      <c r="A1580" s="119"/>
      <c r="B1580" s="119"/>
      <c r="C1580" s="119"/>
      <c r="D1580" s="119"/>
      <c r="E1580" s="119"/>
      <c r="F1580" s="119"/>
      <c r="G1580" s="119"/>
      <c r="H1580" s="119"/>
      <c r="I1580" s="119"/>
    </row>
    <row r="1581" spans="1:9" x14ac:dyDescent="0.25">
      <c r="A1581" s="119"/>
      <c r="B1581" s="119"/>
      <c r="C1581" s="119"/>
      <c r="D1581" s="119"/>
      <c r="E1581" s="119"/>
      <c r="F1581" s="119"/>
      <c r="G1581" s="119"/>
      <c r="H1581" s="119"/>
      <c r="I1581" s="119"/>
    </row>
    <row r="1582" spans="1:9" x14ac:dyDescent="0.25">
      <c r="A1582" s="119"/>
      <c r="B1582" s="119"/>
      <c r="C1582" s="119"/>
      <c r="D1582" s="119"/>
      <c r="E1582" s="119"/>
      <c r="F1582" s="119"/>
      <c r="G1582" s="119"/>
      <c r="H1582" s="119"/>
      <c r="I1582" s="119"/>
    </row>
    <row r="1583" spans="1:9" x14ac:dyDescent="0.25">
      <c r="A1583" s="119"/>
      <c r="B1583" s="119"/>
      <c r="C1583" s="119"/>
      <c r="D1583" s="119"/>
      <c r="E1583" s="119"/>
      <c r="F1583" s="119"/>
      <c r="G1583" s="119"/>
      <c r="H1583" s="119"/>
      <c r="I1583" s="119"/>
    </row>
    <row r="1584" spans="1:9" x14ac:dyDescent="0.25">
      <c r="A1584" s="119"/>
      <c r="B1584" s="119"/>
      <c r="C1584" s="119"/>
      <c r="D1584" s="119"/>
      <c r="E1584" s="119"/>
      <c r="F1584" s="119"/>
      <c r="G1584" s="119"/>
      <c r="H1584" s="119"/>
      <c r="I1584" s="119"/>
    </row>
    <row r="1585" spans="1:9" x14ac:dyDescent="0.25">
      <c r="A1585" s="119"/>
      <c r="B1585" s="119"/>
      <c r="C1585" s="119"/>
      <c r="D1585" s="119"/>
      <c r="E1585" s="119"/>
      <c r="F1585" s="119"/>
      <c r="G1585" s="119"/>
      <c r="H1585" s="119"/>
      <c r="I1585" s="119"/>
    </row>
    <row r="1586" spans="1:9" x14ac:dyDescent="0.25">
      <c r="A1586" s="119"/>
      <c r="B1586" s="119"/>
      <c r="C1586" s="119"/>
      <c r="D1586" s="119"/>
      <c r="E1586" s="119"/>
      <c r="F1586" s="119"/>
      <c r="G1586" s="119"/>
      <c r="H1586" s="119"/>
      <c r="I1586" s="119"/>
    </row>
    <row r="1587" spans="1:9" x14ac:dyDescent="0.25">
      <c r="A1587" s="119"/>
      <c r="B1587" s="119"/>
      <c r="C1587" s="119"/>
      <c r="D1587" s="119"/>
      <c r="E1587" s="119"/>
      <c r="F1587" s="119"/>
      <c r="G1587" s="119"/>
      <c r="H1587" s="119"/>
      <c r="I1587" s="119"/>
    </row>
    <row r="1588" spans="1:9" x14ac:dyDescent="0.25">
      <c r="A1588" s="119"/>
      <c r="B1588" s="119"/>
      <c r="C1588" s="119"/>
      <c r="D1588" s="119"/>
      <c r="E1588" s="119"/>
      <c r="F1588" s="119"/>
      <c r="G1588" s="119"/>
      <c r="H1588" s="119"/>
      <c r="I1588" s="119"/>
    </row>
    <row r="1589" spans="1:9" x14ac:dyDescent="0.25">
      <c r="A1589" s="119"/>
      <c r="B1589" s="119"/>
      <c r="C1589" s="119"/>
      <c r="D1589" s="119"/>
      <c r="E1589" s="119"/>
      <c r="F1589" s="119"/>
      <c r="G1589" s="119"/>
      <c r="H1589" s="119"/>
      <c r="I1589" s="119"/>
    </row>
    <row r="1590" spans="1:9" x14ac:dyDescent="0.25">
      <c r="A1590" s="119"/>
      <c r="B1590" s="119"/>
      <c r="C1590" s="119"/>
      <c r="D1590" s="119"/>
      <c r="E1590" s="119"/>
      <c r="F1590" s="119"/>
      <c r="G1590" s="119"/>
      <c r="H1590" s="119"/>
      <c r="I1590" s="119"/>
    </row>
    <row r="1591" spans="1:9" x14ac:dyDescent="0.25">
      <c r="A1591" s="119"/>
      <c r="B1591" s="119"/>
      <c r="C1591" s="119"/>
      <c r="D1591" s="119"/>
      <c r="E1591" s="119"/>
      <c r="F1591" s="119"/>
      <c r="G1591" s="119"/>
      <c r="H1591" s="119"/>
      <c r="I1591" s="119"/>
    </row>
    <row r="1592" spans="1:9" x14ac:dyDescent="0.25">
      <c r="A1592" s="119"/>
      <c r="B1592" s="119"/>
      <c r="C1592" s="119"/>
      <c r="D1592" s="119"/>
      <c r="E1592" s="119"/>
      <c r="F1592" s="119"/>
      <c r="G1592" s="119"/>
      <c r="H1592" s="119"/>
      <c r="I1592" s="119"/>
    </row>
    <row r="1593" spans="1:9" x14ac:dyDescent="0.25">
      <c r="A1593" s="119"/>
      <c r="B1593" s="119"/>
      <c r="C1593" s="119"/>
      <c r="D1593" s="119"/>
      <c r="E1593" s="119"/>
      <c r="F1593" s="119"/>
      <c r="G1593" s="119"/>
      <c r="H1593" s="119"/>
      <c r="I1593" s="119"/>
    </row>
    <row r="1594" spans="1:9" x14ac:dyDescent="0.25">
      <c r="A1594" s="119"/>
      <c r="B1594" s="119"/>
      <c r="C1594" s="119"/>
      <c r="D1594" s="119"/>
      <c r="E1594" s="119"/>
      <c r="F1594" s="119"/>
      <c r="G1594" s="119"/>
      <c r="H1594" s="119"/>
      <c r="I1594" s="119"/>
    </row>
    <row r="1595" spans="1:9" x14ac:dyDescent="0.25">
      <c r="A1595" s="119"/>
      <c r="B1595" s="119"/>
      <c r="C1595" s="119"/>
      <c r="D1595" s="119"/>
      <c r="E1595" s="119"/>
      <c r="F1595" s="119"/>
      <c r="G1595" s="119"/>
      <c r="H1595" s="119"/>
      <c r="I1595" s="119"/>
    </row>
    <row r="1596" spans="1:9" x14ac:dyDescent="0.25">
      <c r="A1596" s="119"/>
      <c r="B1596" s="119"/>
      <c r="C1596" s="119"/>
      <c r="D1596" s="119"/>
      <c r="E1596" s="119"/>
      <c r="F1596" s="119"/>
      <c r="G1596" s="119"/>
      <c r="H1596" s="119"/>
      <c r="I1596" s="119"/>
    </row>
    <row r="1597" spans="1:9" x14ac:dyDescent="0.25">
      <c r="A1597" s="119"/>
      <c r="B1597" s="119"/>
      <c r="C1597" s="119"/>
      <c r="D1597" s="119"/>
      <c r="E1597" s="119"/>
      <c r="F1597" s="119"/>
      <c r="G1597" s="119"/>
      <c r="H1597" s="119"/>
      <c r="I1597" s="119"/>
    </row>
    <row r="1598" spans="1:9" x14ac:dyDescent="0.25">
      <c r="A1598" s="119"/>
      <c r="B1598" s="119"/>
      <c r="C1598" s="119"/>
      <c r="D1598" s="119"/>
      <c r="E1598" s="119"/>
      <c r="F1598" s="119"/>
      <c r="G1598" s="119"/>
      <c r="H1598" s="119"/>
      <c r="I1598" s="119"/>
    </row>
    <row r="1599" spans="1:9" x14ac:dyDescent="0.25">
      <c r="A1599" s="119"/>
      <c r="B1599" s="119"/>
      <c r="C1599" s="119"/>
      <c r="D1599" s="119"/>
      <c r="E1599" s="119"/>
      <c r="F1599" s="119"/>
      <c r="G1599" s="119"/>
      <c r="H1599" s="119"/>
      <c r="I1599" s="119"/>
    </row>
    <row r="1600" spans="1:9" x14ac:dyDescent="0.25">
      <c r="A1600" s="119"/>
      <c r="B1600" s="119"/>
      <c r="C1600" s="119"/>
      <c r="D1600" s="119"/>
      <c r="E1600" s="119"/>
      <c r="F1600" s="119"/>
      <c r="G1600" s="119"/>
      <c r="H1600" s="119"/>
      <c r="I1600" s="119"/>
    </row>
    <row r="1601" spans="1:9" x14ac:dyDescent="0.25">
      <c r="A1601" s="119"/>
      <c r="B1601" s="119"/>
      <c r="C1601" s="119"/>
      <c r="D1601" s="119"/>
      <c r="E1601" s="119"/>
      <c r="F1601" s="119"/>
      <c r="G1601" s="119"/>
      <c r="H1601" s="119"/>
      <c r="I1601" s="119"/>
    </row>
    <row r="1602" spans="1:9" x14ac:dyDescent="0.25">
      <c r="A1602" s="119"/>
      <c r="B1602" s="119"/>
      <c r="C1602" s="119"/>
      <c r="D1602" s="119"/>
      <c r="E1602" s="119"/>
      <c r="F1602" s="119"/>
      <c r="G1602" s="119"/>
      <c r="H1602" s="119"/>
      <c r="I1602" s="119"/>
    </row>
    <row r="1603" spans="1:9" x14ac:dyDescent="0.25">
      <c r="A1603" s="119"/>
      <c r="B1603" s="119"/>
      <c r="C1603" s="119"/>
      <c r="D1603" s="119"/>
      <c r="E1603" s="119"/>
      <c r="F1603" s="119"/>
      <c r="G1603" s="119"/>
      <c r="H1603" s="119"/>
      <c r="I1603" s="119"/>
    </row>
    <row r="1604" spans="1:9" x14ac:dyDescent="0.25">
      <c r="A1604" s="119"/>
      <c r="B1604" s="119"/>
      <c r="C1604" s="119"/>
      <c r="D1604" s="119"/>
      <c r="E1604" s="119"/>
      <c r="F1604" s="119"/>
      <c r="G1604" s="119"/>
      <c r="H1604" s="119"/>
      <c r="I1604" s="119"/>
    </row>
    <row r="1605" spans="1:9" x14ac:dyDescent="0.25">
      <c r="A1605" s="119"/>
      <c r="B1605" s="119"/>
      <c r="C1605" s="119"/>
      <c r="D1605" s="119"/>
      <c r="E1605" s="119"/>
      <c r="F1605" s="119"/>
      <c r="G1605" s="119"/>
      <c r="H1605" s="119"/>
      <c r="I1605" s="119"/>
    </row>
    <row r="1606" spans="1:9" x14ac:dyDescent="0.25">
      <c r="A1606" s="119"/>
      <c r="B1606" s="119"/>
      <c r="C1606" s="119"/>
      <c r="D1606" s="119"/>
      <c r="E1606" s="119"/>
      <c r="F1606" s="119"/>
      <c r="G1606" s="119"/>
      <c r="H1606" s="119"/>
      <c r="I1606" s="119"/>
    </row>
    <row r="1607" spans="1:9" x14ac:dyDescent="0.25">
      <c r="A1607" s="119"/>
      <c r="B1607" s="119"/>
      <c r="C1607" s="119"/>
      <c r="D1607" s="119"/>
      <c r="E1607" s="119"/>
      <c r="F1607" s="119"/>
      <c r="G1607" s="119"/>
      <c r="H1607" s="119"/>
      <c r="I1607" s="119"/>
    </row>
    <row r="1608" spans="1:9" x14ac:dyDescent="0.25">
      <c r="A1608" s="119"/>
      <c r="B1608" s="119"/>
      <c r="C1608" s="119"/>
      <c r="D1608" s="119"/>
      <c r="E1608" s="119"/>
      <c r="F1608" s="119"/>
      <c r="G1608" s="119"/>
      <c r="H1608" s="119"/>
      <c r="I1608" s="119"/>
    </row>
    <row r="1609" spans="1:9" x14ac:dyDescent="0.25">
      <c r="A1609" s="119"/>
      <c r="B1609" s="119"/>
      <c r="C1609" s="119"/>
      <c r="D1609" s="119"/>
      <c r="E1609" s="119"/>
      <c r="F1609" s="119"/>
      <c r="G1609" s="119"/>
      <c r="H1609" s="119"/>
      <c r="I1609" s="119"/>
    </row>
    <row r="1610" spans="1:9" x14ac:dyDescent="0.25">
      <c r="A1610" s="119"/>
      <c r="B1610" s="119"/>
      <c r="C1610" s="119"/>
      <c r="D1610" s="119"/>
      <c r="E1610" s="119"/>
      <c r="F1610" s="119"/>
      <c r="G1610" s="119"/>
      <c r="H1610" s="119"/>
      <c r="I1610" s="119"/>
    </row>
    <row r="1611" spans="1:9" x14ac:dyDescent="0.25">
      <c r="A1611" s="119"/>
      <c r="B1611" s="119"/>
      <c r="C1611" s="119"/>
      <c r="D1611" s="119"/>
      <c r="E1611" s="119"/>
      <c r="F1611" s="119"/>
      <c r="G1611" s="119"/>
      <c r="H1611" s="119"/>
      <c r="I1611" s="119"/>
    </row>
    <row r="1612" spans="1:9" x14ac:dyDescent="0.25">
      <c r="A1612" s="119"/>
      <c r="B1612" s="119"/>
      <c r="C1612" s="119"/>
      <c r="D1612" s="119"/>
      <c r="E1612" s="119"/>
      <c r="F1612" s="119"/>
      <c r="G1612" s="119"/>
      <c r="H1612" s="119"/>
      <c r="I1612" s="119"/>
    </row>
    <row r="1613" spans="1:9" x14ac:dyDescent="0.25">
      <c r="A1613" s="119"/>
      <c r="B1613" s="119"/>
      <c r="C1613" s="119"/>
      <c r="D1613" s="119"/>
      <c r="E1613" s="119"/>
      <c r="F1613" s="119"/>
      <c r="G1613" s="119"/>
      <c r="H1613" s="119"/>
      <c r="I1613" s="119"/>
    </row>
    <row r="1614" spans="1:9" x14ac:dyDescent="0.25">
      <c r="A1614" s="119"/>
      <c r="B1614" s="119"/>
      <c r="C1614" s="119"/>
      <c r="D1614" s="119"/>
      <c r="E1614" s="119"/>
      <c r="F1614" s="119"/>
      <c r="G1614" s="119"/>
      <c r="H1614" s="119"/>
      <c r="I1614" s="119"/>
    </row>
    <row r="1615" spans="1:9" x14ac:dyDescent="0.25">
      <c r="A1615" s="119"/>
      <c r="B1615" s="119"/>
      <c r="C1615" s="119"/>
      <c r="D1615" s="119"/>
      <c r="E1615" s="119"/>
      <c r="F1615" s="119"/>
      <c r="G1615" s="119"/>
      <c r="H1615" s="119"/>
      <c r="I1615" s="119"/>
    </row>
    <row r="1616" spans="1:9" x14ac:dyDescent="0.25">
      <c r="A1616" s="119"/>
      <c r="B1616" s="119"/>
      <c r="C1616" s="119"/>
      <c r="D1616" s="119"/>
      <c r="E1616" s="119"/>
      <c r="F1616" s="119"/>
      <c r="G1616" s="119"/>
      <c r="H1616" s="119"/>
      <c r="I1616" s="119"/>
    </row>
    <row r="1617" spans="1:9" x14ac:dyDescent="0.25">
      <c r="A1617" s="119"/>
      <c r="B1617" s="119"/>
      <c r="C1617" s="119"/>
      <c r="D1617" s="119"/>
      <c r="E1617" s="119"/>
      <c r="F1617" s="119"/>
      <c r="G1617" s="119"/>
      <c r="H1617" s="119"/>
      <c r="I1617" s="119"/>
    </row>
    <row r="1618" spans="1:9" x14ac:dyDescent="0.25">
      <c r="A1618" s="119"/>
      <c r="B1618" s="119"/>
      <c r="C1618" s="119"/>
      <c r="D1618" s="119"/>
      <c r="E1618" s="119"/>
      <c r="F1618" s="119"/>
      <c r="G1618" s="119"/>
      <c r="H1618" s="119"/>
      <c r="I1618" s="119"/>
    </row>
    <row r="1619" spans="1:9" x14ac:dyDescent="0.25">
      <c r="A1619" s="119"/>
      <c r="B1619" s="119"/>
      <c r="C1619" s="119"/>
      <c r="D1619" s="119"/>
      <c r="E1619" s="119"/>
      <c r="F1619" s="119"/>
      <c r="G1619" s="119"/>
      <c r="H1619" s="119"/>
      <c r="I1619" s="119"/>
    </row>
    <row r="1620" spans="1:9" x14ac:dyDescent="0.25">
      <c r="A1620" s="119"/>
      <c r="B1620" s="119"/>
      <c r="C1620" s="119"/>
      <c r="D1620" s="119"/>
      <c r="E1620" s="119"/>
      <c r="F1620" s="119"/>
      <c r="G1620" s="119"/>
      <c r="H1620" s="119"/>
      <c r="I1620" s="119"/>
    </row>
    <row r="1621" spans="1:9" x14ac:dyDescent="0.25">
      <c r="A1621" s="119"/>
      <c r="B1621" s="119"/>
      <c r="C1621" s="119"/>
      <c r="D1621" s="119"/>
      <c r="E1621" s="119"/>
      <c r="F1621" s="119"/>
      <c r="G1621" s="119"/>
      <c r="H1621" s="119"/>
      <c r="I1621" s="119"/>
    </row>
    <row r="1622" spans="1:9" x14ac:dyDescent="0.25">
      <c r="A1622" s="119"/>
      <c r="B1622" s="119"/>
      <c r="C1622" s="119"/>
      <c r="D1622" s="119"/>
      <c r="E1622" s="119"/>
      <c r="F1622" s="119"/>
      <c r="G1622" s="119"/>
      <c r="H1622" s="119"/>
      <c r="I1622" s="119"/>
    </row>
    <row r="1623" spans="1:9" x14ac:dyDescent="0.25">
      <c r="A1623" s="119"/>
      <c r="B1623" s="119"/>
      <c r="C1623" s="119"/>
      <c r="D1623" s="119"/>
      <c r="E1623" s="119"/>
      <c r="F1623" s="119"/>
      <c r="G1623" s="119"/>
      <c r="H1623" s="119"/>
      <c r="I1623" s="119"/>
    </row>
    <row r="1624" spans="1:9" x14ac:dyDescent="0.25">
      <c r="A1624" s="119"/>
      <c r="B1624" s="119"/>
      <c r="C1624" s="119"/>
      <c r="D1624" s="119"/>
      <c r="E1624" s="119"/>
      <c r="F1624" s="119"/>
      <c r="G1624" s="119"/>
      <c r="H1624" s="119"/>
      <c r="I1624" s="119"/>
    </row>
    <row r="1625" spans="1:9" x14ac:dyDescent="0.25">
      <c r="A1625" s="119"/>
      <c r="B1625" s="119"/>
      <c r="C1625" s="119"/>
      <c r="D1625" s="119"/>
      <c r="E1625" s="119"/>
      <c r="F1625" s="119"/>
      <c r="G1625" s="119"/>
      <c r="H1625" s="119"/>
      <c r="I1625" s="119"/>
    </row>
    <row r="1626" spans="1:9" x14ac:dyDescent="0.25">
      <c r="A1626" s="119"/>
      <c r="B1626" s="119"/>
      <c r="C1626" s="119"/>
      <c r="D1626" s="119"/>
      <c r="E1626" s="119"/>
      <c r="F1626" s="119"/>
      <c r="G1626" s="119"/>
      <c r="H1626" s="119"/>
      <c r="I1626" s="119"/>
    </row>
    <row r="1627" spans="1:9" x14ac:dyDescent="0.25">
      <c r="A1627" s="119"/>
      <c r="B1627" s="119"/>
      <c r="C1627" s="119"/>
      <c r="D1627" s="119"/>
      <c r="E1627" s="119"/>
      <c r="F1627" s="119"/>
      <c r="G1627" s="119"/>
      <c r="H1627" s="119"/>
      <c r="I1627" s="119"/>
    </row>
    <row r="1628" spans="1:9" x14ac:dyDescent="0.25">
      <c r="A1628" s="119"/>
      <c r="B1628" s="119"/>
      <c r="C1628" s="119"/>
      <c r="D1628" s="119"/>
      <c r="E1628" s="119"/>
      <c r="F1628" s="119"/>
      <c r="G1628" s="119"/>
      <c r="H1628" s="119"/>
      <c r="I1628" s="119"/>
    </row>
    <row r="1629" spans="1:9" x14ac:dyDescent="0.25">
      <c r="A1629" s="119"/>
      <c r="B1629" s="119"/>
      <c r="C1629" s="119"/>
      <c r="D1629" s="119"/>
      <c r="E1629" s="119"/>
      <c r="F1629" s="119"/>
      <c r="G1629" s="119"/>
      <c r="H1629" s="119"/>
      <c r="I1629" s="119"/>
    </row>
    <row r="1630" spans="1:9" x14ac:dyDescent="0.25">
      <c r="A1630" s="119"/>
      <c r="B1630" s="119"/>
      <c r="C1630" s="119"/>
      <c r="D1630" s="119"/>
      <c r="E1630" s="119"/>
      <c r="F1630" s="119"/>
      <c r="G1630" s="119"/>
      <c r="H1630" s="119"/>
      <c r="I1630" s="119"/>
    </row>
    <row r="1631" spans="1:9" x14ac:dyDescent="0.25">
      <c r="A1631" s="119"/>
      <c r="B1631" s="119"/>
      <c r="C1631" s="119"/>
      <c r="D1631" s="119"/>
      <c r="E1631" s="119"/>
      <c r="F1631" s="119"/>
      <c r="G1631" s="119"/>
      <c r="H1631" s="119"/>
      <c r="I1631" s="119"/>
    </row>
    <row r="1632" spans="1:9" x14ac:dyDescent="0.25">
      <c r="A1632" s="119"/>
      <c r="B1632" s="119"/>
      <c r="C1632" s="119"/>
      <c r="D1632" s="119"/>
      <c r="E1632" s="119"/>
      <c r="F1632" s="119"/>
      <c r="G1632" s="119"/>
      <c r="H1632" s="119"/>
      <c r="I1632" s="119"/>
    </row>
    <row r="1633" spans="1:9" x14ac:dyDescent="0.25">
      <c r="A1633" s="119"/>
      <c r="B1633" s="119"/>
      <c r="C1633" s="119"/>
      <c r="D1633" s="119"/>
      <c r="E1633" s="119"/>
      <c r="F1633" s="119"/>
      <c r="G1633" s="119"/>
      <c r="H1633" s="119"/>
      <c r="I1633" s="119"/>
    </row>
    <row r="1634" spans="1:9" x14ac:dyDescent="0.25">
      <c r="A1634" s="119"/>
      <c r="B1634" s="119"/>
      <c r="C1634" s="119"/>
      <c r="D1634" s="119"/>
      <c r="E1634" s="119"/>
      <c r="F1634" s="119"/>
      <c r="G1634" s="119"/>
      <c r="H1634" s="119"/>
      <c r="I1634" s="119"/>
    </row>
    <row r="1635" spans="1:9" x14ac:dyDescent="0.25">
      <c r="A1635" s="119"/>
      <c r="B1635" s="119"/>
      <c r="C1635" s="119"/>
      <c r="D1635" s="119"/>
      <c r="E1635" s="119"/>
      <c r="F1635" s="119"/>
      <c r="G1635" s="119"/>
      <c r="H1635" s="119"/>
      <c r="I1635" s="119"/>
    </row>
    <row r="1636" spans="1:9" x14ac:dyDescent="0.25">
      <c r="A1636" s="119"/>
      <c r="B1636" s="119"/>
      <c r="C1636" s="119"/>
      <c r="D1636" s="119"/>
      <c r="E1636" s="119"/>
      <c r="F1636" s="119"/>
      <c r="G1636" s="119"/>
      <c r="H1636" s="119"/>
      <c r="I1636" s="119"/>
    </row>
    <row r="1637" spans="1:9" x14ac:dyDescent="0.25">
      <c r="A1637" s="119"/>
      <c r="B1637" s="119"/>
      <c r="C1637" s="119"/>
      <c r="D1637" s="119"/>
      <c r="E1637" s="119"/>
      <c r="F1637" s="119"/>
      <c r="G1637" s="119"/>
      <c r="H1637" s="119"/>
      <c r="I1637" s="119"/>
    </row>
    <row r="1638" spans="1:9" x14ac:dyDescent="0.25">
      <c r="A1638" s="119"/>
      <c r="B1638" s="119"/>
      <c r="C1638" s="119"/>
      <c r="D1638" s="119"/>
      <c r="E1638" s="119"/>
      <c r="F1638" s="119"/>
      <c r="G1638" s="119"/>
      <c r="H1638" s="119"/>
      <c r="I1638" s="119"/>
    </row>
    <row r="1639" spans="1:9" x14ac:dyDescent="0.25">
      <c r="A1639" s="119"/>
      <c r="B1639" s="119"/>
      <c r="C1639" s="119"/>
      <c r="D1639" s="119"/>
      <c r="E1639" s="119"/>
      <c r="F1639" s="119"/>
      <c r="G1639" s="119"/>
      <c r="H1639" s="119"/>
      <c r="I1639" s="119"/>
    </row>
  </sheetData>
  <sheetProtection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Tax Invoice</vt:lpstr>
      <vt:lpstr>Instruction</vt:lpstr>
      <vt:lpstr>Master Info</vt:lpstr>
      <vt:lpstr>Product Master</vt:lpstr>
      <vt:lpstr>Transaction</vt:lpstr>
      <vt:lpstr>Return</vt:lpstr>
      <vt:lpstr>PIVOT REPORT</vt:lpstr>
      <vt:lpstr>INVDATE</vt:lpstr>
      <vt:lpstr>Invoice_No</vt:lpstr>
      <vt:lpstr>'Tax Invoice'!Print_Area</vt:lpstr>
      <vt:lpstr>Products</vt:lpstr>
      <vt:lpstr>SALESTRANS</vt:lpstr>
      <vt:lpstr>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cp:lastPrinted>2017-06-23T07:07:12Z</cp:lastPrinted>
  <dcterms:created xsi:type="dcterms:W3CDTF">2017-04-24T09:18:28Z</dcterms:created>
  <dcterms:modified xsi:type="dcterms:W3CDTF">2017-06-24T07:14:26Z</dcterms:modified>
</cp:coreProperties>
</file>