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JESH\RT\OneDrive\2018-19\TAX CALCULATOR\Tax Documents\"/>
    </mc:Choice>
  </mc:AlternateContent>
  <bookViews>
    <workbookView xWindow="0" yWindow="0" windowWidth="20490" windowHeight="7755" tabRatio="821"/>
  </bookViews>
  <sheets>
    <sheet name="Master" sheetId="1" r:id="rId1"/>
    <sheet name="Rent Receipt with Slip" sheetId="3" r:id="rId2"/>
    <sheet name="Rent Receipt with Slip (2)" sheetId="4" r:id="rId3"/>
    <sheet name="Rent Receipt with Slip (3)" sheetId="5" r:id="rId4"/>
  </sheets>
  <externalReferences>
    <externalReference r:id="rId5"/>
  </externalReferences>
  <definedNames>
    <definedName name="Byear">[1]Parameter!$D$11</definedName>
    <definedName name="Currency">"""Dollars"";""Pounds"""</definedName>
    <definedName name="numbers">{"";"One";"Two";"Three";"Four";"Five";"Six";"Seven";"Eight";"Nine";"Ten";"Eleven";"Twelve";"Thirteen";"Fourteen";"Fifteen";"Sixteen";"Seventeen";"Eighteen";"Nineteen"}</definedName>
    <definedName name="_xlnm.Print_Area" localSheetId="1">'Rent Receipt with Slip'!$A$1:$V$64</definedName>
    <definedName name="_xlnm.Print_Area" localSheetId="2">'Rent Receipt with Slip (2)'!$A$1:$V$64</definedName>
    <definedName name="_xlnm.Print_Area" localSheetId="3">'Rent Receipt with Slip (3)'!$A$1:$V$64</definedName>
    <definedName name="tens">{"";"";"Twenty";"Thirty";"Forty";"Fifty";"Sixty";"Seventy";"Eighty";"Ninety"}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5" l="1"/>
  <c r="C38" i="5"/>
  <c r="C22" i="5"/>
  <c r="C6" i="5"/>
  <c r="C54" i="4"/>
  <c r="C38" i="4"/>
  <c r="C22" i="4"/>
  <c r="C6" i="4"/>
  <c r="C54" i="3"/>
  <c r="C38" i="3"/>
  <c r="C22" i="3"/>
  <c r="C6" i="3"/>
  <c r="S2" i="5"/>
  <c r="S2" i="4"/>
  <c r="C53" i="5" l="1"/>
  <c r="C37" i="5"/>
  <c r="C21" i="5"/>
  <c r="C5" i="5"/>
  <c r="C53" i="4"/>
  <c r="C37" i="4"/>
  <c r="C21" i="4"/>
  <c r="C5" i="4"/>
  <c r="C53" i="3"/>
  <c r="C37" i="3"/>
  <c r="C21" i="3"/>
  <c r="C5" i="3"/>
  <c r="J52" i="5"/>
  <c r="J54" i="5"/>
  <c r="C58" i="5" s="1"/>
  <c r="J38" i="5"/>
  <c r="C42" i="5" s="1"/>
  <c r="J37" i="5"/>
  <c r="J36" i="5"/>
  <c r="J22" i="5"/>
  <c r="J20" i="5"/>
  <c r="J6" i="5"/>
  <c r="J4" i="5"/>
  <c r="J54" i="4"/>
  <c r="J52" i="4"/>
  <c r="J53" i="4" s="1"/>
  <c r="J38" i="4"/>
  <c r="J36" i="4"/>
  <c r="J37" i="4" s="1"/>
  <c r="J22" i="4"/>
  <c r="J20" i="4"/>
  <c r="J6" i="4"/>
  <c r="J4" i="4"/>
  <c r="J60" i="5"/>
  <c r="S59" i="5"/>
  <c r="J59" i="5"/>
  <c r="C59" i="5"/>
  <c r="J57" i="5"/>
  <c r="S56" i="5"/>
  <c r="I56" i="5"/>
  <c r="C57" i="5" s="1"/>
  <c r="C55" i="5"/>
  <c r="B54" i="5"/>
  <c r="J53" i="5"/>
  <c r="J44" i="5"/>
  <c r="S43" i="5"/>
  <c r="J43" i="5"/>
  <c r="C43" i="5"/>
  <c r="J41" i="5"/>
  <c r="S40" i="5"/>
  <c r="I40" i="5"/>
  <c r="C41" i="5" s="1"/>
  <c r="C39" i="5"/>
  <c r="B38" i="5"/>
  <c r="J28" i="5"/>
  <c r="S27" i="5"/>
  <c r="J27" i="5"/>
  <c r="C27" i="5"/>
  <c r="C26" i="5"/>
  <c r="J25" i="5"/>
  <c r="S24" i="5"/>
  <c r="I24" i="5"/>
  <c r="C25" i="5" s="1"/>
  <c r="C23" i="5"/>
  <c r="B22" i="5"/>
  <c r="J21" i="5"/>
  <c r="S18" i="5"/>
  <c r="S34" i="5" s="1"/>
  <c r="C18" i="5"/>
  <c r="J12" i="5"/>
  <c r="S11" i="5"/>
  <c r="J11" i="5"/>
  <c r="C11" i="5"/>
  <c r="C10" i="5"/>
  <c r="J9" i="5"/>
  <c r="S8" i="5"/>
  <c r="I8" i="5"/>
  <c r="C9" i="5" s="1"/>
  <c r="C7" i="5"/>
  <c r="B6" i="5"/>
  <c r="J5" i="5"/>
  <c r="C2" i="5"/>
  <c r="J60" i="4"/>
  <c r="S59" i="4"/>
  <c r="J59" i="4"/>
  <c r="C59" i="4"/>
  <c r="C58" i="4"/>
  <c r="J57" i="4"/>
  <c r="S56" i="4"/>
  <c r="I56" i="4"/>
  <c r="C57" i="4" s="1"/>
  <c r="C55" i="4"/>
  <c r="B54" i="4"/>
  <c r="J44" i="4"/>
  <c r="S43" i="4"/>
  <c r="J43" i="4"/>
  <c r="C43" i="4"/>
  <c r="C42" i="4"/>
  <c r="J41" i="4"/>
  <c r="S40" i="4"/>
  <c r="I40" i="4"/>
  <c r="C41" i="4" s="1"/>
  <c r="C39" i="4"/>
  <c r="B38" i="4"/>
  <c r="J28" i="4"/>
  <c r="S27" i="4"/>
  <c r="J27" i="4"/>
  <c r="C27" i="4"/>
  <c r="C26" i="4"/>
  <c r="J25" i="4"/>
  <c r="S24" i="4"/>
  <c r="I24" i="4"/>
  <c r="C25" i="4" s="1"/>
  <c r="C23" i="4"/>
  <c r="B22" i="4"/>
  <c r="J21" i="4"/>
  <c r="S18" i="4"/>
  <c r="S34" i="4" s="1"/>
  <c r="J12" i="4"/>
  <c r="S11" i="4"/>
  <c r="J11" i="4"/>
  <c r="C11" i="4"/>
  <c r="C10" i="4"/>
  <c r="J9" i="4"/>
  <c r="S8" i="4"/>
  <c r="I8" i="4"/>
  <c r="C9" i="4" s="1"/>
  <c r="C7" i="4"/>
  <c r="B6" i="4"/>
  <c r="J5" i="4"/>
  <c r="C2" i="4"/>
  <c r="J54" i="3"/>
  <c r="C58" i="3" s="1"/>
  <c r="J53" i="3"/>
  <c r="J52" i="3"/>
  <c r="J60" i="3"/>
  <c r="S59" i="3"/>
  <c r="J59" i="3"/>
  <c r="C59" i="3"/>
  <c r="J57" i="3"/>
  <c r="S56" i="3"/>
  <c r="I56" i="3"/>
  <c r="C57" i="3" s="1"/>
  <c r="C55" i="3"/>
  <c r="B54" i="3"/>
  <c r="S50" i="3"/>
  <c r="C50" i="3"/>
  <c r="J38" i="3"/>
  <c r="J36" i="3"/>
  <c r="I34" i="3"/>
  <c r="C35" i="3" s="1"/>
  <c r="J44" i="3"/>
  <c r="S43" i="3"/>
  <c r="J43" i="3"/>
  <c r="C43" i="3"/>
  <c r="J41" i="3"/>
  <c r="C41" i="3"/>
  <c r="S40" i="3"/>
  <c r="I40" i="3"/>
  <c r="C39" i="3"/>
  <c r="C42" i="3"/>
  <c r="B38" i="3"/>
  <c r="S34" i="3"/>
  <c r="C34" i="3"/>
  <c r="I18" i="3"/>
  <c r="C19" i="3" s="1"/>
  <c r="I2" i="3"/>
  <c r="S18" i="3"/>
  <c r="J22" i="3"/>
  <c r="C26" i="3" s="1"/>
  <c r="J20" i="3"/>
  <c r="J21" i="3" s="1"/>
  <c r="J28" i="3"/>
  <c r="S27" i="3"/>
  <c r="J27" i="3"/>
  <c r="C27" i="3"/>
  <c r="J25" i="3"/>
  <c r="S24" i="3"/>
  <c r="I24" i="3"/>
  <c r="C25" i="3" s="1"/>
  <c r="C23" i="3"/>
  <c r="B22" i="3"/>
  <c r="C18" i="3"/>
  <c r="J5" i="3"/>
  <c r="C10" i="3"/>
  <c r="J12" i="3"/>
  <c r="C11" i="3" s="1"/>
  <c r="S11" i="3"/>
  <c r="J11" i="3"/>
  <c r="J9" i="3"/>
  <c r="S8" i="3"/>
  <c r="I8" i="3"/>
  <c r="C9" i="3" s="1"/>
  <c r="J6" i="3"/>
  <c r="J4" i="3"/>
  <c r="C7" i="3"/>
  <c r="B6" i="3"/>
  <c r="C3" i="3"/>
  <c r="C2" i="3"/>
  <c r="C18" i="4" l="1"/>
  <c r="I50" i="3"/>
  <c r="C51" i="3" s="1"/>
  <c r="S50" i="5"/>
  <c r="C50" i="5" s="1"/>
  <c r="C34" i="5"/>
  <c r="S50" i="4"/>
  <c r="C50" i="4" s="1"/>
  <c r="C34" i="4"/>
  <c r="J37" i="3"/>
  <c r="I2" i="4" l="1"/>
  <c r="C3" i="4" s="1"/>
  <c r="I18" i="4" l="1"/>
  <c r="C19" i="4" s="1"/>
  <c r="E3" i="1"/>
  <c r="E4" i="1" s="1"/>
  <c r="E5" i="1" s="1"/>
  <c r="E6" i="1" s="1"/>
  <c r="E7" i="1" s="1"/>
  <c r="E8" i="1" s="1"/>
  <c r="E9" i="1" s="1"/>
  <c r="E10" i="1" s="1"/>
  <c r="E11" i="1" s="1"/>
  <c r="I34" i="4" l="1"/>
  <c r="C35" i="4" s="1"/>
  <c r="I50" i="4" l="1"/>
  <c r="C51" i="4" s="1"/>
  <c r="I2" i="5" l="1"/>
  <c r="C3" i="5" s="1"/>
  <c r="I18" i="5" l="1"/>
  <c r="C19" i="5" s="1"/>
  <c r="I50" i="5" l="1"/>
  <c r="C51" i="5" s="1"/>
  <c r="I34" i="5"/>
  <c r="C35" i="5" s="1"/>
</calcChain>
</file>

<file path=xl/comments1.xml><?xml version="1.0" encoding="utf-8"?>
<comments xmlns="http://schemas.openxmlformats.org/spreadsheetml/2006/main">
  <authors>
    <author/>
  </authors>
  <commentList>
    <comment ref="I2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4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18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20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34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36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50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52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2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4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18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20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34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36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50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52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I2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4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18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20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34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36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  <comment ref="I50" authorId="0" shapeId="0">
      <text>
        <r>
          <rPr>
            <b/>
            <sz val="8"/>
            <color indexed="8"/>
            <rFont val="Tahoma"/>
            <family val="2"/>
          </rPr>
          <t>The formula in this cell is set to show todays date. If you need to change it override the formula.</t>
        </r>
      </text>
    </comment>
    <comment ref="T52" authorId="0" shapeId="0">
      <text>
        <r>
          <rPr>
            <b/>
            <sz val="8"/>
            <color indexed="8"/>
            <rFont val="Tahoma"/>
            <family val="2"/>
          </rPr>
          <t>Type X if Cash</t>
        </r>
      </text>
    </comment>
  </commentList>
</comments>
</file>

<file path=xl/sharedStrings.xml><?xml version="1.0" encoding="utf-8"?>
<sst xmlns="http://schemas.openxmlformats.org/spreadsheetml/2006/main" count="331" uniqueCount="54">
  <si>
    <t>Thank you!</t>
  </si>
  <si>
    <t>Address</t>
  </si>
  <si>
    <t>Address - 1</t>
  </si>
  <si>
    <t>Address - 2</t>
  </si>
  <si>
    <t>Pan Number</t>
  </si>
  <si>
    <t>Tenant's Name</t>
  </si>
  <si>
    <t>Month</t>
  </si>
  <si>
    <t>Rental Amt</t>
  </si>
  <si>
    <t>Lakhbir Singh Farhaman</t>
  </si>
  <si>
    <t>A - 16, Priya Darshini Nagar, Opp. Bundy Tubes</t>
  </si>
  <si>
    <t>Makarpura Road, Vadodara, Gujarat</t>
  </si>
  <si>
    <t>Mr. Rajesh Shashikant Thakkar</t>
  </si>
  <si>
    <t>AEWPT2929R</t>
  </si>
  <si>
    <t>A - 403, Darshanam Insignia, Vasna Bhayli Road</t>
  </si>
  <si>
    <t xml:space="preserve">Property Details </t>
  </si>
  <si>
    <t>Property Details 2</t>
  </si>
  <si>
    <t>Vadodara, Gujarat</t>
  </si>
  <si>
    <t>PAN Number</t>
  </si>
  <si>
    <t>Amount</t>
  </si>
  <si>
    <t>Year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</si>
  <si>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</si>
  <si>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</si>
  <si>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</si>
  <si>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</si>
  <si>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</si>
  <si>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</si>
  <si>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</si>
  <si>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</si>
  <si>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</si>
  <si>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</si>
  <si>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</si>
  <si>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</si>
  <si>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RENT RECEIPT SLIP</t>
  </si>
  <si>
    <t>RENT RECEIPT</t>
  </si>
  <si>
    <t>No.</t>
  </si>
  <si>
    <t>Date</t>
  </si>
  <si>
    <t>Rent Receipt No.</t>
  </si>
  <si>
    <t>Amount Received</t>
  </si>
  <si>
    <t>Cash</t>
  </si>
  <si>
    <t>For Period</t>
  </si>
  <si>
    <t>From</t>
  </si>
  <si>
    <t>Received by</t>
  </si>
  <si>
    <t>WAYS OF SENDING AN INVOICE TO A CLIENT</t>
  </si>
  <si>
    <t>Do not send an Excel Rent Receipt file to your tenants, use PDF converter/printer to create a PDF file, that can be sent to clients via email, alternative method is to print it and send by mail service.</t>
  </si>
  <si>
    <t>For Month</t>
  </si>
  <si>
    <t>For Property :</t>
  </si>
  <si>
    <t>NEFT</t>
  </si>
  <si>
    <t>AACPF0324Q</t>
  </si>
  <si>
    <t>Address :</t>
  </si>
  <si>
    <t>Rent Recd Date</t>
  </si>
  <si>
    <t>Owner's Detail</t>
  </si>
  <si>
    <t>Tenant's Detail</t>
  </si>
  <si>
    <t>Blue</t>
  </si>
  <si>
    <t>Cheque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</si>
</sst>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m"/>
    <numFmt numFmtId="165" formatCode="000000"/>
    <numFmt numFmtId="166" formatCode="mmmm\ d&quot;, &quot;yyyy;@"/>
    <numFmt numFmtId="167" formatCode="m/d/yy;@"/>
    <numFmt numFmtId="168" formatCode="_ [$₹-4009]\ * #,##0.00_ ;_ [$₹-4009]\ * \-#,##0.00_ ;_ [$₹-4009]\ * &quot;-&quot;??_ ;_ @_ "/>
    <numFmt numFmtId="169" formatCode="_ [$₹-4009]\ * #,##0.000_ ;_ [$₹-4009]\ * \-#,##0.000_ ;_ [$₹-4009]\ * &quot;-&quot;??_ ;_ @_ "/>
  </numFmts>
  <fonts count="19" x14ac:knownFonts="1">
    <font>
      <sz val="11"/>
      <color theme="1"/>
      <name val="Adani Regular"/>
      <family val="2"/>
    </font>
    <font>
      <sz val="11"/>
      <color theme="1"/>
      <name val="Adani Regular"/>
    </font>
    <font>
      <b/>
      <sz val="11"/>
      <color theme="1"/>
      <name val="Adani Regular"/>
    </font>
    <font>
      <b/>
      <sz val="11"/>
      <color rgb="FF002060"/>
      <name val="Adani Regular"/>
    </font>
    <font>
      <sz val="11"/>
      <color indexed="8"/>
      <name val="Calibri"/>
      <family val="2"/>
    </font>
    <font>
      <sz val="14"/>
      <color indexed="18"/>
      <name val="Arial Black"/>
      <family val="2"/>
    </font>
    <font>
      <b/>
      <sz val="20"/>
      <color indexed="18"/>
      <name val="Arial Black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sz val="8"/>
      <color indexed="23"/>
      <name val="Calibri"/>
      <family val="2"/>
    </font>
    <font>
      <sz val="8"/>
      <color indexed="55"/>
      <name val="Calibri"/>
      <family val="2"/>
    </font>
    <font>
      <sz val="10"/>
      <color indexed="55"/>
      <name val="Calibri"/>
      <family val="2"/>
    </font>
    <font>
      <sz val="12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8"/>
      <color indexed="8"/>
      <name val="Tahoma"/>
      <family val="2"/>
    </font>
    <font>
      <b/>
      <sz val="11"/>
      <color rgb="FF002060"/>
      <name val="Calibri"/>
      <family val="2"/>
    </font>
    <font>
      <b/>
      <sz val="10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hair">
        <color indexed="23"/>
      </left>
      <right/>
      <top style="hair">
        <color indexed="23"/>
      </top>
      <bottom style="thin">
        <color indexed="9"/>
      </bottom>
      <diagonal/>
    </border>
    <border>
      <left/>
      <right/>
      <top style="hair">
        <color indexed="23"/>
      </top>
      <bottom style="thin">
        <color indexed="9"/>
      </bottom>
      <diagonal/>
    </border>
    <border>
      <left/>
      <right style="hair">
        <color indexed="8"/>
      </right>
      <top style="hair">
        <color indexed="23"/>
      </top>
      <bottom/>
      <diagonal/>
    </border>
    <border>
      <left style="hair">
        <color indexed="8"/>
      </left>
      <right style="hair">
        <color indexed="8"/>
      </right>
      <top style="hair">
        <color indexed="23"/>
      </top>
      <bottom style="thin">
        <color indexed="9"/>
      </bottom>
      <diagonal/>
    </border>
    <border>
      <left/>
      <right style="hair">
        <color indexed="8"/>
      </right>
      <top style="hair">
        <color indexed="23"/>
      </top>
      <bottom style="thin">
        <color indexed="9"/>
      </bottom>
      <diagonal/>
    </border>
    <border>
      <left style="hair">
        <color indexed="23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hair">
        <color indexed="23"/>
      </right>
      <top style="thin">
        <color indexed="9"/>
      </top>
      <bottom style="thin">
        <color indexed="9"/>
      </bottom>
      <diagonal/>
    </border>
    <border>
      <left style="hair">
        <color indexed="23"/>
      </left>
      <right style="thin">
        <color indexed="9"/>
      </right>
      <top style="hair">
        <color indexed="23"/>
      </top>
      <bottom style="hair">
        <color indexed="23"/>
      </bottom>
      <diagonal/>
    </border>
    <border>
      <left style="thin">
        <color indexed="9"/>
      </left>
      <right style="thin">
        <color indexed="9"/>
      </right>
      <top style="hair">
        <color indexed="23"/>
      </top>
      <bottom style="hair">
        <color indexed="23"/>
      </bottom>
      <diagonal/>
    </border>
    <border>
      <left style="thin">
        <color indexed="9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8"/>
      </right>
      <top style="thin">
        <color indexed="9"/>
      </top>
      <bottom style="thin">
        <color indexed="9"/>
      </bottom>
      <diagonal/>
    </border>
    <border>
      <left style="hair">
        <color indexed="23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hair">
        <color indexed="8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hair">
        <color indexed="23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hair">
        <color indexed="23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hair">
        <color indexed="8"/>
      </bottom>
      <diagonal/>
    </border>
    <border>
      <left style="hair">
        <color indexed="23"/>
      </left>
      <right style="thin">
        <color indexed="9"/>
      </right>
      <top style="thin">
        <color indexed="9"/>
      </top>
      <bottom style="hair">
        <color indexed="23"/>
      </bottom>
      <diagonal/>
    </border>
    <border>
      <left style="thin">
        <color indexed="9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8"/>
      </right>
      <top/>
      <bottom style="hair">
        <color indexed="23"/>
      </bottom>
      <diagonal/>
    </border>
    <border>
      <left style="hair">
        <color indexed="8"/>
      </left>
      <right style="thin">
        <color indexed="9"/>
      </right>
      <top style="thin">
        <color indexed="9"/>
      </top>
      <bottom style="hair">
        <color indexed="23"/>
      </bottom>
      <diagonal/>
    </border>
    <border>
      <left/>
      <right/>
      <top style="hair">
        <color indexed="9"/>
      </top>
      <bottom style="hair">
        <color indexed="23"/>
      </bottom>
      <diagonal/>
    </border>
    <border>
      <left/>
      <right style="thin">
        <color indexed="9"/>
      </right>
      <top style="thin">
        <color indexed="8"/>
      </top>
      <bottom style="hair">
        <color indexed="23"/>
      </bottom>
      <diagonal/>
    </border>
    <border>
      <left style="thin">
        <color indexed="9"/>
      </left>
      <right style="hair">
        <color indexed="8"/>
      </right>
      <top style="thin">
        <color indexed="9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hair">
        <color indexed="56"/>
      </left>
      <right style="hair">
        <color indexed="8"/>
      </right>
      <top style="hair">
        <color indexed="23"/>
      </top>
      <bottom style="thin">
        <color indexed="9"/>
      </bottom>
      <diagonal/>
    </border>
    <border>
      <left style="hair">
        <color indexed="56"/>
      </left>
      <right style="hair">
        <color indexed="8"/>
      </right>
      <top style="hair">
        <color indexed="23"/>
      </top>
      <bottom/>
      <diagonal/>
    </border>
    <border>
      <left style="thin">
        <color indexed="9"/>
      </left>
      <right/>
      <top style="thin">
        <color indexed="8"/>
      </top>
      <bottom/>
      <diagonal/>
    </border>
    <border>
      <left/>
      <right style="thin">
        <color indexed="9"/>
      </right>
      <top style="hair">
        <color indexed="23"/>
      </top>
      <bottom style="hair">
        <color indexed="23"/>
      </bottom>
      <diagonal/>
    </border>
    <border>
      <left style="thin">
        <color indexed="9"/>
      </left>
      <right/>
      <top style="hair">
        <color indexed="23"/>
      </top>
      <bottom style="hair">
        <color indexed="2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/>
      <top/>
      <bottom style="hair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hair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9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1" applyFill="1" applyBorder="1"/>
    <xf numFmtId="0" fontId="4" fillId="0" borderId="6" xfId="1" applyFill="1" applyBorder="1"/>
    <xf numFmtId="0" fontId="4" fillId="0" borderId="0" xfId="1" applyFill="1" applyBorder="1" applyAlignment="1"/>
    <xf numFmtId="0" fontId="4" fillId="0" borderId="0" xfId="1" applyFill="1" applyBorder="1"/>
    <xf numFmtId="0" fontId="4" fillId="0" borderId="9" xfId="1" applyFill="1" applyBorder="1"/>
    <xf numFmtId="0" fontId="7" fillId="0" borderId="10" xfId="1" applyFont="1" applyFill="1" applyBorder="1" applyAlignment="1">
      <alignment horizontal="right"/>
    </xf>
    <xf numFmtId="0" fontId="4" fillId="0" borderId="12" xfId="1" applyFill="1" applyBorder="1"/>
    <xf numFmtId="0" fontId="4" fillId="0" borderId="13" xfId="1" applyFill="1" applyBorder="1"/>
    <xf numFmtId="166" fontId="4" fillId="0" borderId="15" xfId="1" applyNumberFormat="1" applyFill="1" applyBorder="1" applyAlignment="1"/>
    <xf numFmtId="0" fontId="4" fillId="0" borderId="16" xfId="1" applyFill="1" applyBorder="1"/>
    <xf numFmtId="0" fontId="4" fillId="0" borderId="10" xfId="1" applyFill="1" applyBorder="1"/>
    <xf numFmtId="0" fontId="4" fillId="0" borderId="22" xfId="1" applyFill="1" applyBorder="1"/>
    <xf numFmtId="0" fontId="4" fillId="0" borderId="0" xfId="1" applyFill="1" applyBorder="1" applyAlignment="1">
      <alignment horizontal="center"/>
    </xf>
    <xf numFmtId="0" fontId="4" fillId="0" borderId="23" xfId="1" applyFill="1" applyBorder="1"/>
    <xf numFmtId="0" fontId="7" fillId="0" borderId="24" xfId="1" applyFont="1" applyFill="1" applyBorder="1" applyAlignment="1">
      <alignment horizontal="right"/>
    </xf>
    <xf numFmtId="0" fontId="4" fillId="0" borderId="27" xfId="1" applyFill="1" applyBorder="1"/>
    <xf numFmtId="0" fontId="4" fillId="0" borderId="28" xfId="1" applyFill="1" applyBorder="1"/>
    <xf numFmtId="0" fontId="4" fillId="0" borderId="17" xfId="1" applyFill="1" applyBorder="1"/>
    <xf numFmtId="0" fontId="4" fillId="0" borderId="30" xfId="1" applyFill="1" applyBorder="1"/>
    <xf numFmtId="0" fontId="4" fillId="0" borderId="16" xfId="1" applyFont="1" applyFill="1" applyBorder="1"/>
    <xf numFmtId="0" fontId="4" fillId="0" borderId="10" xfId="1" applyFont="1" applyFill="1" applyBorder="1" applyAlignment="1">
      <alignment horizontal="right" indent="1"/>
    </xf>
    <xf numFmtId="0" fontId="4" fillId="0" borderId="22" xfId="1" applyFill="1" applyBorder="1" applyAlignment="1">
      <alignment horizontal="center"/>
    </xf>
    <xf numFmtId="0" fontId="4" fillId="0" borderId="30" xfId="1" applyFill="1" applyBorder="1" applyAlignment="1">
      <alignment horizontal="right" indent="1"/>
    </xf>
    <xf numFmtId="0" fontId="4" fillId="0" borderId="0" xfId="1" applyFill="1" applyBorder="1" applyAlignment="1">
      <alignment horizontal="right" indent="1"/>
    </xf>
    <xf numFmtId="0" fontId="4" fillId="0" borderId="15" xfId="1" applyFill="1" applyBorder="1"/>
    <xf numFmtId="0" fontId="4" fillId="0" borderId="33" xfId="1" applyFill="1" applyBorder="1" applyAlignment="1">
      <alignment horizontal="center"/>
    </xf>
    <xf numFmtId="0" fontId="4" fillId="0" borderId="24" xfId="1" applyFill="1" applyBorder="1"/>
    <xf numFmtId="0" fontId="4" fillId="0" borderId="34" xfId="1" applyFill="1" applyBorder="1"/>
    <xf numFmtId="0" fontId="4" fillId="0" borderId="35" xfId="1" applyFill="1" applyBorder="1"/>
    <xf numFmtId="167" fontId="4" fillId="0" borderId="15" xfId="1" applyNumberFormat="1" applyFill="1" applyBorder="1"/>
    <xf numFmtId="0" fontId="4" fillId="0" borderId="24" xfId="1" applyFont="1" applyFill="1" applyBorder="1" applyAlignment="1">
      <alignment horizontal="right"/>
    </xf>
    <xf numFmtId="0" fontId="4" fillId="0" borderId="12" xfId="1" applyFill="1" applyBorder="1" applyAlignment="1">
      <alignment horizontal="center"/>
    </xf>
    <xf numFmtId="0" fontId="4" fillId="0" borderId="37" xfId="1" applyFill="1" applyBorder="1"/>
    <xf numFmtId="0" fontId="4" fillId="0" borderId="14" xfId="1" applyFill="1" applyBorder="1" applyAlignment="1">
      <alignment horizontal="center"/>
    </xf>
    <xf numFmtId="0" fontId="4" fillId="0" borderId="37" xfId="1" applyFill="1" applyBorder="1" applyAlignment="1">
      <alignment horizontal="center"/>
    </xf>
    <xf numFmtId="0" fontId="4" fillId="0" borderId="38" xfId="1" applyFill="1" applyBorder="1"/>
    <xf numFmtId="0" fontId="4" fillId="0" borderId="33" xfId="1" applyFill="1" applyBorder="1"/>
    <xf numFmtId="0" fontId="4" fillId="0" borderId="41" xfId="1" applyFill="1" applyBorder="1"/>
    <xf numFmtId="0" fontId="4" fillId="0" borderId="43" xfId="1" applyFill="1" applyBorder="1"/>
    <xf numFmtId="0" fontId="4" fillId="0" borderId="3" xfId="1" applyFill="1" applyBorder="1" applyAlignment="1">
      <alignment vertical="center"/>
    </xf>
    <xf numFmtId="0" fontId="9" fillId="0" borderId="45" xfId="1" applyFont="1" applyFill="1" applyBorder="1"/>
    <xf numFmtId="0" fontId="10" fillId="0" borderId="46" xfId="1" applyFont="1" applyFill="1" applyBorder="1" applyAlignment="1"/>
    <xf numFmtId="0" fontId="10" fillId="0" borderId="47" xfId="1" applyFont="1" applyFill="1" applyBorder="1" applyAlignment="1"/>
    <xf numFmtId="0" fontId="9" fillId="0" borderId="48" xfId="1" applyFont="1" applyFill="1" applyBorder="1"/>
    <xf numFmtId="0" fontId="9" fillId="0" borderId="49" xfId="1" applyFont="1" applyFill="1" applyBorder="1"/>
    <xf numFmtId="0" fontId="9" fillId="0" borderId="47" xfId="1" applyFont="1" applyFill="1" applyBorder="1" applyAlignment="1">
      <alignment vertical="center"/>
    </xf>
    <xf numFmtId="0" fontId="4" fillId="0" borderId="50" xfId="1" applyFill="1" applyBorder="1" applyAlignment="1">
      <alignment vertical="center"/>
    </xf>
    <xf numFmtId="0" fontId="4" fillId="0" borderId="47" xfId="1" applyFill="1" applyBorder="1" applyAlignment="1">
      <alignment vertical="center"/>
    </xf>
    <xf numFmtId="0" fontId="4" fillId="0" borderId="52" xfId="1" applyFill="1" applyBorder="1"/>
    <xf numFmtId="0" fontId="9" fillId="0" borderId="53" xfId="1" applyFont="1" applyFill="1" applyBorder="1"/>
    <xf numFmtId="0" fontId="10" fillId="0" borderId="53" xfId="1" applyFont="1" applyFill="1" applyBorder="1" applyAlignment="1"/>
    <xf numFmtId="0" fontId="9" fillId="0" borderId="53" xfId="1" applyFont="1" applyFill="1" applyBorder="1" applyAlignment="1">
      <alignment vertical="center"/>
    </xf>
    <xf numFmtId="0" fontId="4" fillId="0" borderId="53" xfId="1" applyFill="1" applyBorder="1" applyAlignment="1">
      <alignment vertical="center"/>
    </xf>
    <xf numFmtId="0" fontId="8" fillId="0" borderId="53" xfId="1" applyFont="1" applyFill="1" applyBorder="1" applyAlignment="1">
      <alignment horizontal="center" vertical="center"/>
    </xf>
    <xf numFmtId="0" fontId="4" fillId="0" borderId="53" xfId="1" applyFill="1" applyBorder="1"/>
    <xf numFmtId="0" fontId="11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 vertical="center"/>
    </xf>
    <xf numFmtId="0" fontId="4" fillId="0" borderId="0" xfId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left" vertical="center" indent="1"/>
    </xf>
    <xf numFmtId="0" fontId="15" fillId="0" borderId="0" xfId="1" applyFont="1" applyFill="1" applyBorder="1" applyAlignment="1">
      <alignment vertical="center" wrapText="1"/>
    </xf>
    <xf numFmtId="0" fontId="4" fillId="0" borderId="45" xfId="1" applyFill="1" applyBorder="1"/>
    <xf numFmtId="0" fontId="4" fillId="0" borderId="57" xfId="1" applyFill="1" applyBorder="1"/>
    <xf numFmtId="0" fontId="10" fillId="0" borderId="58" xfId="1" applyFont="1" applyFill="1" applyBorder="1" applyAlignment="1"/>
    <xf numFmtId="0" fontId="9" fillId="0" borderId="53" xfId="1" applyFont="1" applyFill="1" applyBorder="1" applyAlignment="1"/>
    <xf numFmtId="0" fontId="8" fillId="0" borderId="57" xfId="1" applyFont="1" applyFill="1" applyBorder="1" applyAlignment="1">
      <alignment horizontal="center" vertical="center"/>
    </xf>
    <xf numFmtId="0" fontId="4" fillId="0" borderId="58" xfId="1" applyFill="1" applyBorder="1"/>
    <xf numFmtId="0" fontId="4" fillId="0" borderId="59" xfId="1" applyFill="1" applyBorder="1"/>
    <xf numFmtId="0" fontId="4" fillId="0" borderId="40" xfId="1" applyFont="1" applyFill="1" applyBorder="1" applyAlignment="1"/>
    <xf numFmtId="0" fontId="4" fillId="0" borderId="39" xfId="1" applyFont="1" applyFill="1" applyBorder="1" applyAlignment="1"/>
    <xf numFmtId="0" fontId="4" fillId="0" borderId="40" xfId="1" applyFill="1" applyBorder="1" applyAlignment="1"/>
    <xf numFmtId="0" fontId="17" fillId="0" borderId="40" xfId="1" applyFont="1" applyFill="1" applyBorder="1" applyAlignment="1"/>
    <xf numFmtId="0" fontId="17" fillId="0" borderId="60" xfId="1" applyFont="1" applyFill="1" applyBorder="1" applyAlignment="1"/>
    <xf numFmtId="0" fontId="4" fillId="0" borderId="32" xfId="1" applyFill="1" applyBorder="1" applyAlignment="1"/>
    <xf numFmtId="0" fontId="4" fillId="0" borderId="61" xfId="1" applyFill="1" applyBorder="1" applyAlignment="1">
      <alignment vertical="center"/>
    </xf>
    <xf numFmtId="167" fontId="4" fillId="0" borderId="0" xfId="1" applyNumberFormat="1" applyFont="1" applyFill="1" applyBorder="1"/>
    <xf numFmtId="0" fontId="4" fillId="0" borderId="62" xfId="1" applyFont="1" applyFill="1" applyBorder="1" applyAlignment="1"/>
    <xf numFmtId="0" fontId="4" fillId="0" borderId="31" xfId="1" applyFont="1" applyFill="1" applyBorder="1" applyAlignment="1"/>
    <xf numFmtId="0" fontId="4" fillId="0" borderId="39" xfId="1" applyFill="1" applyBorder="1"/>
    <xf numFmtId="0" fontId="4" fillId="0" borderId="0" xfId="1" applyFont="1" applyFill="1" applyBorder="1" applyAlignment="1"/>
    <xf numFmtId="0" fontId="7" fillId="0" borderId="14" xfId="1" applyFont="1" applyFill="1" applyBorder="1" applyAlignment="1"/>
    <xf numFmtId="168" fontId="4" fillId="0" borderId="15" xfId="1" applyNumberFormat="1" applyFill="1" applyBorder="1" applyAlignment="1"/>
    <xf numFmtId="168" fontId="4" fillId="0" borderId="0" xfId="1" applyNumberFormat="1" applyFill="1" applyBorder="1" applyAlignment="1"/>
    <xf numFmtId="0" fontId="4" fillId="0" borderId="42" xfId="1" applyFill="1" applyBorder="1"/>
    <xf numFmtId="168" fontId="17" fillId="0" borderId="67" xfId="1" applyNumberFormat="1" applyFont="1" applyFill="1" applyBorder="1" applyAlignment="1"/>
    <xf numFmtId="0" fontId="18" fillId="0" borderId="32" xfId="1" applyFont="1" applyFill="1" applyBorder="1" applyAlignment="1"/>
    <xf numFmtId="14" fontId="1" fillId="0" borderId="0" xfId="0" applyNumberFormat="1" applyFont="1"/>
    <xf numFmtId="0" fontId="4" fillId="0" borderId="70" xfId="1" applyFill="1" applyBorder="1"/>
    <xf numFmtId="0" fontId="4" fillId="0" borderId="42" xfId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169" fontId="17" fillId="0" borderId="0" xfId="1" applyNumberFormat="1" applyFont="1" applyFill="1" applyBorder="1" applyAlignment="1"/>
    <xf numFmtId="0" fontId="3" fillId="0" borderId="0" xfId="0" applyFont="1" applyAlignment="1">
      <alignment horizontal="center"/>
    </xf>
    <xf numFmtId="166" fontId="4" fillId="0" borderId="25" xfId="1" applyNumberFormat="1" applyFill="1" applyBorder="1" applyAlignment="1">
      <alignment horizontal="center"/>
    </xf>
    <xf numFmtId="166" fontId="4" fillId="0" borderId="26" xfId="1" applyNumberFormat="1" applyFill="1" applyBorder="1" applyAlignment="1">
      <alignment horizontal="center"/>
    </xf>
    <xf numFmtId="0" fontId="4" fillId="0" borderId="27" xfId="1" applyFill="1" applyBorder="1" applyAlignment="1">
      <alignment horizontal="center"/>
    </xf>
    <xf numFmtId="0" fontId="4" fillId="0" borderId="39" xfId="1" applyFill="1" applyBorder="1" applyAlignment="1">
      <alignment horizontal="center"/>
    </xf>
    <xf numFmtId="0" fontId="4" fillId="0" borderId="29" xfId="1" applyFill="1" applyBorder="1" applyAlignment="1">
      <alignment horizontal="center"/>
    </xf>
    <xf numFmtId="165" fontId="4" fillId="0" borderId="65" xfId="1" applyNumberFormat="1" applyFill="1" applyBorder="1" applyAlignment="1">
      <alignment horizontal="center"/>
    </xf>
    <xf numFmtId="165" fontId="4" fillId="0" borderId="66" xfId="1" applyNumberFormat="1" applyFill="1" applyBorder="1" applyAlignment="1">
      <alignment horizontal="center"/>
    </xf>
    <xf numFmtId="169" fontId="17" fillId="0" borderId="1" xfId="1" applyNumberFormat="1" applyFont="1" applyFill="1" applyBorder="1" applyAlignment="1">
      <alignment horizontal="center"/>
    </xf>
    <xf numFmtId="0" fontId="4" fillId="0" borderId="63" xfId="1" applyFill="1" applyBorder="1" applyAlignment="1">
      <alignment horizontal="center"/>
    </xf>
    <xf numFmtId="0" fontId="4" fillId="0" borderId="64" xfId="1" applyFill="1" applyBorder="1" applyAlignment="1">
      <alignment horizontal="center"/>
    </xf>
    <xf numFmtId="0" fontId="4" fillId="0" borderId="10" xfId="1" applyFont="1" applyFill="1" applyBorder="1" applyAlignment="1">
      <alignment horizontal="left"/>
    </xf>
    <xf numFmtId="0" fontId="4" fillId="0" borderId="2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6" fillId="0" borderId="7" xfId="1" applyFont="1" applyFill="1" applyBorder="1" applyAlignment="1">
      <alignment horizontal="right"/>
    </xf>
    <xf numFmtId="0" fontId="6" fillId="0" borderId="8" xfId="1" applyFont="1" applyFill="1" applyBorder="1" applyAlignment="1">
      <alignment horizontal="right"/>
    </xf>
    <xf numFmtId="0" fontId="6" fillId="0" borderId="6" xfId="1" applyFont="1" applyFill="1" applyBorder="1" applyAlignment="1">
      <alignment horizontal="right"/>
    </xf>
    <xf numFmtId="165" fontId="4" fillId="0" borderId="11" xfId="1" applyNumberFormat="1" applyFill="1" applyBorder="1" applyAlignment="1">
      <alignment horizontal="center"/>
    </xf>
    <xf numFmtId="0" fontId="4" fillId="0" borderId="10" xfId="1" applyFont="1" applyFill="1" applyBorder="1" applyAlignment="1">
      <alignment horizontal="right"/>
    </xf>
    <xf numFmtId="0" fontId="4" fillId="0" borderId="17" xfId="1" applyFont="1" applyFill="1" applyBorder="1" applyAlignment="1">
      <alignment horizontal="right"/>
    </xf>
    <xf numFmtId="0" fontId="4" fillId="0" borderId="18" xfId="1" applyFont="1" applyFill="1" applyBorder="1" applyAlignment="1">
      <alignment horizontal="right"/>
    </xf>
    <xf numFmtId="165" fontId="4" fillId="0" borderId="19" xfId="1" applyNumberFormat="1" applyFill="1" applyBorder="1" applyAlignment="1">
      <alignment horizontal="center"/>
    </xf>
    <xf numFmtId="165" fontId="4" fillId="0" borderId="20" xfId="1" applyNumberFormat="1" applyFill="1" applyBorder="1" applyAlignment="1">
      <alignment horizontal="center"/>
    </xf>
    <xf numFmtId="165" fontId="4" fillId="0" borderId="21" xfId="1" applyNumberFormat="1" applyFill="1" applyBorder="1" applyAlignment="1">
      <alignment horizontal="center"/>
    </xf>
    <xf numFmtId="0" fontId="8" fillId="0" borderId="44" xfId="1" applyFont="1" applyFill="1" applyBorder="1" applyAlignment="1">
      <alignment horizontal="center" vertical="center"/>
    </xf>
    <xf numFmtId="0" fontId="8" fillId="0" borderId="51" xfId="1" applyFont="1" applyFill="1" applyBorder="1" applyAlignment="1">
      <alignment horizontal="center" vertical="center"/>
    </xf>
    <xf numFmtId="0" fontId="6" fillId="0" borderId="54" xfId="1" applyFont="1" applyFill="1" applyBorder="1" applyAlignment="1">
      <alignment horizontal="right"/>
    </xf>
    <xf numFmtId="0" fontId="6" fillId="0" borderId="55" xfId="1" applyFont="1" applyFill="1" applyBorder="1" applyAlignment="1">
      <alignment horizontal="right"/>
    </xf>
    <xf numFmtId="0" fontId="17" fillId="0" borderId="69" xfId="1" applyFont="1" applyFill="1" applyBorder="1" applyAlignment="1">
      <alignment horizontal="left"/>
    </xf>
    <xf numFmtId="0" fontId="17" fillId="0" borderId="36" xfId="1" applyFont="1" applyFill="1" applyBorder="1" applyAlignment="1">
      <alignment horizontal="left"/>
    </xf>
    <xf numFmtId="0" fontId="17" fillId="0" borderId="56" xfId="1" applyFont="1" applyFill="1" applyBorder="1" applyAlignment="1">
      <alignment horizontal="left"/>
    </xf>
    <xf numFmtId="0" fontId="17" fillId="0" borderId="3" xfId="1" applyFont="1" applyFill="1" applyBorder="1" applyAlignment="1">
      <alignment horizontal="left"/>
    </xf>
    <xf numFmtId="0" fontId="17" fillId="0" borderId="40" xfId="1" applyFont="1" applyFill="1" applyBorder="1" applyAlignment="1">
      <alignment horizontal="left"/>
    </xf>
    <xf numFmtId="165" fontId="4" fillId="0" borderId="0" xfId="1" applyNumberFormat="1" applyFill="1" applyBorder="1" applyAlignment="1">
      <alignment horizontal="center"/>
    </xf>
    <xf numFmtId="0" fontId="17" fillId="0" borderId="71" xfId="1" applyFont="1" applyFill="1" applyBorder="1" applyAlignment="1">
      <alignment horizontal="left"/>
    </xf>
    <xf numFmtId="167" fontId="17" fillId="0" borderId="62" xfId="1" applyNumberFormat="1" applyFont="1" applyFill="1" applyBorder="1" applyAlignment="1">
      <alignment horizontal="left"/>
    </xf>
    <xf numFmtId="167" fontId="17" fillId="0" borderId="0" xfId="1" applyNumberFormat="1" applyFont="1" applyFill="1" applyBorder="1" applyAlignment="1">
      <alignment horizontal="left"/>
    </xf>
    <xf numFmtId="0" fontId="17" fillId="0" borderId="62" xfId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/>
    </xf>
    <xf numFmtId="0" fontId="17" fillId="0" borderId="37" xfId="1" applyFont="1" applyFill="1" applyBorder="1" applyAlignment="1">
      <alignment horizontal="left"/>
    </xf>
    <xf numFmtId="0" fontId="4" fillId="0" borderId="0" xfId="1" applyFill="1" applyBorder="1" applyAlignment="1">
      <alignment horizontal="center"/>
    </xf>
    <xf numFmtId="0" fontId="15" fillId="3" borderId="30" xfId="1" applyFont="1" applyFill="1" applyBorder="1" applyAlignment="1">
      <alignment horizontal="left" vertical="center" wrapText="1" indent="1"/>
    </xf>
    <xf numFmtId="0" fontId="15" fillId="3" borderId="0" xfId="1" applyFont="1" applyFill="1" applyBorder="1" applyAlignment="1">
      <alignment horizontal="left" vertical="center" wrapText="1" indent="1"/>
    </xf>
    <xf numFmtId="0" fontId="17" fillId="0" borderId="3" xfId="1" applyFont="1" applyFill="1" applyBorder="1" applyAlignment="1">
      <alignment horizontal="left" vertical="center" wrapText="1"/>
    </xf>
    <xf numFmtId="0" fontId="17" fillId="0" borderId="62" xfId="1" applyFont="1" applyFill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17" fillId="0" borderId="68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4" fillId="0" borderId="10" xfId="1" applyFill="1" applyBorder="1" applyAlignment="1">
      <alignment horizontal="left"/>
    </xf>
    <xf numFmtId="0" fontId="4" fillId="0" borderId="24" xfId="1" applyFill="1" applyBorder="1" applyAlignment="1">
      <alignment horizontal="left"/>
    </xf>
    <xf numFmtId="166" fontId="4" fillId="0" borderId="0" xfId="1" applyNumberFormat="1" applyFill="1" applyBorder="1" applyAlignment="1">
      <alignment horizontal="left"/>
    </xf>
  </cellXfs>
  <cellStyles count="2">
    <cellStyle name="Normal" xfId="0" builtinId="0"/>
    <cellStyle name="Normal 2" xfId="1"/>
  </cellStyles>
  <dxfs count="9">
    <dxf>
      <font>
        <condense val="0"/>
        <extend val="0"/>
        <color indexed="58"/>
      </font>
    </dxf>
    <dxf>
      <font>
        <condense val="0"/>
        <extend val="0"/>
        <color indexed="16"/>
      </font>
    </dxf>
    <dxf>
      <font>
        <condense val="0"/>
        <extend val="0"/>
        <color auto="1"/>
      </font>
    </dxf>
    <dxf>
      <font>
        <condense val="0"/>
        <extend val="0"/>
        <color indexed="58"/>
      </font>
    </dxf>
    <dxf>
      <font>
        <condense val="0"/>
        <extend val="0"/>
        <color indexed="16"/>
      </font>
    </dxf>
    <dxf>
      <font>
        <condense val="0"/>
        <extend val="0"/>
        <color auto="1"/>
      </font>
    </dxf>
    <dxf>
      <font>
        <condense val="0"/>
        <extend val="0"/>
        <color indexed="58"/>
      </font>
    </dxf>
    <dxf>
      <font>
        <condense val="0"/>
        <extend val="0"/>
        <color indexed="16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</xdr:row>
      <xdr:rowOff>85725</xdr:rowOff>
    </xdr:from>
    <xdr:to>
      <xdr:col>21</xdr:col>
      <xdr:colOff>19050</xdr:colOff>
      <xdr:row>15</xdr:row>
      <xdr:rowOff>114300</xdr:rowOff>
    </xdr:to>
    <xdr:pic>
      <xdr:nvPicPr>
        <xdr:cNvPr id="2" name="Picture 37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299085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30</xdr:row>
      <xdr:rowOff>95250</xdr:rowOff>
    </xdr:from>
    <xdr:to>
      <xdr:col>21</xdr:col>
      <xdr:colOff>9525</xdr:colOff>
      <xdr:row>31</xdr:row>
      <xdr:rowOff>123825</xdr:rowOff>
    </xdr:to>
    <xdr:pic>
      <xdr:nvPicPr>
        <xdr:cNvPr id="3" name="Picture 38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630555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46</xdr:row>
      <xdr:rowOff>85725</xdr:rowOff>
    </xdr:from>
    <xdr:to>
      <xdr:col>21</xdr:col>
      <xdr:colOff>19050</xdr:colOff>
      <xdr:row>47</xdr:row>
      <xdr:rowOff>114300</xdr:rowOff>
    </xdr:to>
    <xdr:pic>
      <xdr:nvPicPr>
        <xdr:cNvPr id="4" name="Picture 39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96012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62</xdr:row>
      <xdr:rowOff>85725</xdr:rowOff>
    </xdr:from>
    <xdr:to>
      <xdr:col>21</xdr:col>
      <xdr:colOff>9525</xdr:colOff>
      <xdr:row>63</xdr:row>
      <xdr:rowOff>114300</xdr:rowOff>
    </xdr:to>
    <xdr:pic>
      <xdr:nvPicPr>
        <xdr:cNvPr id="5" name="Picture 40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12906375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</xdr:row>
      <xdr:rowOff>85725</xdr:rowOff>
    </xdr:from>
    <xdr:to>
      <xdr:col>21</xdr:col>
      <xdr:colOff>19050</xdr:colOff>
      <xdr:row>15</xdr:row>
      <xdr:rowOff>114300</xdr:rowOff>
    </xdr:to>
    <xdr:pic>
      <xdr:nvPicPr>
        <xdr:cNvPr id="2" name="Picture 37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099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30</xdr:row>
      <xdr:rowOff>95250</xdr:rowOff>
    </xdr:from>
    <xdr:to>
      <xdr:col>21</xdr:col>
      <xdr:colOff>9525</xdr:colOff>
      <xdr:row>31</xdr:row>
      <xdr:rowOff>123825</xdr:rowOff>
    </xdr:to>
    <xdr:pic>
      <xdr:nvPicPr>
        <xdr:cNvPr id="3" name="Picture 38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6296025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46</xdr:row>
      <xdr:rowOff>85725</xdr:rowOff>
    </xdr:from>
    <xdr:to>
      <xdr:col>21</xdr:col>
      <xdr:colOff>19050</xdr:colOff>
      <xdr:row>47</xdr:row>
      <xdr:rowOff>114300</xdr:rowOff>
    </xdr:to>
    <xdr:pic>
      <xdr:nvPicPr>
        <xdr:cNvPr id="4" name="Picture 39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95631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62</xdr:row>
      <xdr:rowOff>85725</xdr:rowOff>
    </xdr:from>
    <xdr:to>
      <xdr:col>21</xdr:col>
      <xdr:colOff>9525</xdr:colOff>
      <xdr:row>63</xdr:row>
      <xdr:rowOff>114300</xdr:rowOff>
    </xdr:to>
    <xdr:pic>
      <xdr:nvPicPr>
        <xdr:cNvPr id="5" name="Picture 40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128397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</xdr:row>
      <xdr:rowOff>85725</xdr:rowOff>
    </xdr:from>
    <xdr:to>
      <xdr:col>21</xdr:col>
      <xdr:colOff>19050</xdr:colOff>
      <xdr:row>15</xdr:row>
      <xdr:rowOff>114300</xdr:rowOff>
    </xdr:to>
    <xdr:pic>
      <xdr:nvPicPr>
        <xdr:cNvPr id="2" name="Picture 37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099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30</xdr:row>
      <xdr:rowOff>95250</xdr:rowOff>
    </xdr:from>
    <xdr:to>
      <xdr:col>21</xdr:col>
      <xdr:colOff>9525</xdr:colOff>
      <xdr:row>31</xdr:row>
      <xdr:rowOff>123825</xdr:rowOff>
    </xdr:to>
    <xdr:pic>
      <xdr:nvPicPr>
        <xdr:cNvPr id="3" name="Picture 38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6296025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46</xdr:row>
      <xdr:rowOff>85725</xdr:rowOff>
    </xdr:from>
    <xdr:to>
      <xdr:col>21</xdr:col>
      <xdr:colOff>19050</xdr:colOff>
      <xdr:row>47</xdr:row>
      <xdr:rowOff>114300</xdr:rowOff>
    </xdr:to>
    <xdr:pic>
      <xdr:nvPicPr>
        <xdr:cNvPr id="4" name="Picture 39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95631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209550</xdr:colOff>
      <xdr:row>62</xdr:row>
      <xdr:rowOff>85725</xdr:rowOff>
    </xdr:from>
    <xdr:to>
      <xdr:col>21</xdr:col>
      <xdr:colOff>9525</xdr:colOff>
      <xdr:row>63</xdr:row>
      <xdr:rowOff>114300</xdr:rowOff>
    </xdr:to>
    <xdr:pic>
      <xdr:nvPicPr>
        <xdr:cNvPr id="5" name="Picture 40" descr="scissor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12839700"/>
          <a:ext cx="36195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JESH/RT/OneDrive/ACCOR%20BUDGET%202019/2019%20Detailed%20Budget%20Worksheets/2019%20Detailed%20Budget%20-%20Operating%20Statemen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structions"/>
      <sheetName val="Parameter"/>
      <sheetName val="P and L Budget (MTD)"/>
      <sheetName val="Summary"/>
      <sheetName val="Comparison"/>
      <sheetName val="Fee Calculation"/>
      <sheetName val="Tracking segmentation"/>
      <sheetName val="Rooms"/>
      <sheetName val="F&amp;B Total"/>
      <sheetName val="F&amp;B Administration"/>
      <sheetName val="F&amp;B - Outlet 1"/>
      <sheetName val="F&amp;B - Outlet 2"/>
      <sheetName val="F&amp;B - Outlet 3"/>
      <sheetName val="F&amp;B - Outlet 4"/>
      <sheetName val="F&amp;B - Outlet 5"/>
      <sheetName val="F&amp;B - Outlet 6"/>
      <sheetName val="F&amp;B - Outlet 7"/>
      <sheetName val="F&amp;B - Outlet 8"/>
      <sheetName val="F&amp;B - Outlet 9"/>
      <sheetName val="F&amp;B - Outlet 10"/>
      <sheetName val="F&amp;B - Bars 1"/>
      <sheetName val="F&amp;B - Bars 2"/>
      <sheetName val="F&amp;B - Bars 3"/>
      <sheetName val="F&amp;B - Bars 4"/>
      <sheetName val="F&amp;B - Bars 5"/>
      <sheetName val="F&amp;B - Banquet"/>
      <sheetName val="F&amp;B - Room Service"/>
      <sheetName val="F&amp;B - Minibar"/>
      <sheetName val="F&amp;B - Other"/>
      <sheetName val="Spa &amp; Health Club"/>
      <sheetName val="Golf Operations"/>
      <sheetName val="Guest Laundry"/>
      <sheetName val="Parking"/>
      <sheetName val="Transportation"/>
      <sheetName val="Guest Communication"/>
      <sheetName val="Business Centre"/>
      <sheetName val="Other Recreation"/>
      <sheetName val="Shop &amp; Retail Store"/>
      <sheetName val="Miscellaneous Income"/>
      <sheetName val="Administration &amp; General"/>
      <sheetName val="IT &amp; Telecom"/>
      <sheetName val="Sales &amp; Marketing"/>
      <sheetName val="POMEC &amp; Utilities"/>
      <sheetName val="Human Resources"/>
      <sheetName val="House Laundry"/>
      <sheetName val="Staff Dining"/>
    </sheetNames>
    <sheetDataSet>
      <sheetData sheetId="0"/>
      <sheetData sheetId="1"/>
      <sheetData sheetId="2">
        <row r="11">
          <cell r="D11">
            <v>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F19" sqref="F19"/>
    </sheetView>
  </sheetViews>
  <sheetFormatPr defaultRowHeight="15" x14ac:dyDescent="0.25"/>
  <cols>
    <col min="1" max="1" width="21.59765625" style="1" bestFit="1" customWidth="1"/>
    <col min="2" max="2" width="38.59765625" style="1" customWidth="1"/>
    <col min="3" max="3" width="5" style="1" customWidth="1"/>
    <col min="4" max="6" width="8.796875" style="1"/>
    <col min="7" max="7" width="12.09765625" style="1" bestFit="1" customWidth="1"/>
    <col min="8" max="16384" width="8.796875" style="1"/>
  </cols>
  <sheetData>
    <row r="1" spans="1:7" x14ac:dyDescent="0.25">
      <c r="A1" s="95" t="s">
        <v>50</v>
      </c>
      <c r="B1" s="95"/>
      <c r="D1" s="93" t="s">
        <v>6</v>
      </c>
      <c r="E1" s="93" t="s">
        <v>19</v>
      </c>
      <c r="F1" s="93" t="s">
        <v>7</v>
      </c>
      <c r="G1" s="93" t="s">
        <v>49</v>
      </c>
    </row>
    <row r="2" spans="1:7" x14ac:dyDescent="0.25">
      <c r="A2" s="1" t="s">
        <v>1</v>
      </c>
      <c r="B2" s="1" t="s">
        <v>8</v>
      </c>
      <c r="D2" s="2" t="s">
        <v>20</v>
      </c>
      <c r="E2" s="3">
        <v>2018</v>
      </c>
      <c r="F2" s="1">
        <v>10000</v>
      </c>
      <c r="G2" s="90">
        <v>43220</v>
      </c>
    </row>
    <row r="3" spans="1:7" x14ac:dyDescent="0.25">
      <c r="A3" s="1" t="s">
        <v>2</v>
      </c>
      <c r="B3" s="1" t="s">
        <v>9</v>
      </c>
      <c r="D3" s="2" t="s">
        <v>21</v>
      </c>
      <c r="E3" s="3">
        <f>E2</f>
        <v>2018</v>
      </c>
      <c r="F3" s="1">
        <v>10000</v>
      </c>
      <c r="G3" s="90">
        <v>43251</v>
      </c>
    </row>
    <row r="4" spans="1:7" x14ac:dyDescent="0.25">
      <c r="A4" s="1" t="s">
        <v>3</v>
      </c>
      <c r="B4" s="1" t="s">
        <v>10</v>
      </c>
      <c r="D4" s="2" t="s">
        <v>22</v>
      </c>
      <c r="E4" s="3">
        <f t="shared" ref="E4:E10" si="0">E3</f>
        <v>2018</v>
      </c>
      <c r="F4" s="1">
        <v>10000</v>
      </c>
      <c r="G4" s="90">
        <v>43281</v>
      </c>
    </row>
    <row r="5" spans="1:7" x14ac:dyDescent="0.25">
      <c r="A5" s="1" t="s">
        <v>4</v>
      </c>
      <c r="B5" s="1" t="s">
        <v>47</v>
      </c>
      <c r="D5" s="2" t="s">
        <v>23</v>
      </c>
      <c r="E5" s="3">
        <f t="shared" si="0"/>
        <v>2018</v>
      </c>
      <c r="F5" s="1">
        <v>10000</v>
      </c>
      <c r="G5" s="90">
        <v>43312</v>
      </c>
    </row>
    <row r="6" spans="1:7" x14ac:dyDescent="0.25">
      <c r="D6" s="2" t="s">
        <v>24</v>
      </c>
      <c r="E6" s="3">
        <f t="shared" si="0"/>
        <v>2018</v>
      </c>
      <c r="F6" s="1">
        <v>10000</v>
      </c>
      <c r="G6" s="90">
        <v>43343</v>
      </c>
    </row>
    <row r="7" spans="1:7" x14ac:dyDescent="0.25">
      <c r="A7" s="95" t="s">
        <v>51</v>
      </c>
      <c r="B7" s="95"/>
      <c r="D7" s="2" t="s">
        <v>25</v>
      </c>
      <c r="E7" s="3">
        <f t="shared" si="0"/>
        <v>2018</v>
      </c>
      <c r="F7" s="1">
        <v>10000</v>
      </c>
      <c r="G7" s="90">
        <v>43373</v>
      </c>
    </row>
    <row r="8" spans="1:7" x14ac:dyDescent="0.25">
      <c r="A8" s="1" t="s">
        <v>5</v>
      </c>
      <c r="B8" s="1" t="s">
        <v>11</v>
      </c>
      <c r="D8" s="2" t="s">
        <v>26</v>
      </c>
      <c r="E8" s="3">
        <f t="shared" si="0"/>
        <v>2018</v>
      </c>
      <c r="F8" s="1">
        <v>10000</v>
      </c>
      <c r="G8" s="90">
        <v>43404</v>
      </c>
    </row>
    <row r="9" spans="1:7" x14ac:dyDescent="0.25">
      <c r="A9" s="1" t="s">
        <v>4</v>
      </c>
      <c r="B9" s="1" t="s">
        <v>12</v>
      </c>
      <c r="D9" s="2" t="s">
        <v>27</v>
      </c>
      <c r="E9" s="3">
        <f t="shared" si="0"/>
        <v>2018</v>
      </c>
      <c r="F9" s="1">
        <v>10000</v>
      </c>
      <c r="G9" s="90">
        <v>43434</v>
      </c>
    </row>
    <row r="10" spans="1:7" x14ac:dyDescent="0.25">
      <c r="A10" s="1" t="s">
        <v>14</v>
      </c>
      <c r="B10" s="1" t="s">
        <v>13</v>
      </c>
      <c r="D10" s="2" t="s">
        <v>28</v>
      </c>
      <c r="E10" s="3">
        <f t="shared" si="0"/>
        <v>2018</v>
      </c>
      <c r="F10" s="1">
        <v>10000</v>
      </c>
      <c r="G10" s="90">
        <v>43465</v>
      </c>
    </row>
    <row r="11" spans="1:7" x14ac:dyDescent="0.25">
      <c r="A11" s="1" t="s">
        <v>15</v>
      </c>
      <c r="B11" s="1" t="s">
        <v>16</v>
      </c>
      <c r="D11" s="2" t="s">
        <v>29</v>
      </c>
      <c r="E11" s="3">
        <f>E10+1</f>
        <v>2019</v>
      </c>
      <c r="F11" s="1">
        <v>10000</v>
      </c>
      <c r="G11" s="90">
        <v>43496</v>
      </c>
    </row>
    <row r="12" spans="1:7" x14ac:dyDescent="0.25">
      <c r="D12" s="2" t="s">
        <v>30</v>
      </c>
      <c r="E12" s="3">
        <v>2018</v>
      </c>
      <c r="F12" s="1">
        <v>10000</v>
      </c>
      <c r="G12" s="90">
        <v>43524</v>
      </c>
    </row>
    <row r="13" spans="1:7" x14ac:dyDescent="0.25">
      <c r="D13" s="2" t="s">
        <v>31</v>
      </c>
      <c r="E13" s="3">
        <v>2018</v>
      </c>
      <c r="F13" s="1">
        <v>10000</v>
      </c>
      <c r="G13" s="90">
        <v>43555</v>
      </c>
    </row>
  </sheetData>
  <mergeCells count="2">
    <mergeCell ref="A1:B1"/>
    <mergeCell ref="A7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showGridLines="0" workbookViewId="0">
      <selection activeCell="S53" sqref="S53"/>
    </sheetView>
  </sheetViews>
  <sheetFormatPr defaultRowHeight="15" x14ac:dyDescent="0.25"/>
  <cols>
    <col min="1" max="1" width="0.59765625" style="13" customWidth="1"/>
    <col min="2" max="2" width="7.5" style="13" customWidth="1"/>
    <col min="3" max="3" width="6.09765625" style="13" customWidth="1"/>
    <col min="4" max="4" width="5.5" style="13" customWidth="1"/>
    <col min="5" max="5" width="8.796875" style="13" customWidth="1"/>
    <col min="6" max="7" width="0.59765625" style="13" customWidth="1"/>
    <col min="8" max="8" width="3.5" style="13" customWidth="1"/>
    <col min="9" max="9" width="8.59765625" style="13" customWidth="1"/>
    <col min="10" max="10" width="9" style="13" customWidth="1"/>
    <col min="11" max="11" width="2.296875" style="13" customWidth="1"/>
    <col min="12" max="12" width="4.59765625" style="13" customWidth="1"/>
    <col min="13" max="13" width="3.59765625" style="13" customWidth="1"/>
    <col min="14" max="14" width="5.796875" style="13" customWidth="1"/>
    <col min="15" max="15" width="1.296875" style="13" customWidth="1"/>
    <col min="16" max="16" width="2.5" style="13" bestFit="1" customWidth="1"/>
    <col min="17" max="17" width="5.59765625" style="13" customWidth="1"/>
    <col min="18" max="18" width="3" style="13" customWidth="1"/>
    <col min="19" max="19" width="5.796875" style="13" customWidth="1"/>
    <col min="20" max="20" width="2.296875" style="13" customWidth="1"/>
    <col min="21" max="21" width="3.59765625" style="13" customWidth="1"/>
    <col min="22" max="22" width="0.59765625" style="14" customWidth="1"/>
    <col min="23" max="23" width="2.5" style="7" hidden="1" customWidth="1"/>
    <col min="24" max="16384" width="8.796875" style="7"/>
  </cols>
  <sheetData>
    <row r="1" spans="1:29" ht="31.5" x14ac:dyDescent="0.6">
      <c r="A1" s="4"/>
      <c r="B1" s="108" t="s">
        <v>32</v>
      </c>
      <c r="C1" s="108"/>
      <c r="D1" s="108"/>
      <c r="E1" s="108"/>
      <c r="F1" s="5"/>
      <c r="G1" s="109" t="s">
        <v>33</v>
      </c>
      <c r="H1" s="110"/>
      <c r="I1" s="111"/>
      <c r="J1" s="111"/>
      <c r="K1" s="110"/>
      <c r="L1" s="110"/>
      <c r="M1" s="110"/>
      <c r="N1" s="110"/>
      <c r="O1" s="110"/>
      <c r="P1" s="110"/>
      <c r="Q1" s="110"/>
      <c r="R1" s="110"/>
      <c r="S1" s="111"/>
      <c r="T1" s="111"/>
      <c r="U1" s="111"/>
      <c r="V1" s="110"/>
      <c r="W1" s="6"/>
    </row>
    <row r="2" spans="1:29" x14ac:dyDescent="0.25">
      <c r="A2" s="8"/>
      <c r="B2" s="9" t="s">
        <v>34</v>
      </c>
      <c r="C2" s="112">
        <f>IF(S2&gt;0,S2,"")</f>
        <v>1</v>
      </c>
      <c r="D2" s="112"/>
      <c r="E2" s="112"/>
      <c r="F2" s="10"/>
      <c r="G2" s="11"/>
      <c r="H2" s="84" t="s">
        <v>35</v>
      </c>
      <c r="I2" s="145">
        <f>Master!G2</f>
        <v>43220</v>
      </c>
      <c r="J2" s="145"/>
      <c r="K2" s="12"/>
      <c r="O2" s="14"/>
      <c r="P2" s="113" t="s">
        <v>36</v>
      </c>
      <c r="Q2" s="114"/>
      <c r="R2" s="115"/>
      <c r="S2" s="116">
        <v>1</v>
      </c>
      <c r="T2" s="117"/>
      <c r="U2" s="118"/>
      <c r="V2" s="15"/>
      <c r="W2" s="16" t="s">
        <v>52</v>
      </c>
    </row>
    <row r="3" spans="1:29" ht="15.75" thickBot="1" x14ac:dyDescent="0.3">
      <c r="A3" s="17"/>
      <c r="B3" s="18" t="s">
        <v>35</v>
      </c>
      <c r="C3" s="96">
        <f>IF(I2&gt;0,I2,"")</f>
        <v>43220</v>
      </c>
      <c r="D3" s="97"/>
      <c r="E3" s="97"/>
      <c r="F3" s="10"/>
      <c r="G3" s="11"/>
      <c r="I3" s="19"/>
      <c r="J3" s="19"/>
      <c r="K3" s="82"/>
      <c r="L3" s="87"/>
      <c r="S3" s="98"/>
      <c r="T3" s="99"/>
      <c r="U3" s="99"/>
      <c r="V3" s="20"/>
      <c r="W3" s="6"/>
    </row>
    <row r="4" spans="1:29" x14ac:dyDescent="0.25">
      <c r="A4" s="17"/>
      <c r="B4" s="21"/>
      <c r="C4" s="100"/>
      <c r="D4" s="100"/>
      <c r="E4" s="22"/>
      <c r="F4" s="10"/>
      <c r="G4" s="11"/>
      <c r="H4" s="106" t="s">
        <v>37</v>
      </c>
      <c r="I4" s="107"/>
      <c r="J4" s="88">
        <f>Master!F2</f>
        <v>10000</v>
      </c>
      <c r="K4" s="86"/>
      <c r="L4" s="86"/>
      <c r="M4" s="85"/>
      <c r="N4" s="23"/>
      <c r="S4" s="24" t="s">
        <v>38</v>
      </c>
      <c r="T4" s="104"/>
      <c r="U4" s="105"/>
      <c r="V4" s="25"/>
      <c r="W4" s="6"/>
    </row>
    <row r="5" spans="1:29" x14ac:dyDescent="0.25">
      <c r="A5" s="17"/>
      <c r="B5" s="21" t="s">
        <v>18</v>
      </c>
      <c r="C5" s="103">
        <f>Master!F2</f>
        <v>10000</v>
      </c>
      <c r="D5" s="103"/>
      <c r="E5" s="94"/>
      <c r="F5" s="10"/>
      <c r="G5" s="11"/>
      <c r="H5" s="106" t="s">
        <v>37</v>
      </c>
      <c r="I5" s="107"/>
      <c r="J5" s="132" t="str">
        <f>"Rs"&amp;IF(OR(J4&gt;1000000,J4&lt;=0),"",IF(J4&lt;1000,"",IF(MOD(J4,1000000)&gt;=100000,INDEX(numbers,TRUNC(MOD(J4,1000000)/100000,0)+1)&amp;" Hundred","")&amp;IF(MOD(J4,100000)&gt;=20000," "&amp;INDEX(tens,TRUNC(MOD(J4,100000)/10000,0)+1)&amp;IF(MOD(MOD(J4,100000),10000)&gt;=1000,"-"&amp;INDEX(numbers,TRUNC(MOD(MOD(J4,100000),10000)/1000,0)+1),""),IF(MOD(J4,100000)&gt;=1000," "&amp;INDEX(numbers,TRUNC(MOD(J4,100000)/1000,0)+1),""))&amp;" Thousand")&amp;IF(J4&lt;1,"Zero Dollars",IF(MOD(J4,1000)&gt;=100," "&amp;INDEX(numbers,TRUNC(MOD(J4,1000)/100,0)+1)&amp;" Hundred","")&amp;IF(MOD(J4,100)&gt;=20," "&amp;INDEX(tens,TRUNC(MOD(J4,100)/10,0)+1)&amp;IF(MOD(MOD(J4,100),10)&gt;=1,"-"&amp;INDEX(numbers,TRUNC(MOD(MOD(J4,100),10),0)+1),""),IF(MOD(J4,100)&gt;=1," "&amp;INDEX(numbers,TRUNC(MOD(J4,100),0)+1),""))&amp;"")&amp;""&amp;IF(MOD(J4,1)&lt;0.005,"",ROUND(MOD(J4,1)*100,0))&amp;" Only")</f>
        <v>Rs Ten Thousand Only</v>
      </c>
      <c r="K5" s="133"/>
      <c r="L5" s="133"/>
      <c r="M5" s="133"/>
      <c r="N5" s="133"/>
      <c r="O5" s="133"/>
      <c r="P5" s="133"/>
      <c r="Q5" s="134"/>
      <c r="S5" s="24" t="s">
        <v>53</v>
      </c>
      <c r="T5" s="101" t="s">
        <v>46</v>
      </c>
      <c r="U5" s="102"/>
      <c r="V5" s="25"/>
      <c r="W5" s="6"/>
    </row>
    <row r="6" spans="1:29" x14ac:dyDescent="0.25">
      <c r="A6" s="17"/>
      <c r="B6" s="30" t="str">
        <f>IF(T4&gt;0,"[X] Cash","[ ] Cash")</f>
        <v>[ ] Cash</v>
      </c>
      <c r="C6" s="31" t="str">
        <f>IF(T5&gt;0,"[X] Cheque","[ ] Cheque")</f>
        <v>[X] Cheque</v>
      </c>
      <c r="D6" s="31"/>
      <c r="E6" s="32"/>
      <c r="F6" s="10"/>
      <c r="G6" s="11"/>
      <c r="H6" s="106" t="s">
        <v>44</v>
      </c>
      <c r="I6" s="107"/>
      <c r="J6" s="130" t="str">
        <f>Master!D2</f>
        <v>April</v>
      </c>
      <c r="K6" s="131"/>
      <c r="L6" s="131"/>
      <c r="M6" s="16"/>
      <c r="N6" s="79"/>
      <c r="O6" s="33"/>
      <c r="S6" s="24"/>
      <c r="T6" s="128"/>
      <c r="U6" s="128"/>
      <c r="V6" s="25"/>
      <c r="W6" s="6"/>
    </row>
    <row r="7" spans="1:29" x14ac:dyDescent="0.25">
      <c r="A7" s="17"/>
      <c r="B7" s="34" t="s">
        <v>34</v>
      </c>
      <c r="C7" s="124" t="str">
        <f>IF(T5&gt;0,T5,IF(ISBLANK(T5),IF(T6&gt;0,T6,""),""))</f>
        <v>NEFT</v>
      </c>
      <c r="D7" s="124"/>
      <c r="E7" s="124"/>
      <c r="F7" s="35"/>
      <c r="G7" s="11"/>
      <c r="H7" s="24"/>
      <c r="I7" s="26"/>
      <c r="J7" s="26"/>
      <c r="K7" s="27"/>
      <c r="L7" s="16"/>
      <c r="M7" s="16"/>
      <c r="N7" s="36"/>
      <c r="O7" s="36"/>
      <c r="Q7" s="82"/>
      <c r="R7" s="19"/>
      <c r="S7" s="37"/>
      <c r="T7" s="16"/>
      <c r="U7" s="38"/>
      <c r="V7" s="39"/>
      <c r="W7" s="6"/>
    </row>
    <row r="8" spans="1:29" x14ac:dyDescent="0.25">
      <c r="A8" s="17"/>
      <c r="B8" s="28"/>
      <c r="C8" s="31"/>
      <c r="D8" s="31"/>
      <c r="E8" s="32"/>
      <c r="F8" s="10"/>
      <c r="G8" s="11"/>
      <c r="H8" s="92" t="s">
        <v>40</v>
      </c>
      <c r="I8" s="129" t="str">
        <f>Master!$B$8</f>
        <v>Mr. Rajesh Shashikant Thakkar</v>
      </c>
      <c r="J8" s="129"/>
      <c r="K8" s="129"/>
      <c r="L8" s="129"/>
      <c r="M8" s="129"/>
      <c r="N8" s="129"/>
      <c r="O8" s="73" t="s">
        <v>17</v>
      </c>
      <c r="P8" s="80"/>
      <c r="Q8" s="83"/>
      <c r="R8" s="81"/>
      <c r="S8" s="75" t="str">
        <f>Master!$B$9</f>
        <v>AEWPT2929R</v>
      </c>
      <c r="T8" s="72"/>
      <c r="U8" s="72"/>
      <c r="V8" s="40"/>
      <c r="W8" s="6"/>
    </row>
    <row r="9" spans="1:29" x14ac:dyDescent="0.25">
      <c r="A9" s="8"/>
      <c r="B9" s="7" t="s">
        <v>40</v>
      </c>
      <c r="C9" s="123" t="str">
        <f>IF(I8&gt;0,I8,"")</f>
        <v>Mr. Rajesh Shashikant Thakkar</v>
      </c>
      <c r="D9" s="124"/>
      <c r="E9" s="124"/>
      <c r="F9" s="35"/>
      <c r="G9" s="91"/>
      <c r="H9" s="6" t="s">
        <v>45</v>
      </c>
      <c r="I9" s="6"/>
      <c r="J9" s="76" t="str">
        <f>CONCATENATE(Master!$B$10," , ",Master!$B$11)</f>
        <v>A - 403, Darshanam Insignia, Vasna Bhayli Road , Vadodara, Gujarat</v>
      </c>
      <c r="K9" s="77"/>
      <c r="L9" s="77"/>
      <c r="M9" s="77"/>
      <c r="N9" s="77"/>
      <c r="O9" s="74"/>
      <c r="P9" s="74"/>
      <c r="Q9" s="77"/>
      <c r="R9" s="74"/>
      <c r="S9" s="74"/>
      <c r="T9" s="74"/>
      <c r="U9" s="74"/>
      <c r="V9" s="40"/>
      <c r="W9" s="6"/>
    </row>
    <row r="10" spans="1:29" ht="18" customHeight="1" x14ac:dyDescent="0.25">
      <c r="A10" s="17"/>
      <c r="B10" s="73" t="s">
        <v>44</v>
      </c>
      <c r="C10" s="125" t="str">
        <f>IF(J6&gt;0,J6,"")</f>
        <v>April</v>
      </c>
      <c r="D10" s="126"/>
      <c r="E10" s="126"/>
      <c r="F10" s="35"/>
      <c r="G10" s="11"/>
      <c r="H10" s="19"/>
      <c r="I10" s="19"/>
      <c r="J10" s="19"/>
      <c r="K10" s="19"/>
      <c r="L10" s="19"/>
      <c r="M10" s="19"/>
      <c r="N10" s="19"/>
      <c r="O10" s="19"/>
      <c r="P10" s="19"/>
      <c r="Q10" s="82"/>
      <c r="R10" s="19"/>
      <c r="S10" s="19"/>
      <c r="T10" s="19"/>
      <c r="U10" s="19"/>
      <c r="V10" s="40"/>
      <c r="W10" s="6"/>
    </row>
    <row r="11" spans="1:29" x14ac:dyDescent="0.25">
      <c r="A11" s="41"/>
      <c r="B11" s="6" t="s">
        <v>39</v>
      </c>
      <c r="C11" s="138" t="str">
        <f>J12</f>
        <v>A - 16, Priya Darshini Nagar, Opp. Bundy Tubes,Makarpura Road, Vadodara, Gujarat</v>
      </c>
      <c r="D11" s="138"/>
      <c r="E11" s="138"/>
      <c r="F11" s="35"/>
      <c r="G11" s="11"/>
      <c r="H11" s="13" t="s">
        <v>41</v>
      </c>
      <c r="J11" s="127" t="str">
        <f>Master!$B$2</f>
        <v>Lakhbir Singh Farhaman</v>
      </c>
      <c r="K11" s="127"/>
      <c r="L11" s="127"/>
      <c r="M11" s="127"/>
      <c r="N11" s="127"/>
      <c r="O11" s="73" t="s">
        <v>17</v>
      </c>
      <c r="P11" s="80"/>
      <c r="Q11" s="83"/>
      <c r="R11" s="81"/>
      <c r="S11" s="75" t="str">
        <f>Master!$B$5</f>
        <v>AACPF0324Q</v>
      </c>
      <c r="T11" s="72"/>
      <c r="U11" s="72"/>
      <c r="V11" s="40"/>
      <c r="W11" s="6"/>
    </row>
    <row r="12" spans="1:29" x14ac:dyDescent="0.25">
      <c r="A12" s="42"/>
      <c r="B12" s="80"/>
      <c r="C12" s="139"/>
      <c r="D12" s="140"/>
      <c r="E12" s="140"/>
      <c r="F12" s="10"/>
      <c r="G12" s="11"/>
      <c r="H12" s="143" t="s">
        <v>48</v>
      </c>
      <c r="I12" s="144"/>
      <c r="J12" s="89" t="str">
        <f>CONCATENATE(Master!$B$3,",",Master!$B$4)</f>
        <v>A - 16, Priya Darshini Nagar, Opp. Bundy Tubes,Makarpura Road, Vadodara, Gujarat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40"/>
      <c r="W12" s="6"/>
    </row>
    <row r="13" spans="1:29" x14ac:dyDescent="0.25">
      <c r="A13" s="8"/>
      <c r="B13" s="83"/>
      <c r="C13" s="141"/>
      <c r="D13" s="142"/>
      <c r="E13" s="142"/>
      <c r="F13" s="10"/>
      <c r="G13" s="11"/>
      <c r="H13" s="78"/>
      <c r="I13" s="61"/>
      <c r="J13" s="43"/>
      <c r="K13" s="43"/>
      <c r="L13" s="43"/>
      <c r="M13" s="43"/>
      <c r="N13" s="43"/>
      <c r="O13" s="43"/>
      <c r="P13" s="43"/>
      <c r="Q13" s="119" t="s">
        <v>0</v>
      </c>
      <c r="R13" s="119"/>
      <c r="S13" s="119"/>
      <c r="T13" s="119"/>
      <c r="U13" s="119"/>
      <c r="V13" s="40"/>
      <c r="W13" s="6"/>
    </row>
    <row r="14" spans="1:29" x14ac:dyDescent="0.25">
      <c r="A14" s="44"/>
      <c r="B14" s="45"/>
      <c r="C14" s="46"/>
      <c r="D14" s="46"/>
      <c r="E14" s="46"/>
      <c r="F14" s="47"/>
      <c r="G14" s="48"/>
      <c r="H14" s="45"/>
      <c r="I14" s="46"/>
      <c r="J14" s="46"/>
      <c r="K14" s="46"/>
      <c r="L14" s="46"/>
      <c r="M14" s="49"/>
      <c r="N14" s="50"/>
      <c r="O14" s="51"/>
      <c r="P14" s="50"/>
      <c r="Q14" s="120"/>
      <c r="R14" s="120"/>
      <c r="S14" s="120"/>
      <c r="T14" s="120"/>
      <c r="U14" s="120"/>
      <c r="V14" s="52"/>
      <c r="W14" s="6"/>
    </row>
    <row r="15" spans="1:29" ht="15.75" x14ac:dyDescent="0.25">
      <c r="A15" s="53"/>
      <c r="B15" s="54"/>
      <c r="C15" s="54"/>
      <c r="D15" s="54"/>
      <c r="E15" s="54"/>
      <c r="F15" s="53"/>
      <c r="G15" s="53"/>
      <c r="H15" s="54"/>
      <c r="I15" s="54"/>
      <c r="J15" s="54"/>
      <c r="K15" s="54"/>
      <c r="L15" s="54"/>
      <c r="M15" s="55"/>
      <c r="N15" s="56"/>
      <c r="O15" s="56"/>
      <c r="P15" s="56"/>
      <c r="Q15" s="57"/>
      <c r="R15" s="57"/>
      <c r="S15" s="57"/>
      <c r="T15" s="57"/>
      <c r="U15" s="57"/>
      <c r="V15" s="58"/>
      <c r="W15" s="6"/>
    </row>
    <row r="16" spans="1:29" ht="15.75" x14ac:dyDescent="0.25">
      <c r="A16" s="7"/>
      <c r="B16" s="59"/>
      <c r="C16" s="59"/>
      <c r="D16" s="59"/>
      <c r="E16" s="59"/>
      <c r="F16" s="7"/>
      <c r="G16" s="7"/>
      <c r="H16" s="60"/>
      <c r="I16" s="60"/>
      <c r="J16" s="60"/>
      <c r="K16" s="60"/>
      <c r="L16" s="60"/>
      <c r="M16" s="61"/>
      <c r="N16" s="61"/>
      <c r="O16" s="61"/>
      <c r="P16" s="61"/>
      <c r="Q16" s="62"/>
      <c r="R16" s="62"/>
      <c r="S16" s="62"/>
      <c r="T16" s="62"/>
      <c r="U16" s="62"/>
      <c r="V16" s="7"/>
      <c r="W16" s="16"/>
      <c r="Y16" s="63" t="s">
        <v>42</v>
      </c>
      <c r="Z16" s="63"/>
      <c r="AA16" s="63"/>
      <c r="AB16" s="63"/>
      <c r="AC16" s="63"/>
    </row>
    <row r="17" spans="1:29" ht="31.5" customHeight="1" x14ac:dyDescent="0.6">
      <c r="A17" s="4"/>
      <c r="B17" s="108" t="s">
        <v>32</v>
      </c>
      <c r="C17" s="108"/>
      <c r="D17" s="108"/>
      <c r="E17" s="108"/>
      <c r="F17" s="5"/>
      <c r="G17" s="109" t="s">
        <v>33</v>
      </c>
      <c r="H17" s="121"/>
      <c r="I17" s="121"/>
      <c r="J17" s="122"/>
      <c r="K17" s="121"/>
      <c r="L17" s="121"/>
      <c r="M17" s="121"/>
      <c r="N17" s="121"/>
      <c r="O17" s="121"/>
      <c r="P17" s="121"/>
      <c r="Q17" s="121"/>
      <c r="R17" s="121"/>
      <c r="S17" s="122"/>
      <c r="T17" s="122"/>
      <c r="U17" s="122"/>
      <c r="V17" s="121"/>
      <c r="W17" s="135"/>
      <c r="Y17" s="136" t="s">
        <v>43</v>
      </c>
      <c r="Z17" s="136"/>
      <c r="AA17" s="136"/>
      <c r="AB17" s="136"/>
      <c r="AC17" s="136"/>
    </row>
    <row r="18" spans="1:29" x14ac:dyDescent="0.25">
      <c r="A18" s="8"/>
      <c r="B18" s="9" t="s">
        <v>34</v>
      </c>
      <c r="C18" s="112">
        <f>IF(S18&gt;0,S18,"")</f>
        <v>2</v>
      </c>
      <c r="D18" s="112"/>
      <c r="E18" s="112"/>
      <c r="F18" s="10"/>
      <c r="G18" s="11"/>
      <c r="H18" s="84" t="s">
        <v>35</v>
      </c>
      <c r="I18" s="145">
        <f>Master!G3</f>
        <v>43251</v>
      </c>
      <c r="J18" s="145"/>
      <c r="K18" s="12"/>
      <c r="O18" s="14"/>
      <c r="P18" s="113" t="s">
        <v>36</v>
      </c>
      <c r="Q18" s="114"/>
      <c r="R18" s="115"/>
      <c r="S18" s="116">
        <f>S2+1</f>
        <v>2</v>
      </c>
      <c r="T18" s="117"/>
      <c r="U18" s="118"/>
      <c r="V18" s="15"/>
      <c r="W18" s="135"/>
      <c r="Y18" s="137"/>
      <c r="Z18" s="137"/>
      <c r="AA18" s="137"/>
      <c r="AB18" s="137"/>
      <c r="AC18" s="137"/>
    </row>
    <row r="19" spans="1:29" x14ac:dyDescent="0.25">
      <c r="A19" s="17"/>
      <c r="B19" s="18" t="s">
        <v>35</v>
      </c>
      <c r="C19" s="96">
        <f>IF(I18&gt;0,I18,"")</f>
        <v>43251</v>
      </c>
      <c r="D19" s="97"/>
      <c r="E19" s="97"/>
      <c r="F19" s="10"/>
      <c r="G19" s="11"/>
      <c r="I19" s="19"/>
      <c r="J19" s="19"/>
      <c r="K19" s="82"/>
      <c r="L19" s="87"/>
      <c r="S19" s="98"/>
      <c r="T19" s="99"/>
      <c r="U19" s="99"/>
      <c r="V19" s="20"/>
      <c r="W19" s="135"/>
      <c r="Y19" s="137"/>
      <c r="Z19" s="137"/>
      <c r="AA19" s="137"/>
      <c r="AB19" s="137"/>
      <c r="AC19" s="137"/>
    </row>
    <row r="20" spans="1:29" x14ac:dyDescent="0.25">
      <c r="A20" s="17"/>
      <c r="B20" s="21"/>
      <c r="C20" s="135"/>
      <c r="D20" s="135"/>
      <c r="E20" s="7"/>
      <c r="F20" s="10"/>
      <c r="G20" s="11"/>
      <c r="H20" s="106" t="s">
        <v>37</v>
      </c>
      <c r="I20" s="107"/>
      <c r="J20" s="88">
        <f>Master!F3</f>
        <v>10000</v>
      </c>
      <c r="K20" s="86"/>
      <c r="L20" s="86"/>
      <c r="M20" s="85"/>
      <c r="N20" s="23"/>
      <c r="S20" s="24" t="s">
        <v>38</v>
      </c>
      <c r="T20" s="104"/>
      <c r="U20" s="105"/>
      <c r="V20" s="25"/>
      <c r="W20" s="135"/>
      <c r="Y20" s="137"/>
      <c r="Z20" s="137"/>
      <c r="AA20" s="137"/>
      <c r="AB20" s="137"/>
      <c r="AC20" s="137"/>
    </row>
    <row r="21" spans="1:29" x14ac:dyDescent="0.25">
      <c r="A21" s="17"/>
      <c r="B21" s="21" t="s">
        <v>18</v>
      </c>
      <c r="C21" s="103">
        <f>Master!F3</f>
        <v>10000</v>
      </c>
      <c r="D21" s="103"/>
      <c r="E21" s="94"/>
      <c r="F21" s="10"/>
      <c r="G21" s="11"/>
      <c r="H21" s="106" t="s">
        <v>37</v>
      </c>
      <c r="I21" s="107"/>
      <c r="J21" s="132" t="str">
        <f>"Rs"&amp;IF(OR(J20&gt;1000000,J20&lt;=0),"",IF(J20&lt;1000,"",IF(MOD(J20,1000000)&gt;=100000,INDEX(numbers,TRUNC(MOD(J20,1000000)/100000,0)+1)&amp;" Hundred","")&amp;IF(MOD(J20,100000)&gt;=20000," "&amp;INDEX(tens,TRUNC(MOD(J20,100000)/10000,0)+1)&amp;IF(MOD(MOD(J20,100000),10000)&gt;=1000,"-"&amp;INDEX(numbers,TRUNC(MOD(MOD(J20,100000),10000)/1000,0)+1),""),IF(MOD(J20,100000)&gt;=1000," "&amp;INDEX(numbers,TRUNC(MOD(J20,100000)/1000,0)+1),""))&amp;" Thousand")&amp;IF(J20&lt;1,"Zero Dollars",IF(MOD(J20,1000)&gt;=100," "&amp;INDEX(numbers,TRUNC(MOD(J20,1000)/100,0)+1)&amp;" Hundred","")&amp;IF(MOD(J20,100)&gt;=20," "&amp;INDEX(tens,TRUNC(MOD(J20,100)/10,0)+1)&amp;IF(MOD(MOD(J20,100),10)&gt;=1,"-"&amp;INDEX(numbers,TRUNC(MOD(MOD(J20,100),10),0)+1),""),IF(MOD(J20,100)&gt;=1," "&amp;INDEX(numbers,TRUNC(MOD(J20,100),0)+1),""))&amp;"")&amp;""&amp;IF(MOD(J20,1)&lt;0.005,"",ROUND(MOD(J20,1)*100,0))&amp;" Only")</f>
        <v>Rs Ten Thousand Only</v>
      </c>
      <c r="K21" s="133"/>
      <c r="L21" s="133"/>
      <c r="M21" s="133"/>
      <c r="N21" s="133"/>
      <c r="O21" s="133"/>
      <c r="P21" s="133"/>
      <c r="Q21" s="134"/>
      <c r="S21" s="24" t="s">
        <v>53</v>
      </c>
      <c r="T21" s="101" t="s">
        <v>46</v>
      </c>
      <c r="U21" s="102"/>
      <c r="V21" s="29"/>
      <c r="W21" s="135"/>
      <c r="Y21" s="64"/>
      <c r="Z21" s="64"/>
      <c r="AA21" s="64"/>
      <c r="AB21" s="64"/>
      <c r="AC21" s="64"/>
    </row>
    <row r="22" spans="1:29" x14ac:dyDescent="0.25">
      <c r="A22" s="17"/>
      <c r="B22" s="30" t="str">
        <f>IF(T20&gt;0,"[X] Cash","[ ] Cash")</f>
        <v>[ ] Cash</v>
      </c>
      <c r="C22" s="31" t="str">
        <f>IF(T21&gt;0,"[X] Cheque","[ ] Cheque")</f>
        <v>[X] Cheque</v>
      </c>
      <c r="D22" s="31"/>
      <c r="E22" s="32"/>
      <c r="F22" s="10"/>
      <c r="G22" s="11"/>
      <c r="H22" s="106" t="s">
        <v>44</v>
      </c>
      <c r="I22" s="107"/>
      <c r="J22" s="130" t="str">
        <f>Master!D3</f>
        <v>May</v>
      </c>
      <c r="K22" s="131"/>
      <c r="L22" s="131"/>
      <c r="M22" s="16"/>
      <c r="N22" s="79"/>
      <c r="O22" s="33"/>
      <c r="S22" s="24"/>
      <c r="T22" s="128"/>
      <c r="U22" s="128"/>
      <c r="V22" s="29"/>
      <c r="W22" s="135"/>
    </row>
    <row r="23" spans="1:29" x14ac:dyDescent="0.25">
      <c r="A23" s="17"/>
      <c r="B23" s="34" t="s">
        <v>34</v>
      </c>
      <c r="C23" s="124" t="str">
        <f>IF(T21&gt;0,T21,IF(ISBLANK(T21),IF(T22&gt;0,T22,""),""))</f>
        <v>NEFT</v>
      </c>
      <c r="D23" s="124"/>
      <c r="E23" s="124"/>
      <c r="F23" s="35"/>
      <c r="G23" s="11"/>
      <c r="H23" s="24"/>
      <c r="I23" s="26"/>
      <c r="J23" s="26"/>
      <c r="K23" s="27"/>
      <c r="L23" s="16"/>
      <c r="M23" s="16"/>
      <c r="N23" s="36"/>
      <c r="O23" s="36"/>
      <c r="Q23" s="82"/>
      <c r="R23" s="19"/>
      <c r="S23" s="37"/>
      <c r="T23" s="16"/>
      <c r="U23" s="38"/>
      <c r="V23" s="39"/>
      <c r="W23" s="135"/>
    </row>
    <row r="24" spans="1:29" x14ac:dyDescent="0.25">
      <c r="A24" s="17"/>
      <c r="B24" s="28"/>
      <c r="C24" s="31"/>
      <c r="D24" s="31"/>
      <c r="E24" s="32"/>
      <c r="F24" s="10"/>
      <c r="G24" s="11"/>
      <c r="H24" s="92" t="s">
        <v>40</v>
      </c>
      <c r="I24" s="129" t="str">
        <f>Master!$B$8</f>
        <v>Mr. Rajesh Shashikant Thakkar</v>
      </c>
      <c r="J24" s="129"/>
      <c r="K24" s="129"/>
      <c r="L24" s="129"/>
      <c r="M24" s="129"/>
      <c r="N24" s="129"/>
      <c r="O24" s="73" t="s">
        <v>17</v>
      </c>
      <c r="P24" s="80"/>
      <c r="Q24" s="83"/>
      <c r="R24" s="81"/>
      <c r="S24" s="75" t="str">
        <f>Master!$B$9</f>
        <v>AEWPT2929R</v>
      </c>
      <c r="T24" s="72"/>
      <c r="U24" s="72"/>
      <c r="V24" s="40"/>
      <c r="W24" s="135"/>
    </row>
    <row r="25" spans="1:29" x14ac:dyDescent="0.25">
      <c r="A25" s="8"/>
      <c r="B25" s="7" t="s">
        <v>40</v>
      </c>
      <c r="C25" s="123" t="str">
        <f>IF(I24&gt;0,I24,"")</f>
        <v>Mr. Rajesh Shashikant Thakkar</v>
      </c>
      <c r="D25" s="124"/>
      <c r="E25" s="124"/>
      <c r="F25" s="35"/>
      <c r="G25" s="91"/>
      <c r="H25" s="6" t="s">
        <v>45</v>
      </c>
      <c r="I25" s="6"/>
      <c r="J25" s="76" t="str">
        <f>CONCATENATE(Master!$B$10," , ",Master!$B$11)</f>
        <v>A - 403, Darshanam Insignia, Vasna Bhayli Road , Vadodara, Gujarat</v>
      </c>
      <c r="K25" s="77"/>
      <c r="L25" s="77"/>
      <c r="M25" s="77"/>
      <c r="N25" s="77"/>
      <c r="O25" s="74"/>
      <c r="P25" s="74"/>
      <c r="Q25" s="77"/>
      <c r="R25" s="74"/>
      <c r="S25" s="74"/>
      <c r="T25" s="74"/>
      <c r="U25" s="74"/>
      <c r="V25" s="40"/>
      <c r="W25" s="135"/>
    </row>
    <row r="26" spans="1:29" x14ac:dyDescent="0.25">
      <c r="A26" s="8"/>
      <c r="B26" s="83" t="s">
        <v>44</v>
      </c>
      <c r="C26" s="126" t="str">
        <f>IF(J22&gt;0,J22,"")</f>
        <v>May</v>
      </c>
      <c r="D26" s="126"/>
      <c r="E26" s="126"/>
      <c r="F26" s="35"/>
      <c r="G26" s="11"/>
      <c r="H26" s="19"/>
      <c r="I26" s="19"/>
      <c r="J26" s="19"/>
      <c r="K26" s="19"/>
      <c r="L26" s="19"/>
      <c r="M26" s="19"/>
      <c r="N26" s="19"/>
      <c r="O26" s="19"/>
      <c r="P26" s="19"/>
      <c r="Q26" s="82"/>
      <c r="R26" s="19"/>
      <c r="S26" s="19"/>
      <c r="T26" s="19"/>
      <c r="U26" s="19"/>
      <c r="V26" s="40"/>
      <c r="W26" s="135"/>
    </row>
    <row r="27" spans="1:29" x14ac:dyDescent="0.25">
      <c r="A27" s="41"/>
      <c r="B27" s="6" t="s">
        <v>39</v>
      </c>
      <c r="C27" s="138" t="str">
        <f>J28</f>
        <v>A - 16, Priya Darshini Nagar, Opp. Bundy Tubes,Makarpura Road, Vadodara, Gujarat</v>
      </c>
      <c r="D27" s="138"/>
      <c r="E27" s="138"/>
      <c r="F27" s="35"/>
      <c r="G27" s="11"/>
      <c r="H27" s="13" t="s">
        <v>41</v>
      </c>
      <c r="J27" s="127" t="str">
        <f>Master!$B$2</f>
        <v>Lakhbir Singh Farhaman</v>
      </c>
      <c r="K27" s="127"/>
      <c r="L27" s="127"/>
      <c r="M27" s="127"/>
      <c r="N27" s="127"/>
      <c r="O27" s="73" t="s">
        <v>17</v>
      </c>
      <c r="P27" s="80"/>
      <c r="Q27" s="83"/>
      <c r="R27" s="81"/>
      <c r="S27" s="75" t="str">
        <f>Master!$B$5</f>
        <v>AACPF0324Q</v>
      </c>
      <c r="T27" s="72"/>
      <c r="U27" s="72"/>
      <c r="V27" s="40"/>
      <c r="W27" s="135"/>
    </row>
    <row r="28" spans="1:29" x14ac:dyDescent="0.25">
      <c r="A28" s="42"/>
      <c r="B28" s="80"/>
      <c r="C28" s="139"/>
      <c r="D28" s="140"/>
      <c r="E28" s="140"/>
      <c r="F28" s="10"/>
      <c r="G28" s="11"/>
      <c r="H28" s="143" t="s">
        <v>48</v>
      </c>
      <c r="I28" s="144"/>
      <c r="J28" s="89" t="str">
        <f>CONCATENATE(Master!$B$3,",",Master!$B$4)</f>
        <v>A - 16, Priya Darshini Nagar, Opp. Bundy Tubes,Makarpura Road, Vadodara, Gujarat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40"/>
      <c r="W28" s="135"/>
    </row>
    <row r="29" spans="1:29" ht="15" customHeight="1" x14ac:dyDescent="0.25">
      <c r="A29" s="17"/>
      <c r="B29" s="83"/>
      <c r="C29" s="141"/>
      <c r="D29" s="142"/>
      <c r="E29" s="142"/>
      <c r="F29" s="10"/>
      <c r="G29" s="11"/>
      <c r="H29" s="78"/>
      <c r="I29" s="61"/>
      <c r="J29" s="43"/>
      <c r="K29" s="43"/>
      <c r="L29" s="43"/>
      <c r="M29" s="43"/>
      <c r="N29" s="43"/>
      <c r="O29" s="43"/>
      <c r="P29" s="43"/>
      <c r="Q29" s="119" t="s">
        <v>0</v>
      </c>
      <c r="R29" s="119"/>
      <c r="S29" s="119"/>
      <c r="T29" s="119"/>
      <c r="U29" s="119"/>
      <c r="V29" s="40"/>
      <c r="W29" s="135"/>
    </row>
    <row r="30" spans="1:29" ht="15" customHeight="1" x14ac:dyDescent="0.25">
      <c r="A30" s="65"/>
      <c r="B30" s="45"/>
      <c r="C30" s="46"/>
      <c r="D30" s="46"/>
      <c r="E30" s="46"/>
      <c r="F30" s="47"/>
      <c r="G30" s="48"/>
      <c r="H30" s="45"/>
      <c r="I30" s="46"/>
      <c r="J30" s="46"/>
      <c r="K30" s="46"/>
      <c r="L30" s="46"/>
      <c r="M30" s="49"/>
      <c r="N30" s="50"/>
      <c r="O30" s="51"/>
      <c r="P30" s="50"/>
      <c r="Q30" s="120"/>
      <c r="R30" s="120"/>
      <c r="S30" s="120"/>
      <c r="T30" s="120"/>
      <c r="U30" s="120"/>
      <c r="V30" s="52"/>
      <c r="W30" s="135"/>
    </row>
    <row r="31" spans="1:29" ht="15.75" x14ac:dyDescent="0.25">
      <c r="A31" s="58"/>
      <c r="B31" s="54"/>
      <c r="C31" s="54"/>
      <c r="D31" s="54"/>
      <c r="E31" s="54"/>
      <c r="F31" s="53"/>
      <c r="G31" s="53"/>
      <c r="H31" s="54"/>
      <c r="I31" s="54"/>
      <c r="J31" s="54"/>
      <c r="K31" s="54"/>
      <c r="L31" s="54"/>
      <c r="M31" s="56"/>
      <c r="N31" s="56"/>
      <c r="O31" s="56"/>
      <c r="P31" s="56"/>
      <c r="Q31" s="57"/>
      <c r="R31" s="57"/>
      <c r="S31" s="57"/>
      <c r="T31" s="57"/>
      <c r="U31" s="57"/>
      <c r="V31" s="58"/>
      <c r="W31" s="16"/>
    </row>
    <row r="32" spans="1:29" ht="15.75" x14ac:dyDescent="0.25">
      <c r="A32" s="7"/>
      <c r="B32" s="59"/>
      <c r="C32" s="59"/>
      <c r="D32" s="59"/>
      <c r="E32" s="59"/>
      <c r="F32" s="7"/>
      <c r="G32" s="7"/>
      <c r="H32" s="60"/>
      <c r="I32" s="60"/>
      <c r="J32" s="60"/>
      <c r="K32" s="60"/>
      <c r="L32" s="60"/>
      <c r="M32" s="61"/>
      <c r="N32" s="61"/>
      <c r="O32" s="61"/>
      <c r="P32" s="61"/>
      <c r="Q32" s="62"/>
      <c r="R32" s="62"/>
      <c r="S32" s="62"/>
      <c r="T32" s="62"/>
      <c r="U32" s="62"/>
      <c r="V32" s="7"/>
      <c r="W32" s="16"/>
    </row>
    <row r="33" spans="1:23" ht="31.5" x14ac:dyDescent="0.6">
      <c r="A33" s="4"/>
      <c r="B33" s="108" t="s">
        <v>32</v>
      </c>
      <c r="C33" s="108"/>
      <c r="D33" s="108"/>
      <c r="E33" s="108"/>
      <c r="F33" s="5"/>
      <c r="G33" s="109" t="s">
        <v>33</v>
      </c>
      <c r="H33" s="121"/>
      <c r="I33" s="121"/>
      <c r="J33" s="122"/>
      <c r="K33" s="121"/>
      <c r="L33" s="121"/>
      <c r="M33" s="121"/>
      <c r="N33" s="121"/>
      <c r="O33" s="121"/>
      <c r="P33" s="121"/>
      <c r="Q33" s="121"/>
      <c r="R33" s="121"/>
      <c r="S33" s="122"/>
      <c r="T33" s="122"/>
      <c r="U33" s="122"/>
      <c r="V33" s="121"/>
      <c r="W33" s="135"/>
    </row>
    <row r="34" spans="1:23" x14ac:dyDescent="0.25">
      <c r="A34" s="8"/>
      <c r="B34" s="9" t="s">
        <v>34</v>
      </c>
      <c r="C34" s="112">
        <f>IF(S34&gt;0,S34,"")</f>
        <v>3</v>
      </c>
      <c r="D34" s="112"/>
      <c r="E34" s="112"/>
      <c r="F34" s="10"/>
      <c r="G34" s="11"/>
      <c r="H34" s="84" t="s">
        <v>35</v>
      </c>
      <c r="I34" s="145">
        <f>Master!G4</f>
        <v>43281</v>
      </c>
      <c r="J34" s="145"/>
      <c r="K34" s="12"/>
      <c r="O34" s="14"/>
      <c r="P34" s="113" t="s">
        <v>36</v>
      </c>
      <c r="Q34" s="114"/>
      <c r="R34" s="115"/>
      <c r="S34" s="116">
        <f>S18+1</f>
        <v>3</v>
      </c>
      <c r="T34" s="117"/>
      <c r="U34" s="118"/>
      <c r="V34" s="15"/>
      <c r="W34" s="135"/>
    </row>
    <row r="35" spans="1:23" x14ac:dyDescent="0.25">
      <c r="A35" s="17"/>
      <c r="B35" s="18" t="s">
        <v>35</v>
      </c>
      <c r="C35" s="96">
        <f>IF(I34&gt;0,I34,"")</f>
        <v>43281</v>
      </c>
      <c r="D35" s="97"/>
      <c r="E35" s="97"/>
      <c r="F35" s="10"/>
      <c r="G35" s="11"/>
      <c r="I35" s="19"/>
      <c r="J35" s="19"/>
      <c r="K35" s="82"/>
      <c r="L35" s="87"/>
      <c r="S35" s="98"/>
      <c r="T35" s="99"/>
      <c r="U35" s="99"/>
      <c r="V35" s="20"/>
      <c r="W35" s="135"/>
    </row>
    <row r="36" spans="1:23" x14ac:dyDescent="0.25">
      <c r="A36" s="17"/>
      <c r="B36" s="21"/>
      <c r="C36" s="135"/>
      <c r="D36" s="135"/>
      <c r="E36" s="7"/>
      <c r="F36" s="10"/>
      <c r="G36" s="11"/>
      <c r="H36" s="106" t="s">
        <v>37</v>
      </c>
      <c r="I36" s="107"/>
      <c r="J36" s="88">
        <f>Master!F4</f>
        <v>10000</v>
      </c>
      <c r="K36" s="86"/>
      <c r="L36" s="86"/>
      <c r="M36" s="85"/>
      <c r="N36" s="23"/>
      <c r="S36" s="24" t="s">
        <v>38</v>
      </c>
      <c r="T36" s="104"/>
      <c r="U36" s="105"/>
      <c r="V36" s="25"/>
      <c r="W36" s="135"/>
    </row>
    <row r="37" spans="1:23" x14ac:dyDescent="0.25">
      <c r="A37" s="17"/>
      <c r="B37" s="21" t="s">
        <v>18</v>
      </c>
      <c r="C37" s="103">
        <f>Master!F4</f>
        <v>10000</v>
      </c>
      <c r="D37" s="103"/>
      <c r="E37" s="94"/>
      <c r="F37" s="10"/>
      <c r="G37" s="11"/>
      <c r="H37" s="106" t="s">
        <v>37</v>
      </c>
      <c r="I37" s="107"/>
      <c r="J37" s="132" t="str">
        <f>"Rs"&amp;IF(OR(J36&gt;1000000,J36&lt;=0),"",IF(J36&lt;1000,"",IF(MOD(J36,1000000)&gt;=100000,INDEX(numbers,TRUNC(MOD(J36,1000000)/100000,0)+1)&amp;" Hundred","")&amp;IF(MOD(J36,100000)&gt;=20000," "&amp;INDEX(tens,TRUNC(MOD(J36,100000)/10000,0)+1)&amp;IF(MOD(MOD(J36,100000),10000)&gt;=1000,"-"&amp;INDEX(numbers,TRUNC(MOD(MOD(J36,100000),10000)/1000,0)+1),""),IF(MOD(J36,100000)&gt;=1000," "&amp;INDEX(numbers,TRUNC(MOD(J36,100000)/1000,0)+1),""))&amp;" Thousand")&amp;IF(J36&lt;1,"Zero Dollars",IF(MOD(J36,1000)&gt;=100," "&amp;INDEX(numbers,TRUNC(MOD(J36,1000)/100,0)+1)&amp;" Hundred","")&amp;IF(MOD(J36,100)&gt;=20," "&amp;INDEX(tens,TRUNC(MOD(J36,100)/10,0)+1)&amp;IF(MOD(MOD(J36,100),10)&gt;=1,"-"&amp;INDEX(numbers,TRUNC(MOD(MOD(J36,100),10),0)+1),""),IF(MOD(J36,100)&gt;=1," "&amp;INDEX(numbers,TRUNC(MOD(J36,100),0)+1),""))&amp;"")&amp;""&amp;IF(MOD(J36,1)&lt;0.005,"",ROUND(MOD(J36,1)*100,0))&amp;" Only")</f>
        <v>Rs Ten Thousand Only</v>
      </c>
      <c r="K37" s="133"/>
      <c r="L37" s="133"/>
      <c r="M37" s="133"/>
      <c r="N37" s="133"/>
      <c r="O37" s="133"/>
      <c r="P37" s="133"/>
      <c r="Q37" s="134"/>
      <c r="S37" s="24" t="s">
        <v>53</v>
      </c>
      <c r="T37" s="101" t="s">
        <v>46</v>
      </c>
      <c r="U37" s="102"/>
      <c r="V37" s="29"/>
      <c r="W37" s="135"/>
    </row>
    <row r="38" spans="1:23" x14ac:dyDescent="0.25">
      <c r="A38" s="17"/>
      <c r="B38" s="30" t="str">
        <f>IF(T36&gt;0,"[X] Cash","[ ] Cash")</f>
        <v>[ ] Cash</v>
      </c>
      <c r="C38" s="31" t="str">
        <f>IF(T37&gt;0,"[X] Cheque","[ ] Cheque")</f>
        <v>[X] Cheque</v>
      </c>
      <c r="D38" s="31"/>
      <c r="E38" s="32"/>
      <c r="F38" s="10"/>
      <c r="G38" s="11"/>
      <c r="H38" s="106" t="s">
        <v>44</v>
      </c>
      <c r="I38" s="107"/>
      <c r="J38" s="130" t="str">
        <f>Master!D4</f>
        <v>June</v>
      </c>
      <c r="K38" s="131"/>
      <c r="L38" s="131"/>
      <c r="M38" s="16"/>
      <c r="N38" s="79"/>
      <c r="O38" s="33"/>
      <c r="S38" s="24"/>
      <c r="T38" s="128"/>
      <c r="U38" s="128"/>
      <c r="V38" s="29"/>
      <c r="W38" s="135"/>
    </row>
    <row r="39" spans="1:23" x14ac:dyDescent="0.25">
      <c r="A39" s="17"/>
      <c r="B39" s="34" t="s">
        <v>34</v>
      </c>
      <c r="C39" s="124" t="str">
        <f>IF(T37&gt;0,T37,IF(ISBLANK(T37),IF(T38&gt;0,T38,""),""))</f>
        <v>NEFT</v>
      </c>
      <c r="D39" s="124"/>
      <c r="E39" s="124"/>
      <c r="F39" s="35"/>
      <c r="G39" s="11"/>
      <c r="H39" s="24"/>
      <c r="I39" s="26"/>
      <c r="J39" s="26"/>
      <c r="K39" s="27"/>
      <c r="L39" s="16"/>
      <c r="M39" s="16"/>
      <c r="N39" s="36"/>
      <c r="O39" s="36"/>
      <c r="Q39" s="82"/>
      <c r="R39" s="19"/>
      <c r="S39" s="37"/>
      <c r="T39" s="16"/>
      <c r="U39" s="38"/>
      <c r="V39" s="39"/>
      <c r="W39" s="135"/>
    </row>
    <row r="40" spans="1:23" x14ac:dyDescent="0.25">
      <c r="A40" s="17"/>
      <c r="B40" s="28"/>
      <c r="C40" s="31"/>
      <c r="D40" s="31"/>
      <c r="E40" s="32"/>
      <c r="F40" s="10"/>
      <c r="G40" s="11"/>
      <c r="H40" s="92" t="s">
        <v>40</v>
      </c>
      <c r="I40" s="129" t="str">
        <f>Master!$B$8</f>
        <v>Mr. Rajesh Shashikant Thakkar</v>
      </c>
      <c r="J40" s="129"/>
      <c r="K40" s="129"/>
      <c r="L40" s="129"/>
      <c r="M40" s="129"/>
      <c r="N40" s="129"/>
      <c r="O40" s="73" t="s">
        <v>17</v>
      </c>
      <c r="P40" s="80"/>
      <c r="Q40" s="83"/>
      <c r="R40" s="81"/>
      <c r="S40" s="75" t="str">
        <f>Master!$B$9</f>
        <v>AEWPT2929R</v>
      </c>
      <c r="T40" s="72"/>
      <c r="U40" s="72"/>
      <c r="V40" s="40"/>
      <c r="W40" s="135"/>
    </row>
    <row r="41" spans="1:23" x14ac:dyDescent="0.25">
      <c r="A41" s="17"/>
      <c r="B41" s="7" t="s">
        <v>40</v>
      </c>
      <c r="C41" s="123" t="str">
        <f>IF(I40&gt;0,I40,"")</f>
        <v>Mr. Rajesh Shashikant Thakkar</v>
      </c>
      <c r="D41" s="124"/>
      <c r="E41" s="124"/>
      <c r="F41" s="35"/>
      <c r="G41" s="91"/>
      <c r="H41" s="6" t="s">
        <v>45</v>
      </c>
      <c r="I41" s="6"/>
      <c r="J41" s="76" t="str">
        <f>CONCATENATE(Master!$B$10," , ",Master!$B$11)</f>
        <v>A - 403, Darshanam Insignia, Vasna Bhayli Road , Vadodara, Gujarat</v>
      </c>
      <c r="K41" s="77"/>
      <c r="L41" s="77"/>
      <c r="M41" s="77"/>
      <c r="N41" s="77"/>
      <c r="O41" s="74"/>
      <c r="P41" s="74"/>
      <c r="Q41" s="77"/>
      <c r="R41" s="74"/>
      <c r="S41" s="74"/>
      <c r="T41" s="74"/>
      <c r="U41" s="74"/>
      <c r="V41" s="40"/>
      <c r="W41" s="135"/>
    </row>
    <row r="42" spans="1:23" x14ac:dyDescent="0.25">
      <c r="A42" s="17"/>
      <c r="B42" s="83" t="s">
        <v>44</v>
      </c>
      <c r="C42" s="126" t="str">
        <f>IF(J38&gt;0,J38,"")</f>
        <v>June</v>
      </c>
      <c r="D42" s="126"/>
      <c r="E42" s="126"/>
      <c r="F42" s="35"/>
      <c r="G42" s="11"/>
      <c r="H42" s="19"/>
      <c r="I42" s="19"/>
      <c r="J42" s="19"/>
      <c r="K42" s="19"/>
      <c r="L42" s="19"/>
      <c r="M42" s="19"/>
      <c r="N42" s="19"/>
      <c r="O42" s="19"/>
      <c r="P42" s="19"/>
      <c r="Q42" s="82"/>
      <c r="R42" s="19"/>
      <c r="S42" s="19"/>
      <c r="T42" s="19"/>
      <c r="U42" s="19"/>
      <c r="V42" s="40"/>
      <c r="W42" s="135"/>
    </row>
    <row r="43" spans="1:23" x14ac:dyDescent="0.25">
      <c r="A43" s="41"/>
      <c r="B43" s="6" t="s">
        <v>39</v>
      </c>
      <c r="C43" s="138" t="str">
        <f>J44</f>
        <v>A - 16, Priya Darshini Nagar, Opp. Bundy Tubes,Makarpura Road, Vadodara, Gujarat</v>
      </c>
      <c r="D43" s="138"/>
      <c r="E43" s="138"/>
      <c r="F43" s="35"/>
      <c r="G43" s="11"/>
      <c r="H43" s="13" t="s">
        <v>41</v>
      </c>
      <c r="J43" s="127" t="str">
        <f>Master!$B$2</f>
        <v>Lakhbir Singh Farhaman</v>
      </c>
      <c r="K43" s="127"/>
      <c r="L43" s="127"/>
      <c r="M43" s="127"/>
      <c r="N43" s="127"/>
      <c r="O43" s="73" t="s">
        <v>17</v>
      </c>
      <c r="P43" s="80"/>
      <c r="Q43" s="83"/>
      <c r="R43" s="81"/>
      <c r="S43" s="75" t="str">
        <f>Master!$B$5</f>
        <v>AACPF0324Q</v>
      </c>
      <c r="T43" s="72"/>
      <c r="U43" s="72"/>
      <c r="V43" s="40"/>
      <c r="W43" s="135"/>
    </row>
    <row r="44" spans="1:23" x14ac:dyDescent="0.25">
      <c r="A44" s="42"/>
      <c r="B44" s="80"/>
      <c r="C44" s="139"/>
      <c r="D44" s="140"/>
      <c r="E44" s="140"/>
      <c r="F44" s="10"/>
      <c r="G44" s="11"/>
      <c r="H44" s="143" t="s">
        <v>48</v>
      </c>
      <c r="I44" s="144"/>
      <c r="J44" s="89" t="str">
        <f>CONCATENATE(Master!$B$3,",",Master!$B$4)</f>
        <v>A - 16, Priya Darshini Nagar, Opp. Bundy Tubes,Makarpura Road, Vadodara, Gujarat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40"/>
      <c r="W44" s="135"/>
    </row>
    <row r="45" spans="1:23" ht="15" customHeight="1" x14ac:dyDescent="0.25">
      <c r="A45" s="17"/>
      <c r="B45" s="83"/>
      <c r="C45" s="141"/>
      <c r="D45" s="142"/>
      <c r="E45" s="142"/>
      <c r="F45" s="10"/>
      <c r="G45" s="11"/>
      <c r="H45" s="78"/>
      <c r="I45" s="61"/>
      <c r="J45" s="43"/>
      <c r="K45" s="43"/>
      <c r="L45" s="43"/>
      <c r="M45" s="43"/>
      <c r="N45" s="43"/>
      <c r="O45" s="43"/>
      <c r="P45" s="43"/>
      <c r="Q45" s="119" t="s">
        <v>0</v>
      </c>
      <c r="R45" s="119"/>
      <c r="S45" s="119"/>
      <c r="T45" s="119"/>
      <c r="U45" s="119"/>
      <c r="V45" s="40"/>
      <c r="W45" s="135"/>
    </row>
    <row r="46" spans="1:23" ht="15" customHeight="1" x14ac:dyDescent="0.25">
      <c r="A46" s="65"/>
      <c r="B46" s="45"/>
      <c r="C46" s="46"/>
      <c r="D46" s="46"/>
      <c r="E46" s="46"/>
      <c r="F46" s="47"/>
      <c r="G46" s="48"/>
      <c r="H46" s="45"/>
      <c r="I46" s="46"/>
      <c r="J46" s="46"/>
      <c r="K46" s="46"/>
      <c r="L46" s="46"/>
      <c r="M46" s="49"/>
      <c r="N46" s="50"/>
      <c r="O46" s="51"/>
      <c r="P46" s="50"/>
      <c r="Q46" s="120"/>
      <c r="R46" s="120"/>
      <c r="S46" s="120"/>
      <c r="T46" s="120"/>
      <c r="U46" s="120"/>
      <c r="V46" s="52"/>
      <c r="W46" s="135"/>
    </row>
    <row r="47" spans="1:23" ht="15.75" x14ac:dyDescent="0.25">
      <c r="A47" s="58"/>
      <c r="B47" s="54"/>
      <c r="C47" s="54"/>
      <c r="D47" s="54"/>
      <c r="E47" s="54"/>
      <c r="F47" s="58"/>
      <c r="G47" s="58"/>
      <c r="H47" s="54"/>
      <c r="I47" s="54"/>
      <c r="J47" s="54"/>
      <c r="K47" s="54"/>
      <c r="L47" s="54"/>
      <c r="M47" s="56"/>
      <c r="N47" s="56"/>
      <c r="O47" s="56"/>
      <c r="P47" s="56"/>
      <c r="Q47" s="57"/>
      <c r="R47" s="57"/>
      <c r="S47" s="57"/>
      <c r="T47" s="57"/>
      <c r="U47" s="57"/>
      <c r="V47" s="58"/>
      <c r="W47" s="16"/>
    </row>
    <row r="48" spans="1:23" ht="15.75" x14ac:dyDescent="0.25">
      <c r="A48" s="7"/>
      <c r="B48" s="59"/>
      <c r="C48" s="59"/>
      <c r="D48" s="59"/>
      <c r="E48" s="59"/>
      <c r="F48" s="7"/>
      <c r="G48" s="7"/>
      <c r="H48" s="60"/>
      <c r="I48" s="60"/>
      <c r="J48" s="60"/>
      <c r="K48" s="60"/>
      <c r="L48" s="60"/>
      <c r="M48" s="61"/>
      <c r="N48" s="61"/>
      <c r="O48" s="61"/>
      <c r="P48" s="61"/>
      <c r="Q48" s="62"/>
      <c r="R48" s="62"/>
      <c r="S48" s="62"/>
      <c r="T48" s="62"/>
      <c r="U48" s="62"/>
      <c r="V48" s="7"/>
      <c r="W48" s="16"/>
    </row>
    <row r="49" spans="1:23" ht="31.5" x14ac:dyDescent="0.6">
      <c r="A49" s="4"/>
      <c r="B49" s="108" t="s">
        <v>32</v>
      </c>
      <c r="C49" s="108"/>
      <c r="D49" s="108"/>
      <c r="E49" s="108"/>
      <c r="F49" s="5"/>
      <c r="G49" s="109" t="s">
        <v>33</v>
      </c>
      <c r="H49" s="121"/>
      <c r="I49" s="121"/>
      <c r="J49" s="122"/>
      <c r="K49" s="121"/>
      <c r="L49" s="121"/>
      <c r="M49" s="121"/>
      <c r="N49" s="121"/>
      <c r="O49" s="121"/>
      <c r="P49" s="121"/>
      <c r="Q49" s="121"/>
      <c r="R49" s="121"/>
      <c r="S49" s="122"/>
      <c r="T49" s="122"/>
      <c r="U49" s="122"/>
      <c r="V49" s="121"/>
      <c r="W49" s="135"/>
    </row>
    <row r="50" spans="1:23" x14ac:dyDescent="0.25">
      <c r="A50" s="8"/>
      <c r="B50" s="9" t="s">
        <v>34</v>
      </c>
      <c r="C50" s="112">
        <f>IF(S50&gt;0,S50,"")</f>
        <v>4</v>
      </c>
      <c r="D50" s="112"/>
      <c r="E50" s="112"/>
      <c r="F50" s="10"/>
      <c r="G50" s="11"/>
      <c r="H50" s="84" t="s">
        <v>35</v>
      </c>
      <c r="I50" s="145">
        <f>Master!G5</f>
        <v>43312</v>
      </c>
      <c r="J50" s="145"/>
      <c r="K50" s="12"/>
      <c r="O50" s="14"/>
      <c r="P50" s="113" t="s">
        <v>36</v>
      </c>
      <c r="Q50" s="114"/>
      <c r="R50" s="115"/>
      <c r="S50" s="116">
        <f>S34+1</f>
        <v>4</v>
      </c>
      <c r="T50" s="117"/>
      <c r="U50" s="118"/>
      <c r="V50" s="15"/>
      <c r="W50" s="135"/>
    </row>
    <row r="51" spans="1:23" x14ac:dyDescent="0.25">
      <c r="A51" s="17"/>
      <c r="B51" s="18" t="s">
        <v>35</v>
      </c>
      <c r="C51" s="96">
        <f>IF(I50&gt;0,I50,"")</f>
        <v>43312</v>
      </c>
      <c r="D51" s="97"/>
      <c r="E51" s="97"/>
      <c r="F51" s="10"/>
      <c r="G51" s="11"/>
      <c r="I51" s="19"/>
      <c r="J51" s="19"/>
      <c r="K51" s="82"/>
      <c r="L51" s="87"/>
      <c r="S51" s="98"/>
      <c r="T51" s="99"/>
      <c r="U51" s="99"/>
      <c r="V51" s="20"/>
      <c r="W51" s="135"/>
    </row>
    <row r="52" spans="1:23" x14ac:dyDescent="0.25">
      <c r="A52" s="17"/>
      <c r="B52" s="21"/>
      <c r="C52" s="135"/>
      <c r="D52" s="135"/>
      <c r="E52" s="7"/>
      <c r="F52" s="10"/>
      <c r="G52" s="11"/>
      <c r="H52" s="106" t="s">
        <v>37</v>
      </c>
      <c r="I52" s="107"/>
      <c r="J52" s="88">
        <f>Master!F5</f>
        <v>10000</v>
      </c>
      <c r="K52" s="86"/>
      <c r="L52" s="86"/>
      <c r="M52" s="85"/>
      <c r="N52" s="23"/>
      <c r="S52" s="24" t="s">
        <v>38</v>
      </c>
      <c r="T52" s="104"/>
      <c r="U52" s="105"/>
      <c r="V52" s="25"/>
      <c r="W52" s="135"/>
    </row>
    <row r="53" spans="1:23" x14ac:dyDescent="0.25">
      <c r="A53" s="17"/>
      <c r="B53" s="21" t="s">
        <v>18</v>
      </c>
      <c r="C53" s="103">
        <f>Master!F5</f>
        <v>10000</v>
      </c>
      <c r="D53" s="103"/>
      <c r="E53" s="94"/>
      <c r="F53" s="10"/>
      <c r="G53" s="11"/>
      <c r="H53" s="106" t="s">
        <v>37</v>
      </c>
      <c r="I53" s="107"/>
      <c r="J53" s="132" t="str">
        <f>"Rs"&amp;IF(OR(J52&gt;1000000,J52&lt;=0),"",IF(J52&lt;1000,"",IF(MOD(J52,1000000)&gt;=100000,INDEX(numbers,TRUNC(MOD(J52,1000000)/100000,0)+1)&amp;" Hundred","")&amp;IF(MOD(J52,100000)&gt;=20000," "&amp;INDEX(tens,TRUNC(MOD(J52,100000)/10000,0)+1)&amp;IF(MOD(MOD(J52,100000),10000)&gt;=1000,"-"&amp;INDEX(numbers,TRUNC(MOD(MOD(J52,100000),10000)/1000,0)+1),""),IF(MOD(J52,100000)&gt;=1000," "&amp;INDEX(numbers,TRUNC(MOD(J52,100000)/1000,0)+1),""))&amp;" Thousand")&amp;IF(J52&lt;1,"Zero Dollars",IF(MOD(J52,1000)&gt;=100," "&amp;INDEX(numbers,TRUNC(MOD(J52,1000)/100,0)+1)&amp;" Hundred","")&amp;IF(MOD(J52,100)&gt;=20," "&amp;INDEX(tens,TRUNC(MOD(J52,100)/10,0)+1)&amp;IF(MOD(MOD(J52,100),10)&gt;=1,"-"&amp;INDEX(numbers,TRUNC(MOD(MOD(J52,100),10),0)+1),""),IF(MOD(J52,100)&gt;=1," "&amp;INDEX(numbers,TRUNC(MOD(J52,100),0)+1),""))&amp;"")&amp;""&amp;IF(MOD(J52,1)&lt;0.005,"",ROUND(MOD(J52,1)*100,0))&amp;" Only")</f>
        <v>Rs Ten Thousand Only</v>
      </c>
      <c r="K53" s="133"/>
      <c r="L53" s="133"/>
      <c r="M53" s="133"/>
      <c r="N53" s="133"/>
      <c r="O53" s="133"/>
      <c r="P53" s="133"/>
      <c r="Q53" s="134"/>
      <c r="S53" s="24" t="s">
        <v>53</v>
      </c>
      <c r="T53" s="101" t="s">
        <v>46</v>
      </c>
      <c r="U53" s="102"/>
      <c r="V53" s="29"/>
      <c r="W53" s="135"/>
    </row>
    <row r="54" spans="1:23" x14ac:dyDescent="0.25">
      <c r="A54" s="17"/>
      <c r="B54" s="30" t="str">
        <f>IF(T52&gt;0,"[X] Cash","[ ] Cash")</f>
        <v>[ ] Cash</v>
      </c>
      <c r="C54" s="31" t="str">
        <f>IF(T53&gt;0,"[X] Cheque","[ ] Cheque")</f>
        <v>[X] Cheque</v>
      </c>
      <c r="D54" s="31"/>
      <c r="E54" s="32"/>
      <c r="F54" s="10"/>
      <c r="G54" s="11"/>
      <c r="H54" s="106" t="s">
        <v>44</v>
      </c>
      <c r="I54" s="107"/>
      <c r="J54" s="130" t="str">
        <f>Master!D5</f>
        <v>July</v>
      </c>
      <c r="K54" s="131"/>
      <c r="L54" s="131"/>
      <c r="M54" s="16"/>
      <c r="N54" s="79"/>
      <c r="O54" s="33"/>
      <c r="S54" s="24"/>
      <c r="T54" s="128"/>
      <c r="U54" s="128"/>
      <c r="V54" s="29"/>
      <c r="W54" s="135"/>
    </row>
    <row r="55" spans="1:23" x14ac:dyDescent="0.25">
      <c r="A55" s="17"/>
      <c r="B55" s="34" t="s">
        <v>34</v>
      </c>
      <c r="C55" s="124" t="str">
        <f>IF(T53&gt;0,T53,IF(ISBLANK(T53),IF(T54&gt;0,T54,""),""))</f>
        <v>NEFT</v>
      </c>
      <c r="D55" s="124"/>
      <c r="E55" s="124"/>
      <c r="F55" s="35"/>
      <c r="G55" s="11"/>
      <c r="H55" s="24"/>
      <c r="I55" s="26"/>
      <c r="J55" s="26"/>
      <c r="K55" s="27"/>
      <c r="L55" s="16"/>
      <c r="M55" s="16"/>
      <c r="N55" s="36"/>
      <c r="O55" s="36"/>
      <c r="Q55" s="82"/>
      <c r="R55" s="19"/>
      <c r="S55" s="37"/>
      <c r="T55" s="16"/>
      <c r="U55" s="38"/>
      <c r="V55" s="39"/>
      <c r="W55" s="135"/>
    </row>
    <row r="56" spans="1:23" x14ac:dyDescent="0.25">
      <c r="A56" s="17"/>
      <c r="B56" s="28"/>
      <c r="C56" s="31"/>
      <c r="D56" s="31"/>
      <c r="E56" s="32"/>
      <c r="F56" s="10"/>
      <c r="G56" s="11"/>
      <c r="H56" s="92" t="s">
        <v>40</v>
      </c>
      <c r="I56" s="129" t="str">
        <f>Master!$B$8</f>
        <v>Mr. Rajesh Shashikant Thakkar</v>
      </c>
      <c r="J56" s="129"/>
      <c r="K56" s="129"/>
      <c r="L56" s="129"/>
      <c r="M56" s="129"/>
      <c r="N56" s="129"/>
      <c r="O56" s="73" t="s">
        <v>17</v>
      </c>
      <c r="P56" s="80"/>
      <c r="Q56" s="83"/>
      <c r="R56" s="81"/>
      <c r="S56" s="75" t="str">
        <f>Master!$B$9</f>
        <v>AEWPT2929R</v>
      </c>
      <c r="T56" s="72"/>
      <c r="U56" s="72"/>
      <c r="V56" s="40"/>
      <c r="W56" s="135"/>
    </row>
    <row r="57" spans="1:23" x14ac:dyDescent="0.25">
      <c r="A57" s="17"/>
      <c r="B57" s="7" t="s">
        <v>40</v>
      </c>
      <c r="C57" s="123" t="str">
        <f>IF(I56&gt;0,I56,"")</f>
        <v>Mr. Rajesh Shashikant Thakkar</v>
      </c>
      <c r="D57" s="124"/>
      <c r="E57" s="124"/>
      <c r="F57" s="35"/>
      <c r="G57" s="91"/>
      <c r="H57" s="6" t="s">
        <v>45</v>
      </c>
      <c r="I57" s="6"/>
      <c r="J57" s="76" t="str">
        <f>CONCATENATE(Master!$B$10," , ",Master!$B$11)</f>
        <v>A - 403, Darshanam Insignia, Vasna Bhayli Road , Vadodara, Gujarat</v>
      </c>
      <c r="K57" s="77"/>
      <c r="L57" s="77"/>
      <c r="M57" s="77"/>
      <c r="N57" s="77"/>
      <c r="O57" s="74"/>
      <c r="P57" s="74"/>
      <c r="Q57" s="77"/>
      <c r="R57" s="74"/>
      <c r="S57" s="74"/>
      <c r="T57" s="74"/>
      <c r="U57" s="74"/>
      <c r="V57" s="40"/>
      <c r="W57" s="135"/>
    </row>
    <row r="58" spans="1:23" x14ac:dyDescent="0.25">
      <c r="A58" s="17"/>
      <c r="B58" s="83" t="s">
        <v>44</v>
      </c>
      <c r="C58" s="126" t="str">
        <f>IF(J54&gt;0,J54,"")</f>
        <v>July</v>
      </c>
      <c r="D58" s="126"/>
      <c r="E58" s="126"/>
      <c r="F58" s="35"/>
      <c r="G58" s="11"/>
      <c r="H58" s="19"/>
      <c r="I58" s="19"/>
      <c r="J58" s="19"/>
      <c r="K58" s="19"/>
      <c r="L58" s="19"/>
      <c r="M58" s="19"/>
      <c r="N58" s="19"/>
      <c r="O58" s="19"/>
      <c r="P58" s="19"/>
      <c r="Q58" s="82"/>
      <c r="R58" s="19"/>
      <c r="S58" s="19"/>
      <c r="T58" s="19"/>
      <c r="U58" s="19"/>
      <c r="V58" s="40"/>
      <c r="W58" s="135"/>
    </row>
    <row r="59" spans="1:23" x14ac:dyDescent="0.25">
      <c r="A59" s="41"/>
      <c r="B59" s="6" t="s">
        <v>39</v>
      </c>
      <c r="C59" s="138" t="str">
        <f>J60</f>
        <v>A - 16, Priya Darshini Nagar, Opp. Bundy Tubes,Makarpura Road, Vadodara, Gujarat</v>
      </c>
      <c r="D59" s="138"/>
      <c r="E59" s="138"/>
      <c r="F59" s="35"/>
      <c r="G59" s="11"/>
      <c r="H59" s="13" t="s">
        <v>41</v>
      </c>
      <c r="J59" s="127" t="str">
        <f>Master!$B$2</f>
        <v>Lakhbir Singh Farhaman</v>
      </c>
      <c r="K59" s="127"/>
      <c r="L59" s="127"/>
      <c r="M59" s="127"/>
      <c r="N59" s="127"/>
      <c r="O59" s="73" t="s">
        <v>17</v>
      </c>
      <c r="P59" s="80"/>
      <c r="Q59" s="83"/>
      <c r="R59" s="81"/>
      <c r="S59" s="75" t="str">
        <f>Master!$B$5</f>
        <v>AACPF0324Q</v>
      </c>
      <c r="T59" s="72"/>
      <c r="U59" s="72"/>
      <c r="V59" s="40"/>
      <c r="W59" s="135"/>
    </row>
    <row r="60" spans="1:23" x14ac:dyDescent="0.25">
      <c r="A60" s="42"/>
      <c r="B60" s="80"/>
      <c r="C60" s="139"/>
      <c r="D60" s="140"/>
      <c r="E60" s="140"/>
      <c r="F60" s="10"/>
      <c r="G60" s="11"/>
      <c r="H60" s="143" t="s">
        <v>48</v>
      </c>
      <c r="I60" s="144"/>
      <c r="J60" s="89" t="str">
        <f>CONCATENATE(Master!$B$3,",",Master!$B$4)</f>
        <v>A - 16, Priya Darshini Nagar, Opp. Bundy Tubes,Makarpura Road, Vadodara, Gujarat</v>
      </c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40"/>
      <c r="W60" s="135"/>
    </row>
    <row r="61" spans="1:23" ht="15" customHeight="1" x14ac:dyDescent="0.25">
      <c r="A61" s="17"/>
      <c r="B61" s="83"/>
      <c r="C61" s="141"/>
      <c r="D61" s="142"/>
      <c r="E61" s="142"/>
      <c r="F61" s="10"/>
      <c r="G61" s="11"/>
      <c r="H61" s="78"/>
      <c r="I61" s="61"/>
      <c r="J61" s="43"/>
      <c r="K61" s="43"/>
      <c r="L61" s="43"/>
      <c r="M61" s="43"/>
      <c r="N61" s="43"/>
      <c r="O61" s="43"/>
      <c r="P61" s="43"/>
      <c r="Q61" s="119" t="s">
        <v>0</v>
      </c>
      <c r="R61" s="119"/>
      <c r="S61" s="119"/>
      <c r="T61" s="119"/>
      <c r="U61" s="119"/>
      <c r="V61" s="40"/>
      <c r="W61" s="135"/>
    </row>
    <row r="62" spans="1:23" ht="15" customHeight="1" x14ac:dyDescent="0.25">
      <c r="A62" s="65"/>
      <c r="B62" s="45"/>
      <c r="C62" s="46"/>
      <c r="D62" s="46"/>
      <c r="E62" s="46"/>
      <c r="F62" s="47"/>
      <c r="G62" s="48"/>
      <c r="H62" s="45"/>
      <c r="I62" s="46"/>
      <c r="J62" s="46"/>
      <c r="K62" s="46"/>
      <c r="L62" s="46"/>
      <c r="M62" s="49"/>
      <c r="N62" s="50"/>
      <c r="O62" s="51"/>
      <c r="P62" s="50"/>
      <c r="Q62" s="120"/>
      <c r="R62" s="120"/>
      <c r="S62" s="120"/>
      <c r="T62" s="120"/>
      <c r="U62" s="120"/>
      <c r="V62" s="52"/>
      <c r="W62" s="135"/>
    </row>
    <row r="63" spans="1:23" ht="15.75" x14ac:dyDescent="0.25">
      <c r="A63" s="66"/>
      <c r="B63" s="67"/>
      <c r="C63" s="68"/>
      <c r="D63" s="54"/>
      <c r="E63" s="68"/>
      <c r="F63" s="58"/>
      <c r="G63" s="66"/>
      <c r="H63" s="67"/>
      <c r="I63" s="68"/>
      <c r="J63" s="68"/>
      <c r="K63" s="68"/>
      <c r="L63" s="68"/>
      <c r="M63" s="56"/>
      <c r="N63" s="56"/>
      <c r="O63" s="56"/>
      <c r="P63" s="56"/>
      <c r="Q63" s="69"/>
      <c r="R63" s="69"/>
      <c r="S63" s="69"/>
      <c r="T63" s="69"/>
      <c r="U63" s="69"/>
      <c r="V63" s="70"/>
      <c r="W63" s="16"/>
    </row>
    <row r="64" spans="1:23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71"/>
    </row>
  </sheetData>
  <mergeCells count="108">
    <mergeCell ref="C53:D53"/>
    <mergeCell ref="I50:J50"/>
    <mergeCell ref="P50:R50"/>
    <mergeCell ref="H52:I52"/>
    <mergeCell ref="T52:U52"/>
    <mergeCell ref="H53:I53"/>
    <mergeCell ref="J53:Q53"/>
    <mergeCell ref="J22:L22"/>
    <mergeCell ref="C27:E29"/>
    <mergeCell ref="H28:I28"/>
    <mergeCell ref="I34:J34"/>
    <mergeCell ref="P34:R34"/>
    <mergeCell ref="H36:I36"/>
    <mergeCell ref="H38:I38"/>
    <mergeCell ref="J38:L38"/>
    <mergeCell ref="S35:U35"/>
    <mergeCell ref="C36:D36"/>
    <mergeCell ref="T37:U37"/>
    <mergeCell ref="T36:U36"/>
    <mergeCell ref="H37:I37"/>
    <mergeCell ref="J37:Q37"/>
    <mergeCell ref="Q29:U30"/>
    <mergeCell ref="W49:W62"/>
    <mergeCell ref="C50:E50"/>
    <mergeCell ref="S50:U50"/>
    <mergeCell ref="C51:E51"/>
    <mergeCell ref="S51:U51"/>
    <mergeCell ref="C52:D52"/>
    <mergeCell ref="Q45:U46"/>
    <mergeCell ref="B49:E49"/>
    <mergeCell ref="G49:V49"/>
    <mergeCell ref="C43:E45"/>
    <mergeCell ref="H44:I44"/>
    <mergeCell ref="J43:N43"/>
    <mergeCell ref="Q61:U62"/>
    <mergeCell ref="I56:N56"/>
    <mergeCell ref="C57:E57"/>
    <mergeCell ref="C58:E58"/>
    <mergeCell ref="J59:N59"/>
    <mergeCell ref="C59:E61"/>
    <mergeCell ref="H60:I60"/>
    <mergeCell ref="T53:U53"/>
    <mergeCell ref="T54:U54"/>
    <mergeCell ref="C55:E55"/>
    <mergeCell ref="H54:I54"/>
    <mergeCell ref="J54:L54"/>
    <mergeCell ref="B33:E33"/>
    <mergeCell ref="G33:V33"/>
    <mergeCell ref="W33:W46"/>
    <mergeCell ref="C34:E34"/>
    <mergeCell ref="S34:U34"/>
    <mergeCell ref="C35:E35"/>
    <mergeCell ref="J27:N27"/>
    <mergeCell ref="C23:E23"/>
    <mergeCell ref="I24:N24"/>
    <mergeCell ref="C25:E25"/>
    <mergeCell ref="C26:E26"/>
    <mergeCell ref="C41:E41"/>
    <mergeCell ref="C42:E42"/>
    <mergeCell ref="T38:U38"/>
    <mergeCell ref="C39:E39"/>
    <mergeCell ref="I40:N40"/>
    <mergeCell ref="C37:D37"/>
    <mergeCell ref="T21:U21"/>
    <mergeCell ref="T22:U22"/>
    <mergeCell ref="T20:U20"/>
    <mergeCell ref="H21:I21"/>
    <mergeCell ref="J21:Q21"/>
    <mergeCell ref="H22:I22"/>
    <mergeCell ref="W17:W30"/>
    <mergeCell ref="Y17:AC20"/>
    <mergeCell ref="C18:E18"/>
    <mergeCell ref="P18:R18"/>
    <mergeCell ref="S18:U18"/>
    <mergeCell ref="C19:E19"/>
    <mergeCell ref="S19:U19"/>
    <mergeCell ref="C20:D20"/>
    <mergeCell ref="I18:J18"/>
    <mergeCell ref="H20:I20"/>
    <mergeCell ref="C21:D21"/>
    <mergeCell ref="Q13:U14"/>
    <mergeCell ref="B17:E17"/>
    <mergeCell ref="G17:V17"/>
    <mergeCell ref="C9:E9"/>
    <mergeCell ref="C10:E10"/>
    <mergeCell ref="J11:N11"/>
    <mergeCell ref="T6:U6"/>
    <mergeCell ref="C7:E7"/>
    <mergeCell ref="I8:N8"/>
    <mergeCell ref="H6:I6"/>
    <mergeCell ref="J6:L6"/>
    <mergeCell ref="H12:I12"/>
    <mergeCell ref="C11:E13"/>
    <mergeCell ref="C3:E3"/>
    <mergeCell ref="S3:U3"/>
    <mergeCell ref="C4:D4"/>
    <mergeCell ref="T5:U5"/>
    <mergeCell ref="C5:D5"/>
    <mergeCell ref="T4:U4"/>
    <mergeCell ref="H4:I4"/>
    <mergeCell ref="B1:E1"/>
    <mergeCell ref="G1:V1"/>
    <mergeCell ref="C2:E2"/>
    <mergeCell ref="P2:R2"/>
    <mergeCell ref="S2:U2"/>
    <mergeCell ref="I2:J2"/>
    <mergeCell ref="H5:I5"/>
    <mergeCell ref="J5:Q5"/>
  </mergeCells>
  <conditionalFormatting sqref="B1:E1 B17:E17 G1:V1 G17:V17 B33:E33 G33:V33 B49:E49 G49:V49">
    <cfRule type="expression" dxfId="8" priority="1" stopIfTrue="1">
      <formula>IF($W$2="No Color",TRUE,FALSE)</formula>
    </cfRule>
    <cfRule type="expression" dxfId="7" priority="2" stopIfTrue="1">
      <formula>IF($W$2="Red",TRUE,FALSE)</formula>
    </cfRule>
    <cfRule type="expression" dxfId="6" priority="3" stopIfTrue="1">
      <formula>IF($W$2="Green",TRUE,FALSE)</formula>
    </cfRule>
  </conditionalFormatting>
  <pageMargins left="0.118110236220472" right="0.118110236220472" top="0.196850393700787" bottom="0.196850393700787" header="0.511811023622047" footer="0.118110236220472"/>
  <pageSetup paperSize="9" scale="80" firstPageNumber="0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showGridLines="0" topLeftCell="A46" workbookViewId="0">
      <selection activeCell="S3" sqref="S3:U3"/>
    </sheetView>
  </sheetViews>
  <sheetFormatPr defaultRowHeight="15" x14ac:dyDescent="0.25"/>
  <cols>
    <col min="1" max="1" width="0.59765625" style="13" customWidth="1"/>
    <col min="2" max="2" width="7.5" style="13" customWidth="1"/>
    <col min="3" max="3" width="6.09765625" style="13" customWidth="1"/>
    <col min="4" max="4" width="5.5" style="13" customWidth="1"/>
    <col min="5" max="5" width="8.796875" style="13" customWidth="1"/>
    <col min="6" max="7" width="0.59765625" style="13" customWidth="1"/>
    <col min="8" max="8" width="3.5" style="13" customWidth="1"/>
    <col min="9" max="9" width="8.59765625" style="13" customWidth="1"/>
    <col min="10" max="10" width="9" style="13" customWidth="1"/>
    <col min="11" max="11" width="2.296875" style="13" customWidth="1"/>
    <col min="12" max="12" width="4.59765625" style="13" customWidth="1"/>
    <col min="13" max="13" width="3.59765625" style="13" customWidth="1"/>
    <col min="14" max="14" width="5.796875" style="13" customWidth="1"/>
    <col min="15" max="15" width="1.296875" style="13" customWidth="1"/>
    <col min="16" max="16" width="2.5" style="13" bestFit="1" customWidth="1"/>
    <col min="17" max="17" width="5.59765625" style="13" customWidth="1"/>
    <col min="18" max="18" width="2.8984375" style="13" customWidth="1"/>
    <col min="19" max="19" width="5.796875" style="13" customWidth="1"/>
    <col min="20" max="20" width="2.296875" style="13" customWidth="1"/>
    <col min="21" max="21" width="3.59765625" style="13" customWidth="1"/>
    <col min="22" max="22" width="0.59765625" style="14" customWidth="1"/>
    <col min="23" max="23" width="2.5" style="7" hidden="1" customWidth="1"/>
    <col min="24" max="16384" width="8.796875" style="7"/>
  </cols>
  <sheetData>
    <row r="1" spans="1:29" ht="31.5" x14ac:dyDescent="0.6">
      <c r="A1" s="4"/>
      <c r="B1" s="108" t="s">
        <v>32</v>
      </c>
      <c r="C1" s="108"/>
      <c r="D1" s="108"/>
      <c r="E1" s="108"/>
      <c r="F1" s="5"/>
      <c r="G1" s="109" t="s">
        <v>33</v>
      </c>
      <c r="H1" s="110"/>
      <c r="I1" s="111"/>
      <c r="J1" s="111"/>
      <c r="K1" s="110"/>
      <c r="L1" s="110"/>
      <c r="M1" s="110"/>
      <c r="N1" s="110"/>
      <c r="O1" s="110"/>
      <c r="P1" s="110"/>
      <c r="Q1" s="110"/>
      <c r="R1" s="110"/>
      <c r="S1" s="111"/>
      <c r="T1" s="111"/>
      <c r="U1" s="111"/>
      <c r="V1" s="110"/>
      <c r="W1" s="6"/>
    </row>
    <row r="2" spans="1:29" x14ac:dyDescent="0.25">
      <c r="A2" s="8"/>
      <c r="B2" s="9" t="s">
        <v>34</v>
      </c>
      <c r="C2" s="112">
        <f>IF(S2&gt;0,S2,"")</f>
        <v>5</v>
      </c>
      <c r="D2" s="112"/>
      <c r="E2" s="112"/>
      <c r="F2" s="10"/>
      <c r="G2" s="11"/>
      <c r="H2" s="84" t="s">
        <v>35</v>
      </c>
      <c r="I2" s="145">
        <f>Master!G6</f>
        <v>43343</v>
      </c>
      <c r="J2" s="145"/>
      <c r="K2" s="12"/>
      <c r="O2" s="14"/>
      <c r="P2" s="113" t="s">
        <v>36</v>
      </c>
      <c r="Q2" s="114"/>
      <c r="R2" s="115"/>
      <c r="S2" s="116">
        <f>'Rent Receipt with Slip'!S50:U50+1</f>
        <v>5</v>
      </c>
      <c r="T2" s="117"/>
      <c r="U2" s="118"/>
      <c r="V2" s="15"/>
      <c r="W2" s="16" t="s">
        <v>52</v>
      </c>
    </row>
    <row r="3" spans="1:29" ht="15.75" thickBot="1" x14ac:dyDescent="0.3">
      <c r="A3" s="17"/>
      <c r="B3" s="18" t="s">
        <v>35</v>
      </c>
      <c r="C3" s="96">
        <f>IF(I2&gt;0,I2,"")</f>
        <v>43343</v>
      </c>
      <c r="D3" s="97"/>
      <c r="E3" s="97"/>
      <c r="F3" s="10"/>
      <c r="G3" s="11"/>
      <c r="I3" s="19"/>
      <c r="J3" s="19"/>
      <c r="K3" s="82"/>
      <c r="L3" s="87"/>
      <c r="S3" s="98"/>
      <c r="T3" s="99"/>
      <c r="U3" s="99"/>
      <c r="V3" s="20"/>
      <c r="W3" s="6"/>
    </row>
    <row r="4" spans="1:29" x14ac:dyDescent="0.25">
      <c r="A4" s="17"/>
      <c r="B4" s="21"/>
      <c r="C4" s="100"/>
      <c r="D4" s="100"/>
      <c r="E4" s="22"/>
      <c r="F4" s="10"/>
      <c r="G4" s="11"/>
      <c r="H4" s="106" t="s">
        <v>37</v>
      </c>
      <c r="I4" s="107"/>
      <c r="J4" s="88">
        <f>Master!F6</f>
        <v>10000</v>
      </c>
      <c r="K4" s="86"/>
      <c r="L4" s="86"/>
      <c r="M4" s="85"/>
      <c r="N4" s="23"/>
      <c r="S4" s="24" t="s">
        <v>38</v>
      </c>
      <c r="T4" s="104"/>
      <c r="U4" s="105"/>
      <c r="V4" s="25"/>
      <c r="W4" s="6"/>
    </row>
    <row r="5" spans="1:29" x14ac:dyDescent="0.25">
      <c r="A5" s="17"/>
      <c r="B5" s="21" t="s">
        <v>18</v>
      </c>
      <c r="C5" s="103">
        <f>Master!F6</f>
        <v>10000</v>
      </c>
      <c r="D5" s="103"/>
      <c r="E5" s="94"/>
      <c r="F5" s="10"/>
      <c r="G5" s="11"/>
      <c r="H5" s="106" t="s">
        <v>37</v>
      </c>
      <c r="I5" s="107"/>
      <c r="J5" s="132" t="str">
        <f>"Rs"&amp;IF(OR(J4&gt;1000000,J4&lt;=0),"",IF(J4&lt;1000,"",IF(MOD(J4,1000000)&gt;=100000,INDEX(numbers,TRUNC(MOD(J4,1000000)/100000,0)+1)&amp;" Hundred","")&amp;IF(MOD(J4,100000)&gt;=20000," "&amp;INDEX(tens,TRUNC(MOD(J4,100000)/10000,0)+1)&amp;IF(MOD(MOD(J4,100000),10000)&gt;=1000,"-"&amp;INDEX(numbers,TRUNC(MOD(MOD(J4,100000),10000)/1000,0)+1),""),IF(MOD(J4,100000)&gt;=1000," "&amp;INDEX(numbers,TRUNC(MOD(J4,100000)/1000,0)+1),""))&amp;" Thousand")&amp;IF(J4&lt;1,"Zero Dollars",IF(MOD(J4,1000)&gt;=100," "&amp;INDEX(numbers,TRUNC(MOD(J4,1000)/100,0)+1)&amp;" Hundred","")&amp;IF(MOD(J4,100)&gt;=20," "&amp;INDEX(tens,TRUNC(MOD(J4,100)/10,0)+1)&amp;IF(MOD(MOD(J4,100),10)&gt;=1,"-"&amp;INDEX(numbers,TRUNC(MOD(MOD(J4,100),10),0)+1),""),IF(MOD(J4,100)&gt;=1," "&amp;INDEX(numbers,TRUNC(MOD(J4,100),0)+1),""))&amp;"")&amp;""&amp;IF(MOD(J4,1)&lt;0.005,"",ROUND(MOD(J4,1)*100,0))&amp;" Only")</f>
        <v>Rs Ten Thousand Only</v>
      </c>
      <c r="K5" s="133"/>
      <c r="L5" s="133"/>
      <c r="M5" s="133"/>
      <c r="N5" s="133"/>
      <c r="O5" s="133"/>
      <c r="P5" s="133"/>
      <c r="Q5" s="134"/>
      <c r="S5" s="24" t="s">
        <v>53</v>
      </c>
      <c r="T5" s="101" t="s">
        <v>46</v>
      </c>
      <c r="U5" s="102"/>
      <c r="V5" s="25"/>
      <c r="W5" s="6"/>
    </row>
    <row r="6" spans="1:29" x14ac:dyDescent="0.25">
      <c r="A6" s="17"/>
      <c r="B6" s="30" t="str">
        <f>IF(T4&gt;0,"[X] Cash","[ ] Cash")</f>
        <v>[ ] Cash</v>
      </c>
      <c r="C6" s="31" t="str">
        <f>IF(T5&gt;0,"[X] Cheque","[ ] Cheque")</f>
        <v>[X] Cheque</v>
      </c>
      <c r="D6" s="31"/>
      <c r="E6" s="32"/>
      <c r="F6" s="10"/>
      <c r="G6" s="11"/>
      <c r="H6" s="106" t="s">
        <v>44</v>
      </c>
      <c r="I6" s="107"/>
      <c r="J6" s="130" t="str">
        <f>Master!D6</f>
        <v>August</v>
      </c>
      <c r="K6" s="131"/>
      <c r="L6" s="131"/>
      <c r="M6" s="16"/>
      <c r="N6" s="79"/>
      <c r="O6" s="33"/>
      <c r="S6" s="24"/>
      <c r="T6" s="128"/>
      <c r="U6" s="128"/>
      <c r="V6" s="25"/>
      <c r="W6" s="6"/>
    </row>
    <row r="7" spans="1:29" x14ac:dyDescent="0.25">
      <c r="A7" s="17"/>
      <c r="B7" s="34" t="s">
        <v>34</v>
      </c>
      <c r="C7" s="124" t="str">
        <f>IF(T5&gt;0,T5,IF(ISBLANK(T5),IF(T6&gt;0,T6,""),""))</f>
        <v>NEFT</v>
      </c>
      <c r="D7" s="124"/>
      <c r="E7" s="124"/>
      <c r="F7" s="35"/>
      <c r="G7" s="11"/>
      <c r="H7" s="24"/>
      <c r="I7" s="26"/>
      <c r="J7" s="26"/>
      <c r="K7" s="27"/>
      <c r="L7" s="16"/>
      <c r="M7" s="16"/>
      <c r="N7" s="36"/>
      <c r="O7" s="36"/>
      <c r="Q7" s="82"/>
      <c r="R7" s="19"/>
      <c r="S7" s="37"/>
      <c r="T7" s="16"/>
      <c r="U7" s="38"/>
      <c r="V7" s="39"/>
      <c r="W7" s="6"/>
    </row>
    <row r="8" spans="1:29" x14ac:dyDescent="0.25">
      <c r="A8" s="17"/>
      <c r="B8" s="28"/>
      <c r="C8" s="31"/>
      <c r="D8" s="31"/>
      <c r="E8" s="32"/>
      <c r="F8" s="10"/>
      <c r="G8" s="11"/>
      <c r="H8" s="92" t="s">
        <v>40</v>
      </c>
      <c r="I8" s="129" t="str">
        <f>Master!$B$8</f>
        <v>Mr. Rajesh Shashikant Thakkar</v>
      </c>
      <c r="J8" s="129"/>
      <c r="K8" s="129"/>
      <c r="L8" s="129"/>
      <c r="M8" s="129"/>
      <c r="N8" s="129"/>
      <c r="O8" s="73" t="s">
        <v>17</v>
      </c>
      <c r="P8" s="80"/>
      <c r="Q8" s="83"/>
      <c r="R8" s="81"/>
      <c r="S8" s="75" t="str">
        <f>Master!$B$9</f>
        <v>AEWPT2929R</v>
      </c>
      <c r="T8" s="72"/>
      <c r="U8" s="72"/>
      <c r="V8" s="40"/>
      <c r="W8" s="6"/>
    </row>
    <row r="9" spans="1:29" x14ac:dyDescent="0.25">
      <c r="A9" s="8"/>
      <c r="B9" s="7" t="s">
        <v>40</v>
      </c>
      <c r="C9" s="123" t="str">
        <f>IF(I8&gt;0,I8,"")</f>
        <v>Mr. Rajesh Shashikant Thakkar</v>
      </c>
      <c r="D9" s="124"/>
      <c r="E9" s="124"/>
      <c r="F9" s="35"/>
      <c r="G9" s="91"/>
      <c r="H9" s="6" t="s">
        <v>45</v>
      </c>
      <c r="I9" s="6"/>
      <c r="J9" s="76" t="str">
        <f>CONCATENATE(Master!$B$10," , ",Master!$B$11)</f>
        <v>A - 403, Darshanam Insignia, Vasna Bhayli Road , Vadodara, Gujarat</v>
      </c>
      <c r="K9" s="77"/>
      <c r="L9" s="77"/>
      <c r="M9" s="77"/>
      <c r="N9" s="77"/>
      <c r="O9" s="74"/>
      <c r="P9" s="74"/>
      <c r="Q9" s="77"/>
      <c r="R9" s="74"/>
      <c r="S9" s="74"/>
      <c r="T9" s="74"/>
      <c r="U9" s="74"/>
      <c r="V9" s="40"/>
      <c r="W9" s="6"/>
    </row>
    <row r="10" spans="1:29" ht="18" customHeight="1" x14ac:dyDescent="0.25">
      <c r="A10" s="17"/>
      <c r="B10" s="73" t="s">
        <v>44</v>
      </c>
      <c r="C10" s="125" t="str">
        <f>IF(J6&gt;0,J6,"")</f>
        <v>August</v>
      </c>
      <c r="D10" s="126"/>
      <c r="E10" s="126"/>
      <c r="F10" s="35"/>
      <c r="G10" s="11"/>
      <c r="H10" s="19"/>
      <c r="I10" s="19"/>
      <c r="J10" s="19"/>
      <c r="K10" s="19"/>
      <c r="L10" s="19"/>
      <c r="M10" s="19"/>
      <c r="N10" s="19"/>
      <c r="O10" s="19"/>
      <c r="P10" s="19"/>
      <c r="Q10" s="82"/>
      <c r="R10" s="19"/>
      <c r="S10" s="19"/>
      <c r="T10" s="19"/>
      <c r="U10" s="19"/>
      <c r="V10" s="40"/>
      <c r="W10" s="6"/>
    </row>
    <row r="11" spans="1:29" x14ac:dyDescent="0.25">
      <c r="A11" s="41"/>
      <c r="B11" s="6" t="s">
        <v>39</v>
      </c>
      <c r="C11" s="138" t="str">
        <f>J12</f>
        <v>A - 16, Priya Darshini Nagar, Opp. Bundy Tubes,Makarpura Road, Vadodara, Gujarat</v>
      </c>
      <c r="D11" s="138"/>
      <c r="E11" s="138"/>
      <c r="F11" s="35"/>
      <c r="G11" s="11"/>
      <c r="H11" s="13" t="s">
        <v>41</v>
      </c>
      <c r="J11" s="127" t="str">
        <f>Master!$B$2</f>
        <v>Lakhbir Singh Farhaman</v>
      </c>
      <c r="K11" s="127"/>
      <c r="L11" s="127"/>
      <c r="M11" s="127"/>
      <c r="N11" s="127"/>
      <c r="O11" s="73" t="s">
        <v>17</v>
      </c>
      <c r="P11" s="80"/>
      <c r="Q11" s="83"/>
      <c r="R11" s="81"/>
      <c r="S11" s="75" t="str">
        <f>Master!$B$5</f>
        <v>AACPF0324Q</v>
      </c>
      <c r="T11" s="72"/>
      <c r="U11" s="72"/>
      <c r="V11" s="40"/>
      <c r="W11" s="6"/>
    </row>
    <row r="12" spans="1:29" x14ac:dyDescent="0.25">
      <c r="A12" s="42"/>
      <c r="B12" s="80"/>
      <c r="C12" s="139"/>
      <c r="D12" s="140"/>
      <c r="E12" s="140"/>
      <c r="F12" s="10"/>
      <c r="G12" s="11"/>
      <c r="H12" s="143" t="s">
        <v>48</v>
      </c>
      <c r="I12" s="144"/>
      <c r="J12" s="89" t="str">
        <f>CONCATENATE(Master!$B$3,",",Master!$B$4)</f>
        <v>A - 16, Priya Darshini Nagar, Opp. Bundy Tubes,Makarpura Road, Vadodara, Gujarat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40"/>
      <c r="W12" s="6"/>
    </row>
    <row r="13" spans="1:29" x14ac:dyDescent="0.25">
      <c r="A13" s="8"/>
      <c r="B13" s="83"/>
      <c r="C13" s="141"/>
      <c r="D13" s="142"/>
      <c r="E13" s="142"/>
      <c r="F13" s="10"/>
      <c r="G13" s="11"/>
      <c r="H13" s="78"/>
      <c r="I13" s="61"/>
      <c r="J13" s="43"/>
      <c r="K13" s="43"/>
      <c r="L13" s="43"/>
      <c r="M13" s="43"/>
      <c r="N13" s="43"/>
      <c r="O13" s="43"/>
      <c r="P13" s="43"/>
      <c r="Q13" s="119" t="s">
        <v>0</v>
      </c>
      <c r="R13" s="119"/>
      <c r="S13" s="119"/>
      <c r="T13" s="119"/>
      <c r="U13" s="119"/>
      <c r="V13" s="40"/>
      <c r="W13" s="6"/>
    </row>
    <row r="14" spans="1:29" x14ac:dyDescent="0.25">
      <c r="A14" s="44"/>
      <c r="B14" s="45"/>
      <c r="C14" s="46"/>
      <c r="D14" s="46"/>
      <c r="E14" s="46"/>
      <c r="F14" s="47"/>
      <c r="G14" s="48"/>
      <c r="H14" s="45"/>
      <c r="I14" s="46"/>
      <c r="J14" s="46"/>
      <c r="K14" s="46"/>
      <c r="L14" s="46"/>
      <c r="M14" s="49"/>
      <c r="N14" s="50"/>
      <c r="O14" s="51"/>
      <c r="P14" s="50"/>
      <c r="Q14" s="120"/>
      <c r="R14" s="120"/>
      <c r="S14" s="120"/>
      <c r="T14" s="120"/>
      <c r="U14" s="120"/>
      <c r="V14" s="52"/>
      <c r="W14" s="6"/>
    </row>
    <row r="15" spans="1:29" ht="15.75" x14ac:dyDescent="0.25">
      <c r="A15" s="53"/>
      <c r="B15" s="54"/>
      <c r="C15" s="54"/>
      <c r="D15" s="54"/>
      <c r="E15" s="54"/>
      <c r="F15" s="53"/>
      <c r="G15" s="53"/>
      <c r="H15" s="54"/>
      <c r="I15" s="54"/>
      <c r="J15" s="54"/>
      <c r="K15" s="54"/>
      <c r="L15" s="54"/>
      <c r="M15" s="55"/>
      <c r="N15" s="56"/>
      <c r="O15" s="56"/>
      <c r="P15" s="56"/>
      <c r="Q15" s="57"/>
      <c r="R15" s="57"/>
      <c r="S15" s="57"/>
      <c r="T15" s="57"/>
      <c r="U15" s="57"/>
      <c r="V15" s="58"/>
      <c r="W15" s="6"/>
    </row>
    <row r="16" spans="1:29" ht="15.75" x14ac:dyDescent="0.25">
      <c r="A16" s="7"/>
      <c r="B16" s="59"/>
      <c r="C16" s="59"/>
      <c r="D16" s="59"/>
      <c r="E16" s="59"/>
      <c r="F16" s="7"/>
      <c r="G16" s="7"/>
      <c r="H16" s="60"/>
      <c r="I16" s="60"/>
      <c r="J16" s="60"/>
      <c r="K16" s="60"/>
      <c r="L16" s="60"/>
      <c r="M16" s="61"/>
      <c r="N16" s="61"/>
      <c r="O16" s="61"/>
      <c r="P16" s="61"/>
      <c r="Q16" s="62"/>
      <c r="R16" s="62"/>
      <c r="S16" s="62"/>
      <c r="T16" s="62"/>
      <c r="U16" s="62"/>
      <c r="V16" s="7"/>
      <c r="W16" s="16"/>
      <c r="Y16" s="63" t="s">
        <v>42</v>
      </c>
      <c r="Z16" s="63"/>
      <c r="AA16" s="63"/>
      <c r="AB16" s="63"/>
      <c r="AC16" s="63"/>
    </row>
    <row r="17" spans="1:29" ht="31.5" customHeight="1" x14ac:dyDescent="0.6">
      <c r="A17" s="4"/>
      <c r="B17" s="108" t="s">
        <v>32</v>
      </c>
      <c r="C17" s="108"/>
      <c r="D17" s="108"/>
      <c r="E17" s="108"/>
      <c r="F17" s="5"/>
      <c r="G17" s="109" t="s">
        <v>33</v>
      </c>
      <c r="H17" s="121"/>
      <c r="I17" s="121"/>
      <c r="J17" s="122"/>
      <c r="K17" s="121"/>
      <c r="L17" s="121"/>
      <c r="M17" s="121"/>
      <c r="N17" s="121"/>
      <c r="O17" s="121"/>
      <c r="P17" s="121"/>
      <c r="Q17" s="121"/>
      <c r="R17" s="121"/>
      <c r="S17" s="122"/>
      <c r="T17" s="122"/>
      <c r="U17" s="122"/>
      <c r="V17" s="121"/>
      <c r="W17" s="135"/>
      <c r="Y17" s="136" t="s">
        <v>43</v>
      </c>
      <c r="Z17" s="136"/>
      <c r="AA17" s="136"/>
      <c r="AB17" s="136"/>
      <c r="AC17" s="136"/>
    </row>
    <row r="18" spans="1:29" x14ac:dyDescent="0.25">
      <c r="A18" s="8"/>
      <c r="B18" s="9" t="s">
        <v>34</v>
      </c>
      <c r="C18" s="112">
        <f>IF(S18&gt;0,S18,"")</f>
        <v>6</v>
      </c>
      <c r="D18" s="112"/>
      <c r="E18" s="112"/>
      <c r="F18" s="10"/>
      <c r="G18" s="11"/>
      <c r="H18" s="84" t="s">
        <v>35</v>
      </c>
      <c r="I18" s="145">
        <f>Master!G7</f>
        <v>43373</v>
      </c>
      <c r="J18" s="145"/>
      <c r="K18" s="12"/>
      <c r="O18" s="14"/>
      <c r="P18" s="113" t="s">
        <v>36</v>
      </c>
      <c r="Q18" s="114"/>
      <c r="R18" s="115"/>
      <c r="S18" s="116">
        <f>S2+1</f>
        <v>6</v>
      </c>
      <c r="T18" s="117"/>
      <c r="U18" s="118"/>
      <c r="V18" s="15"/>
      <c r="W18" s="135"/>
      <c r="Y18" s="137"/>
      <c r="Z18" s="137"/>
      <c r="AA18" s="137"/>
      <c r="AB18" s="137"/>
      <c r="AC18" s="137"/>
    </row>
    <row r="19" spans="1:29" x14ac:dyDescent="0.25">
      <c r="A19" s="17"/>
      <c r="B19" s="18" t="s">
        <v>35</v>
      </c>
      <c r="C19" s="96">
        <f>IF(I18&gt;0,I18,"")</f>
        <v>43373</v>
      </c>
      <c r="D19" s="97"/>
      <c r="E19" s="97"/>
      <c r="F19" s="10"/>
      <c r="G19" s="11"/>
      <c r="I19" s="19"/>
      <c r="J19" s="19"/>
      <c r="K19" s="82"/>
      <c r="L19" s="87"/>
      <c r="S19" s="98"/>
      <c r="T19" s="99"/>
      <c r="U19" s="99"/>
      <c r="V19" s="20"/>
      <c r="W19" s="135"/>
      <c r="Y19" s="137"/>
      <c r="Z19" s="137"/>
      <c r="AA19" s="137"/>
      <c r="AB19" s="137"/>
      <c r="AC19" s="137"/>
    </row>
    <row r="20" spans="1:29" x14ac:dyDescent="0.25">
      <c r="A20" s="17"/>
      <c r="B20" s="21"/>
      <c r="C20" s="135"/>
      <c r="D20" s="135"/>
      <c r="E20" s="7"/>
      <c r="F20" s="10"/>
      <c r="G20" s="11"/>
      <c r="H20" s="106" t="s">
        <v>37</v>
      </c>
      <c r="I20" s="107"/>
      <c r="J20" s="88">
        <f>Master!F7</f>
        <v>10000</v>
      </c>
      <c r="K20" s="86"/>
      <c r="L20" s="86"/>
      <c r="M20" s="85"/>
      <c r="N20" s="23"/>
      <c r="S20" s="24" t="s">
        <v>38</v>
      </c>
      <c r="T20" s="104"/>
      <c r="U20" s="105"/>
      <c r="V20" s="25"/>
      <c r="W20" s="135"/>
      <c r="Y20" s="137"/>
      <c r="Z20" s="137"/>
      <c r="AA20" s="137"/>
      <c r="AB20" s="137"/>
      <c r="AC20" s="137"/>
    </row>
    <row r="21" spans="1:29" x14ac:dyDescent="0.25">
      <c r="A21" s="17"/>
      <c r="B21" s="21" t="s">
        <v>18</v>
      </c>
      <c r="C21" s="103">
        <f>Master!F7</f>
        <v>10000</v>
      </c>
      <c r="D21" s="103"/>
      <c r="E21" s="94"/>
      <c r="F21" s="10"/>
      <c r="G21" s="11"/>
      <c r="H21" s="106" t="s">
        <v>37</v>
      </c>
      <c r="I21" s="107"/>
      <c r="J21" s="132" t="str">
        <f>"Rs"&amp;IF(OR(J20&gt;1000000,J20&lt;=0),"",IF(J20&lt;1000,"",IF(MOD(J20,1000000)&gt;=100000,INDEX(numbers,TRUNC(MOD(J20,1000000)/100000,0)+1)&amp;" Hundred","")&amp;IF(MOD(J20,100000)&gt;=20000," "&amp;INDEX(tens,TRUNC(MOD(J20,100000)/10000,0)+1)&amp;IF(MOD(MOD(J20,100000),10000)&gt;=1000,"-"&amp;INDEX(numbers,TRUNC(MOD(MOD(J20,100000),10000)/1000,0)+1),""),IF(MOD(J20,100000)&gt;=1000," "&amp;INDEX(numbers,TRUNC(MOD(J20,100000)/1000,0)+1),""))&amp;" Thousand")&amp;IF(J20&lt;1,"Zero Dollars",IF(MOD(J20,1000)&gt;=100," "&amp;INDEX(numbers,TRUNC(MOD(J20,1000)/100,0)+1)&amp;" Hundred","")&amp;IF(MOD(J20,100)&gt;=20," "&amp;INDEX(tens,TRUNC(MOD(J20,100)/10,0)+1)&amp;IF(MOD(MOD(J20,100),10)&gt;=1,"-"&amp;INDEX(numbers,TRUNC(MOD(MOD(J20,100),10),0)+1),""),IF(MOD(J20,100)&gt;=1," "&amp;INDEX(numbers,TRUNC(MOD(J20,100),0)+1),""))&amp;"")&amp;""&amp;IF(MOD(J20,1)&lt;0.005,"",ROUND(MOD(J20,1)*100,0))&amp;" Only")</f>
        <v>Rs Ten Thousand Only</v>
      </c>
      <c r="K21" s="133"/>
      <c r="L21" s="133"/>
      <c r="M21" s="133"/>
      <c r="N21" s="133"/>
      <c r="O21" s="133"/>
      <c r="P21" s="133"/>
      <c r="Q21" s="134"/>
      <c r="S21" s="24" t="s">
        <v>53</v>
      </c>
      <c r="T21" s="101" t="s">
        <v>46</v>
      </c>
      <c r="U21" s="102"/>
      <c r="V21" s="29"/>
      <c r="W21" s="135"/>
      <c r="Y21" s="64"/>
      <c r="Z21" s="64"/>
      <c r="AA21" s="64"/>
      <c r="AB21" s="64"/>
      <c r="AC21" s="64"/>
    </row>
    <row r="22" spans="1:29" x14ac:dyDescent="0.25">
      <c r="A22" s="17"/>
      <c r="B22" s="30" t="str">
        <f>IF(T20&gt;0,"[X] Cash","[ ] Cash")</f>
        <v>[ ] Cash</v>
      </c>
      <c r="C22" s="31" t="str">
        <f>IF(T21&gt;0,"[X] Cheque","[ ] Cheque")</f>
        <v>[X] Cheque</v>
      </c>
      <c r="D22" s="31"/>
      <c r="E22" s="32"/>
      <c r="F22" s="10"/>
      <c r="G22" s="11"/>
      <c r="H22" s="106" t="s">
        <v>44</v>
      </c>
      <c r="I22" s="107"/>
      <c r="J22" s="130" t="str">
        <f>Master!D7</f>
        <v>September</v>
      </c>
      <c r="K22" s="131"/>
      <c r="L22" s="131"/>
      <c r="M22" s="16"/>
      <c r="N22" s="79"/>
      <c r="O22" s="33"/>
      <c r="S22" s="24"/>
      <c r="T22" s="128"/>
      <c r="U22" s="128"/>
      <c r="V22" s="29"/>
      <c r="W22" s="135"/>
    </row>
    <row r="23" spans="1:29" x14ac:dyDescent="0.25">
      <c r="A23" s="17"/>
      <c r="B23" s="34" t="s">
        <v>34</v>
      </c>
      <c r="C23" s="124" t="str">
        <f>IF(T21&gt;0,T21,IF(ISBLANK(T21),IF(T22&gt;0,T22,""),""))</f>
        <v>NEFT</v>
      </c>
      <c r="D23" s="124"/>
      <c r="E23" s="124"/>
      <c r="F23" s="35"/>
      <c r="G23" s="11"/>
      <c r="H23" s="24"/>
      <c r="I23" s="26"/>
      <c r="J23" s="26"/>
      <c r="K23" s="27"/>
      <c r="L23" s="16"/>
      <c r="M23" s="16"/>
      <c r="N23" s="36"/>
      <c r="O23" s="36"/>
      <c r="Q23" s="82"/>
      <c r="R23" s="19"/>
      <c r="S23" s="37"/>
      <c r="T23" s="16"/>
      <c r="U23" s="38"/>
      <c r="V23" s="39"/>
      <c r="W23" s="135"/>
    </row>
    <row r="24" spans="1:29" x14ac:dyDescent="0.25">
      <c r="A24" s="17"/>
      <c r="B24" s="28"/>
      <c r="C24" s="31"/>
      <c r="D24" s="31"/>
      <c r="E24" s="32"/>
      <c r="F24" s="10"/>
      <c r="G24" s="11"/>
      <c r="H24" s="92" t="s">
        <v>40</v>
      </c>
      <c r="I24" s="129" t="str">
        <f>Master!$B$8</f>
        <v>Mr. Rajesh Shashikant Thakkar</v>
      </c>
      <c r="J24" s="129"/>
      <c r="K24" s="129"/>
      <c r="L24" s="129"/>
      <c r="M24" s="129"/>
      <c r="N24" s="129"/>
      <c r="O24" s="73" t="s">
        <v>17</v>
      </c>
      <c r="P24" s="80"/>
      <c r="Q24" s="83"/>
      <c r="R24" s="81"/>
      <c r="S24" s="75" t="str">
        <f>Master!$B$9</f>
        <v>AEWPT2929R</v>
      </c>
      <c r="T24" s="72"/>
      <c r="U24" s="72"/>
      <c r="V24" s="40"/>
      <c r="W24" s="135"/>
    </row>
    <row r="25" spans="1:29" x14ac:dyDescent="0.25">
      <c r="A25" s="8"/>
      <c r="B25" s="7" t="s">
        <v>40</v>
      </c>
      <c r="C25" s="123" t="str">
        <f>IF(I24&gt;0,I24,"")</f>
        <v>Mr. Rajesh Shashikant Thakkar</v>
      </c>
      <c r="D25" s="124"/>
      <c r="E25" s="124"/>
      <c r="F25" s="35"/>
      <c r="G25" s="91"/>
      <c r="H25" s="6" t="s">
        <v>45</v>
      </c>
      <c r="I25" s="6"/>
      <c r="J25" s="76" t="str">
        <f>CONCATENATE(Master!$B$10," , ",Master!$B$11)</f>
        <v>A - 403, Darshanam Insignia, Vasna Bhayli Road , Vadodara, Gujarat</v>
      </c>
      <c r="K25" s="77"/>
      <c r="L25" s="77"/>
      <c r="M25" s="77"/>
      <c r="N25" s="77"/>
      <c r="O25" s="74"/>
      <c r="P25" s="74"/>
      <c r="Q25" s="77"/>
      <c r="R25" s="74"/>
      <c r="S25" s="74"/>
      <c r="T25" s="74"/>
      <c r="U25" s="74"/>
      <c r="V25" s="40"/>
      <c r="W25" s="135"/>
    </row>
    <row r="26" spans="1:29" x14ac:dyDescent="0.25">
      <c r="A26" s="8"/>
      <c r="B26" s="83" t="s">
        <v>44</v>
      </c>
      <c r="C26" s="126" t="str">
        <f>IF(J22&gt;0,J22,"")</f>
        <v>September</v>
      </c>
      <c r="D26" s="126"/>
      <c r="E26" s="126"/>
      <c r="F26" s="35"/>
      <c r="G26" s="11"/>
      <c r="H26" s="19"/>
      <c r="I26" s="19"/>
      <c r="J26" s="19"/>
      <c r="K26" s="19"/>
      <c r="L26" s="19"/>
      <c r="M26" s="19"/>
      <c r="N26" s="19"/>
      <c r="O26" s="19"/>
      <c r="P26" s="19"/>
      <c r="Q26" s="82"/>
      <c r="R26" s="19"/>
      <c r="S26" s="19"/>
      <c r="T26" s="19"/>
      <c r="U26" s="19"/>
      <c r="V26" s="40"/>
      <c r="W26" s="135"/>
    </row>
    <row r="27" spans="1:29" x14ac:dyDescent="0.25">
      <c r="A27" s="41"/>
      <c r="B27" s="6" t="s">
        <v>39</v>
      </c>
      <c r="C27" s="138" t="str">
        <f>J28</f>
        <v>A - 16, Priya Darshini Nagar, Opp. Bundy Tubes,Makarpura Road, Vadodara, Gujarat</v>
      </c>
      <c r="D27" s="138"/>
      <c r="E27" s="138"/>
      <c r="F27" s="35"/>
      <c r="G27" s="11"/>
      <c r="H27" s="13" t="s">
        <v>41</v>
      </c>
      <c r="J27" s="127" t="str">
        <f>Master!$B$2</f>
        <v>Lakhbir Singh Farhaman</v>
      </c>
      <c r="K27" s="127"/>
      <c r="L27" s="127"/>
      <c r="M27" s="127"/>
      <c r="N27" s="127"/>
      <c r="O27" s="73" t="s">
        <v>17</v>
      </c>
      <c r="P27" s="80"/>
      <c r="Q27" s="83"/>
      <c r="R27" s="81"/>
      <c r="S27" s="75" t="str">
        <f>Master!$B$5</f>
        <v>AACPF0324Q</v>
      </c>
      <c r="T27" s="72"/>
      <c r="U27" s="72"/>
      <c r="V27" s="40"/>
      <c r="W27" s="135"/>
    </row>
    <row r="28" spans="1:29" x14ac:dyDescent="0.25">
      <c r="A28" s="42"/>
      <c r="B28" s="80"/>
      <c r="C28" s="139"/>
      <c r="D28" s="140"/>
      <c r="E28" s="140"/>
      <c r="F28" s="10"/>
      <c r="G28" s="11"/>
      <c r="H28" s="143" t="s">
        <v>48</v>
      </c>
      <c r="I28" s="144"/>
      <c r="J28" s="89" t="str">
        <f>CONCATENATE(Master!$B$3,",",Master!$B$4)</f>
        <v>A - 16, Priya Darshini Nagar, Opp. Bundy Tubes,Makarpura Road, Vadodara, Gujarat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40"/>
      <c r="W28" s="135"/>
    </row>
    <row r="29" spans="1:29" ht="15" customHeight="1" x14ac:dyDescent="0.25">
      <c r="A29" s="17"/>
      <c r="B29" s="83"/>
      <c r="C29" s="141"/>
      <c r="D29" s="142"/>
      <c r="E29" s="142"/>
      <c r="F29" s="10"/>
      <c r="G29" s="11"/>
      <c r="H29" s="78"/>
      <c r="I29" s="61"/>
      <c r="J29" s="43"/>
      <c r="K29" s="43"/>
      <c r="L29" s="43"/>
      <c r="M29" s="43"/>
      <c r="N29" s="43"/>
      <c r="O29" s="43"/>
      <c r="P29" s="43"/>
      <c r="Q29" s="119" t="s">
        <v>0</v>
      </c>
      <c r="R29" s="119"/>
      <c r="S29" s="119"/>
      <c r="T29" s="119"/>
      <c r="U29" s="119"/>
      <c r="V29" s="40"/>
      <c r="W29" s="135"/>
    </row>
    <row r="30" spans="1:29" ht="15" customHeight="1" x14ac:dyDescent="0.25">
      <c r="A30" s="65"/>
      <c r="B30" s="45"/>
      <c r="C30" s="46"/>
      <c r="D30" s="46"/>
      <c r="E30" s="46"/>
      <c r="F30" s="47"/>
      <c r="G30" s="48"/>
      <c r="H30" s="45"/>
      <c r="I30" s="46"/>
      <c r="J30" s="46"/>
      <c r="K30" s="46"/>
      <c r="L30" s="46"/>
      <c r="M30" s="49"/>
      <c r="N30" s="50"/>
      <c r="O30" s="51"/>
      <c r="P30" s="50"/>
      <c r="Q30" s="120"/>
      <c r="R30" s="120"/>
      <c r="S30" s="120"/>
      <c r="T30" s="120"/>
      <c r="U30" s="120"/>
      <c r="V30" s="52"/>
      <c r="W30" s="135"/>
    </row>
    <row r="31" spans="1:29" ht="15.75" x14ac:dyDescent="0.25">
      <c r="A31" s="58"/>
      <c r="B31" s="54"/>
      <c r="C31" s="54"/>
      <c r="D31" s="54"/>
      <c r="E31" s="54"/>
      <c r="F31" s="53"/>
      <c r="G31" s="53"/>
      <c r="H31" s="54"/>
      <c r="I31" s="54"/>
      <c r="J31" s="54"/>
      <c r="K31" s="54"/>
      <c r="L31" s="54"/>
      <c r="M31" s="56"/>
      <c r="N31" s="56"/>
      <c r="O31" s="56"/>
      <c r="P31" s="56"/>
      <c r="Q31" s="57"/>
      <c r="R31" s="57"/>
      <c r="S31" s="57"/>
      <c r="T31" s="57"/>
      <c r="U31" s="57"/>
      <c r="V31" s="58"/>
      <c r="W31" s="16"/>
    </row>
    <row r="32" spans="1:29" ht="15.75" x14ac:dyDescent="0.25">
      <c r="A32" s="7"/>
      <c r="B32" s="59"/>
      <c r="C32" s="59"/>
      <c r="D32" s="59"/>
      <c r="E32" s="59"/>
      <c r="F32" s="7"/>
      <c r="G32" s="7"/>
      <c r="H32" s="60"/>
      <c r="I32" s="60"/>
      <c r="J32" s="60"/>
      <c r="K32" s="60"/>
      <c r="L32" s="60"/>
      <c r="M32" s="61"/>
      <c r="N32" s="61"/>
      <c r="O32" s="61"/>
      <c r="P32" s="61"/>
      <c r="Q32" s="62"/>
      <c r="R32" s="62"/>
      <c r="S32" s="62"/>
      <c r="T32" s="62"/>
      <c r="U32" s="62"/>
      <c r="V32" s="7"/>
      <c r="W32" s="16"/>
    </row>
    <row r="33" spans="1:23" ht="31.5" x14ac:dyDescent="0.6">
      <c r="A33" s="4"/>
      <c r="B33" s="108" t="s">
        <v>32</v>
      </c>
      <c r="C33" s="108"/>
      <c r="D33" s="108"/>
      <c r="E33" s="108"/>
      <c r="F33" s="5"/>
      <c r="G33" s="109" t="s">
        <v>33</v>
      </c>
      <c r="H33" s="121"/>
      <c r="I33" s="121"/>
      <c r="J33" s="122"/>
      <c r="K33" s="121"/>
      <c r="L33" s="121"/>
      <c r="M33" s="121"/>
      <c r="N33" s="121"/>
      <c r="O33" s="121"/>
      <c r="P33" s="121"/>
      <c r="Q33" s="121"/>
      <c r="R33" s="121"/>
      <c r="S33" s="122"/>
      <c r="T33" s="122"/>
      <c r="U33" s="122"/>
      <c r="V33" s="121"/>
      <c r="W33" s="135"/>
    </row>
    <row r="34" spans="1:23" x14ac:dyDescent="0.25">
      <c r="A34" s="8"/>
      <c r="B34" s="9" t="s">
        <v>34</v>
      </c>
      <c r="C34" s="112">
        <f>IF(S34&gt;0,S34,"")</f>
        <v>7</v>
      </c>
      <c r="D34" s="112"/>
      <c r="E34" s="112"/>
      <c r="F34" s="10"/>
      <c r="G34" s="11"/>
      <c r="H34" s="84" t="s">
        <v>35</v>
      </c>
      <c r="I34" s="145">
        <f>Master!G8</f>
        <v>43404</v>
      </c>
      <c r="J34" s="145"/>
      <c r="K34" s="12"/>
      <c r="O34" s="14"/>
      <c r="P34" s="113" t="s">
        <v>36</v>
      </c>
      <c r="Q34" s="114"/>
      <c r="R34" s="115"/>
      <c r="S34" s="116">
        <f>S18+1</f>
        <v>7</v>
      </c>
      <c r="T34" s="117"/>
      <c r="U34" s="118"/>
      <c r="V34" s="15"/>
      <c r="W34" s="135"/>
    </row>
    <row r="35" spans="1:23" x14ac:dyDescent="0.25">
      <c r="A35" s="17"/>
      <c r="B35" s="18" t="s">
        <v>35</v>
      </c>
      <c r="C35" s="96">
        <f>IF(I34&gt;0,I34,"")</f>
        <v>43404</v>
      </c>
      <c r="D35" s="97"/>
      <c r="E35" s="97"/>
      <c r="F35" s="10"/>
      <c r="G35" s="11"/>
      <c r="I35" s="19"/>
      <c r="J35" s="19"/>
      <c r="K35" s="82"/>
      <c r="L35" s="87"/>
      <c r="S35" s="98"/>
      <c r="T35" s="99"/>
      <c r="U35" s="99"/>
      <c r="V35" s="20"/>
      <c r="W35" s="135"/>
    </row>
    <row r="36" spans="1:23" x14ac:dyDescent="0.25">
      <c r="A36" s="17"/>
      <c r="B36" s="21"/>
      <c r="C36" s="135"/>
      <c r="D36" s="135"/>
      <c r="E36" s="7"/>
      <c r="F36" s="10"/>
      <c r="G36" s="11"/>
      <c r="H36" s="106" t="s">
        <v>37</v>
      </c>
      <c r="I36" s="107"/>
      <c r="J36" s="88">
        <f>Master!F8</f>
        <v>10000</v>
      </c>
      <c r="K36" s="86"/>
      <c r="L36" s="86"/>
      <c r="M36" s="85"/>
      <c r="N36" s="23"/>
      <c r="S36" s="24" t="s">
        <v>38</v>
      </c>
      <c r="T36" s="104"/>
      <c r="U36" s="105"/>
      <c r="V36" s="25"/>
      <c r="W36" s="135"/>
    </row>
    <row r="37" spans="1:23" x14ac:dyDescent="0.25">
      <c r="A37" s="17"/>
      <c r="B37" s="21" t="s">
        <v>18</v>
      </c>
      <c r="C37" s="103">
        <f>Master!F8</f>
        <v>10000</v>
      </c>
      <c r="D37" s="103"/>
      <c r="E37" s="94"/>
      <c r="F37" s="10"/>
      <c r="G37" s="11"/>
      <c r="H37" s="106" t="s">
        <v>37</v>
      </c>
      <c r="I37" s="107"/>
      <c r="J37" s="132" t="str">
        <f>"Rs"&amp;IF(OR(J36&gt;1000000,J36&lt;=0),"",IF(J36&lt;1000,"",IF(MOD(J36,1000000)&gt;=100000,INDEX(numbers,TRUNC(MOD(J36,1000000)/100000,0)+1)&amp;" Hundred","")&amp;IF(MOD(J36,100000)&gt;=20000," "&amp;INDEX(tens,TRUNC(MOD(J36,100000)/10000,0)+1)&amp;IF(MOD(MOD(J36,100000),10000)&gt;=1000,"-"&amp;INDEX(numbers,TRUNC(MOD(MOD(J36,100000),10000)/1000,0)+1),""),IF(MOD(J36,100000)&gt;=1000," "&amp;INDEX(numbers,TRUNC(MOD(J36,100000)/1000,0)+1),""))&amp;" Thousand")&amp;IF(J36&lt;1,"Zero Dollars",IF(MOD(J36,1000)&gt;=100," "&amp;INDEX(numbers,TRUNC(MOD(J36,1000)/100,0)+1)&amp;" Hundred","")&amp;IF(MOD(J36,100)&gt;=20," "&amp;INDEX(tens,TRUNC(MOD(J36,100)/10,0)+1)&amp;IF(MOD(MOD(J36,100),10)&gt;=1,"-"&amp;INDEX(numbers,TRUNC(MOD(MOD(J36,100),10),0)+1),""),IF(MOD(J36,100)&gt;=1," "&amp;INDEX(numbers,TRUNC(MOD(J36,100),0)+1),""))&amp;"")&amp;""&amp;IF(MOD(J36,1)&lt;0.005,"",ROUND(MOD(J36,1)*100,0))&amp;" Only")</f>
        <v>Rs Ten Thousand Only</v>
      </c>
      <c r="K37" s="133"/>
      <c r="L37" s="133"/>
      <c r="M37" s="133"/>
      <c r="N37" s="133"/>
      <c r="O37" s="133"/>
      <c r="P37" s="133"/>
      <c r="Q37" s="134"/>
      <c r="S37" s="24" t="s">
        <v>53</v>
      </c>
      <c r="T37" s="101" t="s">
        <v>46</v>
      </c>
      <c r="U37" s="102"/>
      <c r="V37" s="29"/>
      <c r="W37" s="135"/>
    </row>
    <row r="38" spans="1:23" x14ac:dyDescent="0.25">
      <c r="A38" s="17"/>
      <c r="B38" s="30" t="str">
        <f>IF(T36&gt;0,"[X] Cash","[ ] Cash")</f>
        <v>[ ] Cash</v>
      </c>
      <c r="C38" s="31" t="str">
        <f>IF(T37&gt;0,"[X] Cheque","[ ] Cheque")</f>
        <v>[X] Cheque</v>
      </c>
      <c r="D38" s="31"/>
      <c r="E38" s="32"/>
      <c r="F38" s="10"/>
      <c r="G38" s="11"/>
      <c r="H38" s="106" t="s">
        <v>44</v>
      </c>
      <c r="I38" s="107"/>
      <c r="J38" s="130" t="str">
        <f>Master!D8</f>
        <v>October</v>
      </c>
      <c r="K38" s="131"/>
      <c r="L38" s="131"/>
      <c r="M38" s="16"/>
      <c r="N38" s="79"/>
      <c r="O38" s="33"/>
      <c r="S38" s="24"/>
      <c r="T38" s="128"/>
      <c r="U38" s="128"/>
      <c r="V38" s="29"/>
      <c r="W38" s="135"/>
    </row>
    <row r="39" spans="1:23" x14ac:dyDescent="0.25">
      <c r="A39" s="17"/>
      <c r="B39" s="34" t="s">
        <v>34</v>
      </c>
      <c r="C39" s="124" t="str">
        <f>IF(T37&gt;0,T37,IF(ISBLANK(T37),IF(T38&gt;0,T38,""),""))</f>
        <v>NEFT</v>
      </c>
      <c r="D39" s="124"/>
      <c r="E39" s="124"/>
      <c r="F39" s="35"/>
      <c r="G39" s="11"/>
      <c r="H39" s="24"/>
      <c r="I39" s="26"/>
      <c r="J39" s="26"/>
      <c r="K39" s="27"/>
      <c r="L39" s="16"/>
      <c r="M39" s="16"/>
      <c r="N39" s="36"/>
      <c r="O39" s="36"/>
      <c r="Q39" s="82"/>
      <c r="R39" s="19"/>
      <c r="S39" s="37"/>
      <c r="T39" s="16"/>
      <c r="U39" s="38"/>
      <c r="V39" s="39"/>
      <c r="W39" s="135"/>
    </row>
    <row r="40" spans="1:23" x14ac:dyDescent="0.25">
      <c r="A40" s="17"/>
      <c r="B40" s="28"/>
      <c r="C40" s="31"/>
      <c r="D40" s="31"/>
      <c r="E40" s="32"/>
      <c r="F40" s="10"/>
      <c r="G40" s="11"/>
      <c r="H40" s="92" t="s">
        <v>40</v>
      </c>
      <c r="I40" s="129" t="str">
        <f>Master!$B$8</f>
        <v>Mr. Rajesh Shashikant Thakkar</v>
      </c>
      <c r="J40" s="129"/>
      <c r="K40" s="129"/>
      <c r="L40" s="129"/>
      <c r="M40" s="129"/>
      <c r="N40" s="129"/>
      <c r="O40" s="73" t="s">
        <v>17</v>
      </c>
      <c r="P40" s="80"/>
      <c r="Q40" s="83"/>
      <c r="R40" s="81"/>
      <c r="S40" s="75" t="str">
        <f>Master!$B$9</f>
        <v>AEWPT2929R</v>
      </c>
      <c r="T40" s="72"/>
      <c r="U40" s="72"/>
      <c r="V40" s="40"/>
      <c r="W40" s="135"/>
    </row>
    <row r="41" spans="1:23" x14ac:dyDescent="0.25">
      <c r="A41" s="17"/>
      <c r="B41" s="7" t="s">
        <v>40</v>
      </c>
      <c r="C41" s="123" t="str">
        <f>IF(I40&gt;0,I40,"")</f>
        <v>Mr. Rajesh Shashikant Thakkar</v>
      </c>
      <c r="D41" s="124"/>
      <c r="E41" s="124"/>
      <c r="F41" s="35"/>
      <c r="G41" s="91"/>
      <c r="H41" s="6" t="s">
        <v>45</v>
      </c>
      <c r="I41" s="6"/>
      <c r="J41" s="76" t="str">
        <f>CONCATENATE(Master!$B$10," , ",Master!$B$11)</f>
        <v>A - 403, Darshanam Insignia, Vasna Bhayli Road , Vadodara, Gujarat</v>
      </c>
      <c r="K41" s="77"/>
      <c r="L41" s="77"/>
      <c r="M41" s="77"/>
      <c r="N41" s="77"/>
      <c r="O41" s="74"/>
      <c r="P41" s="74"/>
      <c r="Q41" s="77"/>
      <c r="R41" s="74"/>
      <c r="S41" s="74"/>
      <c r="T41" s="74"/>
      <c r="U41" s="74"/>
      <c r="V41" s="40"/>
      <c r="W41" s="135"/>
    </row>
    <row r="42" spans="1:23" x14ac:dyDescent="0.25">
      <c r="A42" s="17"/>
      <c r="B42" s="83" t="s">
        <v>44</v>
      </c>
      <c r="C42" s="126" t="str">
        <f>IF(J38&gt;0,J38,"")</f>
        <v>October</v>
      </c>
      <c r="D42" s="126"/>
      <c r="E42" s="126"/>
      <c r="F42" s="35"/>
      <c r="G42" s="11"/>
      <c r="H42" s="19"/>
      <c r="I42" s="19"/>
      <c r="J42" s="19"/>
      <c r="K42" s="19"/>
      <c r="L42" s="19"/>
      <c r="M42" s="19"/>
      <c r="N42" s="19"/>
      <c r="O42" s="19"/>
      <c r="P42" s="19"/>
      <c r="Q42" s="82"/>
      <c r="R42" s="19"/>
      <c r="S42" s="19"/>
      <c r="T42" s="19"/>
      <c r="U42" s="19"/>
      <c r="V42" s="40"/>
      <c r="W42" s="135"/>
    </row>
    <row r="43" spans="1:23" x14ac:dyDescent="0.25">
      <c r="A43" s="41"/>
      <c r="B43" s="6" t="s">
        <v>39</v>
      </c>
      <c r="C43" s="138" t="str">
        <f>J44</f>
        <v>A - 16, Priya Darshini Nagar, Opp. Bundy Tubes,Makarpura Road, Vadodara, Gujarat</v>
      </c>
      <c r="D43" s="138"/>
      <c r="E43" s="138"/>
      <c r="F43" s="35"/>
      <c r="G43" s="11"/>
      <c r="H43" s="13" t="s">
        <v>41</v>
      </c>
      <c r="J43" s="127" t="str">
        <f>Master!$B$2</f>
        <v>Lakhbir Singh Farhaman</v>
      </c>
      <c r="K43" s="127"/>
      <c r="L43" s="127"/>
      <c r="M43" s="127"/>
      <c r="N43" s="127"/>
      <c r="O43" s="73" t="s">
        <v>17</v>
      </c>
      <c r="P43" s="80"/>
      <c r="Q43" s="83"/>
      <c r="R43" s="81"/>
      <c r="S43" s="75" t="str">
        <f>Master!$B$5</f>
        <v>AACPF0324Q</v>
      </c>
      <c r="T43" s="72"/>
      <c r="U43" s="72"/>
      <c r="V43" s="40"/>
      <c r="W43" s="135"/>
    </row>
    <row r="44" spans="1:23" x14ac:dyDescent="0.25">
      <c r="A44" s="42"/>
      <c r="B44" s="80"/>
      <c r="C44" s="139"/>
      <c r="D44" s="140"/>
      <c r="E44" s="140"/>
      <c r="F44" s="10"/>
      <c r="G44" s="11"/>
      <c r="H44" s="143" t="s">
        <v>48</v>
      </c>
      <c r="I44" s="144"/>
      <c r="J44" s="89" t="str">
        <f>CONCATENATE(Master!$B$3,",",Master!$B$4)</f>
        <v>A - 16, Priya Darshini Nagar, Opp. Bundy Tubes,Makarpura Road, Vadodara, Gujarat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40"/>
      <c r="W44" s="135"/>
    </row>
    <row r="45" spans="1:23" ht="15" customHeight="1" x14ac:dyDescent="0.25">
      <c r="A45" s="17"/>
      <c r="B45" s="83"/>
      <c r="C45" s="141"/>
      <c r="D45" s="142"/>
      <c r="E45" s="142"/>
      <c r="F45" s="10"/>
      <c r="G45" s="11"/>
      <c r="H45" s="78"/>
      <c r="I45" s="61"/>
      <c r="J45" s="43"/>
      <c r="K45" s="43"/>
      <c r="L45" s="43"/>
      <c r="M45" s="43"/>
      <c r="N45" s="43"/>
      <c r="O45" s="43"/>
      <c r="P45" s="43"/>
      <c r="Q45" s="119" t="s">
        <v>0</v>
      </c>
      <c r="R45" s="119"/>
      <c r="S45" s="119"/>
      <c r="T45" s="119"/>
      <c r="U45" s="119"/>
      <c r="V45" s="40"/>
      <c r="W45" s="135"/>
    </row>
    <row r="46" spans="1:23" ht="15" customHeight="1" x14ac:dyDescent="0.25">
      <c r="A46" s="65"/>
      <c r="B46" s="45"/>
      <c r="C46" s="46"/>
      <c r="D46" s="46"/>
      <c r="E46" s="46"/>
      <c r="F46" s="47"/>
      <c r="G46" s="48"/>
      <c r="H46" s="45"/>
      <c r="I46" s="46"/>
      <c r="J46" s="46"/>
      <c r="K46" s="46"/>
      <c r="L46" s="46"/>
      <c r="M46" s="49"/>
      <c r="N46" s="50"/>
      <c r="O46" s="51"/>
      <c r="P46" s="50"/>
      <c r="Q46" s="120"/>
      <c r="R46" s="120"/>
      <c r="S46" s="120"/>
      <c r="T46" s="120"/>
      <c r="U46" s="120"/>
      <c r="V46" s="52"/>
      <c r="W46" s="135"/>
    </row>
    <row r="47" spans="1:23" ht="15.75" x14ac:dyDescent="0.25">
      <c r="A47" s="58"/>
      <c r="B47" s="54"/>
      <c r="C47" s="54"/>
      <c r="D47" s="54"/>
      <c r="E47" s="54"/>
      <c r="F47" s="58"/>
      <c r="G47" s="58"/>
      <c r="H47" s="54"/>
      <c r="I47" s="54"/>
      <c r="J47" s="54"/>
      <c r="K47" s="54"/>
      <c r="L47" s="54"/>
      <c r="M47" s="56"/>
      <c r="N47" s="56"/>
      <c r="O47" s="56"/>
      <c r="P47" s="56"/>
      <c r="Q47" s="57"/>
      <c r="R47" s="57"/>
      <c r="S47" s="57"/>
      <c r="T47" s="57"/>
      <c r="U47" s="57"/>
      <c r="V47" s="58"/>
      <c r="W47" s="16"/>
    </row>
    <row r="48" spans="1:23" ht="15.75" x14ac:dyDescent="0.25">
      <c r="A48" s="7"/>
      <c r="B48" s="59"/>
      <c r="C48" s="59"/>
      <c r="D48" s="59"/>
      <c r="E48" s="59"/>
      <c r="F48" s="7"/>
      <c r="G48" s="7"/>
      <c r="H48" s="60"/>
      <c r="I48" s="60"/>
      <c r="J48" s="60"/>
      <c r="K48" s="60"/>
      <c r="L48" s="60"/>
      <c r="M48" s="61"/>
      <c r="N48" s="61"/>
      <c r="O48" s="61"/>
      <c r="P48" s="61"/>
      <c r="Q48" s="62"/>
      <c r="R48" s="62"/>
      <c r="S48" s="62"/>
      <c r="T48" s="62"/>
      <c r="U48" s="62"/>
      <c r="V48" s="7"/>
      <c r="W48" s="16"/>
    </row>
    <row r="49" spans="1:23" ht="31.5" x14ac:dyDescent="0.6">
      <c r="A49" s="4"/>
      <c r="B49" s="108" t="s">
        <v>32</v>
      </c>
      <c r="C49" s="108"/>
      <c r="D49" s="108"/>
      <c r="E49" s="108"/>
      <c r="F49" s="5"/>
      <c r="G49" s="109" t="s">
        <v>33</v>
      </c>
      <c r="H49" s="121"/>
      <c r="I49" s="121"/>
      <c r="J49" s="122"/>
      <c r="K49" s="121"/>
      <c r="L49" s="121"/>
      <c r="M49" s="121"/>
      <c r="N49" s="121"/>
      <c r="O49" s="121"/>
      <c r="P49" s="121"/>
      <c r="Q49" s="121"/>
      <c r="R49" s="121"/>
      <c r="S49" s="122"/>
      <c r="T49" s="122"/>
      <c r="U49" s="122"/>
      <c r="V49" s="121"/>
      <c r="W49" s="135"/>
    </row>
    <row r="50" spans="1:23" x14ac:dyDescent="0.25">
      <c r="A50" s="8"/>
      <c r="B50" s="9" t="s">
        <v>34</v>
      </c>
      <c r="C50" s="112">
        <f>IF(S50&gt;0,S50,"")</f>
        <v>8</v>
      </c>
      <c r="D50" s="112"/>
      <c r="E50" s="112"/>
      <c r="F50" s="10"/>
      <c r="G50" s="11"/>
      <c r="H50" s="84" t="s">
        <v>35</v>
      </c>
      <c r="I50" s="145">
        <f>Master!G9</f>
        <v>43434</v>
      </c>
      <c r="J50" s="145"/>
      <c r="K50" s="12"/>
      <c r="O50" s="14"/>
      <c r="P50" s="113" t="s">
        <v>36</v>
      </c>
      <c r="Q50" s="114"/>
      <c r="R50" s="115"/>
      <c r="S50" s="116">
        <f>S34+1</f>
        <v>8</v>
      </c>
      <c r="T50" s="117"/>
      <c r="U50" s="118"/>
      <c r="V50" s="15"/>
      <c r="W50" s="135"/>
    </row>
    <row r="51" spans="1:23" x14ac:dyDescent="0.25">
      <c r="A51" s="17"/>
      <c r="B51" s="18" t="s">
        <v>35</v>
      </c>
      <c r="C51" s="96">
        <f>IF(I50&gt;0,I50,"")</f>
        <v>43434</v>
      </c>
      <c r="D51" s="97"/>
      <c r="E51" s="97"/>
      <c r="F51" s="10"/>
      <c r="G51" s="11"/>
      <c r="I51" s="19"/>
      <c r="J51" s="19"/>
      <c r="K51" s="82"/>
      <c r="L51" s="87"/>
      <c r="S51" s="98"/>
      <c r="T51" s="99"/>
      <c r="U51" s="99"/>
      <c r="V51" s="20"/>
      <c r="W51" s="135"/>
    </row>
    <row r="52" spans="1:23" x14ac:dyDescent="0.25">
      <c r="A52" s="17"/>
      <c r="B52" s="21"/>
      <c r="C52" s="135"/>
      <c r="D52" s="135"/>
      <c r="E52" s="7"/>
      <c r="F52" s="10"/>
      <c r="G52" s="11"/>
      <c r="H52" s="106" t="s">
        <v>37</v>
      </c>
      <c r="I52" s="107"/>
      <c r="J52" s="88">
        <f>Master!F9</f>
        <v>10000</v>
      </c>
      <c r="K52" s="86"/>
      <c r="L52" s="86"/>
      <c r="M52" s="85"/>
      <c r="N52" s="23"/>
      <c r="S52" s="24" t="s">
        <v>38</v>
      </c>
      <c r="T52" s="104"/>
      <c r="U52" s="105"/>
      <c r="V52" s="25"/>
      <c r="W52" s="135"/>
    </row>
    <row r="53" spans="1:23" x14ac:dyDescent="0.25">
      <c r="A53" s="17"/>
      <c r="B53" s="21" t="s">
        <v>18</v>
      </c>
      <c r="C53" s="103">
        <f>Master!F9</f>
        <v>10000</v>
      </c>
      <c r="D53" s="103"/>
      <c r="E53" s="94"/>
      <c r="F53" s="10"/>
      <c r="G53" s="11"/>
      <c r="H53" s="106" t="s">
        <v>37</v>
      </c>
      <c r="I53" s="107"/>
      <c r="J53" s="132" t="str">
        <f>"Rs"&amp;IF(OR(J52&gt;1000000,J52&lt;=0),"",IF(J52&lt;1000,"",IF(MOD(J52,1000000)&gt;=100000,INDEX(numbers,TRUNC(MOD(J52,1000000)/100000,0)+1)&amp;" Hundred","")&amp;IF(MOD(J52,100000)&gt;=20000," "&amp;INDEX(tens,TRUNC(MOD(J52,100000)/10000,0)+1)&amp;IF(MOD(MOD(J52,100000),10000)&gt;=1000,"-"&amp;INDEX(numbers,TRUNC(MOD(MOD(J52,100000),10000)/1000,0)+1),""),IF(MOD(J52,100000)&gt;=1000," "&amp;INDEX(numbers,TRUNC(MOD(J52,100000)/1000,0)+1),""))&amp;" Thousand")&amp;IF(J52&lt;1,"Zero Dollars",IF(MOD(J52,1000)&gt;=100," "&amp;INDEX(numbers,TRUNC(MOD(J52,1000)/100,0)+1)&amp;" Hundred","")&amp;IF(MOD(J52,100)&gt;=20," "&amp;INDEX(tens,TRUNC(MOD(J52,100)/10,0)+1)&amp;IF(MOD(MOD(J52,100),10)&gt;=1,"-"&amp;INDEX(numbers,TRUNC(MOD(MOD(J52,100),10),0)+1),""),IF(MOD(J52,100)&gt;=1," "&amp;INDEX(numbers,TRUNC(MOD(J52,100),0)+1),""))&amp;"")&amp;""&amp;IF(MOD(J52,1)&lt;0.005,"",ROUND(MOD(J52,1)*100,0))&amp;" Only")</f>
        <v>Rs Ten Thousand Only</v>
      </c>
      <c r="K53" s="133"/>
      <c r="L53" s="133"/>
      <c r="M53" s="133"/>
      <c r="N53" s="133"/>
      <c r="O53" s="133"/>
      <c r="P53" s="133"/>
      <c r="Q53" s="134"/>
      <c r="S53" s="24" t="s">
        <v>53</v>
      </c>
      <c r="T53" s="101" t="s">
        <v>46</v>
      </c>
      <c r="U53" s="102"/>
      <c r="V53" s="29"/>
      <c r="W53" s="135"/>
    </row>
    <row r="54" spans="1:23" x14ac:dyDescent="0.25">
      <c r="A54" s="17"/>
      <c r="B54" s="30" t="str">
        <f>IF(T52&gt;0,"[X] Cash","[ ] Cash")</f>
        <v>[ ] Cash</v>
      </c>
      <c r="C54" s="31" t="str">
        <f>IF(T53&gt;0,"[X] Cheque","[ ] Cheque")</f>
        <v>[X] Cheque</v>
      </c>
      <c r="D54" s="31"/>
      <c r="E54" s="32"/>
      <c r="F54" s="10"/>
      <c r="G54" s="11"/>
      <c r="H54" s="106" t="s">
        <v>44</v>
      </c>
      <c r="I54" s="107"/>
      <c r="J54" s="130" t="str">
        <f>Master!D9</f>
        <v>November</v>
      </c>
      <c r="K54" s="131"/>
      <c r="L54" s="131"/>
      <c r="M54" s="16"/>
      <c r="N54" s="79"/>
      <c r="O54" s="33"/>
      <c r="S54" s="24"/>
      <c r="T54" s="128"/>
      <c r="U54" s="128"/>
      <c r="V54" s="29"/>
      <c r="W54" s="135"/>
    </row>
    <row r="55" spans="1:23" x14ac:dyDescent="0.25">
      <c r="A55" s="17"/>
      <c r="B55" s="34" t="s">
        <v>34</v>
      </c>
      <c r="C55" s="124" t="str">
        <f>IF(T53&gt;0,T53,IF(ISBLANK(T53),IF(T54&gt;0,T54,""),""))</f>
        <v>NEFT</v>
      </c>
      <c r="D55" s="124"/>
      <c r="E55" s="124"/>
      <c r="F55" s="35"/>
      <c r="G55" s="11"/>
      <c r="H55" s="24"/>
      <c r="I55" s="26"/>
      <c r="J55" s="26"/>
      <c r="K55" s="27"/>
      <c r="L55" s="16"/>
      <c r="M55" s="16"/>
      <c r="N55" s="36"/>
      <c r="O55" s="36"/>
      <c r="Q55" s="82"/>
      <c r="R55" s="19"/>
      <c r="S55" s="37"/>
      <c r="T55" s="16"/>
      <c r="U55" s="38"/>
      <c r="V55" s="39"/>
      <c r="W55" s="135"/>
    </row>
    <row r="56" spans="1:23" x14ac:dyDescent="0.25">
      <c r="A56" s="17"/>
      <c r="B56" s="28"/>
      <c r="C56" s="31"/>
      <c r="D56" s="31"/>
      <c r="E56" s="32"/>
      <c r="F56" s="10"/>
      <c r="G56" s="11"/>
      <c r="H56" s="92" t="s">
        <v>40</v>
      </c>
      <c r="I56" s="129" t="str">
        <f>Master!$B$8</f>
        <v>Mr. Rajesh Shashikant Thakkar</v>
      </c>
      <c r="J56" s="129"/>
      <c r="K56" s="129"/>
      <c r="L56" s="129"/>
      <c r="M56" s="129"/>
      <c r="N56" s="129"/>
      <c r="O56" s="73" t="s">
        <v>17</v>
      </c>
      <c r="P56" s="80"/>
      <c r="Q56" s="83"/>
      <c r="R56" s="81"/>
      <c r="S56" s="75" t="str">
        <f>Master!$B$9</f>
        <v>AEWPT2929R</v>
      </c>
      <c r="T56" s="72"/>
      <c r="U56" s="72"/>
      <c r="V56" s="40"/>
      <c r="W56" s="135"/>
    </row>
    <row r="57" spans="1:23" x14ac:dyDescent="0.25">
      <c r="A57" s="17"/>
      <c r="B57" s="7" t="s">
        <v>40</v>
      </c>
      <c r="C57" s="123" t="str">
        <f>IF(I56&gt;0,I56,"")</f>
        <v>Mr. Rajesh Shashikant Thakkar</v>
      </c>
      <c r="D57" s="124"/>
      <c r="E57" s="124"/>
      <c r="F57" s="35"/>
      <c r="G57" s="91"/>
      <c r="H57" s="6" t="s">
        <v>45</v>
      </c>
      <c r="I57" s="6"/>
      <c r="J57" s="76" t="str">
        <f>CONCATENATE(Master!$B$10," , ",Master!$B$11)</f>
        <v>A - 403, Darshanam Insignia, Vasna Bhayli Road , Vadodara, Gujarat</v>
      </c>
      <c r="K57" s="77"/>
      <c r="L57" s="77"/>
      <c r="M57" s="77"/>
      <c r="N57" s="77"/>
      <c r="O57" s="74"/>
      <c r="P57" s="74"/>
      <c r="Q57" s="77"/>
      <c r="R57" s="74"/>
      <c r="S57" s="74"/>
      <c r="T57" s="74"/>
      <c r="U57" s="74"/>
      <c r="V57" s="40"/>
      <c r="W57" s="135"/>
    </row>
    <row r="58" spans="1:23" x14ac:dyDescent="0.25">
      <c r="A58" s="17"/>
      <c r="B58" s="83" t="s">
        <v>44</v>
      </c>
      <c r="C58" s="126" t="str">
        <f>IF(J54&gt;0,J54,"")</f>
        <v>November</v>
      </c>
      <c r="D58" s="126"/>
      <c r="E58" s="126"/>
      <c r="F58" s="35"/>
      <c r="G58" s="11"/>
      <c r="H58" s="19"/>
      <c r="I58" s="19"/>
      <c r="J58" s="19"/>
      <c r="K58" s="19"/>
      <c r="L58" s="19"/>
      <c r="M58" s="19"/>
      <c r="N58" s="19"/>
      <c r="O58" s="19"/>
      <c r="P58" s="19"/>
      <c r="Q58" s="82"/>
      <c r="R58" s="19"/>
      <c r="S58" s="19"/>
      <c r="T58" s="19"/>
      <c r="U58" s="19"/>
      <c r="V58" s="40"/>
      <c r="W58" s="135"/>
    </row>
    <row r="59" spans="1:23" x14ac:dyDescent="0.25">
      <c r="A59" s="41"/>
      <c r="B59" s="6" t="s">
        <v>39</v>
      </c>
      <c r="C59" s="138" t="str">
        <f>J60</f>
        <v>A - 16, Priya Darshini Nagar, Opp. Bundy Tubes,Makarpura Road, Vadodara, Gujarat</v>
      </c>
      <c r="D59" s="138"/>
      <c r="E59" s="138"/>
      <c r="F59" s="35"/>
      <c r="G59" s="11"/>
      <c r="H59" s="13" t="s">
        <v>41</v>
      </c>
      <c r="J59" s="127" t="str">
        <f>Master!$B$2</f>
        <v>Lakhbir Singh Farhaman</v>
      </c>
      <c r="K59" s="127"/>
      <c r="L59" s="127"/>
      <c r="M59" s="127"/>
      <c r="N59" s="127"/>
      <c r="O59" s="73" t="s">
        <v>17</v>
      </c>
      <c r="P59" s="80"/>
      <c r="Q59" s="83"/>
      <c r="R59" s="81"/>
      <c r="S59" s="75" t="str">
        <f>Master!$B$5</f>
        <v>AACPF0324Q</v>
      </c>
      <c r="T59" s="72"/>
      <c r="U59" s="72"/>
      <c r="V59" s="40"/>
      <c r="W59" s="135"/>
    </row>
    <row r="60" spans="1:23" x14ac:dyDescent="0.25">
      <c r="A60" s="42"/>
      <c r="B60" s="80"/>
      <c r="C60" s="139"/>
      <c r="D60" s="140"/>
      <c r="E60" s="140"/>
      <c r="F60" s="10"/>
      <c r="G60" s="11"/>
      <c r="H60" s="143" t="s">
        <v>48</v>
      </c>
      <c r="I60" s="144"/>
      <c r="J60" s="89" t="str">
        <f>CONCATENATE(Master!$B$3,",",Master!$B$4)</f>
        <v>A - 16, Priya Darshini Nagar, Opp. Bundy Tubes,Makarpura Road, Vadodara, Gujarat</v>
      </c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40"/>
      <c r="W60" s="135"/>
    </row>
    <row r="61" spans="1:23" ht="15" customHeight="1" x14ac:dyDescent="0.25">
      <c r="A61" s="17"/>
      <c r="B61" s="83"/>
      <c r="C61" s="141"/>
      <c r="D61" s="142"/>
      <c r="E61" s="142"/>
      <c r="F61" s="10"/>
      <c r="G61" s="11"/>
      <c r="H61" s="78"/>
      <c r="I61" s="61"/>
      <c r="J61" s="43"/>
      <c r="K61" s="43"/>
      <c r="L61" s="43"/>
      <c r="M61" s="43"/>
      <c r="N61" s="43"/>
      <c r="O61" s="43"/>
      <c r="P61" s="43"/>
      <c r="Q61" s="119" t="s">
        <v>0</v>
      </c>
      <c r="R61" s="119"/>
      <c r="S61" s="119"/>
      <c r="T61" s="119"/>
      <c r="U61" s="119"/>
      <c r="V61" s="40"/>
      <c r="W61" s="135"/>
    </row>
    <row r="62" spans="1:23" ht="15" customHeight="1" x14ac:dyDescent="0.25">
      <c r="A62" s="65"/>
      <c r="B62" s="45"/>
      <c r="C62" s="46"/>
      <c r="D62" s="46"/>
      <c r="E62" s="46"/>
      <c r="F62" s="47"/>
      <c r="G62" s="48"/>
      <c r="H62" s="45"/>
      <c r="I62" s="46"/>
      <c r="J62" s="46"/>
      <c r="K62" s="46"/>
      <c r="L62" s="46"/>
      <c r="M62" s="49"/>
      <c r="N62" s="50"/>
      <c r="O62" s="51"/>
      <c r="P62" s="50"/>
      <c r="Q62" s="120"/>
      <c r="R62" s="120"/>
      <c r="S62" s="120"/>
      <c r="T62" s="120"/>
      <c r="U62" s="120"/>
      <c r="V62" s="52"/>
      <c r="W62" s="135"/>
    </row>
    <row r="63" spans="1:23" ht="15.75" x14ac:dyDescent="0.25">
      <c r="A63" s="66"/>
      <c r="B63" s="67"/>
      <c r="C63" s="68"/>
      <c r="D63" s="54"/>
      <c r="E63" s="68"/>
      <c r="F63" s="58"/>
      <c r="G63" s="66"/>
      <c r="H63" s="67"/>
      <c r="I63" s="68"/>
      <c r="J63" s="68"/>
      <c r="K63" s="68"/>
      <c r="L63" s="68"/>
      <c r="M63" s="56"/>
      <c r="N63" s="56"/>
      <c r="O63" s="56"/>
      <c r="P63" s="56"/>
      <c r="Q63" s="69"/>
      <c r="R63" s="69"/>
      <c r="S63" s="69"/>
      <c r="T63" s="69"/>
      <c r="U63" s="69"/>
      <c r="V63" s="70"/>
      <c r="W63" s="16"/>
    </row>
    <row r="64" spans="1:23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71"/>
    </row>
  </sheetData>
  <mergeCells count="108">
    <mergeCell ref="H54:I54"/>
    <mergeCell ref="J54:L54"/>
    <mergeCell ref="T54:U54"/>
    <mergeCell ref="C42:E42"/>
    <mergeCell ref="C43:E45"/>
    <mergeCell ref="J43:N43"/>
    <mergeCell ref="H44:I44"/>
    <mergeCell ref="Q45:U46"/>
    <mergeCell ref="H38:I38"/>
    <mergeCell ref="W49:W62"/>
    <mergeCell ref="C50:E50"/>
    <mergeCell ref="I50:J50"/>
    <mergeCell ref="P50:R50"/>
    <mergeCell ref="S50:U50"/>
    <mergeCell ref="C51:E51"/>
    <mergeCell ref="S51:U51"/>
    <mergeCell ref="C52:D52"/>
    <mergeCell ref="H52:I52"/>
    <mergeCell ref="T52:U52"/>
    <mergeCell ref="B49:E49"/>
    <mergeCell ref="G49:V49"/>
    <mergeCell ref="Q61:U62"/>
    <mergeCell ref="C53:D53"/>
    <mergeCell ref="C55:E55"/>
    <mergeCell ref="I56:N56"/>
    <mergeCell ref="C57:E57"/>
    <mergeCell ref="C58:E58"/>
    <mergeCell ref="C59:E61"/>
    <mergeCell ref="J59:N59"/>
    <mergeCell ref="H60:I60"/>
    <mergeCell ref="H53:I53"/>
    <mergeCell ref="J53:Q53"/>
    <mergeCell ref="T53:U53"/>
    <mergeCell ref="B33:E33"/>
    <mergeCell ref="G33:V33"/>
    <mergeCell ref="W33:W46"/>
    <mergeCell ref="C34:E34"/>
    <mergeCell ref="I34:J34"/>
    <mergeCell ref="P34:R34"/>
    <mergeCell ref="S34:U34"/>
    <mergeCell ref="C35:E35"/>
    <mergeCell ref="S35:U35"/>
    <mergeCell ref="J38:L38"/>
    <mergeCell ref="T38:U38"/>
    <mergeCell ref="C39:E39"/>
    <mergeCell ref="I40:N40"/>
    <mergeCell ref="C41:E41"/>
    <mergeCell ref="C36:D36"/>
    <mergeCell ref="H36:I36"/>
    <mergeCell ref="T36:U36"/>
    <mergeCell ref="H37:I37"/>
    <mergeCell ref="J37:Q37"/>
    <mergeCell ref="T37:U37"/>
    <mergeCell ref="C37:D37"/>
    <mergeCell ref="C23:E23"/>
    <mergeCell ref="I24:N24"/>
    <mergeCell ref="C25:E25"/>
    <mergeCell ref="C26:E26"/>
    <mergeCell ref="C27:E29"/>
    <mergeCell ref="J27:N27"/>
    <mergeCell ref="H28:I28"/>
    <mergeCell ref="T20:U20"/>
    <mergeCell ref="H21:I21"/>
    <mergeCell ref="J21:Q21"/>
    <mergeCell ref="T21:U21"/>
    <mergeCell ref="H22:I22"/>
    <mergeCell ref="J22:L22"/>
    <mergeCell ref="T22:U22"/>
    <mergeCell ref="Q29:U30"/>
    <mergeCell ref="C21:D21"/>
    <mergeCell ref="Y17:AC20"/>
    <mergeCell ref="C18:E18"/>
    <mergeCell ref="I18:J18"/>
    <mergeCell ref="P18:R18"/>
    <mergeCell ref="S18:U18"/>
    <mergeCell ref="C19:E19"/>
    <mergeCell ref="S19:U19"/>
    <mergeCell ref="C20:D20"/>
    <mergeCell ref="H20:I20"/>
    <mergeCell ref="W17:W30"/>
    <mergeCell ref="C10:E10"/>
    <mergeCell ref="C11:E13"/>
    <mergeCell ref="J11:N11"/>
    <mergeCell ref="H12:I12"/>
    <mergeCell ref="Q13:U14"/>
    <mergeCell ref="B17:E17"/>
    <mergeCell ref="G17:V17"/>
    <mergeCell ref="H6:I6"/>
    <mergeCell ref="J6:L6"/>
    <mergeCell ref="T6:U6"/>
    <mergeCell ref="C7:E7"/>
    <mergeCell ref="I8:N8"/>
    <mergeCell ref="C9:E9"/>
    <mergeCell ref="C3:E3"/>
    <mergeCell ref="S3:U3"/>
    <mergeCell ref="C4:D4"/>
    <mergeCell ref="H4:I4"/>
    <mergeCell ref="T4:U4"/>
    <mergeCell ref="H5:I5"/>
    <mergeCell ref="J5:Q5"/>
    <mergeCell ref="T5:U5"/>
    <mergeCell ref="B1:E1"/>
    <mergeCell ref="G1:V1"/>
    <mergeCell ref="C2:E2"/>
    <mergeCell ref="I2:J2"/>
    <mergeCell ref="P2:R2"/>
    <mergeCell ref="S2:U2"/>
    <mergeCell ref="C5:D5"/>
  </mergeCells>
  <conditionalFormatting sqref="B1:E1 B17:E17 G1:V1 G17:V17 B33:E33 G33:V33 B49:E49 G49:V49">
    <cfRule type="expression" dxfId="5" priority="1" stopIfTrue="1">
      <formula>IF($W$2="No Color",TRUE,FALSE)</formula>
    </cfRule>
    <cfRule type="expression" dxfId="4" priority="2" stopIfTrue="1">
      <formula>IF($W$2="Red",TRUE,FALSE)</formula>
    </cfRule>
    <cfRule type="expression" dxfId="3" priority="3" stopIfTrue="1">
      <formula>IF($W$2="Green",TRUE,FALSE)</formula>
    </cfRule>
  </conditionalFormatting>
  <pageMargins left="0.118110236220472" right="0.118110236220472" top="0.196850393700787" bottom="0.196850393700787" header="0.511811023622047" footer="0.118110236220472"/>
  <pageSetup paperSize="9" scale="80" firstPageNumber="0" orientation="portrait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showGridLines="0" workbookViewId="0">
      <selection activeCell="Q55" sqref="Q55"/>
    </sheetView>
  </sheetViews>
  <sheetFormatPr defaultRowHeight="15" x14ac:dyDescent="0.25"/>
  <cols>
    <col min="1" max="1" width="0.59765625" style="13" customWidth="1"/>
    <col min="2" max="2" width="7.5" style="13" customWidth="1"/>
    <col min="3" max="3" width="6.09765625" style="13" customWidth="1"/>
    <col min="4" max="4" width="5.5" style="13" customWidth="1"/>
    <col min="5" max="5" width="8.796875" style="13" customWidth="1"/>
    <col min="6" max="7" width="0.59765625" style="13" customWidth="1"/>
    <col min="8" max="8" width="3.5" style="13" customWidth="1"/>
    <col min="9" max="9" width="8.59765625" style="13" customWidth="1"/>
    <col min="10" max="10" width="9" style="13" customWidth="1"/>
    <col min="11" max="11" width="2.296875" style="13" customWidth="1"/>
    <col min="12" max="12" width="4.59765625" style="13" customWidth="1"/>
    <col min="13" max="13" width="3.59765625" style="13" customWidth="1"/>
    <col min="14" max="14" width="5.796875" style="13" customWidth="1"/>
    <col min="15" max="15" width="1.296875" style="13" customWidth="1"/>
    <col min="16" max="16" width="2.5" style="13" bestFit="1" customWidth="1"/>
    <col min="17" max="17" width="5.59765625" style="13" customWidth="1"/>
    <col min="18" max="18" width="3.296875" style="13" customWidth="1"/>
    <col min="19" max="19" width="5.796875" style="13" customWidth="1"/>
    <col min="20" max="20" width="2.296875" style="13" customWidth="1"/>
    <col min="21" max="21" width="3.59765625" style="13" customWidth="1"/>
    <col min="22" max="22" width="0.59765625" style="14" customWidth="1"/>
    <col min="23" max="23" width="2.5" style="7" hidden="1" customWidth="1"/>
    <col min="24" max="16384" width="8.796875" style="7"/>
  </cols>
  <sheetData>
    <row r="1" spans="1:29" ht="31.5" x14ac:dyDescent="0.6">
      <c r="A1" s="4"/>
      <c r="B1" s="108" t="s">
        <v>32</v>
      </c>
      <c r="C1" s="108"/>
      <c r="D1" s="108"/>
      <c r="E1" s="108"/>
      <c r="F1" s="5"/>
      <c r="G1" s="109" t="s">
        <v>33</v>
      </c>
      <c r="H1" s="110"/>
      <c r="I1" s="111"/>
      <c r="J1" s="111"/>
      <c r="K1" s="110"/>
      <c r="L1" s="110"/>
      <c r="M1" s="110"/>
      <c r="N1" s="110"/>
      <c r="O1" s="110"/>
      <c r="P1" s="110"/>
      <c r="Q1" s="110"/>
      <c r="R1" s="110"/>
      <c r="S1" s="111"/>
      <c r="T1" s="111"/>
      <c r="U1" s="111"/>
      <c r="V1" s="110"/>
      <c r="W1" s="6"/>
    </row>
    <row r="2" spans="1:29" x14ac:dyDescent="0.25">
      <c r="A2" s="8"/>
      <c r="B2" s="9" t="s">
        <v>34</v>
      </c>
      <c r="C2" s="112">
        <f>IF(S2&gt;0,S2,"")</f>
        <v>9</v>
      </c>
      <c r="D2" s="112"/>
      <c r="E2" s="112"/>
      <c r="F2" s="10"/>
      <c r="G2" s="11"/>
      <c r="H2" s="84" t="s">
        <v>35</v>
      </c>
      <c r="I2" s="145">
        <f>Master!G10</f>
        <v>43465</v>
      </c>
      <c r="J2" s="145"/>
      <c r="K2" s="12"/>
      <c r="O2" s="14"/>
      <c r="P2" s="113" t="s">
        <v>36</v>
      </c>
      <c r="Q2" s="114"/>
      <c r="R2" s="115"/>
      <c r="S2" s="116">
        <f>'Rent Receipt with Slip (2)'!S50:U50+1</f>
        <v>9</v>
      </c>
      <c r="T2" s="117"/>
      <c r="U2" s="118"/>
      <c r="V2" s="15"/>
      <c r="W2" s="16" t="s">
        <v>52</v>
      </c>
    </row>
    <row r="3" spans="1:29" ht="15.75" thickBot="1" x14ac:dyDescent="0.3">
      <c r="A3" s="17"/>
      <c r="B3" s="18" t="s">
        <v>35</v>
      </c>
      <c r="C3" s="96">
        <f>IF(I2&gt;0,I2,"")</f>
        <v>43465</v>
      </c>
      <c r="D3" s="97"/>
      <c r="E3" s="97"/>
      <c r="F3" s="10"/>
      <c r="G3" s="11"/>
      <c r="I3" s="19"/>
      <c r="J3" s="19"/>
      <c r="K3" s="82"/>
      <c r="L3" s="87"/>
      <c r="S3" s="98"/>
      <c r="T3" s="99"/>
      <c r="U3" s="99"/>
      <c r="V3" s="20"/>
      <c r="W3" s="6"/>
    </row>
    <row r="4" spans="1:29" x14ac:dyDescent="0.25">
      <c r="A4" s="17"/>
      <c r="B4" s="21"/>
      <c r="C4" s="100"/>
      <c r="D4" s="100"/>
      <c r="E4" s="22"/>
      <c r="F4" s="10"/>
      <c r="G4" s="11"/>
      <c r="H4" s="106" t="s">
        <v>37</v>
      </c>
      <c r="I4" s="107"/>
      <c r="J4" s="88">
        <f>Master!F10</f>
        <v>10000</v>
      </c>
      <c r="K4" s="86"/>
      <c r="L4" s="86"/>
      <c r="M4" s="85"/>
      <c r="N4" s="23"/>
      <c r="S4" s="24" t="s">
        <v>38</v>
      </c>
      <c r="T4" s="104"/>
      <c r="U4" s="105"/>
      <c r="V4" s="25"/>
      <c r="W4" s="6"/>
    </row>
    <row r="5" spans="1:29" x14ac:dyDescent="0.25">
      <c r="A5" s="17"/>
      <c r="B5" s="21" t="s">
        <v>18</v>
      </c>
      <c r="C5" s="103">
        <f>Master!F10</f>
        <v>10000</v>
      </c>
      <c r="D5" s="103"/>
      <c r="E5" s="94"/>
      <c r="F5" s="10"/>
      <c r="G5" s="11"/>
      <c r="H5" s="106" t="s">
        <v>37</v>
      </c>
      <c r="I5" s="107"/>
      <c r="J5" s="132" t="str">
        <f>"Rs"&amp;IF(OR(J4&gt;1000000,J4&lt;=0),"",IF(J4&lt;1000,"",IF(MOD(J4,1000000)&gt;=100000,INDEX(numbers,TRUNC(MOD(J4,1000000)/100000,0)+1)&amp;" Hundred","")&amp;IF(MOD(J4,100000)&gt;=20000," "&amp;INDEX(tens,TRUNC(MOD(J4,100000)/10000,0)+1)&amp;IF(MOD(MOD(J4,100000),10000)&gt;=1000,"-"&amp;INDEX(numbers,TRUNC(MOD(MOD(J4,100000),10000)/1000,0)+1),""),IF(MOD(J4,100000)&gt;=1000," "&amp;INDEX(numbers,TRUNC(MOD(J4,100000)/1000,0)+1),""))&amp;" Thousand")&amp;IF(J4&lt;1,"Zero Dollars",IF(MOD(J4,1000)&gt;=100," "&amp;INDEX(numbers,TRUNC(MOD(J4,1000)/100,0)+1)&amp;" Hundred","")&amp;IF(MOD(J4,100)&gt;=20," "&amp;INDEX(tens,TRUNC(MOD(J4,100)/10,0)+1)&amp;IF(MOD(MOD(J4,100),10)&gt;=1,"-"&amp;INDEX(numbers,TRUNC(MOD(MOD(J4,100),10),0)+1),""),IF(MOD(J4,100)&gt;=1," "&amp;INDEX(numbers,TRUNC(MOD(J4,100),0)+1),""))&amp;"")&amp;""&amp;IF(MOD(J4,1)&lt;0.005,"",ROUND(MOD(J4,1)*100,0))&amp;" Only")</f>
        <v>Rs Ten Thousand Only</v>
      </c>
      <c r="K5" s="133"/>
      <c r="L5" s="133"/>
      <c r="M5" s="133"/>
      <c r="N5" s="133"/>
      <c r="O5" s="133"/>
      <c r="P5" s="133"/>
      <c r="Q5" s="134"/>
      <c r="S5" s="24" t="s">
        <v>53</v>
      </c>
      <c r="T5" s="101" t="s">
        <v>46</v>
      </c>
      <c r="U5" s="102"/>
      <c r="V5" s="25"/>
      <c r="W5" s="6"/>
    </row>
    <row r="6" spans="1:29" x14ac:dyDescent="0.25">
      <c r="A6" s="17"/>
      <c r="B6" s="30" t="str">
        <f>IF(T4&gt;0,"[X] Cash","[ ] Cash")</f>
        <v>[ ] Cash</v>
      </c>
      <c r="C6" s="31" t="str">
        <f>IF(T5&gt;0,"[X] Cheque","[ ] Cheque")</f>
        <v>[X] Cheque</v>
      </c>
      <c r="D6" s="31"/>
      <c r="E6" s="32"/>
      <c r="F6" s="10"/>
      <c r="G6" s="11"/>
      <c r="H6" s="106" t="s">
        <v>44</v>
      </c>
      <c r="I6" s="107"/>
      <c r="J6" s="130" t="str">
        <f>Master!D10</f>
        <v>December</v>
      </c>
      <c r="K6" s="131"/>
      <c r="L6" s="131"/>
      <c r="M6" s="16"/>
      <c r="N6" s="79"/>
      <c r="O6" s="33"/>
      <c r="S6" s="24"/>
      <c r="T6" s="128"/>
      <c r="U6" s="128"/>
      <c r="V6" s="25"/>
      <c r="W6" s="6"/>
    </row>
    <row r="7" spans="1:29" x14ac:dyDescent="0.25">
      <c r="A7" s="17"/>
      <c r="B7" s="34" t="s">
        <v>34</v>
      </c>
      <c r="C7" s="124" t="str">
        <f>IF(T5&gt;0,T5,IF(ISBLANK(T5),IF(T6&gt;0,T6,""),""))</f>
        <v>NEFT</v>
      </c>
      <c r="D7" s="124"/>
      <c r="E7" s="124"/>
      <c r="F7" s="35"/>
      <c r="G7" s="11"/>
      <c r="H7" s="24"/>
      <c r="I7" s="26"/>
      <c r="J7" s="26"/>
      <c r="K7" s="27"/>
      <c r="L7" s="16"/>
      <c r="M7" s="16"/>
      <c r="N7" s="36"/>
      <c r="O7" s="36"/>
      <c r="Q7" s="82"/>
      <c r="R7" s="19"/>
      <c r="S7" s="37"/>
      <c r="T7" s="16"/>
      <c r="U7" s="38"/>
      <c r="V7" s="39"/>
      <c r="W7" s="6"/>
    </row>
    <row r="8" spans="1:29" x14ac:dyDescent="0.25">
      <c r="A8" s="17"/>
      <c r="B8" s="28"/>
      <c r="C8" s="31"/>
      <c r="D8" s="31"/>
      <c r="E8" s="32"/>
      <c r="F8" s="10"/>
      <c r="G8" s="11"/>
      <c r="H8" s="92" t="s">
        <v>40</v>
      </c>
      <c r="I8" s="129" t="str">
        <f>Master!$B$8</f>
        <v>Mr. Rajesh Shashikant Thakkar</v>
      </c>
      <c r="J8" s="129"/>
      <c r="K8" s="129"/>
      <c r="L8" s="129"/>
      <c r="M8" s="129"/>
      <c r="N8" s="129"/>
      <c r="O8" s="73" t="s">
        <v>17</v>
      </c>
      <c r="P8" s="80"/>
      <c r="Q8" s="83"/>
      <c r="R8" s="81"/>
      <c r="S8" s="75" t="str">
        <f>Master!$B$9</f>
        <v>AEWPT2929R</v>
      </c>
      <c r="T8" s="72"/>
      <c r="U8" s="72"/>
      <c r="V8" s="40"/>
      <c r="W8" s="6"/>
    </row>
    <row r="9" spans="1:29" x14ac:dyDescent="0.25">
      <c r="A9" s="8"/>
      <c r="B9" s="7" t="s">
        <v>40</v>
      </c>
      <c r="C9" s="123" t="str">
        <f>IF(I8&gt;0,I8,"")</f>
        <v>Mr. Rajesh Shashikant Thakkar</v>
      </c>
      <c r="D9" s="124"/>
      <c r="E9" s="124"/>
      <c r="F9" s="35"/>
      <c r="G9" s="91"/>
      <c r="H9" s="6" t="s">
        <v>45</v>
      </c>
      <c r="I9" s="6"/>
      <c r="J9" s="76" t="str">
        <f>CONCATENATE(Master!$B$10," , ",Master!$B$11)</f>
        <v>A - 403, Darshanam Insignia, Vasna Bhayli Road , Vadodara, Gujarat</v>
      </c>
      <c r="K9" s="77"/>
      <c r="L9" s="77"/>
      <c r="M9" s="77"/>
      <c r="N9" s="77"/>
      <c r="O9" s="74"/>
      <c r="P9" s="74"/>
      <c r="Q9" s="77"/>
      <c r="R9" s="74"/>
      <c r="S9" s="74"/>
      <c r="T9" s="74"/>
      <c r="U9" s="74"/>
      <c r="V9" s="40"/>
      <c r="W9" s="6"/>
    </row>
    <row r="10" spans="1:29" ht="18" customHeight="1" x14ac:dyDescent="0.25">
      <c r="A10" s="17"/>
      <c r="B10" s="73" t="s">
        <v>44</v>
      </c>
      <c r="C10" s="125" t="str">
        <f>IF(J6&gt;0,J6,"")</f>
        <v>December</v>
      </c>
      <c r="D10" s="126"/>
      <c r="E10" s="126"/>
      <c r="F10" s="35"/>
      <c r="G10" s="11"/>
      <c r="H10" s="19"/>
      <c r="I10" s="19"/>
      <c r="J10" s="19"/>
      <c r="K10" s="19"/>
      <c r="L10" s="19"/>
      <c r="M10" s="19"/>
      <c r="N10" s="19"/>
      <c r="O10" s="19"/>
      <c r="P10" s="19"/>
      <c r="Q10" s="82"/>
      <c r="R10" s="19"/>
      <c r="S10" s="19"/>
      <c r="T10" s="19"/>
      <c r="U10" s="19"/>
      <c r="V10" s="40"/>
      <c r="W10" s="6"/>
    </row>
    <row r="11" spans="1:29" x14ac:dyDescent="0.25">
      <c r="A11" s="41"/>
      <c r="B11" s="6" t="s">
        <v>39</v>
      </c>
      <c r="C11" s="138" t="str">
        <f>J12</f>
        <v>A - 16, Priya Darshini Nagar, Opp. Bundy Tubes,Makarpura Road, Vadodara, Gujarat</v>
      </c>
      <c r="D11" s="138"/>
      <c r="E11" s="138"/>
      <c r="F11" s="35"/>
      <c r="G11" s="11"/>
      <c r="H11" s="13" t="s">
        <v>41</v>
      </c>
      <c r="J11" s="127" t="str">
        <f>Master!$B$2</f>
        <v>Lakhbir Singh Farhaman</v>
      </c>
      <c r="K11" s="127"/>
      <c r="L11" s="127"/>
      <c r="M11" s="127"/>
      <c r="N11" s="127"/>
      <c r="O11" s="73" t="s">
        <v>17</v>
      </c>
      <c r="P11" s="80"/>
      <c r="Q11" s="83"/>
      <c r="R11" s="81"/>
      <c r="S11" s="75" t="str">
        <f>Master!$B$5</f>
        <v>AACPF0324Q</v>
      </c>
      <c r="T11" s="72"/>
      <c r="U11" s="72"/>
      <c r="V11" s="40"/>
      <c r="W11" s="6"/>
    </row>
    <row r="12" spans="1:29" x14ac:dyDescent="0.25">
      <c r="A12" s="42"/>
      <c r="B12" s="80"/>
      <c r="C12" s="139"/>
      <c r="D12" s="140"/>
      <c r="E12" s="140"/>
      <c r="F12" s="10"/>
      <c r="G12" s="11"/>
      <c r="H12" s="143" t="s">
        <v>48</v>
      </c>
      <c r="I12" s="144"/>
      <c r="J12" s="89" t="str">
        <f>CONCATENATE(Master!$B$3,",",Master!$B$4)</f>
        <v>A - 16, Priya Darshini Nagar, Opp. Bundy Tubes,Makarpura Road, Vadodara, Gujarat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40"/>
      <c r="W12" s="6"/>
    </row>
    <row r="13" spans="1:29" x14ac:dyDescent="0.25">
      <c r="A13" s="8"/>
      <c r="B13" s="83"/>
      <c r="C13" s="141"/>
      <c r="D13" s="142"/>
      <c r="E13" s="142"/>
      <c r="F13" s="10"/>
      <c r="G13" s="11"/>
      <c r="H13" s="78"/>
      <c r="I13" s="61"/>
      <c r="J13" s="43"/>
      <c r="K13" s="43"/>
      <c r="L13" s="43"/>
      <c r="M13" s="43"/>
      <c r="N13" s="43"/>
      <c r="O13" s="43"/>
      <c r="P13" s="43"/>
      <c r="Q13" s="119" t="s">
        <v>0</v>
      </c>
      <c r="R13" s="119"/>
      <c r="S13" s="119"/>
      <c r="T13" s="119"/>
      <c r="U13" s="119"/>
      <c r="V13" s="40"/>
      <c r="W13" s="6"/>
    </row>
    <row r="14" spans="1:29" x14ac:dyDescent="0.25">
      <c r="A14" s="44"/>
      <c r="B14" s="45"/>
      <c r="C14" s="46"/>
      <c r="D14" s="46"/>
      <c r="E14" s="46"/>
      <c r="F14" s="47"/>
      <c r="G14" s="48"/>
      <c r="H14" s="45"/>
      <c r="I14" s="46"/>
      <c r="J14" s="46"/>
      <c r="K14" s="46"/>
      <c r="L14" s="46"/>
      <c r="M14" s="49"/>
      <c r="N14" s="50"/>
      <c r="O14" s="51"/>
      <c r="P14" s="50"/>
      <c r="Q14" s="120"/>
      <c r="R14" s="120"/>
      <c r="S14" s="120"/>
      <c r="T14" s="120"/>
      <c r="U14" s="120"/>
      <c r="V14" s="52"/>
      <c r="W14" s="6"/>
    </row>
    <row r="15" spans="1:29" ht="15.75" x14ac:dyDescent="0.25">
      <c r="A15" s="53"/>
      <c r="B15" s="54"/>
      <c r="C15" s="54"/>
      <c r="D15" s="54"/>
      <c r="E15" s="54"/>
      <c r="F15" s="53"/>
      <c r="G15" s="53"/>
      <c r="H15" s="54"/>
      <c r="I15" s="54"/>
      <c r="J15" s="54"/>
      <c r="K15" s="54"/>
      <c r="L15" s="54"/>
      <c r="M15" s="55"/>
      <c r="N15" s="56"/>
      <c r="O15" s="56"/>
      <c r="P15" s="56"/>
      <c r="Q15" s="57"/>
      <c r="R15" s="57"/>
      <c r="S15" s="57"/>
      <c r="T15" s="57"/>
      <c r="U15" s="57"/>
      <c r="V15" s="58"/>
      <c r="W15" s="6"/>
    </row>
    <row r="16" spans="1:29" ht="15.75" x14ac:dyDescent="0.25">
      <c r="A16" s="7"/>
      <c r="B16" s="59"/>
      <c r="C16" s="59"/>
      <c r="D16" s="59"/>
      <c r="E16" s="59"/>
      <c r="F16" s="7"/>
      <c r="G16" s="7"/>
      <c r="H16" s="60"/>
      <c r="I16" s="60"/>
      <c r="J16" s="60"/>
      <c r="K16" s="60"/>
      <c r="L16" s="60"/>
      <c r="M16" s="61"/>
      <c r="N16" s="61"/>
      <c r="O16" s="61"/>
      <c r="P16" s="61"/>
      <c r="Q16" s="62"/>
      <c r="R16" s="62"/>
      <c r="S16" s="62"/>
      <c r="T16" s="62"/>
      <c r="U16" s="62"/>
      <c r="V16" s="7"/>
      <c r="W16" s="16"/>
      <c r="Y16" s="63" t="s">
        <v>42</v>
      </c>
      <c r="Z16" s="63"/>
      <c r="AA16" s="63"/>
      <c r="AB16" s="63"/>
      <c r="AC16" s="63"/>
    </row>
    <row r="17" spans="1:29" ht="31.5" customHeight="1" x14ac:dyDescent="0.6">
      <c r="A17" s="4"/>
      <c r="B17" s="108" t="s">
        <v>32</v>
      </c>
      <c r="C17" s="108"/>
      <c r="D17" s="108"/>
      <c r="E17" s="108"/>
      <c r="F17" s="5"/>
      <c r="G17" s="109" t="s">
        <v>33</v>
      </c>
      <c r="H17" s="121"/>
      <c r="I17" s="121"/>
      <c r="J17" s="122"/>
      <c r="K17" s="121"/>
      <c r="L17" s="121"/>
      <c r="M17" s="121"/>
      <c r="N17" s="121"/>
      <c r="O17" s="121"/>
      <c r="P17" s="121"/>
      <c r="Q17" s="121"/>
      <c r="R17" s="121"/>
      <c r="S17" s="122"/>
      <c r="T17" s="122"/>
      <c r="U17" s="122"/>
      <c r="V17" s="121"/>
      <c r="W17" s="135"/>
      <c r="Y17" s="136" t="s">
        <v>43</v>
      </c>
      <c r="Z17" s="136"/>
      <c r="AA17" s="136"/>
      <c r="AB17" s="136"/>
      <c r="AC17" s="136"/>
    </row>
    <row r="18" spans="1:29" x14ac:dyDescent="0.25">
      <c r="A18" s="8"/>
      <c r="B18" s="9" t="s">
        <v>34</v>
      </c>
      <c r="C18" s="112">
        <f>IF(S18&gt;0,S18,"")</f>
        <v>10</v>
      </c>
      <c r="D18" s="112"/>
      <c r="E18" s="112"/>
      <c r="F18" s="10"/>
      <c r="G18" s="11"/>
      <c r="H18" s="84" t="s">
        <v>35</v>
      </c>
      <c r="I18" s="145">
        <f>Master!G11</f>
        <v>43496</v>
      </c>
      <c r="J18" s="145"/>
      <c r="K18" s="12"/>
      <c r="O18" s="14"/>
      <c r="P18" s="113" t="s">
        <v>36</v>
      </c>
      <c r="Q18" s="114"/>
      <c r="R18" s="115"/>
      <c r="S18" s="116">
        <f>S2+1</f>
        <v>10</v>
      </c>
      <c r="T18" s="117"/>
      <c r="U18" s="118"/>
      <c r="V18" s="15"/>
      <c r="W18" s="135"/>
      <c r="Y18" s="137"/>
      <c r="Z18" s="137"/>
      <c r="AA18" s="137"/>
      <c r="AB18" s="137"/>
      <c r="AC18" s="137"/>
    </row>
    <row r="19" spans="1:29" x14ac:dyDescent="0.25">
      <c r="A19" s="17"/>
      <c r="B19" s="18" t="s">
        <v>35</v>
      </c>
      <c r="C19" s="96">
        <f>IF(I18&gt;0,I18,"")</f>
        <v>43496</v>
      </c>
      <c r="D19" s="97"/>
      <c r="E19" s="97"/>
      <c r="F19" s="10"/>
      <c r="G19" s="11"/>
      <c r="I19" s="19"/>
      <c r="J19" s="19"/>
      <c r="K19" s="82"/>
      <c r="L19" s="87"/>
      <c r="S19" s="98"/>
      <c r="T19" s="99"/>
      <c r="U19" s="99"/>
      <c r="V19" s="20"/>
      <c r="W19" s="135"/>
      <c r="Y19" s="137"/>
      <c r="Z19" s="137"/>
      <c r="AA19" s="137"/>
      <c r="AB19" s="137"/>
      <c r="AC19" s="137"/>
    </row>
    <row r="20" spans="1:29" x14ac:dyDescent="0.25">
      <c r="A20" s="17"/>
      <c r="B20" s="21"/>
      <c r="C20" s="135"/>
      <c r="D20" s="135"/>
      <c r="E20" s="7"/>
      <c r="F20" s="10"/>
      <c r="G20" s="11"/>
      <c r="H20" s="106" t="s">
        <v>37</v>
      </c>
      <c r="I20" s="107"/>
      <c r="J20" s="88">
        <f>Master!F11</f>
        <v>10000</v>
      </c>
      <c r="K20" s="86"/>
      <c r="L20" s="86"/>
      <c r="M20" s="85"/>
      <c r="N20" s="23"/>
      <c r="S20" s="24" t="s">
        <v>38</v>
      </c>
      <c r="T20" s="104"/>
      <c r="U20" s="105"/>
      <c r="V20" s="25"/>
      <c r="W20" s="135"/>
      <c r="Y20" s="137"/>
      <c r="Z20" s="137"/>
      <c r="AA20" s="137"/>
      <c r="AB20" s="137"/>
      <c r="AC20" s="137"/>
    </row>
    <row r="21" spans="1:29" x14ac:dyDescent="0.25">
      <c r="A21" s="17"/>
      <c r="B21" s="21" t="s">
        <v>18</v>
      </c>
      <c r="C21" s="103">
        <f>Master!F11</f>
        <v>10000</v>
      </c>
      <c r="D21" s="103"/>
      <c r="E21" s="94"/>
      <c r="F21" s="10"/>
      <c r="G21" s="11"/>
      <c r="H21" s="106" t="s">
        <v>37</v>
      </c>
      <c r="I21" s="107"/>
      <c r="J21" s="132" t="str">
        <f>"Rs"&amp;IF(OR(J20&gt;1000000,J20&lt;=0),"",IF(J20&lt;1000,"",IF(MOD(J20,1000000)&gt;=100000,INDEX(numbers,TRUNC(MOD(J20,1000000)/100000,0)+1)&amp;" Hundred","")&amp;IF(MOD(J20,100000)&gt;=20000," "&amp;INDEX(tens,TRUNC(MOD(J20,100000)/10000,0)+1)&amp;IF(MOD(MOD(J20,100000),10000)&gt;=1000,"-"&amp;INDEX(numbers,TRUNC(MOD(MOD(J20,100000),10000)/1000,0)+1),""),IF(MOD(J20,100000)&gt;=1000," "&amp;INDEX(numbers,TRUNC(MOD(J20,100000)/1000,0)+1),""))&amp;" Thousand")&amp;IF(J20&lt;1,"Zero Dollars",IF(MOD(J20,1000)&gt;=100," "&amp;INDEX(numbers,TRUNC(MOD(J20,1000)/100,0)+1)&amp;" Hundred","")&amp;IF(MOD(J20,100)&gt;=20," "&amp;INDEX(tens,TRUNC(MOD(J20,100)/10,0)+1)&amp;IF(MOD(MOD(J20,100),10)&gt;=1,"-"&amp;INDEX(numbers,TRUNC(MOD(MOD(J20,100),10),0)+1),""),IF(MOD(J20,100)&gt;=1," "&amp;INDEX(numbers,TRUNC(MOD(J20,100),0)+1),""))&amp;"")&amp;""&amp;IF(MOD(J20,1)&lt;0.005,"",ROUND(MOD(J20,1)*100,0))&amp;" Only")</f>
        <v>Rs Ten Thousand Only</v>
      </c>
      <c r="K21" s="133"/>
      <c r="L21" s="133"/>
      <c r="M21" s="133"/>
      <c r="N21" s="133"/>
      <c r="O21" s="133"/>
      <c r="P21" s="133"/>
      <c r="Q21" s="134"/>
      <c r="S21" s="24" t="s">
        <v>53</v>
      </c>
      <c r="T21" s="101" t="s">
        <v>46</v>
      </c>
      <c r="U21" s="102"/>
      <c r="V21" s="29"/>
      <c r="W21" s="135"/>
      <c r="Y21" s="64"/>
      <c r="Z21" s="64"/>
      <c r="AA21" s="64"/>
      <c r="AB21" s="64"/>
      <c r="AC21" s="64"/>
    </row>
    <row r="22" spans="1:29" x14ac:dyDescent="0.25">
      <c r="A22" s="17"/>
      <c r="B22" s="30" t="str">
        <f>IF(T20&gt;0,"[X] Cash","[ ] Cash")</f>
        <v>[ ] Cash</v>
      </c>
      <c r="C22" s="31" t="str">
        <f>IF(T21&gt;0,"[X] Cheque","[ ] Cheque")</f>
        <v>[X] Cheque</v>
      </c>
      <c r="D22" s="31"/>
      <c r="E22" s="32"/>
      <c r="F22" s="10"/>
      <c r="G22" s="11"/>
      <c r="H22" s="106" t="s">
        <v>44</v>
      </c>
      <c r="I22" s="107"/>
      <c r="J22" s="130" t="str">
        <f>Master!D11</f>
        <v>January</v>
      </c>
      <c r="K22" s="131"/>
      <c r="L22" s="131"/>
      <c r="M22" s="16"/>
      <c r="N22" s="79"/>
      <c r="O22" s="33"/>
      <c r="S22" s="24"/>
      <c r="T22" s="128"/>
      <c r="U22" s="128"/>
      <c r="V22" s="29"/>
      <c r="W22" s="135"/>
    </row>
    <row r="23" spans="1:29" x14ac:dyDescent="0.25">
      <c r="A23" s="17"/>
      <c r="B23" s="34" t="s">
        <v>34</v>
      </c>
      <c r="C23" s="124" t="str">
        <f>IF(T21&gt;0,T21,IF(ISBLANK(T21),IF(T22&gt;0,T22,""),""))</f>
        <v>NEFT</v>
      </c>
      <c r="D23" s="124"/>
      <c r="E23" s="124"/>
      <c r="F23" s="35"/>
      <c r="G23" s="11"/>
      <c r="H23" s="24"/>
      <c r="I23" s="26"/>
      <c r="J23" s="26"/>
      <c r="K23" s="27"/>
      <c r="L23" s="16"/>
      <c r="M23" s="16"/>
      <c r="N23" s="36"/>
      <c r="O23" s="36"/>
      <c r="Q23" s="82"/>
      <c r="R23" s="19"/>
      <c r="S23" s="37"/>
      <c r="T23" s="16"/>
      <c r="U23" s="38"/>
      <c r="V23" s="39"/>
      <c r="W23" s="135"/>
    </row>
    <row r="24" spans="1:29" x14ac:dyDescent="0.25">
      <c r="A24" s="17"/>
      <c r="B24" s="28"/>
      <c r="C24" s="31"/>
      <c r="D24" s="31"/>
      <c r="E24" s="32"/>
      <c r="F24" s="10"/>
      <c r="G24" s="11"/>
      <c r="H24" s="92" t="s">
        <v>40</v>
      </c>
      <c r="I24" s="129" t="str">
        <f>Master!$B$8</f>
        <v>Mr. Rajesh Shashikant Thakkar</v>
      </c>
      <c r="J24" s="129"/>
      <c r="K24" s="129"/>
      <c r="L24" s="129"/>
      <c r="M24" s="129"/>
      <c r="N24" s="129"/>
      <c r="O24" s="73" t="s">
        <v>17</v>
      </c>
      <c r="P24" s="80"/>
      <c r="Q24" s="83"/>
      <c r="R24" s="81"/>
      <c r="S24" s="75" t="str">
        <f>Master!$B$9</f>
        <v>AEWPT2929R</v>
      </c>
      <c r="T24" s="72"/>
      <c r="U24" s="72"/>
      <c r="V24" s="40"/>
      <c r="W24" s="135"/>
    </row>
    <row r="25" spans="1:29" x14ac:dyDescent="0.25">
      <c r="A25" s="8"/>
      <c r="B25" s="7" t="s">
        <v>40</v>
      </c>
      <c r="C25" s="123" t="str">
        <f>IF(I24&gt;0,I24,"")</f>
        <v>Mr. Rajesh Shashikant Thakkar</v>
      </c>
      <c r="D25" s="124"/>
      <c r="E25" s="124"/>
      <c r="F25" s="35"/>
      <c r="G25" s="91"/>
      <c r="H25" s="6" t="s">
        <v>45</v>
      </c>
      <c r="I25" s="6"/>
      <c r="J25" s="76" t="str">
        <f>CONCATENATE(Master!$B$10," , ",Master!$B$11)</f>
        <v>A - 403, Darshanam Insignia, Vasna Bhayli Road , Vadodara, Gujarat</v>
      </c>
      <c r="K25" s="77"/>
      <c r="L25" s="77"/>
      <c r="M25" s="77"/>
      <c r="N25" s="77"/>
      <c r="O25" s="74"/>
      <c r="P25" s="74"/>
      <c r="Q25" s="77"/>
      <c r="R25" s="74"/>
      <c r="S25" s="74"/>
      <c r="T25" s="74"/>
      <c r="U25" s="74"/>
      <c r="V25" s="40"/>
      <c r="W25" s="135"/>
    </row>
    <row r="26" spans="1:29" x14ac:dyDescent="0.25">
      <c r="A26" s="8"/>
      <c r="B26" s="83" t="s">
        <v>44</v>
      </c>
      <c r="C26" s="126" t="str">
        <f>IF(J22&gt;0,J22,"")</f>
        <v>January</v>
      </c>
      <c r="D26" s="126"/>
      <c r="E26" s="126"/>
      <c r="F26" s="35"/>
      <c r="G26" s="11"/>
      <c r="H26" s="19"/>
      <c r="I26" s="19"/>
      <c r="J26" s="19"/>
      <c r="K26" s="19"/>
      <c r="L26" s="19"/>
      <c r="M26" s="19"/>
      <c r="N26" s="19"/>
      <c r="O26" s="19"/>
      <c r="P26" s="19"/>
      <c r="Q26" s="82"/>
      <c r="R26" s="19"/>
      <c r="S26" s="19"/>
      <c r="T26" s="19"/>
      <c r="U26" s="19"/>
      <c r="V26" s="40"/>
      <c r="W26" s="135"/>
    </row>
    <row r="27" spans="1:29" x14ac:dyDescent="0.25">
      <c r="A27" s="41"/>
      <c r="B27" s="6" t="s">
        <v>39</v>
      </c>
      <c r="C27" s="138" t="str">
        <f>J28</f>
        <v>A - 16, Priya Darshini Nagar, Opp. Bundy Tubes,Makarpura Road, Vadodara, Gujarat</v>
      </c>
      <c r="D27" s="138"/>
      <c r="E27" s="138"/>
      <c r="F27" s="35"/>
      <c r="G27" s="11"/>
      <c r="H27" s="13" t="s">
        <v>41</v>
      </c>
      <c r="J27" s="127" t="str">
        <f>Master!$B$2</f>
        <v>Lakhbir Singh Farhaman</v>
      </c>
      <c r="K27" s="127"/>
      <c r="L27" s="127"/>
      <c r="M27" s="127"/>
      <c r="N27" s="127"/>
      <c r="O27" s="73" t="s">
        <v>17</v>
      </c>
      <c r="P27" s="80"/>
      <c r="Q27" s="83"/>
      <c r="R27" s="81"/>
      <c r="S27" s="75" t="str">
        <f>Master!$B$5</f>
        <v>AACPF0324Q</v>
      </c>
      <c r="T27" s="72"/>
      <c r="U27" s="72"/>
      <c r="V27" s="40"/>
      <c r="W27" s="135"/>
    </row>
    <row r="28" spans="1:29" x14ac:dyDescent="0.25">
      <c r="A28" s="42"/>
      <c r="B28" s="80"/>
      <c r="C28" s="139"/>
      <c r="D28" s="140"/>
      <c r="E28" s="140"/>
      <c r="F28" s="10"/>
      <c r="G28" s="11"/>
      <c r="H28" s="143" t="s">
        <v>48</v>
      </c>
      <c r="I28" s="144"/>
      <c r="J28" s="89" t="str">
        <f>CONCATENATE(Master!$B$3,",",Master!$B$4)</f>
        <v>A - 16, Priya Darshini Nagar, Opp. Bundy Tubes,Makarpura Road, Vadodara, Gujarat</v>
      </c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40"/>
      <c r="W28" s="135"/>
    </row>
    <row r="29" spans="1:29" ht="15" customHeight="1" x14ac:dyDescent="0.25">
      <c r="A29" s="17"/>
      <c r="B29" s="83"/>
      <c r="C29" s="141"/>
      <c r="D29" s="142"/>
      <c r="E29" s="142"/>
      <c r="F29" s="10"/>
      <c r="G29" s="11"/>
      <c r="H29" s="78"/>
      <c r="I29" s="61"/>
      <c r="J29" s="43"/>
      <c r="K29" s="43"/>
      <c r="L29" s="43"/>
      <c r="M29" s="43"/>
      <c r="N29" s="43"/>
      <c r="O29" s="43"/>
      <c r="P29" s="43"/>
      <c r="Q29" s="119" t="s">
        <v>0</v>
      </c>
      <c r="R29" s="119"/>
      <c r="S29" s="119"/>
      <c r="T29" s="119"/>
      <c r="U29" s="119"/>
      <c r="V29" s="40"/>
      <c r="W29" s="135"/>
    </row>
    <row r="30" spans="1:29" ht="15" customHeight="1" x14ac:dyDescent="0.25">
      <c r="A30" s="65"/>
      <c r="B30" s="45"/>
      <c r="C30" s="46"/>
      <c r="D30" s="46"/>
      <c r="E30" s="46"/>
      <c r="F30" s="47"/>
      <c r="G30" s="48"/>
      <c r="H30" s="45"/>
      <c r="I30" s="46"/>
      <c r="J30" s="46"/>
      <c r="K30" s="46"/>
      <c r="L30" s="46"/>
      <c r="M30" s="49"/>
      <c r="N30" s="50"/>
      <c r="O30" s="51"/>
      <c r="P30" s="50"/>
      <c r="Q30" s="120"/>
      <c r="R30" s="120"/>
      <c r="S30" s="120"/>
      <c r="T30" s="120"/>
      <c r="U30" s="120"/>
      <c r="V30" s="52"/>
      <c r="W30" s="135"/>
    </row>
    <row r="31" spans="1:29" ht="15.75" x14ac:dyDescent="0.25">
      <c r="A31" s="58"/>
      <c r="B31" s="54"/>
      <c r="C31" s="54"/>
      <c r="D31" s="54"/>
      <c r="E31" s="54"/>
      <c r="F31" s="53"/>
      <c r="G31" s="53"/>
      <c r="H31" s="54"/>
      <c r="I31" s="54"/>
      <c r="J31" s="54"/>
      <c r="K31" s="54"/>
      <c r="L31" s="54"/>
      <c r="M31" s="56"/>
      <c r="N31" s="56"/>
      <c r="O31" s="56"/>
      <c r="P31" s="56"/>
      <c r="Q31" s="57"/>
      <c r="R31" s="57"/>
      <c r="S31" s="57"/>
      <c r="T31" s="57"/>
      <c r="U31" s="57"/>
      <c r="V31" s="58"/>
      <c r="W31" s="16"/>
    </row>
    <row r="32" spans="1:29" ht="15.75" x14ac:dyDescent="0.25">
      <c r="A32" s="7"/>
      <c r="B32" s="59"/>
      <c r="C32" s="59"/>
      <c r="D32" s="59"/>
      <c r="E32" s="59"/>
      <c r="F32" s="7"/>
      <c r="G32" s="7"/>
      <c r="H32" s="60"/>
      <c r="I32" s="60"/>
      <c r="J32" s="60"/>
      <c r="K32" s="60"/>
      <c r="L32" s="60"/>
      <c r="M32" s="61"/>
      <c r="N32" s="61"/>
      <c r="O32" s="61"/>
      <c r="P32" s="61"/>
      <c r="Q32" s="62"/>
      <c r="R32" s="62"/>
      <c r="S32" s="62"/>
      <c r="T32" s="62"/>
      <c r="U32" s="62"/>
      <c r="V32" s="7"/>
      <c r="W32" s="16"/>
    </row>
    <row r="33" spans="1:23" ht="31.5" x14ac:dyDescent="0.6">
      <c r="A33" s="4"/>
      <c r="B33" s="108" t="s">
        <v>32</v>
      </c>
      <c r="C33" s="108"/>
      <c r="D33" s="108"/>
      <c r="E33" s="108"/>
      <c r="F33" s="5"/>
      <c r="G33" s="109" t="s">
        <v>33</v>
      </c>
      <c r="H33" s="121"/>
      <c r="I33" s="121"/>
      <c r="J33" s="122"/>
      <c r="K33" s="121"/>
      <c r="L33" s="121"/>
      <c r="M33" s="121"/>
      <c r="N33" s="121"/>
      <c r="O33" s="121"/>
      <c r="P33" s="121"/>
      <c r="Q33" s="121"/>
      <c r="R33" s="121"/>
      <c r="S33" s="122"/>
      <c r="T33" s="122"/>
      <c r="U33" s="122"/>
      <c r="V33" s="121"/>
      <c r="W33" s="135"/>
    </row>
    <row r="34" spans="1:23" x14ac:dyDescent="0.25">
      <c r="A34" s="8"/>
      <c r="B34" s="9" t="s">
        <v>34</v>
      </c>
      <c r="C34" s="112">
        <f>IF(S34&gt;0,S34,"")</f>
        <v>11</v>
      </c>
      <c r="D34" s="112"/>
      <c r="E34" s="112"/>
      <c r="F34" s="10"/>
      <c r="G34" s="11"/>
      <c r="H34" s="84" t="s">
        <v>35</v>
      </c>
      <c r="I34" s="145">
        <f>Master!G12</f>
        <v>43524</v>
      </c>
      <c r="J34" s="145"/>
      <c r="K34" s="12"/>
      <c r="O34" s="14"/>
      <c r="P34" s="113" t="s">
        <v>36</v>
      </c>
      <c r="Q34" s="114"/>
      <c r="R34" s="115"/>
      <c r="S34" s="116">
        <f>S18+1</f>
        <v>11</v>
      </c>
      <c r="T34" s="117"/>
      <c r="U34" s="118"/>
      <c r="V34" s="15"/>
      <c r="W34" s="135"/>
    </row>
    <row r="35" spans="1:23" x14ac:dyDescent="0.25">
      <c r="A35" s="17"/>
      <c r="B35" s="18" t="s">
        <v>35</v>
      </c>
      <c r="C35" s="96">
        <f>IF(I34&gt;0,I34,"")</f>
        <v>43524</v>
      </c>
      <c r="D35" s="97"/>
      <c r="E35" s="97"/>
      <c r="F35" s="10"/>
      <c r="G35" s="11"/>
      <c r="I35" s="19"/>
      <c r="J35" s="19"/>
      <c r="K35" s="82"/>
      <c r="L35" s="87"/>
      <c r="S35" s="98"/>
      <c r="T35" s="99"/>
      <c r="U35" s="99"/>
      <c r="V35" s="20"/>
      <c r="W35" s="135"/>
    </row>
    <row r="36" spans="1:23" x14ac:dyDescent="0.25">
      <c r="A36" s="17"/>
      <c r="B36" s="21"/>
      <c r="C36" s="135"/>
      <c r="D36" s="135"/>
      <c r="E36" s="7"/>
      <c r="F36" s="10"/>
      <c r="G36" s="11"/>
      <c r="H36" s="106" t="s">
        <v>37</v>
      </c>
      <c r="I36" s="107"/>
      <c r="J36" s="88">
        <f>Master!F12</f>
        <v>10000</v>
      </c>
      <c r="K36" s="86"/>
      <c r="L36" s="86"/>
      <c r="M36" s="85"/>
      <c r="N36" s="23"/>
      <c r="S36" s="24" t="s">
        <v>38</v>
      </c>
      <c r="T36" s="104"/>
      <c r="U36" s="105"/>
      <c r="V36" s="25"/>
      <c r="W36" s="135"/>
    </row>
    <row r="37" spans="1:23" x14ac:dyDescent="0.25">
      <c r="A37" s="17"/>
      <c r="B37" s="21" t="s">
        <v>18</v>
      </c>
      <c r="C37" s="103">
        <f>Master!F12</f>
        <v>10000</v>
      </c>
      <c r="D37" s="103"/>
      <c r="E37" s="94"/>
      <c r="F37" s="10"/>
      <c r="G37" s="11"/>
      <c r="H37" s="106" t="s">
        <v>37</v>
      </c>
      <c r="I37" s="107"/>
      <c r="J37" s="132" t="str">
        <f>"Rs"&amp;IF(OR(J36&gt;1000000,J36&lt;=0),"",IF(J36&lt;1000,"",IF(MOD(J36,1000000)&gt;=100000,INDEX(numbers,TRUNC(MOD(J36,1000000)/100000,0)+1)&amp;" Hundred","")&amp;IF(MOD(J36,100000)&gt;=20000," "&amp;INDEX(tens,TRUNC(MOD(J36,100000)/10000,0)+1)&amp;IF(MOD(MOD(J36,100000),10000)&gt;=1000,"-"&amp;INDEX(numbers,TRUNC(MOD(MOD(J36,100000),10000)/1000,0)+1),""),IF(MOD(J36,100000)&gt;=1000," "&amp;INDEX(numbers,TRUNC(MOD(J36,100000)/1000,0)+1),""))&amp;" Thousand")&amp;IF(J36&lt;1,"Zero Dollars",IF(MOD(J36,1000)&gt;=100," "&amp;INDEX(numbers,TRUNC(MOD(J36,1000)/100,0)+1)&amp;" Hundred","")&amp;IF(MOD(J36,100)&gt;=20," "&amp;INDEX(tens,TRUNC(MOD(J36,100)/10,0)+1)&amp;IF(MOD(MOD(J36,100),10)&gt;=1,"-"&amp;INDEX(numbers,TRUNC(MOD(MOD(J36,100),10),0)+1),""),IF(MOD(J36,100)&gt;=1," "&amp;INDEX(numbers,TRUNC(MOD(J36,100),0)+1),""))&amp;"")&amp;""&amp;IF(MOD(J36,1)&lt;0.005,"",ROUND(MOD(J36,1)*100,0))&amp;" Only")</f>
        <v>Rs Ten Thousand Only</v>
      </c>
      <c r="K37" s="133"/>
      <c r="L37" s="133"/>
      <c r="M37" s="133"/>
      <c r="N37" s="133"/>
      <c r="O37" s="133"/>
      <c r="P37" s="133"/>
      <c r="Q37" s="134"/>
      <c r="S37" s="24" t="s">
        <v>53</v>
      </c>
      <c r="T37" s="101" t="s">
        <v>46</v>
      </c>
      <c r="U37" s="102"/>
      <c r="V37" s="29"/>
      <c r="W37" s="135"/>
    </row>
    <row r="38" spans="1:23" x14ac:dyDescent="0.25">
      <c r="A38" s="17"/>
      <c r="B38" s="30" t="str">
        <f>IF(T36&gt;0,"[X] Cash","[ ] Cash")</f>
        <v>[ ] Cash</v>
      </c>
      <c r="C38" s="31" t="str">
        <f>IF(T37&gt;0,"[X] Cheque","[ ] Cheque")</f>
        <v>[X] Cheque</v>
      </c>
      <c r="D38" s="31"/>
      <c r="E38" s="32"/>
      <c r="F38" s="10"/>
      <c r="G38" s="11"/>
      <c r="H38" s="106" t="s">
        <v>44</v>
      </c>
      <c r="I38" s="107"/>
      <c r="J38" s="130" t="str">
        <f>Master!D12</f>
        <v>February</v>
      </c>
      <c r="K38" s="131"/>
      <c r="L38" s="131"/>
      <c r="M38" s="16"/>
      <c r="N38" s="79"/>
      <c r="O38" s="33"/>
      <c r="S38" s="24"/>
      <c r="T38" s="128"/>
      <c r="U38" s="128"/>
      <c r="V38" s="29"/>
      <c r="W38" s="135"/>
    </row>
    <row r="39" spans="1:23" x14ac:dyDescent="0.25">
      <c r="A39" s="17"/>
      <c r="B39" s="34" t="s">
        <v>34</v>
      </c>
      <c r="C39" s="124" t="str">
        <f>IF(T37&gt;0,T37,IF(ISBLANK(T37),IF(T38&gt;0,T38,""),""))</f>
        <v>NEFT</v>
      </c>
      <c r="D39" s="124"/>
      <c r="E39" s="124"/>
      <c r="F39" s="35"/>
      <c r="G39" s="11"/>
      <c r="H39" s="24"/>
      <c r="I39" s="26"/>
      <c r="J39" s="26"/>
      <c r="K39" s="27"/>
      <c r="L39" s="16"/>
      <c r="M39" s="16"/>
      <c r="N39" s="36"/>
      <c r="O39" s="36"/>
      <c r="Q39" s="82"/>
      <c r="R39" s="19"/>
      <c r="S39" s="37"/>
      <c r="T39" s="16"/>
      <c r="U39" s="38"/>
      <c r="V39" s="39"/>
      <c r="W39" s="135"/>
    </row>
    <row r="40" spans="1:23" x14ac:dyDescent="0.25">
      <c r="A40" s="17"/>
      <c r="B40" s="28"/>
      <c r="C40" s="31"/>
      <c r="D40" s="31"/>
      <c r="E40" s="32"/>
      <c r="F40" s="10"/>
      <c r="G40" s="11"/>
      <c r="H40" s="92" t="s">
        <v>40</v>
      </c>
      <c r="I40" s="129" t="str">
        <f>Master!$B$8</f>
        <v>Mr. Rajesh Shashikant Thakkar</v>
      </c>
      <c r="J40" s="129"/>
      <c r="K40" s="129"/>
      <c r="L40" s="129"/>
      <c r="M40" s="129"/>
      <c r="N40" s="129"/>
      <c r="O40" s="73" t="s">
        <v>17</v>
      </c>
      <c r="P40" s="80"/>
      <c r="Q40" s="83"/>
      <c r="R40" s="81"/>
      <c r="S40" s="75" t="str">
        <f>Master!$B$9</f>
        <v>AEWPT2929R</v>
      </c>
      <c r="T40" s="72"/>
      <c r="U40" s="72"/>
      <c r="V40" s="40"/>
      <c r="W40" s="135"/>
    </row>
    <row r="41" spans="1:23" x14ac:dyDescent="0.25">
      <c r="A41" s="17"/>
      <c r="B41" s="7" t="s">
        <v>40</v>
      </c>
      <c r="C41" s="123" t="str">
        <f>IF(I40&gt;0,I40,"")</f>
        <v>Mr. Rajesh Shashikant Thakkar</v>
      </c>
      <c r="D41" s="124"/>
      <c r="E41" s="124"/>
      <c r="F41" s="35"/>
      <c r="G41" s="91"/>
      <c r="H41" s="6" t="s">
        <v>45</v>
      </c>
      <c r="I41" s="6"/>
      <c r="J41" s="76" t="str">
        <f>CONCATENATE(Master!$B$10," , ",Master!$B$11)</f>
        <v>A - 403, Darshanam Insignia, Vasna Bhayli Road , Vadodara, Gujarat</v>
      </c>
      <c r="K41" s="77"/>
      <c r="L41" s="77"/>
      <c r="M41" s="77"/>
      <c r="N41" s="77"/>
      <c r="O41" s="74"/>
      <c r="P41" s="74"/>
      <c r="Q41" s="77"/>
      <c r="R41" s="74"/>
      <c r="S41" s="74"/>
      <c r="T41" s="74"/>
      <c r="U41" s="74"/>
      <c r="V41" s="40"/>
      <c r="W41" s="135"/>
    </row>
    <row r="42" spans="1:23" x14ac:dyDescent="0.25">
      <c r="A42" s="17"/>
      <c r="B42" s="83" t="s">
        <v>44</v>
      </c>
      <c r="C42" s="126" t="str">
        <f>IF(J38&gt;0,J38,"")</f>
        <v>February</v>
      </c>
      <c r="D42" s="126"/>
      <c r="E42" s="126"/>
      <c r="F42" s="35"/>
      <c r="G42" s="11"/>
      <c r="H42" s="19"/>
      <c r="I42" s="19"/>
      <c r="J42" s="19"/>
      <c r="K42" s="19"/>
      <c r="L42" s="19"/>
      <c r="M42" s="19"/>
      <c r="N42" s="19"/>
      <c r="O42" s="19"/>
      <c r="P42" s="19"/>
      <c r="Q42" s="82"/>
      <c r="R42" s="19"/>
      <c r="S42" s="19"/>
      <c r="T42" s="19"/>
      <c r="U42" s="19"/>
      <c r="V42" s="40"/>
      <c r="W42" s="135"/>
    </row>
    <row r="43" spans="1:23" x14ac:dyDescent="0.25">
      <c r="A43" s="41"/>
      <c r="B43" s="6" t="s">
        <v>39</v>
      </c>
      <c r="C43" s="138" t="str">
        <f>J44</f>
        <v>A - 16, Priya Darshini Nagar, Opp. Bundy Tubes,Makarpura Road, Vadodara, Gujarat</v>
      </c>
      <c r="D43" s="138"/>
      <c r="E43" s="138"/>
      <c r="F43" s="35"/>
      <c r="G43" s="11"/>
      <c r="H43" s="13" t="s">
        <v>41</v>
      </c>
      <c r="J43" s="127" t="str">
        <f>Master!$B$2</f>
        <v>Lakhbir Singh Farhaman</v>
      </c>
      <c r="K43" s="127"/>
      <c r="L43" s="127"/>
      <c r="M43" s="127"/>
      <c r="N43" s="127"/>
      <c r="O43" s="73" t="s">
        <v>17</v>
      </c>
      <c r="P43" s="80"/>
      <c r="Q43" s="83"/>
      <c r="R43" s="81"/>
      <c r="S43" s="75" t="str">
        <f>Master!$B$5</f>
        <v>AACPF0324Q</v>
      </c>
      <c r="T43" s="72"/>
      <c r="U43" s="72"/>
      <c r="V43" s="40"/>
      <c r="W43" s="135"/>
    </row>
    <row r="44" spans="1:23" x14ac:dyDescent="0.25">
      <c r="A44" s="42"/>
      <c r="B44" s="80"/>
      <c r="C44" s="139"/>
      <c r="D44" s="140"/>
      <c r="E44" s="140"/>
      <c r="F44" s="10"/>
      <c r="G44" s="11"/>
      <c r="H44" s="143" t="s">
        <v>48</v>
      </c>
      <c r="I44" s="144"/>
      <c r="J44" s="89" t="str">
        <f>CONCATENATE(Master!$B$3,",",Master!$B$4)</f>
        <v>A - 16, Priya Darshini Nagar, Opp. Bundy Tubes,Makarpura Road, Vadodara, Gujarat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40"/>
      <c r="W44" s="135"/>
    </row>
    <row r="45" spans="1:23" ht="15" customHeight="1" x14ac:dyDescent="0.25">
      <c r="A45" s="17"/>
      <c r="B45" s="83"/>
      <c r="C45" s="141"/>
      <c r="D45" s="142"/>
      <c r="E45" s="142"/>
      <c r="F45" s="10"/>
      <c r="G45" s="11"/>
      <c r="H45" s="78"/>
      <c r="I45" s="61"/>
      <c r="J45" s="43"/>
      <c r="K45" s="43"/>
      <c r="L45" s="43"/>
      <c r="M45" s="43"/>
      <c r="N45" s="43"/>
      <c r="O45" s="43"/>
      <c r="P45" s="43"/>
      <c r="Q45" s="119" t="s">
        <v>0</v>
      </c>
      <c r="R45" s="119"/>
      <c r="S45" s="119"/>
      <c r="T45" s="119"/>
      <c r="U45" s="119"/>
      <c r="V45" s="40"/>
      <c r="W45" s="135"/>
    </row>
    <row r="46" spans="1:23" ht="15" customHeight="1" x14ac:dyDescent="0.25">
      <c r="A46" s="65"/>
      <c r="B46" s="45"/>
      <c r="C46" s="46"/>
      <c r="D46" s="46"/>
      <c r="E46" s="46"/>
      <c r="F46" s="47"/>
      <c r="G46" s="48"/>
      <c r="H46" s="45"/>
      <c r="I46" s="46"/>
      <c r="J46" s="46"/>
      <c r="K46" s="46"/>
      <c r="L46" s="46"/>
      <c r="M46" s="49"/>
      <c r="N46" s="50"/>
      <c r="O46" s="51"/>
      <c r="P46" s="50"/>
      <c r="Q46" s="120"/>
      <c r="R46" s="120"/>
      <c r="S46" s="120"/>
      <c r="T46" s="120"/>
      <c r="U46" s="120"/>
      <c r="V46" s="52"/>
      <c r="W46" s="135"/>
    </row>
    <row r="47" spans="1:23" ht="15.75" x14ac:dyDescent="0.25">
      <c r="A47" s="58"/>
      <c r="B47" s="54"/>
      <c r="C47" s="54"/>
      <c r="D47" s="54"/>
      <c r="E47" s="54"/>
      <c r="F47" s="58"/>
      <c r="G47" s="58"/>
      <c r="H47" s="54"/>
      <c r="I47" s="54"/>
      <c r="J47" s="54"/>
      <c r="K47" s="54"/>
      <c r="L47" s="54"/>
      <c r="M47" s="56"/>
      <c r="N47" s="56"/>
      <c r="O47" s="56"/>
      <c r="P47" s="56"/>
      <c r="Q47" s="57"/>
      <c r="R47" s="57"/>
      <c r="S47" s="57"/>
      <c r="T47" s="57"/>
      <c r="U47" s="57"/>
      <c r="V47" s="58"/>
      <c r="W47" s="16"/>
    </row>
    <row r="48" spans="1:23" ht="15.75" x14ac:dyDescent="0.25">
      <c r="A48" s="7"/>
      <c r="B48" s="59"/>
      <c r="C48" s="59"/>
      <c r="D48" s="59"/>
      <c r="E48" s="59"/>
      <c r="F48" s="7"/>
      <c r="G48" s="7"/>
      <c r="H48" s="60"/>
      <c r="I48" s="60"/>
      <c r="J48" s="60"/>
      <c r="K48" s="60"/>
      <c r="L48" s="60"/>
      <c r="M48" s="61"/>
      <c r="N48" s="61"/>
      <c r="O48" s="61"/>
      <c r="P48" s="61"/>
      <c r="Q48" s="62"/>
      <c r="R48" s="62"/>
      <c r="S48" s="62"/>
      <c r="T48" s="62"/>
      <c r="U48" s="62"/>
      <c r="V48" s="7"/>
      <c r="W48" s="16"/>
    </row>
    <row r="49" spans="1:23" ht="31.5" x14ac:dyDescent="0.6">
      <c r="A49" s="4"/>
      <c r="B49" s="108" t="s">
        <v>32</v>
      </c>
      <c r="C49" s="108"/>
      <c r="D49" s="108"/>
      <c r="E49" s="108"/>
      <c r="F49" s="5"/>
      <c r="G49" s="109" t="s">
        <v>33</v>
      </c>
      <c r="H49" s="121"/>
      <c r="I49" s="121"/>
      <c r="J49" s="122"/>
      <c r="K49" s="121"/>
      <c r="L49" s="121"/>
      <c r="M49" s="121"/>
      <c r="N49" s="121"/>
      <c r="O49" s="121"/>
      <c r="P49" s="121"/>
      <c r="Q49" s="121"/>
      <c r="R49" s="121"/>
      <c r="S49" s="122"/>
      <c r="T49" s="122"/>
      <c r="U49" s="122"/>
      <c r="V49" s="121"/>
      <c r="W49" s="135"/>
    </row>
    <row r="50" spans="1:23" x14ac:dyDescent="0.25">
      <c r="A50" s="8"/>
      <c r="B50" s="9" t="s">
        <v>34</v>
      </c>
      <c r="C50" s="112">
        <f>IF(S50&gt;0,S50,"")</f>
        <v>12</v>
      </c>
      <c r="D50" s="112"/>
      <c r="E50" s="112"/>
      <c r="F50" s="10"/>
      <c r="G50" s="11"/>
      <c r="H50" s="84" t="s">
        <v>35</v>
      </c>
      <c r="I50" s="145">
        <f>Master!G13</f>
        <v>43555</v>
      </c>
      <c r="J50" s="145"/>
      <c r="K50" s="12"/>
      <c r="O50" s="14"/>
      <c r="P50" s="113" t="s">
        <v>36</v>
      </c>
      <c r="Q50" s="114"/>
      <c r="R50" s="115"/>
      <c r="S50" s="116">
        <f>S34+1</f>
        <v>12</v>
      </c>
      <c r="T50" s="117"/>
      <c r="U50" s="118"/>
      <c r="V50" s="15"/>
      <c r="W50" s="135"/>
    </row>
    <row r="51" spans="1:23" x14ac:dyDescent="0.25">
      <c r="A51" s="17"/>
      <c r="B51" s="18" t="s">
        <v>35</v>
      </c>
      <c r="C51" s="96">
        <f>IF(I50&gt;0,I50,"")</f>
        <v>43555</v>
      </c>
      <c r="D51" s="97"/>
      <c r="E51" s="97"/>
      <c r="F51" s="10"/>
      <c r="G51" s="11"/>
      <c r="I51" s="19"/>
      <c r="J51" s="19"/>
      <c r="K51" s="82"/>
      <c r="L51" s="87"/>
      <c r="S51" s="98"/>
      <c r="T51" s="99"/>
      <c r="U51" s="99"/>
      <c r="V51" s="20"/>
      <c r="W51" s="135"/>
    </row>
    <row r="52" spans="1:23" x14ac:dyDescent="0.25">
      <c r="A52" s="17"/>
      <c r="B52" s="21"/>
      <c r="C52" s="135"/>
      <c r="D52" s="135"/>
      <c r="E52" s="7"/>
      <c r="F52" s="10"/>
      <c r="G52" s="11"/>
      <c r="H52" s="106" t="s">
        <v>37</v>
      </c>
      <c r="I52" s="107"/>
      <c r="J52" s="88">
        <f>Master!F13</f>
        <v>10000</v>
      </c>
      <c r="K52" s="86"/>
      <c r="L52" s="86"/>
      <c r="M52" s="85"/>
      <c r="N52" s="23"/>
      <c r="S52" s="24" t="s">
        <v>38</v>
      </c>
      <c r="T52" s="104"/>
      <c r="U52" s="105"/>
      <c r="V52" s="25"/>
      <c r="W52" s="135"/>
    </row>
    <row r="53" spans="1:23" x14ac:dyDescent="0.25">
      <c r="A53" s="17"/>
      <c r="B53" s="21" t="s">
        <v>18</v>
      </c>
      <c r="C53" s="103">
        <f>Master!F13</f>
        <v>10000</v>
      </c>
      <c r="D53" s="103"/>
      <c r="E53" s="94"/>
      <c r="F53" s="10"/>
      <c r="G53" s="11"/>
      <c r="H53" s="106" t="s">
        <v>37</v>
      </c>
      <c r="I53" s="107"/>
      <c r="J53" s="132" t="str">
        <f>"Rs"&amp;IF(OR(J52&gt;1000000,J52&lt;=0),"",IF(J52&lt;1000,"",IF(MOD(J52,1000000)&gt;=100000,INDEX(numbers,TRUNC(MOD(J52,1000000)/100000,0)+1)&amp;" Hundred","")&amp;IF(MOD(J52,100000)&gt;=20000," "&amp;INDEX(tens,TRUNC(MOD(J52,100000)/10000,0)+1)&amp;IF(MOD(MOD(J52,100000),10000)&gt;=1000,"-"&amp;INDEX(numbers,TRUNC(MOD(MOD(J52,100000),10000)/1000,0)+1),""),IF(MOD(J52,100000)&gt;=1000," "&amp;INDEX(numbers,TRUNC(MOD(J52,100000)/1000,0)+1),""))&amp;" Thousand")&amp;IF(J52&lt;1,"Zero Dollars",IF(MOD(J52,1000)&gt;=100," "&amp;INDEX(numbers,TRUNC(MOD(J52,1000)/100,0)+1)&amp;" Hundred","")&amp;IF(MOD(J52,100)&gt;=20," "&amp;INDEX(tens,TRUNC(MOD(J52,100)/10,0)+1)&amp;IF(MOD(MOD(J52,100),10)&gt;=1,"-"&amp;INDEX(numbers,TRUNC(MOD(MOD(J52,100),10),0)+1),""),IF(MOD(J52,100)&gt;=1," "&amp;INDEX(numbers,TRUNC(MOD(J52,100),0)+1),""))&amp;"")&amp;""&amp;IF(MOD(J52,1)&lt;0.005,"",ROUND(MOD(J52,1)*100,0))&amp;" Only")</f>
        <v>Rs Ten Thousand Only</v>
      </c>
      <c r="K53" s="133"/>
      <c r="L53" s="133"/>
      <c r="M53" s="133"/>
      <c r="N53" s="133"/>
      <c r="O53" s="133"/>
      <c r="P53" s="133"/>
      <c r="Q53" s="134"/>
      <c r="S53" s="24" t="s">
        <v>53</v>
      </c>
      <c r="T53" s="101" t="s">
        <v>46</v>
      </c>
      <c r="U53" s="102"/>
      <c r="V53" s="29"/>
      <c r="W53" s="135"/>
    </row>
    <row r="54" spans="1:23" x14ac:dyDescent="0.25">
      <c r="A54" s="17"/>
      <c r="B54" s="30" t="str">
        <f>IF(T52&gt;0,"[X] Cash","[ ] Cash")</f>
        <v>[ ] Cash</v>
      </c>
      <c r="C54" s="31" t="str">
        <f>IF(T53&gt;0,"[X] Cheque","[ ] Cheque")</f>
        <v>[X] Cheque</v>
      </c>
      <c r="D54" s="31"/>
      <c r="E54" s="32"/>
      <c r="F54" s="10"/>
      <c r="G54" s="11"/>
      <c r="H54" s="106" t="s">
        <v>44</v>
      </c>
      <c r="I54" s="107"/>
      <c r="J54" s="130" t="str">
        <f>Master!D13</f>
        <v>March</v>
      </c>
      <c r="K54" s="131"/>
      <c r="L54" s="131"/>
      <c r="M54" s="16"/>
      <c r="N54" s="79"/>
      <c r="O54" s="33"/>
      <c r="S54" s="24"/>
      <c r="T54" s="128"/>
      <c r="U54" s="128"/>
      <c r="V54" s="29"/>
      <c r="W54" s="135"/>
    </row>
    <row r="55" spans="1:23" x14ac:dyDescent="0.25">
      <c r="A55" s="17"/>
      <c r="B55" s="34" t="s">
        <v>34</v>
      </c>
      <c r="C55" s="124" t="str">
        <f>IF(T53&gt;0,T53,IF(ISBLANK(T53),IF(T54&gt;0,T54,""),""))</f>
        <v>NEFT</v>
      </c>
      <c r="D55" s="124"/>
      <c r="E55" s="124"/>
      <c r="F55" s="35"/>
      <c r="G55" s="11"/>
      <c r="H55" s="24"/>
      <c r="I55" s="26"/>
      <c r="J55" s="26"/>
      <c r="K55" s="27"/>
      <c r="L55" s="16"/>
      <c r="M55" s="16"/>
      <c r="N55" s="36"/>
      <c r="O55" s="36"/>
      <c r="Q55" s="82"/>
      <c r="R55" s="19"/>
      <c r="S55" s="37"/>
      <c r="T55" s="16"/>
      <c r="U55" s="38"/>
      <c r="V55" s="39"/>
      <c r="W55" s="135"/>
    </row>
    <row r="56" spans="1:23" x14ac:dyDescent="0.25">
      <c r="A56" s="17"/>
      <c r="B56" s="28"/>
      <c r="C56" s="31"/>
      <c r="D56" s="31"/>
      <c r="E56" s="32"/>
      <c r="F56" s="10"/>
      <c r="G56" s="11"/>
      <c r="H56" s="92" t="s">
        <v>40</v>
      </c>
      <c r="I56" s="129" t="str">
        <f>Master!$B$8</f>
        <v>Mr. Rajesh Shashikant Thakkar</v>
      </c>
      <c r="J56" s="129"/>
      <c r="K56" s="129"/>
      <c r="L56" s="129"/>
      <c r="M56" s="129"/>
      <c r="N56" s="129"/>
      <c r="O56" s="73" t="s">
        <v>17</v>
      </c>
      <c r="P56" s="80"/>
      <c r="Q56" s="83"/>
      <c r="R56" s="81"/>
      <c r="S56" s="75" t="str">
        <f>Master!$B$9</f>
        <v>AEWPT2929R</v>
      </c>
      <c r="T56" s="72"/>
      <c r="U56" s="72"/>
      <c r="V56" s="40"/>
      <c r="W56" s="135"/>
    </row>
    <row r="57" spans="1:23" x14ac:dyDescent="0.25">
      <c r="A57" s="17"/>
      <c r="B57" s="7" t="s">
        <v>40</v>
      </c>
      <c r="C57" s="123" t="str">
        <f>IF(I56&gt;0,I56,"")</f>
        <v>Mr. Rajesh Shashikant Thakkar</v>
      </c>
      <c r="D57" s="124"/>
      <c r="E57" s="124"/>
      <c r="F57" s="35"/>
      <c r="G57" s="91"/>
      <c r="H57" s="6" t="s">
        <v>45</v>
      </c>
      <c r="I57" s="6"/>
      <c r="J57" s="76" t="str">
        <f>CONCATENATE(Master!$B$10," , ",Master!$B$11)</f>
        <v>A - 403, Darshanam Insignia, Vasna Bhayli Road , Vadodara, Gujarat</v>
      </c>
      <c r="K57" s="77"/>
      <c r="L57" s="77"/>
      <c r="M57" s="77"/>
      <c r="N57" s="77"/>
      <c r="O57" s="74"/>
      <c r="P57" s="74"/>
      <c r="Q57" s="77"/>
      <c r="R57" s="74"/>
      <c r="S57" s="74"/>
      <c r="T57" s="74"/>
      <c r="U57" s="74"/>
      <c r="V57" s="40"/>
      <c r="W57" s="135"/>
    </row>
    <row r="58" spans="1:23" x14ac:dyDescent="0.25">
      <c r="A58" s="17"/>
      <c r="B58" s="83" t="s">
        <v>44</v>
      </c>
      <c r="C58" s="126" t="str">
        <f>IF(J54&gt;0,J54,"")</f>
        <v>March</v>
      </c>
      <c r="D58" s="126"/>
      <c r="E58" s="126"/>
      <c r="F58" s="35"/>
      <c r="G58" s="11"/>
      <c r="H58" s="19"/>
      <c r="I58" s="19"/>
      <c r="J58" s="19"/>
      <c r="K58" s="19"/>
      <c r="L58" s="19"/>
      <c r="M58" s="19"/>
      <c r="N58" s="19"/>
      <c r="O58" s="19"/>
      <c r="P58" s="19"/>
      <c r="Q58" s="82"/>
      <c r="R58" s="19"/>
      <c r="S58" s="19"/>
      <c r="T58" s="19"/>
      <c r="U58" s="19"/>
      <c r="V58" s="40"/>
      <c r="W58" s="135"/>
    </row>
    <row r="59" spans="1:23" x14ac:dyDescent="0.25">
      <c r="A59" s="41"/>
      <c r="B59" s="6" t="s">
        <v>39</v>
      </c>
      <c r="C59" s="138" t="str">
        <f>J60</f>
        <v>A - 16, Priya Darshini Nagar, Opp. Bundy Tubes,Makarpura Road, Vadodara, Gujarat</v>
      </c>
      <c r="D59" s="138"/>
      <c r="E59" s="138"/>
      <c r="F59" s="35"/>
      <c r="G59" s="11"/>
      <c r="H59" s="13" t="s">
        <v>41</v>
      </c>
      <c r="J59" s="127" t="str">
        <f>Master!$B$2</f>
        <v>Lakhbir Singh Farhaman</v>
      </c>
      <c r="K59" s="127"/>
      <c r="L59" s="127"/>
      <c r="M59" s="127"/>
      <c r="N59" s="127"/>
      <c r="O59" s="73" t="s">
        <v>17</v>
      </c>
      <c r="P59" s="80"/>
      <c r="Q59" s="83"/>
      <c r="R59" s="81"/>
      <c r="S59" s="75" t="str">
        <f>Master!$B$5</f>
        <v>AACPF0324Q</v>
      </c>
      <c r="T59" s="72"/>
      <c r="U59" s="72"/>
      <c r="V59" s="40"/>
      <c r="W59" s="135"/>
    </row>
    <row r="60" spans="1:23" x14ac:dyDescent="0.25">
      <c r="A60" s="42"/>
      <c r="B60" s="80"/>
      <c r="C60" s="139"/>
      <c r="D60" s="140"/>
      <c r="E60" s="140"/>
      <c r="F60" s="10"/>
      <c r="G60" s="11"/>
      <c r="H60" s="143" t="s">
        <v>48</v>
      </c>
      <c r="I60" s="144"/>
      <c r="J60" s="89" t="str">
        <f>CONCATENATE(Master!$B$3,",",Master!$B$4)</f>
        <v>A - 16, Priya Darshini Nagar, Opp. Bundy Tubes,Makarpura Road, Vadodara, Gujarat</v>
      </c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40"/>
      <c r="W60" s="135"/>
    </row>
    <row r="61" spans="1:23" ht="15" customHeight="1" x14ac:dyDescent="0.25">
      <c r="A61" s="17"/>
      <c r="B61" s="83"/>
      <c r="C61" s="141"/>
      <c r="D61" s="142"/>
      <c r="E61" s="142"/>
      <c r="F61" s="10"/>
      <c r="G61" s="11"/>
      <c r="H61" s="78"/>
      <c r="I61" s="61"/>
      <c r="J61" s="43"/>
      <c r="K61" s="43"/>
      <c r="L61" s="43"/>
      <c r="M61" s="43"/>
      <c r="N61" s="43"/>
      <c r="O61" s="43"/>
      <c r="P61" s="43"/>
      <c r="Q61" s="119" t="s">
        <v>0</v>
      </c>
      <c r="R61" s="119"/>
      <c r="S61" s="119"/>
      <c r="T61" s="119"/>
      <c r="U61" s="119"/>
      <c r="V61" s="40"/>
      <c r="W61" s="135"/>
    </row>
    <row r="62" spans="1:23" ht="15" customHeight="1" x14ac:dyDescent="0.25">
      <c r="A62" s="65"/>
      <c r="B62" s="45"/>
      <c r="C62" s="46"/>
      <c r="D62" s="46"/>
      <c r="E62" s="46"/>
      <c r="F62" s="47"/>
      <c r="G62" s="48"/>
      <c r="H62" s="45"/>
      <c r="I62" s="46"/>
      <c r="J62" s="46"/>
      <c r="K62" s="46"/>
      <c r="L62" s="46"/>
      <c r="M62" s="49"/>
      <c r="N62" s="50"/>
      <c r="O62" s="51"/>
      <c r="P62" s="50"/>
      <c r="Q62" s="120"/>
      <c r="R62" s="120"/>
      <c r="S62" s="120"/>
      <c r="T62" s="120"/>
      <c r="U62" s="120"/>
      <c r="V62" s="52"/>
      <c r="W62" s="135"/>
    </row>
    <row r="63" spans="1:23" ht="15.75" x14ac:dyDescent="0.25">
      <c r="A63" s="66"/>
      <c r="B63" s="67"/>
      <c r="C63" s="68"/>
      <c r="D63" s="54"/>
      <c r="E63" s="68"/>
      <c r="F63" s="58"/>
      <c r="G63" s="66"/>
      <c r="H63" s="67"/>
      <c r="I63" s="68"/>
      <c r="J63" s="68"/>
      <c r="K63" s="68"/>
      <c r="L63" s="68"/>
      <c r="M63" s="56"/>
      <c r="N63" s="56"/>
      <c r="O63" s="56"/>
      <c r="P63" s="56"/>
      <c r="Q63" s="69"/>
      <c r="R63" s="69"/>
      <c r="S63" s="69"/>
      <c r="T63" s="69"/>
      <c r="U63" s="69"/>
      <c r="V63" s="70"/>
      <c r="W63" s="16"/>
    </row>
    <row r="64" spans="1:23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71"/>
    </row>
  </sheetData>
  <mergeCells count="108">
    <mergeCell ref="H54:I54"/>
    <mergeCell ref="J54:L54"/>
    <mergeCell ref="T54:U54"/>
    <mergeCell ref="C42:E42"/>
    <mergeCell ref="C43:E45"/>
    <mergeCell ref="J43:N43"/>
    <mergeCell ref="H44:I44"/>
    <mergeCell ref="Q45:U46"/>
    <mergeCell ref="H38:I38"/>
    <mergeCell ref="W49:W62"/>
    <mergeCell ref="C50:E50"/>
    <mergeCell ref="I50:J50"/>
    <mergeCell ref="P50:R50"/>
    <mergeCell ref="S50:U50"/>
    <mergeCell ref="C51:E51"/>
    <mergeCell ref="S51:U51"/>
    <mergeCell ref="C52:D52"/>
    <mergeCell ref="H52:I52"/>
    <mergeCell ref="T52:U52"/>
    <mergeCell ref="B49:E49"/>
    <mergeCell ref="G49:V49"/>
    <mergeCell ref="Q61:U62"/>
    <mergeCell ref="C53:D53"/>
    <mergeCell ref="C55:E55"/>
    <mergeCell ref="I56:N56"/>
    <mergeCell ref="C57:E57"/>
    <mergeCell ref="C58:E58"/>
    <mergeCell ref="C59:E61"/>
    <mergeCell ref="J59:N59"/>
    <mergeCell ref="H60:I60"/>
    <mergeCell ref="H53:I53"/>
    <mergeCell ref="J53:Q53"/>
    <mergeCell ref="T53:U53"/>
    <mergeCell ref="B33:E33"/>
    <mergeCell ref="G33:V33"/>
    <mergeCell ref="W33:W46"/>
    <mergeCell ref="C34:E34"/>
    <mergeCell ref="I34:J34"/>
    <mergeCell ref="P34:R34"/>
    <mergeCell ref="S34:U34"/>
    <mergeCell ref="C35:E35"/>
    <mergeCell ref="S35:U35"/>
    <mergeCell ref="J38:L38"/>
    <mergeCell ref="T38:U38"/>
    <mergeCell ref="C39:E39"/>
    <mergeCell ref="I40:N40"/>
    <mergeCell ref="C41:E41"/>
    <mergeCell ref="C36:D36"/>
    <mergeCell ref="H36:I36"/>
    <mergeCell ref="T36:U36"/>
    <mergeCell ref="H37:I37"/>
    <mergeCell ref="J37:Q37"/>
    <mergeCell ref="T37:U37"/>
    <mergeCell ref="C37:D37"/>
    <mergeCell ref="C23:E23"/>
    <mergeCell ref="I24:N24"/>
    <mergeCell ref="C25:E25"/>
    <mergeCell ref="C26:E26"/>
    <mergeCell ref="C27:E29"/>
    <mergeCell ref="J27:N27"/>
    <mergeCell ref="H28:I28"/>
    <mergeCell ref="T20:U20"/>
    <mergeCell ref="H21:I21"/>
    <mergeCell ref="J21:Q21"/>
    <mergeCell ref="T21:U21"/>
    <mergeCell ref="H22:I22"/>
    <mergeCell ref="J22:L22"/>
    <mergeCell ref="T22:U22"/>
    <mergeCell ref="Q29:U30"/>
    <mergeCell ref="C21:D21"/>
    <mergeCell ref="Y17:AC20"/>
    <mergeCell ref="C18:E18"/>
    <mergeCell ref="I18:J18"/>
    <mergeCell ref="P18:R18"/>
    <mergeCell ref="S18:U18"/>
    <mergeCell ref="C19:E19"/>
    <mergeCell ref="S19:U19"/>
    <mergeCell ref="C20:D20"/>
    <mergeCell ref="H20:I20"/>
    <mergeCell ref="W17:W30"/>
    <mergeCell ref="C10:E10"/>
    <mergeCell ref="C11:E13"/>
    <mergeCell ref="J11:N11"/>
    <mergeCell ref="H12:I12"/>
    <mergeCell ref="Q13:U14"/>
    <mergeCell ref="B17:E17"/>
    <mergeCell ref="G17:V17"/>
    <mergeCell ref="H6:I6"/>
    <mergeCell ref="J6:L6"/>
    <mergeCell ref="T6:U6"/>
    <mergeCell ref="C7:E7"/>
    <mergeCell ref="I8:N8"/>
    <mergeCell ref="C9:E9"/>
    <mergeCell ref="C3:E3"/>
    <mergeCell ref="S3:U3"/>
    <mergeCell ref="C4:D4"/>
    <mergeCell ref="H4:I4"/>
    <mergeCell ref="T4:U4"/>
    <mergeCell ref="H5:I5"/>
    <mergeCell ref="J5:Q5"/>
    <mergeCell ref="T5:U5"/>
    <mergeCell ref="B1:E1"/>
    <mergeCell ref="G1:V1"/>
    <mergeCell ref="C2:E2"/>
    <mergeCell ref="I2:J2"/>
    <mergeCell ref="P2:R2"/>
    <mergeCell ref="S2:U2"/>
    <mergeCell ref="C5:D5"/>
  </mergeCells>
  <conditionalFormatting sqref="B1:E1 B17:E17 G1:V1 G17:V17 B33:E33 G33:V33 B49:E49 G49:V49">
    <cfRule type="expression" dxfId="2" priority="1" stopIfTrue="1">
      <formula>IF($W$2="No Color",TRUE,FALSE)</formula>
    </cfRule>
    <cfRule type="expression" dxfId="1" priority="2" stopIfTrue="1">
      <formula>IF($W$2="Red",TRUE,FALSE)</formula>
    </cfRule>
    <cfRule type="expression" dxfId="0" priority="3" stopIfTrue="1">
      <formula>IF($W$2="Green",TRUE,FALSE)</formula>
    </cfRule>
  </conditionalFormatting>
  <pageMargins left="0.118110236220472" right="0.118110236220472" top="0.196850393700787" bottom="0.196850393700787" header="0.511811023622047" footer="0.118110236220472"/>
  <pageSetup paperSize="9" scale="80" firstPageNumber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Rent Receipt with Slip</vt:lpstr>
      <vt:lpstr>Rent Receipt with Slip (2)</vt:lpstr>
      <vt:lpstr>Rent Receipt with Slip (3)</vt:lpstr>
      <vt:lpstr>'Rent Receipt with Slip'!Print_Area</vt:lpstr>
      <vt:lpstr>'Rent Receipt with Slip (2)'!Print_Area</vt:lpstr>
      <vt:lpstr>'Rent Receipt with Slip (3)'!Print_Area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 Thakkar</dc:creator>
  <cp:lastModifiedBy>Rajesh Thakkar</cp:lastModifiedBy>
  <cp:lastPrinted>2018-12-07T12:51:23Z</cp:lastPrinted>
  <dcterms:created xsi:type="dcterms:W3CDTF">2018-12-07T11:05:02Z</dcterms:created>
  <dcterms:modified xsi:type="dcterms:W3CDTF">2018-12-07T13:11:21Z</dcterms:modified>
</cp:coreProperties>
</file>