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sourabh.kumar\Desktop\"/>
    </mc:Choice>
  </mc:AlternateContent>
  <workbookProtection workbookAlgorithmName="SHA-512" workbookHashValue="86CxTSjZn93TZidr0sEVQuvcIKPMkR9mQvPHMEpplemEnVQB9LTYBfXL+Q9OuBTjY4uJPtSISLl+q21mJmCUzw==" workbookSaltValue="5k+h/+4rf94++WIm03P7QA==" workbookSpinCount="100000" lockStructure="1"/>
  <bookViews>
    <workbookView xWindow="240" yWindow="60" windowWidth="8480" windowHeight="5900"/>
  </bookViews>
  <sheets>
    <sheet name="Summary" sheetId="4" r:id="rId1"/>
    <sheet name="EMI CACL" sheetId="3" r:id="rId2"/>
  </sheets>
  <calcPr calcId="152511" iterate="1" iterateCount="101"/>
</workbook>
</file>

<file path=xl/calcChain.xml><?xml version="1.0" encoding="utf-8"?>
<calcChain xmlns="http://schemas.openxmlformats.org/spreadsheetml/2006/main">
  <c r="C12" i="4" l="1"/>
  <c r="E12" i="4" s="1"/>
  <c r="H26" i="4"/>
  <c r="H27" i="4" s="1"/>
  <c r="H28" i="4" s="1"/>
  <c r="H29" i="4" s="1"/>
  <c r="H30" i="4" s="1"/>
  <c r="H31" i="4" s="1"/>
  <c r="H32" i="4" s="1"/>
  <c r="H33" i="4" s="1"/>
  <c r="H34" i="4" s="1"/>
  <c r="H35" i="4" s="1"/>
  <c r="H36" i="4" s="1"/>
  <c r="H37" i="4" s="1"/>
  <c r="H38" i="4" s="1"/>
  <c r="E26" i="4"/>
  <c r="E27" i="4" s="1"/>
  <c r="E28" i="4" s="1"/>
  <c r="E29" i="4" s="1"/>
  <c r="E30" i="4" s="1"/>
  <c r="E31" i="4" s="1"/>
  <c r="E32" i="4" s="1"/>
  <c r="E33" i="4" s="1"/>
  <c r="E34" i="4" s="1"/>
  <c r="E35" i="4" s="1"/>
  <c r="E36" i="4" s="1"/>
  <c r="E37" i="4" s="1"/>
  <c r="E38" i="4" s="1"/>
  <c r="P21" i="4"/>
  <c r="D6" i="3"/>
  <c r="K6" i="3" s="1"/>
  <c r="J12" i="4"/>
  <c r="C37" i="4"/>
  <c r="C38" i="4" s="1"/>
  <c r="C39" i="4" s="1"/>
  <c r="C40" i="4" s="1"/>
  <c r="C41" i="4" s="1"/>
  <c r="C42" i="4" s="1"/>
  <c r="C43" i="4" s="1"/>
  <c r="C44" i="4" s="1"/>
  <c r="C45" i="4" s="1"/>
  <c r="C46" i="4" s="1"/>
  <c r="C47" i="4" s="1"/>
  <c r="C48" i="4" s="1"/>
  <c r="C49" i="4" s="1"/>
  <c r="C50" i="4" s="1"/>
  <c r="C51" i="4" s="1"/>
  <c r="C52" i="4" s="1"/>
  <c r="C53" i="4" s="1"/>
  <c r="C54" i="4" s="1"/>
  <c r="C55" i="4" s="1"/>
  <c r="C56" i="4" s="1"/>
  <c r="C57" i="4" s="1"/>
  <c r="C58" i="4" s="1"/>
  <c r="C59" i="4" s="1"/>
  <c r="C60" i="4" s="1"/>
  <c r="C61" i="4" s="1"/>
  <c r="C62" i="4" s="1"/>
  <c r="C63" i="4" s="1"/>
  <c r="C64" i="4" s="1"/>
  <c r="C65" i="4" s="1"/>
  <c r="C66" i="4" s="1"/>
  <c r="C67" i="4" s="1"/>
  <c r="C68" i="4" s="1"/>
  <c r="C69" i="4" s="1"/>
  <c r="C70" i="4" s="1"/>
  <c r="C71" i="4" s="1"/>
  <c r="C72" i="4" s="1"/>
  <c r="C73" i="4" s="1"/>
  <c r="C74" i="4" s="1"/>
  <c r="C75" i="4" s="1"/>
  <c r="C76" i="4" s="1"/>
  <c r="C77" i="4" s="1"/>
  <c r="C78" i="4" s="1"/>
  <c r="C79" i="4" s="1"/>
  <c r="C80" i="4" s="1"/>
  <c r="C81" i="4" s="1"/>
  <c r="C82" i="4" s="1"/>
  <c r="C83" i="4" s="1"/>
  <c r="C84" i="4" s="1"/>
  <c r="B26" i="4"/>
  <c r="AF10" i="3"/>
  <c r="AD19" i="3"/>
  <c r="AD20" i="3" s="1"/>
  <c r="AD21" i="3" s="1"/>
  <c r="AD22" i="3" s="1"/>
  <c r="AD23" i="3" s="1"/>
  <c r="AD24" i="3" s="1"/>
  <c r="AD25" i="3" s="1"/>
  <c r="AD26" i="3" s="1"/>
  <c r="AD27" i="3" s="1"/>
  <c r="AD28" i="3" s="1"/>
  <c r="AD29" i="3" s="1"/>
  <c r="AD30" i="3" s="1"/>
  <c r="AD31" i="3" s="1"/>
  <c r="AD32" i="3" s="1"/>
  <c r="AD33" i="3" s="1"/>
  <c r="AD34" i="3" s="1"/>
  <c r="AD35" i="3" s="1"/>
  <c r="AD36" i="3" s="1"/>
  <c r="AD37" i="3" s="1"/>
  <c r="AD38" i="3" s="1"/>
  <c r="AD39" i="3" s="1"/>
  <c r="AD40" i="3" s="1"/>
  <c r="AD41" i="3" s="1"/>
  <c r="AD42" i="3" s="1"/>
  <c r="AD43" i="3" s="1"/>
  <c r="AD44" i="3" s="1"/>
  <c r="AD45" i="3" s="1"/>
  <c r="AD46" i="3" s="1"/>
  <c r="AD47" i="3" s="1"/>
  <c r="AD48" i="3" s="1"/>
  <c r="AD49" i="3" s="1"/>
  <c r="AD50" i="3" s="1"/>
  <c r="AD51" i="3" s="1"/>
  <c r="AD52" i="3" s="1"/>
  <c r="AD53" i="3" s="1"/>
  <c r="AD54" i="3" s="1"/>
  <c r="AD55" i="3" s="1"/>
  <c r="AD56" i="3" s="1"/>
  <c r="AD57" i="3" s="1"/>
  <c r="AD58" i="3" s="1"/>
  <c r="AD59" i="3" s="1"/>
  <c r="AD60" i="3" s="1"/>
  <c r="AD61" i="3" s="1"/>
  <c r="AD62" i="3" s="1"/>
  <c r="AD63" i="3" s="1"/>
  <c r="AD64" i="3" s="1"/>
  <c r="AD65" i="3" s="1"/>
  <c r="AD66" i="3" s="1"/>
  <c r="AD67" i="3" s="1"/>
  <c r="AD68" i="3" s="1"/>
  <c r="AD69" i="3" s="1"/>
  <c r="AD70" i="3" s="1"/>
  <c r="AD71" i="3" s="1"/>
  <c r="AD72" i="3" s="1"/>
  <c r="AD73" i="3" s="1"/>
  <c r="AD74" i="3" s="1"/>
  <c r="AD75" i="3" s="1"/>
  <c r="AD76" i="3" s="1"/>
  <c r="AD77" i="3" s="1"/>
  <c r="Y10" i="3"/>
  <c r="R10" i="3"/>
  <c r="W19" i="3"/>
  <c r="W20" i="3" s="1"/>
  <c r="W21" i="3" s="1"/>
  <c r="W22" i="3" s="1"/>
  <c r="W23" i="3" s="1"/>
  <c r="W24" i="3" s="1"/>
  <c r="W25" i="3" s="1"/>
  <c r="W26" i="3" s="1"/>
  <c r="W27" i="3" s="1"/>
  <c r="W28" i="3" s="1"/>
  <c r="W29" i="3" s="1"/>
  <c r="W30" i="3" s="1"/>
  <c r="W31" i="3" s="1"/>
  <c r="W32" i="3" s="1"/>
  <c r="W33" i="3" s="1"/>
  <c r="W34" i="3" s="1"/>
  <c r="W35" i="3" s="1"/>
  <c r="W36" i="3" s="1"/>
  <c r="W37" i="3" s="1"/>
  <c r="W38" i="3" s="1"/>
  <c r="W39" i="3" s="1"/>
  <c r="W40" i="3" s="1"/>
  <c r="W41" i="3" s="1"/>
  <c r="W42" i="3" s="1"/>
  <c r="W43" i="3" s="1"/>
  <c r="W44" i="3" s="1"/>
  <c r="W45" i="3" s="1"/>
  <c r="W46" i="3" s="1"/>
  <c r="W47" i="3" s="1"/>
  <c r="W48" i="3" s="1"/>
  <c r="W49" i="3" s="1"/>
  <c r="W50" i="3" s="1"/>
  <c r="W51" i="3" s="1"/>
  <c r="W52" i="3" s="1"/>
  <c r="W53" i="3" s="1"/>
  <c r="W54" i="3" s="1"/>
  <c r="W55" i="3" s="1"/>
  <c r="W56" i="3" s="1"/>
  <c r="W57" i="3" s="1"/>
  <c r="W58" i="3" s="1"/>
  <c r="W59" i="3" s="1"/>
  <c r="W60" i="3" s="1"/>
  <c r="W61" i="3" s="1"/>
  <c r="W62" i="3" s="1"/>
  <c r="W63" i="3" s="1"/>
  <c r="W64" i="3" s="1"/>
  <c r="W65" i="3" s="1"/>
  <c r="W66" i="3" s="1"/>
  <c r="W67" i="3" s="1"/>
  <c r="W68" i="3" s="1"/>
  <c r="W69" i="3" s="1"/>
  <c r="W70" i="3" s="1"/>
  <c r="W71" i="3" s="1"/>
  <c r="W72" i="3" s="1"/>
  <c r="W73" i="3" s="1"/>
  <c r="W74" i="3" s="1"/>
  <c r="W75" i="3" s="1"/>
  <c r="W76" i="3" s="1"/>
  <c r="W77" i="3" s="1"/>
  <c r="W78" i="3" s="1"/>
  <c r="W79" i="3" s="1"/>
  <c r="W80" i="3" s="1"/>
  <c r="W81" i="3" s="1"/>
  <c r="W82" i="3" s="1"/>
  <c r="W83" i="3" s="1"/>
  <c r="W84" i="3" s="1"/>
  <c r="W85" i="3" s="1"/>
  <c r="W86" i="3" s="1"/>
  <c r="W87" i="3" s="1"/>
  <c r="W88" i="3" s="1"/>
  <c r="W89" i="3" s="1"/>
  <c r="P19" i="3"/>
  <c r="P20" i="3" s="1"/>
  <c r="P21" i="3" s="1"/>
  <c r="P22" i="3" s="1"/>
  <c r="P23" i="3" s="1"/>
  <c r="P24" i="3" s="1"/>
  <c r="P25" i="3" s="1"/>
  <c r="P26" i="3" s="1"/>
  <c r="P27" i="3" s="1"/>
  <c r="P28" i="3" s="1"/>
  <c r="P29" i="3" s="1"/>
  <c r="P30" i="3" s="1"/>
  <c r="P31" i="3" s="1"/>
  <c r="P32" i="3" s="1"/>
  <c r="P33" i="3" s="1"/>
  <c r="P34" i="3" s="1"/>
  <c r="P35" i="3" s="1"/>
  <c r="P36" i="3" s="1"/>
  <c r="P37" i="3" s="1"/>
  <c r="P38" i="3" s="1"/>
  <c r="P39" i="3" s="1"/>
  <c r="P40" i="3" s="1"/>
  <c r="P41" i="3" s="1"/>
  <c r="P42" i="3" s="1"/>
  <c r="P43" i="3" s="1"/>
  <c r="P44" i="3" s="1"/>
  <c r="P45" i="3" s="1"/>
  <c r="P46" i="3" s="1"/>
  <c r="P47" i="3" s="1"/>
  <c r="P48" i="3" s="1"/>
  <c r="P49" i="3" s="1"/>
  <c r="P50" i="3" s="1"/>
  <c r="P51" i="3" s="1"/>
  <c r="P52" i="3" s="1"/>
  <c r="P53" i="3" s="1"/>
  <c r="P54" i="3" s="1"/>
  <c r="P55" i="3" s="1"/>
  <c r="P56" i="3" s="1"/>
  <c r="P57" i="3" s="1"/>
  <c r="P58" i="3" s="1"/>
  <c r="P59" i="3" s="1"/>
  <c r="P60" i="3" s="1"/>
  <c r="P61" i="3" s="1"/>
  <c r="P62" i="3" s="1"/>
  <c r="P63" i="3" s="1"/>
  <c r="P64" i="3" s="1"/>
  <c r="P65" i="3" s="1"/>
  <c r="P66" i="3" s="1"/>
  <c r="P67" i="3" s="1"/>
  <c r="P68" i="3" s="1"/>
  <c r="P69" i="3" s="1"/>
  <c r="P70" i="3" s="1"/>
  <c r="P71" i="3" s="1"/>
  <c r="P72" i="3" s="1"/>
  <c r="P73" i="3" s="1"/>
  <c r="P74" i="3" s="1"/>
  <c r="P75" i="3" s="1"/>
  <c r="P76" i="3" s="1"/>
  <c r="P77" i="3" s="1"/>
  <c r="P78" i="3" s="1"/>
  <c r="P79" i="3" s="1"/>
  <c r="P80" i="3" s="1"/>
  <c r="P81" i="3" s="1"/>
  <c r="P82" i="3" s="1"/>
  <c r="P83" i="3" s="1"/>
  <c r="P84" i="3" s="1"/>
  <c r="P85" i="3" s="1"/>
  <c r="P86" i="3" s="1"/>
  <c r="P87" i="3" s="1"/>
  <c r="P88" i="3" s="1"/>
  <c r="P89" i="3" s="1"/>
  <c r="P90" i="3" s="1"/>
  <c r="P91" i="3" s="1"/>
  <c r="P92" i="3" s="1"/>
  <c r="P93" i="3" s="1"/>
  <c r="P94" i="3" s="1"/>
  <c r="P95" i="3" s="1"/>
  <c r="P96" i="3" s="1"/>
  <c r="P97" i="3" s="1"/>
  <c r="P98" i="3" s="1"/>
  <c r="P99" i="3" s="1"/>
  <c r="P100" i="3" s="1"/>
  <c r="P101" i="3" s="1"/>
  <c r="P102" i="3" s="1"/>
  <c r="P103" i="3" s="1"/>
  <c r="P104" i="3" s="1"/>
  <c r="P105" i="3" s="1"/>
  <c r="P106" i="3" s="1"/>
  <c r="P107" i="3" s="1"/>
  <c r="P108" i="3" s="1"/>
  <c r="P109" i="3" s="1"/>
  <c r="P110" i="3" s="1"/>
  <c r="P111" i="3" s="1"/>
  <c r="P112" i="3" s="1"/>
  <c r="P113" i="3" s="1"/>
  <c r="I19" i="3"/>
  <c r="I20" i="3" s="1"/>
  <c r="I21" i="3" s="1"/>
  <c r="I22" i="3" s="1"/>
  <c r="I23" i="3" s="1"/>
  <c r="I24" i="3" s="1"/>
  <c r="I25" i="3" s="1"/>
  <c r="I26" i="3" s="1"/>
  <c r="I27" i="3" s="1"/>
  <c r="I28" i="3" s="1"/>
  <c r="I29" i="3" s="1"/>
  <c r="I30" i="3" s="1"/>
  <c r="I31" i="3" s="1"/>
  <c r="I32" i="3" s="1"/>
  <c r="I33" i="3" s="1"/>
  <c r="I34" i="3" s="1"/>
  <c r="I35" i="3" s="1"/>
  <c r="I36" i="3" s="1"/>
  <c r="I37" i="3" s="1"/>
  <c r="I38" i="3" s="1"/>
  <c r="I39" i="3" s="1"/>
  <c r="I40" i="3" s="1"/>
  <c r="I41" i="3" s="1"/>
  <c r="I42" i="3" s="1"/>
  <c r="I43" i="3" s="1"/>
  <c r="I44" i="3" s="1"/>
  <c r="I45" i="3" s="1"/>
  <c r="I46" i="3" s="1"/>
  <c r="I47" i="3" s="1"/>
  <c r="I48" i="3" s="1"/>
  <c r="I49" i="3" s="1"/>
  <c r="I50" i="3" s="1"/>
  <c r="I51" i="3" s="1"/>
  <c r="I52" i="3" s="1"/>
  <c r="I53" i="3" s="1"/>
  <c r="I54" i="3" s="1"/>
  <c r="I55" i="3" s="1"/>
  <c r="I56" i="3" s="1"/>
  <c r="I57" i="3" s="1"/>
  <c r="I58" i="3" s="1"/>
  <c r="I59" i="3" s="1"/>
  <c r="I60" i="3" s="1"/>
  <c r="I61" i="3" s="1"/>
  <c r="I62" i="3" s="1"/>
  <c r="I63" i="3" s="1"/>
  <c r="I64" i="3" s="1"/>
  <c r="I65" i="3" s="1"/>
  <c r="I66" i="3" s="1"/>
  <c r="I67" i="3" s="1"/>
  <c r="I68" i="3" s="1"/>
  <c r="I69" i="3" s="1"/>
  <c r="I70" i="3" s="1"/>
  <c r="I71" i="3" s="1"/>
  <c r="I72" i="3" s="1"/>
  <c r="I73" i="3" s="1"/>
  <c r="I74" i="3" s="1"/>
  <c r="I75" i="3" s="1"/>
  <c r="I76" i="3" s="1"/>
  <c r="I77" i="3" s="1"/>
  <c r="I78" i="3" s="1"/>
  <c r="I79" i="3" s="1"/>
  <c r="I80" i="3" s="1"/>
  <c r="I81" i="3" s="1"/>
  <c r="I82" i="3" s="1"/>
  <c r="I83" i="3" s="1"/>
  <c r="I84" i="3" s="1"/>
  <c r="I85" i="3" s="1"/>
  <c r="I86" i="3" s="1"/>
  <c r="I87" i="3" s="1"/>
  <c r="I88" i="3" s="1"/>
  <c r="I89" i="3" s="1"/>
  <c r="I90" i="3" s="1"/>
  <c r="I91" i="3" s="1"/>
  <c r="I92" i="3" s="1"/>
  <c r="I93" i="3" s="1"/>
  <c r="I94" i="3" s="1"/>
  <c r="I95" i="3" s="1"/>
  <c r="I96" i="3" s="1"/>
  <c r="I97" i="3" s="1"/>
  <c r="I98" i="3" s="1"/>
  <c r="I99" i="3" s="1"/>
  <c r="I100" i="3" s="1"/>
  <c r="I101" i="3" s="1"/>
  <c r="I102" i="3" s="1"/>
  <c r="I103" i="3" s="1"/>
  <c r="I104" i="3" s="1"/>
  <c r="I105" i="3" s="1"/>
  <c r="I106" i="3" s="1"/>
  <c r="I107" i="3" s="1"/>
  <c r="I108" i="3" s="1"/>
  <c r="I109" i="3" s="1"/>
  <c r="I110" i="3" s="1"/>
  <c r="I111" i="3" s="1"/>
  <c r="I112" i="3" s="1"/>
  <c r="I113" i="3" s="1"/>
  <c r="I114" i="3" s="1"/>
  <c r="I115" i="3" s="1"/>
  <c r="I116" i="3" s="1"/>
  <c r="I117" i="3" s="1"/>
  <c r="I118" i="3" s="1"/>
  <c r="I119" i="3" s="1"/>
  <c r="I120" i="3" s="1"/>
  <c r="I121" i="3" s="1"/>
  <c r="I122" i="3" s="1"/>
  <c r="I123" i="3" s="1"/>
  <c r="I124" i="3" s="1"/>
  <c r="I125" i="3" s="1"/>
  <c r="I126" i="3" s="1"/>
  <c r="I127" i="3" s="1"/>
  <c r="I128" i="3" s="1"/>
  <c r="I129" i="3" s="1"/>
  <c r="I130" i="3" s="1"/>
  <c r="I131" i="3" s="1"/>
  <c r="I132" i="3" s="1"/>
  <c r="I133" i="3" s="1"/>
  <c r="I134" i="3" s="1"/>
  <c r="I135" i="3" s="1"/>
  <c r="I136" i="3" s="1"/>
  <c r="I137" i="3" s="1"/>
  <c r="B19" i="3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B46" i="3" s="1"/>
  <c r="B47" i="3" s="1"/>
  <c r="B48" i="3" s="1"/>
  <c r="B49" i="3" s="1"/>
  <c r="B50" i="3" s="1"/>
  <c r="B51" i="3" s="1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73" i="3" s="1"/>
  <c r="B74" i="3" s="1"/>
  <c r="B75" i="3" s="1"/>
  <c r="B76" i="3" s="1"/>
  <c r="B77" i="3" s="1"/>
  <c r="B78" i="3" s="1"/>
  <c r="B79" i="3" s="1"/>
  <c r="B80" i="3" s="1"/>
  <c r="B81" i="3" s="1"/>
  <c r="B82" i="3" s="1"/>
  <c r="B83" i="3" s="1"/>
  <c r="B84" i="3" s="1"/>
  <c r="B85" i="3" s="1"/>
  <c r="B86" i="3" s="1"/>
  <c r="B87" i="3" s="1"/>
  <c r="B88" i="3" s="1"/>
  <c r="B89" i="3" s="1"/>
  <c r="B90" i="3" s="1"/>
  <c r="B91" i="3" s="1"/>
  <c r="B92" i="3" s="1"/>
  <c r="B93" i="3" s="1"/>
  <c r="B94" i="3" s="1"/>
  <c r="B95" i="3" s="1"/>
  <c r="B96" i="3" s="1"/>
  <c r="B97" i="3" s="1"/>
  <c r="B98" i="3" s="1"/>
  <c r="B99" i="3" s="1"/>
  <c r="B100" i="3" s="1"/>
  <c r="B101" i="3" s="1"/>
  <c r="B102" i="3" s="1"/>
  <c r="B103" i="3" s="1"/>
  <c r="B104" i="3" s="1"/>
  <c r="B105" i="3" s="1"/>
  <c r="B106" i="3" s="1"/>
  <c r="B107" i="3" s="1"/>
  <c r="B108" i="3" s="1"/>
  <c r="B109" i="3" s="1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D10" i="3"/>
  <c r="F12" i="4" l="1"/>
  <c r="D12" i="4" s="1"/>
  <c r="C85" i="4"/>
  <c r="C86" i="4" s="1"/>
  <c r="C87" i="4" s="1"/>
  <c r="C88" i="4" s="1"/>
  <c r="C89" i="4" s="1"/>
  <c r="C90" i="4" s="1"/>
  <c r="C91" i="4" s="1"/>
  <c r="C92" i="4" s="1"/>
  <c r="C93" i="4" s="1"/>
  <c r="C94" i="4" s="1"/>
  <c r="C95" i="4" s="1"/>
  <c r="C96" i="4" s="1"/>
  <c r="C97" i="4" s="1"/>
  <c r="C98" i="4" s="1"/>
  <c r="C99" i="4" s="1"/>
  <c r="C100" i="4" s="1"/>
  <c r="C101" i="4" s="1"/>
  <c r="C102" i="4" s="1"/>
  <c r="C103" i="4" s="1"/>
  <c r="C104" i="4" s="1"/>
  <c r="C105" i="4" s="1"/>
  <c r="C106" i="4" s="1"/>
  <c r="C107" i="4" s="1"/>
  <c r="C108" i="4" s="1"/>
  <c r="C109" i="4" s="1"/>
  <c r="C110" i="4" s="1"/>
  <c r="C111" i="4" s="1"/>
  <c r="C112" i="4" s="1"/>
  <c r="C113" i="4" s="1"/>
  <c r="C114" i="4" s="1"/>
  <c r="C115" i="4" s="1"/>
  <c r="C116" i="4" s="1"/>
  <c r="C117" i="4" s="1"/>
  <c r="C118" i="4" s="1"/>
  <c r="C119" i="4" s="1"/>
  <c r="C120" i="4" s="1"/>
  <c r="C121" i="4" s="1"/>
  <c r="C122" i="4" s="1"/>
  <c r="C123" i="4" s="1"/>
  <c r="C124" i="4" s="1"/>
  <c r="C125" i="4" s="1"/>
  <c r="C126" i="4" s="1"/>
  <c r="C127" i="4" s="1"/>
  <c r="C128" i="4" s="1"/>
  <c r="C129" i="4" s="1"/>
  <c r="C130" i="4" s="1"/>
  <c r="C131" i="4" s="1"/>
  <c r="C132" i="4" s="1"/>
  <c r="C133" i="4" s="1"/>
  <c r="C134" i="4" s="1"/>
  <c r="C135" i="4" s="1"/>
  <c r="C136" i="4" s="1"/>
  <c r="C137" i="4" s="1"/>
  <c r="C138" i="4" s="1"/>
  <c r="C139" i="4" s="1"/>
  <c r="C140" i="4" s="1"/>
  <c r="C141" i="4" s="1"/>
  <c r="C142" i="4" s="1"/>
  <c r="C143" i="4" s="1"/>
  <c r="C144" i="4" s="1"/>
  <c r="C145" i="4" s="1"/>
  <c r="C146" i="4" s="1"/>
  <c r="C147" i="4" s="1"/>
  <c r="C148" i="4" s="1"/>
  <c r="C149" i="4" s="1"/>
  <c r="C150" i="4" s="1"/>
  <c r="C151" i="4" s="1"/>
  <c r="C152" i="4" s="1"/>
  <c r="C153" i="4" s="1"/>
  <c r="C154" i="4" s="1"/>
  <c r="C155" i="4" s="1"/>
  <c r="C156" i="4" s="1"/>
  <c r="C157" i="4" s="1"/>
  <c r="C158" i="4" s="1"/>
  <c r="C159" i="4" s="1"/>
  <c r="C160" i="4" s="1"/>
  <c r="C161" i="4" s="1"/>
  <c r="C162" i="4" s="1"/>
  <c r="C163" i="4" s="1"/>
  <c r="C164" i="4" s="1"/>
  <c r="C165" i="4" s="1"/>
  <c r="C166" i="4" s="1"/>
  <c r="C167" i="4" s="1"/>
  <c r="C168" i="4" s="1"/>
  <c r="C169" i="4" s="1"/>
  <c r="C170" i="4" s="1"/>
  <c r="C171" i="4" s="1"/>
  <c r="C172" i="4" s="1"/>
  <c r="C173" i="4" s="1"/>
  <c r="C174" i="4" s="1"/>
  <c r="C175" i="4" s="1"/>
  <c r="C176" i="4" s="1"/>
  <c r="C177" i="4" s="1"/>
  <c r="C178" i="4" s="1"/>
  <c r="C179" i="4" s="1"/>
  <c r="C180" i="4" s="1"/>
  <c r="C181" i="4" s="1"/>
  <c r="C182" i="4" s="1"/>
  <c r="C183" i="4" s="1"/>
  <c r="C184" i="4" s="1"/>
  <c r="C185" i="4" s="1"/>
  <c r="C186" i="4" s="1"/>
  <c r="C187" i="4" s="1"/>
  <c r="C188" i="4" s="1"/>
  <c r="C189" i="4" s="1"/>
  <c r="C190" i="4" s="1"/>
  <c r="C191" i="4" s="1"/>
  <c r="C192" i="4" s="1"/>
  <c r="C193" i="4" s="1"/>
  <c r="C194" i="4" s="1"/>
  <c r="C195" i="4" s="1"/>
  <c r="C196" i="4" s="1"/>
  <c r="C197" i="4" s="1"/>
  <c r="C198" i="4" s="1"/>
  <c r="C199" i="4" s="1"/>
  <c r="C200" i="4" s="1"/>
  <c r="C201" i="4" s="1"/>
  <c r="C202" i="4" s="1"/>
  <c r="C203" i="4" s="1"/>
  <c r="C204" i="4" s="1"/>
  <c r="D8" i="3"/>
  <c r="K8" i="3"/>
  <c r="R6" i="3"/>
  <c r="B27" i="4"/>
  <c r="I12" i="4" l="1"/>
  <c r="K12" i="4" s="1"/>
  <c r="E6" i="4"/>
  <c r="D4" i="3"/>
  <c r="F17" i="3" s="1"/>
  <c r="D18" i="3" s="1"/>
  <c r="R8" i="3"/>
  <c r="Y6" i="3"/>
  <c r="B28" i="4"/>
  <c r="K4" i="3" l="1"/>
  <c r="M17" i="3" s="1"/>
  <c r="K18" i="3" s="1"/>
  <c r="D12" i="3"/>
  <c r="C161" i="3" s="1"/>
  <c r="Y8" i="3"/>
  <c r="AF6" i="3"/>
  <c r="AF8" i="3" s="1"/>
  <c r="R4" i="3"/>
  <c r="R12" i="3" s="1"/>
  <c r="B29" i="4"/>
  <c r="C110" i="3" l="1"/>
  <c r="K12" i="3"/>
  <c r="J102" i="3" s="1"/>
  <c r="C91" i="3"/>
  <c r="C25" i="3"/>
  <c r="C48" i="3"/>
  <c r="C106" i="3"/>
  <c r="C156" i="3"/>
  <c r="C167" i="3"/>
  <c r="C36" i="3"/>
  <c r="C66" i="3"/>
  <c r="C124" i="3"/>
  <c r="C118" i="3"/>
  <c r="C188" i="3"/>
  <c r="C40" i="3"/>
  <c r="C169" i="3"/>
  <c r="C42" i="3"/>
  <c r="C157" i="3"/>
  <c r="C142" i="3"/>
  <c r="C104" i="3"/>
  <c r="C57" i="3"/>
  <c r="C85" i="3"/>
  <c r="C35" i="3"/>
  <c r="C190" i="3"/>
  <c r="C115" i="3"/>
  <c r="C114" i="3"/>
  <c r="C180" i="3"/>
  <c r="C22" i="3"/>
  <c r="C50" i="3"/>
  <c r="C71" i="3"/>
  <c r="C101" i="3"/>
  <c r="C184" i="3"/>
  <c r="C147" i="3"/>
  <c r="C162" i="3"/>
  <c r="C70" i="3"/>
  <c r="C130" i="3"/>
  <c r="C138" i="3"/>
  <c r="C69" i="3"/>
  <c r="C185" i="3"/>
  <c r="C182" i="3"/>
  <c r="C195" i="3"/>
  <c r="C72" i="3"/>
  <c r="C134" i="3"/>
  <c r="C49" i="3"/>
  <c r="C94" i="3"/>
  <c r="C27" i="3"/>
  <c r="C172" i="3"/>
  <c r="C107" i="3"/>
  <c r="C135" i="3"/>
  <c r="C37" i="3"/>
  <c r="C144" i="3"/>
  <c r="C193" i="3"/>
  <c r="C170" i="3"/>
  <c r="C24" i="3"/>
  <c r="C98" i="3"/>
  <c r="C88" i="3"/>
  <c r="C80" i="3"/>
  <c r="C82" i="3"/>
  <c r="C113" i="3"/>
  <c r="C20" i="3"/>
  <c r="C31" i="3"/>
  <c r="C73" i="3"/>
  <c r="C122" i="3"/>
  <c r="C150" i="3"/>
  <c r="C123" i="3"/>
  <c r="C96" i="3"/>
  <c r="C54" i="3"/>
  <c r="C61" i="3"/>
  <c r="C160" i="3"/>
  <c r="C155" i="3"/>
  <c r="C173" i="3"/>
  <c r="C143" i="3"/>
  <c r="C192" i="3"/>
  <c r="C47" i="3"/>
  <c r="C120" i="3"/>
  <c r="C32" i="3"/>
  <c r="C117" i="3"/>
  <c r="C39" i="3"/>
  <c r="C83" i="3"/>
  <c r="C121" i="3"/>
  <c r="C52" i="3"/>
  <c r="C81" i="3"/>
  <c r="C76" i="3"/>
  <c r="C139" i="3"/>
  <c r="C145" i="3"/>
  <c r="C46" i="3"/>
  <c r="C111" i="3"/>
  <c r="C53" i="3"/>
  <c r="C152" i="3"/>
  <c r="C197" i="3"/>
  <c r="C17" i="4"/>
  <c r="C41" i="3"/>
  <c r="C29" i="3"/>
  <c r="C18" i="3"/>
  <c r="C165" i="3"/>
  <c r="C67" i="3"/>
  <c r="C79" i="3"/>
  <c r="C38" i="3"/>
  <c r="C129" i="3"/>
  <c r="C174" i="3"/>
  <c r="C136" i="3"/>
  <c r="C60" i="3"/>
  <c r="C154" i="3"/>
  <c r="C97" i="3"/>
  <c r="C196" i="3"/>
  <c r="C23" i="3"/>
  <c r="C159" i="3"/>
  <c r="C87" i="3"/>
  <c r="C171" i="3"/>
  <c r="C168" i="3"/>
  <c r="C164" i="3"/>
  <c r="C74" i="3"/>
  <c r="C65" i="3"/>
  <c r="C63" i="3"/>
  <c r="C191" i="3"/>
  <c r="C194" i="3"/>
  <c r="C141" i="3"/>
  <c r="C177" i="3"/>
  <c r="C92" i="3"/>
  <c r="C90" i="3"/>
  <c r="C125" i="3"/>
  <c r="C44" i="3"/>
  <c r="C62" i="3"/>
  <c r="C43" i="3"/>
  <c r="C75" i="3"/>
  <c r="C105" i="3"/>
  <c r="C127" i="3"/>
  <c r="C153" i="3"/>
  <c r="C189" i="3"/>
  <c r="C112" i="3"/>
  <c r="C178" i="3"/>
  <c r="C140" i="3"/>
  <c r="C21" i="3"/>
  <c r="C56" i="3"/>
  <c r="C28" i="3"/>
  <c r="C146" i="3"/>
  <c r="C133" i="3"/>
  <c r="C151" i="3"/>
  <c r="C33" i="3"/>
  <c r="C181" i="3"/>
  <c r="C183" i="3"/>
  <c r="C148" i="3"/>
  <c r="C128" i="3"/>
  <c r="C163" i="3"/>
  <c r="C131" i="3"/>
  <c r="C30" i="3"/>
  <c r="C19" i="3"/>
  <c r="C99" i="3"/>
  <c r="C100" i="3"/>
  <c r="C45" i="3"/>
  <c r="C64" i="3"/>
  <c r="C103" i="3"/>
  <c r="C149" i="3"/>
  <c r="C102" i="3"/>
  <c r="C116" i="3"/>
  <c r="C119" i="3"/>
  <c r="C132" i="3"/>
  <c r="C34" i="3"/>
  <c r="C93" i="3"/>
  <c r="C176" i="3"/>
  <c r="C95" i="3"/>
  <c r="C126" i="3"/>
  <c r="C89" i="3"/>
  <c r="C158" i="3"/>
  <c r="C78" i="3"/>
  <c r="C109" i="3"/>
  <c r="C77" i="3"/>
  <c r="C58" i="3"/>
  <c r="C68" i="3"/>
  <c r="C59" i="3"/>
  <c r="C187" i="3"/>
  <c r="C186" i="3"/>
  <c r="C137" i="3"/>
  <c r="C175" i="3"/>
  <c r="C84" i="3"/>
  <c r="C86" i="3"/>
  <c r="C51" i="3"/>
  <c r="C166" i="3"/>
  <c r="C108" i="3"/>
  <c r="C179" i="3"/>
  <c r="C55" i="3"/>
  <c r="C26" i="3"/>
  <c r="M21" i="4"/>
  <c r="Q97" i="3"/>
  <c r="Q91" i="3"/>
  <c r="Q57" i="3"/>
  <c r="Q71" i="3"/>
  <c r="Q98" i="3"/>
  <c r="Q42" i="3"/>
  <c r="Q93" i="3"/>
  <c r="Q69" i="3"/>
  <c r="Q44" i="3"/>
  <c r="Q32" i="3"/>
  <c r="Q94" i="3"/>
  <c r="Q102" i="3"/>
  <c r="Y4" i="3"/>
  <c r="AF4" i="3" s="1"/>
  <c r="AH17" i="3" s="1"/>
  <c r="AF18" i="3" s="1"/>
  <c r="Q107" i="3"/>
  <c r="Q51" i="3"/>
  <c r="Q36" i="3"/>
  <c r="Q99" i="3"/>
  <c r="Q33" i="3"/>
  <c r="Q19" i="3"/>
  <c r="Q76" i="3"/>
  <c r="Q39" i="3"/>
  <c r="Q73" i="3"/>
  <c r="Q58" i="3"/>
  <c r="Q96" i="3"/>
  <c r="Q18" i="3"/>
  <c r="Q29" i="3"/>
  <c r="Q30" i="3"/>
  <c r="Q110" i="3"/>
  <c r="Q68" i="3"/>
  <c r="Q23" i="3"/>
  <c r="Q85" i="3"/>
  <c r="Q24" i="3"/>
  <c r="Q59" i="3"/>
  <c r="Q65" i="3"/>
  <c r="Q50" i="3"/>
  <c r="Q48" i="3"/>
  <c r="Q83" i="3"/>
  <c r="Q103" i="3"/>
  <c r="Q89" i="3"/>
  <c r="Q90" i="3"/>
  <c r="Q28" i="3"/>
  <c r="Q75" i="3"/>
  <c r="Q61" i="3"/>
  <c r="Q46" i="3"/>
  <c r="Q40" i="3"/>
  <c r="Q67" i="3"/>
  <c r="Q87" i="3"/>
  <c r="Q38" i="3"/>
  <c r="Q20" i="3"/>
  <c r="Q55" i="3"/>
  <c r="Q34" i="3"/>
  <c r="Q81" i="3"/>
  <c r="Q66" i="3"/>
  <c r="Q112" i="3"/>
  <c r="Q43" i="3"/>
  <c r="Q25" i="3"/>
  <c r="Q26" i="3"/>
  <c r="Q106" i="3"/>
  <c r="Q60" i="3"/>
  <c r="Q111" i="3"/>
  <c r="Q77" i="3"/>
  <c r="Q62" i="3"/>
  <c r="Q104" i="3"/>
  <c r="Q27" i="3"/>
  <c r="Q21" i="3"/>
  <c r="Q54" i="3"/>
  <c r="Q52" i="3"/>
  <c r="T17" i="3"/>
  <c r="R18" i="3" s="1"/>
  <c r="Q49" i="3"/>
  <c r="Q113" i="3"/>
  <c r="Q82" i="3"/>
  <c r="Q80" i="3"/>
  <c r="Q108" i="3"/>
  <c r="Q79" i="3"/>
  <c r="Q41" i="3"/>
  <c r="Q105" i="3"/>
  <c r="Q74" i="3"/>
  <c r="Q64" i="3"/>
  <c r="Q92" i="3"/>
  <c r="Q47" i="3"/>
  <c r="Q45" i="3"/>
  <c r="Q109" i="3"/>
  <c r="Q78" i="3"/>
  <c r="Q72" i="3"/>
  <c r="Q100" i="3"/>
  <c r="Q63" i="3"/>
  <c r="Q37" i="3"/>
  <c r="Q101" i="3"/>
  <c r="Q70" i="3"/>
  <c r="Q56" i="3"/>
  <c r="Q84" i="3"/>
  <c r="Q31" i="3"/>
  <c r="C19" i="4"/>
  <c r="Q53" i="3"/>
  <c r="Q22" i="3"/>
  <c r="Q86" i="3"/>
  <c r="Q88" i="3"/>
  <c r="Q35" i="3"/>
  <c r="Q95" i="3"/>
  <c r="J35" i="3"/>
  <c r="J122" i="3"/>
  <c r="J50" i="3"/>
  <c r="J127" i="3"/>
  <c r="B30" i="4"/>
  <c r="J85" i="3" l="1"/>
  <c r="J66" i="3"/>
  <c r="J72" i="3"/>
  <c r="J31" i="3"/>
  <c r="F19" i="4"/>
  <c r="E18" i="3"/>
  <c r="F18" i="3" s="1"/>
  <c r="D19" i="3" s="1"/>
  <c r="F17" i="4"/>
  <c r="J113" i="3"/>
  <c r="J45" i="3"/>
  <c r="J94" i="3"/>
  <c r="J136" i="3"/>
  <c r="J124" i="3"/>
  <c r="J70" i="3"/>
  <c r="J43" i="3"/>
  <c r="J128" i="3"/>
  <c r="J28" i="3"/>
  <c r="J116" i="3"/>
  <c r="J110" i="3"/>
  <c r="J100" i="3"/>
  <c r="J88" i="3"/>
  <c r="J18" i="3"/>
  <c r="J95" i="3"/>
  <c r="J59" i="3"/>
  <c r="J68" i="3"/>
  <c r="J118" i="3"/>
  <c r="J26" i="3"/>
  <c r="J92" i="3"/>
  <c r="J86" i="3"/>
  <c r="J79" i="3"/>
  <c r="J23" i="3"/>
  <c r="J121" i="3"/>
  <c r="J44" i="3"/>
  <c r="J129" i="3"/>
  <c r="J123" i="3"/>
  <c r="J55" i="3"/>
  <c r="J69" i="3"/>
  <c r="J32" i="3"/>
  <c r="J99" i="3"/>
  <c r="J71" i="3"/>
  <c r="J20" i="3"/>
  <c r="J104" i="3"/>
  <c r="J112" i="3"/>
  <c r="J125" i="3"/>
  <c r="J42" i="3"/>
  <c r="J51" i="3"/>
  <c r="J91" i="3"/>
  <c r="J24" i="3"/>
  <c r="J98" i="3"/>
  <c r="J105" i="3"/>
  <c r="J49" i="3"/>
  <c r="J103" i="3"/>
  <c r="J75" i="3"/>
  <c r="J117" i="3"/>
  <c r="J83" i="3"/>
  <c r="J57" i="3"/>
  <c r="J131" i="3"/>
  <c r="J67" i="3"/>
  <c r="J25" i="3"/>
  <c r="J82" i="3"/>
  <c r="J93" i="3"/>
  <c r="J87" i="3"/>
  <c r="J76" i="3"/>
  <c r="J41" i="3"/>
  <c r="J126" i="3"/>
  <c r="J81" i="3"/>
  <c r="J22" i="3"/>
  <c r="J27" i="3"/>
  <c r="J119" i="3"/>
  <c r="J65" i="3"/>
  <c r="J54" i="3"/>
  <c r="J96" i="3"/>
  <c r="J114" i="3"/>
  <c r="J120" i="3"/>
  <c r="J107" i="3"/>
  <c r="J84" i="3"/>
  <c r="J106" i="3"/>
  <c r="J135" i="3"/>
  <c r="J90" i="3"/>
  <c r="J130" i="3"/>
  <c r="J34" i="3"/>
  <c r="J108" i="3"/>
  <c r="J29" i="3"/>
  <c r="J56" i="3"/>
  <c r="J60" i="3"/>
  <c r="J115" i="3"/>
  <c r="J38" i="3"/>
  <c r="J97" i="3"/>
  <c r="J21" i="3"/>
  <c r="J48" i="3"/>
  <c r="J46" i="3"/>
  <c r="J39" i="3"/>
  <c r="J19" i="3"/>
  <c r="J47" i="3"/>
  <c r="J30" i="3"/>
  <c r="J58" i="3"/>
  <c r="J40" i="3"/>
  <c r="J80" i="3"/>
  <c r="J61" i="3"/>
  <c r="J89" i="3"/>
  <c r="J52" i="3"/>
  <c r="J78" i="3"/>
  <c r="J62" i="3"/>
  <c r="J109" i="3"/>
  <c r="J37" i="3"/>
  <c r="J33" i="3"/>
  <c r="J53" i="3"/>
  <c r="J111" i="3"/>
  <c r="J134" i="3"/>
  <c r="J132" i="3"/>
  <c r="J101" i="3"/>
  <c r="J77" i="3"/>
  <c r="J36" i="3"/>
  <c r="J137" i="3"/>
  <c r="J63" i="3"/>
  <c r="J64" i="3"/>
  <c r="C18" i="4"/>
  <c r="J73" i="3"/>
  <c r="J133" i="3"/>
  <c r="J74" i="3"/>
  <c r="AA17" i="3"/>
  <c r="Y18" i="3" s="1"/>
  <c r="Y12" i="3"/>
  <c r="C20" i="4" s="1"/>
  <c r="M20" i="4"/>
  <c r="N20" i="4" s="1"/>
  <c r="AF12" i="3"/>
  <c r="AE71" i="3" s="1"/>
  <c r="S18" i="3"/>
  <c r="T18" i="3" s="1"/>
  <c r="R19" i="3" s="1"/>
  <c r="S19" i="3" s="1"/>
  <c r="B31" i="4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32" i="4" s="1"/>
  <c r="B133" i="4" s="1"/>
  <c r="B134" i="4" s="1"/>
  <c r="B135" i="4" s="1"/>
  <c r="B136" i="4" s="1"/>
  <c r="B137" i="4" s="1"/>
  <c r="B138" i="4" s="1"/>
  <c r="B139" i="4" s="1"/>
  <c r="B140" i="4" s="1"/>
  <c r="B141" i="4" s="1"/>
  <c r="B142" i="4" s="1"/>
  <c r="B143" i="4" s="1"/>
  <c r="B144" i="4" s="1"/>
  <c r="B145" i="4" s="1"/>
  <c r="B146" i="4" s="1"/>
  <c r="B147" i="4" s="1"/>
  <c r="B148" i="4" s="1"/>
  <c r="B149" i="4" s="1"/>
  <c r="B150" i="4" s="1"/>
  <c r="B151" i="4" s="1"/>
  <c r="B152" i="4" s="1"/>
  <c r="B153" i="4" s="1"/>
  <c r="B154" i="4" s="1"/>
  <c r="B155" i="4" s="1"/>
  <c r="E19" i="3"/>
  <c r="L18" i="3" l="1"/>
  <c r="M18" i="3" s="1"/>
  <c r="K19" i="3" s="1"/>
  <c r="F18" i="4"/>
  <c r="L19" i="3"/>
  <c r="M19" i="3" s="1"/>
  <c r="AE60" i="3"/>
  <c r="AE62" i="3"/>
  <c r="AE37" i="3"/>
  <c r="AE20" i="3"/>
  <c r="AE38" i="3"/>
  <c r="AE23" i="3"/>
  <c r="AE76" i="3"/>
  <c r="AE75" i="3"/>
  <c r="AE34" i="3"/>
  <c r="AE36" i="3"/>
  <c r="AE35" i="3"/>
  <c r="AE74" i="3"/>
  <c r="AE19" i="3"/>
  <c r="AE50" i="3"/>
  <c r="AE41" i="3"/>
  <c r="AE67" i="3"/>
  <c r="AE30" i="3"/>
  <c r="AE64" i="3"/>
  <c r="AE63" i="3"/>
  <c r="AE57" i="3"/>
  <c r="AE45" i="3"/>
  <c r="AE33" i="3"/>
  <c r="AE43" i="3"/>
  <c r="AE21" i="3"/>
  <c r="AE31" i="3"/>
  <c r="AE25" i="3"/>
  <c r="AE54" i="3"/>
  <c r="AE42" i="3"/>
  <c r="AE28" i="3"/>
  <c r="AE65" i="3"/>
  <c r="AE27" i="3"/>
  <c r="AE32" i="3"/>
  <c r="AE69" i="3"/>
  <c r="AE47" i="3"/>
  <c r="AE52" i="3"/>
  <c r="AE22" i="3"/>
  <c r="AE51" i="3"/>
  <c r="AE55" i="3"/>
  <c r="AE44" i="3"/>
  <c r="AE49" i="3"/>
  <c r="AE46" i="3"/>
  <c r="AE59" i="3"/>
  <c r="AE48" i="3"/>
  <c r="AE53" i="3"/>
  <c r="AE66" i="3"/>
  <c r="AE18" i="3"/>
  <c r="AG18" i="3" s="1"/>
  <c r="AH18" i="3" s="1"/>
  <c r="AF19" i="3" s="1"/>
  <c r="AE68" i="3"/>
  <c r="AE73" i="3"/>
  <c r="AE70" i="3"/>
  <c r="AE40" i="3"/>
  <c r="AE39" i="3"/>
  <c r="X21" i="3"/>
  <c r="X81" i="3"/>
  <c r="X39" i="3"/>
  <c r="X36" i="3"/>
  <c r="X73" i="3"/>
  <c r="X82" i="3"/>
  <c r="X63" i="3"/>
  <c r="X64" i="3"/>
  <c r="X84" i="3"/>
  <c r="X74" i="3"/>
  <c r="X24" i="3"/>
  <c r="X69" i="3"/>
  <c r="X75" i="3"/>
  <c r="X66" i="3"/>
  <c r="X78" i="3"/>
  <c r="X53" i="3"/>
  <c r="X29" i="3"/>
  <c r="X49" i="3"/>
  <c r="X47" i="3"/>
  <c r="X76" i="3"/>
  <c r="X32" i="3"/>
  <c r="X60" i="3"/>
  <c r="X30" i="3"/>
  <c r="X19" i="3"/>
  <c r="X33" i="3"/>
  <c r="X27" i="3"/>
  <c r="X68" i="3"/>
  <c r="X46" i="3"/>
  <c r="X54" i="3"/>
  <c r="X42" i="3"/>
  <c r="X77" i="3"/>
  <c r="X67" i="3"/>
  <c r="X55" i="3"/>
  <c r="X57" i="3"/>
  <c r="X65" i="3"/>
  <c r="X87" i="3"/>
  <c r="X28" i="3"/>
  <c r="X40" i="3"/>
  <c r="X79" i="3"/>
  <c r="X20" i="3"/>
  <c r="X26" i="3"/>
  <c r="X70" i="3"/>
  <c r="X25" i="3"/>
  <c r="X45" i="3"/>
  <c r="X86" i="3"/>
  <c r="X23" i="3"/>
  <c r="X35" i="3"/>
  <c r="X71" i="3"/>
  <c r="X80" i="3"/>
  <c r="X48" i="3"/>
  <c r="X18" i="3"/>
  <c r="Z18" i="3" s="1"/>
  <c r="AA18" i="3" s="1"/>
  <c r="Y19" i="3" s="1"/>
  <c r="X50" i="3"/>
  <c r="X85" i="3"/>
  <c r="X62" i="3"/>
  <c r="X89" i="3"/>
  <c r="X61" i="3"/>
  <c r="X43" i="3"/>
  <c r="X31" i="3"/>
  <c r="X51" i="3"/>
  <c r="X59" i="3"/>
  <c r="X83" i="3"/>
  <c r="X56" i="3"/>
  <c r="X72" i="3"/>
  <c r="X34" i="3"/>
  <c r="X88" i="3"/>
  <c r="X52" i="3"/>
  <c r="X41" i="3"/>
  <c r="X37" i="3"/>
  <c r="X22" i="3"/>
  <c r="X44" i="3"/>
  <c r="X58" i="3"/>
  <c r="X38" i="3"/>
  <c r="C21" i="4"/>
  <c r="AE24" i="3"/>
  <c r="AE56" i="3"/>
  <c r="AE72" i="3"/>
  <c r="AE77" i="3"/>
  <c r="AE58" i="3"/>
  <c r="AE26" i="3"/>
  <c r="AE61" i="3"/>
  <c r="AE29" i="3"/>
  <c r="B156" i="4"/>
  <c r="B157" i="4" s="1"/>
  <c r="B158" i="4" s="1"/>
  <c r="B159" i="4" s="1"/>
  <c r="B160" i="4" s="1"/>
  <c r="B161" i="4" s="1"/>
  <c r="B162" i="4" s="1"/>
  <c r="B163" i="4" s="1"/>
  <c r="B164" i="4" s="1"/>
  <c r="B165" i="4" s="1"/>
  <c r="B166" i="4" s="1"/>
  <c r="B167" i="4" s="1"/>
  <c r="B168" i="4" s="1"/>
  <c r="B169" i="4" s="1"/>
  <c r="B170" i="4" s="1"/>
  <c r="B171" i="4" s="1"/>
  <c r="B172" i="4" s="1"/>
  <c r="B173" i="4" s="1"/>
  <c r="B174" i="4" s="1"/>
  <c r="B175" i="4" s="1"/>
  <c r="B176" i="4" s="1"/>
  <c r="B177" i="4" s="1"/>
  <c r="B178" i="4" s="1"/>
  <c r="B179" i="4" s="1"/>
  <c r="B180" i="4" s="1"/>
  <c r="B181" i="4" s="1"/>
  <c r="B182" i="4" s="1"/>
  <c r="B183" i="4" s="1"/>
  <c r="B184" i="4" s="1"/>
  <c r="B185" i="4" s="1"/>
  <c r="B186" i="4" s="1"/>
  <c r="B187" i="4" s="1"/>
  <c r="B188" i="4" s="1"/>
  <c r="B189" i="4" s="1"/>
  <c r="B190" i="4" s="1"/>
  <c r="B191" i="4" s="1"/>
  <c r="B192" i="4" s="1"/>
  <c r="B193" i="4" s="1"/>
  <c r="B194" i="4" s="1"/>
  <c r="B195" i="4" s="1"/>
  <c r="B196" i="4" s="1"/>
  <c r="B197" i="4" s="1"/>
  <c r="B198" i="4" s="1"/>
  <c r="B199" i="4" s="1"/>
  <c r="B200" i="4" s="1"/>
  <c r="B201" i="4" s="1"/>
  <c r="B202" i="4" s="1"/>
  <c r="B203" i="4" s="1"/>
  <c r="B204" i="4" s="1"/>
  <c r="I18" i="4"/>
  <c r="J18" i="4" s="1"/>
  <c r="K18" i="4" s="1"/>
  <c r="L18" i="4" s="1"/>
  <c r="I20" i="4"/>
  <c r="J20" i="4" s="1"/>
  <c r="K20" i="4" s="1"/>
  <c r="L20" i="4" s="1"/>
  <c r="I17" i="4"/>
  <c r="J17" i="4" s="1"/>
  <c r="K17" i="4" s="1"/>
  <c r="L17" i="4" s="1"/>
  <c r="T19" i="3"/>
  <c r="R20" i="3" s="1"/>
  <c r="F19" i="3"/>
  <c r="I19" i="4" l="1"/>
  <c r="J19" i="4" s="1"/>
  <c r="K19" i="4" s="1"/>
  <c r="L19" i="4" s="1"/>
  <c r="I21" i="4"/>
  <c r="J21" i="4"/>
  <c r="K21" i="4" s="1"/>
  <c r="L21" i="4" s="1"/>
  <c r="E8" i="4" s="1"/>
  <c r="F20" i="4"/>
  <c r="F21" i="4"/>
  <c r="AG19" i="3"/>
  <c r="S20" i="3"/>
  <c r="Z19" i="3"/>
  <c r="K20" i="3"/>
  <c r="D20" i="3"/>
  <c r="M19" i="4" l="1"/>
  <c r="N19" i="4" s="1"/>
  <c r="AA19" i="3"/>
  <c r="Y20" i="3" s="1"/>
  <c r="T20" i="3"/>
  <c r="R21" i="3" s="1"/>
  <c r="AH19" i="3"/>
  <c r="L20" i="3"/>
  <c r="E20" i="3"/>
  <c r="M18" i="4" l="1"/>
  <c r="N18" i="4" s="1"/>
  <c r="AF20" i="3"/>
  <c r="Z20" i="3"/>
  <c r="M20" i="3"/>
  <c r="K21" i="3" s="1"/>
  <c r="S21" i="3"/>
  <c r="F20" i="3"/>
  <c r="M17" i="4" l="1"/>
  <c r="N17" i="4" s="1"/>
  <c r="T21" i="3"/>
  <c r="AA20" i="3"/>
  <c r="Y21" i="3" s="1"/>
  <c r="L21" i="3"/>
  <c r="AG20" i="3"/>
  <c r="D21" i="3"/>
  <c r="Z21" i="3" l="1"/>
  <c r="AH20" i="3"/>
  <c r="AF21" i="3" s="1"/>
  <c r="M21" i="3"/>
  <c r="K22" i="3" s="1"/>
  <c r="R22" i="3"/>
  <c r="E21" i="3"/>
  <c r="S22" i="3" l="1"/>
  <c r="AG21" i="3"/>
  <c r="L22" i="3"/>
  <c r="AA21" i="3"/>
  <c r="Y22" i="3" s="1"/>
  <c r="F21" i="3"/>
  <c r="D22" i="3" s="1"/>
  <c r="Z22" i="3" l="1"/>
  <c r="AH21" i="3"/>
  <c r="AF22" i="3" s="1"/>
  <c r="E22" i="3"/>
  <c r="M22" i="3"/>
  <c r="K23" i="3" s="1"/>
  <c r="L23" i="3" s="1"/>
  <c r="M23" i="3" s="1"/>
  <c r="K24" i="3" s="1"/>
  <c r="L24" i="3" s="1"/>
  <c r="M24" i="3" s="1"/>
  <c r="T22" i="3"/>
  <c r="R23" i="3" s="1"/>
  <c r="S23" i="3" s="1"/>
  <c r="T23" i="3" s="1"/>
  <c r="R24" i="3" s="1"/>
  <c r="S24" i="3" s="1"/>
  <c r="T24" i="3" s="1"/>
  <c r="R25" i="3" s="1"/>
  <c r="S25" i="3" s="1"/>
  <c r="T25" i="3" s="1"/>
  <c r="F22" i="3" l="1"/>
  <c r="D23" i="3" s="1"/>
  <c r="E23" i="3" s="1"/>
  <c r="F23" i="3" s="1"/>
  <c r="D24" i="3" s="1"/>
  <c r="E24" i="3" s="1"/>
  <c r="F24" i="3" s="1"/>
  <c r="D25" i="3" s="1"/>
  <c r="E25" i="3" s="1"/>
  <c r="F25" i="3" s="1"/>
  <c r="D26" i="3" s="1"/>
  <c r="E26" i="3" s="1"/>
  <c r="F26" i="3" s="1"/>
  <c r="D27" i="3" s="1"/>
  <c r="E27" i="3" s="1"/>
  <c r="F27" i="3" s="1"/>
  <c r="D28" i="3" s="1"/>
  <c r="E28" i="3" s="1"/>
  <c r="F28" i="3" s="1"/>
  <c r="D29" i="3" s="1"/>
  <c r="E29" i="3" s="1"/>
  <c r="F29" i="3" s="1"/>
  <c r="D30" i="3" s="1"/>
  <c r="E30" i="3" s="1"/>
  <c r="F30" i="3" s="1"/>
  <c r="D31" i="3" s="1"/>
  <c r="E31" i="3" s="1"/>
  <c r="AG22" i="3"/>
  <c r="R26" i="3"/>
  <c r="S26" i="3" s="1"/>
  <c r="T26" i="3" s="1"/>
  <c r="K25" i="3"/>
  <c r="L25" i="3" s="1"/>
  <c r="M25" i="3" s="1"/>
  <c r="K26" i="3" s="1"/>
  <c r="L26" i="3" s="1"/>
  <c r="M26" i="3" s="1"/>
  <c r="K27" i="3" s="1"/>
  <c r="L27" i="3" s="1"/>
  <c r="M27" i="3" s="1"/>
  <c r="K28" i="3" s="1"/>
  <c r="L28" i="3" s="1"/>
  <c r="M28" i="3" s="1"/>
  <c r="K29" i="3" s="1"/>
  <c r="L29" i="3" s="1"/>
  <c r="M29" i="3" s="1"/>
  <c r="K30" i="3" s="1"/>
  <c r="L30" i="3" s="1"/>
  <c r="M30" i="3" s="1"/>
  <c r="AA22" i="3"/>
  <c r="Y23" i="3" s="1"/>
  <c r="Z23" i="3" s="1"/>
  <c r="AA23" i="3" s="1"/>
  <c r="Y24" i="3" s="1"/>
  <c r="Z24" i="3" s="1"/>
  <c r="AA24" i="3" s="1"/>
  <c r="Y25" i="3" s="1"/>
  <c r="Z25" i="3" s="1"/>
  <c r="AA25" i="3" s="1"/>
  <c r="Y26" i="3" s="1"/>
  <c r="Z26" i="3" s="1"/>
  <c r="AA26" i="3" s="1"/>
  <c r="Y27" i="3" s="1"/>
  <c r="Z27" i="3" s="1"/>
  <c r="AA27" i="3" s="1"/>
  <c r="Y28" i="3" s="1"/>
  <c r="Z28" i="3" s="1"/>
  <c r="AA28" i="3" s="1"/>
  <c r="Y29" i="3" s="1"/>
  <c r="Z29" i="3" s="1"/>
  <c r="AA29" i="3" s="1"/>
  <c r="Y30" i="3" s="1"/>
  <c r="Z30" i="3" s="1"/>
  <c r="AA30" i="3" s="1"/>
  <c r="Y31" i="3" s="1"/>
  <c r="Z31" i="3" s="1"/>
  <c r="AA31" i="3" s="1"/>
  <c r="F31" i="3" l="1"/>
  <c r="D32" i="3" s="1"/>
  <c r="E32" i="3" s="1"/>
  <c r="K31" i="3"/>
  <c r="L31" i="3" s="1"/>
  <c r="M31" i="3" s="1"/>
  <c r="K32" i="3" s="1"/>
  <c r="L32" i="3" s="1"/>
  <c r="M32" i="3" s="1"/>
  <c r="K33" i="3" s="1"/>
  <c r="L33" i="3" s="1"/>
  <c r="M33" i="3" s="1"/>
  <c r="K34" i="3" s="1"/>
  <c r="L34" i="3" s="1"/>
  <c r="M34" i="3" s="1"/>
  <c r="R27" i="3"/>
  <c r="S27" i="3" s="1"/>
  <c r="T27" i="3" s="1"/>
  <c r="AH22" i="3"/>
  <c r="AF23" i="3" s="1"/>
  <c r="AG23" i="3" s="1"/>
  <c r="AH23" i="3" s="1"/>
  <c r="AF24" i="3" s="1"/>
  <c r="AG24" i="3" s="1"/>
  <c r="AH24" i="3" s="1"/>
  <c r="Y32" i="3"/>
  <c r="Z32" i="3" s="1"/>
  <c r="AA32" i="3" s="1"/>
  <c r="Y33" i="3" s="1"/>
  <c r="Z33" i="3" s="1"/>
  <c r="AA33" i="3" s="1"/>
  <c r="Y34" i="3" s="1"/>
  <c r="Z34" i="3" s="1"/>
  <c r="AA34" i="3" s="1"/>
  <c r="F32" i="3" l="1"/>
  <c r="D33" i="3" s="1"/>
  <c r="E33" i="3" s="1"/>
  <c r="F33" i="3" s="1"/>
  <c r="D34" i="3" s="1"/>
  <c r="E34" i="3" s="1"/>
  <c r="F34" i="3" s="1"/>
  <c r="R28" i="3"/>
  <c r="S28" i="3" s="1"/>
  <c r="T28" i="3" s="1"/>
  <c r="R29" i="3" s="1"/>
  <c r="S29" i="3" s="1"/>
  <c r="T29" i="3" s="1"/>
  <c r="R30" i="3" s="1"/>
  <c r="S30" i="3" s="1"/>
  <c r="T30" i="3" s="1"/>
  <c r="R31" i="3" s="1"/>
  <c r="S31" i="3" s="1"/>
  <c r="T31" i="3" s="1"/>
  <c r="R32" i="3" s="1"/>
  <c r="S32" i="3" s="1"/>
  <c r="T32" i="3" s="1"/>
  <c r="R33" i="3" s="1"/>
  <c r="S33" i="3" s="1"/>
  <c r="T33" i="3" s="1"/>
  <c r="AF25" i="3"/>
  <c r="AG25" i="3" s="1"/>
  <c r="AH25" i="3" s="1"/>
  <c r="Y35" i="3"/>
  <c r="Z35" i="3" s="1"/>
  <c r="AA35" i="3" s="1"/>
  <c r="K35" i="3"/>
  <c r="L35" i="3" s="1"/>
  <c r="M35" i="3" s="1"/>
  <c r="AF26" i="3" l="1"/>
  <c r="AG26" i="3" s="1"/>
  <c r="AH26" i="3" s="1"/>
  <c r="R34" i="3"/>
  <c r="S34" i="3" s="1"/>
  <c r="T34" i="3" s="1"/>
  <c r="Y36" i="3"/>
  <c r="Z36" i="3" s="1"/>
  <c r="AA36" i="3" s="1"/>
  <c r="K36" i="3"/>
  <c r="L36" i="3" s="1"/>
  <c r="M36" i="3" s="1"/>
  <c r="D35" i="3"/>
  <c r="E35" i="3" s="1"/>
  <c r="F35" i="3" s="1"/>
  <c r="AF27" i="3" l="1"/>
  <c r="AG27" i="3" s="1"/>
  <c r="AH27" i="3" s="1"/>
  <c r="R35" i="3"/>
  <c r="S35" i="3" s="1"/>
  <c r="T35" i="3" s="1"/>
  <c r="Y37" i="3"/>
  <c r="Z37" i="3" s="1"/>
  <c r="AA37" i="3" s="1"/>
  <c r="K37" i="3"/>
  <c r="L37" i="3" s="1"/>
  <c r="M37" i="3" s="1"/>
  <c r="D36" i="3"/>
  <c r="E36" i="3" s="1"/>
  <c r="F36" i="3" s="1"/>
  <c r="AF28" i="3" l="1"/>
  <c r="AG28" i="3" s="1"/>
  <c r="AH28" i="3" s="1"/>
  <c r="R36" i="3"/>
  <c r="S36" i="3" s="1"/>
  <c r="T36" i="3" s="1"/>
  <c r="Y38" i="3"/>
  <c r="Z38" i="3" s="1"/>
  <c r="AA38" i="3" s="1"/>
  <c r="K38" i="3"/>
  <c r="L38" i="3" s="1"/>
  <c r="M38" i="3" s="1"/>
  <c r="D37" i="3"/>
  <c r="E37" i="3" s="1"/>
  <c r="F37" i="3" s="1"/>
  <c r="AF29" i="3" l="1"/>
  <c r="AG29" i="3" s="1"/>
  <c r="AH29" i="3" s="1"/>
  <c r="R37" i="3"/>
  <c r="S37" i="3" s="1"/>
  <c r="T37" i="3" s="1"/>
  <c r="Y39" i="3"/>
  <c r="Z39" i="3" s="1"/>
  <c r="AA39" i="3" s="1"/>
  <c r="K39" i="3"/>
  <c r="L39" i="3" s="1"/>
  <c r="M39" i="3" s="1"/>
  <c r="D38" i="3"/>
  <c r="E38" i="3" s="1"/>
  <c r="F38" i="3" s="1"/>
  <c r="AF30" i="3" l="1"/>
  <c r="AG30" i="3" s="1"/>
  <c r="AH30" i="3" s="1"/>
  <c r="R38" i="3"/>
  <c r="S38" i="3" s="1"/>
  <c r="T38" i="3" s="1"/>
  <c r="Y40" i="3"/>
  <c r="Z40" i="3" s="1"/>
  <c r="AA40" i="3" s="1"/>
  <c r="K40" i="3"/>
  <c r="L40" i="3" s="1"/>
  <c r="M40" i="3" s="1"/>
  <c r="D39" i="3"/>
  <c r="E39" i="3" s="1"/>
  <c r="F39" i="3" s="1"/>
  <c r="AF31" i="3" l="1"/>
  <c r="AG31" i="3" s="1"/>
  <c r="AH31" i="3" s="1"/>
  <c r="R39" i="3"/>
  <c r="S39" i="3" s="1"/>
  <c r="T39" i="3" s="1"/>
  <c r="Y41" i="3"/>
  <c r="Z41" i="3" s="1"/>
  <c r="AA41" i="3" s="1"/>
  <c r="K41" i="3"/>
  <c r="L41" i="3" s="1"/>
  <c r="M41" i="3" s="1"/>
  <c r="D40" i="3"/>
  <c r="E40" i="3" s="1"/>
  <c r="F40" i="3" s="1"/>
  <c r="AF32" i="3" l="1"/>
  <c r="AG32" i="3" s="1"/>
  <c r="AH32" i="3" s="1"/>
  <c r="R40" i="3"/>
  <c r="S40" i="3" s="1"/>
  <c r="T40" i="3" s="1"/>
  <c r="R41" i="3" s="1"/>
  <c r="S41" i="3" s="1"/>
  <c r="T41" i="3" s="1"/>
  <c r="R42" i="3" s="1"/>
  <c r="S42" i="3" s="1"/>
  <c r="T42" i="3" s="1"/>
  <c r="Y42" i="3"/>
  <c r="Z42" i="3" s="1"/>
  <c r="AA42" i="3" s="1"/>
  <c r="K42" i="3"/>
  <c r="L42" i="3" s="1"/>
  <c r="M42" i="3" s="1"/>
  <c r="D41" i="3"/>
  <c r="E41" i="3" s="1"/>
  <c r="F41" i="3" s="1"/>
  <c r="AF33" i="3" l="1"/>
  <c r="AG33" i="3" s="1"/>
  <c r="AH33" i="3" s="1"/>
  <c r="Y43" i="3"/>
  <c r="Z43" i="3" s="1"/>
  <c r="AA43" i="3" s="1"/>
  <c r="R43" i="3"/>
  <c r="S43" i="3" s="1"/>
  <c r="T43" i="3" s="1"/>
  <c r="K43" i="3"/>
  <c r="L43" i="3" s="1"/>
  <c r="M43" i="3" s="1"/>
  <c r="D42" i="3"/>
  <c r="E42" i="3" s="1"/>
  <c r="F42" i="3" s="1"/>
  <c r="AF34" i="3" l="1"/>
  <c r="AG34" i="3" s="1"/>
  <c r="AH34" i="3" s="1"/>
  <c r="Y44" i="3"/>
  <c r="Z44" i="3" s="1"/>
  <c r="AA44" i="3" s="1"/>
  <c r="R44" i="3"/>
  <c r="S44" i="3" s="1"/>
  <c r="T44" i="3" s="1"/>
  <c r="K44" i="3"/>
  <c r="L44" i="3" s="1"/>
  <c r="M44" i="3" s="1"/>
  <c r="D43" i="3"/>
  <c r="E43" i="3" s="1"/>
  <c r="F43" i="3" s="1"/>
  <c r="AF35" i="3" l="1"/>
  <c r="AG35" i="3" s="1"/>
  <c r="AH35" i="3" s="1"/>
  <c r="Y45" i="3"/>
  <c r="Z45" i="3" s="1"/>
  <c r="AA45" i="3" s="1"/>
  <c r="R45" i="3"/>
  <c r="S45" i="3" s="1"/>
  <c r="T45" i="3" s="1"/>
  <c r="K45" i="3"/>
  <c r="L45" i="3" s="1"/>
  <c r="M45" i="3" s="1"/>
  <c r="D44" i="3"/>
  <c r="E44" i="3" s="1"/>
  <c r="F44" i="3" s="1"/>
  <c r="AF36" i="3" l="1"/>
  <c r="AG36" i="3" s="1"/>
  <c r="AH36" i="3" s="1"/>
  <c r="Y46" i="3"/>
  <c r="Z46" i="3" s="1"/>
  <c r="AA46" i="3" s="1"/>
  <c r="R46" i="3"/>
  <c r="S46" i="3" s="1"/>
  <c r="T46" i="3" s="1"/>
  <c r="K46" i="3"/>
  <c r="L46" i="3" s="1"/>
  <c r="M46" i="3" s="1"/>
  <c r="D45" i="3"/>
  <c r="E45" i="3" s="1"/>
  <c r="F45" i="3" s="1"/>
  <c r="AF37" i="3" l="1"/>
  <c r="AG37" i="3" s="1"/>
  <c r="AH37" i="3" s="1"/>
  <c r="Y47" i="3"/>
  <c r="Z47" i="3" s="1"/>
  <c r="AA47" i="3" s="1"/>
  <c r="R47" i="3"/>
  <c r="S47" i="3" s="1"/>
  <c r="T47" i="3" s="1"/>
  <c r="K47" i="3"/>
  <c r="L47" i="3" s="1"/>
  <c r="M47" i="3" s="1"/>
  <c r="D46" i="3"/>
  <c r="E46" i="3" s="1"/>
  <c r="F46" i="3" s="1"/>
  <c r="AF38" i="3" l="1"/>
  <c r="AG38" i="3" s="1"/>
  <c r="AH38" i="3" s="1"/>
  <c r="Y48" i="3"/>
  <c r="Z48" i="3" s="1"/>
  <c r="AA48" i="3" s="1"/>
  <c r="R48" i="3"/>
  <c r="S48" i="3" s="1"/>
  <c r="T48" i="3" s="1"/>
  <c r="K48" i="3"/>
  <c r="L48" i="3" s="1"/>
  <c r="M48" i="3" s="1"/>
  <c r="D47" i="3"/>
  <c r="E47" i="3" s="1"/>
  <c r="F47" i="3" s="1"/>
  <c r="AF39" i="3" l="1"/>
  <c r="AG39" i="3" s="1"/>
  <c r="AH39" i="3" s="1"/>
  <c r="Y49" i="3"/>
  <c r="Z49" i="3" s="1"/>
  <c r="AA49" i="3" s="1"/>
  <c r="R49" i="3"/>
  <c r="S49" i="3" s="1"/>
  <c r="T49" i="3" s="1"/>
  <c r="K49" i="3"/>
  <c r="L49" i="3" s="1"/>
  <c r="M49" i="3" s="1"/>
  <c r="D48" i="3"/>
  <c r="E48" i="3" s="1"/>
  <c r="F48" i="3" s="1"/>
  <c r="AF40" i="3" l="1"/>
  <c r="AG40" i="3" s="1"/>
  <c r="AH40" i="3" s="1"/>
  <c r="Y50" i="3"/>
  <c r="Z50" i="3" s="1"/>
  <c r="AA50" i="3" s="1"/>
  <c r="R50" i="3"/>
  <c r="S50" i="3" s="1"/>
  <c r="T50" i="3" s="1"/>
  <c r="K50" i="3"/>
  <c r="L50" i="3" s="1"/>
  <c r="M50" i="3" s="1"/>
  <c r="D49" i="3"/>
  <c r="E49" i="3" s="1"/>
  <c r="F49" i="3" s="1"/>
  <c r="AF41" i="3" l="1"/>
  <c r="AG41" i="3" s="1"/>
  <c r="AH41" i="3" s="1"/>
  <c r="Y51" i="3"/>
  <c r="Z51" i="3" s="1"/>
  <c r="AA51" i="3" s="1"/>
  <c r="R51" i="3"/>
  <c r="S51" i="3" s="1"/>
  <c r="T51" i="3" s="1"/>
  <c r="K51" i="3"/>
  <c r="L51" i="3" s="1"/>
  <c r="M51" i="3" s="1"/>
  <c r="D50" i="3"/>
  <c r="E50" i="3" s="1"/>
  <c r="F50" i="3" s="1"/>
  <c r="AF42" i="3" l="1"/>
  <c r="AG42" i="3" s="1"/>
  <c r="AH42" i="3" s="1"/>
  <c r="Y52" i="3"/>
  <c r="Z52" i="3" s="1"/>
  <c r="AA52" i="3" s="1"/>
  <c r="R52" i="3"/>
  <c r="S52" i="3" s="1"/>
  <c r="T52" i="3" s="1"/>
  <c r="K52" i="3"/>
  <c r="L52" i="3" s="1"/>
  <c r="M52" i="3" s="1"/>
  <c r="D51" i="3"/>
  <c r="E51" i="3" s="1"/>
  <c r="F51" i="3" s="1"/>
  <c r="AF43" i="3" l="1"/>
  <c r="AG43" i="3" s="1"/>
  <c r="AH43" i="3" s="1"/>
  <c r="Y53" i="3"/>
  <c r="Z53" i="3" s="1"/>
  <c r="AA53" i="3" s="1"/>
  <c r="R53" i="3"/>
  <c r="S53" i="3" s="1"/>
  <c r="T53" i="3" s="1"/>
  <c r="K53" i="3"/>
  <c r="L53" i="3" s="1"/>
  <c r="M53" i="3" s="1"/>
  <c r="D52" i="3"/>
  <c r="E52" i="3" s="1"/>
  <c r="F52" i="3" s="1"/>
  <c r="AF44" i="3" l="1"/>
  <c r="AG44" i="3" s="1"/>
  <c r="AH44" i="3" s="1"/>
  <c r="Y54" i="3"/>
  <c r="Z54" i="3" s="1"/>
  <c r="AA54" i="3" s="1"/>
  <c r="R54" i="3"/>
  <c r="S54" i="3" s="1"/>
  <c r="T54" i="3" s="1"/>
  <c r="K54" i="3"/>
  <c r="L54" i="3" s="1"/>
  <c r="M54" i="3" s="1"/>
  <c r="D53" i="3"/>
  <c r="E53" i="3" s="1"/>
  <c r="F53" i="3" s="1"/>
  <c r="AF45" i="3" l="1"/>
  <c r="AG45" i="3" s="1"/>
  <c r="AH45" i="3" s="1"/>
  <c r="Y55" i="3"/>
  <c r="Z55" i="3" s="1"/>
  <c r="AA55" i="3" s="1"/>
  <c r="R55" i="3"/>
  <c r="S55" i="3" s="1"/>
  <c r="T55" i="3" s="1"/>
  <c r="K55" i="3"/>
  <c r="L55" i="3" s="1"/>
  <c r="M55" i="3" s="1"/>
  <c r="D54" i="3"/>
  <c r="E54" i="3" s="1"/>
  <c r="F54" i="3" s="1"/>
  <c r="AF46" i="3" l="1"/>
  <c r="AG46" i="3" s="1"/>
  <c r="AH46" i="3" s="1"/>
  <c r="Y56" i="3"/>
  <c r="Z56" i="3" s="1"/>
  <c r="AA56" i="3" s="1"/>
  <c r="R56" i="3"/>
  <c r="S56" i="3" s="1"/>
  <c r="T56" i="3" s="1"/>
  <c r="K56" i="3"/>
  <c r="L56" i="3" s="1"/>
  <c r="M56" i="3" s="1"/>
  <c r="D55" i="3"/>
  <c r="E55" i="3" s="1"/>
  <c r="F55" i="3" s="1"/>
  <c r="AF47" i="3" l="1"/>
  <c r="AG47" i="3" s="1"/>
  <c r="AH47" i="3" s="1"/>
  <c r="Y57" i="3"/>
  <c r="Z57" i="3" s="1"/>
  <c r="AA57" i="3" s="1"/>
  <c r="Y58" i="3" s="1"/>
  <c r="Z58" i="3" s="1"/>
  <c r="AA58" i="3" s="1"/>
  <c r="Y59" i="3" s="1"/>
  <c r="Z59" i="3" s="1"/>
  <c r="AA59" i="3" s="1"/>
  <c r="R57" i="3"/>
  <c r="S57" i="3" s="1"/>
  <c r="T57" i="3" s="1"/>
  <c r="K57" i="3"/>
  <c r="L57" i="3" s="1"/>
  <c r="M57" i="3" s="1"/>
  <c r="D56" i="3"/>
  <c r="E56" i="3" s="1"/>
  <c r="F56" i="3" s="1"/>
  <c r="AF48" i="3" l="1"/>
  <c r="AG48" i="3" s="1"/>
  <c r="AH48" i="3" s="1"/>
  <c r="AF49" i="3" s="1"/>
  <c r="AG49" i="3" s="1"/>
  <c r="AH49" i="3" s="1"/>
  <c r="AF50" i="3" s="1"/>
  <c r="AG50" i="3" s="1"/>
  <c r="AH50" i="3" s="1"/>
  <c r="AF51" i="3" s="1"/>
  <c r="AG51" i="3" s="1"/>
  <c r="AH51" i="3" s="1"/>
  <c r="AF52" i="3" s="1"/>
  <c r="AG52" i="3" s="1"/>
  <c r="AH52" i="3" s="1"/>
  <c r="AF53" i="3" s="1"/>
  <c r="AG53" i="3" s="1"/>
  <c r="AH53" i="3" s="1"/>
  <c r="AF54" i="3" s="1"/>
  <c r="AG54" i="3" s="1"/>
  <c r="AH54" i="3" s="1"/>
  <c r="AF55" i="3" s="1"/>
  <c r="AG55" i="3" s="1"/>
  <c r="AH55" i="3" s="1"/>
  <c r="Y60" i="3"/>
  <c r="Z60" i="3" s="1"/>
  <c r="AA60" i="3" s="1"/>
  <c r="Y61" i="3" s="1"/>
  <c r="Z61" i="3" s="1"/>
  <c r="AA61" i="3" s="1"/>
  <c r="Y62" i="3" s="1"/>
  <c r="Z62" i="3" s="1"/>
  <c r="AA62" i="3" s="1"/>
  <c r="R58" i="3"/>
  <c r="S58" i="3" s="1"/>
  <c r="T58" i="3" s="1"/>
  <c r="K58" i="3"/>
  <c r="L58" i="3" s="1"/>
  <c r="M58" i="3" s="1"/>
  <c r="D57" i="3"/>
  <c r="E57" i="3" s="1"/>
  <c r="F57" i="3" s="1"/>
  <c r="AF56" i="3" l="1"/>
  <c r="AG56" i="3" s="1"/>
  <c r="AH56" i="3" s="1"/>
  <c r="Y63" i="3"/>
  <c r="Z63" i="3" s="1"/>
  <c r="AA63" i="3" s="1"/>
  <c r="Y64" i="3" s="1"/>
  <c r="Z64" i="3" s="1"/>
  <c r="AA64" i="3" s="1"/>
  <c r="Y65" i="3" s="1"/>
  <c r="Z65" i="3" s="1"/>
  <c r="AA65" i="3" s="1"/>
  <c r="Y66" i="3" s="1"/>
  <c r="Z66" i="3" s="1"/>
  <c r="AA66" i="3" s="1"/>
  <c r="R59" i="3"/>
  <c r="S59" i="3" s="1"/>
  <c r="T59" i="3" s="1"/>
  <c r="K59" i="3"/>
  <c r="L59" i="3" s="1"/>
  <c r="M59" i="3" s="1"/>
  <c r="D58" i="3"/>
  <c r="E58" i="3" s="1"/>
  <c r="F58" i="3" s="1"/>
  <c r="AF57" i="3" l="1"/>
  <c r="AG57" i="3" s="1"/>
  <c r="AH57" i="3" s="1"/>
  <c r="Y67" i="3"/>
  <c r="Z67" i="3" s="1"/>
  <c r="AA67" i="3" s="1"/>
  <c r="R60" i="3"/>
  <c r="S60" i="3" s="1"/>
  <c r="T60" i="3" s="1"/>
  <c r="K60" i="3"/>
  <c r="L60" i="3" s="1"/>
  <c r="M60" i="3" s="1"/>
  <c r="D59" i="3"/>
  <c r="E59" i="3" s="1"/>
  <c r="F59" i="3" s="1"/>
  <c r="AF58" i="3" l="1"/>
  <c r="AG58" i="3" s="1"/>
  <c r="AH58" i="3" s="1"/>
  <c r="AF59" i="3" s="1"/>
  <c r="AG59" i="3" s="1"/>
  <c r="AH59" i="3" s="1"/>
  <c r="Y68" i="3"/>
  <c r="Z68" i="3" s="1"/>
  <c r="AA68" i="3" s="1"/>
  <c r="Y69" i="3" s="1"/>
  <c r="Z69" i="3" s="1"/>
  <c r="AA69" i="3" s="1"/>
  <c r="Y70" i="3" s="1"/>
  <c r="Z70" i="3" s="1"/>
  <c r="AA70" i="3" s="1"/>
  <c r="R61" i="3"/>
  <c r="S61" i="3" s="1"/>
  <c r="T61" i="3" s="1"/>
  <c r="K61" i="3"/>
  <c r="L61" i="3" s="1"/>
  <c r="M61" i="3" s="1"/>
  <c r="D60" i="3"/>
  <c r="E60" i="3" s="1"/>
  <c r="F60" i="3" s="1"/>
  <c r="AF60" i="3" l="1"/>
  <c r="AG60" i="3" s="1"/>
  <c r="AH60" i="3" s="1"/>
  <c r="AF61" i="3" s="1"/>
  <c r="AG61" i="3" s="1"/>
  <c r="AH61" i="3" s="1"/>
  <c r="AF62" i="3" s="1"/>
  <c r="AG62" i="3" s="1"/>
  <c r="AH62" i="3" s="1"/>
  <c r="Y71" i="3"/>
  <c r="Z71" i="3" s="1"/>
  <c r="AA71" i="3" s="1"/>
  <c r="R62" i="3"/>
  <c r="S62" i="3" s="1"/>
  <c r="T62" i="3" s="1"/>
  <c r="K62" i="3"/>
  <c r="L62" i="3" s="1"/>
  <c r="M62" i="3" s="1"/>
  <c r="D61" i="3"/>
  <c r="E61" i="3" s="1"/>
  <c r="F61" i="3" s="1"/>
  <c r="AF63" i="3" l="1"/>
  <c r="AG63" i="3" s="1"/>
  <c r="AH63" i="3" s="1"/>
  <c r="Y72" i="3"/>
  <c r="Z72" i="3" s="1"/>
  <c r="AA72" i="3" s="1"/>
  <c r="Y73" i="3" s="1"/>
  <c r="Z73" i="3" s="1"/>
  <c r="AA73" i="3" s="1"/>
  <c r="Y74" i="3" s="1"/>
  <c r="Z74" i="3" s="1"/>
  <c r="AA74" i="3" s="1"/>
  <c r="Y75" i="3" s="1"/>
  <c r="Z75" i="3" s="1"/>
  <c r="AA75" i="3" s="1"/>
  <c r="R63" i="3"/>
  <c r="S63" i="3" s="1"/>
  <c r="T63" i="3" s="1"/>
  <c r="K63" i="3"/>
  <c r="L63" i="3" s="1"/>
  <c r="M63" i="3" s="1"/>
  <c r="D62" i="3"/>
  <c r="E62" i="3" s="1"/>
  <c r="F62" i="3" s="1"/>
  <c r="AF64" i="3" l="1"/>
  <c r="AG64" i="3" s="1"/>
  <c r="AH64" i="3" s="1"/>
  <c r="Y76" i="3"/>
  <c r="Z76" i="3" s="1"/>
  <c r="AA76" i="3" s="1"/>
  <c r="R64" i="3"/>
  <c r="S64" i="3" s="1"/>
  <c r="T64" i="3" s="1"/>
  <c r="K64" i="3"/>
  <c r="L64" i="3" s="1"/>
  <c r="M64" i="3" s="1"/>
  <c r="D63" i="3"/>
  <c r="E63" i="3" s="1"/>
  <c r="F63" i="3" s="1"/>
  <c r="AF65" i="3" l="1"/>
  <c r="AG65" i="3" s="1"/>
  <c r="AH65" i="3" s="1"/>
  <c r="Y77" i="3"/>
  <c r="Z77" i="3" s="1"/>
  <c r="AA77" i="3" s="1"/>
  <c r="Y78" i="3" s="1"/>
  <c r="Z78" i="3" s="1"/>
  <c r="AA78" i="3" s="1"/>
  <c r="Y79" i="3" s="1"/>
  <c r="Z79" i="3" s="1"/>
  <c r="AA79" i="3" s="1"/>
  <c r="R65" i="3"/>
  <c r="S65" i="3" s="1"/>
  <c r="T65" i="3" s="1"/>
  <c r="K65" i="3"/>
  <c r="L65" i="3" s="1"/>
  <c r="M65" i="3" s="1"/>
  <c r="D64" i="3"/>
  <c r="E64" i="3" s="1"/>
  <c r="F64" i="3" s="1"/>
  <c r="AF66" i="3" l="1"/>
  <c r="AG66" i="3" s="1"/>
  <c r="AH66" i="3" s="1"/>
  <c r="Y80" i="3"/>
  <c r="Z80" i="3" s="1"/>
  <c r="AA80" i="3" s="1"/>
  <c r="R66" i="3"/>
  <c r="S66" i="3" s="1"/>
  <c r="T66" i="3" s="1"/>
  <c r="K66" i="3"/>
  <c r="L66" i="3" s="1"/>
  <c r="M66" i="3" s="1"/>
  <c r="D65" i="3"/>
  <c r="E65" i="3" s="1"/>
  <c r="F65" i="3" s="1"/>
  <c r="AF67" i="3" l="1"/>
  <c r="AG67" i="3" s="1"/>
  <c r="AH67" i="3" s="1"/>
  <c r="Y81" i="3"/>
  <c r="Z81" i="3" s="1"/>
  <c r="AA81" i="3" s="1"/>
  <c r="Y82" i="3" s="1"/>
  <c r="Z82" i="3" s="1"/>
  <c r="AA82" i="3" s="1"/>
  <c r="Y83" i="3" s="1"/>
  <c r="Z83" i="3" s="1"/>
  <c r="AA83" i="3" s="1"/>
  <c r="Y84" i="3" s="1"/>
  <c r="Z84" i="3" s="1"/>
  <c r="AA84" i="3" s="1"/>
  <c r="R67" i="3"/>
  <c r="S67" i="3" s="1"/>
  <c r="T67" i="3" s="1"/>
  <c r="K67" i="3"/>
  <c r="L67" i="3" s="1"/>
  <c r="M67" i="3" s="1"/>
  <c r="D66" i="3"/>
  <c r="E66" i="3" s="1"/>
  <c r="F66" i="3" s="1"/>
  <c r="AF68" i="3" l="1"/>
  <c r="AG68" i="3" s="1"/>
  <c r="AH68" i="3" s="1"/>
  <c r="Y85" i="3"/>
  <c r="Z85" i="3" s="1"/>
  <c r="AA85" i="3" s="1"/>
  <c r="Y86" i="3" s="1"/>
  <c r="Z86" i="3" s="1"/>
  <c r="AA86" i="3" s="1"/>
  <c r="Y87" i="3" s="1"/>
  <c r="Z87" i="3" s="1"/>
  <c r="AA87" i="3" s="1"/>
  <c r="Y88" i="3" s="1"/>
  <c r="Z88" i="3" s="1"/>
  <c r="AA88" i="3" s="1"/>
  <c r="R68" i="3"/>
  <c r="S68" i="3" s="1"/>
  <c r="T68" i="3" s="1"/>
  <c r="K68" i="3"/>
  <c r="L68" i="3" s="1"/>
  <c r="M68" i="3" s="1"/>
  <c r="D67" i="3"/>
  <c r="E67" i="3" s="1"/>
  <c r="F67" i="3" s="1"/>
  <c r="AF69" i="3" l="1"/>
  <c r="AG69" i="3" s="1"/>
  <c r="AH69" i="3" s="1"/>
  <c r="Y89" i="3"/>
  <c r="R69" i="3"/>
  <c r="S69" i="3" s="1"/>
  <c r="T69" i="3" s="1"/>
  <c r="K69" i="3"/>
  <c r="L69" i="3" s="1"/>
  <c r="M69" i="3" s="1"/>
  <c r="D68" i="3"/>
  <c r="E68" i="3" s="1"/>
  <c r="F68" i="3" s="1"/>
  <c r="G20" i="4" l="1"/>
  <c r="D20" i="4"/>
  <c r="Z89" i="3"/>
  <c r="AF70" i="3"/>
  <c r="AG70" i="3" s="1"/>
  <c r="AH70" i="3" s="1"/>
  <c r="R70" i="3"/>
  <c r="S70" i="3" s="1"/>
  <c r="T70" i="3" s="1"/>
  <c r="K70" i="3"/>
  <c r="L70" i="3" s="1"/>
  <c r="M70" i="3" s="1"/>
  <c r="D69" i="3"/>
  <c r="E69" i="3" s="1"/>
  <c r="F69" i="3" s="1"/>
  <c r="H20" i="4" l="1"/>
  <c r="E20" i="4"/>
  <c r="AA89" i="3"/>
  <c r="AF71" i="3"/>
  <c r="AG71" i="3" s="1"/>
  <c r="AH71" i="3" s="1"/>
  <c r="R71" i="3"/>
  <c r="S71" i="3" s="1"/>
  <c r="T71" i="3" s="1"/>
  <c r="K71" i="3"/>
  <c r="L71" i="3" s="1"/>
  <c r="M71" i="3" s="1"/>
  <c r="D70" i="3"/>
  <c r="E70" i="3" s="1"/>
  <c r="F70" i="3" s="1"/>
  <c r="AF72" i="3" l="1"/>
  <c r="AG72" i="3" s="1"/>
  <c r="AH72" i="3" s="1"/>
  <c r="R72" i="3"/>
  <c r="S72" i="3" s="1"/>
  <c r="T72" i="3" s="1"/>
  <c r="K72" i="3"/>
  <c r="L72" i="3" s="1"/>
  <c r="M72" i="3" s="1"/>
  <c r="D71" i="3"/>
  <c r="E71" i="3" s="1"/>
  <c r="F71" i="3" s="1"/>
  <c r="AF73" i="3" l="1"/>
  <c r="AG73" i="3" s="1"/>
  <c r="AH73" i="3" s="1"/>
  <c r="R73" i="3"/>
  <c r="S73" i="3" s="1"/>
  <c r="T73" i="3" s="1"/>
  <c r="K73" i="3"/>
  <c r="L73" i="3" s="1"/>
  <c r="M73" i="3" s="1"/>
  <c r="D72" i="3"/>
  <c r="E72" i="3" s="1"/>
  <c r="F72" i="3" s="1"/>
  <c r="AF74" i="3" l="1"/>
  <c r="AG74" i="3" s="1"/>
  <c r="AH74" i="3" s="1"/>
  <c r="R74" i="3"/>
  <c r="S74" i="3" s="1"/>
  <c r="T74" i="3" s="1"/>
  <c r="K74" i="3"/>
  <c r="L74" i="3" s="1"/>
  <c r="M74" i="3" s="1"/>
  <c r="D73" i="3"/>
  <c r="E73" i="3" s="1"/>
  <c r="F73" i="3" s="1"/>
  <c r="AF75" i="3" l="1"/>
  <c r="AG75" i="3" s="1"/>
  <c r="AH75" i="3" s="1"/>
  <c r="R75" i="3"/>
  <c r="S75" i="3" s="1"/>
  <c r="T75" i="3" s="1"/>
  <c r="K75" i="3"/>
  <c r="L75" i="3" s="1"/>
  <c r="M75" i="3" s="1"/>
  <c r="D74" i="3"/>
  <c r="E74" i="3" s="1"/>
  <c r="F74" i="3" s="1"/>
  <c r="AF76" i="3" l="1"/>
  <c r="AG76" i="3" s="1"/>
  <c r="AH76" i="3" s="1"/>
  <c r="R76" i="3"/>
  <c r="S76" i="3" s="1"/>
  <c r="T76" i="3" s="1"/>
  <c r="K76" i="3"/>
  <c r="L76" i="3" s="1"/>
  <c r="M76" i="3" s="1"/>
  <c r="D75" i="3"/>
  <c r="E75" i="3" s="1"/>
  <c r="F75" i="3" s="1"/>
  <c r="AF77" i="3" l="1"/>
  <c r="R77" i="3"/>
  <c r="S77" i="3" s="1"/>
  <c r="T77" i="3" s="1"/>
  <c r="K77" i="3"/>
  <c r="L77" i="3" s="1"/>
  <c r="M77" i="3" s="1"/>
  <c r="D76" i="3"/>
  <c r="E76" i="3" s="1"/>
  <c r="F76" i="3" s="1"/>
  <c r="D77" i="3" s="1"/>
  <c r="G21" i="4" l="1"/>
  <c r="D21" i="4"/>
  <c r="AG77" i="3"/>
  <c r="R78" i="3"/>
  <c r="S78" i="3" s="1"/>
  <c r="T78" i="3" s="1"/>
  <c r="K78" i="3"/>
  <c r="L78" i="3" s="1"/>
  <c r="M78" i="3" s="1"/>
  <c r="E77" i="3"/>
  <c r="F77" i="3" s="1"/>
  <c r="O20" i="4" l="1"/>
  <c r="P20" i="4" s="1"/>
  <c r="E9" i="4" s="1"/>
  <c r="H21" i="4"/>
  <c r="E21" i="4"/>
  <c r="AH77" i="3"/>
  <c r="R79" i="3"/>
  <c r="S79" i="3" s="1"/>
  <c r="T79" i="3" s="1"/>
  <c r="K79" i="3"/>
  <c r="L79" i="3" s="1"/>
  <c r="M79" i="3" s="1"/>
  <c r="D78" i="3"/>
  <c r="E78" i="3" s="1"/>
  <c r="F78" i="3" s="1"/>
  <c r="R80" i="3" l="1"/>
  <c r="S80" i="3" s="1"/>
  <c r="T80" i="3" s="1"/>
  <c r="K80" i="3"/>
  <c r="L80" i="3" s="1"/>
  <c r="M80" i="3" s="1"/>
  <c r="D79" i="3"/>
  <c r="E79" i="3" s="1"/>
  <c r="F79" i="3" s="1"/>
  <c r="D80" i="3" s="1"/>
  <c r="E80" i="3" s="1"/>
  <c r="F80" i="3" s="1"/>
  <c r="R81" i="3" l="1"/>
  <c r="S81" i="3" s="1"/>
  <c r="T81" i="3" s="1"/>
  <c r="K81" i="3"/>
  <c r="L81" i="3" s="1"/>
  <c r="M81" i="3" s="1"/>
  <c r="D81" i="3"/>
  <c r="E81" i="3" s="1"/>
  <c r="F81" i="3" s="1"/>
  <c r="D82" i="3" s="1"/>
  <c r="E82" i="3" s="1"/>
  <c r="F82" i="3" s="1"/>
  <c r="D83" i="3" s="1"/>
  <c r="E83" i="3" s="1"/>
  <c r="F83" i="3" s="1"/>
  <c r="D84" i="3" s="1"/>
  <c r="E84" i="3" s="1"/>
  <c r="F84" i="3" s="1"/>
  <c r="D85" i="3" s="1"/>
  <c r="E85" i="3" s="1"/>
  <c r="F85" i="3" s="1"/>
  <c r="R82" i="3" l="1"/>
  <c r="S82" i="3" s="1"/>
  <c r="T82" i="3" s="1"/>
  <c r="K82" i="3"/>
  <c r="L82" i="3" s="1"/>
  <c r="M82" i="3" s="1"/>
  <c r="D86" i="3"/>
  <c r="E86" i="3" s="1"/>
  <c r="F86" i="3" s="1"/>
  <c r="D87" i="3" s="1"/>
  <c r="E87" i="3" s="1"/>
  <c r="F87" i="3" s="1"/>
  <c r="D88" i="3" s="1"/>
  <c r="E88" i="3" s="1"/>
  <c r="F88" i="3" s="1"/>
  <c r="R83" i="3" l="1"/>
  <c r="S83" i="3" s="1"/>
  <c r="T83" i="3" s="1"/>
  <c r="K83" i="3"/>
  <c r="L83" i="3" s="1"/>
  <c r="M83" i="3" s="1"/>
  <c r="D89" i="3"/>
  <c r="E89" i="3" s="1"/>
  <c r="F89" i="3" s="1"/>
  <c r="R84" i="3" l="1"/>
  <c r="S84" i="3" s="1"/>
  <c r="T84" i="3" s="1"/>
  <c r="K84" i="3"/>
  <c r="L84" i="3" s="1"/>
  <c r="M84" i="3" s="1"/>
  <c r="D90" i="3"/>
  <c r="E90" i="3" s="1"/>
  <c r="F90" i="3" s="1"/>
  <c r="D91" i="3" s="1"/>
  <c r="E91" i="3" s="1"/>
  <c r="F91" i="3" s="1"/>
  <c r="D92" i="3" s="1"/>
  <c r="E92" i="3" s="1"/>
  <c r="F92" i="3" s="1"/>
  <c r="R85" i="3" l="1"/>
  <c r="S85" i="3" s="1"/>
  <c r="T85" i="3" s="1"/>
  <c r="K85" i="3"/>
  <c r="L85" i="3" s="1"/>
  <c r="M85" i="3" s="1"/>
  <c r="D93" i="3"/>
  <c r="E93" i="3" s="1"/>
  <c r="F93" i="3" s="1"/>
  <c r="D94" i="3" s="1"/>
  <c r="E94" i="3" s="1"/>
  <c r="F94" i="3" s="1"/>
  <c r="D95" i="3" s="1"/>
  <c r="E95" i="3" s="1"/>
  <c r="F95" i="3" s="1"/>
  <c r="D96" i="3" s="1"/>
  <c r="E96" i="3" s="1"/>
  <c r="F96" i="3" s="1"/>
  <c r="D97" i="3" s="1"/>
  <c r="E97" i="3" s="1"/>
  <c r="F97" i="3" s="1"/>
  <c r="R86" i="3" l="1"/>
  <c r="S86" i="3" s="1"/>
  <c r="T86" i="3" s="1"/>
  <c r="K86" i="3"/>
  <c r="L86" i="3" s="1"/>
  <c r="M86" i="3" s="1"/>
  <c r="D98" i="3"/>
  <c r="E98" i="3" s="1"/>
  <c r="F98" i="3" s="1"/>
  <c r="D99" i="3" s="1"/>
  <c r="E99" i="3" s="1"/>
  <c r="F99" i="3" s="1"/>
  <c r="D100" i="3" s="1"/>
  <c r="E100" i="3" s="1"/>
  <c r="F100" i="3" s="1"/>
  <c r="R87" i="3" l="1"/>
  <c r="S87" i="3" s="1"/>
  <c r="T87" i="3" s="1"/>
  <c r="K87" i="3"/>
  <c r="L87" i="3" s="1"/>
  <c r="M87" i="3" s="1"/>
  <c r="D101" i="3"/>
  <c r="E101" i="3" s="1"/>
  <c r="F101" i="3" s="1"/>
  <c r="D102" i="3" s="1"/>
  <c r="E102" i="3" s="1"/>
  <c r="F102" i="3" s="1"/>
  <c r="D103" i="3" s="1"/>
  <c r="E103" i="3" s="1"/>
  <c r="F103" i="3" s="1"/>
  <c r="D104" i="3" s="1"/>
  <c r="E104" i="3" s="1"/>
  <c r="F104" i="3" s="1"/>
  <c r="R88" i="3" l="1"/>
  <c r="S88" i="3" s="1"/>
  <c r="T88" i="3" s="1"/>
  <c r="K88" i="3"/>
  <c r="L88" i="3" s="1"/>
  <c r="M88" i="3" s="1"/>
  <c r="D105" i="3"/>
  <c r="E105" i="3" s="1"/>
  <c r="F105" i="3" s="1"/>
  <c r="D106" i="3" s="1"/>
  <c r="E106" i="3" s="1"/>
  <c r="F106" i="3" s="1"/>
  <c r="D107" i="3" s="1"/>
  <c r="E107" i="3" s="1"/>
  <c r="F107" i="3" s="1"/>
  <c r="R89" i="3" l="1"/>
  <c r="S89" i="3" s="1"/>
  <c r="T89" i="3" s="1"/>
  <c r="K89" i="3"/>
  <c r="L89" i="3" s="1"/>
  <c r="M89" i="3" s="1"/>
  <c r="D108" i="3"/>
  <c r="E108" i="3" s="1"/>
  <c r="F108" i="3" s="1"/>
  <c r="R90" i="3" l="1"/>
  <c r="S90" i="3" s="1"/>
  <c r="T90" i="3" s="1"/>
  <c r="K90" i="3"/>
  <c r="L90" i="3" s="1"/>
  <c r="M90" i="3" s="1"/>
  <c r="D109" i="3"/>
  <c r="E109" i="3" s="1"/>
  <c r="F109" i="3" s="1"/>
  <c r="D110" i="3" s="1"/>
  <c r="E110" i="3" s="1"/>
  <c r="F110" i="3" s="1"/>
  <c r="D111" i="3" s="1"/>
  <c r="E111" i="3" s="1"/>
  <c r="F111" i="3" s="1"/>
  <c r="R91" i="3" l="1"/>
  <c r="S91" i="3" s="1"/>
  <c r="T91" i="3" s="1"/>
  <c r="K91" i="3"/>
  <c r="L91" i="3" s="1"/>
  <c r="M91" i="3" s="1"/>
  <c r="D112" i="3"/>
  <c r="E112" i="3" s="1"/>
  <c r="F112" i="3" s="1"/>
  <c r="R92" i="3" l="1"/>
  <c r="S92" i="3" s="1"/>
  <c r="T92" i="3" s="1"/>
  <c r="K92" i="3"/>
  <c r="L92" i="3" s="1"/>
  <c r="M92" i="3" s="1"/>
  <c r="D113" i="3"/>
  <c r="E113" i="3" s="1"/>
  <c r="F113" i="3" s="1"/>
  <c r="D114" i="3" s="1"/>
  <c r="E114" i="3" s="1"/>
  <c r="F114" i="3" s="1"/>
  <c r="D115" i="3" s="1"/>
  <c r="E115" i="3" s="1"/>
  <c r="F115" i="3" s="1"/>
  <c r="R93" i="3" l="1"/>
  <c r="S93" i="3" s="1"/>
  <c r="T93" i="3" s="1"/>
  <c r="K93" i="3"/>
  <c r="L93" i="3" s="1"/>
  <c r="M93" i="3" s="1"/>
  <c r="D116" i="3"/>
  <c r="E116" i="3" s="1"/>
  <c r="F116" i="3" s="1"/>
  <c r="R94" i="3" l="1"/>
  <c r="S94" i="3" s="1"/>
  <c r="T94" i="3" s="1"/>
  <c r="K94" i="3"/>
  <c r="L94" i="3" s="1"/>
  <c r="M94" i="3" s="1"/>
  <c r="D117" i="3"/>
  <c r="E117" i="3" s="1"/>
  <c r="F117" i="3" s="1"/>
  <c r="D118" i="3" s="1"/>
  <c r="E118" i="3" s="1"/>
  <c r="F118" i="3" s="1"/>
  <c r="D119" i="3" s="1"/>
  <c r="E119" i="3" s="1"/>
  <c r="F119" i="3" s="1"/>
  <c r="R95" i="3" l="1"/>
  <c r="S95" i="3" s="1"/>
  <c r="T95" i="3" s="1"/>
  <c r="K95" i="3"/>
  <c r="L95" i="3" s="1"/>
  <c r="M95" i="3" s="1"/>
  <c r="D120" i="3"/>
  <c r="E120" i="3" s="1"/>
  <c r="F120" i="3" s="1"/>
  <c r="R96" i="3" l="1"/>
  <c r="S96" i="3" s="1"/>
  <c r="T96" i="3" s="1"/>
  <c r="K96" i="3"/>
  <c r="L96" i="3" s="1"/>
  <c r="M96" i="3" s="1"/>
  <c r="D121" i="3"/>
  <c r="E121" i="3" s="1"/>
  <c r="F121" i="3" s="1"/>
  <c r="D122" i="3" s="1"/>
  <c r="E122" i="3" s="1"/>
  <c r="F122" i="3" s="1"/>
  <c r="D123" i="3" s="1"/>
  <c r="E123" i="3" s="1"/>
  <c r="F123" i="3" s="1"/>
  <c r="R97" i="3" l="1"/>
  <c r="S97" i="3" s="1"/>
  <c r="T97" i="3" s="1"/>
  <c r="K97" i="3"/>
  <c r="L97" i="3" s="1"/>
  <c r="M97" i="3" s="1"/>
  <c r="D124" i="3"/>
  <c r="E124" i="3" s="1"/>
  <c r="F124" i="3" s="1"/>
  <c r="R98" i="3" l="1"/>
  <c r="S98" i="3" s="1"/>
  <c r="T98" i="3" s="1"/>
  <c r="K98" i="3"/>
  <c r="L98" i="3" s="1"/>
  <c r="M98" i="3" s="1"/>
  <c r="D125" i="3"/>
  <c r="E125" i="3" s="1"/>
  <c r="F125" i="3" s="1"/>
  <c r="D126" i="3" s="1"/>
  <c r="E126" i="3" s="1"/>
  <c r="F126" i="3" s="1"/>
  <c r="D127" i="3" s="1"/>
  <c r="E127" i="3" s="1"/>
  <c r="F127" i="3" s="1"/>
  <c r="R99" i="3" l="1"/>
  <c r="S99" i="3" s="1"/>
  <c r="T99" i="3" s="1"/>
  <c r="K99" i="3"/>
  <c r="L99" i="3" s="1"/>
  <c r="M99" i="3" s="1"/>
  <c r="D128" i="3"/>
  <c r="E128" i="3" s="1"/>
  <c r="F128" i="3" s="1"/>
  <c r="R100" i="3" l="1"/>
  <c r="S100" i="3" s="1"/>
  <c r="T100" i="3" s="1"/>
  <c r="K100" i="3"/>
  <c r="L100" i="3" s="1"/>
  <c r="M100" i="3" s="1"/>
  <c r="D129" i="3"/>
  <c r="E129" i="3" s="1"/>
  <c r="F129" i="3" s="1"/>
  <c r="D130" i="3" s="1"/>
  <c r="E130" i="3" s="1"/>
  <c r="F130" i="3" s="1"/>
  <c r="D131" i="3" s="1"/>
  <c r="E131" i="3" s="1"/>
  <c r="F131" i="3" s="1"/>
  <c r="R101" i="3" l="1"/>
  <c r="S101" i="3" s="1"/>
  <c r="T101" i="3" s="1"/>
  <c r="K101" i="3"/>
  <c r="L101" i="3" s="1"/>
  <c r="M101" i="3" s="1"/>
  <c r="D132" i="3"/>
  <c r="E132" i="3" s="1"/>
  <c r="F132" i="3" s="1"/>
  <c r="R102" i="3" l="1"/>
  <c r="S102" i="3" s="1"/>
  <c r="T102" i="3" s="1"/>
  <c r="K102" i="3"/>
  <c r="L102" i="3" s="1"/>
  <c r="M102" i="3" s="1"/>
  <c r="D133" i="3"/>
  <c r="E133" i="3" s="1"/>
  <c r="F133" i="3" s="1"/>
  <c r="D134" i="3" s="1"/>
  <c r="E134" i="3" s="1"/>
  <c r="F134" i="3" s="1"/>
  <c r="D135" i="3" s="1"/>
  <c r="E135" i="3" s="1"/>
  <c r="F135" i="3" s="1"/>
  <c r="R103" i="3" l="1"/>
  <c r="S103" i="3" s="1"/>
  <c r="T103" i="3" s="1"/>
  <c r="K103" i="3"/>
  <c r="L103" i="3" s="1"/>
  <c r="M103" i="3" s="1"/>
  <c r="D136" i="3"/>
  <c r="E136" i="3" s="1"/>
  <c r="F136" i="3" s="1"/>
  <c r="R104" i="3" l="1"/>
  <c r="S104" i="3" s="1"/>
  <c r="T104" i="3" s="1"/>
  <c r="K104" i="3"/>
  <c r="L104" i="3" s="1"/>
  <c r="M104" i="3" s="1"/>
  <c r="D137" i="3"/>
  <c r="E137" i="3" s="1"/>
  <c r="F137" i="3" s="1"/>
  <c r="D138" i="3" s="1"/>
  <c r="E138" i="3" s="1"/>
  <c r="F138" i="3" s="1"/>
  <c r="D139" i="3" s="1"/>
  <c r="E139" i="3" s="1"/>
  <c r="F139" i="3" s="1"/>
  <c r="R105" i="3" l="1"/>
  <c r="S105" i="3" s="1"/>
  <c r="T105" i="3" s="1"/>
  <c r="K105" i="3"/>
  <c r="L105" i="3" s="1"/>
  <c r="M105" i="3" s="1"/>
  <c r="D140" i="3"/>
  <c r="E140" i="3" s="1"/>
  <c r="F140" i="3" s="1"/>
  <c r="R106" i="3" l="1"/>
  <c r="S106" i="3" s="1"/>
  <c r="T106" i="3" s="1"/>
  <c r="K106" i="3"/>
  <c r="L106" i="3" s="1"/>
  <c r="M106" i="3" s="1"/>
  <c r="D141" i="3"/>
  <c r="E141" i="3" s="1"/>
  <c r="F141" i="3" s="1"/>
  <c r="D142" i="3" s="1"/>
  <c r="E142" i="3" s="1"/>
  <c r="F142" i="3" s="1"/>
  <c r="D143" i="3" s="1"/>
  <c r="E143" i="3" s="1"/>
  <c r="F143" i="3" s="1"/>
  <c r="D144" i="3" s="1"/>
  <c r="E144" i="3" s="1"/>
  <c r="F144" i="3" s="1"/>
  <c r="D145" i="3" s="1"/>
  <c r="E145" i="3" s="1"/>
  <c r="F145" i="3" s="1"/>
  <c r="R107" i="3" l="1"/>
  <c r="S107" i="3" s="1"/>
  <c r="T107" i="3" s="1"/>
  <c r="K107" i="3"/>
  <c r="L107" i="3" s="1"/>
  <c r="M107" i="3" s="1"/>
  <c r="D146" i="3"/>
  <c r="E146" i="3" s="1"/>
  <c r="F146" i="3" s="1"/>
  <c r="R108" i="3" l="1"/>
  <c r="S108" i="3" s="1"/>
  <c r="T108" i="3" s="1"/>
  <c r="K108" i="3"/>
  <c r="L108" i="3" s="1"/>
  <c r="M108" i="3" s="1"/>
  <c r="D147" i="3"/>
  <c r="E147" i="3" s="1"/>
  <c r="F147" i="3" s="1"/>
  <c r="D148" i="3" s="1"/>
  <c r="E148" i="3" s="1"/>
  <c r="F148" i="3" s="1"/>
  <c r="D149" i="3" s="1"/>
  <c r="E149" i="3" s="1"/>
  <c r="F149" i="3" s="1"/>
  <c r="R109" i="3" l="1"/>
  <c r="S109" i="3" s="1"/>
  <c r="T109" i="3" s="1"/>
  <c r="K109" i="3"/>
  <c r="L109" i="3" s="1"/>
  <c r="M109" i="3" s="1"/>
  <c r="D150" i="3"/>
  <c r="E150" i="3" s="1"/>
  <c r="F150" i="3" s="1"/>
  <c r="D151" i="3" s="1"/>
  <c r="E151" i="3" s="1"/>
  <c r="F151" i="3" s="1"/>
  <c r="R110" i="3" l="1"/>
  <c r="S110" i="3" s="1"/>
  <c r="T110" i="3" s="1"/>
  <c r="K110" i="3"/>
  <c r="L110" i="3" s="1"/>
  <c r="M110" i="3" s="1"/>
  <c r="D152" i="3"/>
  <c r="E152" i="3" s="1"/>
  <c r="F152" i="3" s="1"/>
  <c r="R111" i="3" l="1"/>
  <c r="S111" i="3" s="1"/>
  <c r="T111" i="3" s="1"/>
  <c r="K111" i="3"/>
  <c r="L111" i="3" s="1"/>
  <c r="M111" i="3" s="1"/>
  <c r="D153" i="3"/>
  <c r="E153" i="3" s="1"/>
  <c r="F153" i="3" s="1"/>
  <c r="D154" i="3" s="1"/>
  <c r="E154" i="3" s="1"/>
  <c r="F154" i="3" s="1"/>
  <c r="R112" i="3" l="1"/>
  <c r="S112" i="3" s="1"/>
  <c r="T112" i="3" s="1"/>
  <c r="K112" i="3"/>
  <c r="L112" i="3" s="1"/>
  <c r="M112" i="3" s="1"/>
  <c r="D155" i="3"/>
  <c r="E155" i="3" s="1"/>
  <c r="F155" i="3" s="1"/>
  <c r="D156" i="3" s="1"/>
  <c r="E156" i="3" s="1"/>
  <c r="F156" i="3" s="1"/>
  <c r="R113" i="3" l="1"/>
  <c r="K113" i="3"/>
  <c r="L113" i="3" s="1"/>
  <c r="M113" i="3" s="1"/>
  <c r="D157" i="3"/>
  <c r="E157" i="3" s="1"/>
  <c r="F157" i="3" s="1"/>
  <c r="D158" i="3" s="1"/>
  <c r="E158" i="3" s="1"/>
  <c r="F158" i="3" s="1"/>
  <c r="G19" i="4" l="1"/>
  <c r="D19" i="4"/>
  <c r="S113" i="3"/>
  <c r="K114" i="3"/>
  <c r="L114" i="3" s="1"/>
  <c r="M114" i="3" s="1"/>
  <c r="D159" i="3"/>
  <c r="E159" i="3" s="1"/>
  <c r="F159" i="3" s="1"/>
  <c r="D160" i="3" s="1"/>
  <c r="E160" i="3" s="1"/>
  <c r="F160" i="3" s="1"/>
  <c r="D161" i="3" s="1"/>
  <c r="E161" i="3" s="1"/>
  <c r="F161" i="3" s="1"/>
  <c r="D162" i="3" s="1"/>
  <c r="E162" i="3" s="1"/>
  <c r="F162" i="3" s="1"/>
  <c r="D163" i="3" s="1"/>
  <c r="E163" i="3" s="1"/>
  <c r="F163" i="3" s="1"/>
  <c r="D164" i="3" s="1"/>
  <c r="E164" i="3" s="1"/>
  <c r="F164" i="3" s="1"/>
  <c r="D165" i="3" s="1"/>
  <c r="E165" i="3" s="1"/>
  <c r="F165" i="3" s="1"/>
  <c r="D166" i="3" s="1"/>
  <c r="E166" i="3" s="1"/>
  <c r="F166" i="3" s="1"/>
  <c r="D167" i="3" s="1"/>
  <c r="E167" i="3" s="1"/>
  <c r="F167" i="3" s="1"/>
  <c r="O19" i="4" l="1"/>
  <c r="P19" i="4" s="1"/>
  <c r="H19" i="4"/>
  <c r="E19" i="4"/>
  <c r="T113" i="3"/>
  <c r="K115" i="3"/>
  <c r="L115" i="3" s="1"/>
  <c r="M115" i="3" s="1"/>
  <c r="D168" i="3"/>
  <c r="E168" i="3" s="1"/>
  <c r="F168" i="3" s="1"/>
  <c r="D169" i="3" s="1"/>
  <c r="E169" i="3" s="1"/>
  <c r="F169" i="3" s="1"/>
  <c r="D170" i="3" s="1"/>
  <c r="E170" i="3" s="1"/>
  <c r="F170" i="3" s="1"/>
  <c r="D171" i="3" s="1"/>
  <c r="E171" i="3" s="1"/>
  <c r="F171" i="3" s="1"/>
  <c r="K116" i="3" l="1"/>
  <c r="L116" i="3" s="1"/>
  <c r="M116" i="3" s="1"/>
  <c r="D172" i="3"/>
  <c r="E172" i="3" s="1"/>
  <c r="F172" i="3" s="1"/>
  <c r="D173" i="3" s="1"/>
  <c r="E173" i="3" s="1"/>
  <c r="F173" i="3" s="1"/>
  <c r="D174" i="3" s="1"/>
  <c r="E174" i="3" s="1"/>
  <c r="F174" i="3" s="1"/>
  <c r="D175" i="3" s="1"/>
  <c r="E175" i="3" s="1"/>
  <c r="F175" i="3" s="1"/>
  <c r="K117" i="3" l="1"/>
  <c r="L117" i="3" s="1"/>
  <c r="M117" i="3" s="1"/>
  <c r="D176" i="3"/>
  <c r="E176" i="3" s="1"/>
  <c r="F176" i="3" s="1"/>
  <c r="K118" i="3" l="1"/>
  <c r="L118" i="3" s="1"/>
  <c r="M118" i="3" s="1"/>
  <c r="D177" i="3"/>
  <c r="E177" i="3" s="1"/>
  <c r="F177" i="3" s="1"/>
  <c r="D178" i="3" s="1"/>
  <c r="E178" i="3" s="1"/>
  <c r="F178" i="3" s="1"/>
  <c r="D179" i="3" s="1"/>
  <c r="E179" i="3" s="1"/>
  <c r="F179" i="3" s="1"/>
  <c r="K119" i="3" l="1"/>
  <c r="L119" i="3" s="1"/>
  <c r="M119" i="3" s="1"/>
  <c r="D180" i="3"/>
  <c r="E180" i="3" s="1"/>
  <c r="F180" i="3" s="1"/>
  <c r="K120" i="3" l="1"/>
  <c r="L120" i="3" s="1"/>
  <c r="M120" i="3" s="1"/>
  <c r="D181" i="3"/>
  <c r="E181" i="3" s="1"/>
  <c r="F181" i="3" s="1"/>
  <c r="D182" i="3" s="1"/>
  <c r="E182" i="3" s="1"/>
  <c r="F182" i="3" s="1"/>
  <c r="K121" i="3" l="1"/>
  <c r="L121" i="3" s="1"/>
  <c r="M121" i="3" s="1"/>
  <c r="D183" i="3"/>
  <c r="E183" i="3" s="1"/>
  <c r="F183" i="3" s="1"/>
  <c r="K122" i="3" l="1"/>
  <c r="L122" i="3" s="1"/>
  <c r="M122" i="3" s="1"/>
  <c r="D184" i="3"/>
  <c r="E184" i="3" s="1"/>
  <c r="F184" i="3" s="1"/>
  <c r="K123" i="3" l="1"/>
  <c r="L123" i="3" s="1"/>
  <c r="M123" i="3" s="1"/>
  <c r="D185" i="3"/>
  <c r="E185" i="3" s="1"/>
  <c r="F185" i="3" s="1"/>
  <c r="D186" i="3" s="1"/>
  <c r="E186" i="3" s="1"/>
  <c r="F186" i="3" s="1"/>
  <c r="K124" i="3" l="1"/>
  <c r="L124" i="3" s="1"/>
  <c r="M124" i="3" s="1"/>
  <c r="D187" i="3"/>
  <c r="E187" i="3" s="1"/>
  <c r="F187" i="3" s="1"/>
  <c r="K125" i="3" l="1"/>
  <c r="L125" i="3" s="1"/>
  <c r="M125" i="3" s="1"/>
  <c r="D188" i="3"/>
  <c r="E188" i="3" s="1"/>
  <c r="F188" i="3" s="1"/>
  <c r="K126" i="3" l="1"/>
  <c r="L126" i="3" s="1"/>
  <c r="M126" i="3" s="1"/>
  <c r="D189" i="3"/>
  <c r="E189" i="3" s="1"/>
  <c r="F189" i="3" s="1"/>
  <c r="D190" i="3" s="1"/>
  <c r="E190" i="3" s="1"/>
  <c r="F190" i="3" s="1"/>
  <c r="D191" i="3" s="1"/>
  <c r="E191" i="3" s="1"/>
  <c r="F191" i="3" s="1"/>
  <c r="K127" i="3" l="1"/>
  <c r="L127" i="3" s="1"/>
  <c r="M127" i="3" s="1"/>
  <c r="D192" i="3"/>
  <c r="E192" i="3" s="1"/>
  <c r="F192" i="3" s="1"/>
  <c r="K128" i="3" l="1"/>
  <c r="L128" i="3" s="1"/>
  <c r="M128" i="3" s="1"/>
  <c r="D193" i="3"/>
  <c r="E193" i="3" s="1"/>
  <c r="F193" i="3" s="1"/>
  <c r="D194" i="3" s="1"/>
  <c r="E194" i="3" s="1"/>
  <c r="F194" i="3" s="1"/>
  <c r="D195" i="3" s="1"/>
  <c r="E195" i="3" s="1"/>
  <c r="F195" i="3" s="1"/>
  <c r="K129" i="3" l="1"/>
  <c r="L129" i="3" s="1"/>
  <c r="M129" i="3" s="1"/>
  <c r="D196" i="3"/>
  <c r="E196" i="3" s="1"/>
  <c r="F196" i="3" s="1"/>
  <c r="K130" i="3" l="1"/>
  <c r="L130" i="3" s="1"/>
  <c r="M130" i="3" s="1"/>
  <c r="D197" i="3"/>
  <c r="G17" i="4" s="1"/>
  <c r="D17" i="4" l="1"/>
  <c r="E197" i="3"/>
  <c r="K131" i="3"/>
  <c r="L131" i="3" s="1"/>
  <c r="M131" i="3" s="1"/>
  <c r="H17" i="4" l="1"/>
  <c r="E17" i="4"/>
  <c r="F197" i="3"/>
  <c r="K132" i="3"/>
  <c r="L132" i="3" s="1"/>
  <c r="M132" i="3" s="1"/>
  <c r="K133" i="3" l="1"/>
  <c r="L133" i="3" s="1"/>
  <c r="M133" i="3" s="1"/>
  <c r="K134" i="3" l="1"/>
  <c r="L134" i="3" s="1"/>
  <c r="M134" i="3" s="1"/>
  <c r="K135" i="3" l="1"/>
  <c r="L135" i="3" s="1"/>
  <c r="M135" i="3" s="1"/>
  <c r="K136" i="3" l="1"/>
  <c r="L136" i="3" s="1"/>
  <c r="M136" i="3" s="1"/>
  <c r="K137" i="3" l="1"/>
  <c r="D18" i="4" l="1"/>
  <c r="G18" i="4"/>
  <c r="L137" i="3"/>
  <c r="O18" i="4" l="1"/>
  <c r="P18" i="4" s="1"/>
  <c r="O17" i="4"/>
  <c r="P17" i="4"/>
  <c r="E18" i="4"/>
  <c r="H18" i="4"/>
  <c r="M137" i="3"/>
</calcChain>
</file>

<file path=xl/sharedStrings.xml><?xml version="1.0" encoding="utf-8"?>
<sst xmlns="http://schemas.openxmlformats.org/spreadsheetml/2006/main" count="112" uniqueCount="61">
  <si>
    <t>LOAN AMOUNT</t>
  </si>
  <si>
    <t xml:space="preserve">NO OF INSTALLMENT </t>
  </si>
  <si>
    <t>EMI</t>
  </si>
  <si>
    <t>RATE OF INTEREST PER ANNUM</t>
  </si>
  <si>
    <t>RATE OF INTEREST PER MONTH</t>
  </si>
  <si>
    <t>MONTHS</t>
  </si>
  <si>
    <t>INTEREST</t>
  </si>
  <si>
    <t>PRINCIPAL REPAYMENT</t>
  </si>
  <si>
    <t>OST PRINCIPAL</t>
  </si>
  <si>
    <t>CALCULATION OF DETAILS OF EMI</t>
  </si>
  <si>
    <t>15 year</t>
  </si>
  <si>
    <t>10 years</t>
  </si>
  <si>
    <t>8 years</t>
  </si>
  <si>
    <t>6 years</t>
  </si>
  <si>
    <t>5 years</t>
  </si>
  <si>
    <t>Base House Cost</t>
  </si>
  <si>
    <t>15 years</t>
  </si>
  <si>
    <t>Acquisition cost</t>
  </si>
  <si>
    <t>EMI each month</t>
  </si>
  <si>
    <t>Total Interest</t>
  </si>
  <si>
    <t>Average Intt</t>
  </si>
  <si>
    <t>Average Principle</t>
  </si>
  <si>
    <t>Total EMI</t>
  </si>
  <si>
    <t>Total Principle</t>
  </si>
  <si>
    <t>Stamp</t>
  </si>
  <si>
    <t>Brokery</t>
  </si>
  <si>
    <t>Fixation</t>
  </si>
  <si>
    <t>Total</t>
  </si>
  <si>
    <t>Average expenses other than Rent</t>
  </si>
  <si>
    <t>Expected Salary in Hand</t>
  </si>
  <si>
    <t>Assumed deductions from Salary @ 27%</t>
  </si>
  <si>
    <t>Period</t>
  </si>
  <si>
    <t>GAP</t>
  </si>
  <si>
    <t>Expected Cash By July 2019</t>
  </si>
  <si>
    <t>Total Cost</t>
  </si>
  <si>
    <t>Paid @ CDP</t>
  </si>
  <si>
    <t>Current Salary PA</t>
  </si>
  <si>
    <t>Expected Gross Salary to meet EMI</t>
  </si>
  <si>
    <t>Expected Gross Salary in years</t>
  </si>
  <si>
    <t>Excess Interest cost post 5th year</t>
  </si>
  <si>
    <t>Movement in Expected Gross Salary</t>
  </si>
  <si>
    <t>Avoidable excessive cost</t>
  </si>
  <si>
    <t>Interest Rate</t>
  </si>
  <si>
    <t>Bank Charges</t>
  </si>
  <si>
    <t>Job Change</t>
  </si>
  <si>
    <t>Increment Expected</t>
  </si>
  <si>
    <t>Comment</t>
  </si>
  <si>
    <t>Total Experience</t>
  </si>
  <si>
    <t>Monthly Expense</t>
  </si>
  <si>
    <t>Month</t>
  </si>
  <si>
    <t>Possible</t>
  </si>
  <si>
    <t>Probability of buying</t>
  </si>
  <si>
    <t>Choosen Plan</t>
  </si>
  <si>
    <t>Excess Interest to be paid beyond 5th year</t>
  </si>
  <si>
    <t>Base House Cost in Lakhs</t>
  </si>
  <si>
    <t>Probable</t>
  </si>
  <si>
    <t>5% - 10%</t>
  </si>
  <si>
    <t>0%-5%</t>
  </si>
  <si>
    <t>Not possible</t>
  </si>
  <si>
    <t>More than 10%</t>
  </si>
  <si>
    <r>
      <t xml:space="preserve">* Criteria Based on gap between </t>
    </r>
    <r>
      <rPr>
        <b/>
        <sz val="10"/>
        <rFont val="Arial"/>
        <family val="2"/>
      </rPr>
      <t>Expected Gross Salary in Years</t>
    </r>
    <r>
      <rPr>
        <sz val="10"/>
        <rFont val="Arial"/>
        <family val="2"/>
      </rPr>
      <t xml:space="preserve"> &amp; </t>
    </r>
    <r>
      <rPr>
        <b/>
        <sz val="10"/>
        <rFont val="Arial"/>
        <family val="2"/>
      </rPr>
      <t>Expected Gross Salary to meet EMI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</si>
</sst>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%"/>
    <numFmt numFmtId="165" formatCode="0.000%"/>
    <numFmt numFmtId="166" formatCode="_(* #,##0_);_(* \(#,##0\);_(* &quot;-&quot;??_);_(@_)"/>
  </numFmts>
  <fonts count="1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Times New Roman"/>
      <family val="1"/>
    </font>
    <font>
      <b/>
      <sz val="10"/>
      <color indexed="63"/>
      <name val="Times New Roman"/>
      <family val="1"/>
    </font>
    <font>
      <b/>
      <sz val="10"/>
      <color indexed="9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0"/>
      <name val="Arial"/>
      <family val="2"/>
    </font>
    <font>
      <b/>
      <sz val="10"/>
      <color indexed="48"/>
      <name val="Times New Roman"/>
      <family val="1"/>
    </font>
    <font>
      <b/>
      <sz val="10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Protection="1">
      <protection hidden="1"/>
    </xf>
    <xf numFmtId="0" fontId="0" fillId="0" borderId="0" xfId="0" applyAlignment="1" applyProtection="1">
      <alignment horizontal="center"/>
      <protection hidden="1"/>
    </xf>
    <xf numFmtId="0" fontId="9" fillId="0" borderId="0" xfId="0" applyFont="1" applyProtection="1">
      <protection hidden="1"/>
    </xf>
    <xf numFmtId="16" fontId="9" fillId="0" borderId="0" xfId="0" applyNumberFormat="1" applyFont="1" applyProtection="1">
      <protection hidden="1"/>
    </xf>
    <xf numFmtId="0" fontId="2" fillId="0" borderId="0" xfId="0" applyFont="1" applyProtection="1">
      <protection hidden="1"/>
    </xf>
    <xf numFmtId="166" fontId="2" fillId="0" borderId="0" xfId="1" applyNumberFormat="1" applyFont="1" applyProtection="1">
      <protection hidden="1"/>
    </xf>
    <xf numFmtId="10" fontId="2" fillId="0" borderId="0" xfId="0" applyNumberFormat="1" applyFont="1" applyProtection="1">
      <protection hidden="1"/>
    </xf>
    <xf numFmtId="10" fontId="2" fillId="0" borderId="0" xfId="2" applyNumberFormat="1" applyFont="1" applyAlignment="1" applyProtection="1">
      <alignment horizontal="right"/>
      <protection hidden="1"/>
    </xf>
    <xf numFmtId="0" fontId="2" fillId="0" borderId="0" xfId="2" applyNumberFormat="1" applyFont="1" applyAlignment="1" applyProtection="1">
      <alignment horizontal="right"/>
      <protection hidden="1"/>
    </xf>
    <xf numFmtId="0" fontId="0" fillId="0" borderId="0" xfId="0" applyAlignment="1" applyProtection="1">
      <alignment horizontal="right"/>
      <protection hidden="1"/>
    </xf>
    <xf numFmtId="0" fontId="0" fillId="0" borderId="0" xfId="0" applyAlignment="1" applyProtection="1">
      <alignment horizontal="centerContinuous" vertical="distributed"/>
      <protection hidden="1"/>
    </xf>
    <xf numFmtId="166" fontId="0" fillId="0" borderId="0" xfId="0" applyNumberFormat="1" applyAlignment="1" applyProtection="1">
      <alignment horizontal="centerContinuous" vertical="distributed"/>
      <protection hidden="1"/>
    </xf>
    <xf numFmtId="0" fontId="0" fillId="8" borderId="1" xfId="0" applyFill="1" applyBorder="1" applyAlignment="1" applyProtection="1">
      <alignment horizontal="center" vertical="center" wrapText="1"/>
      <protection hidden="1"/>
    </xf>
    <xf numFmtId="0" fontId="9" fillId="8" borderId="1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 vertical="center" wrapText="1"/>
      <protection hidden="1"/>
    </xf>
    <xf numFmtId="166" fontId="0" fillId="0" borderId="0" xfId="1" applyNumberFormat="1" applyFont="1" applyProtection="1">
      <protection hidden="1"/>
    </xf>
    <xf numFmtId="166" fontId="0" fillId="0" borderId="0" xfId="0" applyNumberFormat="1" applyProtection="1">
      <protection hidden="1"/>
    </xf>
    <xf numFmtId="0" fontId="2" fillId="8" borderId="1" xfId="0" applyFont="1" applyFill="1" applyBorder="1" applyAlignment="1" applyProtection="1">
      <alignment horizontal="center" vertical="center"/>
      <protection hidden="1"/>
    </xf>
    <xf numFmtId="0" fontId="2" fillId="8" borderId="1" xfId="0" applyFont="1" applyFill="1" applyBorder="1" applyAlignment="1" applyProtection="1">
      <alignment horizontal="center" vertical="center" wrapText="1"/>
      <protection hidden="1"/>
    </xf>
    <xf numFmtId="0" fontId="2" fillId="9" borderId="1" xfId="0" applyFont="1" applyFill="1" applyBorder="1" applyAlignment="1" applyProtection="1">
      <alignment horizontal="center" vertical="center" wrapText="1"/>
      <protection hidden="1"/>
    </xf>
    <xf numFmtId="0" fontId="0" fillId="0" borderId="2" xfId="0" applyBorder="1" applyProtection="1">
      <protection hidden="1"/>
    </xf>
    <xf numFmtId="166" fontId="0" fillId="0" borderId="3" xfId="1" applyNumberFormat="1" applyFont="1" applyBorder="1" applyProtection="1">
      <protection hidden="1"/>
    </xf>
    <xf numFmtId="166" fontId="0" fillId="0" borderId="4" xfId="1" applyNumberFormat="1" applyFont="1" applyBorder="1" applyProtection="1">
      <protection hidden="1"/>
    </xf>
    <xf numFmtId="164" fontId="0" fillId="0" borderId="0" xfId="2" applyNumberFormat="1" applyFont="1" applyProtection="1">
      <protection hidden="1"/>
    </xf>
    <xf numFmtId="43" fontId="0" fillId="0" borderId="0" xfId="0" applyNumberFormat="1" applyProtection="1">
      <protection hidden="1"/>
    </xf>
    <xf numFmtId="0" fontId="9" fillId="9" borderId="0" xfId="0" applyFont="1" applyFill="1" applyAlignment="1" applyProtection="1">
      <alignment horizontal="center" vertical="center" wrapText="1"/>
      <protection hidden="1"/>
    </xf>
    <xf numFmtId="0" fontId="0" fillId="9" borderId="0" xfId="0" applyFill="1" applyAlignment="1" applyProtection="1">
      <alignment horizontal="center" vertical="center" wrapText="1"/>
      <protection hidden="1"/>
    </xf>
    <xf numFmtId="9" fontId="0" fillId="0" borderId="0" xfId="0" applyNumberFormat="1" applyProtection="1">
      <protection hidden="1"/>
    </xf>
    <xf numFmtId="0" fontId="10" fillId="0" borderId="0" xfId="0" applyFont="1" applyProtection="1">
      <protection hidden="1"/>
    </xf>
    <xf numFmtId="43" fontId="2" fillId="0" borderId="1" xfId="1" applyFont="1" applyBorder="1" applyProtection="1">
      <protection locked="0" hidden="1"/>
    </xf>
    <xf numFmtId="0" fontId="11" fillId="0" borderId="0" xfId="0" applyFont="1" applyAlignment="1" applyProtection="1">
      <alignment vertical="center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12" fillId="0" borderId="0" xfId="0" applyFont="1" applyProtection="1">
      <protection hidden="1"/>
    </xf>
    <xf numFmtId="10" fontId="2" fillId="0" borderId="1" xfId="0" applyNumberFormat="1" applyFont="1" applyBorder="1" applyProtection="1">
      <protection hidden="1"/>
    </xf>
    <xf numFmtId="0" fontId="11" fillId="0" borderId="0" xfId="0" applyFont="1" applyAlignment="1" applyProtection="1">
      <alignment horizontal="left"/>
      <protection hidden="1"/>
    </xf>
    <xf numFmtId="9" fontId="2" fillId="0" borderId="1" xfId="2" applyFont="1" applyBorder="1" applyProtection="1">
      <protection locked="0" hidden="1"/>
    </xf>
    <xf numFmtId="0" fontId="6" fillId="0" borderId="0" xfId="0" applyFont="1" applyBorder="1" applyAlignment="1" applyProtection="1">
      <alignment horizontal="left" wrapText="1"/>
      <protection hidden="1"/>
    </xf>
    <xf numFmtId="9" fontId="2" fillId="0" borderId="0" xfId="0" applyNumberFormat="1" applyFont="1" applyProtection="1">
      <protection hidden="1"/>
    </xf>
    <xf numFmtId="165" fontId="2" fillId="3" borderId="1" xfId="0" applyNumberFormat="1" applyFont="1" applyFill="1" applyBorder="1" applyProtection="1">
      <protection hidden="1"/>
    </xf>
    <xf numFmtId="165" fontId="2" fillId="0" borderId="0" xfId="0" applyNumberFormat="1" applyFont="1" applyProtection="1">
      <protection hidden="1"/>
    </xf>
    <xf numFmtId="0" fontId="2" fillId="0" borderId="1" xfId="0" applyFont="1" applyBorder="1" applyProtection="1">
      <protection hidden="1"/>
    </xf>
    <xf numFmtId="0" fontId="8" fillId="0" borderId="0" xfId="0" applyFont="1" applyProtection="1">
      <protection hidden="1"/>
    </xf>
    <xf numFmtId="38" fontId="2" fillId="3" borderId="1" xfId="0" applyNumberFormat="1" applyFont="1" applyFill="1" applyBorder="1" applyProtection="1">
      <protection hidden="1"/>
    </xf>
    <xf numFmtId="38" fontId="10" fillId="0" borderId="0" xfId="0" applyNumberFormat="1" applyFont="1" applyProtection="1">
      <protection hidden="1"/>
    </xf>
    <xf numFmtId="0" fontId="5" fillId="0" borderId="0" xfId="0" applyFont="1" applyFill="1" applyBorder="1" applyAlignment="1" applyProtection="1">
      <alignment horizontal="left"/>
      <protection hidden="1"/>
    </xf>
    <xf numFmtId="38" fontId="2" fillId="0" borderId="0" xfId="0" applyNumberFormat="1" applyFont="1" applyBorder="1" applyProtection="1">
      <protection hidden="1"/>
    </xf>
    <xf numFmtId="0" fontId="7" fillId="2" borderId="1" xfId="0" applyFont="1" applyFill="1" applyBorder="1" applyAlignment="1" applyProtection="1">
      <alignment horizontal="center"/>
      <protection hidden="1"/>
    </xf>
    <xf numFmtId="0" fontId="7" fillId="2" borderId="1" xfId="0" applyFont="1" applyFill="1" applyBorder="1" applyAlignment="1" applyProtection="1">
      <alignment horizontal="center" wrapText="1"/>
      <protection hidden="1"/>
    </xf>
    <xf numFmtId="0" fontId="9" fillId="4" borderId="1" xfId="0" applyFont="1" applyFill="1" applyBorder="1" applyAlignment="1" applyProtection="1">
      <alignment horizontal="right"/>
      <protection hidden="1"/>
    </xf>
    <xf numFmtId="0" fontId="2" fillId="4" borderId="1" xfId="0" applyFont="1" applyFill="1" applyBorder="1" applyAlignment="1" applyProtection="1">
      <alignment horizontal="center" wrapText="1"/>
      <protection hidden="1"/>
    </xf>
    <xf numFmtId="166" fontId="2" fillId="4" borderId="1" xfId="1" applyNumberFormat="1" applyFont="1" applyFill="1" applyBorder="1" applyAlignment="1" applyProtection="1">
      <alignment horizontal="center" wrapText="1"/>
      <protection hidden="1"/>
    </xf>
    <xf numFmtId="166" fontId="9" fillId="4" borderId="1" xfId="1" applyNumberFormat="1" applyFont="1" applyFill="1" applyBorder="1" applyAlignment="1" applyProtection="1">
      <alignment horizontal="right" wrapText="1"/>
      <protection hidden="1"/>
    </xf>
    <xf numFmtId="38" fontId="9" fillId="4" borderId="1" xfId="0" applyNumberFormat="1" applyFont="1" applyFill="1" applyBorder="1" applyAlignment="1" applyProtection="1">
      <alignment horizontal="right"/>
      <protection hidden="1"/>
    </xf>
    <xf numFmtId="166" fontId="9" fillId="4" borderId="1" xfId="1" applyNumberFormat="1" applyFont="1" applyFill="1" applyBorder="1" applyAlignment="1" applyProtection="1">
      <alignment horizontal="right"/>
      <protection hidden="1"/>
    </xf>
    <xf numFmtId="166" fontId="9" fillId="4" borderId="1" xfId="1" applyNumberFormat="1" applyFont="1" applyFill="1" applyBorder="1" applyProtection="1">
      <protection hidden="1"/>
    </xf>
    <xf numFmtId="38" fontId="9" fillId="4" borderId="1" xfId="0" applyNumberFormat="1" applyFont="1" applyFill="1" applyBorder="1" applyProtection="1">
      <protection hidden="1"/>
    </xf>
    <xf numFmtId="0" fontId="4" fillId="5" borderId="2" xfId="0" applyFont="1" applyFill="1" applyBorder="1" applyAlignment="1" applyProtection="1">
      <alignment horizontal="center"/>
      <protection hidden="1"/>
    </xf>
    <xf numFmtId="0" fontId="4" fillId="5" borderId="3" xfId="0" applyFont="1" applyFill="1" applyBorder="1" applyAlignment="1" applyProtection="1">
      <alignment horizontal="center"/>
      <protection hidden="1"/>
    </xf>
    <xf numFmtId="0" fontId="4" fillId="5" borderId="4" xfId="0" applyFont="1" applyFill="1" applyBorder="1" applyAlignment="1" applyProtection="1">
      <alignment horizontal="center"/>
      <protection hidden="1"/>
    </xf>
    <xf numFmtId="0" fontId="5" fillId="6" borderId="2" xfId="0" applyFont="1" applyFill="1" applyBorder="1" applyAlignment="1" applyProtection="1">
      <alignment horizontal="left"/>
      <protection hidden="1"/>
    </xf>
    <xf numFmtId="0" fontId="5" fillId="6" borderId="4" xfId="0" applyFont="1" applyFill="1" applyBorder="1" applyAlignment="1" applyProtection="1">
      <alignment horizontal="left"/>
      <protection hidden="1"/>
    </xf>
    <xf numFmtId="0" fontId="5" fillId="6" borderId="2" xfId="0" applyFont="1" applyFill="1" applyBorder="1" applyAlignment="1" applyProtection="1">
      <alignment horizontal="left" wrapText="1"/>
      <protection hidden="1"/>
    </xf>
    <xf numFmtId="0" fontId="5" fillId="6" borderId="4" xfId="0" applyFont="1" applyFill="1" applyBorder="1" applyAlignment="1" applyProtection="1">
      <alignment horizontal="left" wrapText="1"/>
      <protection hidden="1"/>
    </xf>
    <xf numFmtId="0" fontId="7" fillId="7" borderId="2" xfId="0" applyFont="1" applyFill="1" applyBorder="1" applyAlignment="1" applyProtection="1">
      <alignment horizontal="center"/>
      <protection hidden="1"/>
    </xf>
    <xf numFmtId="0" fontId="7" fillId="7" borderId="3" xfId="0" applyFont="1" applyFill="1" applyBorder="1" applyAlignment="1" applyProtection="1">
      <alignment horizontal="center"/>
      <protection hidden="1"/>
    </xf>
    <xf numFmtId="0" fontId="7" fillId="7" borderId="4" xfId="0" applyFont="1" applyFill="1" applyBorder="1" applyAlignment="1" applyProtection="1">
      <alignment horizontal="center"/>
      <protection hidden="1"/>
    </xf>
  </cellXfs>
  <cellStyles count="3">
    <cellStyle name="Comma" xfId="1" builtinId="3"/>
    <cellStyle name="Normal" xfId="0" builtinId="0"/>
    <cellStyle name="Percent" xfId="2" builtinId="5"/>
  </cellStyles>
  <dxfs count="12"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5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5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5" tint="0.39994506668294322"/>
        </patternFill>
      </fill>
      <border>
        <left/>
        <right/>
        <top/>
        <bottom/>
        <vertical/>
        <horizontal/>
      </border>
    </dxf>
    <dxf>
      <fill>
        <patternFill>
          <bgColor theme="9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7" tint="0.59996337778862885"/>
        </patternFill>
      </fill>
      <border>
        <left/>
        <right/>
        <top/>
        <bottom/>
        <vertical/>
        <horizontal/>
      </border>
    </dxf>
    <dxf>
      <fill>
        <patternFill>
          <bgColor theme="5" tint="0.39994506668294322"/>
        </patternFill>
      </fill>
      <border>
        <left/>
        <right/>
        <top/>
        <bottom/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04"/>
  <sheetViews>
    <sheetView showGridLines="0" tabSelected="1" zoomScale="85" zoomScaleNormal="85" workbookViewId="0">
      <selection activeCell="E8" sqref="E8"/>
    </sheetView>
  </sheetViews>
  <sheetFormatPr defaultRowHeight="12.5" x14ac:dyDescent="0.25"/>
  <cols>
    <col min="1" max="1" width="1.36328125" style="1" customWidth="1"/>
    <col min="2" max="2" width="14.81640625" style="1" customWidth="1"/>
    <col min="3" max="3" width="14.7265625" style="1" bestFit="1" customWidth="1"/>
    <col min="4" max="4" width="13.36328125" style="1" bestFit="1" customWidth="1"/>
    <col min="5" max="5" width="12.36328125" style="1" bestFit="1" customWidth="1"/>
    <col min="6" max="6" width="12.1796875" style="1" bestFit="1" customWidth="1"/>
    <col min="7" max="7" width="12.08984375" style="1" bestFit="1" customWidth="1"/>
    <col min="8" max="8" width="14" style="1" bestFit="1" customWidth="1"/>
    <col min="9" max="9" width="10.1796875" style="1" bestFit="1" customWidth="1"/>
    <col min="10" max="10" width="15.453125" style="1" bestFit="1" customWidth="1"/>
    <col min="11" max="11" width="10.54296875" style="1" bestFit="1" customWidth="1"/>
    <col min="12" max="13" width="11.81640625" style="1" bestFit="1" customWidth="1"/>
    <col min="14" max="14" width="12.7265625" style="1" bestFit="1" customWidth="1"/>
    <col min="15" max="15" width="12.6328125" style="1" bestFit="1" customWidth="1"/>
    <col min="16" max="16" width="10.1796875" style="1" bestFit="1" customWidth="1"/>
    <col min="17" max="16384" width="8.7265625" style="1"/>
  </cols>
  <sheetData>
    <row r="1" spans="2:16" x14ac:dyDescent="0.25">
      <c r="F1" s="2" t="s">
        <v>50</v>
      </c>
      <c r="G1" s="3" t="s">
        <v>57</v>
      </c>
    </row>
    <row r="2" spans="2:16" x14ac:dyDescent="0.25">
      <c r="F2" s="2" t="s">
        <v>55</v>
      </c>
      <c r="G2" s="4" t="s">
        <v>56</v>
      </c>
    </row>
    <row r="3" spans="2:16" x14ac:dyDescent="0.25">
      <c r="F3" s="2" t="s">
        <v>58</v>
      </c>
      <c r="G3" s="3" t="s">
        <v>59</v>
      </c>
    </row>
    <row r="4" spans="2:16" ht="13" x14ac:dyDescent="0.3">
      <c r="B4" s="5" t="s">
        <v>54</v>
      </c>
      <c r="D4" s="3"/>
      <c r="E4" s="6">
        <v>35</v>
      </c>
      <c r="F4" s="3" t="s">
        <v>60</v>
      </c>
    </row>
    <row r="5" spans="2:16" ht="13" x14ac:dyDescent="0.3">
      <c r="B5" s="5" t="s">
        <v>42</v>
      </c>
      <c r="E5" s="7">
        <v>9.0999999999999998E-2</v>
      </c>
    </row>
    <row r="6" spans="2:16" ht="13" x14ac:dyDescent="0.3">
      <c r="B6" s="5" t="s">
        <v>35</v>
      </c>
      <c r="E6" s="8">
        <f>$D$12/$C$12</f>
        <v>0.53357142857142859</v>
      </c>
    </row>
    <row r="7" spans="2:16" ht="13" x14ac:dyDescent="0.3">
      <c r="B7" s="5" t="s">
        <v>52</v>
      </c>
      <c r="E7" s="9" t="s">
        <v>14</v>
      </c>
    </row>
    <row r="8" spans="2:16" ht="13" x14ac:dyDescent="0.3">
      <c r="B8" s="5" t="s">
        <v>51</v>
      </c>
      <c r="E8" s="10" t="str">
        <f>IF($E$7=B21,IF((L21-M21)/M21&lt;=5%,"Possible",IF(AND((L21-M21)/M21&gt;5%,(L21-M21)/M21&lt;=10%),"Probable","Not Possible")),IF($E$7=B20,IF((L21-M21)/M21&lt;=5%,"Possible",IF(AND((L20-M20)/M20&gt;5%,(L20-M20)/M20&lt;=10%),"Probable","Not Possible")),IF($E7=B19,IF((L19-M19)/M19&lt;=5%,"Possible",IF(AND((L19-M19)/M19&gt;5%,(L19-M19)/M19&lt;=10%),"Probable","Not Possible")),IF($E7=B18,IF((L18-M18)/M18&lt;=5%,"Possible",IF(AND((L18-M18)/M18&gt;5%,(L18-M18)/M18&lt;=10%),"Probable","Not Possible")),IF($E7=B17,IF((L17-M17)/M17&lt;=5%,"Possible",IF(AND((L17-M17)/M17&gt;5%,(L17-M17)/M17&lt;=10%),"Probable","Not Possible")))))))</f>
        <v>Not Possible</v>
      </c>
      <c r="F8" s="11"/>
      <c r="G8" s="11"/>
      <c r="H8" s="11"/>
      <c r="I8" s="11"/>
    </row>
    <row r="9" spans="2:16" ht="13" x14ac:dyDescent="0.3">
      <c r="B9" s="5" t="s">
        <v>53</v>
      </c>
      <c r="E9" s="6">
        <f>VLOOKUP(E7,$B$16:$P$21,15,0)</f>
        <v>0</v>
      </c>
      <c r="F9" s="11"/>
      <c r="G9" s="11"/>
      <c r="H9" s="11"/>
      <c r="I9" s="11"/>
    </row>
    <row r="10" spans="2:16" ht="13" x14ac:dyDescent="0.3">
      <c r="B10" s="5"/>
      <c r="E10" s="12"/>
      <c r="F10" s="11"/>
      <c r="G10" s="11"/>
      <c r="H10" s="11"/>
      <c r="I10" s="11"/>
    </row>
    <row r="11" spans="2:16" s="15" customFormat="1" ht="40" customHeight="1" x14ac:dyDescent="0.25">
      <c r="B11" s="13"/>
      <c r="C11" s="14" t="s">
        <v>34</v>
      </c>
      <c r="D11" s="13" t="s">
        <v>17</v>
      </c>
      <c r="E11" s="14" t="s">
        <v>24</v>
      </c>
      <c r="F11" s="14" t="s">
        <v>25</v>
      </c>
      <c r="G11" s="14" t="s">
        <v>26</v>
      </c>
      <c r="H11" s="14" t="s">
        <v>43</v>
      </c>
      <c r="I11" s="14" t="s">
        <v>27</v>
      </c>
      <c r="J11" s="14" t="s">
        <v>33</v>
      </c>
      <c r="K11" s="14" t="s">
        <v>32</v>
      </c>
    </row>
    <row r="12" spans="2:16" x14ac:dyDescent="0.25">
      <c r="B12" s="1" t="s">
        <v>15</v>
      </c>
      <c r="C12" s="16">
        <f>E4*10^5</f>
        <v>3500000</v>
      </c>
      <c r="D12" s="16">
        <f>IF(J12-SUM(E12:H12)&gt;0,J12-SUM(E12:H12),0)</f>
        <v>1867500</v>
      </c>
      <c r="E12" s="17">
        <f>$C12*6%</f>
        <v>210000</v>
      </c>
      <c r="F12" s="17">
        <f>$C12*0.5%</f>
        <v>17500</v>
      </c>
      <c r="G12" s="17">
        <v>150000</v>
      </c>
      <c r="H12" s="17">
        <v>25000</v>
      </c>
      <c r="I12" s="17">
        <f>SUM(D12:H12)</f>
        <v>2270000</v>
      </c>
      <c r="J12" s="1">
        <f>750000+90000*13+350000</f>
        <v>2270000</v>
      </c>
      <c r="K12" s="17">
        <f>I12-J12</f>
        <v>0</v>
      </c>
    </row>
    <row r="16" spans="2:16" ht="65" x14ac:dyDescent="0.25">
      <c r="B16" s="18" t="s">
        <v>31</v>
      </c>
      <c r="C16" s="19" t="s">
        <v>18</v>
      </c>
      <c r="D16" s="19" t="s">
        <v>20</v>
      </c>
      <c r="E16" s="19" t="s">
        <v>21</v>
      </c>
      <c r="F16" s="19" t="s">
        <v>22</v>
      </c>
      <c r="G16" s="19" t="s">
        <v>19</v>
      </c>
      <c r="H16" s="19" t="s">
        <v>23</v>
      </c>
      <c r="I16" s="19" t="s">
        <v>28</v>
      </c>
      <c r="J16" s="19" t="s">
        <v>29</v>
      </c>
      <c r="K16" s="19" t="s">
        <v>30</v>
      </c>
      <c r="L16" s="19" t="s">
        <v>37</v>
      </c>
      <c r="M16" s="19" t="s">
        <v>38</v>
      </c>
      <c r="N16" s="20" t="s">
        <v>40</v>
      </c>
      <c r="O16" s="20" t="s">
        <v>39</v>
      </c>
      <c r="P16" s="20" t="s">
        <v>41</v>
      </c>
    </row>
    <row r="17" spans="2:16" x14ac:dyDescent="0.25">
      <c r="B17" s="21" t="s">
        <v>16</v>
      </c>
      <c r="C17" s="22">
        <f>'EMI CACL'!D$12</f>
        <v>16655.156704544497</v>
      </c>
      <c r="D17" s="22">
        <f>AVERAGE('EMI CACL'!D$18:D$197)</f>
        <v>7585.7122601000474</v>
      </c>
      <c r="E17" s="22">
        <f>AVERAGE('EMI CACL'!E$18:E$197)</f>
        <v>9069.4444444444525</v>
      </c>
      <c r="F17" s="22">
        <f>SUM('EMI CACL'!C$18:C$197)</f>
        <v>2997928.2068180181</v>
      </c>
      <c r="G17" s="22">
        <f>SUM('EMI CACL'!D$18:D$197)</f>
        <v>1365428.2068180086</v>
      </c>
      <c r="H17" s="22">
        <f>SUM('EMI CACL'!E$18:E$197)</f>
        <v>1632500.0000000014</v>
      </c>
      <c r="I17" s="22">
        <f>AVERAGEIFS($C$25:$C$204,$B$25:$B$204,"&lt;=180")</f>
        <v>81960.233333333337</v>
      </c>
      <c r="J17" s="22">
        <f>I17+C17</f>
        <v>98615.390037877834</v>
      </c>
      <c r="K17" s="22">
        <f>ROUND(J17/0.73,0)</f>
        <v>135090</v>
      </c>
      <c r="L17" s="23">
        <f>K17*12</f>
        <v>1621080</v>
      </c>
      <c r="M17" s="23">
        <f>AVERAGE($E$25:$E38)</f>
        <v>2101986.0420492413</v>
      </c>
      <c r="N17" s="23">
        <f>M17-$M18</f>
        <v>466191.45629154518</v>
      </c>
      <c r="O17" s="23">
        <f>G17-$G18</f>
        <v>505735.341766792</v>
      </c>
      <c r="P17" s="23">
        <f>O17-N17</f>
        <v>39543.885475246818</v>
      </c>
    </row>
    <row r="18" spans="2:16" x14ac:dyDescent="0.25">
      <c r="B18" s="21" t="s">
        <v>11</v>
      </c>
      <c r="C18" s="22">
        <f>'EMI CACL'!K$12</f>
        <v>20768.273875426814</v>
      </c>
      <c r="D18" s="22">
        <f>AVERAGE('EMI CACL'!K$18:K$197)</f>
        <v>7164.1072087601378</v>
      </c>
      <c r="E18" s="22">
        <f>AVERAGE('EMI CACL'!L$18:L$197)</f>
        <v>13604.166666666679</v>
      </c>
      <c r="F18" s="22">
        <f>SUM('EMI CACL'!J$18:J$197)</f>
        <v>2492192.8650512174</v>
      </c>
      <c r="G18" s="22">
        <f>SUM('EMI CACL'!K$18:K$197)</f>
        <v>859692.86505121656</v>
      </c>
      <c r="H18" s="22">
        <f>SUM('EMI CACL'!L$18:L$197)</f>
        <v>1632500.0000000014</v>
      </c>
      <c r="I18" s="22">
        <f>AVERAGEIFS($C$25:$C$204,$B$25:$B$204,"&lt;=120")</f>
        <v>77020.850000000006</v>
      </c>
      <c r="J18" s="22">
        <f>I18+C18</f>
        <v>97789.123875426827</v>
      </c>
      <c r="K18" s="22">
        <f>ROUND(J18/0.73,0)</f>
        <v>133958</v>
      </c>
      <c r="L18" s="23">
        <f>K18*12</f>
        <v>1607496</v>
      </c>
      <c r="M18" s="23">
        <f>AVERAGE($E$25:$E34)</f>
        <v>1635794.5857576961</v>
      </c>
      <c r="N18" s="23">
        <f>M18-$M19</f>
        <v>156024.32495769602</v>
      </c>
      <c r="O18" s="23">
        <f>G18-$G19</f>
        <v>188074.75987631385</v>
      </c>
      <c r="P18" s="23">
        <f>O18-N18</f>
        <v>32050.43491861783</v>
      </c>
    </row>
    <row r="19" spans="2:16" x14ac:dyDescent="0.25">
      <c r="B19" s="21" t="s">
        <v>12</v>
      </c>
      <c r="C19" s="22">
        <f>'EMI CACL'!R$12</f>
        <v>24001.230262238576</v>
      </c>
      <c r="D19" s="22">
        <f>AVERAGE('EMI CACL'!R$18:R$197)</f>
        <v>6996.0219289052366</v>
      </c>
      <c r="E19" s="22">
        <f>AVERAGE('EMI CACL'!S$18:S$197)</f>
        <v>17005.208333333343</v>
      </c>
      <c r="F19" s="22">
        <f>SUM('EMI CACL'!Q$18:Q$197)</f>
        <v>2304118.1051749005</v>
      </c>
      <c r="G19" s="22">
        <f>SUM('EMI CACL'!R$18:R$197)</f>
        <v>671618.10517490271</v>
      </c>
      <c r="H19" s="22">
        <f>SUM('EMI CACL'!S$18:S$197)</f>
        <v>1632500.0000000009</v>
      </c>
      <c r="I19" s="22">
        <f>AVERAGEIFS($C$25:$C$204,$B$25:$B$204,"&lt;=96")</f>
        <v>73316.3125</v>
      </c>
      <c r="J19" s="22">
        <f>I19+C19</f>
        <v>97317.542762238576</v>
      </c>
      <c r="K19" s="22">
        <f>ROUND(J19/0.73,0)</f>
        <v>133312</v>
      </c>
      <c r="L19" s="23">
        <f>K19*12</f>
        <v>1599744</v>
      </c>
      <c r="M19" s="23">
        <f>AVERAGE($E$25:$E32)</f>
        <v>1479770.2608</v>
      </c>
      <c r="N19" s="23">
        <f>M19-$M20</f>
        <v>152574.26080000005</v>
      </c>
      <c r="O19" s="23">
        <f>G19-$G20</f>
        <v>179558.15048808965</v>
      </c>
      <c r="P19" s="23">
        <f>O19-N19</f>
        <v>26983.889688089606</v>
      </c>
    </row>
    <row r="20" spans="2:16" x14ac:dyDescent="0.25">
      <c r="B20" s="21" t="s">
        <v>13</v>
      </c>
      <c r="C20" s="22">
        <f>'EMI CACL'!Y$12</f>
        <v>29507.777148427958</v>
      </c>
      <c r="D20" s="22">
        <f>AVERAGE('EMI CACL'!Y$18:Y$197)</f>
        <v>6834.1660373168479</v>
      </c>
      <c r="E20" s="22">
        <f>AVERAGE('EMI CACL'!Z$18:Z$197)</f>
        <v>22673.611111111117</v>
      </c>
      <c r="F20" s="22">
        <f>SUM('EMI CACL'!X$18:X$197)</f>
        <v>2124559.9546868103</v>
      </c>
      <c r="G20" s="22">
        <f>SUM('EMI CACL'!Y$18:Y$197)</f>
        <v>492059.95468681306</v>
      </c>
      <c r="H20" s="22">
        <f>SUM('EMI CACL'!Z$18:Z$197)</f>
        <v>1632500.0000000005</v>
      </c>
      <c r="I20" s="22">
        <f>AVERAGEIFS($C$25:$C$204,$B$25:$B$204,"&lt;=72")</f>
        <v>67142.083333333328</v>
      </c>
      <c r="J20" s="22">
        <f>I20+C20</f>
        <v>96649.86048176128</v>
      </c>
      <c r="K20" s="22">
        <f>ROUND(J20/0.73,0)</f>
        <v>132397</v>
      </c>
      <c r="L20" s="23">
        <f>K20*12</f>
        <v>1588764</v>
      </c>
      <c r="M20" s="23">
        <f>AVERAGE($E$25:$E30)</f>
        <v>1327196</v>
      </c>
      <c r="N20" s="23">
        <f>M20-$M21</f>
        <v>79556</v>
      </c>
      <c r="O20" s="23">
        <f>G20-$G21</f>
        <v>86521.942700677959</v>
      </c>
      <c r="P20" s="23">
        <f>O20-N20</f>
        <v>6965.9427006779588</v>
      </c>
    </row>
    <row r="21" spans="2:16" x14ac:dyDescent="0.25">
      <c r="B21" s="21" t="s">
        <v>14</v>
      </c>
      <c r="C21" s="22">
        <f>'EMI CACL'!AF$12</f>
        <v>33967.300199768913</v>
      </c>
      <c r="D21" s="22">
        <f>AVERAGE('EMI CACL'!AF$18:AF$197)</f>
        <v>6758.966866435585</v>
      </c>
      <c r="E21" s="22">
        <f>AVERAGE('EMI CACL'!AG$18:AG$197)</f>
        <v>27208.333333333332</v>
      </c>
      <c r="F21" s="22">
        <f>SUM('EMI CACL'!AE$18:AE$197)</f>
        <v>2038038.0119861374</v>
      </c>
      <c r="G21" s="22">
        <f>SUM('EMI CACL'!AF$18:AF$197)</f>
        <v>405538.0119861351</v>
      </c>
      <c r="H21" s="22">
        <f>SUM('EMI CACL'!AG$18:AG$197)</f>
        <v>1632500</v>
      </c>
      <c r="I21" s="22">
        <f>AVERAGEIFS($C$25:$C$204,$B$25:$B$204,"&lt;=60")</f>
        <v>63872.5</v>
      </c>
      <c r="J21" s="22">
        <f>I21+C21</f>
        <v>97839.800199768913</v>
      </c>
      <c r="K21" s="22">
        <f>ROUND(J21/0.73,0)</f>
        <v>134027</v>
      </c>
      <c r="L21" s="23">
        <f>K21*12</f>
        <v>1608324</v>
      </c>
      <c r="M21" s="23">
        <f>AVERAGE($E$25:$E29)</f>
        <v>1247640</v>
      </c>
      <c r="N21" s="23">
        <v>0</v>
      </c>
      <c r="O21" s="23">
        <v>0</v>
      </c>
      <c r="P21" s="23">
        <f>O21-N21</f>
        <v>0</v>
      </c>
    </row>
    <row r="22" spans="2:16" x14ac:dyDescent="0.25">
      <c r="M22" s="17"/>
    </row>
    <row r="23" spans="2:16" x14ac:dyDescent="0.25">
      <c r="M23" s="24"/>
      <c r="N23" s="25"/>
    </row>
    <row r="24" spans="2:16" ht="32.5" customHeight="1" x14ac:dyDescent="0.25">
      <c r="B24" s="26" t="s">
        <v>49</v>
      </c>
      <c r="C24" s="26" t="s">
        <v>48</v>
      </c>
      <c r="D24" s="27"/>
      <c r="E24" s="26" t="s">
        <v>36</v>
      </c>
      <c r="F24" s="26" t="s">
        <v>45</v>
      </c>
      <c r="G24" s="26" t="s">
        <v>46</v>
      </c>
      <c r="H24" s="26" t="s">
        <v>47</v>
      </c>
      <c r="I24" s="3"/>
      <c r="N24" s="25"/>
    </row>
    <row r="25" spans="2:16" x14ac:dyDescent="0.25">
      <c r="B25" s="1">
        <v>1</v>
      </c>
      <c r="C25" s="1">
        <v>50000</v>
      </c>
      <c r="E25" s="16">
        <v>1000000</v>
      </c>
      <c r="F25" s="1">
        <v>0</v>
      </c>
      <c r="H25" s="1">
        <v>7</v>
      </c>
      <c r="I25" s="25"/>
      <c r="J25" s="16"/>
    </row>
    <row r="26" spans="2:16" x14ac:dyDescent="0.25">
      <c r="B26" s="1">
        <f>B25+1</f>
        <v>2</v>
      </c>
      <c r="C26" s="1">
        <v>50000</v>
      </c>
      <c r="E26" s="16">
        <f>E25*(1+F26)</f>
        <v>1100000</v>
      </c>
      <c r="F26" s="28">
        <v>0.1</v>
      </c>
      <c r="H26" s="1">
        <f>H25+1</f>
        <v>8</v>
      </c>
      <c r="I26" s="25"/>
    </row>
    <row r="27" spans="2:16" x14ac:dyDescent="0.25">
      <c r="B27" s="1">
        <f t="shared" ref="B27:B90" si="0">B26+1</f>
        <v>3</v>
      </c>
      <c r="C27" s="1">
        <v>50000</v>
      </c>
      <c r="E27" s="16">
        <f t="shared" ref="E27:E38" si="1">E26*(1+F27)</f>
        <v>1210000</v>
      </c>
      <c r="F27" s="28">
        <v>0.1</v>
      </c>
      <c r="H27" s="1">
        <f t="shared" ref="H27:H38" si="2">H26+1</f>
        <v>9</v>
      </c>
      <c r="I27" s="25"/>
    </row>
    <row r="28" spans="2:16" x14ac:dyDescent="0.25">
      <c r="B28" s="1">
        <f t="shared" si="0"/>
        <v>4</v>
      </c>
      <c r="C28" s="1">
        <v>50000</v>
      </c>
      <c r="E28" s="16">
        <f t="shared" si="1"/>
        <v>1331000</v>
      </c>
      <c r="F28" s="28">
        <v>0.1</v>
      </c>
      <c r="G28" s="3"/>
      <c r="H28" s="1">
        <f t="shared" si="2"/>
        <v>10</v>
      </c>
      <c r="I28" s="25"/>
    </row>
    <row r="29" spans="2:16" x14ac:dyDescent="0.25">
      <c r="B29" s="1">
        <f t="shared" si="0"/>
        <v>5</v>
      </c>
      <c r="C29" s="1">
        <v>50000</v>
      </c>
      <c r="E29" s="16">
        <f t="shared" si="1"/>
        <v>1597200</v>
      </c>
      <c r="F29" s="28">
        <v>0.2</v>
      </c>
      <c r="G29" s="3" t="s">
        <v>44</v>
      </c>
      <c r="H29" s="1">
        <f t="shared" si="2"/>
        <v>11</v>
      </c>
      <c r="I29" s="25"/>
    </row>
    <row r="30" spans="2:16" x14ac:dyDescent="0.25">
      <c r="B30" s="1">
        <f t="shared" si="0"/>
        <v>6</v>
      </c>
      <c r="C30" s="1">
        <v>50000</v>
      </c>
      <c r="E30" s="16">
        <f t="shared" si="1"/>
        <v>1724976</v>
      </c>
      <c r="F30" s="28">
        <v>0.08</v>
      </c>
      <c r="H30" s="1">
        <f t="shared" si="2"/>
        <v>12</v>
      </c>
      <c r="I30" s="25"/>
    </row>
    <row r="31" spans="2:16" x14ac:dyDescent="0.25">
      <c r="B31" s="1">
        <f t="shared" si="0"/>
        <v>7</v>
      </c>
      <c r="C31" s="1">
        <v>50000</v>
      </c>
      <c r="E31" s="16">
        <f t="shared" si="1"/>
        <v>1862974.08</v>
      </c>
      <c r="F31" s="28">
        <v>0.08</v>
      </c>
      <c r="H31" s="1">
        <f t="shared" si="2"/>
        <v>13</v>
      </c>
      <c r="I31" s="25"/>
    </row>
    <row r="32" spans="2:16" x14ac:dyDescent="0.25">
      <c r="B32" s="1">
        <f t="shared" si="0"/>
        <v>8</v>
      </c>
      <c r="C32" s="1">
        <v>50000</v>
      </c>
      <c r="E32" s="16">
        <f t="shared" si="1"/>
        <v>2012012.0064000003</v>
      </c>
      <c r="F32" s="28">
        <v>0.08</v>
      </c>
      <c r="H32" s="1">
        <f t="shared" si="2"/>
        <v>14</v>
      </c>
      <c r="I32" s="25"/>
    </row>
    <row r="33" spans="2:9" x14ac:dyDescent="0.25">
      <c r="B33" s="1">
        <f t="shared" si="0"/>
        <v>9</v>
      </c>
      <c r="C33" s="1">
        <v>50000</v>
      </c>
      <c r="E33" s="16">
        <f t="shared" si="1"/>
        <v>2172972.9669120004</v>
      </c>
      <c r="F33" s="28">
        <v>0.08</v>
      </c>
      <c r="H33" s="1">
        <f t="shared" si="2"/>
        <v>15</v>
      </c>
      <c r="I33" s="25"/>
    </row>
    <row r="34" spans="2:9" x14ac:dyDescent="0.25">
      <c r="B34" s="1">
        <f t="shared" si="0"/>
        <v>10</v>
      </c>
      <c r="C34" s="1">
        <v>50000</v>
      </c>
      <c r="E34" s="16">
        <f t="shared" si="1"/>
        <v>2346810.8042649608</v>
      </c>
      <c r="F34" s="28">
        <v>0.08</v>
      </c>
      <c r="H34" s="1">
        <f t="shared" si="2"/>
        <v>16</v>
      </c>
      <c r="I34" s="25"/>
    </row>
    <row r="35" spans="2:9" x14ac:dyDescent="0.25">
      <c r="B35" s="1">
        <f t="shared" si="0"/>
        <v>11</v>
      </c>
      <c r="C35" s="1">
        <v>50000</v>
      </c>
      <c r="E35" s="16">
        <f t="shared" si="1"/>
        <v>2816172.9651179528</v>
      </c>
      <c r="F35" s="28">
        <v>0.2</v>
      </c>
      <c r="G35" s="3" t="s">
        <v>44</v>
      </c>
      <c r="H35" s="1">
        <f t="shared" si="2"/>
        <v>17</v>
      </c>
      <c r="I35" s="25"/>
    </row>
    <row r="36" spans="2:9" x14ac:dyDescent="0.25">
      <c r="B36" s="1">
        <f t="shared" si="0"/>
        <v>12</v>
      </c>
      <c r="C36" s="1">
        <v>50000</v>
      </c>
      <c r="E36" s="16">
        <f t="shared" si="1"/>
        <v>3097790.2616297482</v>
      </c>
      <c r="F36" s="28">
        <v>0.1</v>
      </c>
      <c r="H36" s="1">
        <f t="shared" si="2"/>
        <v>18</v>
      </c>
      <c r="I36" s="25"/>
    </row>
    <row r="37" spans="2:9" x14ac:dyDescent="0.25">
      <c r="B37" s="1">
        <f t="shared" si="0"/>
        <v>13</v>
      </c>
      <c r="C37" s="1">
        <f>$C$36*110%</f>
        <v>55000.000000000007</v>
      </c>
      <c r="E37" s="16">
        <f t="shared" si="1"/>
        <v>3407569.2877927232</v>
      </c>
      <c r="F37" s="28">
        <v>0.1</v>
      </c>
      <c r="H37" s="1">
        <f t="shared" si="2"/>
        <v>19</v>
      </c>
      <c r="I37" s="25"/>
    </row>
    <row r="38" spans="2:9" x14ac:dyDescent="0.25">
      <c r="B38" s="1">
        <f t="shared" si="0"/>
        <v>14</v>
      </c>
      <c r="C38" s="1">
        <f>C37</f>
        <v>55000.000000000007</v>
      </c>
      <c r="E38" s="16">
        <f t="shared" si="1"/>
        <v>3748326.216571996</v>
      </c>
      <c r="F38" s="28">
        <v>0.1</v>
      </c>
      <c r="H38" s="1">
        <f t="shared" si="2"/>
        <v>20</v>
      </c>
      <c r="I38" s="25"/>
    </row>
    <row r="39" spans="2:9" x14ac:dyDescent="0.25">
      <c r="B39" s="1">
        <f t="shared" si="0"/>
        <v>15</v>
      </c>
      <c r="C39" s="1">
        <f t="shared" ref="C39:C49" si="3">C38</f>
        <v>55000.000000000007</v>
      </c>
    </row>
    <row r="40" spans="2:9" x14ac:dyDescent="0.25">
      <c r="B40" s="1">
        <f t="shared" si="0"/>
        <v>16</v>
      </c>
      <c r="C40" s="1">
        <f t="shared" si="3"/>
        <v>55000.000000000007</v>
      </c>
    </row>
    <row r="41" spans="2:9" x14ac:dyDescent="0.25">
      <c r="B41" s="1">
        <f t="shared" si="0"/>
        <v>17</v>
      </c>
      <c r="C41" s="1">
        <f t="shared" si="3"/>
        <v>55000.000000000007</v>
      </c>
    </row>
    <row r="42" spans="2:9" x14ac:dyDescent="0.25">
      <c r="B42" s="1">
        <f t="shared" si="0"/>
        <v>18</v>
      </c>
      <c r="C42" s="1">
        <f t="shared" si="3"/>
        <v>55000.000000000007</v>
      </c>
    </row>
    <row r="43" spans="2:9" x14ac:dyDescent="0.25">
      <c r="B43" s="1">
        <f t="shared" si="0"/>
        <v>19</v>
      </c>
      <c r="C43" s="1">
        <f t="shared" si="3"/>
        <v>55000.000000000007</v>
      </c>
    </row>
    <row r="44" spans="2:9" x14ac:dyDescent="0.25">
      <c r="B44" s="1">
        <f t="shared" si="0"/>
        <v>20</v>
      </c>
      <c r="C44" s="1">
        <f t="shared" si="3"/>
        <v>55000.000000000007</v>
      </c>
    </row>
    <row r="45" spans="2:9" x14ac:dyDescent="0.25">
      <c r="B45" s="1">
        <f t="shared" si="0"/>
        <v>21</v>
      </c>
      <c r="C45" s="1">
        <f t="shared" si="3"/>
        <v>55000.000000000007</v>
      </c>
    </row>
    <row r="46" spans="2:9" x14ac:dyDescent="0.25">
      <c r="B46" s="1">
        <f t="shared" si="0"/>
        <v>22</v>
      </c>
      <c r="C46" s="1">
        <f t="shared" si="3"/>
        <v>55000.000000000007</v>
      </c>
    </row>
    <row r="47" spans="2:9" x14ac:dyDescent="0.25">
      <c r="B47" s="1">
        <f t="shared" si="0"/>
        <v>23</v>
      </c>
      <c r="C47" s="1">
        <f t="shared" si="3"/>
        <v>55000.000000000007</v>
      </c>
    </row>
    <row r="48" spans="2:9" x14ac:dyDescent="0.25">
      <c r="B48" s="1">
        <f t="shared" si="0"/>
        <v>24</v>
      </c>
      <c r="C48" s="1">
        <f t="shared" si="3"/>
        <v>55000.000000000007</v>
      </c>
    </row>
    <row r="49" spans="2:3" x14ac:dyDescent="0.25">
      <c r="B49" s="1">
        <f t="shared" si="0"/>
        <v>25</v>
      </c>
      <c r="C49" s="1">
        <f t="shared" si="3"/>
        <v>55000.000000000007</v>
      </c>
    </row>
    <row r="50" spans="2:3" x14ac:dyDescent="0.25">
      <c r="B50" s="1">
        <f t="shared" si="0"/>
        <v>26</v>
      </c>
      <c r="C50" s="1">
        <f>C49*115%</f>
        <v>63250</v>
      </c>
    </row>
    <row r="51" spans="2:3" x14ac:dyDescent="0.25">
      <c r="B51" s="1">
        <f t="shared" si="0"/>
        <v>27</v>
      </c>
      <c r="C51" s="1">
        <f>C50</f>
        <v>63250</v>
      </c>
    </row>
    <row r="52" spans="2:3" x14ac:dyDescent="0.25">
      <c r="B52" s="1">
        <f t="shared" si="0"/>
        <v>28</v>
      </c>
      <c r="C52" s="1">
        <f t="shared" ref="C52:C60" si="4">C51</f>
        <v>63250</v>
      </c>
    </row>
    <row r="53" spans="2:3" x14ac:dyDescent="0.25">
      <c r="B53" s="1">
        <f t="shared" si="0"/>
        <v>29</v>
      </c>
      <c r="C53" s="1">
        <f t="shared" si="4"/>
        <v>63250</v>
      </c>
    </row>
    <row r="54" spans="2:3" x14ac:dyDescent="0.25">
      <c r="B54" s="1">
        <f t="shared" si="0"/>
        <v>30</v>
      </c>
      <c r="C54" s="1">
        <f t="shared" si="4"/>
        <v>63250</v>
      </c>
    </row>
    <row r="55" spans="2:3" x14ac:dyDescent="0.25">
      <c r="B55" s="1">
        <f t="shared" si="0"/>
        <v>31</v>
      </c>
      <c r="C55" s="1">
        <f t="shared" si="4"/>
        <v>63250</v>
      </c>
    </row>
    <row r="56" spans="2:3" x14ac:dyDescent="0.25">
      <c r="B56" s="1">
        <f t="shared" si="0"/>
        <v>32</v>
      </c>
      <c r="C56" s="1">
        <f t="shared" si="4"/>
        <v>63250</v>
      </c>
    </row>
    <row r="57" spans="2:3" x14ac:dyDescent="0.25">
      <c r="B57" s="1">
        <f t="shared" si="0"/>
        <v>33</v>
      </c>
      <c r="C57" s="1">
        <f t="shared" si="4"/>
        <v>63250</v>
      </c>
    </row>
    <row r="58" spans="2:3" x14ac:dyDescent="0.25">
      <c r="B58" s="1">
        <f t="shared" si="0"/>
        <v>34</v>
      </c>
      <c r="C58" s="1">
        <f t="shared" si="4"/>
        <v>63250</v>
      </c>
    </row>
    <row r="59" spans="2:3" x14ac:dyDescent="0.25">
      <c r="B59" s="1">
        <f t="shared" si="0"/>
        <v>35</v>
      </c>
      <c r="C59" s="1">
        <f t="shared" si="4"/>
        <v>63250</v>
      </c>
    </row>
    <row r="60" spans="2:3" x14ac:dyDescent="0.25">
      <c r="B60" s="1">
        <f t="shared" si="0"/>
        <v>36</v>
      </c>
      <c r="C60" s="1">
        <f t="shared" si="4"/>
        <v>63250</v>
      </c>
    </row>
    <row r="61" spans="2:3" x14ac:dyDescent="0.25">
      <c r="B61" s="1">
        <f t="shared" si="0"/>
        <v>37</v>
      </c>
      <c r="C61" s="1">
        <f>C60*120%</f>
        <v>75900</v>
      </c>
    </row>
    <row r="62" spans="2:3" x14ac:dyDescent="0.25">
      <c r="B62" s="1">
        <f t="shared" si="0"/>
        <v>38</v>
      </c>
      <c r="C62" s="1">
        <f>C61</f>
        <v>75900</v>
      </c>
    </row>
    <row r="63" spans="2:3" x14ac:dyDescent="0.25">
      <c r="B63" s="1">
        <f t="shared" si="0"/>
        <v>39</v>
      </c>
      <c r="C63" s="1">
        <f t="shared" ref="C63:C84" si="5">C62</f>
        <v>75900</v>
      </c>
    </row>
    <row r="64" spans="2:3" x14ac:dyDescent="0.25">
      <c r="B64" s="1">
        <f t="shared" si="0"/>
        <v>40</v>
      </c>
      <c r="C64" s="1">
        <f t="shared" si="5"/>
        <v>75900</v>
      </c>
    </row>
    <row r="65" spans="2:3" x14ac:dyDescent="0.25">
      <c r="B65" s="1">
        <f t="shared" si="0"/>
        <v>41</v>
      </c>
      <c r="C65" s="1">
        <f t="shared" si="5"/>
        <v>75900</v>
      </c>
    </row>
    <row r="66" spans="2:3" x14ac:dyDescent="0.25">
      <c r="B66" s="1">
        <f t="shared" si="0"/>
        <v>42</v>
      </c>
      <c r="C66" s="1">
        <f t="shared" si="5"/>
        <v>75900</v>
      </c>
    </row>
    <row r="67" spans="2:3" x14ac:dyDescent="0.25">
      <c r="B67" s="1">
        <f t="shared" si="0"/>
        <v>43</v>
      </c>
      <c r="C67" s="1">
        <f t="shared" si="5"/>
        <v>75900</v>
      </c>
    </row>
    <row r="68" spans="2:3" x14ac:dyDescent="0.25">
      <c r="B68" s="1">
        <f t="shared" si="0"/>
        <v>44</v>
      </c>
      <c r="C68" s="1">
        <f t="shared" si="5"/>
        <v>75900</v>
      </c>
    </row>
    <row r="69" spans="2:3" x14ac:dyDescent="0.25">
      <c r="B69" s="1">
        <f t="shared" si="0"/>
        <v>45</v>
      </c>
      <c r="C69" s="1">
        <f t="shared" si="5"/>
        <v>75900</v>
      </c>
    </row>
    <row r="70" spans="2:3" x14ac:dyDescent="0.25">
      <c r="B70" s="1">
        <f t="shared" si="0"/>
        <v>46</v>
      </c>
      <c r="C70" s="1">
        <f t="shared" si="5"/>
        <v>75900</v>
      </c>
    </row>
    <row r="71" spans="2:3" x14ac:dyDescent="0.25">
      <c r="B71" s="1">
        <f t="shared" si="0"/>
        <v>47</v>
      </c>
      <c r="C71" s="1">
        <f t="shared" si="5"/>
        <v>75900</v>
      </c>
    </row>
    <row r="72" spans="2:3" x14ac:dyDescent="0.25">
      <c r="B72" s="1">
        <f t="shared" si="0"/>
        <v>48</v>
      </c>
      <c r="C72" s="1">
        <f t="shared" si="5"/>
        <v>75900</v>
      </c>
    </row>
    <row r="73" spans="2:3" x14ac:dyDescent="0.25">
      <c r="B73" s="1">
        <f t="shared" si="0"/>
        <v>49</v>
      </c>
      <c r="C73" s="1">
        <f t="shared" si="5"/>
        <v>75900</v>
      </c>
    </row>
    <row r="74" spans="2:3" x14ac:dyDescent="0.25">
      <c r="B74" s="1">
        <f t="shared" si="0"/>
        <v>50</v>
      </c>
      <c r="C74" s="1">
        <f t="shared" si="5"/>
        <v>75900</v>
      </c>
    </row>
    <row r="75" spans="2:3" x14ac:dyDescent="0.25">
      <c r="B75" s="1">
        <f t="shared" si="0"/>
        <v>51</v>
      </c>
      <c r="C75" s="1">
        <f t="shared" si="5"/>
        <v>75900</v>
      </c>
    </row>
    <row r="76" spans="2:3" x14ac:dyDescent="0.25">
      <c r="B76" s="1">
        <f t="shared" si="0"/>
        <v>52</v>
      </c>
      <c r="C76" s="1">
        <f t="shared" si="5"/>
        <v>75900</v>
      </c>
    </row>
    <row r="77" spans="2:3" x14ac:dyDescent="0.25">
      <c r="B77" s="1">
        <f t="shared" si="0"/>
        <v>53</v>
      </c>
      <c r="C77" s="1">
        <f t="shared" si="5"/>
        <v>75900</v>
      </c>
    </row>
    <row r="78" spans="2:3" x14ac:dyDescent="0.25">
      <c r="B78" s="1">
        <f t="shared" si="0"/>
        <v>54</v>
      </c>
      <c r="C78" s="1">
        <f t="shared" si="5"/>
        <v>75900</v>
      </c>
    </row>
    <row r="79" spans="2:3" x14ac:dyDescent="0.25">
      <c r="B79" s="1">
        <f t="shared" si="0"/>
        <v>55</v>
      </c>
      <c r="C79" s="1">
        <f t="shared" si="5"/>
        <v>75900</v>
      </c>
    </row>
    <row r="80" spans="2:3" x14ac:dyDescent="0.25">
      <c r="B80" s="1">
        <f t="shared" si="0"/>
        <v>56</v>
      </c>
      <c r="C80" s="1">
        <f t="shared" si="5"/>
        <v>75900</v>
      </c>
    </row>
    <row r="81" spans="2:3" x14ac:dyDescent="0.25">
      <c r="B81" s="1">
        <f t="shared" si="0"/>
        <v>57</v>
      </c>
      <c r="C81" s="1">
        <f t="shared" si="5"/>
        <v>75900</v>
      </c>
    </row>
    <row r="82" spans="2:3" x14ac:dyDescent="0.25">
      <c r="B82" s="1">
        <f t="shared" si="0"/>
        <v>58</v>
      </c>
      <c r="C82" s="1">
        <f t="shared" si="5"/>
        <v>75900</v>
      </c>
    </row>
    <row r="83" spans="2:3" x14ac:dyDescent="0.25">
      <c r="B83" s="1">
        <f t="shared" si="0"/>
        <v>59</v>
      </c>
      <c r="C83" s="1">
        <f t="shared" si="5"/>
        <v>75900</v>
      </c>
    </row>
    <row r="84" spans="2:3" x14ac:dyDescent="0.25">
      <c r="B84" s="1">
        <f t="shared" si="0"/>
        <v>60</v>
      </c>
      <c r="C84" s="1">
        <f t="shared" si="5"/>
        <v>75900</v>
      </c>
    </row>
    <row r="85" spans="2:3" x14ac:dyDescent="0.25">
      <c r="B85" s="1">
        <f t="shared" si="0"/>
        <v>61</v>
      </c>
      <c r="C85" s="1">
        <f>C84*110%</f>
        <v>83490</v>
      </c>
    </row>
    <row r="86" spans="2:3" x14ac:dyDescent="0.25">
      <c r="B86" s="1">
        <f t="shared" si="0"/>
        <v>62</v>
      </c>
      <c r="C86" s="1">
        <f>C85</f>
        <v>83490</v>
      </c>
    </row>
    <row r="87" spans="2:3" x14ac:dyDescent="0.25">
      <c r="B87" s="1">
        <f t="shared" si="0"/>
        <v>63</v>
      </c>
      <c r="C87" s="1">
        <f t="shared" ref="C87:C96" si="6">C86</f>
        <v>83490</v>
      </c>
    </row>
    <row r="88" spans="2:3" x14ac:dyDescent="0.25">
      <c r="B88" s="1">
        <f t="shared" si="0"/>
        <v>64</v>
      </c>
      <c r="C88" s="1">
        <f t="shared" si="6"/>
        <v>83490</v>
      </c>
    </row>
    <row r="89" spans="2:3" x14ac:dyDescent="0.25">
      <c r="B89" s="1">
        <f t="shared" si="0"/>
        <v>65</v>
      </c>
      <c r="C89" s="1">
        <f t="shared" si="6"/>
        <v>83490</v>
      </c>
    </row>
    <row r="90" spans="2:3" x14ac:dyDescent="0.25">
      <c r="B90" s="1">
        <f t="shared" si="0"/>
        <v>66</v>
      </c>
      <c r="C90" s="1">
        <f t="shared" si="6"/>
        <v>83490</v>
      </c>
    </row>
    <row r="91" spans="2:3" x14ac:dyDescent="0.25">
      <c r="B91" s="1">
        <f t="shared" ref="B91:B154" si="7">B90+1</f>
        <v>67</v>
      </c>
      <c r="C91" s="1">
        <f t="shared" si="6"/>
        <v>83490</v>
      </c>
    </row>
    <row r="92" spans="2:3" x14ac:dyDescent="0.25">
      <c r="B92" s="1">
        <f t="shared" si="7"/>
        <v>68</v>
      </c>
      <c r="C92" s="1">
        <f t="shared" si="6"/>
        <v>83490</v>
      </c>
    </row>
    <row r="93" spans="2:3" x14ac:dyDescent="0.25">
      <c r="B93" s="1">
        <f t="shared" si="7"/>
        <v>69</v>
      </c>
      <c r="C93" s="1">
        <f t="shared" si="6"/>
        <v>83490</v>
      </c>
    </row>
    <row r="94" spans="2:3" x14ac:dyDescent="0.25">
      <c r="B94" s="1">
        <f t="shared" si="7"/>
        <v>70</v>
      </c>
      <c r="C94" s="1">
        <f t="shared" si="6"/>
        <v>83490</v>
      </c>
    </row>
    <row r="95" spans="2:3" x14ac:dyDescent="0.25">
      <c r="B95" s="1">
        <f t="shared" si="7"/>
        <v>71</v>
      </c>
      <c r="C95" s="1">
        <f t="shared" si="6"/>
        <v>83490</v>
      </c>
    </row>
    <row r="96" spans="2:3" x14ac:dyDescent="0.25">
      <c r="B96" s="1">
        <f t="shared" si="7"/>
        <v>72</v>
      </c>
      <c r="C96" s="1">
        <f t="shared" si="6"/>
        <v>83490</v>
      </c>
    </row>
    <row r="97" spans="2:3" x14ac:dyDescent="0.25">
      <c r="B97" s="1">
        <f t="shared" si="7"/>
        <v>73</v>
      </c>
      <c r="C97" s="1">
        <f>C96*110%</f>
        <v>91839.000000000015</v>
      </c>
    </row>
    <row r="98" spans="2:3" x14ac:dyDescent="0.25">
      <c r="B98" s="1">
        <f t="shared" si="7"/>
        <v>74</v>
      </c>
      <c r="C98" s="1">
        <f>C97</f>
        <v>91839.000000000015</v>
      </c>
    </row>
    <row r="99" spans="2:3" x14ac:dyDescent="0.25">
      <c r="B99" s="1">
        <f t="shared" si="7"/>
        <v>75</v>
      </c>
      <c r="C99" s="1">
        <f t="shared" ref="C99:C162" si="8">C98</f>
        <v>91839.000000000015</v>
      </c>
    </row>
    <row r="100" spans="2:3" x14ac:dyDescent="0.25">
      <c r="B100" s="1">
        <f t="shared" si="7"/>
        <v>76</v>
      </c>
      <c r="C100" s="1">
        <f t="shared" si="8"/>
        <v>91839.000000000015</v>
      </c>
    </row>
    <row r="101" spans="2:3" x14ac:dyDescent="0.25">
      <c r="B101" s="1">
        <f t="shared" si="7"/>
        <v>77</v>
      </c>
      <c r="C101" s="1">
        <f t="shared" si="8"/>
        <v>91839.000000000015</v>
      </c>
    </row>
    <row r="102" spans="2:3" x14ac:dyDescent="0.25">
      <c r="B102" s="1">
        <f t="shared" si="7"/>
        <v>78</v>
      </c>
      <c r="C102" s="1">
        <f t="shared" si="8"/>
        <v>91839.000000000015</v>
      </c>
    </row>
    <row r="103" spans="2:3" x14ac:dyDescent="0.25">
      <c r="B103" s="1">
        <f t="shared" si="7"/>
        <v>79</v>
      </c>
      <c r="C103" s="1">
        <f t="shared" si="8"/>
        <v>91839.000000000015</v>
      </c>
    </row>
    <row r="104" spans="2:3" x14ac:dyDescent="0.25">
      <c r="B104" s="1">
        <f t="shared" si="7"/>
        <v>80</v>
      </c>
      <c r="C104" s="1">
        <f t="shared" si="8"/>
        <v>91839.000000000015</v>
      </c>
    </row>
    <row r="105" spans="2:3" x14ac:dyDescent="0.25">
      <c r="B105" s="1">
        <f t="shared" si="7"/>
        <v>81</v>
      </c>
      <c r="C105" s="1">
        <f t="shared" si="8"/>
        <v>91839.000000000015</v>
      </c>
    </row>
    <row r="106" spans="2:3" x14ac:dyDescent="0.25">
      <c r="B106" s="1">
        <f t="shared" si="7"/>
        <v>82</v>
      </c>
      <c r="C106" s="1">
        <f t="shared" si="8"/>
        <v>91839.000000000015</v>
      </c>
    </row>
    <row r="107" spans="2:3" x14ac:dyDescent="0.25">
      <c r="B107" s="1">
        <f t="shared" si="7"/>
        <v>83</v>
      </c>
      <c r="C107" s="1">
        <f t="shared" si="8"/>
        <v>91839.000000000015</v>
      </c>
    </row>
    <row r="108" spans="2:3" x14ac:dyDescent="0.25">
      <c r="B108" s="1">
        <f t="shared" si="7"/>
        <v>84</v>
      </c>
      <c r="C108" s="1">
        <f t="shared" si="8"/>
        <v>91839.000000000015</v>
      </c>
    </row>
    <row r="109" spans="2:3" x14ac:dyDescent="0.25">
      <c r="B109" s="1">
        <f t="shared" si="7"/>
        <v>85</v>
      </c>
      <c r="C109" s="1">
        <f t="shared" si="8"/>
        <v>91839.000000000015</v>
      </c>
    </row>
    <row r="110" spans="2:3" x14ac:dyDescent="0.25">
      <c r="B110" s="1">
        <f t="shared" si="7"/>
        <v>86</v>
      </c>
      <c r="C110" s="1">
        <f t="shared" si="8"/>
        <v>91839.000000000015</v>
      </c>
    </row>
    <row r="111" spans="2:3" x14ac:dyDescent="0.25">
      <c r="B111" s="1">
        <f t="shared" si="7"/>
        <v>87</v>
      </c>
      <c r="C111" s="1">
        <f t="shared" si="8"/>
        <v>91839.000000000015</v>
      </c>
    </row>
    <row r="112" spans="2:3" x14ac:dyDescent="0.25">
      <c r="B112" s="1">
        <f t="shared" si="7"/>
        <v>88</v>
      </c>
      <c r="C112" s="1">
        <f t="shared" si="8"/>
        <v>91839.000000000015</v>
      </c>
    </row>
    <row r="113" spans="2:3" x14ac:dyDescent="0.25">
      <c r="B113" s="1">
        <f t="shared" si="7"/>
        <v>89</v>
      </c>
      <c r="C113" s="1">
        <f t="shared" si="8"/>
        <v>91839.000000000015</v>
      </c>
    </row>
    <row r="114" spans="2:3" x14ac:dyDescent="0.25">
      <c r="B114" s="1">
        <f t="shared" si="7"/>
        <v>90</v>
      </c>
      <c r="C114" s="1">
        <f t="shared" si="8"/>
        <v>91839.000000000015</v>
      </c>
    </row>
    <row r="115" spans="2:3" x14ac:dyDescent="0.25">
      <c r="B115" s="1">
        <f t="shared" si="7"/>
        <v>91</v>
      </c>
      <c r="C115" s="1">
        <f t="shared" si="8"/>
        <v>91839.000000000015</v>
      </c>
    </row>
    <row r="116" spans="2:3" x14ac:dyDescent="0.25">
      <c r="B116" s="1">
        <f t="shared" si="7"/>
        <v>92</v>
      </c>
      <c r="C116" s="1">
        <f t="shared" si="8"/>
        <v>91839.000000000015</v>
      </c>
    </row>
    <row r="117" spans="2:3" x14ac:dyDescent="0.25">
      <c r="B117" s="1">
        <f t="shared" si="7"/>
        <v>93</v>
      </c>
      <c r="C117" s="1">
        <f t="shared" si="8"/>
        <v>91839.000000000015</v>
      </c>
    </row>
    <row r="118" spans="2:3" x14ac:dyDescent="0.25">
      <c r="B118" s="1">
        <f t="shared" si="7"/>
        <v>94</v>
      </c>
      <c r="C118" s="1">
        <f t="shared" si="8"/>
        <v>91839.000000000015</v>
      </c>
    </row>
    <row r="119" spans="2:3" x14ac:dyDescent="0.25">
      <c r="B119" s="1">
        <f t="shared" si="7"/>
        <v>95</v>
      </c>
      <c r="C119" s="1">
        <f t="shared" si="8"/>
        <v>91839.000000000015</v>
      </c>
    </row>
    <row r="120" spans="2:3" x14ac:dyDescent="0.25">
      <c r="B120" s="1">
        <f t="shared" si="7"/>
        <v>96</v>
      </c>
      <c r="C120" s="1">
        <f t="shared" si="8"/>
        <v>91839.000000000015</v>
      </c>
    </row>
    <row r="121" spans="2:3" x14ac:dyDescent="0.25">
      <c r="B121" s="1">
        <f t="shared" si="7"/>
        <v>97</v>
      </c>
      <c r="C121" s="1">
        <f t="shared" si="8"/>
        <v>91839.000000000015</v>
      </c>
    </row>
    <row r="122" spans="2:3" x14ac:dyDescent="0.25">
      <c r="B122" s="1">
        <f t="shared" si="7"/>
        <v>98</v>
      </c>
      <c r="C122" s="1">
        <f t="shared" si="8"/>
        <v>91839.000000000015</v>
      </c>
    </row>
    <row r="123" spans="2:3" x14ac:dyDescent="0.25">
      <c r="B123" s="1">
        <f t="shared" si="7"/>
        <v>99</v>
      </c>
      <c r="C123" s="1">
        <f t="shared" si="8"/>
        <v>91839.000000000015</v>
      </c>
    </row>
    <row r="124" spans="2:3" x14ac:dyDescent="0.25">
      <c r="B124" s="1">
        <f t="shared" si="7"/>
        <v>100</v>
      </c>
      <c r="C124" s="1">
        <f t="shared" si="8"/>
        <v>91839.000000000015</v>
      </c>
    </row>
    <row r="125" spans="2:3" x14ac:dyDescent="0.25">
      <c r="B125" s="1">
        <f t="shared" si="7"/>
        <v>101</v>
      </c>
      <c r="C125" s="1">
        <f t="shared" si="8"/>
        <v>91839.000000000015</v>
      </c>
    </row>
    <row r="126" spans="2:3" x14ac:dyDescent="0.25">
      <c r="B126" s="1">
        <f t="shared" si="7"/>
        <v>102</v>
      </c>
      <c r="C126" s="1">
        <f t="shared" si="8"/>
        <v>91839.000000000015</v>
      </c>
    </row>
    <row r="127" spans="2:3" x14ac:dyDescent="0.25">
      <c r="B127" s="1">
        <f t="shared" si="7"/>
        <v>103</v>
      </c>
      <c r="C127" s="1">
        <f t="shared" si="8"/>
        <v>91839.000000000015</v>
      </c>
    </row>
    <row r="128" spans="2:3" x14ac:dyDescent="0.25">
      <c r="B128" s="1">
        <f t="shared" si="7"/>
        <v>104</v>
      </c>
      <c r="C128" s="1">
        <f t="shared" si="8"/>
        <v>91839.000000000015</v>
      </c>
    </row>
    <row r="129" spans="2:3" x14ac:dyDescent="0.25">
      <c r="B129" s="1">
        <f t="shared" si="7"/>
        <v>105</v>
      </c>
      <c r="C129" s="1">
        <f t="shared" si="8"/>
        <v>91839.000000000015</v>
      </c>
    </row>
    <row r="130" spans="2:3" x14ac:dyDescent="0.25">
      <c r="B130" s="1">
        <f t="shared" si="7"/>
        <v>106</v>
      </c>
      <c r="C130" s="1">
        <f t="shared" si="8"/>
        <v>91839.000000000015</v>
      </c>
    </row>
    <row r="131" spans="2:3" x14ac:dyDescent="0.25">
      <c r="B131" s="1">
        <f t="shared" si="7"/>
        <v>107</v>
      </c>
      <c r="C131" s="1">
        <f t="shared" si="8"/>
        <v>91839.000000000015</v>
      </c>
    </row>
    <row r="132" spans="2:3" x14ac:dyDescent="0.25">
      <c r="B132" s="1">
        <f t="shared" si="7"/>
        <v>108</v>
      </c>
      <c r="C132" s="1">
        <f t="shared" si="8"/>
        <v>91839.000000000015</v>
      </c>
    </row>
    <row r="133" spans="2:3" x14ac:dyDescent="0.25">
      <c r="B133" s="1">
        <f t="shared" si="7"/>
        <v>109</v>
      </c>
      <c r="C133" s="1">
        <f t="shared" si="8"/>
        <v>91839.000000000015</v>
      </c>
    </row>
    <row r="134" spans="2:3" x14ac:dyDescent="0.25">
      <c r="B134" s="1">
        <f t="shared" si="7"/>
        <v>110</v>
      </c>
      <c r="C134" s="1">
        <f t="shared" si="8"/>
        <v>91839.000000000015</v>
      </c>
    </row>
    <row r="135" spans="2:3" x14ac:dyDescent="0.25">
      <c r="B135" s="1">
        <f t="shared" si="7"/>
        <v>111</v>
      </c>
      <c r="C135" s="1">
        <f t="shared" si="8"/>
        <v>91839.000000000015</v>
      </c>
    </row>
    <row r="136" spans="2:3" x14ac:dyDescent="0.25">
      <c r="B136" s="1">
        <f t="shared" si="7"/>
        <v>112</v>
      </c>
      <c r="C136" s="1">
        <f t="shared" si="8"/>
        <v>91839.000000000015</v>
      </c>
    </row>
    <row r="137" spans="2:3" x14ac:dyDescent="0.25">
      <c r="B137" s="1">
        <f t="shared" si="7"/>
        <v>113</v>
      </c>
      <c r="C137" s="1">
        <f t="shared" si="8"/>
        <v>91839.000000000015</v>
      </c>
    </row>
    <row r="138" spans="2:3" x14ac:dyDescent="0.25">
      <c r="B138" s="1">
        <f t="shared" si="7"/>
        <v>114</v>
      </c>
      <c r="C138" s="1">
        <f t="shared" si="8"/>
        <v>91839.000000000015</v>
      </c>
    </row>
    <row r="139" spans="2:3" x14ac:dyDescent="0.25">
      <c r="B139" s="1">
        <f t="shared" si="7"/>
        <v>115</v>
      </c>
      <c r="C139" s="1">
        <f t="shared" si="8"/>
        <v>91839.000000000015</v>
      </c>
    </row>
    <row r="140" spans="2:3" x14ac:dyDescent="0.25">
      <c r="B140" s="1">
        <f t="shared" si="7"/>
        <v>116</v>
      </c>
      <c r="C140" s="1">
        <f t="shared" si="8"/>
        <v>91839.000000000015</v>
      </c>
    </row>
    <row r="141" spans="2:3" x14ac:dyDescent="0.25">
      <c r="B141" s="1">
        <f t="shared" si="7"/>
        <v>117</v>
      </c>
      <c r="C141" s="1">
        <f t="shared" si="8"/>
        <v>91839.000000000015</v>
      </c>
    </row>
    <row r="142" spans="2:3" x14ac:dyDescent="0.25">
      <c r="B142" s="1">
        <f t="shared" si="7"/>
        <v>118</v>
      </c>
      <c r="C142" s="1">
        <f t="shared" si="8"/>
        <v>91839.000000000015</v>
      </c>
    </row>
    <row r="143" spans="2:3" x14ac:dyDescent="0.25">
      <c r="B143" s="1">
        <f t="shared" si="7"/>
        <v>119</v>
      </c>
      <c r="C143" s="1">
        <f t="shared" si="8"/>
        <v>91839.000000000015</v>
      </c>
    </row>
    <row r="144" spans="2:3" x14ac:dyDescent="0.25">
      <c r="B144" s="1">
        <f t="shared" si="7"/>
        <v>120</v>
      </c>
      <c r="C144" s="1">
        <f t="shared" si="8"/>
        <v>91839.000000000015</v>
      </c>
    </row>
    <row r="145" spans="2:3" x14ac:dyDescent="0.25">
      <c r="B145" s="1">
        <f t="shared" si="7"/>
        <v>121</v>
      </c>
      <c r="C145" s="1">
        <f t="shared" si="8"/>
        <v>91839.000000000015</v>
      </c>
    </row>
    <row r="146" spans="2:3" x14ac:dyDescent="0.25">
      <c r="B146" s="1">
        <f t="shared" si="7"/>
        <v>122</v>
      </c>
      <c r="C146" s="1">
        <f t="shared" si="8"/>
        <v>91839.000000000015</v>
      </c>
    </row>
    <row r="147" spans="2:3" x14ac:dyDescent="0.25">
      <c r="B147" s="1">
        <f t="shared" si="7"/>
        <v>123</v>
      </c>
      <c r="C147" s="1">
        <f t="shared" si="8"/>
        <v>91839.000000000015</v>
      </c>
    </row>
    <row r="148" spans="2:3" x14ac:dyDescent="0.25">
      <c r="B148" s="1">
        <f t="shared" si="7"/>
        <v>124</v>
      </c>
      <c r="C148" s="1">
        <f t="shared" si="8"/>
        <v>91839.000000000015</v>
      </c>
    </row>
    <row r="149" spans="2:3" x14ac:dyDescent="0.25">
      <c r="B149" s="1">
        <f t="shared" si="7"/>
        <v>125</v>
      </c>
      <c r="C149" s="1">
        <f t="shared" si="8"/>
        <v>91839.000000000015</v>
      </c>
    </row>
    <row r="150" spans="2:3" x14ac:dyDescent="0.25">
      <c r="B150" s="1">
        <f t="shared" si="7"/>
        <v>126</v>
      </c>
      <c r="C150" s="1">
        <f t="shared" si="8"/>
        <v>91839.000000000015</v>
      </c>
    </row>
    <row r="151" spans="2:3" x14ac:dyDescent="0.25">
      <c r="B151" s="1">
        <f t="shared" si="7"/>
        <v>127</v>
      </c>
      <c r="C151" s="1">
        <f t="shared" si="8"/>
        <v>91839.000000000015</v>
      </c>
    </row>
    <row r="152" spans="2:3" x14ac:dyDescent="0.25">
      <c r="B152" s="1">
        <f t="shared" si="7"/>
        <v>128</v>
      </c>
      <c r="C152" s="1">
        <f t="shared" si="8"/>
        <v>91839.000000000015</v>
      </c>
    </row>
    <row r="153" spans="2:3" x14ac:dyDescent="0.25">
      <c r="B153" s="1">
        <f t="shared" si="7"/>
        <v>129</v>
      </c>
      <c r="C153" s="1">
        <f t="shared" si="8"/>
        <v>91839.000000000015</v>
      </c>
    </row>
    <row r="154" spans="2:3" x14ac:dyDescent="0.25">
      <c r="B154" s="1">
        <f t="shared" si="7"/>
        <v>130</v>
      </c>
      <c r="C154" s="1">
        <f t="shared" si="8"/>
        <v>91839.000000000015</v>
      </c>
    </row>
    <row r="155" spans="2:3" x14ac:dyDescent="0.25">
      <c r="B155" s="1">
        <f t="shared" ref="B155:B204" si="9">B154+1</f>
        <v>131</v>
      </c>
      <c r="C155" s="1">
        <f t="shared" si="8"/>
        <v>91839.000000000015</v>
      </c>
    </row>
    <row r="156" spans="2:3" x14ac:dyDescent="0.25">
      <c r="B156" s="1">
        <f t="shared" si="9"/>
        <v>132</v>
      </c>
      <c r="C156" s="1">
        <f t="shared" si="8"/>
        <v>91839.000000000015</v>
      </c>
    </row>
    <row r="157" spans="2:3" x14ac:dyDescent="0.25">
      <c r="B157" s="1">
        <f t="shared" si="9"/>
        <v>133</v>
      </c>
      <c r="C157" s="1">
        <f t="shared" si="8"/>
        <v>91839.000000000015</v>
      </c>
    </row>
    <row r="158" spans="2:3" x14ac:dyDescent="0.25">
      <c r="B158" s="1">
        <f t="shared" si="9"/>
        <v>134</v>
      </c>
      <c r="C158" s="1">
        <f t="shared" si="8"/>
        <v>91839.000000000015</v>
      </c>
    </row>
    <row r="159" spans="2:3" x14ac:dyDescent="0.25">
      <c r="B159" s="1">
        <f t="shared" si="9"/>
        <v>135</v>
      </c>
      <c r="C159" s="1">
        <f t="shared" si="8"/>
        <v>91839.000000000015</v>
      </c>
    </row>
    <row r="160" spans="2:3" x14ac:dyDescent="0.25">
      <c r="B160" s="1">
        <f t="shared" si="9"/>
        <v>136</v>
      </c>
      <c r="C160" s="1">
        <f t="shared" si="8"/>
        <v>91839.000000000015</v>
      </c>
    </row>
    <row r="161" spans="2:3" x14ac:dyDescent="0.25">
      <c r="B161" s="1">
        <f t="shared" si="9"/>
        <v>137</v>
      </c>
      <c r="C161" s="1">
        <f t="shared" si="8"/>
        <v>91839.000000000015</v>
      </c>
    </row>
    <row r="162" spans="2:3" x14ac:dyDescent="0.25">
      <c r="B162" s="1">
        <f t="shared" si="9"/>
        <v>138</v>
      </c>
      <c r="C162" s="1">
        <f t="shared" si="8"/>
        <v>91839.000000000015</v>
      </c>
    </row>
    <row r="163" spans="2:3" x14ac:dyDescent="0.25">
      <c r="B163" s="1">
        <f t="shared" si="9"/>
        <v>139</v>
      </c>
      <c r="C163" s="1">
        <f t="shared" ref="C163:C204" si="10">C162</f>
        <v>91839.000000000015</v>
      </c>
    </row>
    <row r="164" spans="2:3" x14ac:dyDescent="0.25">
      <c r="B164" s="1">
        <f t="shared" si="9"/>
        <v>140</v>
      </c>
      <c r="C164" s="1">
        <f t="shared" si="10"/>
        <v>91839.000000000015</v>
      </c>
    </row>
    <row r="165" spans="2:3" x14ac:dyDescent="0.25">
      <c r="B165" s="1">
        <f t="shared" si="9"/>
        <v>141</v>
      </c>
      <c r="C165" s="1">
        <f t="shared" si="10"/>
        <v>91839.000000000015</v>
      </c>
    </row>
    <row r="166" spans="2:3" x14ac:dyDescent="0.25">
      <c r="B166" s="1">
        <f t="shared" si="9"/>
        <v>142</v>
      </c>
      <c r="C166" s="1">
        <f t="shared" si="10"/>
        <v>91839.000000000015</v>
      </c>
    </row>
    <row r="167" spans="2:3" x14ac:dyDescent="0.25">
      <c r="B167" s="1">
        <f t="shared" si="9"/>
        <v>143</v>
      </c>
      <c r="C167" s="1">
        <f t="shared" si="10"/>
        <v>91839.000000000015</v>
      </c>
    </row>
    <row r="168" spans="2:3" x14ac:dyDescent="0.25">
      <c r="B168" s="1">
        <f t="shared" si="9"/>
        <v>144</v>
      </c>
      <c r="C168" s="1">
        <f t="shared" si="10"/>
        <v>91839.000000000015</v>
      </c>
    </row>
    <row r="169" spans="2:3" x14ac:dyDescent="0.25">
      <c r="B169" s="1">
        <f t="shared" si="9"/>
        <v>145</v>
      </c>
      <c r="C169" s="1">
        <f t="shared" si="10"/>
        <v>91839.000000000015</v>
      </c>
    </row>
    <row r="170" spans="2:3" x14ac:dyDescent="0.25">
      <c r="B170" s="1">
        <f t="shared" si="9"/>
        <v>146</v>
      </c>
      <c r="C170" s="1">
        <f t="shared" si="10"/>
        <v>91839.000000000015</v>
      </c>
    </row>
    <row r="171" spans="2:3" x14ac:dyDescent="0.25">
      <c r="B171" s="1">
        <f t="shared" si="9"/>
        <v>147</v>
      </c>
      <c r="C171" s="1">
        <f t="shared" si="10"/>
        <v>91839.000000000015</v>
      </c>
    </row>
    <row r="172" spans="2:3" x14ac:dyDescent="0.25">
      <c r="B172" s="1">
        <f t="shared" si="9"/>
        <v>148</v>
      </c>
      <c r="C172" s="1">
        <f t="shared" si="10"/>
        <v>91839.000000000015</v>
      </c>
    </row>
    <row r="173" spans="2:3" x14ac:dyDescent="0.25">
      <c r="B173" s="1">
        <f t="shared" si="9"/>
        <v>149</v>
      </c>
      <c r="C173" s="1">
        <f t="shared" si="10"/>
        <v>91839.000000000015</v>
      </c>
    </row>
    <row r="174" spans="2:3" x14ac:dyDescent="0.25">
      <c r="B174" s="1">
        <f t="shared" si="9"/>
        <v>150</v>
      </c>
      <c r="C174" s="1">
        <f t="shared" si="10"/>
        <v>91839.000000000015</v>
      </c>
    </row>
    <row r="175" spans="2:3" x14ac:dyDescent="0.25">
      <c r="B175" s="1">
        <f t="shared" si="9"/>
        <v>151</v>
      </c>
      <c r="C175" s="1">
        <f t="shared" si="10"/>
        <v>91839.000000000015</v>
      </c>
    </row>
    <row r="176" spans="2:3" x14ac:dyDescent="0.25">
      <c r="B176" s="1">
        <f t="shared" si="9"/>
        <v>152</v>
      </c>
      <c r="C176" s="1">
        <f t="shared" si="10"/>
        <v>91839.000000000015</v>
      </c>
    </row>
    <row r="177" spans="2:3" x14ac:dyDescent="0.25">
      <c r="B177" s="1">
        <f t="shared" si="9"/>
        <v>153</v>
      </c>
      <c r="C177" s="1">
        <f t="shared" si="10"/>
        <v>91839.000000000015</v>
      </c>
    </row>
    <row r="178" spans="2:3" x14ac:dyDescent="0.25">
      <c r="B178" s="1">
        <f t="shared" si="9"/>
        <v>154</v>
      </c>
      <c r="C178" s="1">
        <f t="shared" si="10"/>
        <v>91839.000000000015</v>
      </c>
    </row>
    <row r="179" spans="2:3" x14ac:dyDescent="0.25">
      <c r="B179" s="1">
        <f t="shared" si="9"/>
        <v>155</v>
      </c>
      <c r="C179" s="1">
        <f t="shared" si="10"/>
        <v>91839.000000000015</v>
      </c>
    </row>
    <row r="180" spans="2:3" x14ac:dyDescent="0.25">
      <c r="B180" s="1">
        <f t="shared" si="9"/>
        <v>156</v>
      </c>
      <c r="C180" s="1">
        <f t="shared" si="10"/>
        <v>91839.000000000015</v>
      </c>
    </row>
    <row r="181" spans="2:3" x14ac:dyDescent="0.25">
      <c r="B181" s="1">
        <f t="shared" si="9"/>
        <v>157</v>
      </c>
      <c r="C181" s="1">
        <f t="shared" si="10"/>
        <v>91839.000000000015</v>
      </c>
    </row>
    <row r="182" spans="2:3" x14ac:dyDescent="0.25">
      <c r="B182" s="1">
        <f t="shared" si="9"/>
        <v>158</v>
      </c>
      <c r="C182" s="1">
        <f t="shared" si="10"/>
        <v>91839.000000000015</v>
      </c>
    </row>
    <row r="183" spans="2:3" x14ac:dyDescent="0.25">
      <c r="B183" s="1">
        <f t="shared" si="9"/>
        <v>159</v>
      </c>
      <c r="C183" s="1">
        <f t="shared" si="10"/>
        <v>91839.000000000015</v>
      </c>
    </row>
    <row r="184" spans="2:3" x14ac:dyDescent="0.25">
      <c r="B184" s="1">
        <f t="shared" si="9"/>
        <v>160</v>
      </c>
      <c r="C184" s="1">
        <f t="shared" si="10"/>
        <v>91839.000000000015</v>
      </c>
    </row>
    <row r="185" spans="2:3" x14ac:dyDescent="0.25">
      <c r="B185" s="1">
        <f t="shared" si="9"/>
        <v>161</v>
      </c>
      <c r="C185" s="1">
        <f t="shared" si="10"/>
        <v>91839.000000000015</v>
      </c>
    </row>
    <row r="186" spans="2:3" x14ac:dyDescent="0.25">
      <c r="B186" s="1">
        <f t="shared" si="9"/>
        <v>162</v>
      </c>
      <c r="C186" s="1">
        <f t="shared" si="10"/>
        <v>91839.000000000015</v>
      </c>
    </row>
    <row r="187" spans="2:3" x14ac:dyDescent="0.25">
      <c r="B187" s="1">
        <f t="shared" si="9"/>
        <v>163</v>
      </c>
      <c r="C187" s="1">
        <f t="shared" si="10"/>
        <v>91839.000000000015</v>
      </c>
    </row>
    <row r="188" spans="2:3" x14ac:dyDescent="0.25">
      <c r="B188" s="1">
        <f t="shared" si="9"/>
        <v>164</v>
      </c>
      <c r="C188" s="1">
        <f t="shared" si="10"/>
        <v>91839.000000000015</v>
      </c>
    </row>
    <row r="189" spans="2:3" x14ac:dyDescent="0.25">
      <c r="B189" s="1">
        <f t="shared" si="9"/>
        <v>165</v>
      </c>
      <c r="C189" s="1">
        <f t="shared" si="10"/>
        <v>91839.000000000015</v>
      </c>
    </row>
    <row r="190" spans="2:3" x14ac:dyDescent="0.25">
      <c r="B190" s="1">
        <f t="shared" si="9"/>
        <v>166</v>
      </c>
      <c r="C190" s="1">
        <f t="shared" si="10"/>
        <v>91839.000000000015</v>
      </c>
    </row>
    <row r="191" spans="2:3" x14ac:dyDescent="0.25">
      <c r="B191" s="1">
        <f t="shared" si="9"/>
        <v>167</v>
      </c>
      <c r="C191" s="1">
        <f t="shared" si="10"/>
        <v>91839.000000000015</v>
      </c>
    </row>
    <row r="192" spans="2:3" x14ac:dyDescent="0.25">
      <c r="B192" s="1">
        <f t="shared" si="9"/>
        <v>168</v>
      </c>
      <c r="C192" s="1">
        <f t="shared" si="10"/>
        <v>91839.000000000015</v>
      </c>
    </row>
    <row r="193" spans="2:3" x14ac:dyDescent="0.25">
      <c r="B193" s="1">
        <f t="shared" si="9"/>
        <v>169</v>
      </c>
      <c r="C193" s="1">
        <f t="shared" si="10"/>
        <v>91839.000000000015</v>
      </c>
    </row>
    <row r="194" spans="2:3" x14ac:dyDescent="0.25">
      <c r="B194" s="1">
        <f t="shared" si="9"/>
        <v>170</v>
      </c>
      <c r="C194" s="1">
        <f t="shared" si="10"/>
        <v>91839.000000000015</v>
      </c>
    </row>
    <row r="195" spans="2:3" x14ac:dyDescent="0.25">
      <c r="B195" s="1">
        <f t="shared" si="9"/>
        <v>171</v>
      </c>
      <c r="C195" s="1">
        <f t="shared" si="10"/>
        <v>91839.000000000015</v>
      </c>
    </row>
    <row r="196" spans="2:3" x14ac:dyDescent="0.25">
      <c r="B196" s="1">
        <f t="shared" si="9"/>
        <v>172</v>
      </c>
      <c r="C196" s="1">
        <f t="shared" si="10"/>
        <v>91839.000000000015</v>
      </c>
    </row>
    <row r="197" spans="2:3" x14ac:dyDescent="0.25">
      <c r="B197" s="1">
        <f t="shared" si="9"/>
        <v>173</v>
      </c>
      <c r="C197" s="1">
        <f t="shared" si="10"/>
        <v>91839.000000000015</v>
      </c>
    </row>
    <row r="198" spans="2:3" x14ac:dyDescent="0.25">
      <c r="B198" s="1">
        <f t="shared" si="9"/>
        <v>174</v>
      </c>
      <c r="C198" s="1">
        <f t="shared" si="10"/>
        <v>91839.000000000015</v>
      </c>
    </row>
    <row r="199" spans="2:3" x14ac:dyDescent="0.25">
      <c r="B199" s="1">
        <f t="shared" si="9"/>
        <v>175</v>
      </c>
      <c r="C199" s="1">
        <f t="shared" si="10"/>
        <v>91839.000000000015</v>
      </c>
    </row>
    <row r="200" spans="2:3" x14ac:dyDescent="0.25">
      <c r="B200" s="1">
        <f t="shared" si="9"/>
        <v>176</v>
      </c>
      <c r="C200" s="1">
        <f t="shared" si="10"/>
        <v>91839.000000000015</v>
      </c>
    </row>
    <row r="201" spans="2:3" x14ac:dyDescent="0.25">
      <c r="B201" s="1">
        <f t="shared" si="9"/>
        <v>177</v>
      </c>
      <c r="C201" s="1">
        <f t="shared" si="10"/>
        <v>91839.000000000015</v>
      </c>
    </row>
    <row r="202" spans="2:3" x14ac:dyDescent="0.25">
      <c r="B202" s="1">
        <f t="shared" si="9"/>
        <v>178</v>
      </c>
      <c r="C202" s="1">
        <f t="shared" si="10"/>
        <v>91839.000000000015</v>
      </c>
    </row>
    <row r="203" spans="2:3" x14ac:dyDescent="0.25">
      <c r="B203" s="1">
        <f t="shared" si="9"/>
        <v>179</v>
      </c>
      <c r="C203" s="1">
        <f t="shared" si="10"/>
        <v>91839.000000000015</v>
      </c>
    </row>
    <row r="204" spans="2:3" x14ac:dyDescent="0.25">
      <c r="B204" s="1">
        <f t="shared" si="9"/>
        <v>180</v>
      </c>
      <c r="C204" s="1">
        <f t="shared" si="10"/>
        <v>91839.000000000015</v>
      </c>
    </row>
  </sheetData>
  <sheetProtection algorithmName="SHA-512" hashValue="SMT5H6VKRGhTg1sleHVbKGKTW9QAJ7icFR5OYtydh5Ev8jXKVApkjrhSZxnmJgCkmBLo/BsGggQYPU29Czt7tg==" saltValue="qOv8LNpbgQzM2xZByk5cGQ==" spinCount="100000" sheet="1" deleteColumns="0" deleteRows="0" sort="0"/>
  <protectedRanges>
    <protectedRange sqref="E4:E5 E7 E12:H12 B24:H204 B11:K11 B16:P16 J12" name="Range1"/>
  </protectedRanges>
  <conditionalFormatting sqref="E8">
    <cfRule type="containsText" dxfId="11" priority="10" stopIfTrue="1" operator="containsText" text="Not Possible">
      <formula>NOT(ISERROR(SEARCH("Not Possible",E8)))</formula>
    </cfRule>
    <cfRule type="containsText" dxfId="10" priority="11" stopIfTrue="1" operator="containsText" text="Probable">
      <formula>NOT(ISERROR(SEARCH("Probable",E8)))</formula>
    </cfRule>
    <cfRule type="containsText" dxfId="9" priority="12" stopIfTrue="1" operator="containsText" text="Possible">
      <formula>NOT(ISERROR(SEARCH("Possible",E8)))</formula>
    </cfRule>
  </conditionalFormatting>
  <conditionalFormatting sqref="F2">
    <cfRule type="containsText" dxfId="8" priority="7" stopIfTrue="1" operator="containsText" text="Not Possible">
      <formula>NOT(ISERROR(SEARCH("Not Possible",F2)))</formula>
    </cfRule>
    <cfRule type="containsText" dxfId="7" priority="8" stopIfTrue="1" operator="containsText" text="Probable">
      <formula>NOT(ISERROR(SEARCH("Probable",F2)))</formula>
    </cfRule>
    <cfRule type="containsText" dxfId="6" priority="9" stopIfTrue="1" operator="containsText" text="Possible">
      <formula>NOT(ISERROR(SEARCH("Possible",F2)))</formula>
    </cfRule>
  </conditionalFormatting>
  <conditionalFormatting sqref="F1">
    <cfRule type="containsText" dxfId="5" priority="4" stopIfTrue="1" operator="containsText" text="Not Possible">
      <formula>NOT(ISERROR(SEARCH("Not Possible",F1)))</formula>
    </cfRule>
    <cfRule type="containsText" dxfId="4" priority="5" stopIfTrue="1" operator="containsText" text="Probable">
      <formula>NOT(ISERROR(SEARCH("Probable",F1)))</formula>
    </cfRule>
    <cfRule type="containsText" dxfId="3" priority="6" stopIfTrue="1" operator="containsText" text="Possible">
      <formula>NOT(ISERROR(SEARCH("Possible",F1)))</formula>
    </cfRule>
  </conditionalFormatting>
  <conditionalFormatting sqref="F3">
    <cfRule type="containsText" dxfId="2" priority="1" stopIfTrue="1" operator="containsText" text="Not Possible">
      <formula>NOT(ISERROR(SEARCH("Not Possible",F3)))</formula>
    </cfRule>
    <cfRule type="containsText" dxfId="1" priority="2" stopIfTrue="1" operator="containsText" text="Probable">
      <formula>NOT(ISERROR(SEARCH("Probable",F3)))</formula>
    </cfRule>
    <cfRule type="containsText" dxfId="0" priority="3" stopIfTrue="1" operator="containsText" text="Possible">
      <formula>NOT(ISERROR(SEARCH("Possible",F3)))</formula>
    </cfRule>
  </conditionalFormatting>
  <dataValidations count="1">
    <dataValidation type="list" allowBlank="1" showInputMessage="1" showErrorMessage="1" sqref="E7">
      <formula1>$B$17:$B$21</formula1>
    </dataValidation>
  </dataValidation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25"/>
  </sheetPr>
  <dimension ref="B2:AI197"/>
  <sheetViews>
    <sheetView showGridLines="0" defaultGridColor="0" topLeftCell="A7" colorId="63" zoomScaleNormal="100" workbookViewId="0">
      <selection activeCell="C20" sqref="C20"/>
    </sheetView>
  </sheetViews>
  <sheetFormatPr defaultColWidth="9.1796875" defaultRowHeight="12.5" x14ac:dyDescent="0.25"/>
  <cols>
    <col min="1" max="1" width="1" style="29" customWidth="1"/>
    <col min="2" max="2" width="9.1796875" style="29"/>
    <col min="3" max="3" width="14.81640625" style="29" customWidth="1"/>
    <col min="4" max="4" width="15.81640625" style="29" customWidth="1"/>
    <col min="5" max="5" width="11.7265625" style="29" customWidth="1"/>
    <col min="6" max="6" width="13.1796875" style="29" bestFit="1" customWidth="1"/>
    <col min="7" max="9" width="9.1796875" style="29"/>
    <col min="10" max="10" width="14.81640625" style="29" customWidth="1"/>
    <col min="11" max="11" width="15.81640625" style="29" customWidth="1"/>
    <col min="12" max="12" width="11.7265625" style="29" customWidth="1"/>
    <col min="13" max="13" width="13.1796875" style="29" bestFit="1" customWidth="1"/>
    <col min="14" max="16" width="9.1796875" style="29"/>
    <col min="17" max="17" width="14.81640625" style="29" customWidth="1"/>
    <col min="18" max="18" width="15.81640625" style="29" customWidth="1"/>
    <col min="19" max="19" width="11.7265625" style="29" customWidth="1"/>
    <col min="20" max="20" width="13.1796875" style="29" bestFit="1" customWidth="1"/>
    <col min="21" max="23" width="9.1796875" style="29"/>
    <col min="24" max="24" width="14.81640625" style="29" customWidth="1"/>
    <col min="25" max="25" width="15.81640625" style="29" customWidth="1"/>
    <col min="26" max="26" width="11.7265625" style="29" customWidth="1"/>
    <col min="27" max="27" width="13.1796875" style="29" bestFit="1" customWidth="1"/>
    <col min="28" max="30" width="9.1796875" style="29"/>
    <col min="31" max="31" width="14.81640625" style="29" customWidth="1"/>
    <col min="32" max="32" width="15.81640625" style="29" customWidth="1"/>
    <col min="33" max="33" width="11.7265625" style="29" customWidth="1"/>
    <col min="34" max="34" width="13.1796875" style="29" bestFit="1" customWidth="1"/>
    <col min="35" max="16384" width="9.1796875" style="29"/>
  </cols>
  <sheetData>
    <row r="2" spans="2:35" ht="13" x14ac:dyDescent="0.3">
      <c r="B2" s="57" t="s">
        <v>10</v>
      </c>
      <c r="C2" s="58"/>
      <c r="D2" s="58"/>
      <c r="E2" s="58"/>
      <c r="F2" s="58"/>
      <c r="G2" s="59"/>
      <c r="I2" s="57" t="s">
        <v>11</v>
      </c>
      <c r="J2" s="58"/>
      <c r="K2" s="58"/>
      <c r="L2" s="58"/>
      <c r="M2" s="58"/>
      <c r="N2" s="59"/>
      <c r="P2" s="57" t="s">
        <v>12</v>
      </c>
      <c r="Q2" s="58"/>
      <c r="R2" s="58"/>
      <c r="S2" s="58"/>
      <c r="T2" s="58"/>
      <c r="U2" s="59"/>
      <c r="W2" s="57" t="s">
        <v>13</v>
      </c>
      <c r="X2" s="58"/>
      <c r="Y2" s="58"/>
      <c r="Z2" s="58"/>
      <c r="AA2" s="58"/>
      <c r="AB2" s="59"/>
      <c r="AD2" s="57" t="s">
        <v>14</v>
      </c>
      <c r="AE2" s="58"/>
      <c r="AF2" s="58"/>
      <c r="AG2" s="58"/>
      <c r="AH2" s="58"/>
      <c r="AI2" s="59"/>
    </row>
    <row r="3" spans="2:35" ht="3.75" customHeight="1" x14ac:dyDescent="0.25"/>
    <row r="4" spans="2:35" ht="21.75" customHeight="1" x14ac:dyDescent="0.3">
      <c r="B4" s="60" t="s">
        <v>0</v>
      </c>
      <c r="C4" s="61"/>
      <c r="D4" s="30">
        <f>Summary!C12-Summary!D12</f>
        <v>1632500</v>
      </c>
      <c r="F4" s="31"/>
      <c r="I4" s="60" t="s">
        <v>0</v>
      </c>
      <c r="J4" s="61"/>
      <c r="K4" s="30">
        <f>D4</f>
        <v>1632500</v>
      </c>
      <c r="M4" s="31"/>
      <c r="P4" s="60" t="s">
        <v>0</v>
      </c>
      <c r="Q4" s="61"/>
      <c r="R4" s="30">
        <f>K4</f>
        <v>1632500</v>
      </c>
      <c r="T4" s="31"/>
      <c r="W4" s="60" t="s">
        <v>0</v>
      </c>
      <c r="X4" s="61"/>
      <c r="Y4" s="30">
        <f>R4</f>
        <v>1632500</v>
      </c>
      <c r="AA4" s="31"/>
      <c r="AD4" s="60" t="s">
        <v>0</v>
      </c>
      <c r="AE4" s="61"/>
      <c r="AF4" s="30">
        <f>Y4</f>
        <v>1632500</v>
      </c>
      <c r="AH4" s="31"/>
    </row>
    <row r="5" spans="2:35" ht="3.75" customHeight="1" x14ac:dyDescent="0.3">
      <c r="B5" s="32"/>
      <c r="C5" s="32"/>
      <c r="D5" s="5"/>
      <c r="F5" s="33"/>
      <c r="I5" s="32"/>
      <c r="J5" s="32"/>
      <c r="K5" s="5"/>
      <c r="M5" s="33"/>
      <c r="P5" s="32"/>
      <c r="Q5" s="32"/>
      <c r="R5" s="5"/>
      <c r="T5" s="33"/>
      <c r="W5" s="32"/>
      <c r="X5" s="32"/>
      <c r="Y5" s="5"/>
      <c r="AA5" s="33"/>
      <c r="AD5" s="32"/>
      <c r="AE5" s="32"/>
      <c r="AF5" s="5"/>
      <c r="AH5" s="33"/>
    </row>
    <row r="6" spans="2:35" ht="39" customHeight="1" x14ac:dyDescent="0.3">
      <c r="B6" s="62" t="s">
        <v>3</v>
      </c>
      <c r="C6" s="63"/>
      <c r="D6" s="34">
        <f>Summary!E5</f>
        <v>9.0999999999999998E-2</v>
      </c>
      <c r="F6" s="35"/>
      <c r="I6" s="62" t="s">
        <v>3</v>
      </c>
      <c r="J6" s="63"/>
      <c r="K6" s="36">
        <f>D6</f>
        <v>9.0999999999999998E-2</v>
      </c>
      <c r="M6" s="35"/>
      <c r="P6" s="62" t="s">
        <v>3</v>
      </c>
      <c r="Q6" s="63"/>
      <c r="R6" s="34">
        <f>K6</f>
        <v>9.0999999999999998E-2</v>
      </c>
      <c r="T6" s="35"/>
      <c r="W6" s="62" t="s">
        <v>3</v>
      </c>
      <c r="X6" s="63"/>
      <c r="Y6" s="34">
        <f>R6</f>
        <v>9.0999999999999998E-2</v>
      </c>
      <c r="AA6" s="35"/>
      <c r="AD6" s="62" t="s">
        <v>3</v>
      </c>
      <c r="AE6" s="63"/>
      <c r="AF6" s="34">
        <f>Y6</f>
        <v>9.0999999999999998E-2</v>
      </c>
      <c r="AH6" s="35"/>
    </row>
    <row r="7" spans="2:35" ht="2.25" customHeight="1" x14ac:dyDescent="0.3">
      <c r="B7" s="37"/>
      <c r="C7" s="37"/>
      <c r="D7" s="38"/>
      <c r="F7" s="33"/>
      <c r="I7" s="37"/>
      <c r="J7" s="37"/>
      <c r="K7" s="38"/>
      <c r="M7" s="33"/>
      <c r="P7" s="37"/>
      <c r="Q7" s="37"/>
      <c r="R7" s="38"/>
      <c r="T7" s="33"/>
      <c r="W7" s="37"/>
      <c r="X7" s="37"/>
      <c r="Y7" s="38"/>
      <c r="AA7" s="33"/>
      <c r="AD7" s="37"/>
      <c r="AE7" s="37"/>
      <c r="AF7" s="38"/>
      <c r="AH7" s="33"/>
    </row>
    <row r="8" spans="2:35" ht="37.5" customHeight="1" x14ac:dyDescent="0.3">
      <c r="B8" s="62" t="s">
        <v>4</v>
      </c>
      <c r="C8" s="63"/>
      <c r="D8" s="39">
        <f>D6/12</f>
        <v>7.5833333333333334E-3</v>
      </c>
      <c r="F8" s="33"/>
      <c r="I8" s="62" t="s">
        <v>4</v>
      </c>
      <c r="J8" s="63"/>
      <c r="K8" s="39">
        <f>K6/12</f>
        <v>7.5833333333333334E-3</v>
      </c>
      <c r="M8" s="33"/>
      <c r="P8" s="62" t="s">
        <v>4</v>
      </c>
      <c r="Q8" s="63"/>
      <c r="R8" s="39">
        <f>R6/12</f>
        <v>7.5833333333333334E-3</v>
      </c>
      <c r="T8" s="33"/>
      <c r="W8" s="62" t="s">
        <v>4</v>
      </c>
      <c r="X8" s="63"/>
      <c r="Y8" s="39">
        <f>Y6/12</f>
        <v>7.5833333333333334E-3</v>
      </c>
      <c r="AA8" s="33"/>
      <c r="AD8" s="62" t="s">
        <v>4</v>
      </c>
      <c r="AE8" s="63"/>
      <c r="AF8" s="39">
        <f>AF6/12</f>
        <v>7.5833333333333334E-3</v>
      </c>
      <c r="AH8" s="33"/>
    </row>
    <row r="9" spans="2:35" ht="3" customHeight="1" x14ac:dyDescent="0.3">
      <c r="B9" s="37"/>
      <c r="C9" s="37"/>
      <c r="D9" s="40"/>
      <c r="F9" s="33"/>
      <c r="I9" s="37"/>
      <c r="J9" s="37"/>
      <c r="K9" s="40"/>
      <c r="M9" s="33"/>
      <c r="P9" s="37"/>
      <c r="Q9" s="37"/>
      <c r="R9" s="40"/>
      <c r="T9" s="33"/>
      <c r="W9" s="37"/>
      <c r="X9" s="37"/>
      <c r="Y9" s="40"/>
      <c r="AA9" s="33"/>
      <c r="AD9" s="37"/>
      <c r="AE9" s="37"/>
      <c r="AF9" s="40"/>
      <c r="AH9" s="33"/>
    </row>
    <row r="10" spans="2:35" ht="18.75" customHeight="1" x14ac:dyDescent="0.3">
      <c r="B10" s="60" t="s">
        <v>1</v>
      </c>
      <c r="C10" s="61"/>
      <c r="D10" s="41">
        <f>12*15</f>
        <v>180</v>
      </c>
      <c r="F10" s="35"/>
      <c r="I10" s="60" t="s">
        <v>1</v>
      </c>
      <c r="J10" s="61"/>
      <c r="K10" s="41">
        <v>120</v>
      </c>
      <c r="M10" s="35"/>
      <c r="P10" s="60" t="s">
        <v>1</v>
      </c>
      <c r="Q10" s="61"/>
      <c r="R10" s="41">
        <f>12*8</f>
        <v>96</v>
      </c>
      <c r="T10" s="35"/>
      <c r="W10" s="60" t="s">
        <v>1</v>
      </c>
      <c r="X10" s="61"/>
      <c r="Y10" s="41">
        <f>12*6</f>
        <v>72</v>
      </c>
      <c r="AA10" s="35"/>
      <c r="AD10" s="60" t="s">
        <v>1</v>
      </c>
      <c r="AE10" s="61"/>
      <c r="AF10" s="41">
        <f>12*5</f>
        <v>60</v>
      </c>
      <c r="AH10" s="35"/>
    </row>
    <row r="11" spans="2:35" ht="3" customHeight="1" x14ac:dyDescent="0.3">
      <c r="B11" s="32"/>
      <c r="C11" s="32"/>
      <c r="D11" s="5">
        <v>62</v>
      </c>
      <c r="F11" s="42"/>
      <c r="I11" s="32"/>
      <c r="J11" s="32"/>
      <c r="K11" s="5">
        <v>62</v>
      </c>
      <c r="M11" s="42"/>
      <c r="P11" s="32"/>
      <c r="Q11" s="32"/>
      <c r="R11" s="5">
        <v>62</v>
      </c>
      <c r="T11" s="42"/>
      <c r="W11" s="32"/>
      <c r="X11" s="32"/>
      <c r="Y11" s="5">
        <v>62</v>
      </c>
      <c r="AA11" s="42"/>
      <c r="AD11" s="32"/>
      <c r="AE11" s="32"/>
      <c r="AF11" s="5">
        <v>62</v>
      </c>
      <c r="AH11" s="42"/>
    </row>
    <row r="12" spans="2:35" ht="13" x14ac:dyDescent="0.3">
      <c r="B12" s="60" t="s">
        <v>2</v>
      </c>
      <c r="C12" s="61"/>
      <c r="D12" s="43">
        <f>-PMT(D8,D10,D4)</f>
        <v>16655.156704544497</v>
      </c>
      <c r="E12" s="44"/>
      <c r="I12" s="60" t="s">
        <v>2</v>
      </c>
      <c r="J12" s="61"/>
      <c r="K12" s="43">
        <f>-PMT(K8,K10,K4)</f>
        <v>20768.273875426814</v>
      </c>
      <c r="L12" s="44"/>
      <c r="P12" s="60" t="s">
        <v>2</v>
      </c>
      <c r="Q12" s="61"/>
      <c r="R12" s="43">
        <f>-PMT(R8,R10,R4)</f>
        <v>24001.230262238576</v>
      </c>
      <c r="S12" s="44"/>
      <c r="W12" s="60" t="s">
        <v>2</v>
      </c>
      <c r="X12" s="61"/>
      <c r="Y12" s="43">
        <f>-PMT(Y8,Y10,Y4)</f>
        <v>29507.777148427958</v>
      </c>
      <c r="Z12" s="44"/>
      <c r="AD12" s="60" t="s">
        <v>2</v>
      </c>
      <c r="AE12" s="61"/>
      <c r="AF12" s="43">
        <f>-PMT(AF8,AF10,AF4)</f>
        <v>33967.300199768913</v>
      </c>
      <c r="AG12" s="44"/>
    </row>
    <row r="13" spans="2:35" ht="13" x14ac:dyDescent="0.3">
      <c r="B13" s="45"/>
      <c r="C13" s="46"/>
      <c r="D13" s="46"/>
      <c r="E13" s="46"/>
      <c r="F13" s="46"/>
      <c r="I13" s="45"/>
      <c r="J13" s="46"/>
      <c r="K13" s="46"/>
      <c r="L13" s="46"/>
      <c r="M13" s="46"/>
      <c r="P13" s="45"/>
      <c r="Q13" s="46"/>
      <c r="R13" s="46"/>
      <c r="S13" s="46"/>
      <c r="T13" s="46"/>
      <c r="W13" s="45"/>
      <c r="X13" s="46"/>
      <c r="Y13" s="46"/>
      <c r="Z13" s="46"/>
      <c r="AA13" s="46"/>
      <c r="AD13" s="45"/>
      <c r="AE13" s="46"/>
      <c r="AF13" s="46"/>
      <c r="AG13" s="46"/>
      <c r="AH13" s="46"/>
    </row>
    <row r="14" spans="2:35" ht="13" x14ac:dyDescent="0.3">
      <c r="B14" s="64" t="s">
        <v>9</v>
      </c>
      <c r="C14" s="65"/>
      <c r="D14" s="65"/>
      <c r="E14" s="65"/>
      <c r="F14" s="66"/>
      <c r="I14" s="64" t="s">
        <v>9</v>
      </c>
      <c r="J14" s="65"/>
      <c r="K14" s="65"/>
      <c r="L14" s="65"/>
      <c r="M14" s="66"/>
      <c r="P14" s="64" t="s">
        <v>9</v>
      </c>
      <c r="Q14" s="65"/>
      <c r="R14" s="65"/>
      <c r="S14" s="65"/>
      <c r="T14" s="66"/>
      <c r="W14" s="64" t="s">
        <v>9</v>
      </c>
      <c r="X14" s="65"/>
      <c r="Y14" s="65"/>
      <c r="Z14" s="65"/>
      <c r="AA14" s="66"/>
      <c r="AD14" s="64" t="s">
        <v>9</v>
      </c>
      <c r="AE14" s="65"/>
      <c r="AF14" s="65"/>
      <c r="AG14" s="65"/>
      <c r="AH14" s="66"/>
    </row>
    <row r="15" spans="2:35" ht="5.25" customHeight="1" x14ac:dyDescent="0.3">
      <c r="B15" s="42"/>
      <c r="C15" s="42"/>
      <c r="D15" s="42"/>
      <c r="E15" s="42"/>
      <c r="F15" s="42"/>
      <c r="I15" s="42"/>
      <c r="J15" s="42"/>
      <c r="K15" s="42"/>
      <c r="L15" s="42"/>
      <c r="M15" s="42"/>
      <c r="P15" s="42"/>
      <c r="Q15" s="42"/>
      <c r="R15" s="42"/>
      <c r="S15" s="42"/>
      <c r="T15" s="42"/>
      <c r="W15" s="42"/>
      <c r="X15" s="42"/>
      <c r="Y15" s="42"/>
      <c r="Z15" s="42"/>
      <c r="AA15" s="42"/>
      <c r="AD15" s="42"/>
      <c r="AE15" s="42"/>
      <c r="AF15" s="42"/>
      <c r="AG15" s="42"/>
      <c r="AH15" s="42"/>
    </row>
    <row r="16" spans="2:35" ht="39" x14ac:dyDescent="0.3">
      <c r="B16" s="47" t="s">
        <v>5</v>
      </c>
      <c r="C16" s="48" t="s">
        <v>2</v>
      </c>
      <c r="D16" s="48" t="s">
        <v>6</v>
      </c>
      <c r="E16" s="48" t="s">
        <v>7</v>
      </c>
      <c r="F16" s="48" t="s">
        <v>8</v>
      </c>
      <c r="I16" s="47" t="s">
        <v>5</v>
      </c>
      <c r="J16" s="48" t="s">
        <v>2</v>
      </c>
      <c r="K16" s="48" t="s">
        <v>6</v>
      </c>
      <c r="L16" s="48" t="s">
        <v>7</v>
      </c>
      <c r="M16" s="48" t="s">
        <v>8</v>
      </c>
      <c r="P16" s="47" t="s">
        <v>5</v>
      </c>
      <c r="Q16" s="48" t="s">
        <v>2</v>
      </c>
      <c r="R16" s="48" t="s">
        <v>6</v>
      </c>
      <c r="S16" s="48" t="s">
        <v>7</v>
      </c>
      <c r="T16" s="48" t="s">
        <v>8</v>
      </c>
      <c r="W16" s="47" t="s">
        <v>5</v>
      </c>
      <c r="X16" s="48" t="s">
        <v>2</v>
      </c>
      <c r="Y16" s="48" t="s">
        <v>6</v>
      </c>
      <c r="Z16" s="48" t="s">
        <v>7</v>
      </c>
      <c r="AA16" s="48" t="s">
        <v>8</v>
      </c>
      <c r="AD16" s="47" t="s">
        <v>5</v>
      </c>
      <c r="AE16" s="48" t="s">
        <v>2</v>
      </c>
      <c r="AF16" s="48" t="s">
        <v>6</v>
      </c>
      <c r="AG16" s="48" t="s">
        <v>7</v>
      </c>
      <c r="AH16" s="48" t="s">
        <v>8</v>
      </c>
    </row>
    <row r="17" spans="2:34" ht="13" x14ac:dyDescent="0.3">
      <c r="B17" s="49">
        <v>0</v>
      </c>
      <c r="C17" s="50"/>
      <c r="D17" s="51"/>
      <c r="E17" s="51"/>
      <c r="F17" s="52">
        <f>D4</f>
        <v>1632500</v>
      </c>
      <c r="I17" s="49">
        <v>0</v>
      </c>
      <c r="J17" s="50"/>
      <c r="K17" s="51"/>
      <c r="L17" s="51"/>
      <c r="M17" s="52">
        <f>K4</f>
        <v>1632500</v>
      </c>
      <c r="P17" s="49">
        <v>0</v>
      </c>
      <c r="Q17" s="50"/>
      <c r="R17" s="51"/>
      <c r="S17" s="51"/>
      <c r="T17" s="52">
        <f>R4</f>
        <v>1632500</v>
      </c>
      <c r="W17" s="49">
        <v>0</v>
      </c>
      <c r="X17" s="50"/>
      <c r="Y17" s="51"/>
      <c r="Z17" s="51"/>
      <c r="AA17" s="52">
        <f>Y4</f>
        <v>1632500</v>
      </c>
      <c r="AD17" s="49">
        <v>0</v>
      </c>
      <c r="AE17" s="50"/>
      <c r="AF17" s="51"/>
      <c r="AG17" s="51"/>
      <c r="AH17" s="52">
        <f>AF4</f>
        <v>1632500</v>
      </c>
    </row>
    <row r="18" spans="2:34" x14ac:dyDescent="0.25">
      <c r="B18" s="49">
        <v>1</v>
      </c>
      <c r="C18" s="53">
        <f>D12</f>
        <v>16655.156704544497</v>
      </c>
      <c r="D18" s="54">
        <f>F17*D8</f>
        <v>12379.791666666666</v>
      </c>
      <c r="E18" s="54">
        <f>C18-D18</f>
        <v>4275.3650378778311</v>
      </c>
      <c r="F18" s="54">
        <f>F17-E18</f>
        <v>1628224.6349621222</v>
      </c>
      <c r="I18" s="49">
        <v>1</v>
      </c>
      <c r="J18" s="53">
        <f>$K$12</f>
        <v>20768.273875426814</v>
      </c>
      <c r="K18" s="54">
        <f>M17*$K$8</f>
        <v>12379.791666666666</v>
      </c>
      <c r="L18" s="54">
        <f>J18-K18</f>
        <v>8388.4822087601478</v>
      </c>
      <c r="M18" s="54">
        <f>M17-L18</f>
        <v>1624111.5177912398</v>
      </c>
      <c r="P18" s="49">
        <v>1</v>
      </c>
      <c r="Q18" s="53">
        <f>$R$12</f>
        <v>24001.230262238576</v>
      </c>
      <c r="R18" s="54">
        <f>T17*$R$8</f>
        <v>12379.791666666666</v>
      </c>
      <c r="S18" s="54">
        <f>Q18-R18</f>
        <v>11621.43859557191</v>
      </c>
      <c r="T18" s="54">
        <f>T17-S18</f>
        <v>1620878.561404428</v>
      </c>
      <c r="W18" s="49">
        <v>1</v>
      </c>
      <c r="X18" s="53">
        <f>$Y$12</f>
        <v>29507.777148427958</v>
      </c>
      <c r="Y18" s="54">
        <f>AA17*$Y$8</f>
        <v>12379.791666666666</v>
      </c>
      <c r="Z18" s="54">
        <f>X18-Y18</f>
        <v>17127.985481761294</v>
      </c>
      <c r="AA18" s="54">
        <f>AA17-Z18</f>
        <v>1615372.0145182386</v>
      </c>
      <c r="AD18" s="49">
        <v>1</v>
      </c>
      <c r="AE18" s="53">
        <f>$AF$12</f>
        <v>33967.300199768913</v>
      </c>
      <c r="AF18" s="54">
        <f>AH17*$AF$8</f>
        <v>12379.791666666666</v>
      </c>
      <c r="AG18" s="54">
        <f>AE18-AF18</f>
        <v>21587.508533102249</v>
      </c>
      <c r="AH18" s="54">
        <f>AH17-AG18</f>
        <v>1610912.4914668978</v>
      </c>
    </row>
    <row r="19" spans="2:34" x14ac:dyDescent="0.25">
      <c r="B19" s="49">
        <f>B18+1</f>
        <v>2</v>
      </c>
      <c r="C19" s="53">
        <f>D12</f>
        <v>16655.156704544497</v>
      </c>
      <c r="D19" s="54">
        <f>F18*D8</f>
        <v>12347.37014846276</v>
      </c>
      <c r="E19" s="54">
        <f>C19-D19</f>
        <v>4307.7865560817372</v>
      </c>
      <c r="F19" s="54">
        <f>F18-E19</f>
        <v>1623916.8484060403</v>
      </c>
      <c r="I19" s="49">
        <f>I18+1</f>
        <v>2</v>
      </c>
      <c r="J19" s="53">
        <f t="shared" ref="J19:J82" si="0">$K$12</f>
        <v>20768.273875426814</v>
      </c>
      <c r="K19" s="54">
        <f t="shared" ref="K19:K82" si="1">M18*$K$8</f>
        <v>12316.179009916901</v>
      </c>
      <c r="L19" s="54">
        <f t="shared" ref="L19:L82" si="2">J19-K19</f>
        <v>8452.0948655099128</v>
      </c>
      <c r="M19" s="54">
        <f t="shared" ref="M19:M82" si="3">M18-L19</f>
        <v>1615659.4229257298</v>
      </c>
      <c r="P19" s="49">
        <f>P18+1</f>
        <v>2</v>
      </c>
      <c r="Q19" s="53">
        <f t="shared" ref="Q19:Q82" si="4">$R$12</f>
        <v>24001.230262238576</v>
      </c>
      <c r="R19" s="54">
        <f t="shared" ref="R19:R82" si="5">T18*$R$8</f>
        <v>12291.662423983578</v>
      </c>
      <c r="S19" s="54">
        <f t="shared" ref="S19:S82" si="6">Q19-R19</f>
        <v>11709.567838254998</v>
      </c>
      <c r="T19" s="54">
        <f t="shared" ref="T19:T82" si="7">T18-S19</f>
        <v>1609168.9935661729</v>
      </c>
      <c r="W19" s="49">
        <f>W18+1</f>
        <v>2</v>
      </c>
      <c r="X19" s="53">
        <f t="shared" ref="X19:X82" si="8">$Y$12</f>
        <v>29507.777148427958</v>
      </c>
      <c r="Y19" s="54">
        <f t="shared" ref="Y19:Y57" si="9">AA18*$Y$8</f>
        <v>12249.904443429976</v>
      </c>
      <c r="Z19" s="54">
        <f t="shared" ref="Z19:Z57" si="10">X19-Y19</f>
        <v>17257.872704997983</v>
      </c>
      <c r="AA19" s="54">
        <f t="shared" ref="AA19:AA57" si="11">AA18-Z19</f>
        <v>1598114.1418132407</v>
      </c>
      <c r="AD19" s="49">
        <f>AD18+1</f>
        <v>2</v>
      </c>
      <c r="AE19" s="53">
        <f t="shared" ref="AE19:AE77" si="12">$AF$12</f>
        <v>33967.300199768913</v>
      </c>
      <c r="AF19" s="54">
        <f t="shared" ref="AF19:AF77" si="13">AH18*$AF$8</f>
        <v>12216.086393623975</v>
      </c>
      <c r="AG19" s="54">
        <f t="shared" ref="AG19:AG77" si="14">AE19-AF19</f>
        <v>21751.213806144937</v>
      </c>
      <c r="AH19" s="54">
        <f t="shared" ref="AH19:AH77" si="15">AH18-AG19</f>
        <v>1589161.2776607529</v>
      </c>
    </row>
    <row r="20" spans="2:34" x14ac:dyDescent="0.25">
      <c r="B20" s="49">
        <f t="shared" ref="B20:B77" si="16">B19+1</f>
        <v>3</v>
      </c>
      <c r="C20" s="53">
        <f>D12</f>
        <v>16655.156704544497</v>
      </c>
      <c r="D20" s="54">
        <f>F19*D8</f>
        <v>12314.702767079139</v>
      </c>
      <c r="E20" s="54">
        <f>C20-D20</f>
        <v>4340.4539374653577</v>
      </c>
      <c r="F20" s="54">
        <f>F19-E20</f>
        <v>1619576.394468575</v>
      </c>
      <c r="I20" s="49">
        <f t="shared" ref="I20:I83" si="17">I19+1</f>
        <v>3</v>
      </c>
      <c r="J20" s="53">
        <f t="shared" si="0"/>
        <v>20768.273875426814</v>
      </c>
      <c r="K20" s="54">
        <f t="shared" si="1"/>
        <v>12252.083957186784</v>
      </c>
      <c r="L20" s="54">
        <f t="shared" si="2"/>
        <v>8516.1899182400302</v>
      </c>
      <c r="M20" s="54">
        <f t="shared" si="3"/>
        <v>1607143.2330074897</v>
      </c>
      <c r="P20" s="49">
        <f t="shared" ref="P20:P83" si="18">P19+1</f>
        <v>3</v>
      </c>
      <c r="Q20" s="53">
        <f t="shared" si="4"/>
        <v>24001.230262238576</v>
      </c>
      <c r="R20" s="54">
        <f t="shared" si="5"/>
        <v>12202.864867876811</v>
      </c>
      <c r="S20" s="54">
        <f t="shared" si="6"/>
        <v>11798.365394361765</v>
      </c>
      <c r="T20" s="54">
        <f t="shared" si="7"/>
        <v>1597370.6281718111</v>
      </c>
      <c r="W20" s="49">
        <f t="shared" ref="W20:W33" si="19">W19+1</f>
        <v>3</v>
      </c>
      <c r="X20" s="53">
        <f t="shared" si="8"/>
        <v>29507.777148427958</v>
      </c>
      <c r="Y20" s="54">
        <f t="shared" si="9"/>
        <v>12119.032242083742</v>
      </c>
      <c r="Z20" s="54">
        <f t="shared" si="10"/>
        <v>17388.744906344218</v>
      </c>
      <c r="AA20" s="54">
        <f t="shared" si="11"/>
        <v>1580725.3969068965</v>
      </c>
      <c r="AD20" s="49">
        <f t="shared" ref="AD20:AD77" si="20">AD19+1</f>
        <v>3</v>
      </c>
      <c r="AE20" s="53">
        <f t="shared" si="12"/>
        <v>33967.300199768913</v>
      </c>
      <c r="AF20" s="54">
        <f t="shared" si="13"/>
        <v>12051.139688927376</v>
      </c>
      <c r="AG20" s="54">
        <f t="shared" si="14"/>
        <v>21916.160510841539</v>
      </c>
      <c r="AH20" s="54">
        <f t="shared" si="15"/>
        <v>1567245.1171499114</v>
      </c>
    </row>
    <row r="21" spans="2:34" x14ac:dyDescent="0.25">
      <c r="B21" s="49">
        <f t="shared" si="16"/>
        <v>4</v>
      </c>
      <c r="C21" s="53">
        <f>D12</f>
        <v>16655.156704544497</v>
      </c>
      <c r="D21" s="54">
        <f>F20*D8</f>
        <v>12281.787658053361</v>
      </c>
      <c r="E21" s="54">
        <f t="shared" ref="E21:E28" si="21">C21-D21</f>
        <v>4373.369046491136</v>
      </c>
      <c r="F21" s="54">
        <f t="shared" ref="F21:F28" si="22">F20-E21</f>
        <v>1615203.0254220839</v>
      </c>
      <c r="I21" s="49">
        <f t="shared" si="17"/>
        <v>4</v>
      </c>
      <c r="J21" s="53">
        <f t="shared" si="0"/>
        <v>20768.273875426814</v>
      </c>
      <c r="K21" s="54">
        <f t="shared" si="1"/>
        <v>12187.502850306797</v>
      </c>
      <c r="L21" s="54">
        <f t="shared" si="2"/>
        <v>8580.7710251200169</v>
      </c>
      <c r="M21" s="54">
        <f t="shared" si="3"/>
        <v>1598562.4619823697</v>
      </c>
      <c r="P21" s="49">
        <f t="shared" si="18"/>
        <v>4</v>
      </c>
      <c r="Q21" s="53">
        <f t="shared" si="4"/>
        <v>24001.230262238576</v>
      </c>
      <c r="R21" s="54">
        <f t="shared" si="5"/>
        <v>12113.393930302902</v>
      </c>
      <c r="S21" s="54">
        <f t="shared" si="6"/>
        <v>11887.836331935674</v>
      </c>
      <c r="T21" s="54">
        <f t="shared" si="7"/>
        <v>1585482.7918398755</v>
      </c>
      <c r="W21" s="49">
        <f t="shared" si="19"/>
        <v>4</v>
      </c>
      <c r="X21" s="53">
        <f t="shared" si="8"/>
        <v>29507.777148427958</v>
      </c>
      <c r="Y21" s="54">
        <f t="shared" si="9"/>
        <v>11987.167593210632</v>
      </c>
      <c r="Z21" s="54">
        <f t="shared" si="10"/>
        <v>17520.609555217328</v>
      </c>
      <c r="AA21" s="54">
        <f t="shared" si="11"/>
        <v>1563204.7873516791</v>
      </c>
      <c r="AD21" s="49">
        <f t="shared" si="20"/>
        <v>4</v>
      </c>
      <c r="AE21" s="53">
        <f t="shared" si="12"/>
        <v>33967.300199768913</v>
      </c>
      <c r="AF21" s="54">
        <f t="shared" si="13"/>
        <v>11884.942138386828</v>
      </c>
      <c r="AG21" s="54">
        <f t="shared" si="14"/>
        <v>22082.358061382085</v>
      </c>
      <c r="AH21" s="54">
        <f t="shared" si="15"/>
        <v>1545162.7590885293</v>
      </c>
    </row>
    <row r="22" spans="2:34" x14ac:dyDescent="0.25">
      <c r="B22" s="49">
        <f t="shared" si="16"/>
        <v>5</v>
      </c>
      <c r="C22" s="53">
        <f>D12</f>
        <v>16655.156704544497</v>
      </c>
      <c r="D22" s="54">
        <f>F21*D8</f>
        <v>12248.622942784137</v>
      </c>
      <c r="E22" s="54">
        <f t="shared" si="21"/>
        <v>4406.53376176036</v>
      </c>
      <c r="F22" s="54">
        <f t="shared" si="22"/>
        <v>1610796.4916603235</v>
      </c>
      <c r="I22" s="49">
        <f t="shared" si="17"/>
        <v>5</v>
      </c>
      <c r="J22" s="53">
        <f t="shared" si="0"/>
        <v>20768.273875426814</v>
      </c>
      <c r="K22" s="54">
        <f t="shared" si="1"/>
        <v>12122.432003366303</v>
      </c>
      <c r="L22" s="54">
        <f t="shared" si="2"/>
        <v>8645.8418720605114</v>
      </c>
      <c r="M22" s="54">
        <f t="shared" si="3"/>
        <v>1589916.6201103092</v>
      </c>
      <c r="P22" s="49">
        <f t="shared" si="18"/>
        <v>5</v>
      </c>
      <c r="Q22" s="53">
        <f t="shared" si="4"/>
        <v>24001.230262238576</v>
      </c>
      <c r="R22" s="54">
        <f t="shared" si="5"/>
        <v>12023.244504785724</v>
      </c>
      <c r="S22" s="54">
        <f t="shared" si="6"/>
        <v>11977.985757452852</v>
      </c>
      <c r="T22" s="54">
        <f t="shared" si="7"/>
        <v>1573504.8060824226</v>
      </c>
      <c r="W22" s="49">
        <f t="shared" si="19"/>
        <v>5</v>
      </c>
      <c r="X22" s="53">
        <f t="shared" si="8"/>
        <v>29507.777148427958</v>
      </c>
      <c r="Y22" s="54">
        <f t="shared" si="9"/>
        <v>11854.302970750234</v>
      </c>
      <c r="Z22" s="54">
        <f t="shared" si="10"/>
        <v>17653.474177677723</v>
      </c>
      <c r="AA22" s="54">
        <f t="shared" si="11"/>
        <v>1545551.3131740014</v>
      </c>
      <c r="AD22" s="49">
        <f t="shared" si="20"/>
        <v>5</v>
      </c>
      <c r="AE22" s="53">
        <f t="shared" si="12"/>
        <v>33967.300199768913</v>
      </c>
      <c r="AF22" s="54">
        <f t="shared" si="13"/>
        <v>11717.484256421347</v>
      </c>
      <c r="AG22" s="54">
        <f t="shared" si="14"/>
        <v>22249.815943347567</v>
      </c>
      <c r="AH22" s="54">
        <f t="shared" si="15"/>
        <v>1522912.9431451818</v>
      </c>
    </row>
    <row r="23" spans="2:34" x14ac:dyDescent="0.25">
      <c r="B23" s="49">
        <f t="shared" si="16"/>
        <v>6</v>
      </c>
      <c r="C23" s="53">
        <f>D12</f>
        <v>16655.156704544497</v>
      </c>
      <c r="D23" s="54">
        <f>F22*D8</f>
        <v>12215.20672842412</v>
      </c>
      <c r="E23" s="54">
        <f t="shared" si="21"/>
        <v>4439.949976120377</v>
      </c>
      <c r="F23" s="54">
        <f t="shared" si="22"/>
        <v>1606356.5416842031</v>
      </c>
      <c r="I23" s="49">
        <f t="shared" si="17"/>
        <v>6</v>
      </c>
      <c r="J23" s="53">
        <f t="shared" si="0"/>
        <v>20768.273875426814</v>
      </c>
      <c r="K23" s="54">
        <f t="shared" si="1"/>
        <v>12056.867702503177</v>
      </c>
      <c r="L23" s="54">
        <f t="shared" si="2"/>
        <v>8711.4061729236364</v>
      </c>
      <c r="M23" s="54">
        <f t="shared" si="3"/>
        <v>1581205.2139373855</v>
      </c>
      <c r="P23" s="49">
        <f t="shared" si="18"/>
        <v>6</v>
      </c>
      <c r="Q23" s="53">
        <f t="shared" si="4"/>
        <v>24001.230262238576</v>
      </c>
      <c r="R23" s="54">
        <f t="shared" si="5"/>
        <v>11932.411446125037</v>
      </c>
      <c r="S23" s="54">
        <f t="shared" si="6"/>
        <v>12068.818816113539</v>
      </c>
      <c r="T23" s="54">
        <f t="shared" si="7"/>
        <v>1561435.9872663091</v>
      </c>
      <c r="W23" s="49">
        <f t="shared" si="19"/>
        <v>6</v>
      </c>
      <c r="X23" s="53">
        <f t="shared" si="8"/>
        <v>29507.777148427958</v>
      </c>
      <c r="Y23" s="54">
        <f t="shared" si="9"/>
        <v>11720.43079156951</v>
      </c>
      <c r="Z23" s="54">
        <f t="shared" si="10"/>
        <v>17787.346356858448</v>
      </c>
      <c r="AA23" s="54">
        <f t="shared" si="11"/>
        <v>1527763.9668171429</v>
      </c>
      <c r="AD23" s="49">
        <f t="shared" si="20"/>
        <v>6</v>
      </c>
      <c r="AE23" s="53">
        <f t="shared" si="12"/>
        <v>33967.300199768913</v>
      </c>
      <c r="AF23" s="54">
        <f t="shared" si="13"/>
        <v>11548.756485517628</v>
      </c>
      <c r="AG23" s="54">
        <f t="shared" si="14"/>
        <v>22418.543714251286</v>
      </c>
      <c r="AH23" s="54">
        <f t="shared" si="15"/>
        <v>1500494.3994309304</v>
      </c>
    </row>
    <row r="24" spans="2:34" x14ac:dyDescent="0.25">
      <c r="B24" s="49">
        <f t="shared" si="16"/>
        <v>7</v>
      </c>
      <c r="C24" s="53">
        <f>D12</f>
        <v>16655.156704544497</v>
      </c>
      <c r="D24" s="54">
        <f>F23*D8</f>
        <v>12181.537107771874</v>
      </c>
      <c r="E24" s="54">
        <f t="shared" si="21"/>
        <v>4473.6195967726235</v>
      </c>
      <c r="F24" s="54">
        <f t="shared" si="22"/>
        <v>1601882.9220874305</v>
      </c>
      <c r="I24" s="49">
        <f t="shared" si="17"/>
        <v>7</v>
      </c>
      <c r="J24" s="53">
        <f t="shared" si="0"/>
        <v>20768.273875426814</v>
      </c>
      <c r="K24" s="54">
        <f t="shared" si="1"/>
        <v>11990.806205691841</v>
      </c>
      <c r="L24" s="54">
        <f t="shared" si="2"/>
        <v>8777.4676697349732</v>
      </c>
      <c r="M24" s="54">
        <f t="shared" si="3"/>
        <v>1572427.7462676505</v>
      </c>
      <c r="P24" s="49">
        <f t="shared" si="18"/>
        <v>7</v>
      </c>
      <c r="Q24" s="53">
        <f t="shared" si="4"/>
        <v>24001.230262238576</v>
      </c>
      <c r="R24" s="54">
        <f t="shared" si="5"/>
        <v>11840.889570102843</v>
      </c>
      <c r="S24" s="54">
        <f t="shared" si="6"/>
        <v>12160.340692135733</v>
      </c>
      <c r="T24" s="54">
        <f t="shared" si="7"/>
        <v>1549275.6465741734</v>
      </c>
      <c r="W24" s="49">
        <f t="shared" si="19"/>
        <v>7</v>
      </c>
      <c r="X24" s="53">
        <f t="shared" si="8"/>
        <v>29507.777148427958</v>
      </c>
      <c r="Y24" s="54">
        <f t="shared" si="9"/>
        <v>11585.543415030001</v>
      </c>
      <c r="Z24" s="54">
        <f t="shared" si="10"/>
        <v>17922.233733397959</v>
      </c>
      <c r="AA24" s="54">
        <f t="shared" si="11"/>
        <v>1509841.733083745</v>
      </c>
      <c r="AD24" s="49">
        <f t="shared" si="20"/>
        <v>7</v>
      </c>
      <c r="AE24" s="53">
        <f t="shared" si="12"/>
        <v>33967.300199768913</v>
      </c>
      <c r="AF24" s="54">
        <f t="shared" si="13"/>
        <v>11378.749195684555</v>
      </c>
      <c r="AG24" s="54">
        <f t="shared" si="14"/>
        <v>22588.551004084358</v>
      </c>
      <c r="AH24" s="54">
        <f t="shared" si="15"/>
        <v>1477905.8484268461</v>
      </c>
    </row>
    <row r="25" spans="2:34" x14ac:dyDescent="0.25">
      <c r="B25" s="49">
        <f t="shared" si="16"/>
        <v>8</v>
      </c>
      <c r="C25" s="53">
        <f>D12</f>
        <v>16655.156704544497</v>
      </c>
      <c r="D25" s="54">
        <f>F24*D8</f>
        <v>12147.612159163014</v>
      </c>
      <c r="E25" s="54">
        <f t="shared" si="21"/>
        <v>4507.5445453814827</v>
      </c>
      <c r="F25" s="54">
        <f t="shared" si="22"/>
        <v>1597375.3775420489</v>
      </c>
      <c r="I25" s="49">
        <f t="shared" si="17"/>
        <v>8</v>
      </c>
      <c r="J25" s="53">
        <f t="shared" si="0"/>
        <v>20768.273875426814</v>
      </c>
      <c r="K25" s="54">
        <f t="shared" si="1"/>
        <v>11924.243742529683</v>
      </c>
      <c r="L25" s="54">
        <f t="shared" si="2"/>
        <v>8844.0301328971309</v>
      </c>
      <c r="M25" s="54">
        <f t="shared" si="3"/>
        <v>1563583.7161347533</v>
      </c>
      <c r="P25" s="49">
        <f t="shared" si="18"/>
        <v>8</v>
      </c>
      <c r="Q25" s="53">
        <f t="shared" si="4"/>
        <v>24001.230262238576</v>
      </c>
      <c r="R25" s="54">
        <f t="shared" si="5"/>
        <v>11748.673653187481</v>
      </c>
      <c r="S25" s="54">
        <f t="shared" si="6"/>
        <v>12252.556609051095</v>
      </c>
      <c r="T25" s="54">
        <f t="shared" si="7"/>
        <v>1537023.0899651223</v>
      </c>
      <c r="W25" s="49">
        <f t="shared" si="19"/>
        <v>8</v>
      </c>
      <c r="X25" s="53">
        <f t="shared" si="8"/>
        <v>29507.777148427958</v>
      </c>
      <c r="Y25" s="54">
        <f t="shared" si="9"/>
        <v>11449.633142551733</v>
      </c>
      <c r="Z25" s="54">
        <f t="shared" si="10"/>
        <v>18058.144005876224</v>
      </c>
      <c r="AA25" s="54">
        <f t="shared" si="11"/>
        <v>1491783.5890778687</v>
      </c>
      <c r="AD25" s="49">
        <f t="shared" si="20"/>
        <v>8</v>
      </c>
      <c r="AE25" s="53">
        <f t="shared" si="12"/>
        <v>33967.300199768913</v>
      </c>
      <c r="AF25" s="54">
        <f t="shared" si="13"/>
        <v>11207.452683903583</v>
      </c>
      <c r="AG25" s="54">
        <f t="shared" si="14"/>
        <v>22759.847515865331</v>
      </c>
      <c r="AH25" s="54">
        <f t="shared" si="15"/>
        <v>1455146.0009109809</v>
      </c>
    </row>
    <row r="26" spans="2:34" x14ac:dyDescent="0.25">
      <c r="B26" s="49">
        <f t="shared" si="16"/>
        <v>9</v>
      </c>
      <c r="C26" s="53">
        <f>D12</f>
        <v>16655.156704544497</v>
      </c>
      <c r="D26" s="54">
        <f>F25*D8</f>
        <v>12113.429946360538</v>
      </c>
      <c r="E26" s="54">
        <f t="shared" si="21"/>
        <v>4541.7267581839587</v>
      </c>
      <c r="F26" s="54">
        <f t="shared" si="22"/>
        <v>1592833.650783865</v>
      </c>
      <c r="I26" s="49">
        <f t="shared" si="17"/>
        <v>9</v>
      </c>
      <c r="J26" s="53">
        <f t="shared" si="0"/>
        <v>20768.273875426814</v>
      </c>
      <c r="K26" s="54">
        <f t="shared" si="1"/>
        <v>11857.176514021879</v>
      </c>
      <c r="L26" s="54">
        <f t="shared" si="2"/>
        <v>8911.0973614049344</v>
      </c>
      <c r="M26" s="54">
        <f t="shared" si="3"/>
        <v>1554672.6187733484</v>
      </c>
      <c r="P26" s="49">
        <f t="shared" si="18"/>
        <v>9</v>
      </c>
      <c r="Q26" s="53">
        <f t="shared" si="4"/>
        <v>24001.230262238576</v>
      </c>
      <c r="R26" s="54">
        <f t="shared" si="5"/>
        <v>11655.758432235511</v>
      </c>
      <c r="S26" s="54">
        <f t="shared" si="6"/>
        <v>12345.471830003065</v>
      </c>
      <c r="T26" s="54">
        <f t="shared" si="7"/>
        <v>1524677.6181351193</v>
      </c>
      <c r="W26" s="49">
        <f t="shared" si="19"/>
        <v>9</v>
      </c>
      <c r="X26" s="53">
        <f t="shared" si="8"/>
        <v>29507.777148427958</v>
      </c>
      <c r="Y26" s="54">
        <f t="shared" si="9"/>
        <v>11312.692217173839</v>
      </c>
      <c r="Z26" s="54">
        <f t="shared" si="10"/>
        <v>18195.084931254118</v>
      </c>
      <c r="AA26" s="54">
        <f t="shared" si="11"/>
        <v>1473588.5041466146</v>
      </c>
      <c r="AD26" s="49">
        <f t="shared" si="20"/>
        <v>9</v>
      </c>
      <c r="AE26" s="53">
        <f t="shared" si="12"/>
        <v>33967.300199768913</v>
      </c>
      <c r="AF26" s="54">
        <f t="shared" si="13"/>
        <v>11034.857173574937</v>
      </c>
      <c r="AG26" s="54">
        <f t="shared" si="14"/>
        <v>22932.443026193978</v>
      </c>
      <c r="AH26" s="54">
        <f t="shared" si="15"/>
        <v>1432213.557884787</v>
      </c>
    </row>
    <row r="27" spans="2:34" x14ac:dyDescent="0.25">
      <c r="B27" s="49">
        <f t="shared" si="16"/>
        <v>10</v>
      </c>
      <c r="C27" s="53">
        <f>D12</f>
        <v>16655.156704544497</v>
      </c>
      <c r="D27" s="54">
        <f>F26*D8</f>
        <v>12078.98851844431</v>
      </c>
      <c r="E27" s="54">
        <f t="shared" si="21"/>
        <v>4576.1681861001871</v>
      </c>
      <c r="F27" s="54">
        <f t="shared" si="22"/>
        <v>1588257.4825977648</v>
      </c>
      <c r="I27" s="49">
        <f t="shared" si="17"/>
        <v>10</v>
      </c>
      <c r="J27" s="53">
        <f t="shared" si="0"/>
        <v>20768.273875426814</v>
      </c>
      <c r="K27" s="54">
        <f t="shared" si="1"/>
        <v>11789.600692364558</v>
      </c>
      <c r="L27" s="54">
        <f t="shared" si="2"/>
        <v>8978.6731830622557</v>
      </c>
      <c r="M27" s="54">
        <f t="shared" si="3"/>
        <v>1545693.945590286</v>
      </c>
      <c r="P27" s="49">
        <f t="shared" si="18"/>
        <v>10</v>
      </c>
      <c r="Q27" s="53">
        <f t="shared" si="4"/>
        <v>24001.230262238576</v>
      </c>
      <c r="R27" s="54">
        <f t="shared" si="5"/>
        <v>11562.138604191321</v>
      </c>
      <c r="S27" s="54">
        <f t="shared" si="6"/>
        <v>12439.091658047255</v>
      </c>
      <c r="T27" s="54">
        <f t="shared" si="7"/>
        <v>1512238.5264770722</v>
      </c>
      <c r="W27" s="49">
        <f t="shared" si="19"/>
        <v>10</v>
      </c>
      <c r="X27" s="53">
        <f t="shared" si="8"/>
        <v>29507.777148427958</v>
      </c>
      <c r="Y27" s="54">
        <f t="shared" si="9"/>
        <v>11174.712823111828</v>
      </c>
      <c r="Z27" s="54">
        <f t="shared" si="10"/>
        <v>18333.064325316132</v>
      </c>
      <c r="AA27" s="54">
        <f t="shared" si="11"/>
        <v>1455255.4398212985</v>
      </c>
      <c r="AD27" s="49">
        <f t="shared" si="20"/>
        <v>10</v>
      </c>
      <c r="AE27" s="53">
        <f t="shared" si="12"/>
        <v>33967.300199768913</v>
      </c>
      <c r="AF27" s="54">
        <f t="shared" si="13"/>
        <v>10860.952813959635</v>
      </c>
      <c r="AG27" s="54">
        <f t="shared" si="14"/>
        <v>23106.347385809277</v>
      </c>
      <c r="AH27" s="54">
        <f t="shared" si="15"/>
        <v>1409107.2104989777</v>
      </c>
    </row>
    <row r="28" spans="2:34" x14ac:dyDescent="0.25">
      <c r="B28" s="49">
        <f t="shared" si="16"/>
        <v>11</v>
      </c>
      <c r="C28" s="53">
        <f>D12</f>
        <v>16655.156704544497</v>
      </c>
      <c r="D28" s="54">
        <f>F27*D8</f>
        <v>12044.285909699716</v>
      </c>
      <c r="E28" s="54">
        <f t="shared" si="21"/>
        <v>4610.8707948447809</v>
      </c>
      <c r="F28" s="54">
        <f t="shared" si="22"/>
        <v>1583646.61180292</v>
      </c>
      <c r="I28" s="49">
        <f t="shared" si="17"/>
        <v>11</v>
      </c>
      <c r="J28" s="53">
        <f t="shared" si="0"/>
        <v>20768.273875426814</v>
      </c>
      <c r="K28" s="54">
        <f t="shared" si="1"/>
        <v>11721.512420726336</v>
      </c>
      <c r="L28" s="54">
        <f t="shared" si="2"/>
        <v>9046.7614547004778</v>
      </c>
      <c r="M28" s="54">
        <f t="shared" si="3"/>
        <v>1536647.1841355856</v>
      </c>
      <c r="P28" s="49">
        <f t="shared" si="18"/>
        <v>11</v>
      </c>
      <c r="Q28" s="53">
        <f t="shared" si="4"/>
        <v>24001.230262238576</v>
      </c>
      <c r="R28" s="54">
        <f t="shared" si="5"/>
        <v>11467.808825784465</v>
      </c>
      <c r="S28" s="54">
        <f t="shared" si="6"/>
        <v>12533.421436454111</v>
      </c>
      <c r="T28" s="54">
        <f t="shared" si="7"/>
        <v>1499705.105040618</v>
      </c>
      <c r="W28" s="49">
        <f t="shared" si="19"/>
        <v>11</v>
      </c>
      <c r="X28" s="53">
        <f t="shared" si="8"/>
        <v>29507.777148427958</v>
      </c>
      <c r="Y28" s="54">
        <f t="shared" si="9"/>
        <v>11035.687085311514</v>
      </c>
      <c r="Z28" s="54">
        <f t="shared" si="10"/>
        <v>18472.090063116444</v>
      </c>
      <c r="AA28" s="54">
        <f t="shared" si="11"/>
        <v>1436783.349758182</v>
      </c>
      <c r="AD28" s="49">
        <f t="shared" si="20"/>
        <v>11</v>
      </c>
      <c r="AE28" s="53">
        <f t="shared" si="12"/>
        <v>33967.300199768913</v>
      </c>
      <c r="AF28" s="54">
        <f t="shared" si="13"/>
        <v>10685.729679617247</v>
      </c>
      <c r="AG28" s="54">
        <f t="shared" si="14"/>
        <v>23281.570520151668</v>
      </c>
      <c r="AH28" s="54">
        <f t="shared" si="15"/>
        <v>1385825.639978826</v>
      </c>
    </row>
    <row r="29" spans="2:34" x14ac:dyDescent="0.25">
      <c r="B29" s="49">
        <f t="shared" si="16"/>
        <v>12</v>
      </c>
      <c r="C29" s="53">
        <f>D12</f>
        <v>16655.156704544497</v>
      </c>
      <c r="D29" s="54">
        <f>F28*D8</f>
        <v>12009.320139505477</v>
      </c>
      <c r="E29" s="54">
        <f>C29-D29</f>
        <v>4645.8365650390206</v>
      </c>
      <c r="F29" s="54">
        <f>F28-E29</f>
        <v>1579000.7752378809</v>
      </c>
      <c r="I29" s="49">
        <f t="shared" si="17"/>
        <v>12</v>
      </c>
      <c r="J29" s="53">
        <f t="shared" si="0"/>
        <v>20768.273875426814</v>
      </c>
      <c r="K29" s="54">
        <f t="shared" si="1"/>
        <v>11652.907813028191</v>
      </c>
      <c r="L29" s="54">
        <f t="shared" si="2"/>
        <v>9115.3660623986234</v>
      </c>
      <c r="M29" s="54">
        <f t="shared" si="3"/>
        <v>1527531.818073187</v>
      </c>
      <c r="P29" s="49">
        <f t="shared" si="18"/>
        <v>12</v>
      </c>
      <c r="Q29" s="53">
        <f t="shared" si="4"/>
        <v>24001.230262238576</v>
      </c>
      <c r="R29" s="54">
        <f t="shared" si="5"/>
        <v>11372.763713224687</v>
      </c>
      <c r="S29" s="54">
        <f t="shared" si="6"/>
        <v>12628.466549013889</v>
      </c>
      <c r="T29" s="54">
        <f t="shared" si="7"/>
        <v>1487076.638491604</v>
      </c>
      <c r="W29" s="49">
        <f t="shared" si="19"/>
        <v>12</v>
      </c>
      <c r="X29" s="53">
        <f t="shared" si="8"/>
        <v>29507.777148427958</v>
      </c>
      <c r="Y29" s="54">
        <f t="shared" si="9"/>
        <v>10895.607068999547</v>
      </c>
      <c r="Z29" s="54">
        <f t="shared" si="10"/>
        <v>18612.170079428412</v>
      </c>
      <c r="AA29" s="54">
        <f t="shared" si="11"/>
        <v>1418171.1796787535</v>
      </c>
      <c r="AD29" s="49">
        <f t="shared" si="20"/>
        <v>12</v>
      </c>
      <c r="AE29" s="53">
        <f t="shared" si="12"/>
        <v>33967.300199768913</v>
      </c>
      <c r="AF29" s="54">
        <f t="shared" si="13"/>
        <v>10509.177769839431</v>
      </c>
      <c r="AG29" s="54">
        <f t="shared" si="14"/>
        <v>23458.122429929484</v>
      </c>
      <c r="AH29" s="54">
        <f t="shared" si="15"/>
        <v>1362367.5175488966</v>
      </c>
    </row>
    <row r="30" spans="2:34" x14ac:dyDescent="0.25">
      <c r="B30" s="49">
        <f t="shared" si="16"/>
        <v>13</v>
      </c>
      <c r="C30" s="53">
        <f>D12</f>
        <v>16655.156704544497</v>
      </c>
      <c r="D30" s="55">
        <f>F29*D8</f>
        <v>11974.089212220597</v>
      </c>
      <c r="E30" s="54">
        <f t="shared" ref="E30:E77" si="23">C30-D30</f>
        <v>4681.0674923239003</v>
      </c>
      <c r="F30" s="54">
        <f t="shared" ref="F30:F77" si="24">F29-E30</f>
        <v>1574319.707745557</v>
      </c>
      <c r="I30" s="49">
        <f t="shared" si="17"/>
        <v>13</v>
      </c>
      <c r="J30" s="53">
        <f t="shared" si="0"/>
        <v>20768.273875426814</v>
      </c>
      <c r="K30" s="54">
        <f t="shared" si="1"/>
        <v>11583.782953721668</v>
      </c>
      <c r="L30" s="54">
        <f t="shared" si="2"/>
        <v>9184.4909217051463</v>
      </c>
      <c r="M30" s="54">
        <f t="shared" si="3"/>
        <v>1518347.327151482</v>
      </c>
      <c r="P30" s="49">
        <f t="shared" si="18"/>
        <v>13</v>
      </c>
      <c r="Q30" s="53">
        <f t="shared" si="4"/>
        <v>24001.230262238576</v>
      </c>
      <c r="R30" s="54">
        <f t="shared" si="5"/>
        <v>11276.997841894663</v>
      </c>
      <c r="S30" s="54">
        <f t="shared" si="6"/>
        <v>12724.232420343913</v>
      </c>
      <c r="T30" s="54">
        <f t="shared" si="7"/>
        <v>1474352.4060712601</v>
      </c>
      <c r="W30" s="49">
        <f t="shared" si="19"/>
        <v>13</v>
      </c>
      <c r="X30" s="53">
        <f t="shared" si="8"/>
        <v>29507.777148427958</v>
      </c>
      <c r="Y30" s="54">
        <f t="shared" si="9"/>
        <v>10754.464779230548</v>
      </c>
      <c r="Z30" s="54">
        <f t="shared" si="10"/>
        <v>18753.312369197411</v>
      </c>
      <c r="AA30" s="54">
        <f t="shared" si="11"/>
        <v>1399417.8673095561</v>
      </c>
      <c r="AD30" s="49">
        <f t="shared" si="20"/>
        <v>13</v>
      </c>
      <c r="AE30" s="53">
        <f t="shared" si="12"/>
        <v>33967.300199768913</v>
      </c>
      <c r="AF30" s="54">
        <f t="shared" si="13"/>
        <v>10331.287008079133</v>
      </c>
      <c r="AG30" s="54">
        <f t="shared" si="14"/>
        <v>23636.013191689781</v>
      </c>
      <c r="AH30" s="54">
        <f t="shared" si="15"/>
        <v>1338731.5043572069</v>
      </c>
    </row>
    <row r="31" spans="2:34" x14ac:dyDescent="0.25">
      <c r="B31" s="49">
        <f t="shared" si="16"/>
        <v>14</v>
      </c>
      <c r="C31" s="53">
        <f>D12</f>
        <v>16655.156704544497</v>
      </c>
      <c r="D31" s="55">
        <f>F30*D8</f>
        <v>11938.591117070473</v>
      </c>
      <c r="E31" s="54">
        <f t="shared" si="23"/>
        <v>4716.5655874740241</v>
      </c>
      <c r="F31" s="54">
        <f t="shared" si="24"/>
        <v>1569603.1421580829</v>
      </c>
      <c r="I31" s="49">
        <f t="shared" si="17"/>
        <v>14</v>
      </c>
      <c r="J31" s="53">
        <f t="shared" si="0"/>
        <v>20768.273875426814</v>
      </c>
      <c r="K31" s="54">
        <f t="shared" si="1"/>
        <v>11514.133897565405</v>
      </c>
      <c r="L31" s="54">
        <f t="shared" si="2"/>
        <v>9254.1399778614086</v>
      </c>
      <c r="M31" s="54">
        <f t="shared" si="3"/>
        <v>1509093.1871736206</v>
      </c>
      <c r="P31" s="49">
        <f t="shared" si="18"/>
        <v>14</v>
      </c>
      <c r="Q31" s="53">
        <f t="shared" si="4"/>
        <v>24001.230262238576</v>
      </c>
      <c r="R31" s="54">
        <f t="shared" si="5"/>
        <v>11180.50574604039</v>
      </c>
      <c r="S31" s="54">
        <f t="shared" si="6"/>
        <v>12820.724516198186</v>
      </c>
      <c r="T31" s="54">
        <f t="shared" si="7"/>
        <v>1461531.6815550618</v>
      </c>
      <c r="W31" s="49">
        <f t="shared" si="19"/>
        <v>14</v>
      </c>
      <c r="X31" s="53">
        <f t="shared" si="8"/>
        <v>29507.777148427958</v>
      </c>
      <c r="Y31" s="54">
        <f t="shared" si="9"/>
        <v>10612.2521604308</v>
      </c>
      <c r="Z31" s="54">
        <f t="shared" si="10"/>
        <v>18895.52498799716</v>
      </c>
      <c r="AA31" s="54">
        <f t="shared" si="11"/>
        <v>1380522.3423215589</v>
      </c>
      <c r="AD31" s="49">
        <f t="shared" si="20"/>
        <v>14</v>
      </c>
      <c r="AE31" s="53">
        <f t="shared" si="12"/>
        <v>33967.300199768913</v>
      </c>
      <c r="AF31" s="54">
        <f t="shared" si="13"/>
        <v>10152.047241375485</v>
      </c>
      <c r="AG31" s="54">
        <f t="shared" si="14"/>
        <v>23815.25295839343</v>
      </c>
      <c r="AH31" s="54">
        <f t="shared" si="15"/>
        <v>1314916.2513988134</v>
      </c>
    </row>
    <row r="32" spans="2:34" x14ac:dyDescent="0.25">
      <c r="B32" s="49">
        <f t="shared" si="16"/>
        <v>15</v>
      </c>
      <c r="C32" s="53">
        <f>D12</f>
        <v>16655.156704544497</v>
      </c>
      <c r="D32" s="55">
        <f>F31*D8</f>
        <v>11902.823828032129</v>
      </c>
      <c r="E32" s="54">
        <f t="shared" si="23"/>
        <v>4752.3328765123679</v>
      </c>
      <c r="F32" s="54">
        <f t="shared" si="24"/>
        <v>1564850.8092815706</v>
      </c>
      <c r="I32" s="49">
        <f t="shared" si="17"/>
        <v>15</v>
      </c>
      <c r="J32" s="53">
        <f t="shared" si="0"/>
        <v>20768.273875426814</v>
      </c>
      <c r="K32" s="54">
        <f t="shared" si="1"/>
        <v>11443.956669399957</v>
      </c>
      <c r="L32" s="54">
        <f t="shared" si="2"/>
        <v>9324.3172060268571</v>
      </c>
      <c r="M32" s="54">
        <f t="shared" si="3"/>
        <v>1499768.8699675938</v>
      </c>
      <c r="P32" s="49">
        <f t="shared" si="18"/>
        <v>15</v>
      </c>
      <c r="Q32" s="53">
        <f t="shared" si="4"/>
        <v>24001.230262238576</v>
      </c>
      <c r="R32" s="54">
        <f t="shared" si="5"/>
        <v>11083.281918459219</v>
      </c>
      <c r="S32" s="54">
        <f t="shared" si="6"/>
        <v>12917.948343779357</v>
      </c>
      <c r="T32" s="54">
        <f t="shared" si="7"/>
        <v>1448613.7332112824</v>
      </c>
      <c r="W32" s="49">
        <f t="shared" si="19"/>
        <v>15</v>
      </c>
      <c r="X32" s="53">
        <f t="shared" si="8"/>
        <v>29507.777148427958</v>
      </c>
      <c r="Y32" s="54">
        <f t="shared" si="9"/>
        <v>10468.961095938488</v>
      </c>
      <c r="Z32" s="54">
        <f t="shared" si="10"/>
        <v>19038.81605248947</v>
      </c>
      <c r="AA32" s="54">
        <f t="shared" si="11"/>
        <v>1361483.5262690694</v>
      </c>
      <c r="AD32" s="49">
        <f t="shared" si="20"/>
        <v>15</v>
      </c>
      <c r="AE32" s="53">
        <f t="shared" si="12"/>
        <v>33967.300199768913</v>
      </c>
      <c r="AF32" s="54">
        <f t="shared" si="13"/>
        <v>9971.4482397743359</v>
      </c>
      <c r="AG32" s="54">
        <f t="shared" si="14"/>
        <v>23995.851959994579</v>
      </c>
      <c r="AH32" s="54">
        <f t="shared" si="15"/>
        <v>1290920.3994388189</v>
      </c>
    </row>
    <row r="33" spans="2:34" x14ac:dyDescent="0.25">
      <c r="B33" s="49">
        <f t="shared" si="16"/>
        <v>16</v>
      </c>
      <c r="C33" s="53">
        <f>D12</f>
        <v>16655.156704544497</v>
      </c>
      <c r="D33" s="55">
        <f>F32*D8</f>
        <v>11866.785303718578</v>
      </c>
      <c r="E33" s="54">
        <f t="shared" si="23"/>
        <v>4788.3714008259194</v>
      </c>
      <c r="F33" s="54">
        <f t="shared" si="24"/>
        <v>1560062.4378807447</v>
      </c>
      <c r="I33" s="49">
        <f t="shared" si="17"/>
        <v>16</v>
      </c>
      <c r="J33" s="53">
        <f t="shared" si="0"/>
        <v>20768.273875426814</v>
      </c>
      <c r="K33" s="54">
        <f t="shared" si="1"/>
        <v>11373.247263920919</v>
      </c>
      <c r="L33" s="54">
        <f t="shared" si="2"/>
        <v>9395.0266115058948</v>
      </c>
      <c r="M33" s="54">
        <f t="shared" si="3"/>
        <v>1490373.8433560878</v>
      </c>
      <c r="P33" s="49">
        <f t="shared" si="18"/>
        <v>16</v>
      </c>
      <c r="Q33" s="53">
        <f t="shared" si="4"/>
        <v>24001.230262238576</v>
      </c>
      <c r="R33" s="54">
        <f t="shared" si="5"/>
        <v>10985.320810185558</v>
      </c>
      <c r="S33" s="54">
        <f t="shared" si="6"/>
        <v>13015.909452053018</v>
      </c>
      <c r="T33" s="54">
        <f t="shared" si="7"/>
        <v>1435597.8237592294</v>
      </c>
      <c r="W33" s="49">
        <f t="shared" si="19"/>
        <v>16</v>
      </c>
      <c r="X33" s="53">
        <f t="shared" si="8"/>
        <v>29507.777148427958</v>
      </c>
      <c r="Y33" s="54">
        <f t="shared" si="9"/>
        <v>10324.583407540444</v>
      </c>
      <c r="Z33" s="54">
        <f t="shared" si="10"/>
        <v>19183.193740887516</v>
      </c>
      <c r="AA33" s="54">
        <f t="shared" si="11"/>
        <v>1342300.3325281818</v>
      </c>
      <c r="AD33" s="49">
        <f t="shared" si="20"/>
        <v>16</v>
      </c>
      <c r="AE33" s="53">
        <f t="shared" si="12"/>
        <v>33967.300199768913</v>
      </c>
      <c r="AF33" s="54">
        <f t="shared" si="13"/>
        <v>9789.4796957443778</v>
      </c>
      <c r="AG33" s="54">
        <f t="shared" si="14"/>
        <v>24177.820504024538</v>
      </c>
      <c r="AH33" s="54">
        <f t="shared" si="15"/>
        <v>1266742.5789347943</v>
      </c>
    </row>
    <row r="34" spans="2:34" x14ac:dyDescent="0.25">
      <c r="B34" s="49">
        <f t="shared" si="16"/>
        <v>17</v>
      </c>
      <c r="C34" s="53">
        <f>D12</f>
        <v>16655.156704544497</v>
      </c>
      <c r="D34" s="55">
        <f>F33*D8</f>
        <v>11830.473487262314</v>
      </c>
      <c r="E34" s="54">
        <f t="shared" si="23"/>
        <v>4824.6832172821833</v>
      </c>
      <c r="F34" s="54">
        <f t="shared" si="24"/>
        <v>1555237.7546634625</v>
      </c>
      <c r="I34" s="49">
        <f t="shared" si="17"/>
        <v>17</v>
      </c>
      <c r="J34" s="53">
        <f t="shared" si="0"/>
        <v>20768.273875426814</v>
      </c>
      <c r="K34" s="54">
        <f t="shared" si="1"/>
        <v>11302.001645450333</v>
      </c>
      <c r="L34" s="54">
        <f t="shared" si="2"/>
        <v>9466.272229976481</v>
      </c>
      <c r="M34" s="54">
        <f t="shared" si="3"/>
        <v>1480907.5711261113</v>
      </c>
      <c r="P34" s="49">
        <f t="shared" si="18"/>
        <v>17</v>
      </c>
      <c r="Q34" s="53">
        <f t="shared" si="4"/>
        <v>24001.230262238576</v>
      </c>
      <c r="R34" s="54">
        <f t="shared" si="5"/>
        <v>10886.616830174156</v>
      </c>
      <c r="S34" s="54">
        <f t="shared" si="6"/>
        <v>13114.61343206442</v>
      </c>
      <c r="T34" s="54">
        <f t="shared" si="7"/>
        <v>1422483.210327165</v>
      </c>
      <c r="W34" s="49">
        <f t="shared" ref="W34:W57" si="25">W33+1</f>
        <v>17</v>
      </c>
      <c r="X34" s="53">
        <f t="shared" si="8"/>
        <v>29507.777148427958</v>
      </c>
      <c r="Y34" s="54">
        <f t="shared" si="9"/>
        <v>10179.11085500538</v>
      </c>
      <c r="Z34" s="54">
        <f t="shared" si="10"/>
        <v>19328.666293422579</v>
      </c>
      <c r="AA34" s="54">
        <f t="shared" si="11"/>
        <v>1322971.6662347591</v>
      </c>
      <c r="AD34" s="49">
        <f t="shared" si="20"/>
        <v>17</v>
      </c>
      <c r="AE34" s="53">
        <f t="shared" si="12"/>
        <v>33967.300199768913</v>
      </c>
      <c r="AF34" s="54">
        <f t="shared" si="13"/>
        <v>9606.1312235888563</v>
      </c>
      <c r="AG34" s="54">
        <f t="shared" si="14"/>
        <v>24361.168976180059</v>
      </c>
      <c r="AH34" s="54">
        <f t="shared" si="15"/>
        <v>1242381.4099586143</v>
      </c>
    </row>
    <row r="35" spans="2:34" x14ac:dyDescent="0.25">
      <c r="B35" s="49">
        <f t="shared" si="16"/>
        <v>18</v>
      </c>
      <c r="C35" s="53">
        <f>D12</f>
        <v>16655.156704544497</v>
      </c>
      <c r="D35" s="55">
        <f>F34*D8</f>
        <v>11793.886306197925</v>
      </c>
      <c r="E35" s="54">
        <f t="shared" si="23"/>
        <v>4861.2703983465726</v>
      </c>
      <c r="F35" s="54">
        <f t="shared" si="24"/>
        <v>1550376.484265116</v>
      </c>
      <c r="I35" s="49">
        <f t="shared" si="17"/>
        <v>18</v>
      </c>
      <c r="J35" s="53">
        <f t="shared" si="0"/>
        <v>20768.273875426814</v>
      </c>
      <c r="K35" s="54">
        <f t="shared" si="1"/>
        <v>11230.215747706345</v>
      </c>
      <c r="L35" s="54">
        <f t="shared" si="2"/>
        <v>9538.0581277204692</v>
      </c>
      <c r="M35" s="54">
        <f t="shared" si="3"/>
        <v>1471369.5129983909</v>
      </c>
      <c r="P35" s="49">
        <f t="shared" si="18"/>
        <v>18</v>
      </c>
      <c r="Q35" s="53">
        <f t="shared" si="4"/>
        <v>24001.230262238576</v>
      </c>
      <c r="R35" s="54">
        <f t="shared" si="5"/>
        <v>10787.164344981002</v>
      </c>
      <c r="S35" s="54">
        <f t="shared" si="6"/>
        <v>13214.065917257574</v>
      </c>
      <c r="T35" s="54">
        <f t="shared" si="7"/>
        <v>1409269.1444099073</v>
      </c>
      <c r="W35" s="49">
        <f t="shared" si="25"/>
        <v>18</v>
      </c>
      <c r="X35" s="53">
        <f t="shared" si="8"/>
        <v>29507.777148427958</v>
      </c>
      <c r="Y35" s="54">
        <f t="shared" si="9"/>
        <v>10032.535135613591</v>
      </c>
      <c r="Z35" s="54">
        <f t="shared" si="10"/>
        <v>19475.242012814368</v>
      </c>
      <c r="AA35" s="54">
        <f t="shared" si="11"/>
        <v>1303496.4242219448</v>
      </c>
      <c r="AD35" s="49">
        <f t="shared" si="20"/>
        <v>18</v>
      </c>
      <c r="AE35" s="53">
        <f t="shared" si="12"/>
        <v>33967.300199768913</v>
      </c>
      <c r="AF35" s="54">
        <f t="shared" si="13"/>
        <v>9421.3923588528251</v>
      </c>
      <c r="AG35" s="54">
        <f t="shared" si="14"/>
        <v>24545.907840916087</v>
      </c>
      <c r="AH35" s="54">
        <f t="shared" si="15"/>
        <v>1217835.5021176981</v>
      </c>
    </row>
    <row r="36" spans="2:34" x14ac:dyDescent="0.25">
      <c r="B36" s="49">
        <f t="shared" si="16"/>
        <v>19</v>
      </c>
      <c r="C36" s="53">
        <f>D12</f>
        <v>16655.156704544497</v>
      </c>
      <c r="D36" s="55">
        <f>F35*D8</f>
        <v>11757.021672343797</v>
      </c>
      <c r="E36" s="54">
        <f t="shared" si="23"/>
        <v>4898.1350322007002</v>
      </c>
      <c r="F36" s="54">
        <f t="shared" si="24"/>
        <v>1545478.3492329153</v>
      </c>
      <c r="I36" s="49">
        <f t="shared" si="17"/>
        <v>19</v>
      </c>
      <c r="J36" s="53">
        <f t="shared" si="0"/>
        <v>20768.273875426814</v>
      </c>
      <c r="K36" s="54">
        <f t="shared" si="1"/>
        <v>11157.885473571132</v>
      </c>
      <c r="L36" s="54">
        <f t="shared" si="2"/>
        <v>9610.3884018556819</v>
      </c>
      <c r="M36" s="54">
        <f t="shared" si="3"/>
        <v>1461759.1245965352</v>
      </c>
      <c r="P36" s="49">
        <f t="shared" si="18"/>
        <v>19</v>
      </c>
      <c r="Q36" s="53">
        <f t="shared" si="4"/>
        <v>24001.230262238576</v>
      </c>
      <c r="R36" s="54">
        <f t="shared" si="5"/>
        <v>10686.957678441797</v>
      </c>
      <c r="S36" s="54">
        <f t="shared" si="6"/>
        <v>13314.272583796779</v>
      </c>
      <c r="T36" s="54">
        <f t="shared" si="7"/>
        <v>1395954.8718261104</v>
      </c>
      <c r="W36" s="49">
        <f t="shared" si="25"/>
        <v>19</v>
      </c>
      <c r="X36" s="53">
        <f t="shared" si="8"/>
        <v>29507.777148427958</v>
      </c>
      <c r="Y36" s="54">
        <f t="shared" si="9"/>
        <v>9884.8478836830818</v>
      </c>
      <c r="Z36" s="54">
        <f t="shared" si="10"/>
        <v>19622.929264744875</v>
      </c>
      <c r="AA36" s="54">
        <f t="shared" si="11"/>
        <v>1283873.4949571998</v>
      </c>
      <c r="AD36" s="49">
        <f t="shared" si="20"/>
        <v>19</v>
      </c>
      <c r="AE36" s="53">
        <f t="shared" si="12"/>
        <v>33967.300199768913</v>
      </c>
      <c r="AF36" s="54">
        <f t="shared" si="13"/>
        <v>9235.2525577258766</v>
      </c>
      <c r="AG36" s="54">
        <f t="shared" si="14"/>
        <v>24732.047642043035</v>
      </c>
      <c r="AH36" s="54">
        <f t="shared" si="15"/>
        <v>1193103.454475655</v>
      </c>
    </row>
    <row r="37" spans="2:34" x14ac:dyDescent="0.25">
      <c r="B37" s="49">
        <f t="shared" si="16"/>
        <v>20</v>
      </c>
      <c r="C37" s="53">
        <f>D12</f>
        <v>16655.156704544497</v>
      </c>
      <c r="D37" s="55">
        <f>F36*D8</f>
        <v>11719.877481682941</v>
      </c>
      <c r="E37" s="54">
        <f t="shared" si="23"/>
        <v>4935.2792228615563</v>
      </c>
      <c r="F37" s="54">
        <f t="shared" si="24"/>
        <v>1540543.0700100537</v>
      </c>
      <c r="I37" s="49">
        <f t="shared" si="17"/>
        <v>20</v>
      </c>
      <c r="J37" s="53">
        <f t="shared" si="0"/>
        <v>20768.273875426814</v>
      </c>
      <c r="K37" s="54">
        <f t="shared" si="1"/>
        <v>11085.006694857058</v>
      </c>
      <c r="L37" s="54">
        <f t="shared" si="2"/>
        <v>9683.2671805697555</v>
      </c>
      <c r="M37" s="54">
        <f t="shared" si="3"/>
        <v>1452075.8574159655</v>
      </c>
      <c r="P37" s="49">
        <f t="shared" si="18"/>
        <v>20</v>
      </c>
      <c r="Q37" s="53">
        <f t="shared" si="4"/>
        <v>24001.230262238576</v>
      </c>
      <c r="R37" s="54">
        <f t="shared" si="5"/>
        <v>10585.991111348005</v>
      </c>
      <c r="S37" s="54">
        <f t="shared" si="6"/>
        <v>13415.239150890571</v>
      </c>
      <c r="T37" s="54">
        <f t="shared" si="7"/>
        <v>1382539.6326752198</v>
      </c>
      <c r="W37" s="49">
        <f t="shared" si="25"/>
        <v>20</v>
      </c>
      <c r="X37" s="53">
        <f t="shared" si="8"/>
        <v>29507.777148427958</v>
      </c>
      <c r="Y37" s="54">
        <f t="shared" si="9"/>
        <v>9736.0406700920994</v>
      </c>
      <c r="Z37" s="54">
        <f t="shared" si="10"/>
        <v>19771.736478335857</v>
      </c>
      <c r="AA37" s="54">
        <f t="shared" si="11"/>
        <v>1264101.7584788639</v>
      </c>
      <c r="AD37" s="49">
        <f t="shared" si="20"/>
        <v>20</v>
      </c>
      <c r="AE37" s="53">
        <f t="shared" si="12"/>
        <v>33967.300199768913</v>
      </c>
      <c r="AF37" s="54">
        <f t="shared" si="13"/>
        <v>9047.7011964403846</v>
      </c>
      <c r="AG37" s="54">
        <f t="shared" si="14"/>
        <v>24919.599003328527</v>
      </c>
      <c r="AH37" s="54">
        <f t="shared" si="15"/>
        <v>1168183.8554723265</v>
      </c>
    </row>
    <row r="38" spans="2:34" x14ac:dyDescent="0.25">
      <c r="B38" s="49">
        <f t="shared" si="16"/>
        <v>21</v>
      </c>
      <c r="C38" s="53">
        <f>D12</f>
        <v>16655.156704544497</v>
      </c>
      <c r="D38" s="55">
        <f>F37*D8</f>
        <v>11682.451614242907</v>
      </c>
      <c r="E38" s="54">
        <f t="shared" si="23"/>
        <v>4972.7050903015897</v>
      </c>
      <c r="F38" s="54">
        <f t="shared" si="24"/>
        <v>1535570.3649197521</v>
      </c>
      <c r="I38" s="49">
        <f t="shared" si="17"/>
        <v>21</v>
      </c>
      <c r="J38" s="53">
        <f t="shared" si="0"/>
        <v>20768.273875426814</v>
      </c>
      <c r="K38" s="54">
        <f t="shared" si="1"/>
        <v>11011.575252071072</v>
      </c>
      <c r="L38" s="54">
        <f t="shared" si="2"/>
        <v>9756.6986233557418</v>
      </c>
      <c r="M38" s="54">
        <f t="shared" si="3"/>
        <v>1442319.1587926098</v>
      </c>
      <c r="P38" s="49">
        <f t="shared" si="18"/>
        <v>21</v>
      </c>
      <c r="Q38" s="53">
        <f t="shared" si="4"/>
        <v>24001.230262238576</v>
      </c>
      <c r="R38" s="54">
        <f t="shared" si="5"/>
        <v>10484.258881120417</v>
      </c>
      <c r="S38" s="54">
        <f t="shared" si="6"/>
        <v>13516.971381118159</v>
      </c>
      <c r="T38" s="54">
        <f t="shared" si="7"/>
        <v>1369022.6612941017</v>
      </c>
      <c r="W38" s="49">
        <f t="shared" si="25"/>
        <v>21</v>
      </c>
      <c r="X38" s="53">
        <f t="shared" si="8"/>
        <v>29507.777148427958</v>
      </c>
      <c r="Y38" s="54">
        <f t="shared" si="9"/>
        <v>9586.1050017980506</v>
      </c>
      <c r="Z38" s="54">
        <f t="shared" si="10"/>
        <v>19921.672146629906</v>
      </c>
      <c r="AA38" s="54">
        <f t="shared" si="11"/>
        <v>1244180.0863322339</v>
      </c>
      <c r="AD38" s="49">
        <f t="shared" si="20"/>
        <v>21</v>
      </c>
      <c r="AE38" s="53">
        <f t="shared" si="12"/>
        <v>33967.300199768913</v>
      </c>
      <c r="AF38" s="54">
        <f t="shared" si="13"/>
        <v>8858.7275706651435</v>
      </c>
      <c r="AG38" s="54">
        <f t="shared" si="14"/>
        <v>25108.572629103772</v>
      </c>
      <c r="AH38" s="54">
        <f t="shared" si="15"/>
        <v>1143075.2828432228</v>
      </c>
    </row>
    <row r="39" spans="2:34" x14ac:dyDescent="0.25">
      <c r="B39" s="49">
        <f t="shared" si="16"/>
        <v>22</v>
      </c>
      <c r="C39" s="53">
        <f>D12</f>
        <v>16655.156704544497</v>
      </c>
      <c r="D39" s="55">
        <f>F38*D8</f>
        <v>11644.741933974787</v>
      </c>
      <c r="E39" s="54">
        <f t="shared" si="23"/>
        <v>5010.4147705697105</v>
      </c>
      <c r="F39" s="54">
        <f t="shared" si="24"/>
        <v>1530559.9501491825</v>
      </c>
      <c r="I39" s="49">
        <f t="shared" si="17"/>
        <v>22</v>
      </c>
      <c r="J39" s="53">
        <f t="shared" si="0"/>
        <v>20768.273875426814</v>
      </c>
      <c r="K39" s="54">
        <f t="shared" si="1"/>
        <v>10937.586954177292</v>
      </c>
      <c r="L39" s="54">
        <f t="shared" si="2"/>
        <v>9830.6869212495221</v>
      </c>
      <c r="M39" s="54">
        <f t="shared" si="3"/>
        <v>1432488.4718713602</v>
      </c>
      <c r="P39" s="49">
        <f t="shared" si="18"/>
        <v>22</v>
      </c>
      <c r="Q39" s="53">
        <f t="shared" si="4"/>
        <v>24001.230262238576</v>
      </c>
      <c r="R39" s="54">
        <f t="shared" si="5"/>
        <v>10381.755181480272</v>
      </c>
      <c r="S39" s="54">
        <f t="shared" si="6"/>
        <v>13619.475080758304</v>
      </c>
      <c r="T39" s="54">
        <f t="shared" si="7"/>
        <v>1355403.1862133434</v>
      </c>
      <c r="W39" s="49">
        <f t="shared" si="25"/>
        <v>22</v>
      </c>
      <c r="X39" s="53">
        <f t="shared" si="8"/>
        <v>29507.777148427958</v>
      </c>
      <c r="Y39" s="54">
        <f t="shared" si="9"/>
        <v>9435.0323213527736</v>
      </c>
      <c r="Z39" s="54">
        <f t="shared" si="10"/>
        <v>20072.744827075185</v>
      </c>
      <c r="AA39" s="54">
        <f t="shared" si="11"/>
        <v>1224107.3415051587</v>
      </c>
      <c r="AD39" s="49">
        <f t="shared" si="20"/>
        <v>22</v>
      </c>
      <c r="AE39" s="53">
        <f t="shared" si="12"/>
        <v>33967.300199768913</v>
      </c>
      <c r="AF39" s="54">
        <f t="shared" si="13"/>
        <v>8668.3208948944393</v>
      </c>
      <c r="AG39" s="54">
        <f t="shared" si="14"/>
        <v>25298.979304874476</v>
      </c>
      <c r="AH39" s="54">
        <f t="shared" si="15"/>
        <v>1117776.3035383483</v>
      </c>
    </row>
    <row r="40" spans="2:34" x14ac:dyDescent="0.25">
      <c r="B40" s="49">
        <f t="shared" si="16"/>
        <v>23</v>
      </c>
      <c r="C40" s="53">
        <f>D12</f>
        <v>16655.156704544497</v>
      </c>
      <c r="D40" s="55">
        <f>F39*D8</f>
        <v>11606.746288631301</v>
      </c>
      <c r="E40" s="54">
        <f t="shared" si="23"/>
        <v>5048.4104159131966</v>
      </c>
      <c r="F40" s="54">
        <f t="shared" si="24"/>
        <v>1525511.5397332693</v>
      </c>
      <c r="I40" s="49">
        <f t="shared" si="17"/>
        <v>23</v>
      </c>
      <c r="J40" s="53">
        <f t="shared" si="0"/>
        <v>20768.273875426814</v>
      </c>
      <c r="K40" s="54">
        <f t="shared" si="1"/>
        <v>10863.037578357815</v>
      </c>
      <c r="L40" s="54">
        <f t="shared" si="2"/>
        <v>9905.2362970689992</v>
      </c>
      <c r="M40" s="54">
        <f t="shared" si="3"/>
        <v>1422583.2355742913</v>
      </c>
      <c r="P40" s="49">
        <f t="shared" si="18"/>
        <v>23</v>
      </c>
      <c r="Q40" s="53">
        <f t="shared" si="4"/>
        <v>24001.230262238576</v>
      </c>
      <c r="R40" s="54">
        <f t="shared" si="5"/>
        <v>10278.474162117855</v>
      </c>
      <c r="S40" s="54">
        <f t="shared" si="6"/>
        <v>13722.756100120721</v>
      </c>
      <c r="T40" s="54">
        <f t="shared" si="7"/>
        <v>1341680.4301132227</v>
      </c>
      <c r="W40" s="49">
        <f t="shared" si="25"/>
        <v>23</v>
      </c>
      <c r="X40" s="53">
        <f t="shared" si="8"/>
        <v>29507.777148427958</v>
      </c>
      <c r="Y40" s="54">
        <f t="shared" si="9"/>
        <v>9282.8140064141207</v>
      </c>
      <c r="Z40" s="54">
        <f t="shared" si="10"/>
        <v>20224.963142013839</v>
      </c>
      <c r="AA40" s="54">
        <f t="shared" si="11"/>
        <v>1203882.3783631448</v>
      </c>
      <c r="AD40" s="49">
        <f t="shared" si="20"/>
        <v>23</v>
      </c>
      <c r="AE40" s="53">
        <f t="shared" si="12"/>
        <v>33967.300199768913</v>
      </c>
      <c r="AF40" s="54">
        <f t="shared" si="13"/>
        <v>8476.4703018324744</v>
      </c>
      <c r="AG40" s="54">
        <f t="shared" si="14"/>
        <v>25490.829897936441</v>
      </c>
      <c r="AH40" s="54">
        <f t="shared" si="15"/>
        <v>1092285.4736404119</v>
      </c>
    </row>
    <row r="41" spans="2:34" x14ac:dyDescent="0.25">
      <c r="B41" s="49">
        <f t="shared" si="16"/>
        <v>24</v>
      </c>
      <c r="C41" s="53">
        <f>D12</f>
        <v>16655.156704544497</v>
      </c>
      <c r="D41" s="55">
        <f>F40*D8</f>
        <v>11568.462509643959</v>
      </c>
      <c r="E41" s="54">
        <f t="shared" si="23"/>
        <v>5086.6941949005377</v>
      </c>
      <c r="F41" s="54">
        <f t="shared" si="24"/>
        <v>1520424.8455383687</v>
      </c>
      <c r="I41" s="49">
        <f t="shared" si="17"/>
        <v>24</v>
      </c>
      <c r="J41" s="53">
        <f t="shared" si="0"/>
        <v>20768.273875426814</v>
      </c>
      <c r="K41" s="54">
        <f t="shared" si="1"/>
        <v>10787.92286977171</v>
      </c>
      <c r="L41" s="54">
        <f t="shared" si="2"/>
        <v>9980.351005655104</v>
      </c>
      <c r="M41" s="54">
        <f t="shared" si="3"/>
        <v>1412602.8845686363</v>
      </c>
      <c r="P41" s="49">
        <f t="shared" si="18"/>
        <v>24</v>
      </c>
      <c r="Q41" s="53">
        <f t="shared" si="4"/>
        <v>24001.230262238576</v>
      </c>
      <c r="R41" s="54">
        <f t="shared" si="5"/>
        <v>10174.409928358606</v>
      </c>
      <c r="S41" s="54">
        <f t="shared" si="6"/>
        <v>13826.82033387997</v>
      </c>
      <c r="T41" s="54">
        <f t="shared" si="7"/>
        <v>1327853.6097793428</v>
      </c>
      <c r="W41" s="49">
        <f t="shared" si="25"/>
        <v>24</v>
      </c>
      <c r="X41" s="53">
        <f t="shared" si="8"/>
        <v>29507.777148427958</v>
      </c>
      <c r="Y41" s="54">
        <f t="shared" si="9"/>
        <v>9129.4413692538492</v>
      </c>
      <c r="Z41" s="54">
        <f t="shared" si="10"/>
        <v>20378.335779174107</v>
      </c>
      <c r="AA41" s="54">
        <f t="shared" si="11"/>
        <v>1183504.0425839708</v>
      </c>
      <c r="AD41" s="49">
        <f t="shared" si="20"/>
        <v>24</v>
      </c>
      <c r="AE41" s="53">
        <f t="shared" si="12"/>
        <v>33967.300199768913</v>
      </c>
      <c r="AF41" s="54">
        <f t="shared" si="13"/>
        <v>8283.164841773123</v>
      </c>
      <c r="AG41" s="54">
        <f t="shared" si="14"/>
        <v>25684.13535799579</v>
      </c>
      <c r="AH41" s="54">
        <f t="shared" si="15"/>
        <v>1066601.3382824161</v>
      </c>
    </row>
    <row r="42" spans="2:34" x14ac:dyDescent="0.25">
      <c r="B42" s="49">
        <f t="shared" si="16"/>
        <v>25</v>
      </c>
      <c r="C42" s="56">
        <f>D12</f>
        <v>16655.156704544497</v>
      </c>
      <c r="D42" s="55">
        <f>F41*D8</f>
        <v>11529.888411999296</v>
      </c>
      <c r="E42" s="54">
        <f t="shared" si="23"/>
        <v>5125.2682925452009</v>
      </c>
      <c r="F42" s="54">
        <f t="shared" si="24"/>
        <v>1515299.5772458236</v>
      </c>
      <c r="I42" s="49">
        <f t="shared" si="17"/>
        <v>25</v>
      </c>
      <c r="J42" s="53">
        <f t="shared" si="0"/>
        <v>20768.273875426814</v>
      </c>
      <c r="K42" s="54">
        <f t="shared" si="1"/>
        <v>10712.238541312159</v>
      </c>
      <c r="L42" s="54">
        <f t="shared" si="2"/>
        <v>10056.035334114655</v>
      </c>
      <c r="M42" s="54">
        <f t="shared" si="3"/>
        <v>1402546.8492345216</v>
      </c>
      <c r="P42" s="49">
        <f t="shared" si="18"/>
        <v>25</v>
      </c>
      <c r="Q42" s="53">
        <f t="shared" si="4"/>
        <v>24001.230262238576</v>
      </c>
      <c r="R42" s="54">
        <f t="shared" si="5"/>
        <v>10069.556540826683</v>
      </c>
      <c r="S42" s="54">
        <f t="shared" si="6"/>
        <v>13931.673721411893</v>
      </c>
      <c r="T42" s="54">
        <f t="shared" si="7"/>
        <v>1313921.9360579308</v>
      </c>
      <c r="W42" s="49">
        <f t="shared" si="25"/>
        <v>25</v>
      </c>
      <c r="X42" s="53">
        <f t="shared" si="8"/>
        <v>29507.777148427958</v>
      </c>
      <c r="Y42" s="54">
        <f t="shared" si="9"/>
        <v>8974.9056562617789</v>
      </c>
      <c r="Z42" s="54">
        <f t="shared" si="10"/>
        <v>20532.871492166181</v>
      </c>
      <c r="AA42" s="54">
        <f t="shared" si="11"/>
        <v>1162971.1710918047</v>
      </c>
      <c r="AD42" s="49">
        <f t="shared" si="20"/>
        <v>25</v>
      </c>
      <c r="AE42" s="53">
        <f t="shared" si="12"/>
        <v>33967.300199768913</v>
      </c>
      <c r="AF42" s="54">
        <f t="shared" si="13"/>
        <v>8088.3934819749893</v>
      </c>
      <c r="AG42" s="54">
        <f t="shared" si="14"/>
        <v>25878.906717793925</v>
      </c>
      <c r="AH42" s="54">
        <f t="shared" si="15"/>
        <v>1040722.4315646222</v>
      </c>
    </row>
    <row r="43" spans="2:34" x14ac:dyDescent="0.25">
      <c r="B43" s="49">
        <f t="shared" si="16"/>
        <v>26</v>
      </c>
      <c r="C43" s="56">
        <f>D12</f>
        <v>16655.156704544497</v>
      </c>
      <c r="D43" s="55">
        <f>F42*D8</f>
        <v>11491.021794114162</v>
      </c>
      <c r="E43" s="54">
        <f t="shared" si="23"/>
        <v>5164.1349104303354</v>
      </c>
      <c r="F43" s="54">
        <f t="shared" si="24"/>
        <v>1510135.4423353933</v>
      </c>
      <c r="I43" s="49">
        <f t="shared" si="17"/>
        <v>26</v>
      </c>
      <c r="J43" s="53">
        <f t="shared" si="0"/>
        <v>20768.273875426814</v>
      </c>
      <c r="K43" s="54">
        <f t="shared" si="1"/>
        <v>10635.980273361789</v>
      </c>
      <c r="L43" s="54">
        <f t="shared" si="2"/>
        <v>10132.293602065025</v>
      </c>
      <c r="M43" s="54">
        <f t="shared" si="3"/>
        <v>1392414.5556324567</v>
      </c>
      <c r="P43" s="49">
        <f t="shared" si="18"/>
        <v>26</v>
      </c>
      <c r="Q43" s="53">
        <f t="shared" si="4"/>
        <v>24001.230262238576</v>
      </c>
      <c r="R43" s="54">
        <f t="shared" si="5"/>
        <v>9963.9080151059752</v>
      </c>
      <c r="S43" s="54">
        <f t="shared" si="6"/>
        <v>14037.322247132601</v>
      </c>
      <c r="T43" s="54">
        <f t="shared" si="7"/>
        <v>1299884.6138107982</v>
      </c>
      <c r="W43" s="49">
        <f t="shared" si="25"/>
        <v>26</v>
      </c>
      <c r="X43" s="53">
        <f t="shared" si="8"/>
        <v>29507.777148427958</v>
      </c>
      <c r="Y43" s="54">
        <f t="shared" si="9"/>
        <v>8819.1980474461852</v>
      </c>
      <c r="Z43" s="54">
        <f t="shared" si="10"/>
        <v>20688.579100981773</v>
      </c>
      <c r="AA43" s="54">
        <f t="shared" si="11"/>
        <v>1142282.5919908229</v>
      </c>
      <c r="AD43" s="49">
        <f t="shared" si="20"/>
        <v>26</v>
      </c>
      <c r="AE43" s="53">
        <f t="shared" si="12"/>
        <v>33967.300199768913</v>
      </c>
      <c r="AF43" s="54">
        <f t="shared" si="13"/>
        <v>7892.1451060317186</v>
      </c>
      <c r="AG43" s="54">
        <f t="shared" si="14"/>
        <v>26075.155093737194</v>
      </c>
      <c r="AH43" s="54">
        <f t="shared" si="15"/>
        <v>1014647.276470885</v>
      </c>
    </row>
    <row r="44" spans="2:34" x14ac:dyDescent="0.25">
      <c r="B44" s="49">
        <f t="shared" si="16"/>
        <v>27</v>
      </c>
      <c r="C44" s="56">
        <f>D12</f>
        <v>16655.156704544497</v>
      </c>
      <c r="D44" s="55">
        <f>F43*D8</f>
        <v>11451.860437710066</v>
      </c>
      <c r="E44" s="54">
        <f t="shared" si="23"/>
        <v>5203.2962668344317</v>
      </c>
      <c r="F44" s="54">
        <f t="shared" si="24"/>
        <v>1504932.1460685588</v>
      </c>
      <c r="I44" s="49">
        <f t="shared" si="17"/>
        <v>27</v>
      </c>
      <c r="J44" s="53">
        <f t="shared" si="0"/>
        <v>20768.273875426814</v>
      </c>
      <c r="K44" s="54">
        <f t="shared" si="1"/>
        <v>10559.143713546129</v>
      </c>
      <c r="L44" s="54">
        <f t="shared" si="2"/>
        <v>10209.130161880685</v>
      </c>
      <c r="M44" s="54">
        <f t="shared" si="3"/>
        <v>1382205.4254705759</v>
      </c>
      <c r="P44" s="49">
        <f t="shared" si="18"/>
        <v>27</v>
      </c>
      <c r="Q44" s="53">
        <f t="shared" si="4"/>
        <v>24001.230262238576</v>
      </c>
      <c r="R44" s="54">
        <f t="shared" si="5"/>
        <v>9857.4583213985534</v>
      </c>
      <c r="S44" s="54">
        <f t="shared" si="6"/>
        <v>14143.771940840023</v>
      </c>
      <c r="T44" s="54">
        <f t="shared" si="7"/>
        <v>1285740.8418699582</v>
      </c>
      <c r="W44" s="49">
        <f t="shared" si="25"/>
        <v>27</v>
      </c>
      <c r="X44" s="53">
        <f t="shared" si="8"/>
        <v>29507.777148427958</v>
      </c>
      <c r="Y44" s="54">
        <f t="shared" si="9"/>
        <v>8662.3096559304067</v>
      </c>
      <c r="Z44" s="54">
        <f t="shared" si="10"/>
        <v>20845.467492497552</v>
      </c>
      <c r="AA44" s="54">
        <f t="shared" si="11"/>
        <v>1121437.1244983254</v>
      </c>
      <c r="AD44" s="49">
        <f t="shared" si="20"/>
        <v>27</v>
      </c>
      <c r="AE44" s="53">
        <f t="shared" si="12"/>
        <v>33967.300199768913</v>
      </c>
      <c r="AF44" s="54">
        <f t="shared" si="13"/>
        <v>7694.4085132375449</v>
      </c>
      <c r="AG44" s="54">
        <f t="shared" si="14"/>
        <v>26272.891686531369</v>
      </c>
      <c r="AH44" s="54">
        <f t="shared" si="15"/>
        <v>988374.38478435366</v>
      </c>
    </row>
    <row r="45" spans="2:34" x14ac:dyDescent="0.25">
      <c r="B45" s="49">
        <f t="shared" si="16"/>
        <v>28</v>
      </c>
      <c r="C45" s="56">
        <f>D12</f>
        <v>16655.156704544497</v>
      </c>
      <c r="D45" s="55">
        <f>F44*D8</f>
        <v>11412.40210768657</v>
      </c>
      <c r="E45" s="54">
        <f t="shared" si="23"/>
        <v>5242.754596857927</v>
      </c>
      <c r="F45" s="54">
        <f t="shared" si="24"/>
        <v>1499689.391471701</v>
      </c>
      <c r="I45" s="49">
        <f t="shared" si="17"/>
        <v>28</v>
      </c>
      <c r="J45" s="53">
        <f t="shared" si="0"/>
        <v>20768.273875426814</v>
      </c>
      <c r="K45" s="54">
        <f t="shared" si="1"/>
        <v>10481.7244764852</v>
      </c>
      <c r="L45" s="54">
        <f t="shared" si="2"/>
        <v>10286.549398941614</v>
      </c>
      <c r="M45" s="54">
        <f t="shared" si="3"/>
        <v>1371918.8760716342</v>
      </c>
      <c r="P45" s="49">
        <f t="shared" si="18"/>
        <v>28</v>
      </c>
      <c r="Q45" s="53">
        <f t="shared" si="4"/>
        <v>24001.230262238576</v>
      </c>
      <c r="R45" s="54">
        <f t="shared" si="5"/>
        <v>9750.2013841805165</v>
      </c>
      <c r="S45" s="54">
        <f t="shared" si="6"/>
        <v>14251.028878058059</v>
      </c>
      <c r="T45" s="54">
        <f t="shared" si="7"/>
        <v>1271489.8129919001</v>
      </c>
      <c r="W45" s="49">
        <f t="shared" si="25"/>
        <v>28</v>
      </c>
      <c r="X45" s="53">
        <f t="shared" si="8"/>
        <v>29507.777148427958</v>
      </c>
      <c r="Y45" s="54">
        <f t="shared" si="9"/>
        <v>8504.2315274456341</v>
      </c>
      <c r="Z45" s="54">
        <f t="shared" si="10"/>
        <v>21003.545620982324</v>
      </c>
      <c r="AA45" s="54">
        <f t="shared" si="11"/>
        <v>1100433.5788773431</v>
      </c>
      <c r="AD45" s="49">
        <f t="shared" si="20"/>
        <v>28</v>
      </c>
      <c r="AE45" s="53">
        <f t="shared" si="12"/>
        <v>33967.300199768913</v>
      </c>
      <c r="AF45" s="54">
        <f t="shared" si="13"/>
        <v>7495.1724179480152</v>
      </c>
      <c r="AG45" s="54">
        <f t="shared" si="14"/>
        <v>26472.127781820898</v>
      </c>
      <c r="AH45" s="54">
        <f t="shared" si="15"/>
        <v>961902.25700253271</v>
      </c>
    </row>
    <row r="46" spans="2:34" x14ac:dyDescent="0.25">
      <c r="B46" s="49">
        <f t="shared" si="16"/>
        <v>29</v>
      </c>
      <c r="C46" s="56">
        <f>D12</f>
        <v>16655.156704544497</v>
      </c>
      <c r="D46" s="55">
        <f>F45*D8</f>
        <v>11372.644551993733</v>
      </c>
      <c r="E46" s="54">
        <f t="shared" si="23"/>
        <v>5282.5121525507639</v>
      </c>
      <c r="F46" s="54">
        <f t="shared" si="24"/>
        <v>1494406.8793191502</v>
      </c>
      <c r="I46" s="49">
        <f t="shared" si="17"/>
        <v>29</v>
      </c>
      <c r="J46" s="53">
        <f t="shared" si="0"/>
        <v>20768.273875426814</v>
      </c>
      <c r="K46" s="54">
        <f t="shared" si="1"/>
        <v>10403.718143543227</v>
      </c>
      <c r="L46" s="54">
        <f t="shared" si="2"/>
        <v>10364.555731883587</v>
      </c>
      <c r="M46" s="54">
        <f t="shared" si="3"/>
        <v>1361554.3203397507</v>
      </c>
      <c r="P46" s="49">
        <f t="shared" si="18"/>
        <v>29</v>
      </c>
      <c r="Q46" s="53">
        <f t="shared" si="4"/>
        <v>24001.230262238576</v>
      </c>
      <c r="R46" s="54">
        <f t="shared" si="5"/>
        <v>9642.1310818552429</v>
      </c>
      <c r="S46" s="54">
        <f t="shared" si="6"/>
        <v>14359.099180383333</v>
      </c>
      <c r="T46" s="54">
        <f t="shared" si="7"/>
        <v>1257130.7138115168</v>
      </c>
      <c r="W46" s="49">
        <f t="shared" si="25"/>
        <v>29</v>
      </c>
      <c r="X46" s="53">
        <f t="shared" si="8"/>
        <v>29507.777148427958</v>
      </c>
      <c r="Y46" s="54">
        <f t="shared" si="9"/>
        <v>8344.9546398198527</v>
      </c>
      <c r="Z46" s="54">
        <f t="shared" si="10"/>
        <v>21162.822508608107</v>
      </c>
      <c r="AA46" s="54">
        <f t="shared" si="11"/>
        <v>1079270.7563687349</v>
      </c>
      <c r="AD46" s="49">
        <f t="shared" si="20"/>
        <v>29</v>
      </c>
      <c r="AE46" s="53">
        <f t="shared" si="12"/>
        <v>33967.300199768913</v>
      </c>
      <c r="AF46" s="54">
        <f t="shared" si="13"/>
        <v>7294.4254489358727</v>
      </c>
      <c r="AG46" s="54">
        <f t="shared" si="14"/>
        <v>26672.874750833042</v>
      </c>
      <c r="AH46" s="54">
        <f t="shared" si="15"/>
        <v>935229.38225169969</v>
      </c>
    </row>
    <row r="47" spans="2:34" x14ac:dyDescent="0.25">
      <c r="B47" s="49">
        <f t="shared" si="16"/>
        <v>30</v>
      </c>
      <c r="C47" s="56">
        <f>D12</f>
        <v>16655.156704544497</v>
      </c>
      <c r="D47" s="55">
        <f>F46*D8</f>
        <v>11332.585501503556</v>
      </c>
      <c r="E47" s="54">
        <f t="shared" si="23"/>
        <v>5322.5712030409413</v>
      </c>
      <c r="F47" s="54">
        <f t="shared" si="24"/>
        <v>1489084.3081161093</v>
      </c>
      <c r="I47" s="49">
        <f t="shared" si="17"/>
        <v>30</v>
      </c>
      <c r="J47" s="53">
        <f t="shared" si="0"/>
        <v>20768.273875426814</v>
      </c>
      <c r="K47" s="54">
        <f t="shared" si="1"/>
        <v>10325.120262576444</v>
      </c>
      <c r="L47" s="54">
        <f t="shared" si="2"/>
        <v>10443.15361285037</v>
      </c>
      <c r="M47" s="54">
        <f t="shared" si="3"/>
        <v>1351111.1667269003</v>
      </c>
      <c r="P47" s="49">
        <f t="shared" si="18"/>
        <v>30</v>
      </c>
      <c r="Q47" s="53">
        <f t="shared" si="4"/>
        <v>24001.230262238576</v>
      </c>
      <c r="R47" s="54">
        <f t="shared" si="5"/>
        <v>9533.2412464040026</v>
      </c>
      <c r="S47" s="54">
        <f t="shared" si="6"/>
        <v>14467.989015834573</v>
      </c>
      <c r="T47" s="54">
        <f t="shared" si="7"/>
        <v>1242662.7247956821</v>
      </c>
      <c r="W47" s="49">
        <f t="shared" si="25"/>
        <v>30</v>
      </c>
      <c r="X47" s="53">
        <f t="shared" si="8"/>
        <v>29507.777148427958</v>
      </c>
      <c r="Y47" s="54">
        <f t="shared" si="9"/>
        <v>8184.4699024629062</v>
      </c>
      <c r="Z47" s="54">
        <f t="shared" si="10"/>
        <v>21323.30724596505</v>
      </c>
      <c r="AA47" s="54">
        <f t="shared" si="11"/>
        <v>1057947.4491227698</v>
      </c>
      <c r="AD47" s="49">
        <f t="shared" si="20"/>
        <v>30</v>
      </c>
      <c r="AE47" s="53">
        <f t="shared" si="12"/>
        <v>33967.300199768913</v>
      </c>
      <c r="AF47" s="54">
        <f t="shared" si="13"/>
        <v>7092.1561487420558</v>
      </c>
      <c r="AG47" s="54">
        <f t="shared" si="14"/>
        <v>26875.144051026859</v>
      </c>
      <c r="AH47" s="54">
        <f t="shared" si="15"/>
        <v>908354.23820067279</v>
      </c>
    </row>
    <row r="48" spans="2:34" x14ac:dyDescent="0.25">
      <c r="B48" s="49">
        <f t="shared" si="16"/>
        <v>31</v>
      </c>
      <c r="C48" s="56">
        <f>D12</f>
        <v>16655.156704544497</v>
      </c>
      <c r="D48" s="55">
        <f>F47*D8</f>
        <v>11292.222669880495</v>
      </c>
      <c r="E48" s="54">
        <f t="shared" si="23"/>
        <v>5362.934034664002</v>
      </c>
      <c r="F48" s="54">
        <f t="shared" si="24"/>
        <v>1483721.3740814454</v>
      </c>
      <c r="I48" s="49">
        <f t="shared" si="17"/>
        <v>31</v>
      </c>
      <c r="J48" s="53">
        <f t="shared" si="0"/>
        <v>20768.273875426814</v>
      </c>
      <c r="K48" s="54">
        <f t="shared" si="1"/>
        <v>10245.926347678993</v>
      </c>
      <c r="L48" s="54">
        <f t="shared" si="2"/>
        <v>10522.347527747821</v>
      </c>
      <c r="M48" s="54">
        <f t="shared" si="3"/>
        <v>1340588.8191991525</v>
      </c>
      <c r="P48" s="49">
        <f t="shared" si="18"/>
        <v>31</v>
      </c>
      <c r="Q48" s="53">
        <f t="shared" si="4"/>
        <v>24001.230262238576</v>
      </c>
      <c r="R48" s="54">
        <f t="shared" si="5"/>
        <v>9423.5256630339227</v>
      </c>
      <c r="S48" s="54">
        <f t="shared" si="6"/>
        <v>14577.704599204653</v>
      </c>
      <c r="T48" s="54">
        <f t="shared" si="7"/>
        <v>1228085.0201964774</v>
      </c>
      <c r="W48" s="49">
        <f t="shared" si="25"/>
        <v>31</v>
      </c>
      <c r="X48" s="53">
        <f t="shared" si="8"/>
        <v>29507.777148427958</v>
      </c>
      <c r="Y48" s="54">
        <f t="shared" si="9"/>
        <v>8022.7681558476706</v>
      </c>
      <c r="Z48" s="54">
        <f t="shared" si="10"/>
        <v>21485.008992580289</v>
      </c>
      <c r="AA48" s="54">
        <f t="shared" si="11"/>
        <v>1036462.4401301895</v>
      </c>
      <c r="AD48" s="49">
        <f t="shared" si="20"/>
        <v>31</v>
      </c>
      <c r="AE48" s="53">
        <f t="shared" si="12"/>
        <v>33967.300199768913</v>
      </c>
      <c r="AF48" s="54">
        <f t="shared" si="13"/>
        <v>6888.3529730217688</v>
      </c>
      <c r="AG48" s="54">
        <f t="shared" si="14"/>
        <v>27078.947226747143</v>
      </c>
      <c r="AH48" s="54">
        <f t="shared" si="15"/>
        <v>881275.29097392561</v>
      </c>
    </row>
    <row r="49" spans="2:34" x14ac:dyDescent="0.25">
      <c r="B49" s="49">
        <f t="shared" si="16"/>
        <v>32</v>
      </c>
      <c r="C49" s="56">
        <f>D12</f>
        <v>16655.156704544497</v>
      </c>
      <c r="D49" s="55">
        <f>F48*D8</f>
        <v>11251.55375345096</v>
      </c>
      <c r="E49" s="54">
        <f t="shared" si="23"/>
        <v>5403.6029510935368</v>
      </c>
      <c r="F49" s="54">
        <f t="shared" si="24"/>
        <v>1478317.7711303518</v>
      </c>
      <c r="I49" s="49">
        <f t="shared" si="17"/>
        <v>32</v>
      </c>
      <c r="J49" s="53">
        <f t="shared" si="0"/>
        <v>20768.273875426814</v>
      </c>
      <c r="K49" s="54">
        <f t="shared" si="1"/>
        <v>10166.131878926906</v>
      </c>
      <c r="L49" s="54">
        <f t="shared" si="2"/>
        <v>10602.141996499908</v>
      </c>
      <c r="M49" s="54">
        <f t="shared" si="3"/>
        <v>1329986.6772026527</v>
      </c>
      <c r="P49" s="49">
        <f t="shared" si="18"/>
        <v>32</v>
      </c>
      <c r="Q49" s="53">
        <f t="shared" si="4"/>
        <v>24001.230262238576</v>
      </c>
      <c r="R49" s="54">
        <f t="shared" si="5"/>
        <v>9312.978069823288</v>
      </c>
      <c r="S49" s="54">
        <f t="shared" si="6"/>
        <v>14688.252192415288</v>
      </c>
      <c r="T49" s="54">
        <f t="shared" si="7"/>
        <v>1213396.7680040621</v>
      </c>
      <c r="W49" s="49">
        <f t="shared" si="25"/>
        <v>32</v>
      </c>
      <c r="X49" s="53">
        <f t="shared" si="8"/>
        <v>29507.777148427958</v>
      </c>
      <c r="Y49" s="54">
        <f t="shared" si="9"/>
        <v>7859.8401709872705</v>
      </c>
      <c r="Z49" s="54">
        <f t="shared" si="10"/>
        <v>21647.936977440688</v>
      </c>
      <c r="AA49" s="54">
        <f t="shared" si="11"/>
        <v>1014814.5031527488</v>
      </c>
      <c r="AD49" s="49">
        <f t="shared" si="20"/>
        <v>32</v>
      </c>
      <c r="AE49" s="53">
        <f t="shared" si="12"/>
        <v>33967.300199768913</v>
      </c>
      <c r="AF49" s="54">
        <f t="shared" si="13"/>
        <v>6683.0042898856027</v>
      </c>
      <c r="AG49" s="54">
        <f t="shared" si="14"/>
        <v>27284.295909883309</v>
      </c>
      <c r="AH49" s="54">
        <f t="shared" si="15"/>
        <v>853990.99506404228</v>
      </c>
    </row>
    <row r="50" spans="2:34" x14ac:dyDescent="0.25">
      <c r="B50" s="49">
        <f t="shared" si="16"/>
        <v>33</v>
      </c>
      <c r="C50" s="56">
        <f>D12</f>
        <v>16655.156704544497</v>
      </c>
      <c r="D50" s="55">
        <f>F49*D8</f>
        <v>11210.576431071835</v>
      </c>
      <c r="E50" s="54">
        <f t="shared" si="23"/>
        <v>5444.5802734726622</v>
      </c>
      <c r="F50" s="54">
        <f t="shared" si="24"/>
        <v>1472873.1908568791</v>
      </c>
      <c r="I50" s="49">
        <f t="shared" si="17"/>
        <v>33</v>
      </c>
      <c r="J50" s="53">
        <f t="shared" si="0"/>
        <v>20768.273875426814</v>
      </c>
      <c r="K50" s="54">
        <f t="shared" si="1"/>
        <v>10085.732302120115</v>
      </c>
      <c r="L50" s="54">
        <f t="shared" si="2"/>
        <v>10682.541573306698</v>
      </c>
      <c r="M50" s="54">
        <f t="shared" si="3"/>
        <v>1319304.1356293459</v>
      </c>
      <c r="P50" s="49">
        <f t="shared" si="18"/>
        <v>33</v>
      </c>
      <c r="Q50" s="53">
        <f t="shared" si="4"/>
        <v>24001.230262238576</v>
      </c>
      <c r="R50" s="54">
        <f t="shared" si="5"/>
        <v>9201.5921573641372</v>
      </c>
      <c r="S50" s="54">
        <f t="shared" si="6"/>
        <v>14799.638104874439</v>
      </c>
      <c r="T50" s="54">
        <f t="shared" si="7"/>
        <v>1198597.1298991877</v>
      </c>
      <c r="W50" s="49">
        <f t="shared" si="25"/>
        <v>33</v>
      </c>
      <c r="X50" s="53">
        <f t="shared" si="8"/>
        <v>29507.777148427958</v>
      </c>
      <c r="Y50" s="54">
        <f t="shared" si="9"/>
        <v>7695.6766489083448</v>
      </c>
      <c r="Z50" s="54">
        <f t="shared" si="10"/>
        <v>21812.100499519613</v>
      </c>
      <c r="AA50" s="54">
        <f t="shared" si="11"/>
        <v>993002.40265322919</v>
      </c>
      <c r="AD50" s="49">
        <f t="shared" si="20"/>
        <v>33</v>
      </c>
      <c r="AE50" s="53">
        <f t="shared" si="12"/>
        <v>33967.300199768913</v>
      </c>
      <c r="AF50" s="54">
        <f t="shared" si="13"/>
        <v>6476.0983792356537</v>
      </c>
      <c r="AG50" s="54">
        <f t="shared" si="14"/>
        <v>27491.201820533261</v>
      </c>
      <c r="AH50" s="54">
        <f t="shared" si="15"/>
        <v>826499.79324350902</v>
      </c>
    </row>
    <row r="51" spans="2:34" x14ac:dyDescent="0.25">
      <c r="B51" s="49">
        <f t="shared" si="16"/>
        <v>34</v>
      </c>
      <c r="C51" s="56">
        <f>D12</f>
        <v>16655.156704544497</v>
      </c>
      <c r="D51" s="55">
        <f>F50*D8</f>
        <v>11169.288363998001</v>
      </c>
      <c r="E51" s="54">
        <f t="shared" si="23"/>
        <v>5485.8683405464963</v>
      </c>
      <c r="F51" s="54">
        <f t="shared" si="24"/>
        <v>1467387.3225163326</v>
      </c>
      <c r="I51" s="49">
        <f t="shared" si="17"/>
        <v>34</v>
      </c>
      <c r="J51" s="53">
        <f t="shared" si="0"/>
        <v>20768.273875426814</v>
      </c>
      <c r="K51" s="54">
        <f t="shared" si="1"/>
        <v>10004.72302852254</v>
      </c>
      <c r="L51" s="54">
        <f t="shared" si="2"/>
        <v>10763.550846904274</v>
      </c>
      <c r="M51" s="54">
        <f t="shared" si="3"/>
        <v>1308540.5847824416</v>
      </c>
      <c r="P51" s="49">
        <f t="shared" si="18"/>
        <v>34</v>
      </c>
      <c r="Q51" s="53">
        <f t="shared" si="4"/>
        <v>24001.230262238576</v>
      </c>
      <c r="R51" s="54">
        <f t="shared" si="5"/>
        <v>9089.3615684021734</v>
      </c>
      <c r="S51" s="54">
        <f t="shared" si="6"/>
        <v>14911.868693836403</v>
      </c>
      <c r="T51" s="54">
        <f t="shared" si="7"/>
        <v>1183685.2612053512</v>
      </c>
      <c r="W51" s="49">
        <f t="shared" si="25"/>
        <v>34</v>
      </c>
      <c r="X51" s="53">
        <f t="shared" si="8"/>
        <v>29507.777148427958</v>
      </c>
      <c r="Y51" s="54">
        <f t="shared" si="9"/>
        <v>7530.2682201203215</v>
      </c>
      <c r="Z51" s="54">
        <f t="shared" si="10"/>
        <v>21977.508928307638</v>
      </c>
      <c r="AA51" s="54">
        <f t="shared" si="11"/>
        <v>971024.89372492151</v>
      </c>
      <c r="AD51" s="49">
        <f t="shared" si="20"/>
        <v>34</v>
      </c>
      <c r="AE51" s="53">
        <f t="shared" si="12"/>
        <v>33967.300199768913</v>
      </c>
      <c r="AF51" s="54">
        <f t="shared" si="13"/>
        <v>6267.6234320966105</v>
      </c>
      <c r="AG51" s="54">
        <f t="shared" si="14"/>
        <v>27699.676767672303</v>
      </c>
      <c r="AH51" s="54">
        <f t="shared" si="15"/>
        <v>798800.11647583672</v>
      </c>
    </row>
    <row r="52" spans="2:34" x14ac:dyDescent="0.25">
      <c r="B52" s="49">
        <f t="shared" si="16"/>
        <v>35</v>
      </c>
      <c r="C52" s="56">
        <f>D12</f>
        <v>16655.156704544497</v>
      </c>
      <c r="D52" s="55">
        <f>F51*D8</f>
        <v>11127.687195748857</v>
      </c>
      <c r="E52" s="54">
        <f t="shared" si="23"/>
        <v>5527.4695087956406</v>
      </c>
      <c r="F52" s="54">
        <f t="shared" si="24"/>
        <v>1461859.8530075371</v>
      </c>
      <c r="I52" s="49">
        <f t="shared" si="17"/>
        <v>35</v>
      </c>
      <c r="J52" s="53">
        <f t="shared" si="0"/>
        <v>20768.273875426814</v>
      </c>
      <c r="K52" s="54">
        <f t="shared" si="1"/>
        <v>9923.0994346001826</v>
      </c>
      <c r="L52" s="54">
        <f t="shared" si="2"/>
        <v>10845.174440826631</v>
      </c>
      <c r="M52" s="54">
        <f t="shared" si="3"/>
        <v>1297695.4103416151</v>
      </c>
      <c r="P52" s="49">
        <f t="shared" si="18"/>
        <v>35</v>
      </c>
      <c r="Q52" s="53">
        <f t="shared" si="4"/>
        <v>24001.230262238576</v>
      </c>
      <c r="R52" s="54">
        <f t="shared" si="5"/>
        <v>8976.2798974739126</v>
      </c>
      <c r="S52" s="54">
        <f t="shared" si="6"/>
        <v>15024.950364764663</v>
      </c>
      <c r="T52" s="54">
        <f t="shared" si="7"/>
        <v>1168660.3108405867</v>
      </c>
      <c r="W52" s="49">
        <f t="shared" si="25"/>
        <v>35</v>
      </c>
      <c r="X52" s="53">
        <f t="shared" si="8"/>
        <v>29507.777148427958</v>
      </c>
      <c r="Y52" s="54">
        <f t="shared" si="9"/>
        <v>7363.6054440806547</v>
      </c>
      <c r="Z52" s="54">
        <f t="shared" si="10"/>
        <v>22144.171704347304</v>
      </c>
      <c r="AA52" s="54">
        <f t="shared" si="11"/>
        <v>948880.72202057415</v>
      </c>
      <c r="AD52" s="49">
        <f t="shared" si="20"/>
        <v>35</v>
      </c>
      <c r="AE52" s="53">
        <f t="shared" si="12"/>
        <v>33967.300199768913</v>
      </c>
      <c r="AF52" s="54">
        <f t="shared" si="13"/>
        <v>6057.5675499417621</v>
      </c>
      <c r="AG52" s="54">
        <f t="shared" si="14"/>
        <v>27909.73264982715</v>
      </c>
      <c r="AH52" s="54">
        <f t="shared" si="15"/>
        <v>770890.38382600958</v>
      </c>
    </row>
    <row r="53" spans="2:34" x14ac:dyDescent="0.25">
      <c r="B53" s="49">
        <f t="shared" si="16"/>
        <v>36</v>
      </c>
      <c r="C53" s="56">
        <f>D12</f>
        <v>16655.156704544497</v>
      </c>
      <c r="D53" s="55">
        <f>F52*D8</f>
        <v>11085.770551973823</v>
      </c>
      <c r="E53" s="54">
        <f t="shared" si="23"/>
        <v>5569.3861525706743</v>
      </c>
      <c r="F53" s="54">
        <f t="shared" si="24"/>
        <v>1456290.4668549665</v>
      </c>
      <c r="I53" s="49">
        <f t="shared" si="17"/>
        <v>36</v>
      </c>
      <c r="J53" s="53">
        <f t="shared" si="0"/>
        <v>20768.273875426814</v>
      </c>
      <c r="K53" s="54">
        <f t="shared" si="1"/>
        <v>9840.8568617572473</v>
      </c>
      <c r="L53" s="54">
        <f t="shared" si="2"/>
        <v>10927.417013669567</v>
      </c>
      <c r="M53" s="54">
        <f t="shared" si="3"/>
        <v>1286767.9933279455</v>
      </c>
      <c r="P53" s="49">
        <f t="shared" si="18"/>
        <v>36</v>
      </c>
      <c r="Q53" s="53">
        <f t="shared" si="4"/>
        <v>24001.230262238576</v>
      </c>
      <c r="R53" s="54">
        <f t="shared" si="5"/>
        <v>8862.3406905411157</v>
      </c>
      <c r="S53" s="54">
        <f t="shared" si="6"/>
        <v>15138.88957169746</v>
      </c>
      <c r="T53" s="54">
        <f t="shared" si="7"/>
        <v>1153521.4212688892</v>
      </c>
      <c r="W53" s="49">
        <f t="shared" si="25"/>
        <v>36</v>
      </c>
      <c r="X53" s="53">
        <f t="shared" si="8"/>
        <v>29507.777148427958</v>
      </c>
      <c r="Y53" s="54">
        <f t="shared" si="9"/>
        <v>7195.6788086560209</v>
      </c>
      <c r="Z53" s="54">
        <f t="shared" si="10"/>
        <v>22312.098339771939</v>
      </c>
      <c r="AA53" s="54">
        <f t="shared" si="11"/>
        <v>926568.62368080218</v>
      </c>
      <c r="AD53" s="49">
        <f t="shared" si="20"/>
        <v>36</v>
      </c>
      <c r="AE53" s="53">
        <f t="shared" si="12"/>
        <v>33967.300199768913</v>
      </c>
      <c r="AF53" s="54">
        <f t="shared" si="13"/>
        <v>5845.9187440139058</v>
      </c>
      <c r="AG53" s="54">
        <f t="shared" si="14"/>
        <v>28121.381455755007</v>
      </c>
      <c r="AH53" s="54">
        <f t="shared" si="15"/>
        <v>742769.0023702546</v>
      </c>
    </row>
    <row r="54" spans="2:34" x14ac:dyDescent="0.25">
      <c r="B54" s="49">
        <f t="shared" si="16"/>
        <v>37</v>
      </c>
      <c r="C54" s="56">
        <f>D12</f>
        <v>16655.156704544497</v>
      </c>
      <c r="D54" s="55">
        <f>F53*D8</f>
        <v>11043.536040316829</v>
      </c>
      <c r="E54" s="54">
        <f t="shared" si="23"/>
        <v>5611.6206642276684</v>
      </c>
      <c r="F54" s="54">
        <f t="shared" si="24"/>
        <v>1450678.8461907387</v>
      </c>
      <c r="I54" s="49">
        <f t="shared" si="17"/>
        <v>37</v>
      </c>
      <c r="J54" s="53">
        <f t="shared" si="0"/>
        <v>20768.273875426814</v>
      </c>
      <c r="K54" s="54">
        <f t="shared" si="1"/>
        <v>9757.990616070254</v>
      </c>
      <c r="L54" s="54">
        <f t="shared" si="2"/>
        <v>11010.28325935656</v>
      </c>
      <c r="M54" s="54">
        <f t="shared" si="3"/>
        <v>1275757.7100685888</v>
      </c>
      <c r="P54" s="49">
        <f t="shared" si="18"/>
        <v>37</v>
      </c>
      <c r="Q54" s="53">
        <f t="shared" si="4"/>
        <v>24001.230262238576</v>
      </c>
      <c r="R54" s="54">
        <f t="shared" si="5"/>
        <v>8747.5374446224105</v>
      </c>
      <c r="S54" s="54">
        <f t="shared" si="6"/>
        <v>15253.692817616165</v>
      </c>
      <c r="T54" s="54">
        <f t="shared" si="7"/>
        <v>1138267.7284512729</v>
      </c>
      <c r="W54" s="49">
        <f t="shared" si="25"/>
        <v>37</v>
      </c>
      <c r="X54" s="53">
        <f t="shared" si="8"/>
        <v>29507.777148427958</v>
      </c>
      <c r="Y54" s="54">
        <f t="shared" si="9"/>
        <v>7026.4787295794167</v>
      </c>
      <c r="Z54" s="54">
        <f t="shared" si="10"/>
        <v>22481.298418848542</v>
      </c>
      <c r="AA54" s="54">
        <f t="shared" si="11"/>
        <v>904087.32526195364</v>
      </c>
      <c r="AD54" s="49">
        <f t="shared" si="20"/>
        <v>37</v>
      </c>
      <c r="AE54" s="53">
        <f t="shared" si="12"/>
        <v>33967.300199768913</v>
      </c>
      <c r="AF54" s="54">
        <f t="shared" si="13"/>
        <v>5632.6649346410977</v>
      </c>
      <c r="AG54" s="54">
        <f t="shared" si="14"/>
        <v>28334.635265127814</v>
      </c>
      <c r="AH54" s="54">
        <f t="shared" si="15"/>
        <v>714434.36710512685</v>
      </c>
    </row>
    <row r="55" spans="2:34" x14ac:dyDescent="0.25">
      <c r="B55" s="49">
        <f t="shared" si="16"/>
        <v>38</v>
      </c>
      <c r="C55" s="56">
        <f t="shared" ref="C55:C118" si="26">$D$12</f>
        <v>16655.156704544497</v>
      </c>
      <c r="D55" s="55">
        <f>F54*D8</f>
        <v>11000.981250279769</v>
      </c>
      <c r="E55" s="54">
        <f t="shared" si="23"/>
        <v>5654.1754542647286</v>
      </c>
      <c r="F55" s="54">
        <f t="shared" si="24"/>
        <v>1445024.670736474</v>
      </c>
      <c r="I55" s="49">
        <f t="shared" si="17"/>
        <v>38</v>
      </c>
      <c r="J55" s="53">
        <f t="shared" si="0"/>
        <v>20768.273875426814</v>
      </c>
      <c r="K55" s="54">
        <f t="shared" si="1"/>
        <v>9674.4959680201318</v>
      </c>
      <c r="L55" s="54">
        <f t="shared" si="2"/>
        <v>11093.777907406682</v>
      </c>
      <c r="M55" s="54">
        <f t="shared" si="3"/>
        <v>1264663.9321611822</v>
      </c>
      <c r="P55" s="49">
        <f t="shared" si="18"/>
        <v>38</v>
      </c>
      <c r="Q55" s="53">
        <f t="shared" si="4"/>
        <v>24001.230262238576</v>
      </c>
      <c r="R55" s="54">
        <f t="shared" si="5"/>
        <v>8631.863607422154</v>
      </c>
      <c r="S55" s="54">
        <f t="shared" si="6"/>
        <v>15369.366654816422</v>
      </c>
      <c r="T55" s="54">
        <f t="shared" si="7"/>
        <v>1122898.3617964566</v>
      </c>
      <c r="W55" s="49">
        <f t="shared" si="25"/>
        <v>38</v>
      </c>
      <c r="X55" s="53">
        <f t="shared" si="8"/>
        <v>29507.777148427958</v>
      </c>
      <c r="Y55" s="54">
        <f t="shared" si="9"/>
        <v>6855.9955499031485</v>
      </c>
      <c r="Z55" s="54">
        <f t="shared" si="10"/>
        <v>22651.781598524809</v>
      </c>
      <c r="AA55" s="54">
        <f t="shared" si="11"/>
        <v>881435.54366342886</v>
      </c>
      <c r="AD55" s="49">
        <f t="shared" si="20"/>
        <v>38</v>
      </c>
      <c r="AE55" s="53">
        <f t="shared" si="12"/>
        <v>33967.300199768913</v>
      </c>
      <c r="AF55" s="54">
        <f t="shared" si="13"/>
        <v>5417.7939505472123</v>
      </c>
      <c r="AG55" s="54">
        <f t="shared" si="14"/>
        <v>28549.5062492217</v>
      </c>
      <c r="AH55" s="54">
        <f t="shared" si="15"/>
        <v>685884.86085590511</v>
      </c>
    </row>
    <row r="56" spans="2:34" x14ac:dyDescent="0.25">
      <c r="B56" s="49">
        <f t="shared" si="16"/>
        <v>39</v>
      </c>
      <c r="C56" s="56">
        <f t="shared" si="26"/>
        <v>16655.156704544497</v>
      </c>
      <c r="D56" s="55">
        <f>F55*D8</f>
        <v>10958.103753084928</v>
      </c>
      <c r="E56" s="54">
        <f t="shared" si="23"/>
        <v>5697.0529514595692</v>
      </c>
      <c r="F56" s="54">
        <f t="shared" si="24"/>
        <v>1439327.6177850144</v>
      </c>
      <c r="I56" s="49">
        <f t="shared" si="17"/>
        <v>39</v>
      </c>
      <c r="J56" s="53">
        <f t="shared" si="0"/>
        <v>20768.273875426814</v>
      </c>
      <c r="K56" s="54">
        <f t="shared" si="1"/>
        <v>9590.3681522222978</v>
      </c>
      <c r="L56" s="54">
        <f t="shared" si="2"/>
        <v>11177.905723204516</v>
      </c>
      <c r="M56" s="54">
        <f t="shared" si="3"/>
        <v>1253486.0264379776</v>
      </c>
      <c r="P56" s="49">
        <f t="shared" si="18"/>
        <v>39</v>
      </c>
      <c r="Q56" s="53">
        <f t="shared" si="4"/>
        <v>24001.230262238576</v>
      </c>
      <c r="R56" s="54">
        <f t="shared" si="5"/>
        <v>8515.3125769564631</v>
      </c>
      <c r="S56" s="54">
        <f t="shared" si="6"/>
        <v>15485.917685282113</v>
      </c>
      <c r="T56" s="54">
        <f t="shared" si="7"/>
        <v>1107412.4441111744</v>
      </c>
      <c r="W56" s="49">
        <f t="shared" si="25"/>
        <v>39</v>
      </c>
      <c r="X56" s="53">
        <f t="shared" si="8"/>
        <v>29507.777148427958</v>
      </c>
      <c r="Y56" s="54">
        <f t="shared" si="9"/>
        <v>6684.2195394476694</v>
      </c>
      <c r="Z56" s="54">
        <f t="shared" si="10"/>
        <v>22823.557608980289</v>
      </c>
      <c r="AA56" s="54">
        <f t="shared" si="11"/>
        <v>858611.98605444853</v>
      </c>
      <c r="AD56" s="49">
        <f t="shared" si="20"/>
        <v>39</v>
      </c>
      <c r="AE56" s="53">
        <f t="shared" si="12"/>
        <v>33967.300199768913</v>
      </c>
      <c r="AF56" s="54">
        <f t="shared" si="13"/>
        <v>5201.2935281572809</v>
      </c>
      <c r="AG56" s="54">
        <f t="shared" si="14"/>
        <v>28766.006671611634</v>
      </c>
      <c r="AH56" s="54">
        <f t="shared" si="15"/>
        <v>657118.85418429342</v>
      </c>
    </row>
    <row r="57" spans="2:34" x14ac:dyDescent="0.25">
      <c r="B57" s="49">
        <f t="shared" si="16"/>
        <v>40</v>
      </c>
      <c r="C57" s="56">
        <f t="shared" si="26"/>
        <v>16655.156704544497</v>
      </c>
      <c r="D57" s="55">
        <f>F56*D8</f>
        <v>10914.901101536359</v>
      </c>
      <c r="E57" s="54">
        <f t="shared" si="23"/>
        <v>5740.2556030081378</v>
      </c>
      <c r="F57" s="54">
        <f t="shared" si="24"/>
        <v>1433587.3621820062</v>
      </c>
      <c r="I57" s="49">
        <f t="shared" si="17"/>
        <v>40</v>
      </c>
      <c r="J57" s="53">
        <f t="shared" si="0"/>
        <v>20768.273875426814</v>
      </c>
      <c r="K57" s="54">
        <f t="shared" si="1"/>
        <v>9505.6023671546627</v>
      </c>
      <c r="L57" s="54">
        <f t="shared" si="2"/>
        <v>11262.671508272151</v>
      </c>
      <c r="M57" s="54">
        <f t="shared" si="3"/>
        <v>1242223.3549297054</v>
      </c>
      <c r="P57" s="49">
        <f t="shared" si="18"/>
        <v>40</v>
      </c>
      <c r="Q57" s="53">
        <f t="shared" si="4"/>
        <v>24001.230262238576</v>
      </c>
      <c r="R57" s="54">
        <f t="shared" si="5"/>
        <v>8397.8777011764068</v>
      </c>
      <c r="S57" s="54">
        <f t="shared" si="6"/>
        <v>15603.352561062169</v>
      </c>
      <c r="T57" s="54">
        <f t="shared" si="7"/>
        <v>1091809.0915501122</v>
      </c>
      <c r="W57" s="49">
        <f t="shared" si="25"/>
        <v>40</v>
      </c>
      <c r="X57" s="53">
        <f t="shared" si="8"/>
        <v>29507.777148427958</v>
      </c>
      <c r="Y57" s="54">
        <f t="shared" si="9"/>
        <v>6511.1408942462349</v>
      </c>
      <c r="Z57" s="54">
        <f t="shared" si="10"/>
        <v>22996.636254181722</v>
      </c>
      <c r="AA57" s="54">
        <f t="shared" si="11"/>
        <v>835615.34980026679</v>
      </c>
      <c r="AD57" s="49">
        <f t="shared" si="20"/>
        <v>40</v>
      </c>
      <c r="AE57" s="53">
        <f t="shared" si="12"/>
        <v>33967.300199768913</v>
      </c>
      <c r="AF57" s="54">
        <f t="shared" si="13"/>
        <v>4983.1513108975587</v>
      </c>
      <c r="AG57" s="54">
        <f t="shared" si="14"/>
        <v>28984.148888871354</v>
      </c>
      <c r="AH57" s="54">
        <f t="shared" si="15"/>
        <v>628134.70529542211</v>
      </c>
    </row>
    <row r="58" spans="2:34" x14ac:dyDescent="0.25">
      <c r="B58" s="49">
        <f t="shared" si="16"/>
        <v>41</v>
      </c>
      <c r="C58" s="56">
        <f t="shared" si="26"/>
        <v>16655.156704544497</v>
      </c>
      <c r="D58" s="55">
        <f>F57*D8</f>
        <v>10871.370829880214</v>
      </c>
      <c r="E58" s="54">
        <f t="shared" si="23"/>
        <v>5783.7858746642833</v>
      </c>
      <c r="F58" s="54">
        <f t="shared" si="24"/>
        <v>1427803.5763073419</v>
      </c>
      <c r="I58" s="49">
        <f t="shared" si="17"/>
        <v>41</v>
      </c>
      <c r="J58" s="53">
        <f t="shared" si="0"/>
        <v>20768.273875426814</v>
      </c>
      <c r="K58" s="54">
        <f t="shared" si="1"/>
        <v>9420.193774883599</v>
      </c>
      <c r="L58" s="54">
        <f t="shared" si="2"/>
        <v>11348.080100543215</v>
      </c>
      <c r="M58" s="54">
        <f t="shared" si="3"/>
        <v>1230875.2748291623</v>
      </c>
      <c r="P58" s="49">
        <f t="shared" si="18"/>
        <v>41</v>
      </c>
      <c r="Q58" s="53">
        <f t="shared" si="4"/>
        <v>24001.230262238576</v>
      </c>
      <c r="R58" s="54">
        <f t="shared" si="5"/>
        <v>8279.552277588351</v>
      </c>
      <c r="S58" s="54">
        <f t="shared" si="6"/>
        <v>15721.677984650225</v>
      </c>
      <c r="T58" s="54">
        <f t="shared" si="7"/>
        <v>1076087.413565462</v>
      </c>
      <c r="W58" s="49">
        <f t="shared" ref="W58:W89" si="27">W57+1</f>
        <v>41</v>
      </c>
      <c r="X58" s="53">
        <f t="shared" si="8"/>
        <v>29507.777148427958</v>
      </c>
      <c r="Y58" s="54">
        <f t="shared" ref="Y58:Y89" si="28">AA57*$Y$8</f>
        <v>6336.7497359853569</v>
      </c>
      <c r="Z58" s="54">
        <f t="shared" ref="Z58:Z89" si="29">X58-Y58</f>
        <v>23171.0274124426</v>
      </c>
      <c r="AA58" s="54">
        <f t="shared" ref="AA58:AA89" si="30">AA57-Z58</f>
        <v>812444.32238782418</v>
      </c>
      <c r="AD58" s="49">
        <f t="shared" si="20"/>
        <v>41</v>
      </c>
      <c r="AE58" s="53">
        <f t="shared" si="12"/>
        <v>33967.300199768913</v>
      </c>
      <c r="AF58" s="54">
        <f t="shared" si="13"/>
        <v>4763.354848490284</v>
      </c>
      <c r="AG58" s="54">
        <f t="shared" si="14"/>
        <v>29203.945351278628</v>
      </c>
      <c r="AH58" s="54">
        <f t="shared" si="15"/>
        <v>598930.75994414347</v>
      </c>
    </row>
    <row r="59" spans="2:34" x14ac:dyDescent="0.25">
      <c r="B59" s="49">
        <f t="shared" si="16"/>
        <v>42</v>
      </c>
      <c r="C59" s="56">
        <f t="shared" si="26"/>
        <v>16655.156704544497</v>
      </c>
      <c r="D59" s="55">
        <f>F58*D8</f>
        <v>10827.51045366401</v>
      </c>
      <c r="E59" s="54">
        <f t="shared" si="23"/>
        <v>5827.6462508804871</v>
      </c>
      <c r="F59" s="54">
        <f t="shared" si="24"/>
        <v>1421975.9300564614</v>
      </c>
      <c r="I59" s="49">
        <f t="shared" si="17"/>
        <v>42</v>
      </c>
      <c r="J59" s="53">
        <f t="shared" si="0"/>
        <v>20768.273875426814</v>
      </c>
      <c r="K59" s="54">
        <f t="shared" si="1"/>
        <v>9334.1375007878141</v>
      </c>
      <c r="L59" s="54">
        <f t="shared" si="2"/>
        <v>11434.136374639</v>
      </c>
      <c r="M59" s="54">
        <f t="shared" si="3"/>
        <v>1219441.1384545232</v>
      </c>
      <c r="P59" s="49">
        <f t="shared" si="18"/>
        <v>42</v>
      </c>
      <c r="Q59" s="53">
        <f t="shared" si="4"/>
        <v>24001.230262238576</v>
      </c>
      <c r="R59" s="54">
        <f t="shared" si="5"/>
        <v>8160.3295528714198</v>
      </c>
      <c r="S59" s="54">
        <f t="shared" si="6"/>
        <v>15840.900709367157</v>
      </c>
      <c r="T59" s="54">
        <f t="shared" si="7"/>
        <v>1060246.5128560949</v>
      </c>
      <c r="W59" s="49">
        <f t="shared" si="27"/>
        <v>42</v>
      </c>
      <c r="X59" s="53">
        <f t="shared" si="8"/>
        <v>29507.777148427958</v>
      </c>
      <c r="Y59" s="54">
        <f t="shared" si="28"/>
        <v>6161.0361114409998</v>
      </c>
      <c r="Z59" s="54">
        <f t="shared" si="29"/>
        <v>23346.741036986958</v>
      </c>
      <c r="AA59" s="54">
        <f t="shared" si="30"/>
        <v>789097.58135083725</v>
      </c>
      <c r="AD59" s="49">
        <f t="shared" si="20"/>
        <v>42</v>
      </c>
      <c r="AE59" s="53">
        <f t="shared" si="12"/>
        <v>33967.300199768913</v>
      </c>
      <c r="AF59" s="54">
        <f t="shared" si="13"/>
        <v>4541.8915962430883</v>
      </c>
      <c r="AG59" s="54">
        <f t="shared" si="14"/>
        <v>29425.408603525826</v>
      </c>
      <c r="AH59" s="54">
        <f t="shared" si="15"/>
        <v>569505.35134061764</v>
      </c>
    </row>
    <row r="60" spans="2:34" x14ac:dyDescent="0.25">
      <c r="B60" s="49">
        <f t="shared" si="16"/>
        <v>43</v>
      </c>
      <c r="C60" s="56">
        <f t="shared" si="26"/>
        <v>16655.156704544497</v>
      </c>
      <c r="D60" s="55">
        <f>F59*D8</f>
        <v>10783.317469594833</v>
      </c>
      <c r="E60" s="54">
        <f t="shared" si="23"/>
        <v>5871.8392349496644</v>
      </c>
      <c r="F60" s="54">
        <f t="shared" si="24"/>
        <v>1416104.0908215118</v>
      </c>
      <c r="I60" s="49">
        <f t="shared" si="17"/>
        <v>43</v>
      </c>
      <c r="J60" s="53">
        <f t="shared" si="0"/>
        <v>20768.273875426814</v>
      </c>
      <c r="K60" s="54">
        <f t="shared" si="1"/>
        <v>9247.4286332801348</v>
      </c>
      <c r="L60" s="54">
        <f t="shared" si="2"/>
        <v>11520.845242146679</v>
      </c>
      <c r="M60" s="54">
        <f t="shared" si="3"/>
        <v>1207920.2932123765</v>
      </c>
      <c r="P60" s="49">
        <f t="shared" si="18"/>
        <v>43</v>
      </c>
      <c r="Q60" s="53">
        <f t="shared" si="4"/>
        <v>24001.230262238576</v>
      </c>
      <c r="R60" s="54">
        <f t="shared" si="5"/>
        <v>8040.202722492053</v>
      </c>
      <c r="S60" s="54">
        <f t="shared" si="6"/>
        <v>15961.027539746523</v>
      </c>
      <c r="T60" s="54">
        <f t="shared" si="7"/>
        <v>1044285.4853163484</v>
      </c>
      <c r="W60" s="49">
        <f t="shared" si="27"/>
        <v>43</v>
      </c>
      <c r="X60" s="53">
        <f t="shared" si="8"/>
        <v>29507.777148427958</v>
      </c>
      <c r="Y60" s="54">
        <f t="shared" si="28"/>
        <v>5983.9899919105155</v>
      </c>
      <c r="Z60" s="54">
        <f t="shared" si="29"/>
        <v>23523.787156517443</v>
      </c>
      <c r="AA60" s="54">
        <f t="shared" si="30"/>
        <v>765573.79419431975</v>
      </c>
      <c r="AD60" s="49">
        <f t="shared" si="20"/>
        <v>43</v>
      </c>
      <c r="AE60" s="53">
        <f t="shared" si="12"/>
        <v>33967.300199768913</v>
      </c>
      <c r="AF60" s="54">
        <f t="shared" si="13"/>
        <v>4318.7489143330167</v>
      </c>
      <c r="AG60" s="54">
        <f t="shared" si="14"/>
        <v>29648.551285435897</v>
      </c>
      <c r="AH60" s="54">
        <f t="shared" si="15"/>
        <v>539856.80005518172</v>
      </c>
    </row>
    <row r="61" spans="2:34" x14ac:dyDescent="0.25">
      <c r="B61" s="49">
        <f t="shared" si="16"/>
        <v>44</v>
      </c>
      <c r="C61" s="56">
        <f t="shared" si="26"/>
        <v>16655.156704544497</v>
      </c>
      <c r="D61" s="55">
        <f>F60*D8</f>
        <v>10738.789355396464</v>
      </c>
      <c r="E61" s="54">
        <f t="shared" si="23"/>
        <v>5916.3673491480331</v>
      </c>
      <c r="F61" s="54">
        <f t="shared" si="24"/>
        <v>1410187.7234723638</v>
      </c>
      <c r="I61" s="49">
        <f t="shared" si="17"/>
        <v>44</v>
      </c>
      <c r="J61" s="53">
        <f t="shared" si="0"/>
        <v>20768.273875426814</v>
      </c>
      <c r="K61" s="54">
        <f t="shared" si="1"/>
        <v>9160.0622235271894</v>
      </c>
      <c r="L61" s="54">
        <f t="shared" si="2"/>
        <v>11608.211651899624</v>
      </c>
      <c r="M61" s="54">
        <f t="shared" si="3"/>
        <v>1196312.0815604769</v>
      </c>
      <c r="P61" s="49">
        <f t="shared" si="18"/>
        <v>44</v>
      </c>
      <c r="Q61" s="53">
        <f t="shared" si="4"/>
        <v>24001.230262238576</v>
      </c>
      <c r="R61" s="54">
        <f t="shared" si="5"/>
        <v>7919.1649303156419</v>
      </c>
      <c r="S61" s="54">
        <f t="shared" si="6"/>
        <v>16082.065331922935</v>
      </c>
      <c r="T61" s="54">
        <f t="shared" si="7"/>
        <v>1028203.4199844254</v>
      </c>
      <c r="W61" s="49">
        <f t="shared" si="27"/>
        <v>44</v>
      </c>
      <c r="X61" s="53">
        <f t="shared" si="8"/>
        <v>29507.777148427958</v>
      </c>
      <c r="Y61" s="54">
        <f t="shared" si="28"/>
        <v>5805.6012726402578</v>
      </c>
      <c r="Z61" s="54">
        <f t="shared" si="29"/>
        <v>23702.1758757877</v>
      </c>
      <c r="AA61" s="54">
        <f t="shared" si="30"/>
        <v>741871.61831853201</v>
      </c>
      <c r="AD61" s="49">
        <f t="shared" si="20"/>
        <v>44</v>
      </c>
      <c r="AE61" s="53">
        <f t="shared" si="12"/>
        <v>33967.300199768913</v>
      </c>
      <c r="AF61" s="54">
        <f t="shared" si="13"/>
        <v>4093.914067085128</v>
      </c>
      <c r="AG61" s="54">
        <f t="shared" si="14"/>
        <v>29873.386132683787</v>
      </c>
      <c r="AH61" s="54">
        <f t="shared" si="15"/>
        <v>509983.41392249794</v>
      </c>
    </row>
    <row r="62" spans="2:34" x14ac:dyDescent="0.25">
      <c r="B62" s="49">
        <f t="shared" si="16"/>
        <v>45</v>
      </c>
      <c r="C62" s="56">
        <f t="shared" si="26"/>
        <v>16655.156704544497</v>
      </c>
      <c r="D62" s="55">
        <f>F61*D8</f>
        <v>10693.923569665425</v>
      </c>
      <c r="E62" s="54">
        <f t="shared" si="23"/>
        <v>5961.2331348790722</v>
      </c>
      <c r="F62" s="54">
        <f t="shared" si="24"/>
        <v>1404226.4903374847</v>
      </c>
      <c r="I62" s="49">
        <f t="shared" si="17"/>
        <v>45</v>
      </c>
      <c r="J62" s="53">
        <f t="shared" si="0"/>
        <v>20768.273875426814</v>
      </c>
      <c r="K62" s="54">
        <f t="shared" si="1"/>
        <v>9072.03328516695</v>
      </c>
      <c r="L62" s="54">
        <f t="shared" si="2"/>
        <v>11696.240590259864</v>
      </c>
      <c r="M62" s="54">
        <f t="shared" si="3"/>
        <v>1184615.840970217</v>
      </c>
      <c r="P62" s="49">
        <f t="shared" si="18"/>
        <v>45</v>
      </c>
      <c r="Q62" s="53">
        <f t="shared" si="4"/>
        <v>24001.230262238576</v>
      </c>
      <c r="R62" s="54">
        <f t="shared" si="5"/>
        <v>7797.2092682152261</v>
      </c>
      <c r="S62" s="54">
        <f t="shared" si="6"/>
        <v>16204.020994023351</v>
      </c>
      <c r="T62" s="54">
        <f t="shared" si="7"/>
        <v>1011999.3989904021</v>
      </c>
      <c r="W62" s="49">
        <f t="shared" si="27"/>
        <v>45</v>
      </c>
      <c r="X62" s="53">
        <f t="shared" si="8"/>
        <v>29507.777148427958</v>
      </c>
      <c r="Y62" s="54">
        <f t="shared" si="28"/>
        <v>5625.8597722488676</v>
      </c>
      <c r="Z62" s="54">
        <f t="shared" si="29"/>
        <v>23881.917376179092</v>
      </c>
      <c r="AA62" s="54">
        <f t="shared" si="30"/>
        <v>717989.70094235288</v>
      </c>
      <c r="AD62" s="49">
        <f t="shared" si="20"/>
        <v>45</v>
      </c>
      <c r="AE62" s="53">
        <f t="shared" si="12"/>
        <v>33967.300199768913</v>
      </c>
      <c r="AF62" s="54">
        <f t="shared" si="13"/>
        <v>3867.3742222456094</v>
      </c>
      <c r="AG62" s="54">
        <f t="shared" si="14"/>
        <v>30099.925977523304</v>
      </c>
      <c r="AH62" s="54">
        <f t="shared" si="15"/>
        <v>479883.48794497462</v>
      </c>
    </row>
    <row r="63" spans="2:34" x14ac:dyDescent="0.25">
      <c r="B63" s="49">
        <f t="shared" si="16"/>
        <v>46</v>
      </c>
      <c r="C63" s="56">
        <f t="shared" si="26"/>
        <v>16655.156704544497</v>
      </c>
      <c r="D63" s="55">
        <f>F62*D8</f>
        <v>10648.717551725926</v>
      </c>
      <c r="E63" s="54">
        <f t="shared" si="23"/>
        <v>6006.4391528185715</v>
      </c>
      <c r="F63" s="54">
        <f t="shared" si="24"/>
        <v>1398220.0511846661</v>
      </c>
      <c r="I63" s="49">
        <f t="shared" si="17"/>
        <v>46</v>
      </c>
      <c r="J63" s="53">
        <f t="shared" si="0"/>
        <v>20768.273875426814</v>
      </c>
      <c r="K63" s="54">
        <f t="shared" si="1"/>
        <v>8983.336794024146</v>
      </c>
      <c r="L63" s="54">
        <f t="shared" si="2"/>
        <v>11784.937081402668</v>
      </c>
      <c r="M63" s="54">
        <f t="shared" si="3"/>
        <v>1172830.9038888144</v>
      </c>
      <c r="P63" s="49">
        <f t="shared" si="18"/>
        <v>46</v>
      </c>
      <c r="Q63" s="53">
        <f t="shared" si="4"/>
        <v>24001.230262238576</v>
      </c>
      <c r="R63" s="54">
        <f t="shared" si="5"/>
        <v>7674.3287756772161</v>
      </c>
      <c r="S63" s="54">
        <f t="shared" si="6"/>
        <v>16326.901486561361</v>
      </c>
      <c r="T63" s="54">
        <f t="shared" si="7"/>
        <v>995672.49750384071</v>
      </c>
      <c r="W63" s="49">
        <f t="shared" si="27"/>
        <v>46</v>
      </c>
      <c r="X63" s="53">
        <f t="shared" si="8"/>
        <v>29507.777148427958</v>
      </c>
      <c r="Y63" s="54">
        <f t="shared" si="28"/>
        <v>5444.7552321461762</v>
      </c>
      <c r="Z63" s="54">
        <f t="shared" si="29"/>
        <v>24063.021916281781</v>
      </c>
      <c r="AA63" s="54">
        <f t="shared" si="30"/>
        <v>693926.6790260711</v>
      </c>
      <c r="AD63" s="49">
        <f t="shared" si="20"/>
        <v>46</v>
      </c>
      <c r="AE63" s="53">
        <f t="shared" si="12"/>
        <v>33967.300199768913</v>
      </c>
      <c r="AF63" s="54">
        <f t="shared" si="13"/>
        <v>3639.1164502493907</v>
      </c>
      <c r="AG63" s="54">
        <f t="shared" si="14"/>
        <v>30328.183749519521</v>
      </c>
      <c r="AH63" s="54">
        <f t="shared" si="15"/>
        <v>449555.3041954551</v>
      </c>
    </row>
    <row r="64" spans="2:34" x14ac:dyDescent="0.25">
      <c r="B64" s="49">
        <f t="shared" si="16"/>
        <v>47</v>
      </c>
      <c r="C64" s="56">
        <f t="shared" si="26"/>
        <v>16655.156704544497</v>
      </c>
      <c r="D64" s="55">
        <f>F63*D8</f>
        <v>10603.168721483718</v>
      </c>
      <c r="E64" s="54">
        <f t="shared" si="23"/>
        <v>6051.9879830607788</v>
      </c>
      <c r="F64" s="54">
        <f t="shared" si="24"/>
        <v>1392168.0632016053</v>
      </c>
      <c r="I64" s="49">
        <f t="shared" si="17"/>
        <v>47</v>
      </c>
      <c r="J64" s="53">
        <f t="shared" si="0"/>
        <v>20768.273875426814</v>
      </c>
      <c r="K64" s="54">
        <f t="shared" si="1"/>
        <v>8893.9676878235096</v>
      </c>
      <c r="L64" s="54">
        <f t="shared" si="2"/>
        <v>11874.306187603304</v>
      </c>
      <c r="M64" s="54">
        <f t="shared" si="3"/>
        <v>1160956.597701211</v>
      </c>
      <c r="P64" s="49">
        <f t="shared" si="18"/>
        <v>47</v>
      </c>
      <c r="Q64" s="53">
        <f t="shared" si="4"/>
        <v>24001.230262238576</v>
      </c>
      <c r="R64" s="54">
        <f t="shared" si="5"/>
        <v>7550.5164394041258</v>
      </c>
      <c r="S64" s="54">
        <f t="shared" si="6"/>
        <v>16450.713822834448</v>
      </c>
      <c r="T64" s="54">
        <f t="shared" si="7"/>
        <v>979221.78368100629</v>
      </c>
      <c r="W64" s="49">
        <f t="shared" si="27"/>
        <v>47</v>
      </c>
      <c r="X64" s="53">
        <f t="shared" si="8"/>
        <v>29507.777148427958</v>
      </c>
      <c r="Y64" s="54">
        <f t="shared" si="28"/>
        <v>5262.2773159477056</v>
      </c>
      <c r="Z64" s="54">
        <f t="shared" si="29"/>
        <v>24245.499832480251</v>
      </c>
      <c r="AA64" s="54">
        <f t="shared" si="30"/>
        <v>669681.17919359088</v>
      </c>
      <c r="AD64" s="49">
        <f t="shared" si="20"/>
        <v>47</v>
      </c>
      <c r="AE64" s="53">
        <f t="shared" si="12"/>
        <v>33967.300199768913</v>
      </c>
      <c r="AF64" s="54">
        <f t="shared" si="13"/>
        <v>3409.1277234822014</v>
      </c>
      <c r="AG64" s="54">
        <f t="shared" si="14"/>
        <v>30558.172476286712</v>
      </c>
      <c r="AH64" s="54">
        <f t="shared" si="15"/>
        <v>418997.13171916839</v>
      </c>
    </row>
    <row r="65" spans="2:34" x14ac:dyDescent="0.25">
      <c r="B65" s="49">
        <f t="shared" si="16"/>
        <v>48</v>
      </c>
      <c r="C65" s="56">
        <f t="shared" si="26"/>
        <v>16655.156704544497</v>
      </c>
      <c r="D65" s="55">
        <f>F64*D8</f>
        <v>10557.27447927884</v>
      </c>
      <c r="E65" s="54">
        <f t="shared" si="23"/>
        <v>6097.8822252656573</v>
      </c>
      <c r="F65" s="54">
        <f t="shared" si="24"/>
        <v>1386070.1809763396</v>
      </c>
      <c r="I65" s="49">
        <f t="shared" si="17"/>
        <v>48</v>
      </c>
      <c r="J65" s="53">
        <f t="shared" si="0"/>
        <v>20768.273875426814</v>
      </c>
      <c r="K65" s="54">
        <f t="shared" si="1"/>
        <v>8803.9208659008509</v>
      </c>
      <c r="L65" s="54">
        <f t="shared" si="2"/>
        <v>11964.353009525963</v>
      </c>
      <c r="M65" s="54">
        <f t="shared" si="3"/>
        <v>1148992.2446916851</v>
      </c>
      <c r="P65" s="49">
        <f t="shared" si="18"/>
        <v>48</v>
      </c>
      <c r="Q65" s="53">
        <f t="shared" si="4"/>
        <v>24001.230262238576</v>
      </c>
      <c r="R65" s="54">
        <f t="shared" si="5"/>
        <v>7425.7651929142976</v>
      </c>
      <c r="S65" s="54">
        <f t="shared" si="6"/>
        <v>16575.46506932428</v>
      </c>
      <c r="T65" s="54">
        <f t="shared" si="7"/>
        <v>962646.31861168204</v>
      </c>
      <c r="W65" s="49">
        <f t="shared" si="27"/>
        <v>48</v>
      </c>
      <c r="X65" s="53">
        <f t="shared" si="8"/>
        <v>29507.777148427958</v>
      </c>
      <c r="Y65" s="54">
        <f t="shared" si="28"/>
        <v>5078.4156088847312</v>
      </c>
      <c r="Z65" s="54">
        <f t="shared" si="29"/>
        <v>24429.361539543228</v>
      </c>
      <c r="AA65" s="54">
        <f t="shared" si="30"/>
        <v>645251.81765404763</v>
      </c>
      <c r="AD65" s="49">
        <f t="shared" si="20"/>
        <v>48</v>
      </c>
      <c r="AE65" s="53">
        <f t="shared" si="12"/>
        <v>33967.300199768913</v>
      </c>
      <c r="AF65" s="54">
        <f t="shared" si="13"/>
        <v>3177.3949155370269</v>
      </c>
      <c r="AG65" s="54">
        <f t="shared" si="14"/>
        <v>30789.905284231885</v>
      </c>
      <c r="AH65" s="54">
        <f t="shared" si="15"/>
        <v>388207.22643493651</v>
      </c>
    </row>
    <row r="66" spans="2:34" x14ac:dyDescent="0.25">
      <c r="B66" s="49">
        <f t="shared" si="16"/>
        <v>49</v>
      </c>
      <c r="C66" s="56">
        <f t="shared" si="26"/>
        <v>16655.156704544497</v>
      </c>
      <c r="D66" s="55">
        <f>F65*D8</f>
        <v>10511.032205737241</v>
      </c>
      <c r="E66" s="54">
        <f t="shared" si="23"/>
        <v>6144.1244988072558</v>
      </c>
      <c r="F66" s="54">
        <f t="shared" si="24"/>
        <v>1379926.0564775323</v>
      </c>
      <c r="I66" s="49">
        <f t="shared" si="17"/>
        <v>49</v>
      </c>
      <c r="J66" s="53">
        <f t="shared" si="0"/>
        <v>20768.273875426814</v>
      </c>
      <c r="K66" s="54">
        <f t="shared" si="1"/>
        <v>8713.1911889119456</v>
      </c>
      <c r="L66" s="54">
        <f t="shared" si="2"/>
        <v>12055.082686514868</v>
      </c>
      <c r="M66" s="54">
        <f t="shared" si="3"/>
        <v>1136937.1620051702</v>
      </c>
      <c r="P66" s="49">
        <f t="shared" si="18"/>
        <v>49</v>
      </c>
      <c r="Q66" s="53">
        <f t="shared" si="4"/>
        <v>24001.230262238576</v>
      </c>
      <c r="R66" s="54">
        <f t="shared" si="5"/>
        <v>7300.0679161385888</v>
      </c>
      <c r="S66" s="54">
        <f t="shared" si="6"/>
        <v>16701.162346099987</v>
      </c>
      <c r="T66" s="54">
        <f t="shared" si="7"/>
        <v>945945.15626558207</v>
      </c>
      <c r="W66" s="49">
        <f t="shared" si="27"/>
        <v>49</v>
      </c>
      <c r="X66" s="53">
        <f t="shared" si="8"/>
        <v>29507.777148427958</v>
      </c>
      <c r="Y66" s="54">
        <f t="shared" si="28"/>
        <v>4893.1596172098616</v>
      </c>
      <c r="Z66" s="54">
        <f t="shared" si="29"/>
        <v>24614.617531218097</v>
      </c>
      <c r="AA66" s="54">
        <f t="shared" si="30"/>
        <v>620637.20012282953</v>
      </c>
      <c r="AD66" s="49">
        <f t="shared" si="20"/>
        <v>49</v>
      </c>
      <c r="AE66" s="53">
        <f t="shared" si="12"/>
        <v>33967.300199768913</v>
      </c>
      <c r="AF66" s="54">
        <f t="shared" si="13"/>
        <v>2943.9048004649353</v>
      </c>
      <c r="AG66" s="54">
        <f t="shared" si="14"/>
        <v>31023.39539930398</v>
      </c>
      <c r="AH66" s="54">
        <f t="shared" si="15"/>
        <v>357183.83103563252</v>
      </c>
    </row>
    <row r="67" spans="2:34" x14ac:dyDescent="0.25">
      <c r="B67" s="49">
        <f t="shared" si="16"/>
        <v>50</v>
      </c>
      <c r="C67" s="56">
        <f t="shared" si="26"/>
        <v>16655.156704544497</v>
      </c>
      <c r="D67" s="55">
        <f>F66*D8</f>
        <v>10464.439261621286</v>
      </c>
      <c r="E67" s="54">
        <f t="shared" si="23"/>
        <v>6190.7174429232109</v>
      </c>
      <c r="F67" s="54">
        <f t="shared" si="24"/>
        <v>1373735.339034609</v>
      </c>
      <c r="I67" s="49">
        <f t="shared" si="17"/>
        <v>50</v>
      </c>
      <c r="J67" s="53">
        <f t="shared" si="0"/>
        <v>20768.273875426814</v>
      </c>
      <c r="K67" s="54">
        <f t="shared" si="1"/>
        <v>8621.7734785392076</v>
      </c>
      <c r="L67" s="54">
        <f t="shared" si="2"/>
        <v>12146.500396887606</v>
      </c>
      <c r="M67" s="54">
        <f t="shared" si="3"/>
        <v>1124790.6616082827</v>
      </c>
      <c r="P67" s="49">
        <f t="shared" si="18"/>
        <v>50</v>
      </c>
      <c r="Q67" s="53">
        <f t="shared" si="4"/>
        <v>24001.230262238576</v>
      </c>
      <c r="R67" s="54">
        <f t="shared" si="5"/>
        <v>7173.4174350139974</v>
      </c>
      <c r="S67" s="54">
        <f t="shared" si="6"/>
        <v>16827.812827224578</v>
      </c>
      <c r="T67" s="54">
        <f t="shared" si="7"/>
        <v>929117.34343835746</v>
      </c>
      <c r="W67" s="49">
        <f t="shared" si="27"/>
        <v>50</v>
      </c>
      <c r="X67" s="53">
        <f t="shared" si="8"/>
        <v>29507.777148427958</v>
      </c>
      <c r="Y67" s="54">
        <f t="shared" si="28"/>
        <v>4706.4987675981238</v>
      </c>
      <c r="Z67" s="54">
        <f t="shared" si="29"/>
        <v>24801.278380829834</v>
      </c>
      <c r="AA67" s="54">
        <f t="shared" si="30"/>
        <v>595835.92174199969</v>
      </c>
      <c r="AD67" s="49">
        <f t="shared" si="20"/>
        <v>50</v>
      </c>
      <c r="AE67" s="53">
        <f t="shared" si="12"/>
        <v>33967.300199768913</v>
      </c>
      <c r="AF67" s="54">
        <f t="shared" si="13"/>
        <v>2708.6440520202132</v>
      </c>
      <c r="AG67" s="54">
        <f t="shared" si="14"/>
        <v>31258.656147748701</v>
      </c>
      <c r="AH67" s="54">
        <f t="shared" si="15"/>
        <v>325925.17488788383</v>
      </c>
    </row>
    <row r="68" spans="2:34" x14ac:dyDescent="0.25">
      <c r="B68" s="49">
        <f t="shared" si="16"/>
        <v>51</v>
      </c>
      <c r="C68" s="56">
        <f t="shared" si="26"/>
        <v>16655.156704544497</v>
      </c>
      <c r="D68" s="55">
        <f>F67*D8</f>
        <v>10417.492987679119</v>
      </c>
      <c r="E68" s="54">
        <f t="shared" si="23"/>
        <v>6237.6637168653779</v>
      </c>
      <c r="F68" s="54">
        <f t="shared" si="24"/>
        <v>1367497.6753177436</v>
      </c>
      <c r="I68" s="49">
        <f t="shared" si="17"/>
        <v>51</v>
      </c>
      <c r="J68" s="53">
        <f t="shared" si="0"/>
        <v>20768.273875426814</v>
      </c>
      <c r="K68" s="54">
        <f t="shared" si="1"/>
        <v>8529.6625171961441</v>
      </c>
      <c r="L68" s="54">
        <f t="shared" si="2"/>
        <v>12238.61135823067</v>
      </c>
      <c r="M68" s="54">
        <f t="shared" si="3"/>
        <v>1112552.050250052</v>
      </c>
      <c r="P68" s="49">
        <f t="shared" si="18"/>
        <v>51</v>
      </c>
      <c r="Q68" s="53">
        <f t="shared" si="4"/>
        <v>24001.230262238576</v>
      </c>
      <c r="R68" s="54">
        <f t="shared" si="5"/>
        <v>7045.8065210742107</v>
      </c>
      <c r="S68" s="54">
        <f t="shared" si="6"/>
        <v>16955.423741164366</v>
      </c>
      <c r="T68" s="54">
        <f t="shared" si="7"/>
        <v>912161.91969719308</v>
      </c>
      <c r="W68" s="49">
        <f t="shared" si="27"/>
        <v>51</v>
      </c>
      <c r="X68" s="53">
        <f t="shared" si="8"/>
        <v>29507.777148427958</v>
      </c>
      <c r="Y68" s="54">
        <f t="shared" si="28"/>
        <v>4518.4224065434973</v>
      </c>
      <c r="Z68" s="54">
        <f t="shared" si="29"/>
        <v>24989.354741884461</v>
      </c>
      <c r="AA68" s="54">
        <f t="shared" si="30"/>
        <v>570846.56700011517</v>
      </c>
      <c r="AD68" s="49">
        <f t="shared" si="20"/>
        <v>51</v>
      </c>
      <c r="AE68" s="53">
        <f t="shared" si="12"/>
        <v>33967.300199768913</v>
      </c>
      <c r="AF68" s="54">
        <f t="shared" si="13"/>
        <v>2471.5992428997856</v>
      </c>
      <c r="AG68" s="54">
        <f t="shared" si="14"/>
        <v>31495.700956869128</v>
      </c>
      <c r="AH68" s="54">
        <f t="shared" si="15"/>
        <v>294429.47393101471</v>
      </c>
    </row>
    <row r="69" spans="2:34" x14ac:dyDescent="0.25">
      <c r="B69" s="49">
        <f t="shared" si="16"/>
        <v>52</v>
      </c>
      <c r="C69" s="56">
        <f t="shared" si="26"/>
        <v>16655.156704544497</v>
      </c>
      <c r="D69" s="55">
        <f>F68*D8</f>
        <v>10370.190704492888</v>
      </c>
      <c r="E69" s="54">
        <f t="shared" si="23"/>
        <v>6284.9660000516087</v>
      </c>
      <c r="F69" s="54">
        <f t="shared" si="24"/>
        <v>1361212.7093176919</v>
      </c>
      <c r="I69" s="49">
        <f t="shared" si="17"/>
        <v>52</v>
      </c>
      <c r="J69" s="53">
        <f t="shared" si="0"/>
        <v>20768.273875426814</v>
      </c>
      <c r="K69" s="54">
        <f t="shared" si="1"/>
        <v>8436.8530477295608</v>
      </c>
      <c r="L69" s="54">
        <f t="shared" si="2"/>
        <v>12331.420827697253</v>
      </c>
      <c r="M69" s="54">
        <f t="shared" si="3"/>
        <v>1100220.6294223547</v>
      </c>
      <c r="P69" s="49">
        <f t="shared" si="18"/>
        <v>52</v>
      </c>
      <c r="Q69" s="53">
        <f t="shared" si="4"/>
        <v>24001.230262238576</v>
      </c>
      <c r="R69" s="54">
        <f t="shared" si="5"/>
        <v>6917.2278910370478</v>
      </c>
      <c r="S69" s="54">
        <f t="shared" si="6"/>
        <v>17084.002371201528</v>
      </c>
      <c r="T69" s="54">
        <f t="shared" si="7"/>
        <v>895077.91732599156</v>
      </c>
      <c r="W69" s="49">
        <f t="shared" si="27"/>
        <v>52</v>
      </c>
      <c r="X69" s="53">
        <f t="shared" si="8"/>
        <v>29507.777148427958</v>
      </c>
      <c r="Y69" s="54">
        <f t="shared" si="28"/>
        <v>4328.9197997508736</v>
      </c>
      <c r="Z69" s="54">
        <f t="shared" si="29"/>
        <v>25178.857348677084</v>
      </c>
      <c r="AA69" s="54">
        <f t="shared" si="30"/>
        <v>545667.70965143805</v>
      </c>
      <c r="AD69" s="49">
        <f t="shared" si="20"/>
        <v>52</v>
      </c>
      <c r="AE69" s="53">
        <f t="shared" si="12"/>
        <v>33967.300199768913</v>
      </c>
      <c r="AF69" s="54">
        <f t="shared" si="13"/>
        <v>2232.7568439768615</v>
      </c>
      <c r="AG69" s="54">
        <f t="shared" si="14"/>
        <v>31734.543355792051</v>
      </c>
      <c r="AH69" s="54">
        <f t="shared" si="15"/>
        <v>262694.93057522265</v>
      </c>
    </row>
    <row r="70" spans="2:34" x14ac:dyDescent="0.25">
      <c r="B70" s="49">
        <f t="shared" si="16"/>
        <v>53</v>
      </c>
      <c r="C70" s="56">
        <f t="shared" si="26"/>
        <v>16655.156704544497</v>
      </c>
      <c r="D70" s="55">
        <f>F69*D8</f>
        <v>10322.52971232583</v>
      </c>
      <c r="E70" s="54">
        <f t="shared" si="23"/>
        <v>6332.6269922186675</v>
      </c>
      <c r="F70" s="54">
        <f t="shared" si="24"/>
        <v>1354880.0823254732</v>
      </c>
      <c r="I70" s="49">
        <f t="shared" si="17"/>
        <v>53</v>
      </c>
      <c r="J70" s="53">
        <f t="shared" si="0"/>
        <v>20768.273875426814</v>
      </c>
      <c r="K70" s="54">
        <f t="shared" si="1"/>
        <v>8343.3397731195237</v>
      </c>
      <c r="L70" s="54">
        <f t="shared" si="2"/>
        <v>12424.93410230729</v>
      </c>
      <c r="M70" s="54">
        <f t="shared" si="3"/>
        <v>1087795.6953200474</v>
      </c>
      <c r="P70" s="49">
        <f t="shared" si="18"/>
        <v>53</v>
      </c>
      <c r="Q70" s="53">
        <f t="shared" si="4"/>
        <v>24001.230262238576</v>
      </c>
      <c r="R70" s="54">
        <f t="shared" si="5"/>
        <v>6787.6742063887696</v>
      </c>
      <c r="S70" s="54">
        <f t="shared" si="6"/>
        <v>17213.556055849807</v>
      </c>
      <c r="T70" s="54">
        <f t="shared" si="7"/>
        <v>877864.36127014179</v>
      </c>
      <c r="W70" s="49">
        <f t="shared" si="27"/>
        <v>53</v>
      </c>
      <c r="X70" s="53">
        <f t="shared" si="8"/>
        <v>29507.777148427958</v>
      </c>
      <c r="Y70" s="54">
        <f t="shared" si="28"/>
        <v>4137.9801315234054</v>
      </c>
      <c r="Z70" s="54">
        <f t="shared" si="29"/>
        <v>25369.797016904551</v>
      </c>
      <c r="AA70" s="54">
        <f t="shared" si="30"/>
        <v>520297.91263453348</v>
      </c>
      <c r="AD70" s="49">
        <f t="shared" si="20"/>
        <v>53</v>
      </c>
      <c r="AE70" s="53">
        <f t="shared" si="12"/>
        <v>33967.300199768913</v>
      </c>
      <c r="AF70" s="54">
        <f t="shared" si="13"/>
        <v>1992.1032235287719</v>
      </c>
      <c r="AG70" s="54">
        <f t="shared" si="14"/>
        <v>31975.196976240142</v>
      </c>
      <c r="AH70" s="54">
        <f t="shared" si="15"/>
        <v>230719.73359898251</v>
      </c>
    </row>
    <row r="71" spans="2:34" x14ac:dyDescent="0.25">
      <c r="B71" s="49">
        <f t="shared" si="16"/>
        <v>54</v>
      </c>
      <c r="C71" s="56">
        <f t="shared" si="26"/>
        <v>16655.156704544497</v>
      </c>
      <c r="D71" s="55">
        <f>F70*D8</f>
        <v>10274.507290968171</v>
      </c>
      <c r="E71" s="54">
        <f t="shared" si="23"/>
        <v>6380.649413576326</v>
      </c>
      <c r="F71" s="54">
        <f t="shared" si="24"/>
        <v>1348499.4329118968</v>
      </c>
      <c r="I71" s="49">
        <f t="shared" si="17"/>
        <v>54</v>
      </c>
      <c r="J71" s="53">
        <f t="shared" si="0"/>
        <v>20768.273875426814</v>
      </c>
      <c r="K71" s="54">
        <f t="shared" si="1"/>
        <v>8249.1173561770265</v>
      </c>
      <c r="L71" s="54">
        <f t="shared" si="2"/>
        <v>12519.156519249787</v>
      </c>
      <c r="M71" s="54">
        <f t="shared" si="3"/>
        <v>1075276.5388007977</v>
      </c>
      <c r="P71" s="49">
        <f t="shared" si="18"/>
        <v>54</v>
      </c>
      <c r="Q71" s="53">
        <f t="shared" si="4"/>
        <v>24001.230262238576</v>
      </c>
      <c r="R71" s="54">
        <f t="shared" si="5"/>
        <v>6657.1380729652419</v>
      </c>
      <c r="S71" s="54">
        <f t="shared" si="6"/>
        <v>17344.092189273335</v>
      </c>
      <c r="T71" s="54">
        <f t="shared" si="7"/>
        <v>860520.26908086846</v>
      </c>
      <c r="W71" s="49">
        <f t="shared" si="27"/>
        <v>54</v>
      </c>
      <c r="X71" s="53">
        <f t="shared" si="8"/>
        <v>29507.777148427958</v>
      </c>
      <c r="Y71" s="54">
        <f t="shared" si="28"/>
        <v>3945.5925041452124</v>
      </c>
      <c r="Z71" s="54">
        <f t="shared" si="29"/>
        <v>25562.184644282745</v>
      </c>
      <c r="AA71" s="54">
        <f t="shared" si="30"/>
        <v>494735.72799025074</v>
      </c>
      <c r="AD71" s="49">
        <f t="shared" si="20"/>
        <v>54</v>
      </c>
      <c r="AE71" s="53">
        <f t="shared" si="12"/>
        <v>33967.300199768913</v>
      </c>
      <c r="AF71" s="54">
        <f t="shared" si="13"/>
        <v>1749.6246464589508</v>
      </c>
      <c r="AG71" s="54">
        <f t="shared" si="14"/>
        <v>32217.675553309964</v>
      </c>
      <c r="AH71" s="54">
        <f t="shared" si="15"/>
        <v>198502.05804567254</v>
      </c>
    </row>
    <row r="72" spans="2:34" x14ac:dyDescent="0.25">
      <c r="B72" s="49">
        <f t="shared" si="16"/>
        <v>55</v>
      </c>
      <c r="C72" s="56">
        <f t="shared" si="26"/>
        <v>16655.156704544497</v>
      </c>
      <c r="D72" s="55">
        <f>F71*D8</f>
        <v>10226.120699581885</v>
      </c>
      <c r="E72" s="54">
        <f t="shared" si="23"/>
        <v>6429.0360049626124</v>
      </c>
      <c r="F72" s="54">
        <f t="shared" si="24"/>
        <v>1342070.3969069342</v>
      </c>
      <c r="I72" s="49">
        <f t="shared" si="17"/>
        <v>55</v>
      </c>
      <c r="J72" s="53">
        <f t="shared" si="0"/>
        <v>20768.273875426814</v>
      </c>
      <c r="K72" s="54">
        <f t="shared" si="1"/>
        <v>8154.180419239382</v>
      </c>
      <c r="L72" s="54">
        <f t="shared" si="2"/>
        <v>12614.093456187431</v>
      </c>
      <c r="M72" s="54">
        <f t="shared" si="3"/>
        <v>1062662.4453446101</v>
      </c>
      <c r="P72" s="49">
        <f t="shared" si="18"/>
        <v>55</v>
      </c>
      <c r="Q72" s="53">
        <f t="shared" si="4"/>
        <v>24001.230262238576</v>
      </c>
      <c r="R72" s="54">
        <f t="shared" si="5"/>
        <v>6525.6120405299189</v>
      </c>
      <c r="S72" s="54">
        <f t="shared" si="6"/>
        <v>17475.618221708657</v>
      </c>
      <c r="T72" s="54">
        <f t="shared" si="7"/>
        <v>843044.65085915977</v>
      </c>
      <c r="W72" s="49">
        <f t="shared" si="27"/>
        <v>55</v>
      </c>
      <c r="X72" s="53">
        <f t="shared" si="8"/>
        <v>29507.777148427958</v>
      </c>
      <c r="Y72" s="54">
        <f t="shared" si="28"/>
        <v>3751.7459372594017</v>
      </c>
      <c r="Z72" s="54">
        <f t="shared" si="29"/>
        <v>25756.031211168556</v>
      </c>
      <c r="AA72" s="54">
        <f t="shared" si="30"/>
        <v>468979.69677908218</v>
      </c>
      <c r="AD72" s="49">
        <f t="shared" si="20"/>
        <v>55</v>
      </c>
      <c r="AE72" s="53">
        <f t="shared" si="12"/>
        <v>33967.300199768913</v>
      </c>
      <c r="AF72" s="54">
        <f t="shared" si="13"/>
        <v>1505.3072735130168</v>
      </c>
      <c r="AG72" s="54">
        <f t="shared" si="14"/>
        <v>32461.992926255898</v>
      </c>
      <c r="AH72" s="54">
        <f t="shared" si="15"/>
        <v>166040.06511941666</v>
      </c>
    </row>
    <row r="73" spans="2:34" x14ac:dyDescent="0.25">
      <c r="B73" s="49">
        <f t="shared" si="16"/>
        <v>56</v>
      </c>
      <c r="C73" s="56">
        <f t="shared" si="26"/>
        <v>16655.156704544497</v>
      </c>
      <c r="D73" s="55">
        <f>F72*D8</f>
        <v>10177.36717654425</v>
      </c>
      <c r="E73" s="54">
        <f t="shared" si="23"/>
        <v>6477.7895280002467</v>
      </c>
      <c r="F73" s="54">
        <f t="shared" si="24"/>
        <v>1335592.607378934</v>
      </c>
      <c r="I73" s="49">
        <f t="shared" si="17"/>
        <v>56</v>
      </c>
      <c r="J73" s="53">
        <f t="shared" si="0"/>
        <v>20768.273875426814</v>
      </c>
      <c r="K73" s="54">
        <f t="shared" si="1"/>
        <v>8058.5235438632935</v>
      </c>
      <c r="L73" s="54">
        <f t="shared" si="2"/>
        <v>12709.75033156352</v>
      </c>
      <c r="M73" s="54">
        <f t="shared" si="3"/>
        <v>1049952.6950130467</v>
      </c>
      <c r="P73" s="49">
        <f t="shared" si="18"/>
        <v>56</v>
      </c>
      <c r="Q73" s="53">
        <f t="shared" si="4"/>
        <v>24001.230262238576</v>
      </c>
      <c r="R73" s="54">
        <f t="shared" si="5"/>
        <v>6393.0886023486282</v>
      </c>
      <c r="S73" s="54">
        <f t="shared" si="6"/>
        <v>17608.141659889949</v>
      </c>
      <c r="T73" s="54">
        <f t="shared" si="7"/>
        <v>825436.50919926981</v>
      </c>
      <c r="W73" s="49">
        <f t="shared" si="27"/>
        <v>56</v>
      </c>
      <c r="X73" s="53">
        <f t="shared" si="8"/>
        <v>29507.777148427958</v>
      </c>
      <c r="Y73" s="54">
        <f t="shared" si="28"/>
        <v>3556.4293672413733</v>
      </c>
      <c r="Z73" s="54">
        <f t="shared" si="29"/>
        <v>25951.347781186585</v>
      </c>
      <c r="AA73" s="54">
        <f t="shared" si="30"/>
        <v>443028.34899789561</v>
      </c>
      <c r="AD73" s="49">
        <f t="shared" si="20"/>
        <v>56</v>
      </c>
      <c r="AE73" s="53">
        <f t="shared" si="12"/>
        <v>33967.300199768913</v>
      </c>
      <c r="AF73" s="54">
        <f t="shared" si="13"/>
        <v>1259.1371604889096</v>
      </c>
      <c r="AG73" s="54">
        <f t="shared" si="14"/>
        <v>32708.163039280003</v>
      </c>
      <c r="AH73" s="54">
        <f t="shared" si="15"/>
        <v>133331.90208013664</v>
      </c>
    </row>
    <row r="74" spans="2:34" x14ac:dyDescent="0.25">
      <c r="B74" s="49">
        <f t="shared" si="16"/>
        <v>57</v>
      </c>
      <c r="C74" s="56">
        <f t="shared" si="26"/>
        <v>16655.156704544497</v>
      </c>
      <c r="D74" s="55">
        <f>F73*D8</f>
        <v>10128.243939290251</v>
      </c>
      <c r="E74" s="54">
        <f t="shared" si="23"/>
        <v>6526.9127652542466</v>
      </c>
      <c r="F74" s="54">
        <f t="shared" si="24"/>
        <v>1329065.6946136798</v>
      </c>
      <c r="I74" s="49">
        <f t="shared" si="17"/>
        <v>57</v>
      </c>
      <c r="J74" s="53">
        <f t="shared" si="0"/>
        <v>20768.273875426814</v>
      </c>
      <c r="K74" s="54">
        <f t="shared" si="1"/>
        <v>7962.1412705156044</v>
      </c>
      <c r="L74" s="54">
        <f t="shared" si="2"/>
        <v>12806.13260491121</v>
      </c>
      <c r="M74" s="54">
        <f t="shared" si="3"/>
        <v>1037146.5624081355</v>
      </c>
      <c r="P74" s="49">
        <f t="shared" si="18"/>
        <v>57</v>
      </c>
      <c r="Q74" s="53">
        <f t="shared" si="4"/>
        <v>24001.230262238576</v>
      </c>
      <c r="R74" s="54">
        <f t="shared" si="5"/>
        <v>6259.5601947611294</v>
      </c>
      <c r="S74" s="54">
        <f t="shared" si="6"/>
        <v>17741.670067477447</v>
      </c>
      <c r="T74" s="54">
        <f t="shared" si="7"/>
        <v>807694.83913179231</v>
      </c>
      <c r="W74" s="49">
        <f t="shared" si="27"/>
        <v>57</v>
      </c>
      <c r="X74" s="53">
        <f t="shared" si="8"/>
        <v>29507.777148427958</v>
      </c>
      <c r="Y74" s="54">
        <f t="shared" si="28"/>
        <v>3359.6316465673749</v>
      </c>
      <c r="Z74" s="54">
        <f t="shared" si="29"/>
        <v>26148.145501860585</v>
      </c>
      <c r="AA74" s="54">
        <f t="shared" si="30"/>
        <v>416880.20349603501</v>
      </c>
      <c r="AD74" s="49">
        <f t="shared" si="20"/>
        <v>57</v>
      </c>
      <c r="AE74" s="53">
        <f t="shared" si="12"/>
        <v>33967.300199768913</v>
      </c>
      <c r="AF74" s="54">
        <f t="shared" si="13"/>
        <v>1011.1002574410362</v>
      </c>
      <c r="AG74" s="54">
        <f t="shared" si="14"/>
        <v>32956.199942327876</v>
      </c>
      <c r="AH74" s="54">
        <f t="shared" si="15"/>
        <v>100375.70213780877</v>
      </c>
    </row>
    <row r="75" spans="2:34" x14ac:dyDescent="0.25">
      <c r="B75" s="49">
        <f t="shared" si="16"/>
        <v>58</v>
      </c>
      <c r="C75" s="56">
        <f t="shared" si="26"/>
        <v>16655.156704544497</v>
      </c>
      <c r="D75" s="55">
        <f>F74*D8</f>
        <v>10078.748184153739</v>
      </c>
      <c r="E75" s="54">
        <f t="shared" si="23"/>
        <v>6576.408520390758</v>
      </c>
      <c r="F75" s="54">
        <f t="shared" si="24"/>
        <v>1322489.286093289</v>
      </c>
      <c r="I75" s="49">
        <f t="shared" si="17"/>
        <v>58</v>
      </c>
      <c r="J75" s="53">
        <f t="shared" si="0"/>
        <v>20768.273875426814</v>
      </c>
      <c r="K75" s="54">
        <f t="shared" si="1"/>
        <v>7865.0280982616941</v>
      </c>
      <c r="L75" s="54">
        <f t="shared" si="2"/>
        <v>12903.245777165121</v>
      </c>
      <c r="M75" s="54">
        <f t="shared" si="3"/>
        <v>1024243.3166309703</v>
      </c>
      <c r="P75" s="49">
        <f t="shared" si="18"/>
        <v>58</v>
      </c>
      <c r="Q75" s="53">
        <f t="shared" si="4"/>
        <v>24001.230262238576</v>
      </c>
      <c r="R75" s="54">
        <f t="shared" si="5"/>
        <v>6125.0191967494247</v>
      </c>
      <c r="S75" s="54">
        <f t="shared" si="6"/>
        <v>17876.211065489151</v>
      </c>
      <c r="T75" s="54">
        <f t="shared" si="7"/>
        <v>789818.62806630321</v>
      </c>
      <c r="W75" s="49">
        <f t="shared" si="27"/>
        <v>58</v>
      </c>
      <c r="X75" s="53">
        <f t="shared" si="8"/>
        <v>29507.777148427958</v>
      </c>
      <c r="Y75" s="54">
        <f t="shared" si="28"/>
        <v>3161.3415431782655</v>
      </c>
      <c r="Z75" s="54">
        <f t="shared" si="29"/>
        <v>26346.435605249691</v>
      </c>
      <c r="AA75" s="54">
        <f t="shared" si="30"/>
        <v>390533.7678907853</v>
      </c>
      <c r="AD75" s="49">
        <f t="shared" si="20"/>
        <v>58</v>
      </c>
      <c r="AE75" s="53">
        <f t="shared" si="12"/>
        <v>33967.300199768913</v>
      </c>
      <c r="AF75" s="54">
        <f t="shared" si="13"/>
        <v>761.18240787838317</v>
      </c>
      <c r="AG75" s="54">
        <f t="shared" si="14"/>
        <v>33206.11779189053</v>
      </c>
      <c r="AH75" s="54">
        <f t="shared" si="15"/>
        <v>67169.584345918236</v>
      </c>
    </row>
    <row r="76" spans="2:34" x14ac:dyDescent="0.25">
      <c r="B76" s="49">
        <f t="shared" si="16"/>
        <v>59</v>
      </c>
      <c r="C76" s="56">
        <f t="shared" si="26"/>
        <v>16655.156704544497</v>
      </c>
      <c r="D76" s="55">
        <f>F75*D8</f>
        <v>10028.877086207442</v>
      </c>
      <c r="E76" s="54">
        <f t="shared" si="23"/>
        <v>6626.2796183370556</v>
      </c>
      <c r="F76" s="54">
        <f t="shared" si="24"/>
        <v>1315863.006474952</v>
      </c>
      <c r="I76" s="49">
        <f t="shared" si="17"/>
        <v>59</v>
      </c>
      <c r="J76" s="53">
        <f t="shared" si="0"/>
        <v>20768.273875426814</v>
      </c>
      <c r="K76" s="54">
        <f t="shared" si="1"/>
        <v>7767.178484451525</v>
      </c>
      <c r="L76" s="54">
        <f t="shared" si="2"/>
        <v>13001.09539097529</v>
      </c>
      <c r="M76" s="54">
        <f t="shared" si="3"/>
        <v>1011242.2212399951</v>
      </c>
      <c r="P76" s="49">
        <f t="shared" si="18"/>
        <v>59</v>
      </c>
      <c r="Q76" s="53">
        <f t="shared" si="4"/>
        <v>24001.230262238576</v>
      </c>
      <c r="R76" s="54">
        <f t="shared" si="5"/>
        <v>5989.4579295027997</v>
      </c>
      <c r="S76" s="54">
        <f t="shared" si="6"/>
        <v>18011.772332735774</v>
      </c>
      <c r="T76" s="54">
        <f t="shared" si="7"/>
        <v>771806.85573356738</v>
      </c>
      <c r="W76" s="49">
        <f t="shared" si="27"/>
        <v>59</v>
      </c>
      <c r="X76" s="53">
        <f t="shared" si="8"/>
        <v>29507.777148427958</v>
      </c>
      <c r="Y76" s="54">
        <f t="shared" si="28"/>
        <v>2961.5477398384551</v>
      </c>
      <c r="Z76" s="54">
        <f t="shared" si="29"/>
        <v>26546.229408589505</v>
      </c>
      <c r="AA76" s="54">
        <f t="shared" si="30"/>
        <v>363987.53848219581</v>
      </c>
      <c r="AD76" s="49">
        <f t="shared" si="20"/>
        <v>59</v>
      </c>
      <c r="AE76" s="53">
        <f t="shared" si="12"/>
        <v>33967.300199768913</v>
      </c>
      <c r="AF76" s="54">
        <f t="shared" si="13"/>
        <v>509.36934795654662</v>
      </c>
      <c r="AG76" s="54">
        <f t="shared" si="14"/>
        <v>33457.930851812365</v>
      </c>
      <c r="AH76" s="54">
        <f t="shared" si="15"/>
        <v>33711.653494105871</v>
      </c>
    </row>
    <row r="77" spans="2:34" x14ac:dyDescent="0.25">
      <c r="B77" s="49">
        <f t="shared" si="16"/>
        <v>60</v>
      </c>
      <c r="C77" s="56">
        <f t="shared" si="26"/>
        <v>16655.156704544497</v>
      </c>
      <c r="D77" s="55">
        <f>F76*$D$8</f>
        <v>9978.6277991017196</v>
      </c>
      <c r="E77" s="54">
        <f t="shared" si="23"/>
        <v>6676.5289054427776</v>
      </c>
      <c r="F77" s="54">
        <f t="shared" si="24"/>
        <v>1309186.4775695093</v>
      </c>
      <c r="I77" s="49">
        <f t="shared" si="17"/>
        <v>60</v>
      </c>
      <c r="J77" s="53">
        <f t="shared" si="0"/>
        <v>20768.273875426814</v>
      </c>
      <c r="K77" s="54">
        <f t="shared" si="1"/>
        <v>7668.5868444032958</v>
      </c>
      <c r="L77" s="54">
        <f t="shared" si="2"/>
        <v>13099.687031023517</v>
      </c>
      <c r="M77" s="54">
        <f t="shared" si="3"/>
        <v>998142.53420897154</v>
      </c>
      <c r="P77" s="49">
        <f t="shared" si="18"/>
        <v>60</v>
      </c>
      <c r="Q77" s="53">
        <f t="shared" si="4"/>
        <v>24001.230262238576</v>
      </c>
      <c r="R77" s="54">
        <f t="shared" si="5"/>
        <v>5852.8686559795524</v>
      </c>
      <c r="S77" s="54">
        <f t="shared" si="6"/>
        <v>18148.361606259023</v>
      </c>
      <c r="T77" s="54">
        <f t="shared" si="7"/>
        <v>753658.49412730837</v>
      </c>
      <c r="W77" s="49">
        <f t="shared" si="27"/>
        <v>60</v>
      </c>
      <c r="X77" s="53">
        <f t="shared" si="8"/>
        <v>29507.777148427958</v>
      </c>
      <c r="Y77" s="54">
        <f t="shared" si="28"/>
        <v>2760.2388334899852</v>
      </c>
      <c r="Z77" s="54">
        <f t="shared" si="29"/>
        <v>26747.538314937974</v>
      </c>
      <c r="AA77" s="54">
        <f t="shared" si="30"/>
        <v>337240.00016725785</v>
      </c>
      <c r="AD77" s="49">
        <f t="shared" si="20"/>
        <v>60</v>
      </c>
      <c r="AE77" s="53">
        <f t="shared" si="12"/>
        <v>33967.300199768913</v>
      </c>
      <c r="AF77" s="54">
        <f t="shared" si="13"/>
        <v>255.6467056636362</v>
      </c>
      <c r="AG77" s="54">
        <f t="shared" si="14"/>
        <v>33711.653494105274</v>
      </c>
      <c r="AH77" s="54">
        <f t="shared" si="15"/>
        <v>5.9662852436304092E-10</v>
      </c>
    </row>
    <row r="78" spans="2:34" x14ac:dyDescent="0.25">
      <c r="B78" s="49">
        <f t="shared" ref="B78:B101" si="31">B77+1</f>
        <v>61</v>
      </c>
      <c r="C78" s="56">
        <f t="shared" si="26"/>
        <v>16655.156704544497</v>
      </c>
      <c r="D78" s="55">
        <f t="shared" ref="D78:D101" si="32">F77*$D$8</f>
        <v>9927.9974549021117</v>
      </c>
      <c r="E78" s="54">
        <f t="shared" ref="E78:E101" si="33">C78-D78</f>
        <v>6727.1592496423855</v>
      </c>
      <c r="F78" s="54">
        <f t="shared" ref="F78:F101" si="34">F77-E78</f>
        <v>1302459.3183198669</v>
      </c>
      <c r="I78" s="49">
        <f t="shared" si="17"/>
        <v>61</v>
      </c>
      <c r="J78" s="53">
        <f t="shared" si="0"/>
        <v>20768.273875426814</v>
      </c>
      <c r="K78" s="54">
        <f t="shared" si="1"/>
        <v>7569.2475510847007</v>
      </c>
      <c r="L78" s="54">
        <f t="shared" si="2"/>
        <v>13199.026324342114</v>
      </c>
      <c r="M78" s="54">
        <f t="shared" si="3"/>
        <v>984943.50788462942</v>
      </c>
      <c r="P78" s="49">
        <f t="shared" si="18"/>
        <v>61</v>
      </c>
      <c r="Q78" s="53">
        <f t="shared" si="4"/>
        <v>24001.230262238576</v>
      </c>
      <c r="R78" s="54">
        <f t="shared" si="5"/>
        <v>5715.2435804654215</v>
      </c>
      <c r="S78" s="54">
        <f t="shared" si="6"/>
        <v>18285.986681773153</v>
      </c>
      <c r="T78" s="54">
        <f t="shared" si="7"/>
        <v>735372.50744553516</v>
      </c>
      <c r="W78" s="49">
        <f t="shared" si="27"/>
        <v>61</v>
      </c>
      <c r="X78" s="53">
        <f t="shared" si="8"/>
        <v>29507.777148427958</v>
      </c>
      <c r="Y78" s="54">
        <f t="shared" si="28"/>
        <v>2557.4033346017054</v>
      </c>
      <c r="Z78" s="54">
        <f t="shared" si="29"/>
        <v>26950.373813826252</v>
      </c>
      <c r="AA78" s="54">
        <f t="shared" si="30"/>
        <v>310289.62635343161</v>
      </c>
      <c r="AD78" s="49"/>
      <c r="AE78" s="53"/>
      <c r="AF78" s="54"/>
      <c r="AG78" s="54"/>
      <c r="AH78" s="54"/>
    </row>
    <row r="79" spans="2:34" x14ac:dyDescent="0.25">
      <c r="B79" s="49">
        <f t="shared" si="31"/>
        <v>62</v>
      </c>
      <c r="C79" s="56">
        <f t="shared" si="26"/>
        <v>16655.156704544497</v>
      </c>
      <c r="D79" s="55">
        <f t="shared" si="32"/>
        <v>9876.9831639256572</v>
      </c>
      <c r="E79" s="54">
        <f t="shared" si="33"/>
        <v>6778.17354061884</v>
      </c>
      <c r="F79" s="54">
        <f t="shared" si="34"/>
        <v>1295681.1447792482</v>
      </c>
      <c r="I79" s="49">
        <f t="shared" si="17"/>
        <v>62</v>
      </c>
      <c r="J79" s="53">
        <f t="shared" si="0"/>
        <v>20768.273875426814</v>
      </c>
      <c r="K79" s="54">
        <f t="shared" si="1"/>
        <v>7469.1549347917735</v>
      </c>
      <c r="L79" s="54">
        <f t="shared" si="2"/>
        <v>13299.11894063504</v>
      </c>
      <c r="M79" s="54">
        <f t="shared" si="3"/>
        <v>971644.38894399442</v>
      </c>
      <c r="P79" s="49">
        <f t="shared" si="18"/>
        <v>62</v>
      </c>
      <c r="Q79" s="53">
        <f t="shared" si="4"/>
        <v>24001.230262238576</v>
      </c>
      <c r="R79" s="54">
        <f t="shared" si="5"/>
        <v>5576.5748481286419</v>
      </c>
      <c r="S79" s="54">
        <f t="shared" si="6"/>
        <v>18424.655414109933</v>
      </c>
      <c r="T79" s="54">
        <f t="shared" si="7"/>
        <v>716947.85203142522</v>
      </c>
      <c r="W79" s="49">
        <f t="shared" si="27"/>
        <v>62</v>
      </c>
      <c r="X79" s="53">
        <f t="shared" si="8"/>
        <v>29507.777148427958</v>
      </c>
      <c r="Y79" s="54">
        <f t="shared" si="28"/>
        <v>2353.0296665135229</v>
      </c>
      <c r="Z79" s="54">
        <f t="shared" si="29"/>
        <v>27154.747481914434</v>
      </c>
      <c r="AA79" s="54">
        <f t="shared" si="30"/>
        <v>283134.8788715172</v>
      </c>
      <c r="AD79" s="49"/>
      <c r="AE79" s="53"/>
      <c r="AF79" s="54"/>
      <c r="AG79" s="54"/>
      <c r="AH79" s="54"/>
    </row>
    <row r="80" spans="2:34" x14ac:dyDescent="0.25">
      <c r="B80" s="49">
        <f t="shared" si="31"/>
        <v>63</v>
      </c>
      <c r="C80" s="56">
        <f t="shared" si="26"/>
        <v>16655.156704544497</v>
      </c>
      <c r="D80" s="55">
        <f t="shared" si="32"/>
        <v>9825.5820145759662</v>
      </c>
      <c r="E80" s="54">
        <f t="shared" si="33"/>
        <v>6829.5746899685309</v>
      </c>
      <c r="F80" s="54">
        <f t="shared" si="34"/>
        <v>1288851.5700892797</v>
      </c>
      <c r="I80" s="49">
        <f t="shared" si="17"/>
        <v>63</v>
      </c>
      <c r="J80" s="53">
        <f t="shared" si="0"/>
        <v>20768.273875426814</v>
      </c>
      <c r="K80" s="54">
        <f t="shared" si="1"/>
        <v>7368.3032828252908</v>
      </c>
      <c r="L80" s="54">
        <f t="shared" si="2"/>
        <v>13399.970592601523</v>
      </c>
      <c r="M80" s="54">
        <f t="shared" si="3"/>
        <v>958244.41835139284</v>
      </c>
      <c r="P80" s="49">
        <f t="shared" si="18"/>
        <v>63</v>
      </c>
      <c r="Q80" s="53">
        <f t="shared" si="4"/>
        <v>24001.230262238576</v>
      </c>
      <c r="R80" s="54">
        <f t="shared" si="5"/>
        <v>5436.8545445716418</v>
      </c>
      <c r="S80" s="54">
        <f t="shared" si="6"/>
        <v>18564.375717666935</v>
      </c>
      <c r="T80" s="54">
        <f t="shared" si="7"/>
        <v>698383.47631375829</v>
      </c>
      <c r="W80" s="49">
        <f t="shared" si="27"/>
        <v>63</v>
      </c>
      <c r="X80" s="53">
        <f t="shared" si="8"/>
        <v>29507.777148427958</v>
      </c>
      <c r="Y80" s="54">
        <f t="shared" si="28"/>
        <v>2147.1061647756719</v>
      </c>
      <c r="Z80" s="54">
        <f t="shared" si="29"/>
        <v>27360.670983652286</v>
      </c>
      <c r="AA80" s="54">
        <f t="shared" si="30"/>
        <v>255774.2078878649</v>
      </c>
      <c r="AD80" s="49"/>
      <c r="AE80" s="53"/>
      <c r="AF80" s="54"/>
      <c r="AG80" s="54"/>
      <c r="AH80" s="54"/>
    </row>
    <row r="81" spans="2:34" x14ac:dyDescent="0.25">
      <c r="B81" s="49">
        <f t="shared" si="31"/>
        <v>64</v>
      </c>
      <c r="C81" s="56">
        <f t="shared" si="26"/>
        <v>16655.156704544497</v>
      </c>
      <c r="D81" s="55">
        <f t="shared" si="32"/>
        <v>9773.7910731770371</v>
      </c>
      <c r="E81" s="54">
        <f t="shared" si="33"/>
        <v>6881.3656313674601</v>
      </c>
      <c r="F81" s="54">
        <f t="shared" si="34"/>
        <v>1281970.2044579121</v>
      </c>
      <c r="I81" s="49">
        <f t="shared" si="17"/>
        <v>64</v>
      </c>
      <c r="J81" s="53">
        <f t="shared" si="0"/>
        <v>20768.273875426814</v>
      </c>
      <c r="K81" s="54">
        <f t="shared" si="1"/>
        <v>7266.6868391647295</v>
      </c>
      <c r="L81" s="54">
        <f t="shared" si="2"/>
        <v>13501.587036262084</v>
      </c>
      <c r="M81" s="54">
        <f t="shared" si="3"/>
        <v>944742.83131513081</v>
      </c>
      <c r="P81" s="49">
        <f t="shared" si="18"/>
        <v>64</v>
      </c>
      <c r="Q81" s="53">
        <f t="shared" si="4"/>
        <v>24001.230262238576</v>
      </c>
      <c r="R81" s="54">
        <f t="shared" si="5"/>
        <v>5296.0746953793341</v>
      </c>
      <c r="S81" s="54">
        <f t="shared" si="6"/>
        <v>18705.155566859241</v>
      </c>
      <c r="T81" s="54">
        <f t="shared" si="7"/>
        <v>679678.320746899</v>
      </c>
      <c r="W81" s="49">
        <f t="shared" si="27"/>
        <v>64</v>
      </c>
      <c r="X81" s="53">
        <f t="shared" si="8"/>
        <v>29507.777148427958</v>
      </c>
      <c r="Y81" s="54">
        <f t="shared" si="28"/>
        <v>1939.6210764829755</v>
      </c>
      <c r="Z81" s="54">
        <f t="shared" si="29"/>
        <v>27568.156071944984</v>
      </c>
      <c r="AA81" s="54">
        <f t="shared" si="30"/>
        <v>228206.05181591993</v>
      </c>
      <c r="AD81" s="49"/>
      <c r="AE81" s="53"/>
      <c r="AF81" s="54"/>
      <c r="AG81" s="54"/>
      <c r="AH81" s="54"/>
    </row>
    <row r="82" spans="2:34" x14ac:dyDescent="0.25">
      <c r="B82" s="49">
        <f t="shared" si="31"/>
        <v>65</v>
      </c>
      <c r="C82" s="56">
        <f t="shared" si="26"/>
        <v>16655.156704544497</v>
      </c>
      <c r="D82" s="55">
        <f t="shared" si="32"/>
        <v>9721.6073838058346</v>
      </c>
      <c r="E82" s="54">
        <f t="shared" si="33"/>
        <v>6933.5493207386626</v>
      </c>
      <c r="F82" s="54">
        <f t="shared" si="34"/>
        <v>1275036.6551371734</v>
      </c>
      <c r="I82" s="49">
        <f t="shared" si="17"/>
        <v>65</v>
      </c>
      <c r="J82" s="53">
        <f t="shared" si="0"/>
        <v>20768.273875426814</v>
      </c>
      <c r="K82" s="54">
        <f t="shared" si="1"/>
        <v>7164.2998041397423</v>
      </c>
      <c r="L82" s="54">
        <f t="shared" si="2"/>
        <v>13603.974071287072</v>
      </c>
      <c r="M82" s="54">
        <f t="shared" si="3"/>
        <v>931138.85724384373</v>
      </c>
      <c r="P82" s="49">
        <f t="shared" si="18"/>
        <v>65</v>
      </c>
      <c r="Q82" s="53">
        <f t="shared" si="4"/>
        <v>24001.230262238576</v>
      </c>
      <c r="R82" s="54">
        <f t="shared" si="5"/>
        <v>5154.2272656639843</v>
      </c>
      <c r="S82" s="54">
        <f t="shared" si="6"/>
        <v>18847.002996574593</v>
      </c>
      <c r="T82" s="54">
        <f t="shared" si="7"/>
        <v>660831.31775032438</v>
      </c>
      <c r="W82" s="49">
        <f t="shared" si="27"/>
        <v>65</v>
      </c>
      <c r="X82" s="53">
        <f t="shared" si="8"/>
        <v>29507.777148427958</v>
      </c>
      <c r="Y82" s="54">
        <f t="shared" si="28"/>
        <v>1730.5625596040595</v>
      </c>
      <c r="Z82" s="54">
        <f t="shared" si="29"/>
        <v>27777.214588823899</v>
      </c>
      <c r="AA82" s="54">
        <f t="shared" si="30"/>
        <v>200428.83722709602</v>
      </c>
      <c r="AD82" s="49"/>
      <c r="AE82" s="53"/>
      <c r="AF82" s="54"/>
      <c r="AG82" s="54"/>
      <c r="AH82" s="54"/>
    </row>
    <row r="83" spans="2:34" x14ac:dyDescent="0.25">
      <c r="B83" s="49">
        <f t="shared" si="31"/>
        <v>66</v>
      </c>
      <c r="C83" s="56">
        <f t="shared" si="26"/>
        <v>16655.156704544497</v>
      </c>
      <c r="D83" s="55">
        <f t="shared" si="32"/>
        <v>9669.0279681235643</v>
      </c>
      <c r="E83" s="54">
        <f t="shared" si="33"/>
        <v>6986.1287364209329</v>
      </c>
      <c r="F83" s="54">
        <f t="shared" si="34"/>
        <v>1268050.5264007524</v>
      </c>
      <c r="I83" s="49">
        <f t="shared" si="17"/>
        <v>66</v>
      </c>
      <c r="J83" s="53">
        <f t="shared" ref="J83:J137" si="35">$K$12</f>
        <v>20768.273875426814</v>
      </c>
      <c r="K83" s="54">
        <f t="shared" ref="K83:K137" si="36">M82*$K$8</f>
        <v>7061.1363340991484</v>
      </c>
      <c r="L83" s="54">
        <f t="shared" ref="L83:L137" si="37">J83-K83</f>
        <v>13707.137541327666</v>
      </c>
      <c r="M83" s="54">
        <f t="shared" ref="M83:M137" si="38">M82-L83</f>
        <v>917431.7197025161</v>
      </c>
      <c r="P83" s="49">
        <f t="shared" si="18"/>
        <v>66</v>
      </c>
      <c r="Q83" s="53">
        <f t="shared" ref="Q83:Q113" si="39">$R$12</f>
        <v>24001.230262238576</v>
      </c>
      <c r="R83" s="54">
        <f t="shared" ref="R83:R113" si="40">T82*$R$8</f>
        <v>5011.3041596066269</v>
      </c>
      <c r="S83" s="54">
        <f t="shared" ref="S83:S113" si="41">Q83-R83</f>
        <v>18989.926102631951</v>
      </c>
      <c r="T83" s="54">
        <f t="shared" ref="T83:T113" si="42">T82-S83</f>
        <v>641841.39164769242</v>
      </c>
      <c r="W83" s="49">
        <f t="shared" si="27"/>
        <v>66</v>
      </c>
      <c r="X83" s="53">
        <f t="shared" ref="X83:X89" si="43">$Y$12</f>
        <v>29507.777148427958</v>
      </c>
      <c r="Y83" s="54">
        <f t="shared" si="28"/>
        <v>1519.9186823054781</v>
      </c>
      <c r="Z83" s="54">
        <f t="shared" si="29"/>
        <v>27987.858466122481</v>
      </c>
      <c r="AA83" s="54">
        <f t="shared" si="30"/>
        <v>172440.97876097355</v>
      </c>
      <c r="AD83" s="49"/>
      <c r="AE83" s="53"/>
      <c r="AF83" s="54"/>
      <c r="AG83" s="54"/>
      <c r="AH83" s="54"/>
    </row>
    <row r="84" spans="2:34" x14ac:dyDescent="0.25">
      <c r="B84" s="49">
        <f t="shared" si="31"/>
        <v>67</v>
      </c>
      <c r="C84" s="56">
        <f t="shared" si="26"/>
        <v>16655.156704544497</v>
      </c>
      <c r="D84" s="55">
        <f t="shared" si="32"/>
        <v>9616.0498252057059</v>
      </c>
      <c r="E84" s="54">
        <f t="shared" si="33"/>
        <v>7039.1068793387913</v>
      </c>
      <c r="F84" s="54">
        <f t="shared" si="34"/>
        <v>1261011.4195214135</v>
      </c>
      <c r="I84" s="49">
        <f t="shared" ref="I84:I137" si="44">I83+1</f>
        <v>67</v>
      </c>
      <c r="J84" s="53">
        <f t="shared" si="35"/>
        <v>20768.273875426814</v>
      </c>
      <c r="K84" s="54">
        <f t="shared" si="36"/>
        <v>6957.1905410774134</v>
      </c>
      <c r="L84" s="54">
        <f t="shared" si="37"/>
        <v>13811.083334349401</v>
      </c>
      <c r="M84" s="54">
        <f t="shared" si="38"/>
        <v>903620.63636816666</v>
      </c>
      <c r="P84" s="49">
        <f t="shared" ref="P84:P113" si="45">P83+1</f>
        <v>67</v>
      </c>
      <c r="Q84" s="53">
        <f t="shared" si="39"/>
        <v>24001.230262238576</v>
      </c>
      <c r="R84" s="54">
        <f t="shared" si="40"/>
        <v>4867.2972199950009</v>
      </c>
      <c r="S84" s="54">
        <f t="shared" si="41"/>
        <v>19133.933042243574</v>
      </c>
      <c r="T84" s="54">
        <f t="shared" si="42"/>
        <v>622707.45860544883</v>
      </c>
      <c r="W84" s="49">
        <f t="shared" si="27"/>
        <v>67</v>
      </c>
      <c r="X84" s="53">
        <f t="shared" si="43"/>
        <v>29507.777148427958</v>
      </c>
      <c r="Y84" s="54">
        <f t="shared" si="28"/>
        <v>1307.6774222707161</v>
      </c>
      <c r="Z84" s="54">
        <f t="shared" si="29"/>
        <v>28200.099726157241</v>
      </c>
      <c r="AA84" s="54">
        <f t="shared" si="30"/>
        <v>144240.87903481632</v>
      </c>
      <c r="AD84" s="49"/>
      <c r="AE84" s="53"/>
      <c r="AF84" s="54"/>
      <c r="AG84" s="54"/>
      <c r="AH84" s="54"/>
    </row>
    <row r="85" spans="2:34" x14ac:dyDescent="0.25">
      <c r="B85" s="49">
        <f t="shared" si="31"/>
        <v>68</v>
      </c>
      <c r="C85" s="56">
        <f t="shared" si="26"/>
        <v>16655.156704544497</v>
      </c>
      <c r="D85" s="55">
        <f t="shared" si="32"/>
        <v>9562.6699313707195</v>
      </c>
      <c r="E85" s="54">
        <f t="shared" si="33"/>
        <v>7092.4867731737777</v>
      </c>
      <c r="F85" s="54">
        <f t="shared" si="34"/>
        <v>1253918.9327482397</v>
      </c>
      <c r="I85" s="49">
        <f t="shared" si="44"/>
        <v>68</v>
      </c>
      <c r="J85" s="53">
        <f t="shared" si="35"/>
        <v>20768.273875426814</v>
      </c>
      <c r="K85" s="54">
        <f t="shared" si="36"/>
        <v>6852.4564924585975</v>
      </c>
      <c r="L85" s="54">
        <f t="shared" si="37"/>
        <v>13915.817382968216</v>
      </c>
      <c r="M85" s="54">
        <f t="shared" si="38"/>
        <v>889704.81898519839</v>
      </c>
      <c r="P85" s="49">
        <f t="shared" si="45"/>
        <v>68</v>
      </c>
      <c r="Q85" s="53">
        <f t="shared" si="39"/>
        <v>24001.230262238576</v>
      </c>
      <c r="R85" s="54">
        <f t="shared" si="40"/>
        <v>4722.1982277579873</v>
      </c>
      <c r="S85" s="54">
        <f t="shared" si="41"/>
        <v>19279.032034480588</v>
      </c>
      <c r="T85" s="54">
        <f t="shared" si="42"/>
        <v>603428.42657096824</v>
      </c>
      <c r="W85" s="49">
        <f t="shared" si="27"/>
        <v>68</v>
      </c>
      <c r="X85" s="53">
        <f t="shared" si="43"/>
        <v>29507.777148427958</v>
      </c>
      <c r="Y85" s="54">
        <f t="shared" si="28"/>
        <v>1093.8266660140237</v>
      </c>
      <c r="Z85" s="54">
        <f t="shared" si="29"/>
        <v>28413.950482413933</v>
      </c>
      <c r="AA85" s="54">
        <f t="shared" si="30"/>
        <v>115826.92855240239</v>
      </c>
      <c r="AD85" s="49"/>
      <c r="AE85" s="53"/>
      <c r="AF85" s="54"/>
      <c r="AG85" s="54"/>
      <c r="AH85" s="54"/>
    </row>
    <row r="86" spans="2:34" x14ac:dyDescent="0.25">
      <c r="B86" s="49">
        <f t="shared" si="31"/>
        <v>69</v>
      </c>
      <c r="C86" s="56">
        <f t="shared" si="26"/>
        <v>16655.156704544497</v>
      </c>
      <c r="D86" s="55">
        <f t="shared" si="32"/>
        <v>9508.8852400074848</v>
      </c>
      <c r="E86" s="54">
        <f t="shared" si="33"/>
        <v>7146.2714645370124</v>
      </c>
      <c r="F86" s="54">
        <f t="shared" si="34"/>
        <v>1246772.6612837028</v>
      </c>
      <c r="I86" s="49">
        <f t="shared" si="44"/>
        <v>69</v>
      </c>
      <c r="J86" s="53">
        <f t="shared" si="35"/>
        <v>20768.273875426814</v>
      </c>
      <c r="K86" s="54">
        <f t="shared" si="36"/>
        <v>6746.9282106377541</v>
      </c>
      <c r="L86" s="54">
        <f t="shared" si="37"/>
        <v>14021.34566478906</v>
      </c>
      <c r="M86" s="54">
        <f t="shared" si="38"/>
        <v>875683.47332040931</v>
      </c>
      <c r="P86" s="49">
        <f t="shared" si="45"/>
        <v>69</v>
      </c>
      <c r="Q86" s="53">
        <f t="shared" si="39"/>
        <v>24001.230262238576</v>
      </c>
      <c r="R86" s="54">
        <f t="shared" si="40"/>
        <v>4575.9989014965095</v>
      </c>
      <c r="S86" s="54">
        <f t="shared" si="41"/>
        <v>19425.231360742066</v>
      </c>
      <c r="T86" s="54">
        <f t="shared" si="42"/>
        <v>584003.19521022611</v>
      </c>
      <c r="W86" s="49">
        <f t="shared" si="27"/>
        <v>69</v>
      </c>
      <c r="X86" s="53">
        <f t="shared" si="43"/>
        <v>29507.777148427958</v>
      </c>
      <c r="Y86" s="54">
        <f t="shared" si="28"/>
        <v>878.35420818905141</v>
      </c>
      <c r="Z86" s="54">
        <f t="shared" si="29"/>
        <v>28629.422940238906</v>
      </c>
      <c r="AA86" s="54">
        <f t="shared" si="30"/>
        <v>87197.505612163484</v>
      </c>
      <c r="AD86" s="49"/>
      <c r="AE86" s="53"/>
      <c r="AF86" s="54"/>
      <c r="AG86" s="54"/>
      <c r="AH86" s="54"/>
    </row>
    <row r="87" spans="2:34" x14ac:dyDescent="0.25">
      <c r="B87" s="49">
        <f t="shared" si="31"/>
        <v>70</v>
      </c>
      <c r="C87" s="56">
        <f t="shared" si="26"/>
        <v>16655.156704544497</v>
      </c>
      <c r="D87" s="55">
        <f t="shared" si="32"/>
        <v>9454.6926814014132</v>
      </c>
      <c r="E87" s="54">
        <f t="shared" si="33"/>
        <v>7200.464023143084</v>
      </c>
      <c r="F87" s="54">
        <f t="shared" si="34"/>
        <v>1239572.1972605598</v>
      </c>
      <c r="I87" s="49">
        <f t="shared" si="44"/>
        <v>70</v>
      </c>
      <c r="J87" s="53">
        <f t="shared" si="35"/>
        <v>20768.273875426814</v>
      </c>
      <c r="K87" s="54">
        <f t="shared" si="36"/>
        <v>6640.5996726797703</v>
      </c>
      <c r="L87" s="54">
        <f t="shared" si="37"/>
        <v>14127.674202747043</v>
      </c>
      <c r="M87" s="54">
        <f t="shared" si="38"/>
        <v>861555.79911766225</v>
      </c>
      <c r="P87" s="49">
        <f t="shared" si="45"/>
        <v>70</v>
      </c>
      <c r="Q87" s="53">
        <f t="shared" si="39"/>
        <v>24001.230262238576</v>
      </c>
      <c r="R87" s="54">
        <f t="shared" si="40"/>
        <v>4428.6908970108816</v>
      </c>
      <c r="S87" s="54">
        <f t="shared" si="41"/>
        <v>19572.539365227694</v>
      </c>
      <c r="T87" s="54">
        <f t="shared" si="42"/>
        <v>564430.65584499843</v>
      </c>
      <c r="W87" s="49">
        <f t="shared" si="27"/>
        <v>70</v>
      </c>
      <c r="X87" s="53">
        <f t="shared" si="43"/>
        <v>29507.777148427958</v>
      </c>
      <c r="Y87" s="54">
        <f t="shared" si="28"/>
        <v>661.24775089223976</v>
      </c>
      <c r="Z87" s="54">
        <f t="shared" si="29"/>
        <v>28846.52939753572</v>
      </c>
      <c r="AA87" s="54">
        <f t="shared" si="30"/>
        <v>58350.976214627764</v>
      </c>
      <c r="AD87" s="49"/>
      <c r="AE87" s="53"/>
      <c r="AF87" s="54"/>
      <c r="AG87" s="54"/>
      <c r="AH87" s="54"/>
    </row>
    <row r="88" spans="2:34" x14ac:dyDescent="0.25">
      <c r="B88" s="49">
        <f t="shared" si="31"/>
        <v>71</v>
      </c>
      <c r="C88" s="56">
        <f t="shared" si="26"/>
        <v>16655.156704544497</v>
      </c>
      <c r="D88" s="55">
        <f t="shared" si="32"/>
        <v>9400.0891625592449</v>
      </c>
      <c r="E88" s="54">
        <f t="shared" si="33"/>
        <v>7255.0675419852523</v>
      </c>
      <c r="F88" s="54">
        <f t="shared" si="34"/>
        <v>1232317.1297185745</v>
      </c>
      <c r="I88" s="49">
        <f t="shared" si="44"/>
        <v>71</v>
      </c>
      <c r="J88" s="53">
        <f t="shared" si="35"/>
        <v>20768.273875426814</v>
      </c>
      <c r="K88" s="54">
        <f t="shared" si="36"/>
        <v>6533.464809975605</v>
      </c>
      <c r="L88" s="54">
        <f t="shared" si="37"/>
        <v>14234.809065451209</v>
      </c>
      <c r="M88" s="54">
        <f t="shared" si="38"/>
        <v>847320.99005221098</v>
      </c>
      <c r="P88" s="49">
        <f t="shared" si="45"/>
        <v>71</v>
      </c>
      <c r="Q88" s="53">
        <f t="shared" si="39"/>
        <v>24001.230262238576</v>
      </c>
      <c r="R88" s="54">
        <f t="shared" si="40"/>
        <v>4280.2658068245719</v>
      </c>
      <c r="S88" s="54">
        <f t="shared" si="41"/>
        <v>19720.964455414003</v>
      </c>
      <c r="T88" s="54">
        <f t="shared" si="42"/>
        <v>544709.69138958445</v>
      </c>
      <c r="W88" s="49">
        <f t="shared" si="27"/>
        <v>71</v>
      </c>
      <c r="X88" s="53">
        <f t="shared" si="43"/>
        <v>29507.777148427958</v>
      </c>
      <c r="Y88" s="54">
        <f t="shared" si="28"/>
        <v>442.49490296092722</v>
      </c>
      <c r="Z88" s="54">
        <f t="shared" si="29"/>
        <v>29065.282245467031</v>
      </c>
      <c r="AA88" s="54">
        <f t="shared" si="30"/>
        <v>29285.693969160733</v>
      </c>
      <c r="AD88" s="49"/>
      <c r="AE88" s="53"/>
      <c r="AF88" s="54"/>
      <c r="AG88" s="54"/>
      <c r="AH88" s="54"/>
    </row>
    <row r="89" spans="2:34" x14ac:dyDescent="0.25">
      <c r="B89" s="49">
        <f t="shared" si="31"/>
        <v>72</v>
      </c>
      <c r="C89" s="56">
        <f t="shared" si="26"/>
        <v>16655.156704544497</v>
      </c>
      <c r="D89" s="55">
        <f t="shared" si="32"/>
        <v>9345.0715670325226</v>
      </c>
      <c r="E89" s="54">
        <f t="shared" si="33"/>
        <v>7310.0851375119746</v>
      </c>
      <c r="F89" s="54">
        <f t="shared" si="34"/>
        <v>1225007.0445810624</v>
      </c>
      <c r="I89" s="49">
        <f t="shared" si="44"/>
        <v>72</v>
      </c>
      <c r="J89" s="53">
        <f t="shared" si="35"/>
        <v>20768.273875426814</v>
      </c>
      <c r="K89" s="54">
        <f t="shared" si="36"/>
        <v>6425.5175078959337</v>
      </c>
      <c r="L89" s="54">
        <f t="shared" si="37"/>
        <v>14342.756367530881</v>
      </c>
      <c r="M89" s="54">
        <f t="shared" si="38"/>
        <v>832978.23368468008</v>
      </c>
      <c r="P89" s="49">
        <f t="shared" si="45"/>
        <v>72</v>
      </c>
      <c r="Q89" s="53">
        <f t="shared" si="39"/>
        <v>24001.230262238576</v>
      </c>
      <c r="R89" s="54">
        <f t="shared" si="40"/>
        <v>4130.7151597043485</v>
      </c>
      <c r="S89" s="54">
        <f t="shared" si="41"/>
        <v>19870.515102534227</v>
      </c>
      <c r="T89" s="54">
        <f t="shared" si="42"/>
        <v>524839.17628705024</v>
      </c>
      <c r="W89" s="49">
        <f t="shared" si="27"/>
        <v>72</v>
      </c>
      <c r="X89" s="53">
        <f t="shared" si="43"/>
        <v>29507.777148427958</v>
      </c>
      <c r="Y89" s="54">
        <f t="shared" si="28"/>
        <v>222.08317926613557</v>
      </c>
      <c r="Z89" s="54">
        <f t="shared" si="29"/>
        <v>29285.693969161824</v>
      </c>
      <c r="AA89" s="54">
        <f t="shared" si="30"/>
        <v>-1.0913936421275139E-9</v>
      </c>
      <c r="AD89" s="49"/>
      <c r="AE89" s="53"/>
      <c r="AF89" s="54"/>
      <c r="AG89" s="54"/>
      <c r="AH89" s="54"/>
    </row>
    <row r="90" spans="2:34" x14ac:dyDescent="0.25">
      <c r="B90" s="49">
        <f t="shared" si="31"/>
        <v>73</v>
      </c>
      <c r="C90" s="56">
        <f t="shared" si="26"/>
        <v>16655.156704544497</v>
      </c>
      <c r="D90" s="55">
        <f t="shared" si="32"/>
        <v>9289.636754739724</v>
      </c>
      <c r="E90" s="54">
        <f t="shared" si="33"/>
        <v>7365.5199498047732</v>
      </c>
      <c r="F90" s="54">
        <f t="shared" si="34"/>
        <v>1217641.5246312576</v>
      </c>
      <c r="I90" s="49">
        <f t="shared" si="44"/>
        <v>73</v>
      </c>
      <c r="J90" s="53">
        <f t="shared" si="35"/>
        <v>20768.273875426814</v>
      </c>
      <c r="K90" s="54">
        <f t="shared" si="36"/>
        <v>6316.7516054421576</v>
      </c>
      <c r="L90" s="54">
        <f t="shared" si="37"/>
        <v>14451.522269984656</v>
      </c>
      <c r="M90" s="54">
        <f t="shared" si="38"/>
        <v>818526.71141469537</v>
      </c>
      <c r="P90" s="49">
        <f t="shared" si="45"/>
        <v>73</v>
      </c>
      <c r="Q90" s="53">
        <f t="shared" si="39"/>
        <v>24001.230262238576</v>
      </c>
      <c r="R90" s="54">
        <f t="shared" si="40"/>
        <v>3980.0304201767976</v>
      </c>
      <c r="S90" s="54">
        <f t="shared" si="41"/>
        <v>20021.199842061778</v>
      </c>
      <c r="T90" s="54">
        <f t="shared" si="42"/>
        <v>504817.97644498845</v>
      </c>
      <c r="W90" s="49"/>
      <c r="X90" s="53"/>
      <c r="Y90" s="54"/>
      <c r="Z90" s="54"/>
      <c r="AA90" s="54"/>
      <c r="AD90" s="49"/>
      <c r="AE90" s="53"/>
      <c r="AF90" s="54"/>
      <c r="AG90" s="54"/>
      <c r="AH90" s="54"/>
    </row>
    <row r="91" spans="2:34" x14ac:dyDescent="0.25">
      <c r="B91" s="49">
        <f t="shared" si="31"/>
        <v>74</v>
      </c>
      <c r="C91" s="56">
        <f t="shared" si="26"/>
        <v>16655.156704544497</v>
      </c>
      <c r="D91" s="55">
        <f t="shared" si="32"/>
        <v>9233.7815617870365</v>
      </c>
      <c r="E91" s="54">
        <f t="shared" si="33"/>
        <v>7421.3751427574607</v>
      </c>
      <c r="F91" s="54">
        <f t="shared" si="34"/>
        <v>1210220.1494885001</v>
      </c>
      <c r="I91" s="49">
        <f t="shared" si="44"/>
        <v>74</v>
      </c>
      <c r="J91" s="53">
        <f t="shared" si="35"/>
        <v>20768.273875426814</v>
      </c>
      <c r="K91" s="54">
        <f t="shared" si="36"/>
        <v>6207.1608948947733</v>
      </c>
      <c r="L91" s="54">
        <f t="shared" si="37"/>
        <v>14561.112980532042</v>
      </c>
      <c r="M91" s="54">
        <f t="shared" si="38"/>
        <v>803965.59843416337</v>
      </c>
      <c r="P91" s="49">
        <f t="shared" si="45"/>
        <v>74</v>
      </c>
      <c r="Q91" s="53">
        <f t="shared" si="39"/>
        <v>24001.230262238576</v>
      </c>
      <c r="R91" s="54">
        <f t="shared" si="40"/>
        <v>3828.2029880411624</v>
      </c>
      <c r="S91" s="54">
        <f t="shared" si="41"/>
        <v>20173.027274197415</v>
      </c>
      <c r="T91" s="54">
        <f t="shared" si="42"/>
        <v>484644.94917079102</v>
      </c>
      <c r="W91" s="49"/>
      <c r="X91" s="53"/>
      <c r="Y91" s="54"/>
      <c r="Z91" s="54"/>
      <c r="AA91" s="54"/>
      <c r="AD91" s="49"/>
      <c r="AE91" s="53"/>
      <c r="AF91" s="54"/>
      <c r="AG91" s="54"/>
      <c r="AH91" s="54"/>
    </row>
    <row r="92" spans="2:34" x14ac:dyDescent="0.25">
      <c r="B92" s="49">
        <f t="shared" si="31"/>
        <v>75</v>
      </c>
      <c r="C92" s="56">
        <f t="shared" si="26"/>
        <v>16655.156704544497</v>
      </c>
      <c r="D92" s="55">
        <f t="shared" si="32"/>
        <v>9177.5028002877916</v>
      </c>
      <c r="E92" s="54">
        <f t="shared" si="33"/>
        <v>7477.6539042567056</v>
      </c>
      <c r="F92" s="54">
        <f t="shared" si="34"/>
        <v>1202742.4955842434</v>
      </c>
      <c r="I92" s="49">
        <f t="shared" si="44"/>
        <v>75</v>
      </c>
      <c r="J92" s="53">
        <f t="shared" si="35"/>
        <v>20768.273875426814</v>
      </c>
      <c r="K92" s="54">
        <f t="shared" si="36"/>
        <v>6096.7391214590725</v>
      </c>
      <c r="L92" s="54">
        <f t="shared" si="37"/>
        <v>14671.534753967742</v>
      </c>
      <c r="M92" s="54">
        <f t="shared" si="38"/>
        <v>789294.0636801956</v>
      </c>
      <c r="P92" s="49">
        <f t="shared" si="45"/>
        <v>75</v>
      </c>
      <c r="Q92" s="53">
        <f t="shared" si="39"/>
        <v>24001.230262238576</v>
      </c>
      <c r="R92" s="54">
        <f t="shared" si="40"/>
        <v>3675.2241978784987</v>
      </c>
      <c r="S92" s="54">
        <f t="shared" si="41"/>
        <v>20326.006064360077</v>
      </c>
      <c r="T92" s="54">
        <f t="shared" si="42"/>
        <v>464318.94310643093</v>
      </c>
      <c r="W92" s="49"/>
      <c r="X92" s="53"/>
      <c r="Y92" s="54"/>
      <c r="Z92" s="54"/>
      <c r="AA92" s="54"/>
      <c r="AD92" s="49"/>
      <c r="AE92" s="53"/>
      <c r="AF92" s="54"/>
      <c r="AG92" s="54"/>
      <c r="AH92" s="54"/>
    </row>
    <row r="93" spans="2:34" x14ac:dyDescent="0.25">
      <c r="B93" s="49">
        <f t="shared" si="31"/>
        <v>76</v>
      </c>
      <c r="C93" s="56">
        <f t="shared" si="26"/>
        <v>16655.156704544497</v>
      </c>
      <c r="D93" s="55">
        <f t="shared" si="32"/>
        <v>9120.7972581805134</v>
      </c>
      <c r="E93" s="54">
        <f t="shared" si="33"/>
        <v>7534.3594463639838</v>
      </c>
      <c r="F93" s="54">
        <f t="shared" si="34"/>
        <v>1195208.1361378795</v>
      </c>
      <c r="I93" s="49">
        <f t="shared" si="44"/>
        <v>76</v>
      </c>
      <c r="J93" s="53">
        <f t="shared" si="35"/>
        <v>20768.273875426814</v>
      </c>
      <c r="K93" s="54">
        <f t="shared" si="36"/>
        <v>5985.4799829081503</v>
      </c>
      <c r="L93" s="54">
        <f t="shared" si="37"/>
        <v>14782.793892518665</v>
      </c>
      <c r="M93" s="54">
        <f t="shared" si="38"/>
        <v>774511.26978767698</v>
      </c>
      <c r="P93" s="49">
        <f t="shared" si="45"/>
        <v>76</v>
      </c>
      <c r="Q93" s="53">
        <f t="shared" si="39"/>
        <v>24001.230262238576</v>
      </c>
      <c r="R93" s="54">
        <f t="shared" si="40"/>
        <v>3521.0853185571013</v>
      </c>
      <c r="S93" s="54">
        <f t="shared" si="41"/>
        <v>20480.144943681473</v>
      </c>
      <c r="T93" s="54">
        <f t="shared" si="42"/>
        <v>443838.79816274944</v>
      </c>
      <c r="W93" s="49"/>
      <c r="X93" s="53"/>
      <c r="Y93" s="54"/>
      <c r="Z93" s="54"/>
      <c r="AA93" s="54"/>
      <c r="AD93" s="49"/>
      <c r="AE93" s="53"/>
      <c r="AF93" s="54"/>
      <c r="AG93" s="54"/>
      <c r="AH93" s="54"/>
    </row>
    <row r="94" spans="2:34" x14ac:dyDescent="0.25">
      <c r="B94" s="49">
        <f t="shared" si="31"/>
        <v>77</v>
      </c>
      <c r="C94" s="56">
        <f t="shared" si="26"/>
        <v>16655.156704544497</v>
      </c>
      <c r="D94" s="55">
        <f t="shared" si="32"/>
        <v>9063.6616990455859</v>
      </c>
      <c r="E94" s="54">
        <f t="shared" si="33"/>
        <v>7591.4950054989113</v>
      </c>
      <c r="F94" s="54">
        <f t="shared" si="34"/>
        <v>1187616.6411323806</v>
      </c>
      <c r="I94" s="49">
        <f t="shared" si="44"/>
        <v>77</v>
      </c>
      <c r="J94" s="53">
        <f t="shared" si="35"/>
        <v>20768.273875426814</v>
      </c>
      <c r="K94" s="54">
        <f t="shared" si="36"/>
        <v>5873.3771292232168</v>
      </c>
      <c r="L94" s="54">
        <f t="shared" si="37"/>
        <v>14894.896746203598</v>
      </c>
      <c r="M94" s="54">
        <f t="shared" si="38"/>
        <v>759616.37304147333</v>
      </c>
      <c r="P94" s="49">
        <f t="shared" si="45"/>
        <v>77</v>
      </c>
      <c r="Q94" s="53">
        <f t="shared" si="39"/>
        <v>24001.230262238576</v>
      </c>
      <c r="R94" s="54">
        <f t="shared" si="40"/>
        <v>3365.7775527341832</v>
      </c>
      <c r="S94" s="54">
        <f t="shared" si="41"/>
        <v>20635.452709504392</v>
      </c>
      <c r="T94" s="54">
        <f t="shared" si="42"/>
        <v>423203.34545324504</v>
      </c>
      <c r="W94" s="49"/>
      <c r="X94" s="53"/>
      <c r="Y94" s="54"/>
      <c r="Z94" s="54"/>
      <c r="AA94" s="54"/>
      <c r="AD94" s="49"/>
      <c r="AE94" s="53"/>
      <c r="AF94" s="54"/>
      <c r="AG94" s="54"/>
      <c r="AH94" s="54"/>
    </row>
    <row r="95" spans="2:34" x14ac:dyDescent="0.25">
      <c r="B95" s="49">
        <f t="shared" si="31"/>
        <v>78</v>
      </c>
      <c r="C95" s="56">
        <f t="shared" si="26"/>
        <v>16655.156704544497</v>
      </c>
      <c r="D95" s="55">
        <f t="shared" si="32"/>
        <v>9006.0928619205533</v>
      </c>
      <c r="E95" s="54">
        <f t="shared" si="33"/>
        <v>7649.0638426239439</v>
      </c>
      <c r="F95" s="54">
        <f t="shared" si="34"/>
        <v>1179967.5772897566</v>
      </c>
      <c r="I95" s="49">
        <f t="shared" si="44"/>
        <v>78</v>
      </c>
      <c r="J95" s="53">
        <f t="shared" si="35"/>
        <v>20768.273875426814</v>
      </c>
      <c r="K95" s="54">
        <f t="shared" si="36"/>
        <v>5760.4241622311729</v>
      </c>
      <c r="L95" s="54">
        <f t="shared" si="37"/>
        <v>15007.849713195641</v>
      </c>
      <c r="M95" s="54">
        <f t="shared" si="38"/>
        <v>744608.52332827763</v>
      </c>
      <c r="P95" s="49">
        <f t="shared" si="45"/>
        <v>78</v>
      </c>
      <c r="Q95" s="53">
        <f t="shared" si="39"/>
        <v>24001.230262238576</v>
      </c>
      <c r="R95" s="54">
        <f t="shared" si="40"/>
        <v>3209.2920363537751</v>
      </c>
      <c r="S95" s="54">
        <f t="shared" si="41"/>
        <v>20791.938225884802</v>
      </c>
      <c r="T95" s="54">
        <f t="shared" si="42"/>
        <v>402411.40722736024</v>
      </c>
      <c r="W95" s="49"/>
      <c r="X95" s="53"/>
      <c r="Y95" s="54"/>
      <c r="Z95" s="54"/>
      <c r="AA95" s="54"/>
      <c r="AD95" s="49"/>
      <c r="AE95" s="53"/>
      <c r="AF95" s="54"/>
      <c r="AG95" s="54"/>
      <c r="AH95" s="54"/>
    </row>
    <row r="96" spans="2:34" x14ac:dyDescent="0.25">
      <c r="B96" s="49">
        <f t="shared" si="31"/>
        <v>79</v>
      </c>
      <c r="C96" s="56">
        <f t="shared" si="26"/>
        <v>16655.156704544497</v>
      </c>
      <c r="D96" s="55">
        <f t="shared" si="32"/>
        <v>8948.087461113988</v>
      </c>
      <c r="E96" s="54">
        <f t="shared" si="33"/>
        <v>7707.0692434305092</v>
      </c>
      <c r="F96" s="54">
        <f t="shared" si="34"/>
        <v>1172260.5080463262</v>
      </c>
      <c r="I96" s="49">
        <f t="shared" si="44"/>
        <v>79</v>
      </c>
      <c r="J96" s="53">
        <f t="shared" si="35"/>
        <v>20768.273875426814</v>
      </c>
      <c r="K96" s="54">
        <f t="shared" si="36"/>
        <v>5646.6146352394389</v>
      </c>
      <c r="L96" s="54">
        <f t="shared" si="37"/>
        <v>15121.659240187375</v>
      </c>
      <c r="M96" s="54">
        <f t="shared" si="38"/>
        <v>729486.86408809025</v>
      </c>
      <c r="P96" s="49">
        <f t="shared" si="45"/>
        <v>79</v>
      </c>
      <c r="Q96" s="53">
        <f t="shared" si="39"/>
        <v>24001.230262238576</v>
      </c>
      <c r="R96" s="54">
        <f t="shared" si="40"/>
        <v>3051.6198381408153</v>
      </c>
      <c r="S96" s="54">
        <f t="shared" si="41"/>
        <v>20949.610424097762</v>
      </c>
      <c r="T96" s="54">
        <f t="shared" si="42"/>
        <v>381461.79680326249</v>
      </c>
      <c r="W96" s="49"/>
      <c r="X96" s="53"/>
      <c r="Y96" s="54"/>
      <c r="Z96" s="54"/>
      <c r="AA96" s="54"/>
      <c r="AD96" s="49"/>
      <c r="AE96" s="53"/>
      <c r="AF96" s="54"/>
      <c r="AG96" s="54"/>
      <c r="AH96" s="54"/>
    </row>
    <row r="97" spans="2:34" x14ac:dyDescent="0.25">
      <c r="B97" s="49">
        <f t="shared" si="31"/>
        <v>80</v>
      </c>
      <c r="C97" s="56">
        <f t="shared" si="26"/>
        <v>16655.156704544497</v>
      </c>
      <c r="D97" s="55">
        <f t="shared" si="32"/>
        <v>8889.6421860179744</v>
      </c>
      <c r="E97" s="54">
        <f t="shared" si="33"/>
        <v>7765.5145185265228</v>
      </c>
      <c r="F97" s="54">
        <f t="shared" si="34"/>
        <v>1164494.9935277996</v>
      </c>
      <c r="I97" s="49">
        <f t="shared" si="44"/>
        <v>80</v>
      </c>
      <c r="J97" s="53">
        <f t="shared" si="35"/>
        <v>20768.273875426814</v>
      </c>
      <c r="K97" s="54">
        <f t="shared" si="36"/>
        <v>5531.9420526680178</v>
      </c>
      <c r="L97" s="54">
        <f t="shared" si="37"/>
        <v>15236.331822758795</v>
      </c>
      <c r="M97" s="54">
        <f t="shared" si="38"/>
        <v>714250.53226533148</v>
      </c>
      <c r="P97" s="49">
        <f t="shared" si="45"/>
        <v>80</v>
      </c>
      <c r="Q97" s="53">
        <f t="shared" si="39"/>
        <v>24001.230262238576</v>
      </c>
      <c r="R97" s="54">
        <f t="shared" si="40"/>
        <v>2892.7519590914071</v>
      </c>
      <c r="S97" s="54">
        <f t="shared" si="41"/>
        <v>21108.478303147167</v>
      </c>
      <c r="T97" s="54">
        <f t="shared" si="42"/>
        <v>360353.3185001153</v>
      </c>
      <c r="W97" s="49"/>
      <c r="X97" s="53"/>
      <c r="Y97" s="54"/>
      <c r="Z97" s="54"/>
      <c r="AA97" s="54"/>
      <c r="AD97" s="49"/>
      <c r="AE97" s="53"/>
      <c r="AF97" s="54"/>
      <c r="AG97" s="54"/>
      <c r="AH97" s="54"/>
    </row>
    <row r="98" spans="2:34" x14ac:dyDescent="0.25">
      <c r="B98" s="49">
        <f t="shared" si="31"/>
        <v>81</v>
      </c>
      <c r="C98" s="56">
        <f t="shared" si="26"/>
        <v>16655.156704544497</v>
      </c>
      <c r="D98" s="55">
        <f t="shared" si="32"/>
        <v>8830.7537009191474</v>
      </c>
      <c r="E98" s="54">
        <f t="shared" si="33"/>
        <v>7824.4030036253498</v>
      </c>
      <c r="F98" s="54">
        <f t="shared" si="34"/>
        <v>1156670.5905241743</v>
      </c>
      <c r="I98" s="49">
        <f t="shared" si="44"/>
        <v>81</v>
      </c>
      <c r="J98" s="53">
        <f t="shared" si="35"/>
        <v>20768.273875426814</v>
      </c>
      <c r="K98" s="54">
        <f t="shared" si="36"/>
        <v>5416.3998696787639</v>
      </c>
      <c r="L98" s="54">
        <f t="shared" si="37"/>
        <v>15351.87400574805</v>
      </c>
      <c r="M98" s="54">
        <f t="shared" si="38"/>
        <v>698898.6582595834</v>
      </c>
      <c r="P98" s="49">
        <f t="shared" si="45"/>
        <v>81</v>
      </c>
      <c r="Q98" s="53">
        <f t="shared" si="39"/>
        <v>24001.230262238576</v>
      </c>
      <c r="R98" s="54">
        <f t="shared" si="40"/>
        <v>2732.679331959208</v>
      </c>
      <c r="S98" s="54">
        <f t="shared" si="41"/>
        <v>21268.550930279369</v>
      </c>
      <c r="T98" s="54">
        <f t="shared" si="42"/>
        <v>339084.76756983594</v>
      </c>
      <c r="W98" s="49"/>
      <c r="X98" s="53"/>
      <c r="Y98" s="54"/>
      <c r="Z98" s="54"/>
      <c r="AA98" s="54"/>
      <c r="AD98" s="49"/>
      <c r="AE98" s="53"/>
      <c r="AF98" s="54"/>
      <c r="AG98" s="54"/>
      <c r="AH98" s="54"/>
    </row>
    <row r="99" spans="2:34" x14ac:dyDescent="0.25">
      <c r="B99" s="49">
        <f t="shared" si="31"/>
        <v>82</v>
      </c>
      <c r="C99" s="56">
        <f t="shared" si="26"/>
        <v>16655.156704544497</v>
      </c>
      <c r="D99" s="55">
        <f t="shared" si="32"/>
        <v>8771.4186448083219</v>
      </c>
      <c r="E99" s="54">
        <f t="shared" si="33"/>
        <v>7883.7380597361753</v>
      </c>
      <c r="F99" s="54">
        <f t="shared" si="34"/>
        <v>1148786.8524644382</v>
      </c>
      <c r="I99" s="49">
        <f t="shared" si="44"/>
        <v>82</v>
      </c>
      <c r="J99" s="53">
        <f t="shared" si="35"/>
        <v>20768.273875426814</v>
      </c>
      <c r="K99" s="54">
        <f t="shared" si="36"/>
        <v>5299.981491801841</v>
      </c>
      <c r="L99" s="54">
        <f t="shared" si="37"/>
        <v>15468.292383624972</v>
      </c>
      <c r="M99" s="54">
        <f t="shared" si="38"/>
        <v>683430.36587595847</v>
      </c>
      <c r="P99" s="49">
        <f t="shared" si="45"/>
        <v>82</v>
      </c>
      <c r="Q99" s="53">
        <f t="shared" si="39"/>
        <v>24001.230262238576</v>
      </c>
      <c r="R99" s="54">
        <f t="shared" si="40"/>
        <v>2571.3928207379226</v>
      </c>
      <c r="S99" s="54">
        <f t="shared" si="41"/>
        <v>21429.837441500655</v>
      </c>
      <c r="T99" s="54">
        <f t="shared" si="42"/>
        <v>317654.93012833525</v>
      </c>
      <c r="W99" s="49"/>
      <c r="X99" s="53"/>
      <c r="Y99" s="54"/>
      <c r="Z99" s="54"/>
      <c r="AA99" s="54"/>
      <c r="AD99" s="49"/>
      <c r="AE99" s="53"/>
      <c r="AF99" s="54"/>
      <c r="AG99" s="54"/>
      <c r="AH99" s="54"/>
    </row>
    <row r="100" spans="2:34" x14ac:dyDescent="0.25">
      <c r="B100" s="49">
        <f t="shared" si="31"/>
        <v>83</v>
      </c>
      <c r="C100" s="56">
        <f t="shared" si="26"/>
        <v>16655.156704544497</v>
      </c>
      <c r="D100" s="55">
        <f t="shared" si="32"/>
        <v>8711.6336311886571</v>
      </c>
      <c r="E100" s="54">
        <f t="shared" si="33"/>
        <v>7943.5230733558401</v>
      </c>
      <c r="F100" s="54">
        <f t="shared" si="34"/>
        <v>1140843.3293910823</v>
      </c>
      <c r="I100" s="49">
        <f t="shared" si="44"/>
        <v>83</v>
      </c>
      <c r="J100" s="53">
        <f t="shared" si="35"/>
        <v>20768.273875426814</v>
      </c>
      <c r="K100" s="54">
        <f t="shared" si="36"/>
        <v>5182.6802745593513</v>
      </c>
      <c r="L100" s="54">
        <f t="shared" si="37"/>
        <v>15585.593600867462</v>
      </c>
      <c r="M100" s="54">
        <f t="shared" si="38"/>
        <v>667844.77227509103</v>
      </c>
      <c r="P100" s="49">
        <f t="shared" si="45"/>
        <v>83</v>
      </c>
      <c r="Q100" s="53">
        <f t="shared" si="39"/>
        <v>24001.230262238576</v>
      </c>
      <c r="R100" s="54">
        <f t="shared" si="40"/>
        <v>2408.8832201398759</v>
      </c>
      <c r="S100" s="54">
        <f t="shared" si="41"/>
        <v>21592.3470420987</v>
      </c>
      <c r="T100" s="54">
        <f t="shared" si="42"/>
        <v>296062.58308623655</v>
      </c>
      <c r="W100" s="49"/>
      <c r="X100" s="53"/>
      <c r="Y100" s="54"/>
      <c r="Z100" s="54"/>
      <c r="AA100" s="54"/>
      <c r="AD100" s="49"/>
      <c r="AE100" s="53"/>
      <c r="AF100" s="54"/>
      <c r="AG100" s="54"/>
      <c r="AH100" s="54"/>
    </row>
    <row r="101" spans="2:34" x14ac:dyDescent="0.25">
      <c r="B101" s="49">
        <f t="shared" si="31"/>
        <v>84</v>
      </c>
      <c r="C101" s="56">
        <f t="shared" si="26"/>
        <v>16655.156704544497</v>
      </c>
      <c r="D101" s="55">
        <f t="shared" si="32"/>
        <v>8651.395247882374</v>
      </c>
      <c r="E101" s="54">
        <f t="shared" si="33"/>
        <v>8003.7614566621232</v>
      </c>
      <c r="F101" s="54">
        <f t="shared" si="34"/>
        <v>1132839.5679344202</v>
      </c>
      <c r="I101" s="49">
        <f t="shared" si="44"/>
        <v>84</v>
      </c>
      <c r="J101" s="53">
        <f t="shared" si="35"/>
        <v>20768.273875426814</v>
      </c>
      <c r="K101" s="54">
        <f t="shared" si="36"/>
        <v>5064.4895230861066</v>
      </c>
      <c r="L101" s="54">
        <f t="shared" si="37"/>
        <v>15703.784352340706</v>
      </c>
      <c r="M101" s="54">
        <f t="shared" si="38"/>
        <v>652140.9879227503</v>
      </c>
      <c r="P101" s="49">
        <f t="shared" si="45"/>
        <v>84</v>
      </c>
      <c r="Q101" s="53">
        <f t="shared" si="39"/>
        <v>24001.230262238576</v>
      </c>
      <c r="R101" s="54">
        <f t="shared" si="40"/>
        <v>2245.1412550706273</v>
      </c>
      <c r="S101" s="54">
        <f t="shared" si="41"/>
        <v>21756.08900716795</v>
      </c>
      <c r="T101" s="54">
        <f t="shared" si="42"/>
        <v>274306.49407906859</v>
      </c>
      <c r="W101" s="49"/>
      <c r="X101" s="53"/>
      <c r="Y101" s="54"/>
      <c r="Z101" s="54"/>
      <c r="AA101" s="54"/>
      <c r="AD101" s="49"/>
      <c r="AE101" s="53"/>
      <c r="AF101" s="54"/>
      <c r="AG101" s="54"/>
      <c r="AH101" s="54"/>
    </row>
    <row r="102" spans="2:34" x14ac:dyDescent="0.25">
      <c r="B102" s="49">
        <f t="shared" ref="B102:B165" si="46">B101+1</f>
        <v>85</v>
      </c>
      <c r="C102" s="56">
        <f t="shared" si="26"/>
        <v>16655.156704544497</v>
      </c>
      <c r="D102" s="55">
        <f t="shared" ref="D102:D165" si="47">F101*$D$8</f>
        <v>8590.7000568360199</v>
      </c>
      <c r="E102" s="54">
        <f t="shared" ref="E102:E165" si="48">C102-D102</f>
        <v>8064.4566477084772</v>
      </c>
      <c r="F102" s="54">
        <f t="shared" ref="F102:F165" si="49">F101-E102</f>
        <v>1124775.1112867116</v>
      </c>
      <c r="I102" s="49">
        <f t="shared" si="44"/>
        <v>85</v>
      </c>
      <c r="J102" s="53">
        <f t="shared" si="35"/>
        <v>20768.273875426814</v>
      </c>
      <c r="K102" s="54">
        <f t="shared" si="36"/>
        <v>4945.4024917475235</v>
      </c>
      <c r="L102" s="54">
        <f t="shared" si="37"/>
        <v>15822.87138367929</v>
      </c>
      <c r="M102" s="54">
        <f t="shared" si="38"/>
        <v>636318.11653907096</v>
      </c>
      <c r="P102" s="49">
        <f t="shared" si="45"/>
        <v>85</v>
      </c>
      <c r="Q102" s="53">
        <f t="shared" si="39"/>
        <v>24001.230262238576</v>
      </c>
      <c r="R102" s="54">
        <f t="shared" si="40"/>
        <v>2080.1575800996034</v>
      </c>
      <c r="S102" s="54">
        <f t="shared" si="41"/>
        <v>21921.072682138973</v>
      </c>
      <c r="T102" s="54">
        <f t="shared" si="42"/>
        <v>252385.42139692963</v>
      </c>
      <c r="W102" s="49"/>
      <c r="X102" s="53"/>
      <c r="Y102" s="54"/>
      <c r="Z102" s="54"/>
      <c r="AA102" s="54"/>
      <c r="AD102" s="49"/>
      <c r="AE102" s="53"/>
      <c r="AF102" s="54"/>
      <c r="AG102" s="54"/>
      <c r="AH102" s="54"/>
    </row>
    <row r="103" spans="2:34" x14ac:dyDescent="0.25">
      <c r="B103" s="49">
        <f t="shared" si="46"/>
        <v>86</v>
      </c>
      <c r="C103" s="56">
        <f t="shared" si="26"/>
        <v>16655.156704544497</v>
      </c>
      <c r="D103" s="55">
        <f t="shared" si="47"/>
        <v>8529.5445939242309</v>
      </c>
      <c r="E103" s="54">
        <f t="shared" si="48"/>
        <v>8125.6121106202663</v>
      </c>
      <c r="F103" s="54">
        <f t="shared" si="49"/>
        <v>1116649.4991760913</v>
      </c>
      <c r="I103" s="49">
        <f t="shared" si="44"/>
        <v>86</v>
      </c>
      <c r="J103" s="53">
        <f t="shared" si="35"/>
        <v>20768.273875426814</v>
      </c>
      <c r="K103" s="54">
        <f t="shared" si="36"/>
        <v>4825.4123837546213</v>
      </c>
      <c r="L103" s="54">
        <f t="shared" si="37"/>
        <v>15942.861491672193</v>
      </c>
      <c r="M103" s="54">
        <f t="shared" si="38"/>
        <v>620375.25504739874</v>
      </c>
      <c r="P103" s="49">
        <f t="shared" si="45"/>
        <v>86</v>
      </c>
      <c r="Q103" s="53">
        <f t="shared" si="39"/>
        <v>24001.230262238576</v>
      </c>
      <c r="R103" s="54">
        <f t="shared" si="40"/>
        <v>1913.9227789267163</v>
      </c>
      <c r="S103" s="54">
        <f t="shared" si="41"/>
        <v>22087.307483311859</v>
      </c>
      <c r="T103" s="54">
        <f t="shared" si="42"/>
        <v>230298.11391361777</v>
      </c>
      <c r="W103" s="49"/>
      <c r="X103" s="53"/>
      <c r="Y103" s="54"/>
      <c r="Z103" s="54"/>
      <c r="AA103" s="54"/>
      <c r="AD103" s="49"/>
      <c r="AE103" s="53"/>
      <c r="AF103" s="54"/>
      <c r="AG103" s="54"/>
      <c r="AH103" s="54"/>
    </row>
    <row r="104" spans="2:34" x14ac:dyDescent="0.25">
      <c r="B104" s="49">
        <f t="shared" si="46"/>
        <v>87</v>
      </c>
      <c r="C104" s="56">
        <f t="shared" si="26"/>
        <v>16655.156704544497</v>
      </c>
      <c r="D104" s="55">
        <f t="shared" si="47"/>
        <v>8467.925368752025</v>
      </c>
      <c r="E104" s="54">
        <f t="shared" si="48"/>
        <v>8187.2313357924722</v>
      </c>
      <c r="F104" s="54">
        <f t="shared" si="49"/>
        <v>1108462.2678402988</v>
      </c>
      <c r="I104" s="49">
        <f t="shared" si="44"/>
        <v>87</v>
      </c>
      <c r="J104" s="53">
        <f t="shared" si="35"/>
        <v>20768.273875426814</v>
      </c>
      <c r="K104" s="54">
        <f t="shared" si="36"/>
        <v>4704.5123507761073</v>
      </c>
      <c r="L104" s="54">
        <f t="shared" si="37"/>
        <v>16063.761524650707</v>
      </c>
      <c r="M104" s="54">
        <f t="shared" si="38"/>
        <v>604311.493522748</v>
      </c>
      <c r="P104" s="49">
        <f t="shared" si="45"/>
        <v>87</v>
      </c>
      <c r="Q104" s="53">
        <f t="shared" si="39"/>
        <v>24001.230262238576</v>
      </c>
      <c r="R104" s="54">
        <f t="shared" si="40"/>
        <v>1746.4273638449347</v>
      </c>
      <c r="S104" s="54">
        <f t="shared" si="41"/>
        <v>22254.802898393642</v>
      </c>
      <c r="T104" s="54">
        <f t="shared" si="42"/>
        <v>208043.31101522411</v>
      </c>
      <c r="W104" s="49"/>
      <c r="X104" s="53"/>
      <c r="Y104" s="54"/>
      <c r="Z104" s="54"/>
      <c r="AA104" s="54"/>
      <c r="AD104" s="49"/>
      <c r="AE104" s="53"/>
      <c r="AF104" s="54"/>
      <c r="AG104" s="54"/>
      <c r="AH104" s="54"/>
    </row>
    <row r="105" spans="2:34" x14ac:dyDescent="0.25">
      <c r="B105" s="49">
        <f t="shared" si="46"/>
        <v>88</v>
      </c>
      <c r="C105" s="56">
        <f t="shared" si="26"/>
        <v>16655.156704544497</v>
      </c>
      <c r="D105" s="55">
        <f t="shared" si="47"/>
        <v>8405.8388644555998</v>
      </c>
      <c r="E105" s="54">
        <f t="shared" si="48"/>
        <v>8249.3178400888974</v>
      </c>
      <c r="F105" s="54">
        <f t="shared" si="49"/>
        <v>1100212.95000021</v>
      </c>
      <c r="I105" s="49">
        <f t="shared" si="44"/>
        <v>88</v>
      </c>
      <c r="J105" s="53">
        <f t="shared" si="35"/>
        <v>20768.273875426814</v>
      </c>
      <c r="K105" s="54">
        <f t="shared" si="36"/>
        <v>4582.6954925475056</v>
      </c>
      <c r="L105" s="54">
        <f t="shared" si="37"/>
        <v>16185.578382879308</v>
      </c>
      <c r="M105" s="54">
        <f t="shared" si="38"/>
        <v>588125.91513986874</v>
      </c>
      <c r="P105" s="49">
        <f t="shared" si="45"/>
        <v>88</v>
      </c>
      <c r="Q105" s="53">
        <f t="shared" si="39"/>
        <v>24001.230262238576</v>
      </c>
      <c r="R105" s="54">
        <f t="shared" si="40"/>
        <v>1577.6617751987828</v>
      </c>
      <c r="S105" s="54">
        <f t="shared" si="41"/>
        <v>22423.568487039793</v>
      </c>
      <c r="T105" s="54">
        <f t="shared" si="42"/>
        <v>185619.74252818432</v>
      </c>
      <c r="W105" s="49"/>
      <c r="X105" s="53"/>
      <c r="Y105" s="54"/>
      <c r="Z105" s="54"/>
      <c r="AA105" s="54"/>
      <c r="AD105" s="49"/>
      <c r="AE105" s="53"/>
      <c r="AF105" s="54"/>
      <c r="AG105" s="54"/>
      <c r="AH105" s="54"/>
    </row>
    <row r="106" spans="2:34" x14ac:dyDescent="0.25">
      <c r="B106" s="49">
        <f t="shared" si="46"/>
        <v>89</v>
      </c>
      <c r="C106" s="56">
        <f t="shared" si="26"/>
        <v>16655.156704544497</v>
      </c>
      <c r="D106" s="55">
        <f t="shared" si="47"/>
        <v>8343.2815375015925</v>
      </c>
      <c r="E106" s="54">
        <f t="shared" si="48"/>
        <v>8311.8751670429046</v>
      </c>
      <c r="F106" s="54">
        <f t="shared" si="49"/>
        <v>1091901.074833167</v>
      </c>
      <c r="I106" s="49">
        <f t="shared" si="44"/>
        <v>89</v>
      </c>
      <c r="J106" s="53">
        <f t="shared" si="35"/>
        <v>20768.273875426814</v>
      </c>
      <c r="K106" s="54">
        <f t="shared" si="36"/>
        <v>4459.9548564773377</v>
      </c>
      <c r="L106" s="54">
        <f t="shared" si="37"/>
        <v>16308.319018949476</v>
      </c>
      <c r="M106" s="54">
        <f t="shared" si="38"/>
        <v>571817.59612091922</v>
      </c>
      <c r="P106" s="49">
        <f t="shared" si="45"/>
        <v>89</v>
      </c>
      <c r="Q106" s="53">
        <f t="shared" si="39"/>
        <v>24001.230262238576</v>
      </c>
      <c r="R106" s="54">
        <f t="shared" si="40"/>
        <v>1407.6163808387312</v>
      </c>
      <c r="S106" s="54">
        <f t="shared" si="41"/>
        <v>22593.613881399844</v>
      </c>
      <c r="T106" s="54">
        <f t="shared" si="42"/>
        <v>163026.12864678446</v>
      </c>
      <c r="W106" s="49"/>
      <c r="X106" s="56"/>
      <c r="Y106" s="55"/>
      <c r="Z106" s="54"/>
      <c r="AA106" s="54"/>
      <c r="AD106" s="49"/>
      <c r="AE106" s="56"/>
      <c r="AF106" s="55"/>
      <c r="AG106" s="54"/>
      <c r="AH106" s="54"/>
    </row>
    <row r="107" spans="2:34" x14ac:dyDescent="0.25">
      <c r="B107" s="49">
        <f t="shared" si="46"/>
        <v>90</v>
      </c>
      <c r="C107" s="56">
        <f t="shared" si="26"/>
        <v>16655.156704544497</v>
      </c>
      <c r="D107" s="55">
        <f t="shared" si="47"/>
        <v>8280.2498174848497</v>
      </c>
      <c r="E107" s="54">
        <f t="shared" si="48"/>
        <v>8374.9068870596475</v>
      </c>
      <c r="F107" s="54">
        <f t="shared" si="49"/>
        <v>1083526.1679461075</v>
      </c>
      <c r="I107" s="49">
        <f t="shared" si="44"/>
        <v>90</v>
      </c>
      <c r="J107" s="53">
        <f t="shared" si="35"/>
        <v>20768.273875426814</v>
      </c>
      <c r="K107" s="54">
        <f t="shared" si="36"/>
        <v>4336.2834372503039</v>
      </c>
      <c r="L107" s="54">
        <f t="shared" si="37"/>
        <v>16431.990438176508</v>
      </c>
      <c r="M107" s="54">
        <f t="shared" si="38"/>
        <v>555385.60568274267</v>
      </c>
      <c r="P107" s="49">
        <f t="shared" si="45"/>
        <v>90</v>
      </c>
      <c r="Q107" s="53">
        <f t="shared" si="39"/>
        <v>24001.230262238576</v>
      </c>
      <c r="R107" s="54">
        <f t="shared" si="40"/>
        <v>1236.2814755714489</v>
      </c>
      <c r="S107" s="54">
        <f t="shared" si="41"/>
        <v>22764.948786667126</v>
      </c>
      <c r="T107" s="54">
        <f t="shared" si="42"/>
        <v>140261.17986011732</v>
      </c>
      <c r="W107" s="49"/>
      <c r="X107" s="56"/>
      <c r="Y107" s="55"/>
      <c r="Z107" s="54"/>
      <c r="AA107" s="54"/>
      <c r="AD107" s="49"/>
      <c r="AE107" s="56"/>
      <c r="AF107" s="55"/>
      <c r="AG107" s="54"/>
      <c r="AH107" s="54"/>
    </row>
    <row r="108" spans="2:34" x14ac:dyDescent="0.25">
      <c r="B108" s="49">
        <f t="shared" si="46"/>
        <v>91</v>
      </c>
      <c r="C108" s="56">
        <f t="shared" si="26"/>
        <v>16655.156704544497</v>
      </c>
      <c r="D108" s="55">
        <f t="shared" si="47"/>
        <v>8216.740106924648</v>
      </c>
      <c r="E108" s="54">
        <f t="shared" si="48"/>
        <v>8438.4165976198492</v>
      </c>
      <c r="F108" s="54">
        <f t="shared" si="49"/>
        <v>1075087.7513484876</v>
      </c>
      <c r="I108" s="49">
        <f t="shared" si="44"/>
        <v>91</v>
      </c>
      <c r="J108" s="53">
        <f t="shared" si="35"/>
        <v>20768.273875426814</v>
      </c>
      <c r="K108" s="54">
        <f t="shared" si="36"/>
        <v>4211.6741764274657</v>
      </c>
      <c r="L108" s="54">
        <f t="shared" si="37"/>
        <v>16556.599698999347</v>
      </c>
      <c r="M108" s="54">
        <f t="shared" si="38"/>
        <v>538829.00598374335</v>
      </c>
      <c r="P108" s="49">
        <f t="shared" si="45"/>
        <v>91</v>
      </c>
      <c r="Q108" s="53">
        <f t="shared" si="39"/>
        <v>24001.230262238576</v>
      </c>
      <c r="R108" s="54">
        <f t="shared" si="40"/>
        <v>1063.6472806058896</v>
      </c>
      <c r="S108" s="54">
        <f t="shared" si="41"/>
        <v>22937.582981632688</v>
      </c>
      <c r="T108" s="54">
        <f t="shared" si="42"/>
        <v>117323.59687848463</v>
      </c>
      <c r="W108" s="49"/>
      <c r="X108" s="56"/>
      <c r="Y108" s="55"/>
      <c r="Z108" s="54"/>
      <c r="AA108" s="54"/>
      <c r="AD108" s="49"/>
      <c r="AE108" s="56"/>
      <c r="AF108" s="55"/>
      <c r="AG108" s="54"/>
      <c r="AH108" s="54"/>
    </row>
    <row r="109" spans="2:34" x14ac:dyDescent="0.25">
      <c r="B109" s="49">
        <f t="shared" si="46"/>
        <v>92</v>
      </c>
      <c r="C109" s="56">
        <f t="shared" si="26"/>
        <v>16655.156704544497</v>
      </c>
      <c r="D109" s="55">
        <f t="shared" si="47"/>
        <v>8152.7487810593639</v>
      </c>
      <c r="E109" s="54">
        <f t="shared" si="48"/>
        <v>8502.4079234851342</v>
      </c>
      <c r="F109" s="54">
        <f t="shared" si="49"/>
        <v>1066585.3434250024</v>
      </c>
      <c r="I109" s="49">
        <f t="shared" si="44"/>
        <v>92</v>
      </c>
      <c r="J109" s="53">
        <f t="shared" si="35"/>
        <v>20768.273875426814</v>
      </c>
      <c r="K109" s="54">
        <f t="shared" si="36"/>
        <v>4086.1199620433872</v>
      </c>
      <c r="L109" s="54">
        <f t="shared" si="37"/>
        <v>16682.153913383427</v>
      </c>
      <c r="M109" s="54">
        <f t="shared" si="38"/>
        <v>522146.85207035992</v>
      </c>
      <c r="P109" s="49">
        <f t="shared" si="45"/>
        <v>92</v>
      </c>
      <c r="Q109" s="53">
        <f t="shared" si="39"/>
        <v>24001.230262238576</v>
      </c>
      <c r="R109" s="54">
        <f t="shared" si="40"/>
        <v>889.70394299517511</v>
      </c>
      <c r="S109" s="54">
        <f t="shared" si="41"/>
        <v>23111.526319243399</v>
      </c>
      <c r="T109" s="54">
        <f t="shared" si="42"/>
        <v>94212.070559241227</v>
      </c>
      <c r="W109" s="49"/>
      <c r="X109" s="56"/>
      <c r="Y109" s="55"/>
      <c r="Z109" s="54"/>
      <c r="AA109" s="54"/>
      <c r="AD109" s="49"/>
      <c r="AE109" s="56"/>
      <c r="AF109" s="55"/>
      <c r="AG109" s="54"/>
      <c r="AH109" s="54"/>
    </row>
    <row r="110" spans="2:34" x14ac:dyDescent="0.25">
      <c r="B110" s="49">
        <f t="shared" si="46"/>
        <v>93</v>
      </c>
      <c r="C110" s="56">
        <f t="shared" si="26"/>
        <v>16655.156704544497</v>
      </c>
      <c r="D110" s="55">
        <f t="shared" si="47"/>
        <v>8088.2721876396017</v>
      </c>
      <c r="E110" s="54">
        <f t="shared" si="48"/>
        <v>8566.8845169048946</v>
      </c>
      <c r="F110" s="54">
        <f t="shared" si="49"/>
        <v>1058018.4589080976</v>
      </c>
      <c r="I110" s="49">
        <f t="shared" si="44"/>
        <v>93</v>
      </c>
      <c r="J110" s="53">
        <f t="shared" si="35"/>
        <v>20768.273875426814</v>
      </c>
      <c r="K110" s="54">
        <f t="shared" si="36"/>
        <v>3959.6136282002294</v>
      </c>
      <c r="L110" s="54">
        <f t="shared" si="37"/>
        <v>16808.660247226584</v>
      </c>
      <c r="M110" s="54">
        <f t="shared" si="38"/>
        <v>505338.19182313333</v>
      </c>
      <c r="P110" s="49">
        <f t="shared" si="45"/>
        <v>93</v>
      </c>
      <c r="Q110" s="53">
        <f t="shared" si="39"/>
        <v>24001.230262238576</v>
      </c>
      <c r="R110" s="54">
        <f t="shared" si="40"/>
        <v>714.44153507424596</v>
      </c>
      <c r="S110" s="54">
        <f t="shared" si="41"/>
        <v>23286.78872716433</v>
      </c>
      <c r="T110" s="54">
        <f t="shared" si="42"/>
        <v>70925.2818320769</v>
      </c>
      <c r="W110" s="49"/>
      <c r="X110" s="56"/>
      <c r="Y110" s="55"/>
      <c r="Z110" s="54"/>
      <c r="AA110" s="54"/>
      <c r="AD110" s="49"/>
      <c r="AE110" s="56"/>
      <c r="AF110" s="55"/>
      <c r="AG110" s="54"/>
      <c r="AH110" s="54"/>
    </row>
    <row r="111" spans="2:34" x14ac:dyDescent="0.25">
      <c r="B111" s="49">
        <f t="shared" si="46"/>
        <v>94</v>
      </c>
      <c r="C111" s="56">
        <f t="shared" si="26"/>
        <v>16655.156704544497</v>
      </c>
      <c r="D111" s="55">
        <f t="shared" si="47"/>
        <v>8023.3066467197405</v>
      </c>
      <c r="E111" s="54">
        <f t="shared" si="48"/>
        <v>8631.8500578247567</v>
      </c>
      <c r="F111" s="54">
        <f t="shared" si="49"/>
        <v>1049386.6088502728</v>
      </c>
      <c r="I111" s="49">
        <f t="shared" si="44"/>
        <v>94</v>
      </c>
      <c r="J111" s="53">
        <f t="shared" si="35"/>
        <v>20768.273875426814</v>
      </c>
      <c r="K111" s="54">
        <f t="shared" si="36"/>
        <v>3832.1479546587611</v>
      </c>
      <c r="L111" s="54">
        <f t="shared" si="37"/>
        <v>16936.125920768052</v>
      </c>
      <c r="M111" s="54">
        <f t="shared" si="38"/>
        <v>488402.06590236526</v>
      </c>
      <c r="P111" s="49">
        <f t="shared" si="45"/>
        <v>94</v>
      </c>
      <c r="Q111" s="53">
        <f t="shared" si="39"/>
        <v>24001.230262238576</v>
      </c>
      <c r="R111" s="54">
        <f t="shared" si="40"/>
        <v>537.85005389324988</v>
      </c>
      <c r="S111" s="54">
        <f t="shared" si="41"/>
        <v>23463.380208345327</v>
      </c>
      <c r="T111" s="54">
        <f t="shared" si="42"/>
        <v>47461.901623731574</v>
      </c>
      <c r="W111" s="49"/>
      <c r="X111" s="56"/>
      <c r="Y111" s="55"/>
      <c r="Z111" s="54"/>
      <c r="AA111" s="54"/>
      <c r="AD111" s="49"/>
      <c r="AE111" s="56"/>
      <c r="AF111" s="55"/>
      <c r="AG111" s="54"/>
      <c r="AH111" s="54"/>
    </row>
    <row r="112" spans="2:34" x14ac:dyDescent="0.25">
      <c r="B112" s="49">
        <f t="shared" si="46"/>
        <v>95</v>
      </c>
      <c r="C112" s="56">
        <f t="shared" si="26"/>
        <v>16655.156704544497</v>
      </c>
      <c r="D112" s="55">
        <f t="shared" si="47"/>
        <v>7957.848450447902</v>
      </c>
      <c r="E112" s="54">
        <f t="shared" si="48"/>
        <v>8697.3082540965952</v>
      </c>
      <c r="F112" s="54">
        <f t="shared" si="49"/>
        <v>1040689.3005961763</v>
      </c>
      <c r="I112" s="49">
        <f t="shared" si="44"/>
        <v>95</v>
      </c>
      <c r="J112" s="53">
        <f t="shared" si="35"/>
        <v>20768.273875426814</v>
      </c>
      <c r="K112" s="54">
        <f t="shared" si="36"/>
        <v>3703.7156664262698</v>
      </c>
      <c r="L112" s="54">
        <f t="shared" si="37"/>
        <v>17064.558209000545</v>
      </c>
      <c r="M112" s="54">
        <f t="shared" si="38"/>
        <v>471337.50769336469</v>
      </c>
      <c r="P112" s="49">
        <f t="shared" si="45"/>
        <v>95</v>
      </c>
      <c r="Q112" s="53">
        <f t="shared" si="39"/>
        <v>24001.230262238576</v>
      </c>
      <c r="R112" s="54">
        <f t="shared" si="40"/>
        <v>359.91942064663112</v>
      </c>
      <c r="S112" s="54">
        <f t="shared" si="41"/>
        <v>23641.310841591945</v>
      </c>
      <c r="T112" s="54">
        <f t="shared" si="42"/>
        <v>23820.590782139629</v>
      </c>
      <c r="W112" s="49"/>
      <c r="X112" s="56"/>
      <c r="Y112" s="55"/>
      <c r="Z112" s="54"/>
      <c r="AA112" s="54"/>
      <c r="AD112" s="49"/>
      <c r="AE112" s="56"/>
      <c r="AF112" s="55"/>
      <c r="AG112" s="54"/>
      <c r="AH112" s="54"/>
    </row>
    <row r="113" spans="2:34" x14ac:dyDescent="0.25">
      <c r="B113" s="49">
        <f t="shared" si="46"/>
        <v>96</v>
      </c>
      <c r="C113" s="56">
        <f t="shared" si="26"/>
        <v>16655.156704544497</v>
      </c>
      <c r="D113" s="55">
        <f t="shared" si="47"/>
        <v>7891.8938628543374</v>
      </c>
      <c r="E113" s="54">
        <f t="shared" si="48"/>
        <v>8763.2628416901607</v>
      </c>
      <c r="F113" s="54">
        <f t="shared" si="49"/>
        <v>1031926.0377544861</v>
      </c>
      <c r="I113" s="49">
        <f t="shared" si="44"/>
        <v>96</v>
      </c>
      <c r="J113" s="53">
        <f t="shared" si="35"/>
        <v>20768.273875426814</v>
      </c>
      <c r="K113" s="54">
        <f t="shared" si="36"/>
        <v>3574.3094333413492</v>
      </c>
      <c r="L113" s="54">
        <f t="shared" si="37"/>
        <v>17193.964442085464</v>
      </c>
      <c r="M113" s="54">
        <f t="shared" si="38"/>
        <v>454143.54325127922</v>
      </c>
      <c r="P113" s="49">
        <f t="shared" si="45"/>
        <v>96</v>
      </c>
      <c r="Q113" s="53">
        <f t="shared" si="39"/>
        <v>24001.230262238576</v>
      </c>
      <c r="R113" s="54">
        <f t="shared" si="40"/>
        <v>180.63948009789218</v>
      </c>
      <c r="S113" s="54">
        <f t="shared" si="41"/>
        <v>23820.590782140684</v>
      </c>
      <c r="T113" s="54">
        <f t="shared" si="42"/>
        <v>-1.0550138540565968E-9</v>
      </c>
      <c r="W113" s="49"/>
      <c r="X113" s="56"/>
      <c r="Y113" s="55"/>
      <c r="Z113" s="54"/>
      <c r="AA113" s="54"/>
      <c r="AD113" s="49"/>
      <c r="AE113" s="56"/>
      <c r="AF113" s="55"/>
      <c r="AG113" s="54"/>
      <c r="AH113" s="54"/>
    </row>
    <row r="114" spans="2:34" x14ac:dyDescent="0.25">
      <c r="B114" s="49">
        <f t="shared" si="46"/>
        <v>97</v>
      </c>
      <c r="C114" s="56">
        <f t="shared" si="26"/>
        <v>16655.156704544497</v>
      </c>
      <c r="D114" s="55">
        <f t="shared" si="47"/>
        <v>7825.4391196381866</v>
      </c>
      <c r="E114" s="54">
        <f t="shared" si="48"/>
        <v>8829.7175849063096</v>
      </c>
      <c r="F114" s="54">
        <f t="shared" si="49"/>
        <v>1023096.3201695798</v>
      </c>
      <c r="I114" s="49">
        <f t="shared" si="44"/>
        <v>97</v>
      </c>
      <c r="J114" s="53">
        <f t="shared" si="35"/>
        <v>20768.273875426814</v>
      </c>
      <c r="K114" s="54">
        <f t="shared" si="36"/>
        <v>3443.921869655534</v>
      </c>
      <c r="L114" s="54">
        <f t="shared" si="37"/>
        <v>17324.352005771281</v>
      </c>
      <c r="M114" s="54">
        <f t="shared" si="38"/>
        <v>436819.19124550791</v>
      </c>
      <c r="P114" s="49"/>
      <c r="Q114" s="53"/>
      <c r="R114" s="54"/>
      <c r="S114" s="54"/>
      <c r="T114" s="54"/>
      <c r="W114" s="49"/>
      <c r="X114" s="56"/>
      <c r="Y114" s="55"/>
      <c r="Z114" s="54"/>
      <c r="AA114" s="54"/>
      <c r="AD114" s="49"/>
      <c r="AE114" s="56"/>
      <c r="AF114" s="55"/>
      <c r="AG114" s="54"/>
      <c r="AH114" s="54"/>
    </row>
    <row r="115" spans="2:34" x14ac:dyDescent="0.25">
      <c r="B115" s="49">
        <f t="shared" si="46"/>
        <v>98</v>
      </c>
      <c r="C115" s="56">
        <f t="shared" si="26"/>
        <v>16655.156704544497</v>
      </c>
      <c r="D115" s="55">
        <f t="shared" si="47"/>
        <v>7758.480427952647</v>
      </c>
      <c r="E115" s="54">
        <f t="shared" si="48"/>
        <v>8896.6762765918502</v>
      </c>
      <c r="F115" s="54">
        <f t="shared" si="49"/>
        <v>1014199.643892988</v>
      </c>
      <c r="I115" s="49">
        <f t="shared" si="44"/>
        <v>98</v>
      </c>
      <c r="J115" s="53">
        <f t="shared" si="35"/>
        <v>20768.273875426814</v>
      </c>
      <c r="K115" s="54">
        <f t="shared" si="36"/>
        <v>3312.5455336117684</v>
      </c>
      <c r="L115" s="54">
        <f t="shared" si="37"/>
        <v>17455.728341815047</v>
      </c>
      <c r="M115" s="54">
        <f t="shared" si="38"/>
        <v>419363.46290369285</v>
      </c>
      <c r="P115" s="49"/>
      <c r="Q115" s="53"/>
      <c r="R115" s="54"/>
      <c r="S115" s="54"/>
      <c r="T115" s="54"/>
      <c r="W115" s="49"/>
      <c r="X115" s="56"/>
      <c r="Y115" s="55"/>
      <c r="Z115" s="54"/>
      <c r="AA115" s="54"/>
      <c r="AD115" s="49"/>
      <c r="AE115" s="56"/>
      <c r="AF115" s="55"/>
      <c r="AG115" s="54"/>
      <c r="AH115" s="54"/>
    </row>
    <row r="116" spans="2:34" x14ac:dyDescent="0.25">
      <c r="B116" s="49">
        <f t="shared" si="46"/>
        <v>99</v>
      </c>
      <c r="C116" s="56">
        <f t="shared" si="26"/>
        <v>16655.156704544497</v>
      </c>
      <c r="D116" s="55">
        <f t="shared" si="47"/>
        <v>7691.0139661884923</v>
      </c>
      <c r="E116" s="54">
        <f t="shared" si="48"/>
        <v>8964.142738356004</v>
      </c>
      <c r="F116" s="54">
        <f t="shared" si="49"/>
        <v>1005235.501154632</v>
      </c>
      <c r="I116" s="49">
        <f t="shared" si="44"/>
        <v>99</v>
      </c>
      <c r="J116" s="53">
        <f t="shared" si="35"/>
        <v>20768.273875426814</v>
      </c>
      <c r="K116" s="54">
        <f t="shared" si="36"/>
        <v>3180.1729270196706</v>
      </c>
      <c r="L116" s="54">
        <f t="shared" si="37"/>
        <v>17588.100948407144</v>
      </c>
      <c r="M116" s="54">
        <f t="shared" si="38"/>
        <v>401775.36195528571</v>
      </c>
      <c r="P116" s="49"/>
      <c r="Q116" s="53"/>
      <c r="R116" s="54"/>
      <c r="S116" s="54"/>
      <c r="T116" s="54"/>
      <c r="W116" s="49"/>
      <c r="X116" s="56"/>
      <c r="Y116" s="55"/>
      <c r="Z116" s="54"/>
      <c r="AA116" s="54"/>
      <c r="AD116" s="49"/>
      <c r="AE116" s="56"/>
      <c r="AF116" s="55"/>
      <c r="AG116" s="54"/>
      <c r="AH116" s="54"/>
    </row>
    <row r="117" spans="2:34" x14ac:dyDescent="0.25">
      <c r="B117" s="49">
        <f t="shared" si="46"/>
        <v>100</v>
      </c>
      <c r="C117" s="56">
        <f t="shared" si="26"/>
        <v>16655.156704544497</v>
      </c>
      <c r="D117" s="55">
        <f t="shared" si="47"/>
        <v>7623.0358837559588</v>
      </c>
      <c r="E117" s="54">
        <f t="shared" si="48"/>
        <v>9032.1208207885393</v>
      </c>
      <c r="F117" s="54">
        <f t="shared" si="49"/>
        <v>996203.38033384341</v>
      </c>
      <c r="I117" s="49">
        <f t="shared" si="44"/>
        <v>100</v>
      </c>
      <c r="J117" s="53">
        <f t="shared" si="35"/>
        <v>20768.273875426814</v>
      </c>
      <c r="K117" s="54">
        <f t="shared" si="36"/>
        <v>3046.7964948275835</v>
      </c>
      <c r="L117" s="54">
        <f t="shared" si="37"/>
        <v>17721.47738059923</v>
      </c>
      <c r="M117" s="54">
        <f t="shared" si="38"/>
        <v>384053.88457468647</v>
      </c>
      <c r="P117" s="49"/>
      <c r="Q117" s="53"/>
      <c r="R117" s="54"/>
      <c r="S117" s="54"/>
      <c r="T117" s="54"/>
      <c r="W117" s="49"/>
      <c r="X117" s="56"/>
      <c r="Y117" s="55"/>
      <c r="Z117" s="54"/>
      <c r="AA117" s="54"/>
      <c r="AD117" s="49"/>
      <c r="AE117" s="56"/>
      <c r="AF117" s="55"/>
      <c r="AG117" s="54"/>
      <c r="AH117" s="54"/>
    </row>
    <row r="118" spans="2:34" x14ac:dyDescent="0.25">
      <c r="B118" s="49">
        <f t="shared" si="46"/>
        <v>101</v>
      </c>
      <c r="C118" s="56">
        <f t="shared" si="26"/>
        <v>16655.156704544497</v>
      </c>
      <c r="D118" s="55">
        <f t="shared" si="47"/>
        <v>7554.5423008649796</v>
      </c>
      <c r="E118" s="54">
        <f t="shared" si="48"/>
        <v>9100.6144036795176</v>
      </c>
      <c r="F118" s="54">
        <f t="shared" si="49"/>
        <v>987102.76593016391</v>
      </c>
      <c r="I118" s="49">
        <f t="shared" si="44"/>
        <v>101</v>
      </c>
      <c r="J118" s="53">
        <f t="shared" si="35"/>
        <v>20768.273875426814</v>
      </c>
      <c r="K118" s="54">
        <f t="shared" si="36"/>
        <v>2912.4086246913726</v>
      </c>
      <c r="L118" s="54">
        <f t="shared" si="37"/>
        <v>17855.865250735442</v>
      </c>
      <c r="M118" s="54">
        <f t="shared" si="38"/>
        <v>366198.01932395104</v>
      </c>
      <c r="P118" s="49"/>
      <c r="Q118" s="53"/>
      <c r="R118" s="54"/>
      <c r="S118" s="54"/>
      <c r="T118" s="54"/>
      <c r="W118" s="49"/>
      <c r="X118" s="56"/>
      <c r="Y118" s="55"/>
      <c r="Z118" s="54"/>
      <c r="AA118" s="54"/>
      <c r="AD118" s="49"/>
      <c r="AE118" s="56"/>
      <c r="AF118" s="55"/>
      <c r="AG118" s="54"/>
      <c r="AH118" s="54"/>
    </row>
    <row r="119" spans="2:34" x14ac:dyDescent="0.25">
      <c r="B119" s="49">
        <f t="shared" si="46"/>
        <v>102</v>
      </c>
      <c r="C119" s="56">
        <f t="shared" ref="C119:C182" si="50">$D$12</f>
        <v>16655.156704544497</v>
      </c>
      <c r="D119" s="55">
        <f t="shared" si="47"/>
        <v>7485.5293083037432</v>
      </c>
      <c r="E119" s="54">
        <f t="shared" si="48"/>
        <v>9169.627396240754</v>
      </c>
      <c r="F119" s="54">
        <f t="shared" si="49"/>
        <v>977933.13853392319</v>
      </c>
      <c r="I119" s="49">
        <f t="shared" si="44"/>
        <v>102</v>
      </c>
      <c r="J119" s="53">
        <f t="shared" si="35"/>
        <v>20768.273875426814</v>
      </c>
      <c r="K119" s="54">
        <f t="shared" si="36"/>
        <v>2777.0016465399622</v>
      </c>
      <c r="L119" s="54">
        <f t="shared" si="37"/>
        <v>17991.272228886854</v>
      </c>
      <c r="M119" s="54">
        <f t="shared" si="38"/>
        <v>348206.7470950642</v>
      </c>
      <c r="P119" s="49"/>
      <c r="Q119" s="53"/>
      <c r="R119" s="54"/>
      <c r="S119" s="54"/>
      <c r="T119" s="54"/>
      <c r="W119" s="49"/>
      <c r="X119" s="56"/>
      <c r="Y119" s="55"/>
      <c r="Z119" s="54"/>
      <c r="AA119" s="54"/>
      <c r="AD119" s="49"/>
      <c r="AE119" s="56"/>
      <c r="AF119" s="55"/>
      <c r="AG119" s="54"/>
      <c r="AH119" s="54"/>
    </row>
    <row r="120" spans="2:34" x14ac:dyDescent="0.25">
      <c r="B120" s="49">
        <f t="shared" si="46"/>
        <v>103</v>
      </c>
      <c r="C120" s="56">
        <f t="shared" si="50"/>
        <v>16655.156704544497</v>
      </c>
      <c r="D120" s="55">
        <f t="shared" si="47"/>
        <v>7415.992967215584</v>
      </c>
      <c r="E120" s="54">
        <f t="shared" si="48"/>
        <v>9239.1637373289122</v>
      </c>
      <c r="F120" s="54">
        <f t="shared" si="49"/>
        <v>968693.97479659424</v>
      </c>
      <c r="I120" s="49">
        <f t="shared" si="44"/>
        <v>103</v>
      </c>
      <c r="J120" s="53">
        <f t="shared" si="35"/>
        <v>20768.273875426814</v>
      </c>
      <c r="K120" s="54">
        <f t="shared" si="36"/>
        <v>2640.5678321375703</v>
      </c>
      <c r="L120" s="54">
        <f t="shared" si="37"/>
        <v>18127.706043289243</v>
      </c>
      <c r="M120" s="54">
        <f t="shared" si="38"/>
        <v>330079.04105177498</v>
      </c>
      <c r="P120" s="49"/>
      <c r="Q120" s="53"/>
      <c r="R120" s="54"/>
      <c r="S120" s="54"/>
      <c r="T120" s="54"/>
      <c r="W120" s="49"/>
      <c r="X120" s="56"/>
      <c r="Y120" s="55"/>
      <c r="Z120" s="54"/>
      <c r="AA120" s="54"/>
      <c r="AD120" s="49"/>
      <c r="AE120" s="56"/>
      <c r="AF120" s="55"/>
      <c r="AG120" s="54"/>
      <c r="AH120" s="54"/>
    </row>
    <row r="121" spans="2:34" x14ac:dyDescent="0.25">
      <c r="B121" s="49">
        <f t="shared" si="46"/>
        <v>104</v>
      </c>
      <c r="C121" s="56">
        <f t="shared" si="50"/>
        <v>16655.156704544497</v>
      </c>
      <c r="D121" s="55">
        <f t="shared" si="47"/>
        <v>7345.9293088741733</v>
      </c>
      <c r="E121" s="54">
        <f t="shared" si="48"/>
        <v>9309.2273956703248</v>
      </c>
      <c r="F121" s="54">
        <f t="shared" si="49"/>
        <v>959384.74740092386</v>
      </c>
      <c r="I121" s="49">
        <f t="shared" si="44"/>
        <v>104</v>
      </c>
      <c r="J121" s="53">
        <f t="shared" si="35"/>
        <v>20768.273875426814</v>
      </c>
      <c r="K121" s="54">
        <f t="shared" si="36"/>
        <v>2503.099394642627</v>
      </c>
      <c r="L121" s="54">
        <f t="shared" si="37"/>
        <v>18265.174480784186</v>
      </c>
      <c r="M121" s="54">
        <f t="shared" si="38"/>
        <v>311813.86657099082</v>
      </c>
      <c r="P121" s="49"/>
      <c r="Q121" s="53"/>
      <c r="R121" s="54"/>
      <c r="S121" s="54"/>
      <c r="T121" s="54"/>
      <c r="W121" s="49"/>
      <c r="X121" s="56"/>
      <c r="Y121" s="55"/>
      <c r="Z121" s="54"/>
      <c r="AA121" s="54"/>
      <c r="AD121" s="49"/>
      <c r="AE121" s="56"/>
      <c r="AF121" s="55"/>
      <c r="AG121" s="54"/>
      <c r="AH121" s="54"/>
    </row>
    <row r="122" spans="2:34" x14ac:dyDescent="0.25">
      <c r="B122" s="49">
        <f t="shared" si="46"/>
        <v>105</v>
      </c>
      <c r="C122" s="56">
        <f t="shared" si="50"/>
        <v>16655.156704544497</v>
      </c>
      <c r="D122" s="55">
        <f t="shared" si="47"/>
        <v>7275.3343344570058</v>
      </c>
      <c r="E122" s="54">
        <f t="shared" si="48"/>
        <v>9379.8223700874914</v>
      </c>
      <c r="F122" s="54">
        <f t="shared" si="49"/>
        <v>950004.92503083637</v>
      </c>
      <c r="I122" s="49">
        <f t="shared" si="44"/>
        <v>105</v>
      </c>
      <c r="J122" s="53">
        <f t="shared" si="35"/>
        <v>20768.273875426814</v>
      </c>
      <c r="K122" s="54">
        <f t="shared" si="36"/>
        <v>2364.5884881633469</v>
      </c>
      <c r="L122" s="54">
        <f t="shared" si="37"/>
        <v>18403.685387263467</v>
      </c>
      <c r="M122" s="54">
        <f t="shared" si="38"/>
        <v>293410.18118372734</v>
      </c>
      <c r="P122" s="49"/>
      <c r="Q122" s="53"/>
      <c r="R122" s="54"/>
      <c r="S122" s="54"/>
      <c r="T122" s="54"/>
      <c r="W122" s="49"/>
      <c r="X122" s="56"/>
      <c r="Y122" s="55"/>
      <c r="Z122" s="54"/>
      <c r="AA122" s="54"/>
      <c r="AD122" s="49"/>
      <c r="AE122" s="56"/>
      <c r="AF122" s="55"/>
      <c r="AG122" s="54"/>
      <c r="AH122" s="54"/>
    </row>
    <row r="123" spans="2:34" x14ac:dyDescent="0.25">
      <c r="B123" s="49">
        <f t="shared" si="46"/>
        <v>106</v>
      </c>
      <c r="C123" s="56">
        <f t="shared" si="50"/>
        <v>16655.156704544497</v>
      </c>
      <c r="D123" s="55">
        <f t="shared" si="47"/>
        <v>7204.2040148171754</v>
      </c>
      <c r="E123" s="54">
        <f t="shared" si="48"/>
        <v>9450.9526897273208</v>
      </c>
      <c r="F123" s="54">
        <f t="shared" si="49"/>
        <v>940553.97234110907</v>
      </c>
      <c r="I123" s="49">
        <f t="shared" si="44"/>
        <v>106</v>
      </c>
      <c r="J123" s="53">
        <f t="shared" si="35"/>
        <v>20768.273875426814</v>
      </c>
      <c r="K123" s="54">
        <f t="shared" si="36"/>
        <v>2225.0272073099322</v>
      </c>
      <c r="L123" s="54">
        <f t="shared" si="37"/>
        <v>18543.246668116881</v>
      </c>
      <c r="M123" s="54">
        <f t="shared" si="38"/>
        <v>274866.93451561045</v>
      </c>
      <c r="P123" s="49"/>
      <c r="Q123" s="53"/>
      <c r="R123" s="54"/>
      <c r="S123" s="54"/>
      <c r="T123" s="54"/>
      <c r="W123" s="49"/>
      <c r="X123" s="56"/>
      <c r="Y123" s="55"/>
      <c r="Z123" s="54"/>
      <c r="AA123" s="54"/>
      <c r="AD123" s="49"/>
      <c r="AE123" s="56"/>
      <c r="AF123" s="55"/>
      <c r="AG123" s="54"/>
      <c r="AH123" s="54"/>
    </row>
    <row r="124" spans="2:34" x14ac:dyDescent="0.25">
      <c r="B124" s="49">
        <f t="shared" si="46"/>
        <v>107</v>
      </c>
      <c r="C124" s="56">
        <f t="shared" si="50"/>
        <v>16655.156704544497</v>
      </c>
      <c r="D124" s="55">
        <f t="shared" si="47"/>
        <v>7132.5342902534103</v>
      </c>
      <c r="E124" s="54">
        <f t="shared" si="48"/>
        <v>9522.6224142910869</v>
      </c>
      <c r="F124" s="54">
        <f t="shared" si="49"/>
        <v>931031.34992681793</v>
      </c>
      <c r="I124" s="49">
        <f t="shared" si="44"/>
        <v>107</v>
      </c>
      <c r="J124" s="53">
        <f t="shared" si="35"/>
        <v>20768.273875426814</v>
      </c>
      <c r="K124" s="54">
        <f t="shared" si="36"/>
        <v>2084.4075867433794</v>
      </c>
      <c r="L124" s="54">
        <f t="shared" si="37"/>
        <v>18683.866288683435</v>
      </c>
      <c r="M124" s="54">
        <f t="shared" si="38"/>
        <v>256183.06822692702</v>
      </c>
      <c r="P124" s="49"/>
      <c r="Q124" s="53"/>
      <c r="R124" s="54"/>
      <c r="S124" s="54"/>
      <c r="T124" s="54"/>
      <c r="W124" s="49"/>
      <c r="X124" s="56"/>
      <c r="Y124" s="55"/>
      <c r="Z124" s="54"/>
      <c r="AA124" s="54"/>
      <c r="AD124" s="49"/>
      <c r="AE124" s="56"/>
      <c r="AF124" s="55"/>
      <c r="AG124" s="54"/>
      <c r="AH124" s="54"/>
    </row>
    <row r="125" spans="2:34" x14ac:dyDescent="0.25">
      <c r="B125" s="49">
        <f t="shared" si="46"/>
        <v>108</v>
      </c>
      <c r="C125" s="56">
        <f t="shared" si="50"/>
        <v>16655.156704544497</v>
      </c>
      <c r="D125" s="55">
        <f t="shared" si="47"/>
        <v>7060.321070278369</v>
      </c>
      <c r="E125" s="54">
        <f t="shared" si="48"/>
        <v>9594.8356342661282</v>
      </c>
      <c r="F125" s="54">
        <f t="shared" si="49"/>
        <v>921436.51429255179</v>
      </c>
      <c r="I125" s="49">
        <f t="shared" si="44"/>
        <v>108</v>
      </c>
      <c r="J125" s="53">
        <f t="shared" si="35"/>
        <v>20768.273875426814</v>
      </c>
      <c r="K125" s="54">
        <f t="shared" si="36"/>
        <v>1942.7216007208633</v>
      </c>
      <c r="L125" s="54">
        <f t="shared" si="37"/>
        <v>18825.552274705951</v>
      </c>
      <c r="M125" s="54">
        <f t="shared" si="38"/>
        <v>237357.51595222106</v>
      </c>
      <c r="P125" s="49"/>
      <c r="Q125" s="53"/>
      <c r="R125" s="54"/>
      <c r="S125" s="54"/>
      <c r="T125" s="54"/>
      <c r="W125" s="49"/>
      <c r="X125" s="56"/>
      <c r="Y125" s="55"/>
      <c r="Z125" s="54"/>
      <c r="AA125" s="54"/>
      <c r="AD125" s="49"/>
      <c r="AE125" s="56"/>
      <c r="AF125" s="55"/>
      <c r="AG125" s="54"/>
      <c r="AH125" s="54"/>
    </row>
    <row r="126" spans="2:34" x14ac:dyDescent="0.25">
      <c r="B126" s="49">
        <f t="shared" si="46"/>
        <v>109</v>
      </c>
      <c r="C126" s="56">
        <f t="shared" si="50"/>
        <v>16655.156704544497</v>
      </c>
      <c r="D126" s="55">
        <f t="shared" si="47"/>
        <v>6987.5602333851848</v>
      </c>
      <c r="E126" s="54">
        <f t="shared" si="48"/>
        <v>9667.5964711593115</v>
      </c>
      <c r="F126" s="54">
        <f t="shared" si="49"/>
        <v>911768.91782139242</v>
      </c>
      <c r="I126" s="49">
        <f t="shared" si="44"/>
        <v>109</v>
      </c>
      <c r="J126" s="53">
        <f t="shared" si="35"/>
        <v>20768.273875426814</v>
      </c>
      <c r="K126" s="54">
        <f t="shared" si="36"/>
        <v>1799.9611626376764</v>
      </c>
      <c r="L126" s="54">
        <f t="shared" si="37"/>
        <v>18968.312712789138</v>
      </c>
      <c r="M126" s="54">
        <f t="shared" si="38"/>
        <v>218389.20323943192</v>
      </c>
      <c r="P126" s="49"/>
      <c r="Q126" s="53"/>
      <c r="R126" s="54"/>
      <c r="S126" s="54"/>
      <c r="T126" s="54"/>
      <c r="W126" s="49"/>
      <c r="X126" s="56"/>
      <c r="Y126" s="55"/>
      <c r="Z126" s="54"/>
      <c r="AA126" s="54"/>
      <c r="AD126" s="49"/>
      <c r="AE126" s="56"/>
      <c r="AF126" s="55"/>
      <c r="AG126" s="54"/>
      <c r="AH126" s="54"/>
    </row>
    <row r="127" spans="2:34" x14ac:dyDescent="0.25">
      <c r="B127" s="49">
        <f t="shared" si="46"/>
        <v>110</v>
      </c>
      <c r="C127" s="56">
        <f t="shared" si="50"/>
        <v>16655.156704544497</v>
      </c>
      <c r="D127" s="55">
        <f t="shared" si="47"/>
        <v>6914.2476268122255</v>
      </c>
      <c r="E127" s="54">
        <f t="shared" si="48"/>
        <v>9740.9090777322708</v>
      </c>
      <c r="F127" s="54">
        <f t="shared" si="49"/>
        <v>902028.00874366018</v>
      </c>
      <c r="I127" s="49">
        <f t="shared" si="44"/>
        <v>110</v>
      </c>
      <c r="J127" s="53">
        <f t="shared" si="35"/>
        <v>20768.273875426814</v>
      </c>
      <c r="K127" s="54">
        <f t="shared" si="36"/>
        <v>1656.1181245656921</v>
      </c>
      <c r="L127" s="54">
        <f t="shared" si="37"/>
        <v>19112.155750861122</v>
      </c>
      <c r="M127" s="54">
        <f t="shared" si="38"/>
        <v>199277.0474885708</v>
      </c>
      <c r="P127" s="49"/>
      <c r="Q127" s="53"/>
      <c r="R127" s="54"/>
      <c r="S127" s="54"/>
      <c r="T127" s="54"/>
      <c r="W127" s="49"/>
      <c r="X127" s="56"/>
      <c r="Y127" s="55"/>
      <c r="Z127" s="54"/>
      <c r="AA127" s="54"/>
      <c r="AD127" s="49"/>
      <c r="AE127" s="56"/>
      <c r="AF127" s="55"/>
      <c r="AG127" s="54"/>
      <c r="AH127" s="54"/>
    </row>
    <row r="128" spans="2:34" x14ac:dyDescent="0.25">
      <c r="B128" s="49">
        <f t="shared" si="46"/>
        <v>111</v>
      </c>
      <c r="C128" s="56">
        <f t="shared" si="50"/>
        <v>16655.156704544497</v>
      </c>
      <c r="D128" s="55">
        <f t="shared" si="47"/>
        <v>6840.37906630609</v>
      </c>
      <c r="E128" s="54">
        <f t="shared" si="48"/>
        <v>9814.7776382384072</v>
      </c>
      <c r="F128" s="54">
        <f t="shared" si="49"/>
        <v>892213.23110542179</v>
      </c>
      <c r="I128" s="49">
        <f t="shared" si="44"/>
        <v>111</v>
      </c>
      <c r="J128" s="53">
        <f t="shared" si="35"/>
        <v>20768.273875426814</v>
      </c>
      <c r="K128" s="54">
        <f t="shared" si="36"/>
        <v>1511.1842767883286</v>
      </c>
      <c r="L128" s="54">
        <f t="shared" si="37"/>
        <v>19257.089598638486</v>
      </c>
      <c r="M128" s="54">
        <f t="shared" si="38"/>
        <v>180019.95788993232</v>
      </c>
      <c r="P128" s="49"/>
      <c r="Q128" s="53"/>
      <c r="R128" s="54"/>
      <c r="S128" s="54"/>
      <c r="T128" s="54"/>
      <c r="W128" s="49"/>
      <c r="X128" s="56"/>
      <c r="Y128" s="55"/>
      <c r="Z128" s="54"/>
      <c r="AA128" s="54"/>
      <c r="AD128" s="49"/>
      <c r="AE128" s="56"/>
      <c r="AF128" s="55"/>
      <c r="AG128" s="54"/>
      <c r="AH128" s="54"/>
    </row>
    <row r="129" spans="2:34" x14ac:dyDescent="0.25">
      <c r="B129" s="49">
        <f t="shared" si="46"/>
        <v>112</v>
      </c>
      <c r="C129" s="56">
        <f t="shared" si="50"/>
        <v>16655.156704544497</v>
      </c>
      <c r="D129" s="55">
        <f t="shared" si="47"/>
        <v>6765.9503358827824</v>
      </c>
      <c r="E129" s="54">
        <f t="shared" si="48"/>
        <v>9889.2063686617148</v>
      </c>
      <c r="F129" s="54">
        <f t="shared" si="49"/>
        <v>882324.02473676007</v>
      </c>
      <c r="I129" s="49">
        <f t="shared" si="44"/>
        <v>112</v>
      </c>
      <c r="J129" s="53">
        <f t="shared" si="35"/>
        <v>20768.273875426814</v>
      </c>
      <c r="K129" s="54">
        <f t="shared" si="36"/>
        <v>1365.1513473319867</v>
      </c>
      <c r="L129" s="54">
        <f t="shared" si="37"/>
        <v>19403.122528094827</v>
      </c>
      <c r="M129" s="54">
        <f t="shared" si="38"/>
        <v>160616.8353618375</v>
      </c>
      <c r="P129" s="49"/>
      <c r="Q129" s="53"/>
      <c r="R129" s="54"/>
      <c r="S129" s="54"/>
      <c r="T129" s="54"/>
      <c r="W129" s="49"/>
      <c r="X129" s="56"/>
      <c r="Y129" s="55"/>
      <c r="Z129" s="54"/>
      <c r="AA129" s="54"/>
      <c r="AD129" s="49"/>
      <c r="AE129" s="56"/>
      <c r="AF129" s="55"/>
      <c r="AG129" s="54"/>
      <c r="AH129" s="54"/>
    </row>
    <row r="130" spans="2:34" x14ac:dyDescent="0.25">
      <c r="B130" s="49">
        <f t="shared" si="46"/>
        <v>113</v>
      </c>
      <c r="C130" s="56">
        <f t="shared" si="50"/>
        <v>16655.156704544497</v>
      </c>
      <c r="D130" s="55">
        <f t="shared" si="47"/>
        <v>6690.957187587097</v>
      </c>
      <c r="E130" s="54">
        <f t="shared" si="48"/>
        <v>9964.1995169574002</v>
      </c>
      <c r="F130" s="54">
        <f t="shared" si="49"/>
        <v>872359.82521980267</v>
      </c>
      <c r="I130" s="49">
        <f t="shared" si="44"/>
        <v>113</v>
      </c>
      <c r="J130" s="53">
        <f t="shared" si="35"/>
        <v>20768.273875426814</v>
      </c>
      <c r="K130" s="54">
        <f t="shared" si="36"/>
        <v>1218.0110014939344</v>
      </c>
      <c r="L130" s="54">
        <f t="shared" si="37"/>
        <v>19550.262873932879</v>
      </c>
      <c r="M130" s="54">
        <f t="shared" si="38"/>
        <v>141066.57248790463</v>
      </c>
      <c r="P130" s="49"/>
      <c r="Q130" s="53"/>
      <c r="R130" s="54"/>
      <c r="S130" s="54"/>
      <c r="T130" s="54"/>
      <c r="W130" s="49"/>
      <c r="X130" s="56"/>
      <c r="Y130" s="55"/>
      <c r="Z130" s="54"/>
      <c r="AA130" s="54"/>
      <c r="AD130" s="49"/>
      <c r="AE130" s="56"/>
      <c r="AF130" s="55"/>
      <c r="AG130" s="54"/>
      <c r="AH130" s="54"/>
    </row>
    <row r="131" spans="2:34" x14ac:dyDescent="0.25">
      <c r="B131" s="49">
        <f t="shared" si="46"/>
        <v>114</v>
      </c>
      <c r="C131" s="56">
        <f t="shared" si="50"/>
        <v>16655.156704544497</v>
      </c>
      <c r="D131" s="55">
        <f t="shared" si="47"/>
        <v>6615.3953412501705</v>
      </c>
      <c r="E131" s="54">
        <f t="shared" si="48"/>
        <v>10039.761363294327</v>
      </c>
      <c r="F131" s="54">
        <f t="shared" si="49"/>
        <v>862320.06385650835</v>
      </c>
      <c r="I131" s="49">
        <f t="shared" si="44"/>
        <v>114</v>
      </c>
      <c r="J131" s="53">
        <f t="shared" si="35"/>
        <v>20768.273875426814</v>
      </c>
      <c r="K131" s="54">
        <f t="shared" si="36"/>
        <v>1069.7548413666102</v>
      </c>
      <c r="L131" s="54">
        <f t="shared" si="37"/>
        <v>19698.519034060202</v>
      </c>
      <c r="M131" s="54">
        <f t="shared" si="38"/>
        <v>121368.05345384443</v>
      </c>
      <c r="P131" s="49"/>
      <c r="Q131" s="53"/>
      <c r="R131" s="54"/>
      <c r="S131" s="54"/>
      <c r="T131" s="54"/>
      <c r="W131" s="49"/>
      <c r="X131" s="56"/>
      <c r="Y131" s="55"/>
      <c r="Z131" s="54"/>
      <c r="AA131" s="54"/>
      <c r="AD131" s="49"/>
      <c r="AE131" s="56"/>
      <c r="AF131" s="55"/>
      <c r="AG131" s="54"/>
      <c r="AH131" s="54"/>
    </row>
    <row r="132" spans="2:34" x14ac:dyDescent="0.25">
      <c r="B132" s="49">
        <f t="shared" si="46"/>
        <v>115</v>
      </c>
      <c r="C132" s="56">
        <f t="shared" si="50"/>
        <v>16655.156704544497</v>
      </c>
      <c r="D132" s="55">
        <f t="shared" si="47"/>
        <v>6539.2604842451883</v>
      </c>
      <c r="E132" s="54">
        <f t="shared" si="48"/>
        <v>10115.89622029931</v>
      </c>
      <c r="F132" s="54">
        <f t="shared" si="49"/>
        <v>852204.16763620905</v>
      </c>
      <c r="I132" s="49">
        <f t="shared" si="44"/>
        <v>115</v>
      </c>
      <c r="J132" s="53">
        <f t="shared" si="35"/>
        <v>20768.273875426814</v>
      </c>
      <c r="K132" s="54">
        <f t="shared" si="36"/>
        <v>920.37440535832025</v>
      </c>
      <c r="L132" s="54">
        <f t="shared" si="37"/>
        <v>19847.899470068493</v>
      </c>
      <c r="M132" s="54">
        <f t="shared" si="38"/>
        <v>101520.15398377593</v>
      </c>
      <c r="P132" s="49"/>
      <c r="Q132" s="53"/>
      <c r="R132" s="54"/>
      <c r="S132" s="54"/>
      <c r="T132" s="54"/>
      <c r="W132" s="49"/>
      <c r="X132" s="56"/>
      <c r="Y132" s="55"/>
      <c r="Z132" s="54"/>
      <c r="AA132" s="54"/>
      <c r="AD132" s="49"/>
      <c r="AE132" s="56"/>
      <c r="AF132" s="55"/>
      <c r="AG132" s="54"/>
      <c r="AH132" s="54"/>
    </row>
    <row r="133" spans="2:34" x14ac:dyDescent="0.25">
      <c r="B133" s="49">
        <f t="shared" si="46"/>
        <v>116</v>
      </c>
      <c r="C133" s="56">
        <f t="shared" si="50"/>
        <v>16655.156704544497</v>
      </c>
      <c r="D133" s="55">
        <f t="shared" si="47"/>
        <v>6462.5482712412522</v>
      </c>
      <c r="E133" s="54">
        <f t="shared" si="48"/>
        <v>10192.608433303245</v>
      </c>
      <c r="F133" s="54">
        <f t="shared" si="49"/>
        <v>842011.55920290586</v>
      </c>
      <c r="I133" s="49">
        <f t="shared" si="44"/>
        <v>116</v>
      </c>
      <c r="J133" s="53">
        <f t="shared" si="35"/>
        <v>20768.273875426814</v>
      </c>
      <c r="K133" s="54">
        <f t="shared" si="36"/>
        <v>769.86116771030083</v>
      </c>
      <c r="L133" s="54">
        <f t="shared" si="37"/>
        <v>19998.412707716514</v>
      </c>
      <c r="M133" s="54">
        <f t="shared" si="38"/>
        <v>81521.741276059416</v>
      </c>
      <c r="P133" s="49"/>
      <c r="Q133" s="53"/>
      <c r="R133" s="54"/>
      <c r="S133" s="54"/>
      <c r="T133" s="54"/>
      <c r="W133" s="49"/>
      <c r="X133" s="56"/>
      <c r="Y133" s="55"/>
      <c r="Z133" s="54"/>
      <c r="AA133" s="54"/>
      <c r="AD133" s="49"/>
      <c r="AE133" s="56"/>
      <c r="AF133" s="55"/>
      <c r="AG133" s="54"/>
      <c r="AH133" s="54"/>
    </row>
    <row r="134" spans="2:34" x14ac:dyDescent="0.25">
      <c r="B134" s="49">
        <f t="shared" si="46"/>
        <v>117</v>
      </c>
      <c r="C134" s="56">
        <f t="shared" si="50"/>
        <v>16655.156704544497</v>
      </c>
      <c r="D134" s="55">
        <f t="shared" si="47"/>
        <v>6385.2543239553697</v>
      </c>
      <c r="E134" s="54">
        <f t="shared" si="48"/>
        <v>10269.902380589127</v>
      </c>
      <c r="F134" s="54">
        <f t="shared" si="49"/>
        <v>831741.6568223167</v>
      </c>
      <c r="I134" s="49">
        <f t="shared" si="44"/>
        <v>117</v>
      </c>
      <c r="J134" s="53">
        <f t="shared" si="35"/>
        <v>20768.273875426814</v>
      </c>
      <c r="K134" s="54">
        <f t="shared" si="36"/>
        <v>618.20653801011724</v>
      </c>
      <c r="L134" s="54">
        <f t="shared" si="37"/>
        <v>20150.067337416698</v>
      </c>
      <c r="M134" s="54">
        <f t="shared" si="38"/>
        <v>61371.673938642722</v>
      </c>
      <c r="P134" s="49"/>
      <c r="Q134" s="53"/>
      <c r="R134" s="54"/>
      <c r="S134" s="54"/>
      <c r="T134" s="54"/>
      <c r="W134" s="49"/>
      <c r="X134" s="56"/>
      <c r="Y134" s="55"/>
      <c r="Z134" s="54"/>
      <c r="AA134" s="54"/>
      <c r="AD134" s="49"/>
      <c r="AE134" s="56"/>
      <c r="AF134" s="55"/>
      <c r="AG134" s="54"/>
      <c r="AH134" s="54"/>
    </row>
    <row r="135" spans="2:34" x14ac:dyDescent="0.25">
      <c r="B135" s="49">
        <f t="shared" si="46"/>
        <v>118</v>
      </c>
      <c r="C135" s="56">
        <f t="shared" si="50"/>
        <v>16655.156704544497</v>
      </c>
      <c r="D135" s="55">
        <f t="shared" si="47"/>
        <v>6307.3742309025683</v>
      </c>
      <c r="E135" s="54">
        <f t="shared" si="48"/>
        <v>10347.782473641928</v>
      </c>
      <c r="F135" s="54">
        <f t="shared" si="49"/>
        <v>821393.87434867478</v>
      </c>
      <c r="I135" s="49">
        <f t="shared" si="44"/>
        <v>118</v>
      </c>
      <c r="J135" s="53">
        <f t="shared" si="35"/>
        <v>20768.273875426814</v>
      </c>
      <c r="K135" s="54">
        <f t="shared" si="36"/>
        <v>465.40186070137401</v>
      </c>
      <c r="L135" s="54">
        <f t="shared" si="37"/>
        <v>20302.872014725439</v>
      </c>
      <c r="M135" s="54">
        <f t="shared" si="38"/>
        <v>41068.801923917286</v>
      </c>
      <c r="P135" s="49"/>
      <c r="Q135" s="53"/>
      <c r="R135" s="54"/>
      <c r="S135" s="54"/>
      <c r="T135" s="54"/>
      <c r="W135" s="49"/>
      <c r="X135" s="56"/>
      <c r="Y135" s="55"/>
      <c r="Z135" s="54"/>
      <c r="AA135" s="54"/>
      <c r="AD135" s="49"/>
      <c r="AE135" s="56"/>
      <c r="AF135" s="55"/>
      <c r="AG135" s="54"/>
      <c r="AH135" s="54"/>
    </row>
    <row r="136" spans="2:34" x14ac:dyDescent="0.25">
      <c r="B136" s="49">
        <f t="shared" si="46"/>
        <v>119</v>
      </c>
      <c r="C136" s="56">
        <f t="shared" si="50"/>
        <v>16655.156704544497</v>
      </c>
      <c r="D136" s="55">
        <f t="shared" si="47"/>
        <v>6228.9035471441175</v>
      </c>
      <c r="E136" s="54">
        <f t="shared" si="48"/>
        <v>10426.253157400381</v>
      </c>
      <c r="F136" s="54">
        <f t="shared" si="49"/>
        <v>810967.62119127437</v>
      </c>
      <c r="I136" s="49">
        <f t="shared" si="44"/>
        <v>119</v>
      </c>
      <c r="J136" s="53">
        <f t="shared" si="35"/>
        <v>20768.273875426814</v>
      </c>
      <c r="K136" s="54">
        <f t="shared" si="36"/>
        <v>311.4384145897061</v>
      </c>
      <c r="L136" s="54">
        <f t="shared" si="37"/>
        <v>20456.835460837108</v>
      </c>
      <c r="M136" s="54">
        <f t="shared" si="38"/>
        <v>20611.966463080178</v>
      </c>
      <c r="P136" s="49"/>
      <c r="Q136" s="53"/>
      <c r="R136" s="54"/>
      <c r="S136" s="54"/>
      <c r="T136" s="54"/>
      <c r="W136" s="49"/>
      <c r="X136" s="56"/>
      <c r="Y136" s="55"/>
      <c r="Z136" s="54"/>
      <c r="AA136" s="54"/>
      <c r="AD136" s="49"/>
      <c r="AE136" s="56"/>
      <c r="AF136" s="55"/>
      <c r="AG136" s="54"/>
      <c r="AH136" s="54"/>
    </row>
    <row r="137" spans="2:34" x14ac:dyDescent="0.25">
      <c r="B137" s="49">
        <f t="shared" si="46"/>
        <v>120</v>
      </c>
      <c r="C137" s="56">
        <f t="shared" si="50"/>
        <v>16655.156704544497</v>
      </c>
      <c r="D137" s="55">
        <f t="shared" si="47"/>
        <v>6149.8377940338305</v>
      </c>
      <c r="E137" s="54">
        <f t="shared" si="48"/>
        <v>10505.318910510667</v>
      </c>
      <c r="F137" s="54">
        <f t="shared" si="49"/>
        <v>800462.30228076375</v>
      </c>
      <c r="I137" s="49">
        <f t="shared" si="44"/>
        <v>120</v>
      </c>
      <c r="J137" s="53">
        <f t="shared" si="35"/>
        <v>20768.273875426814</v>
      </c>
      <c r="K137" s="54">
        <f t="shared" si="36"/>
        <v>156.30741234502469</v>
      </c>
      <c r="L137" s="54">
        <f t="shared" si="37"/>
        <v>20611.96646308179</v>
      </c>
      <c r="M137" s="54">
        <f t="shared" si="38"/>
        <v>-1.6116246115416288E-9</v>
      </c>
      <c r="P137" s="49"/>
      <c r="Q137" s="53"/>
      <c r="R137" s="54"/>
      <c r="S137" s="54"/>
      <c r="T137" s="54"/>
      <c r="W137" s="49"/>
      <c r="X137" s="56"/>
      <c r="Y137" s="55"/>
      <c r="Z137" s="54"/>
      <c r="AA137" s="54"/>
      <c r="AD137" s="49"/>
      <c r="AE137" s="56"/>
      <c r="AF137" s="55"/>
      <c r="AG137" s="54"/>
      <c r="AH137" s="54"/>
    </row>
    <row r="138" spans="2:34" x14ac:dyDescent="0.25">
      <c r="B138" s="49">
        <f t="shared" si="46"/>
        <v>121</v>
      </c>
      <c r="C138" s="56">
        <f t="shared" si="50"/>
        <v>16655.156704544497</v>
      </c>
      <c r="D138" s="55">
        <f t="shared" si="47"/>
        <v>6070.1724589624582</v>
      </c>
      <c r="E138" s="54">
        <f t="shared" si="48"/>
        <v>10584.98424558204</v>
      </c>
      <c r="F138" s="54">
        <f t="shared" si="49"/>
        <v>789877.31803518173</v>
      </c>
      <c r="I138" s="49"/>
      <c r="J138" s="53"/>
      <c r="K138" s="54"/>
      <c r="L138" s="54"/>
      <c r="M138" s="54"/>
      <c r="P138" s="49"/>
      <c r="Q138" s="53"/>
      <c r="R138" s="54"/>
      <c r="S138" s="54"/>
      <c r="T138" s="54"/>
      <c r="W138" s="49"/>
      <c r="X138" s="56"/>
      <c r="Y138" s="55"/>
      <c r="Z138" s="54"/>
      <c r="AA138" s="54"/>
      <c r="AD138" s="49"/>
      <c r="AE138" s="56"/>
      <c r="AF138" s="55"/>
      <c r="AG138" s="54"/>
      <c r="AH138" s="54"/>
    </row>
    <row r="139" spans="2:34" x14ac:dyDescent="0.25">
      <c r="B139" s="49">
        <f t="shared" si="46"/>
        <v>122</v>
      </c>
      <c r="C139" s="56">
        <f t="shared" si="50"/>
        <v>16655.156704544497</v>
      </c>
      <c r="D139" s="55">
        <f t="shared" si="47"/>
        <v>5989.9029951001285</v>
      </c>
      <c r="E139" s="54">
        <f t="shared" si="48"/>
        <v>10665.253709444369</v>
      </c>
      <c r="F139" s="54">
        <f t="shared" si="49"/>
        <v>779212.0643257373</v>
      </c>
      <c r="I139" s="49"/>
      <c r="J139" s="53"/>
      <c r="K139" s="54"/>
      <c r="L139" s="54"/>
      <c r="M139" s="54"/>
      <c r="P139" s="49"/>
      <c r="Q139" s="53"/>
      <c r="R139" s="54"/>
      <c r="S139" s="54"/>
      <c r="T139" s="54"/>
      <c r="W139" s="49"/>
      <c r="X139" s="56"/>
      <c r="Y139" s="55"/>
      <c r="Z139" s="54"/>
      <c r="AA139" s="54"/>
      <c r="AD139" s="49"/>
      <c r="AE139" s="56"/>
      <c r="AF139" s="55"/>
      <c r="AG139" s="54"/>
      <c r="AH139" s="54"/>
    </row>
    <row r="140" spans="2:34" x14ac:dyDescent="0.25">
      <c r="B140" s="49">
        <f t="shared" si="46"/>
        <v>123</v>
      </c>
      <c r="C140" s="56">
        <f t="shared" si="50"/>
        <v>16655.156704544497</v>
      </c>
      <c r="D140" s="55">
        <f t="shared" si="47"/>
        <v>5909.0248211368416</v>
      </c>
      <c r="E140" s="54">
        <f t="shared" si="48"/>
        <v>10746.131883407656</v>
      </c>
      <c r="F140" s="54">
        <f t="shared" si="49"/>
        <v>768465.93244232959</v>
      </c>
      <c r="I140" s="49"/>
      <c r="J140" s="53"/>
      <c r="K140" s="54"/>
      <c r="L140" s="54"/>
      <c r="M140" s="54"/>
      <c r="P140" s="49"/>
      <c r="Q140" s="53"/>
      <c r="R140" s="54"/>
      <c r="S140" s="54"/>
      <c r="T140" s="54"/>
      <c r="W140" s="49"/>
      <c r="X140" s="56"/>
      <c r="Y140" s="55"/>
      <c r="Z140" s="54"/>
      <c r="AA140" s="54"/>
      <c r="AD140" s="49"/>
      <c r="AE140" s="56"/>
      <c r="AF140" s="55"/>
      <c r="AG140" s="54"/>
      <c r="AH140" s="54"/>
    </row>
    <row r="141" spans="2:34" x14ac:dyDescent="0.25">
      <c r="B141" s="49">
        <f t="shared" si="46"/>
        <v>124</v>
      </c>
      <c r="C141" s="56">
        <f t="shared" si="50"/>
        <v>16655.156704544497</v>
      </c>
      <c r="D141" s="55">
        <f t="shared" si="47"/>
        <v>5827.5333210209992</v>
      </c>
      <c r="E141" s="54">
        <f t="shared" si="48"/>
        <v>10827.623383523498</v>
      </c>
      <c r="F141" s="54">
        <f t="shared" si="49"/>
        <v>757638.30905880604</v>
      </c>
      <c r="I141" s="49"/>
      <c r="J141" s="53"/>
      <c r="K141" s="54"/>
      <c r="L141" s="54"/>
      <c r="M141" s="54"/>
      <c r="P141" s="49"/>
      <c r="Q141" s="53"/>
      <c r="R141" s="54"/>
      <c r="S141" s="54"/>
      <c r="T141" s="54"/>
      <c r="W141" s="49"/>
      <c r="X141" s="56"/>
      <c r="Y141" s="55"/>
      <c r="Z141" s="54"/>
      <c r="AA141" s="54"/>
      <c r="AD141" s="49"/>
      <c r="AE141" s="56"/>
      <c r="AF141" s="55"/>
      <c r="AG141" s="54"/>
      <c r="AH141" s="54"/>
    </row>
    <row r="142" spans="2:34" x14ac:dyDescent="0.25">
      <c r="B142" s="49">
        <f t="shared" si="46"/>
        <v>125</v>
      </c>
      <c r="C142" s="56">
        <f t="shared" si="50"/>
        <v>16655.156704544497</v>
      </c>
      <c r="D142" s="55">
        <f t="shared" si="47"/>
        <v>5745.4238436959458</v>
      </c>
      <c r="E142" s="54">
        <f t="shared" si="48"/>
        <v>10909.732860848551</v>
      </c>
      <c r="F142" s="54">
        <f t="shared" si="49"/>
        <v>746728.5761979575</v>
      </c>
      <c r="I142" s="49"/>
      <c r="J142" s="53"/>
      <c r="K142" s="54"/>
      <c r="L142" s="54"/>
      <c r="M142" s="54"/>
      <c r="P142" s="49"/>
      <c r="Q142" s="53"/>
      <c r="R142" s="54"/>
      <c r="S142" s="54"/>
      <c r="T142" s="54"/>
      <c r="W142" s="49"/>
      <c r="X142" s="56"/>
      <c r="Y142" s="55"/>
      <c r="Z142" s="54"/>
      <c r="AA142" s="54"/>
      <c r="AD142" s="49"/>
      <c r="AE142" s="56"/>
      <c r="AF142" s="55"/>
      <c r="AG142" s="54"/>
      <c r="AH142" s="54"/>
    </row>
    <row r="143" spans="2:34" x14ac:dyDescent="0.25">
      <c r="B143" s="49">
        <f t="shared" si="46"/>
        <v>126</v>
      </c>
      <c r="C143" s="56">
        <f t="shared" si="50"/>
        <v>16655.156704544497</v>
      </c>
      <c r="D143" s="55">
        <f t="shared" si="47"/>
        <v>5662.6917028345115</v>
      </c>
      <c r="E143" s="54">
        <f t="shared" si="48"/>
        <v>10992.465001709985</v>
      </c>
      <c r="F143" s="54">
        <f t="shared" si="49"/>
        <v>735736.11119624751</v>
      </c>
      <c r="I143" s="49"/>
      <c r="J143" s="53"/>
      <c r="K143" s="54"/>
      <c r="L143" s="54"/>
      <c r="M143" s="54"/>
      <c r="P143" s="49"/>
      <c r="Q143" s="53"/>
      <c r="R143" s="54"/>
      <c r="S143" s="54"/>
      <c r="T143" s="54"/>
      <c r="W143" s="49"/>
      <c r="X143" s="56"/>
      <c r="Y143" s="55"/>
      <c r="Z143" s="54"/>
      <c r="AA143" s="54"/>
      <c r="AD143" s="49"/>
      <c r="AE143" s="56"/>
      <c r="AF143" s="55"/>
      <c r="AG143" s="54"/>
      <c r="AH143" s="54"/>
    </row>
    <row r="144" spans="2:34" x14ac:dyDescent="0.25">
      <c r="B144" s="49">
        <f t="shared" si="46"/>
        <v>127</v>
      </c>
      <c r="C144" s="56">
        <f t="shared" si="50"/>
        <v>16655.156704544497</v>
      </c>
      <c r="D144" s="55">
        <f t="shared" si="47"/>
        <v>5579.3321765715436</v>
      </c>
      <c r="E144" s="54">
        <f t="shared" si="48"/>
        <v>11075.824527972953</v>
      </c>
      <c r="F144" s="54">
        <f t="shared" si="49"/>
        <v>724660.28666827455</v>
      </c>
      <c r="I144" s="49"/>
      <c r="J144" s="53"/>
      <c r="K144" s="54"/>
      <c r="L144" s="54"/>
      <c r="M144" s="54"/>
      <c r="P144" s="49"/>
      <c r="Q144" s="53"/>
      <c r="R144" s="54"/>
      <c r="S144" s="54"/>
      <c r="T144" s="54"/>
      <c r="W144" s="49"/>
      <c r="X144" s="56"/>
      <c r="Y144" s="55"/>
      <c r="Z144" s="54"/>
      <c r="AA144" s="54"/>
      <c r="AD144" s="49"/>
      <c r="AE144" s="56"/>
      <c r="AF144" s="55"/>
      <c r="AG144" s="54"/>
      <c r="AH144" s="54"/>
    </row>
    <row r="145" spans="2:34" x14ac:dyDescent="0.25">
      <c r="B145" s="49">
        <f t="shared" si="46"/>
        <v>128</v>
      </c>
      <c r="C145" s="56">
        <f t="shared" si="50"/>
        <v>16655.156704544497</v>
      </c>
      <c r="D145" s="55">
        <f t="shared" si="47"/>
        <v>5495.3405072344158</v>
      </c>
      <c r="E145" s="54">
        <f t="shared" si="48"/>
        <v>11159.816197310081</v>
      </c>
      <c r="F145" s="54">
        <f t="shared" si="49"/>
        <v>713500.47047096444</v>
      </c>
      <c r="I145" s="49"/>
      <c r="J145" s="53"/>
      <c r="K145" s="54"/>
      <c r="L145" s="54"/>
      <c r="M145" s="54"/>
      <c r="P145" s="49"/>
      <c r="Q145" s="53"/>
      <c r="R145" s="54"/>
      <c r="S145" s="54"/>
      <c r="T145" s="54"/>
      <c r="W145" s="49"/>
      <c r="X145" s="56"/>
      <c r="Y145" s="55"/>
      <c r="Z145" s="54"/>
      <c r="AA145" s="54"/>
      <c r="AD145" s="49"/>
      <c r="AE145" s="56"/>
      <c r="AF145" s="55"/>
      <c r="AG145" s="54"/>
      <c r="AH145" s="54"/>
    </row>
    <row r="146" spans="2:34" x14ac:dyDescent="0.25">
      <c r="B146" s="49">
        <f t="shared" si="46"/>
        <v>129</v>
      </c>
      <c r="C146" s="56">
        <f t="shared" si="50"/>
        <v>16655.156704544497</v>
      </c>
      <c r="D146" s="55">
        <f t="shared" si="47"/>
        <v>5410.7119010714805</v>
      </c>
      <c r="E146" s="54">
        <f t="shared" si="48"/>
        <v>11244.444803473016</v>
      </c>
      <c r="F146" s="54">
        <f t="shared" si="49"/>
        <v>702256.02566749137</v>
      </c>
      <c r="I146" s="49"/>
      <c r="J146" s="53"/>
      <c r="K146" s="54"/>
      <c r="L146" s="54"/>
      <c r="M146" s="54"/>
      <c r="P146" s="49"/>
      <c r="Q146" s="53"/>
      <c r="R146" s="54"/>
      <c r="S146" s="54"/>
      <c r="T146" s="54"/>
      <c r="W146" s="49"/>
      <c r="X146" s="56"/>
      <c r="Y146" s="55"/>
      <c r="Z146" s="54"/>
      <c r="AA146" s="54"/>
      <c r="AD146" s="49"/>
      <c r="AE146" s="56"/>
      <c r="AF146" s="55"/>
      <c r="AG146" s="54"/>
      <c r="AH146" s="54"/>
    </row>
    <row r="147" spans="2:34" x14ac:dyDescent="0.25">
      <c r="B147" s="49">
        <f t="shared" si="46"/>
        <v>130</v>
      </c>
      <c r="C147" s="56">
        <f t="shared" si="50"/>
        <v>16655.156704544497</v>
      </c>
      <c r="D147" s="55">
        <f t="shared" si="47"/>
        <v>5325.4415279784762</v>
      </c>
      <c r="E147" s="54">
        <f t="shared" si="48"/>
        <v>11329.71517656602</v>
      </c>
      <c r="F147" s="54">
        <f t="shared" si="49"/>
        <v>690926.31049092533</v>
      </c>
      <c r="I147" s="49"/>
      <c r="J147" s="53"/>
      <c r="K147" s="54"/>
      <c r="L147" s="54"/>
      <c r="M147" s="54"/>
      <c r="P147" s="49"/>
      <c r="Q147" s="53"/>
      <c r="R147" s="54"/>
      <c r="S147" s="54"/>
      <c r="T147" s="54"/>
      <c r="W147" s="49"/>
      <c r="X147" s="56"/>
      <c r="Y147" s="55"/>
      <c r="Z147" s="54"/>
      <c r="AA147" s="54"/>
      <c r="AD147" s="49"/>
      <c r="AE147" s="56"/>
      <c r="AF147" s="55"/>
      <c r="AG147" s="54"/>
      <c r="AH147" s="54"/>
    </row>
    <row r="148" spans="2:34" x14ac:dyDescent="0.25">
      <c r="B148" s="49">
        <f t="shared" si="46"/>
        <v>131</v>
      </c>
      <c r="C148" s="56">
        <f t="shared" si="50"/>
        <v>16655.156704544497</v>
      </c>
      <c r="D148" s="55">
        <f t="shared" si="47"/>
        <v>5239.5245212228501</v>
      </c>
      <c r="E148" s="54">
        <f t="shared" si="48"/>
        <v>11415.632183321646</v>
      </c>
      <c r="F148" s="54">
        <f t="shared" si="49"/>
        <v>679510.6783076037</v>
      </c>
      <c r="I148" s="49"/>
      <c r="J148" s="53"/>
      <c r="K148" s="54"/>
      <c r="L148" s="54"/>
      <c r="M148" s="54"/>
      <c r="P148" s="49"/>
      <c r="Q148" s="53"/>
      <c r="R148" s="54"/>
      <c r="S148" s="54"/>
      <c r="T148" s="54"/>
      <c r="W148" s="49"/>
      <c r="X148" s="56"/>
      <c r="Y148" s="55"/>
      <c r="Z148" s="54"/>
      <c r="AA148" s="54"/>
      <c r="AD148" s="49"/>
      <c r="AE148" s="56"/>
      <c r="AF148" s="55"/>
      <c r="AG148" s="54"/>
      <c r="AH148" s="54"/>
    </row>
    <row r="149" spans="2:34" x14ac:dyDescent="0.25">
      <c r="B149" s="49">
        <f t="shared" si="46"/>
        <v>132</v>
      </c>
      <c r="C149" s="56">
        <f t="shared" si="50"/>
        <v>16655.156704544497</v>
      </c>
      <c r="D149" s="55">
        <f t="shared" si="47"/>
        <v>5152.9559771659951</v>
      </c>
      <c r="E149" s="54">
        <f t="shared" si="48"/>
        <v>11502.200727378502</v>
      </c>
      <c r="F149" s="54">
        <f t="shared" si="49"/>
        <v>668008.47758022521</v>
      </c>
      <c r="I149" s="49"/>
      <c r="J149" s="53"/>
      <c r="K149" s="54"/>
      <c r="L149" s="54"/>
      <c r="M149" s="54"/>
      <c r="P149" s="49"/>
      <c r="Q149" s="53"/>
      <c r="R149" s="54"/>
      <c r="S149" s="54"/>
      <c r="T149" s="54"/>
      <c r="W149" s="49"/>
      <c r="X149" s="56"/>
      <c r="Y149" s="55"/>
      <c r="Z149" s="54"/>
      <c r="AA149" s="54"/>
      <c r="AD149" s="49"/>
      <c r="AE149" s="56"/>
      <c r="AF149" s="55"/>
      <c r="AG149" s="54"/>
      <c r="AH149" s="54"/>
    </row>
    <row r="150" spans="2:34" x14ac:dyDescent="0.25">
      <c r="B150" s="49">
        <f t="shared" si="46"/>
        <v>133</v>
      </c>
      <c r="C150" s="56">
        <f t="shared" si="50"/>
        <v>16655.156704544497</v>
      </c>
      <c r="D150" s="55">
        <f t="shared" si="47"/>
        <v>5065.7309549833744</v>
      </c>
      <c r="E150" s="54">
        <f t="shared" si="48"/>
        <v>11589.425749561124</v>
      </c>
      <c r="F150" s="54">
        <f t="shared" si="49"/>
        <v>656419.05183066404</v>
      </c>
      <c r="I150" s="49"/>
      <c r="J150" s="53"/>
      <c r="K150" s="54"/>
      <c r="L150" s="54"/>
      <c r="M150" s="54"/>
      <c r="P150" s="49"/>
      <c r="Q150" s="53"/>
      <c r="R150" s="54"/>
      <c r="S150" s="54"/>
      <c r="T150" s="54"/>
      <c r="W150" s="49"/>
      <c r="X150" s="56"/>
      <c r="Y150" s="55"/>
      <c r="Z150" s="54"/>
      <c r="AA150" s="54"/>
      <c r="AD150" s="49"/>
      <c r="AE150" s="56"/>
      <c r="AF150" s="55"/>
      <c r="AG150" s="54"/>
      <c r="AH150" s="54"/>
    </row>
    <row r="151" spans="2:34" x14ac:dyDescent="0.25">
      <c r="B151" s="49">
        <f t="shared" si="46"/>
        <v>134</v>
      </c>
      <c r="C151" s="56">
        <f t="shared" si="50"/>
        <v>16655.156704544497</v>
      </c>
      <c r="D151" s="55">
        <f t="shared" si="47"/>
        <v>4977.8444763825355</v>
      </c>
      <c r="E151" s="54">
        <f t="shared" si="48"/>
        <v>11677.312228161962</v>
      </c>
      <c r="F151" s="54">
        <f t="shared" si="49"/>
        <v>644741.73960250209</v>
      </c>
      <c r="I151" s="49"/>
      <c r="J151" s="53"/>
      <c r="K151" s="54"/>
      <c r="L151" s="54"/>
      <c r="M151" s="54"/>
      <c r="P151" s="49"/>
      <c r="Q151" s="53"/>
      <c r="R151" s="54"/>
      <c r="S151" s="54"/>
      <c r="T151" s="54"/>
      <c r="W151" s="49"/>
      <c r="X151" s="56"/>
      <c r="Y151" s="55"/>
      <c r="Z151" s="54"/>
      <c r="AA151" s="54"/>
      <c r="AD151" s="49"/>
      <c r="AE151" s="56"/>
      <c r="AF151" s="55"/>
      <c r="AG151" s="54"/>
      <c r="AH151" s="54"/>
    </row>
    <row r="152" spans="2:34" x14ac:dyDescent="0.25">
      <c r="B152" s="49">
        <f t="shared" si="46"/>
        <v>135</v>
      </c>
      <c r="C152" s="56">
        <f t="shared" si="50"/>
        <v>16655.156704544497</v>
      </c>
      <c r="D152" s="55">
        <f t="shared" si="47"/>
        <v>4889.291525318974</v>
      </c>
      <c r="E152" s="54">
        <f t="shared" si="48"/>
        <v>11765.865179225522</v>
      </c>
      <c r="F152" s="54">
        <f t="shared" si="49"/>
        <v>632975.87442327652</v>
      </c>
      <c r="I152" s="49"/>
      <c r="J152" s="53"/>
      <c r="K152" s="54"/>
      <c r="L152" s="54"/>
      <c r="M152" s="54"/>
      <c r="P152" s="49"/>
      <c r="Q152" s="53"/>
      <c r="R152" s="54"/>
      <c r="S152" s="54"/>
      <c r="T152" s="54"/>
      <c r="W152" s="49"/>
      <c r="X152" s="56"/>
      <c r="Y152" s="55"/>
      <c r="Z152" s="54"/>
      <c r="AA152" s="54"/>
      <c r="AD152" s="49"/>
      <c r="AE152" s="56"/>
      <c r="AF152" s="55"/>
      <c r="AG152" s="54"/>
      <c r="AH152" s="54"/>
    </row>
    <row r="153" spans="2:34" x14ac:dyDescent="0.25">
      <c r="B153" s="49">
        <f t="shared" si="46"/>
        <v>136</v>
      </c>
      <c r="C153" s="56">
        <f t="shared" si="50"/>
        <v>16655.156704544497</v>
      </c>
      <c r="D153" s="55">
        <f t="shared" si="47"/>
        <v>4800.0670477098465</v>
      </c>
      <c r="E153" s="54">
        <f t="shared" si="48"/>
        <v>11855.089656834651</v>
      </c>
      <c r="F153" s="54">
        <f t="shared" si="49"/>
        <v>621120.78476644191</v>
      </c>
      <c r="I153" s="49"/>
      <c r="J153" s="53"/>
      <c r="K153" s="54"/>
      <c r="L153" s="54"/>
      <c r="M153" s="54"/>
      <c r="P153" s="49"/>
      <c r="Q153" s="53"/>
      <c r="R153" s="54"/>
      <c r="S153" s="54"/>
      <c r="T153" s="54"/>
      <c r="W153" s="49"/>
      <c r="X153" s="56"/>
      <c r="Y153" s="55"/>
      <c r="Z153" s="54"/>
      <c r="AA153" s="54"/>
      <c r="AD153" s="49"/>
      <c r="AE153" s="56"/>
      <c r="AF153" s="55"/>
      <c r="AG153" s="54"/>
      <c r="AH153" s="54"/>
    </row>
    <row r="154" spans="2:34" x14ac:dyDescent="0.25">
      <c r="B154" s="49">
        <f t="shared" si="46"/>
        <v>137</v>
      </c>
      <c r="C154" s="56">
        <f t="shared" si="50"/>
        <v>16655.156704544497</v>
      </c>
      <c r="D154" s="55">
        <f t="shared" si="47"/>
        <v>4710.1659511455182</v>
      </c>
      <c r="E154" s="54">
        <f t="shared" si="48"/>
        <v>11944.990753398979</v>
      </c>
      <c r="F154" s="54">
        <f t="shared" si="49"/>
        <v>609175.79401304293</v>
      </c>
      <c r="I154" s="49"/>
      <c r="J154" s="53"/>
      <c r="K154" s="54"/>
      <c r="L154" s="54"/>
      <c r="M154" s="54"/>
      <c r="P154" s="49"/>
      <c r="Q154" s="53"/>
      <c r="R154" s="54"/>
      <c r="S154" s="54"/>
      <c r="T154" s="54"/>
      <c r="W154" s="49"/>
      <c r="X154" s="56"/>
      <c r="Y154" s="55"/>
      <c r="Z154" s="54"/>
      <c r="AA154" s="54"/>
      <c r="AD154" s="49"/>
      <c r="AE154" s="56"/>
      <c r="AF154" s="55"/>
      <c r="AG154" s="54"/>
      <c r="AH154" s="54"/>
    </row>
    <row r="155" spans="2:34" x14ac:dyDescent="0.25">
      <c r="B155" s="49">
        <f t="shared" si="46"/>
        <v>138</v>
      </c>
      <c r="C155" s="56">
        <f t="shared" si="50"/>
        <v>16655.156704544497</v>
      </c>
      <c r="D155" s="55">
        <f t="shared" si="47"/>
        <v>4619.5831045989089</v>
      </c>
      <c r="E155" s="54">
        <f t="shared" si="48"/>
        <v>12035.573599945588</v>
      </c>
      <c r="F155" s="54">
        <f t="shared" si="49"/>
        <v>597140.2204130973</v>
      </c>
      <c r="I155" s="49"/>
      <c r="J155" s="53"/>
      <c r="K155" s="54"/>
      <c r="L155" s="54"/>
      <c r="M155" s="54"/>
      <c r="P155" s="49"/>
      <c r="Q155" s="53"/>
      <c r="R155" s="54"/>
      <c r="S155" s="54"/>
      <c r="T155" s="54"/>
      <c r="W155" s="49"/>
      <c r="X155" s="56"/>
      <c r="Y155" s="55"/>
      <c r="Z155" s="54"/>
      <c r="AA155" s="54"/>
      <c r="AD155" s="49"/>
      <c r="AE155" s="56"/>
      <c r="AF155" s="55"/>
      <c r="AG155" s="54"/>
      <c r="AH155" s="54"/>
    </row>
    <row r="156" spans="2:34" x14ac:dyDescent="0.25">
      <c r="B156" s="49">
        <f t="shared" si="46"/>
        <v>139</v>
      </c>
      <c r="C156" s="56">
        <f t="shared" si="50"/>
        <v>16655.156704544497</v>
      </c>
      <c r="D156" s="55">
        <f t="shared" si="47"/>
        <v>4528.3133381326543</v>
      </c>
      <c r="E156" s="54">
        <f t="shared" si="48"/>
        <v>12126.843366411842</v>
      </c>
      <c r="F156" s="54">
        <f t="shared" si="49"/>
        <v>585013.37704668543</v>
      </c>
      <c r="I156" s="49"/>
      <c r="J156" s="53"/>
      <c r="K156" s="54"/>
      <c r="L156" s="54"/>
      <c r="M156" s="54"/>
      <c r="P156" s="49"/>
      <c r="Q156" s="53"/>
      <c r="R156" s="54"/>
      <c r="S156" s="54"/>
      <c r="T156" s="54"/>
      <c r="W156" s="49"/>
      <c r="X156" s="56"/>
      <c r="Y156" s="55"/>
      <c r="Z156" s="54"/>
      <c r="AA156" s="54"/>
      <c r="AD156" s="49"/>
      <c r="AE156" s="56"/>
      <c r="AF156" s="55"/>
      <c r="AG156" s="54"/>
      <c r="AH156" s="54"/>
    </row>
    <row r="157" spans="2:34" x14ac:dyDescent="0.25">
      <c r="B157" s="49">
        <f t="shared" si="46"/>
        <v>140</v>
      </c>
      <c r="C157" s="56">
        <f t="shared" si="50"/>
        <v>16655.156704544497</v>
      </c>
      <c r="D157" s="55">
        <f t="shared" si="47"/>
        <v>4436.351442604031</v>
      </c>
      <c r="E157" s="54">
        <f t="shared" si="48"/>
        <v>12218.805261940466</v>
      </c>
      <c r="F157" s="54">
        <f t="shared" si="49"/>
        <v>572794.57178474497</v>
      </c>
      <c r="I157" s="49"/>
      <c r="J157" s="53"/>
      <c r="K157" s="54"/>
      <c r="L157" s="54"/>
      <c r="M157" s="54"/>
      <c r="P157" s="49"/>
      <c r="Q157" s="53"/>
      <c r="R157" s="54"/>
      <c r="S157" s="54"/>
      <c r="T157" s="54"/>
      <c r="W157" s="49"/>
      <c r="X157" s="56"/>
      <c r="Y157" s="55"/>
      <c r="Z157" s="54"/>
      <c r="AA157" s="54"/>
      <c r="AD157" s="49"/>
      <c r="AE157" s="56"/>
      <c r="AF157" s="55"/>
      <c r="AG157" s="54"/>
      <c r="AH157" s="54"/>
    </row>
    <row r="158" spans="2:34" x14ac:dyDescent="0.25">
      <c r="B158" s="49">
        <f t="shared" si="46"/>
        <v>141</v>
      </c>
      <c r="C158" s="56">
        <f t="shared" si="50"/>
        <v>16655.156704544497</v>
      </c>
      <c r="D158" s="55">
        <f t="shared" si="47"/>
        <v>4343.6921693676495</v>
      </c>
      <c r="E158" s="54">
        <f t="shared" si="48"/>
        <v>12311.464535176849</v>
      </c>
      <c r="F158" s="54">
        <f t="shared" si="49"/>
        <v>560483.1072495681</v>
      </c>
      <c r="I158" s="49"/>
      <c r="J158" s="53"/>
      <c r="K158" s="54"/>
      <c r="L158" s="54"/>
      <c r="M158" s="54"/>
      <c r="P158" s="49"/>
      <c r="Q158" s="53"/>
      <c r="R158" s="54"/>
      <c r="S158" s="54"/>
      <c r="T158" s="54"/>
      <c r="W158" s="49"/>
      <c r="X158" s="56"/>
      <c r="Y158" s="55"/>
      <c r="Z158" s="54"/>
      <c r="AA158" s="54"/>
      <c r="AD158" s="49"/>
      <c r="AE158" s="56"/>
      <c r="AF158" s="55"/>
      <c r="AG158" s="54"/>
      <c r="AH158" s="54"/>
    </row>
    <row r="159" spans="2:34" x14ac:dyDescent="0.25">
      <c r="B159" s="49">
        <f t="shared" si="46"/>
        <v>142</v>
      </c>
      <c r="C159" s="56">
        <f t="shared" si="50"/>
        <v>16655.156704544497</v>
      </c>
      <c r="D159" s="55">
        <f t="shared" si="47"/>
        <v>4250.3302299758916</v>
      </c>
      <c r="E159" s="54">
        <f t="shared" si="48"/>
        <v>12404.826474568606</v>
      </c>
      <c r="F159" s="54">
        <f t="shared" si="49"/>
        <v>548078.28077499953</v>
      </c>
      <c r="I159" s="49"/>
      <c r="J159" s="53"/>
      <c r="K159" s="54"/>
      <c r="L159" s="54"/>
      <c r="M159" s="54"/>
      <c r="P159" s="49"/>
      <c r="Q159" s="53"/>
      <c r="R159" s="54"/>
      <c r="S159" s="54"/>
      <c r="T159" s="54"/>
      <c r="W159" s="49"/>
      <c r="X159" s="56"/>
      <c r="Y159" s="55"/>
      <c r="Z159" s="54"/>
      <c r="AA159" s="54"/>
      <c r="AD159" s="49"/>
      <c r="AE159" s="56"/>
      <c r="AF159" s="55"/>
      <c r="AG159" s="54"/>
      <c r="AH159" s="54"/>
    </row>
    <row r="160" spans="2:34" x14ac:dyDescent="0.25">
      <c r="B160" s="49">
        <f t="shared" si="46"/>
        <v>143</v>
      </c>
      <c r="C160" s="56">
        <f t="shared" si="50"/>
        <v>16655.156704544497</v>
      </c>
      <c r="D160" s="55">
        <f t="shared" si="47"/>
        <v>4156.2602958770794</v>
      </c>
      <c r="E160" s="54">
        <f t="shared" si="48"/>
        <v>12498.896408667417</v>
      </c>
      <c r="F160" s="54">
        <f t="shared" si="49"/>
        <v>535579.38436633209</v>
      </c>
      <c r="I160" s="49"/>
      <c r="J160" s="53"/>
      <c r="K160" s="54"/>
      <c r="L160" s="54"/>
      <c r="M160" s="54"/>
      <c r="P160" s="49"/>
      <c r="Q160" s="53"/>
      <c r="R160" s="54"/>
      <c r="S160" s="54"/>
      <c r="T160" s="54"/>
      <c r="W160" s="49"/>
      <c r="X160" s="56"/>
      <c r="Y160" s="55"/>
      <c r="Z160" s="54"/>
      <c r="AA160" s="54"/>
      <c r="AD160" s="49"/>
      <c r="AE160" s="56"/>
      <c r="AF160" s="55"/>
      <c r="AG160" s="54"/>
      <c r="AH160" s="54"/>
    </row>
    <row r="161" spans="2:34" x14ac:dyDescent="0.25">
      <c r="B161" s="49">
        <f t="shared" si="46"/>
        <v>144</v>
      </c>
      <c r="C161" s="56">
        <f t="shared" si="50"/>
        <v>16655.156704544497</v>
      </c>
      <c r="D161" s="55">
        <f t="shared" si="47"/>
        <v>4061.4769981113518</v>
      </c>
      <c r="E161" s="54">
        <f t="shared" si="48"/>
        <v>12593.679706433146</v>
      </c>
      <c r="F161" s="54">
        <f t="shared" si="49"/>
        <v>522985.70465989894</v>
      </c>
      <c r="I161" s="49"/>
      <c r="J161" s="53"/>
      <c r="K161" s="54"/>
      <c r="L161" s="54"/>
      <c r="M161" s="54"/>
      <c r="P161" s="49"/>
      <c r="Q161" s="53"/>
      <c r="R161" s="54"/>
      <c r="S161" s="54"/>
      <c r="T161" s="54"/>
      <c r="W161" s="49"/>
      <c r="X161" s="56"/>
      <c r="Y161" s="55"/>
      <c r="Z161" s="54"/>
      <c r="AA161" s="54"/>
      <c r="AD161" s="49"/>
      <c r="AE161" s="56"/>
      <c r="AF161" s="55"/>
      <c r="AG161" s="54"/>
      <c r="AH161" s="54"/>
    </row>
    <row r="162" spans="2:34" x14ac:dyDescent="0.25">
      <c r="B162" s="49">
        <f t="shared" si="46"/>
        <v>145</v>
      </c>
      <c r="C162" s="56">
        <f t="shared" si="50"/>
        <v>16655.156704544497</v>
      </c>
      <c r="D162" s="55">
        <f t="shared" si="47"/>
        <v>3965.9749270042335</v>
      </c>
      <c r="E162" s="54">
        <f t="shared" si="48"/>
        <v>12689.181777540263</v>
      </c>
      <c r="F162" s="54">
        <f t="shared" si="49"/>
        <v>510296.52288235869</v>
      </c>
      <c r="I162" s="49"/>
      <c r="J162" s="53"/>
      <c r="K162" s="54"/>
      <c r="L162" s="54"/>
      <c r="M162" s="54"/>
      <c r="P162" s="49"/>
      <c r="Q162" s="53"/>
      <c r="R162" s="54"/>
      <c r="S162" s="54"/>
      <c r="T162" s="54"/>
      <c r="W162" s="49"/>
      <c r="X162" s="56"/>
      <c r="Y162" s="55"/>
      <c r="Z162" s="54"/>
      <c r="AA162" s="54"/>
      <c r="AD162" s="49"/>
      <c r="AE162" s="56"/>
      <c r="AF162" s="55"/>
      <c r="AG162" s="54"/>
      <c r="AH162" s="54"/>
    </row>
    <row r="163" spans="2:34" x14ac:dyDescent="0.25">
      <c r="B163" s="49">
        <f t="shared" si="46"/>
        <v>146</v>
      </c>
      <c r="C163" s="56">
        <f t="shared" si="50"/>
        <v>16655.156704544497</v>
      </c>
      <c r="D163" s="55">
        <f t="shared" si="47"/>
        <v>3869.7486318578867</v>
      </c>
      <c r="E163" s="54">
        <f t="shared" si="48"/>
        <v>12785.40807268661</v>
      </c>
      <c r="F163" s="54">
        <f t="shared" si="49"/>
        <v>497511.11480967206</v>
      </c>
      <c r="I163" s="49"/>
      <c r="J163" s="53"/>
      <c r="K163" s="54"/>
      <c r="L163" s="54"/>
      <c r="M163" s="54"/>
      <c r="P163" s="49"/>
      <c r="Q163" s="53"/>
      <c r="R163" s="54"/>
      <c r="S163" s="54"/>
      <c r="T163" s="54"/>
      <c r="W163" s="49"/>
      <c r="X163" s="56"/>
      <c r="Y163" s="55"/>
      <c r="Z163" s="54"/>
      <c r="AA163" s="54"/>
      <c r="AD163" s="49"/>
      <c r="AE163" s="56"/>
      <c r="AF163" s="55"/>
      <c r="AG163" s="54"/>
      <c r="AH163" s="54"/>
    </row>
    <row r="164" spans="2:34" x14ac:dyDescent="0.25">
      <c r="B164" s="49">
        <f t="shared" si="46"/>
        <v>147</v>
      </c>
      <c r="C164" s="56">
        <f t="shared" si="50"/>
        <v>16655.156704544497</v>
      </c>
      <c r="D164" s="55">
        <f t="shared" si="47"/>
        <v>3772.792620640013</v>
      </c>
      <c r="E164" s="54">
        <f t="shared" si="48"/>
        <v>12882.364083904484</v>
      </c>
      <c r="F164" s="54">
        <f t="shared" si="49"/>
        <v>484628.75072576758</v>
      </c>
      <c r="I164" s="49"/>
      <c r="J164" s="53"/>
      <c r="K164" s="54"/>
      <c r="L164" s="54"/>
      <c r="M164" s="54"/>
      <c r="P164" s="49"/>
      <c r="Q164" s="53"/>
      <c r="R164" s="54"/>
      <c r="S164" s="54"/>
      <c r="T164" s="54"/>
      <c r="W164" s="49"/>
      <c r="X164" s="56"/>
      <c r="Y164" s="55"/>
      <c r="Z164" s="54"/>
      <c r="AA164" s="54"/>
      <c r="AD164" s="49"/>
      <c r="AE164" s="56"/>
      <c r="AF164" s="55"/>
      <c r="AG164" s="54"/>
      <c r="AH164" s="54"/>
    </row>
    <row r="165" spans="2:34" x14ac:dyDescent="0.25">
      <c r="B165" s="49">
        <f t="shared" si="46"/>
        <v>148</v>
      </c>
      <c r="C165" s="56">
        <f t="shared" si="50"/>
        <v>16655.156704544497</v>
      </c>
      <c r="D165" s="55">
        <f t="shared" si="47"/>
        <v>3675.1013596704042</v>
      </c>
      <c r="E165" s="54">
        <f t="shared" si="48"/>
        <v>12980.055344874094</v>
      </c>
      <c r="F165" s="54">
        <f t="shared" si="49"/>
        <v>471648.69538089348</v>
      </c>
      <c r="I165" s="49"/>
      <c r="J165" s="53"/>
      <c r="K165" s="54"/>
      <c r="L165" s="54"/>
      <c r="M165" s="54"/>
      <c r="P165" s="49"/>
      <c r="Q165" s="53"/>
      <c r="R165" s="54"/>
      <c r="S165" s="54"/>
      <c r="T165" s="54"/>
      <c r="W165" s="49"/>
      <c r="X165" s="56"/>
      <c r="Y165" s="55"/>
      <c r="Z165" s="54"/>
      <c r="AA165" s="54"/>
      <c r="AD165" s="49"/>
      <c r="AE165" s="56"/>
      <c r="AF165" s="55"/>
      <c r="AG165" s="54"/>
      <c r="AH165" s="54"/>
    </row>
    <row r="166" spans="2:34" x14ac:dyDescent="0.25">
      <c r="B166" s="49">
        <f t="shared" ref="B166:B173" si="51">B165+1</f>
        <v>149</v>
      </c>
      <c r="C166" s="56">
        <f t="shared" si="50"/>
        <v>16655.156704544497</v>
      </c>
      <c r="D166" s="55">
        <f t="shared" ref="D166:D173" si="52">F165*$D$8</f>
        <v>3576.6692733051091</v>
      </c>
      <c r="E166" s="54">
        <f t="shared" ref="E166:E173" si="53">C166-D166</f>
        <v>13078.487431239388</v>
      </c>
      <c r="F166" s="54">
        <f t="shared" ref="F166:F173" si="54">F165-E166</f>
        <v>458570.20794965408</v>
      </c>
      <c r="I166" s="49"/>
      <c r="J166" s="53"/>
      <c r="K166" s="54"/>
      <c r="L166" s="54"/>
      <c r="M166" s="54"/>
      <c r="P166" s="49"/>
      <c r="Q166" s="53"/>
      <c r="R166" s="54"/>
      <c r="S166" s="54"/>
      <c r="T166" s="54"/>
      <c r="W166" s="49"/>
      <c r="X166" s="56"/>
      <c r="Y166" s="55"/>
      <c r="Z166" s="54"/>
      <c r="AA166" s="54"/>
      <c r="AD166" s="49"/>
      <c r="AE166" s="56"/>
      <c r="AF166" s="55"/>
      <c r="AG166" s="54"/>
      <c r="AH166" s="54"/>
    </row>
    <row r="167" spans="2:34" x14ac:dyDescent="0.25">
      <c r="B167" s="49">
        <f t="shared" si="51"/>
        <v>150</v>
      </c>
      <c r="C167" s="56">
        <f t="shared" si="50"/>
        <v>16655.156704544497</v>
      </c>
      <c r="D167" s="55">
        <f t="shared" si="52"/>
        <v>3477.4907436182102</v>
      </c>
      <c r="E167" s="54">
        <f t="shared" si="53"/>
        <v>13177.665960926286</v>
      </c>
      <c r="F167" s="54">
        <f t="shared" si="54"/>
        <v>445392.54198872781</v>
      </c>
      <c r="I167" s="49"/>
      <c r="J167" s="53"/>
      <c r="K167" s="54"/>
      <c r="L167" s="54"/>
      <c r="M167" s="54"/>
      <c r="P167" s="49"/>
      <c r="Q167" s="53"/>
      <c r="R167" s="54"/>
      <c r="S167" s="54"/>
      <c r="T167" s="54"/>
      <c r="W167" s="49"/>
      <c r="X167" s="56"/>
      <c r="Y167" s="55"/>
      <c r="Z167" s="54"/>
      <c r="AA167" s="54"/>
      <c r="AD167" s="49"/>
      <c r="AE167" s="56"/>
      <c r="AF167" s="55"/>
      <c r="AG167" s="54"/>
      <c r="AH167" s="54"/>
    </row>
    <row r="168" spans="2:34" x14ac:dyDescent="0.25">
      <c r="B168" s="49">
        <f t="shared" si="51"/>
        <v>151</v>
      </c>
      <c r="C168" s="56">
        <f t="shared" si="50"/>
        <v>16655.156704544497</v>
      </c>
      <c r="D168" s="55">
        <f t="shared" si="52"/>
        <v>3377.5601100811859</v>
      </c>
      <c r="E168" s="54">
        <f t="shared" si="53"/>
        <v>13277.596594463312</v>
      </c>
      <c r="F168" s="54">
        <f t="shared" si="54"/>
        <v>432114.94539426448</v>
      </c>
      <c r="I168" s="49"/>
      <c r="J168" s="53"/>
      <c r="K168" s="54"/>
      <c r="L168" s="54"/>
      <c r="M168" s="54"/>
      <c r="P168" s="49"/>
      <c r="Q168" s="53"/>
      <c r="R168" s="54"/>
      <c r="S168" s="54"/>
      <c r="T168" s="54"/>
      <c r="W168" s="49"/>
      <c r="X168" s="56"/>
      <c r="Y168" s="55"/>
      <c r="Z168" s="54"/>
      <c r="AA168" s="54"/>
      <c r="AD168" s="49"/>
      <c r="AE168" s="56"/>
      <c r="AF168" s="55"/>
      <c r="AG168" s="54"/>
      <c r="AH168" s="54"/>
    </row>
    <row r="169" spans="2:34" x14ac:dyDescent="0.25">
      <c r="B169" s="49">
        <f t="shared" si="51"/>
        <v>152</v>
      </c>
      <c r="C169" s="56">
        <f t="shared" si="50"/>
        <v>16655.156704544497</v>
      </c>
      <c r="D169" s="55">
        <f t="shared" si="52"/>
        <v>3276.8716692398389</v>
      </c>
      <c r="E169" s="54">
        <f t="shared" si="53"/>
        <v>13378.285035304658</v>
      </c>
      <c r="F169" s="54">
        <f t="shared" si="54"/>
        <v>418736.66035895981</v>
      </c>
      <c r="I169" s="49"/>
      <c r="J169" s="53"/>
      <c r="K169" s="54"/>
      <c r="L169" s="54"/>
      <c r="M169" s="54"/>
      <c r="P169" s="49"/>
      <c r="Q169" s="53"/>
      <c r="R169" s="54"/>
      <c r="S169" s="54"/>
      <c r="T169" s="54"/>
      <c r="W169" s="49"/>
      <c r="X169" s="56"/>
      <c r="Y169" s="55"/>
      <c r="Z169" s="54"/>
      <c r="AA169" s="54"/>
      <c r="AD169" s="49"/>
      <c r="AE169" s="56"/>
      <c r="AF169" s="55"/>
      <c r="AG169" s="54"/>
      <c r="AH169" s="54"/>
    </row>
    <row r="170" spans="2:34" x14ac:dyDescent="0.25">
      <c r="B170" s="49">
        <f t="shared" si="51"/>
        <v>153</v>
      </c>
      <c r="C170" s="56">
        <f t="shared" si="50"/>
        <v>16655.156704544497</v>
      </c>
      <c r="D170" s="55">
        <f t="shared" si="52"/>
        <v>3175.4196743887787</v>
      </c>
      <c r="E170" s="54">
        <f t="shared" si="53"/>
        <v>13479.737030155718</v>
      </c>
      <c r="F170" s="54">
        <f t="shared" si="54"/>
        <v>405256.92332880409</v>
      </c>
      <c r="I170" s="49"/>
      <c r="J170" s="53"/>
      <c r="K170" s="54"/>
      <c r="L170" s="54"/>
      <c r="M170" s="54"/>
      <c r="P170" s="49"/>
      <c r="Q170" s="53"/>
      <c r="R170" s="54"/>
      <c r="S170" s="54"/>
      <c r="T170" s="54"/>
      <c r="W170" s="49"/>
      <c r="X170" s="56"/>
      <c r="Y170" s="55"/>
      <c r="Z170" s="54"/>
      <c r="AA170" s="54"/>
      <c r="AD170" s="49"/>
      <c r="AE170" s="56"/>
      <c r="AF170" s="55"/>
      <c r="AG170" s="54"/>
      <c r="AH170" s="54"/>
    </row>
    <row r="171" spans="2:34" x14ac:dyDescent="0.25">
      <c r="B171" s="49">
        <f t="shared" si="51"/>
        <v>154</v>
      </c>
      <c r="C171" s="56">
        <f t="shared" si="50"/>
        <v>16655.156704544497</v>
      </c>
      <c r="D171" s="55">
        <f t="shared" si="52"/>
        <v>3073.1983352434308</v>
      </c>
      <c r="E171" s="54">
        <f t="shared" si="53"/>
        <v>13581.958369301066</v>
      </c>
      <c r="F171" s="54">
        <f t="shared" si="54"/>
        <v>391674.96495950304</v>
      </c>
      <c r="I171" s="49"/>
      <c r="J171" s="53"/>
      <c r="K171" s="54"/>
      <c r="L171" s="54"/>
      <c r="M171" s="54"/>
      <c r="P171" s="49"/>
      <c r="Q171" s="53"/>
      <c r="R171" s="54"/>
      <c r="S171" s="54"/>
      <c r="T171" s="54"/>
      <c r="W171" s="49"/>
      <c r="X171" s="56"/>
      <c r="Y171" s="55"/>
      <c r="Z171" s="54"/>
      <c r="AA171" s="54"/>
      <c r="AD171" s="49"/>
      <c r="AE171" s="56"/>
      <c r="AF171" s="55"/>
      <c r="AG171" s="54"/>
      <c r="AH171" s="54"/>
    </row>
    <row r="172" spans="2:34" x14ac:dyDescent="0.25">
      <c r="B172" s="49">
        <f t="shared" si="51"/>
        <v>155</v>
      </c>
      <c r="C172" s="56">
        <f t="shared" si="50"/>
        <v>16655.156704544497</v>
      </c>
      <c r="D172" s="55">
        <f t="shared" si="52"/>
        <v>2970.2018176095648</v>
      </c>
      <c r="E172" s="54">
        <f t="shared" si="53"/>
        <v>13684.954886934933</v>
      </c>
      <c r="F172" s="54">
        <f t="shared" si="54"/>
        <v>377990.01007256808</v>
      </c>
      <c r="I172" s="49"/>
      <c r="J172" s="53"/>
      <c r="K172" s="54"/>
      <c r="L172" s="54"/>
      <c r="M172" s="54"/>
      <c r="P172" s="49"/>
      <c r="Q172" s="53"/>
      <c r="R172" s="54"/>
      <c r="S172" s="54"/>
      <c r="T172" s="54"/>
      <c r="W172" s="49"/>
      <c r="X172" s="56"/>
      <c r="Y172" s="55"/>
      <c r="Z172" s="54"/>
      <c r="AA172" s="54"/>
      <c r="AD172" s="49"/>
      <c r="AE172" s="56"/>
      <c r="AF172" s="55"/>
      <c r="AG172" s="54"/>
      <c r="AH172" s="54"/>
    </row>
    <row r="173" spans="2:34" x14ac:dyDescent="0.25">
      <c r="B173" s="49">
        <f t="shared" si="51"/>
        <v>156</v>
      </c>
      <c r="C173" s="56">
        <f t="shared" si="50"/>
        <v>16655.156704544497</v>
      </c>
      <c r="D173" s="55">
        <f t="shared" si="52"/>
        <v>2866.4242430503082</v>
      </c>
      <c r="E173" s="54">
        <f t="shared" si="53"/>
        <v>13788.73246149419</v>
      </c>
      <c r="F173" s="54">
        <f t="shared" si="54"/>
        <v>364201.27761107392</v>
      </c>
      <c r="I173" s="49"/>
      <c r="J173" s="53"/>
      <c r="K173" s="54"/>
      <c r="L173" s="54"/>
      <c r="M173" s="54"/>
      <c r="P173" s="49"/>
      <c r="Q173" s="53"/>
      <c r="R173" s="54"/>
      <c r="S173" s="54"/>
      <c r="T173" s="54"/>
      <c r="W173" s="49"/>
      <c r="X173" s="56"/>
      <c r="Y173" s="55"/>
      <c r="Z173" s="54"/>
      <c r="AA173" s="54"/>
      <c r="AD173" s="49"/>
      <c r="AE173" s="56"/>
      <c r="AF173" s="55"/>
      <c r="AG173" s="54"/>
      <c r="AH173" s="54"/>
    </row>
    <row r="174" spans="2:34" x14ac:dyDescent="0.25">
      <c r="B174" s="49">
        <f t="shared" ref="B174:B197" si="55">B173+1</f>
        <v>157</v>
      </c>
      <c r="C174" s="56">
        <f t="shared" si="50"/>
        <v>16655.156704544497</v>
      </c>
      <c r="D174" s="55">
        <f t="shared" ref="D174:D197" si="56">F173*$D$8</f>
        <v>2761.859688550644</v>
      </c>
      <c r="E174" s="54">
        <f t="shared" ref="E174:E197" si="57">C174-D174</f>
        <v>13893.297015993852</v>
      </c>
      <c r="F174" s="54">
        <f t="shared" ref="F174:F197" si="58">F173-E174</f>
        <v>350307.98059508007</v>
      </c>
      <c r="I174" s="49"/>
      <c r="J174" s="53"/>
      <c r="K174" s="54"/>
      <c r="L174" s="54"/>
      <c r="M174" s="54"/>
      <c r="P174" s="49"/>
      <c r="Q174" s="53"/>
      <c r="R174" s="54"/>
      <c r="S174" s="54"/>
      <c r="T174" s="54"/>
      <c r="W174" s="49"/>
      <c r="X174" s="56"/>
      <c r="Y174" s="55"/>
      <c r="Z174" s="54"/>
      <c r="AA174" s="54"/>
      <c r="AD174" s="49"/>
      <c r="AE174" s="56"/>
      <c r="AF174" s="55"/>
      <c r="AG174" s="54"/>
      <c r="AH174" s="54"/>
    </row>
    <row r="175" spans="2:34" x14ac:dyDescent="0.25">
      <c r="B175" s="49">
        <f t="shared" si="55"/>
        <v>158</v>
      </c>
      <c r="C175" s="56">
        <f t="shared" si="50"/>
        <v>16655.156704544497</v>
      </c>
      <c r="D175" s="55">
        <f t="shared" si="56"/>
        <v>2656.5021861793571</v>
      </c>
      <c r="E175" s="54">
        <f t="shared" si="57"/>
        <v>13998.65451836514</v>
      </c>
      <c r="F175" s="54">
        <f t="shared" si="58"/>
        <v>336309.3260767149</v>
      </c>
      <c r="I175" s="49"/>
      <c r="J175" s="53"/>
      <c r="K175" s="54"/>
      <c r="L175" s="54"/>
      <c r="M175" s="54"/>
      <c r="P175" s="49"/>
      <c r="Q175" s="53"/>
      <c r="R175" s="54"/>
      <c r="S175" s="54"/>
      <c r="T175" s="54"/>
      <c r="W175" s="49"/>
      <c r="X175" s="56"/>
      <c r="Y175" s="55"/>
      <c r="Z175" s="54"/>
      <c r="AA175" s="54"/>
      <c r="AD175" s="49"/>
      <c r="AE175" s="56"/>
      <c r="AF175" s="55"/>
      <c r="AG175" s="54"/>
      <c r="AH175" s="54"/>
    </row>
    <row r="176" spans="2:34" x14ac:dyDescent="0.25">
      <c r="B176" s="49">
        <f t="shared" si="55"/>
        <v>159</v>
      </c>
      <c r="C176" s="56">
        <f t="shared" si="50"/>
        <v>16655.156704544497</v>
      </c>
      <c r="D176" s="55">
        <f t="shared" si="56"/>
        <v>2550.3457227484214</v>
      </c>
      <c r="E176" s="54">
        <f t="shared" si="57"/>
        <v>14104.810981796076</v>
      </c>
      <c r="F176" s="54">
        <f t="shared" si="58"/>
        <v>322204.51509491884</v>
      </c>
      <c r="I176" s="49"/>
      <c r="J176" s="53"/>
      <c r="K176" s="54"/>
      <c r="L176" s="54"/>
      <c r="M176" s="54"/>
      <c r="P176" s="49"/>
      <c r="Q176" s="53"/>
      <c r="R176" s="54"/>
      <c r="S176" s="54"/>
      <c r="T176" s="54"/>
      <c r="W176" s="49"/>
      <c r="X176" s="56"/>
      <c r="Y176" s="55"/>
      <c r="Z176" s="54"/>
      <c r="AA176" s="54"/>
      <c r="AD176" s="49"/>
      <c r="AE176" s="56"/>
      <c r="AF176" s="55"/>
      <c r="AG176" s="54"/>
      <c r="AH176" s="54"/>
    </row>
    <row r="177" spans="2:34" x14ac:dyDescent="0.25">
      <c r="B177" s="49">
        <f t="shared" si="55"/>
        <v>160</v>
      </c>
      <c r="C177" s="56">
        <f t="shared" si="50"/>
        <v>16655.156704544497</v>
      </c>
      <c r="D177" s="55">
        <f t="shared" si="56"/>
        <v>2443.3842394698013</v>
      </c>
      <c r="E177" s="54">
        <f t="shared" si="57"/>
        <v>14211.772465074697</v>
      </c>
      <c r="F177" s="54">
        <f t="shared" si="58"/>
        <v>307992.74262984411</v>
      </c>
      <c r="I177" s="49"/>
      <c r="J177" s="53"/>
      <c r="K177" s="54"/>
      <c r="L177" s="54"/>
      <c r="M177" s="54"/>
      <c r="P177" s="49"/>
      <c r="Q177" s="53"/>
      <c r="R177" s="54"/>
      <c r="S177" s="54"/>
      <c r="T177" s="54"/>
      <c r="W177" s="49"/>
      <c r="X177" s="56"/>
      <c r="Y177" s="55"/>
      <c r="Z177" s="54"/>
      <c r="AA177" s="54"/>
      <c r="AD177" s="49"/>
      <c r="AE177" s="56"/>
      <c r="AF177" s="55"/>
      <c r="AG177" s="54"/>
      <c r="AH177" s="54"/>
    </row>
    <row r="178" spans="2:34" x14ac:dyDescent="0.25">
      <c r="B178" s="49">
        <f t="shared" si="55"/>
        <v>161</v>
      </c>
      <c r="C178" s="56">
        <f t="shared" si="50"/>
        <v>16655.156704544497</v>
      </c>
      <c r="D178" s="55">
        <f t="shared" si="56"/>
        <v>2335.6116316096513</v>
      </c>
      <c r="E178" s="54">
        <f t="shared" si="57"/>
        <v>14319.545072934845</v>
      </c>
      <c r="F178" s="54">
        <f t="shared" si="58"/>
        <v>293673.19755690929</v>
      </c>
      <c r="I178" s="49"/>
      <c r="J178" s="53"/>
      <c r="K178" s="54"/>
      <c r="L178" s="54"/>
      <c r="M178" s="54"/>
      <c r="P178" s="49"/>
      <c r="Q178" s="53"/>
      <c r="R178" s="54"/>
      <c r="S178" s="54"/>
      <c r="T178" s="54"/>
      <c r="W178" s="49"/>
      <c r="X178" s="56"/>
      <c r="Y178" s="55"/>
      <c r="Z178" s="54"/>
      <c r="AA178" s="54"/>
      <c r="AD178" s="49"/>
      <c r="AE178" s="56"/>
      <c r="AF178" s="55"/>
      <c r="AG178" s="54"/>
      <c r="AH178" s="54"/>
    </row>
    <row r="179" spans="2:34" x14ac:dyDescent="0.25">
      <c r="B179" s="49">
        <f t="shared" si="55"/>
        <v>162</v>
      </c>
      <c r="C179" s="56">
        <f t="shared" si="50"/>
        <v>16655.156704544497</v>
      </c>
      <c r="D179" s="55">
        <f t="shared" si="56"/>
        <v>2227.0217481398954</v>
      </c>
      <c r="E179" s="54">
        <f t="shared" si="57"/>
        <v>14428.134956404601</v>
      </c>
      <c r="F179" s="54">
        <f t="shared" si="58"/>
        <v>279245.06260050467</v>
      </c>
      <c r="I179" s="49"/>
      <c r="J179" s="53"/>
      <c r="K179" s="54"/>
      <c r="L179" s="54"/>
      <c r="M179" s="54"/>
      <c r="P179" s="49"/>
      <c r="Q179" s="53"/>
      <c r="R179" s="54"/>
      <c r="S179" s="54"/>
      <c r="T179" s="54"/>
      <c r="W179" s="49"/>
      <c r="X179" s="56"/>
      <c r="Y179" s="55"/>
      <c r="Z179" s="54"/>
      <c r="AA179" s="54"/>
      <c r="AD179" s="49"/>
      <c r="AE179" s="56"/>
      <c r="AF179" s="55"/>
      <c r="AG179" s="54"/>
      <c r="AH179" s="54"/>
    </row>
    <row r="180" spans="2:34" x14ac:dyDescent="0.25">
      <c r="B180" s="49">
        <f t="shared" si="55"/>
        <v>163</v>
      </c>
      <c r="C180" s="56">
        <f t="shared" si="50"/>
        <v>16655.156704544497</v>
      </c>
      <c r="D180" s="55">
        <f t="shared" si="56"/>
        <v>2117.6083913871603</v>
      </c>
      <c r="E180" s="54">
        <f t="shared" si="57"/>
        <v>14537.548313157336</v>
      </c>
      <c r="F180" s="54">
        <f t="shared" si="58"/>
        <v>264707.51428734732</v>
      </c>
      <c r="I180" s="49"/>
      <c r="J180" s="53"/>
      <c r="K180" s="54"/>
      <c r="L180" s="54"/>
      <c r="M180" s="54"/>
      <c r="P180" s="49"/>
      <c r="Q180" s="53"/>
      <c r="R180" s="54"/>
      <c r="S180" s="54"/>
      <c r="T180" s="54"/>
      <c r="W180" s="49"/>
      <c r="X180" s="56"/>
      <c r="Y180" s="55"/>
      <c r="Z180" s="54"/>
      <c r="AA180" s="54"/>
      <c r="AD180" s="49"/>
      <c r="AE180" s="56"/>
      <c r="AF180" s="55"/>
      <c r="AG180" s="54"/>
      <c r="AH180" s="54"/>
    </row>
    <row r="181" spans="2:34" x14ac:dyDescent="0.25">
      <c r="B181" s="49">
        <f t="shared" si="55"/>
        <v>164</v>
      </c>
      <c r="C181" s="56">
        <f t="shared" si="50"/>
        <v>16655.156704544497</v>
      </c>
      <c r="D181" s="55">
        <f t="shared" si="56"/>
        <v>2007.3653166790505</v>
      </c>
      <c r="E181" s="54">
        <f t="shared" si="57"/>
        <v>14647.791387865447</v>
      </c>
      <c r="F181" s="54">
        <f t="shared" si="58"/>
        <v>250059.72289948189</v>
      </c>
      <c r="I181" s="49"/>
      <c r="J181" s="53"/>
      <c r="K181" s="54"/>
      <c r="L181" s="54"/>
      <c r="M181" s="54"/>
      <c r="P181" s="49"/>
      <c r="Q181" s="53"/>
      <c r="R181" s="54"/>
      <c r="S181" s="54"/>
      <c r="T181" s="54"/>
      <c r="W181" s="49"/>
      <c r="X181" s="56"/>
      <c r="Y181" s="55"/>
      <c r="Z181" s="54"/>
      <c r="AA181" s="54"/>
      <c r="AD181" s="49"/>
      <c r="AE181" s="56"/>
      <c r="AF181" s="55"/>
      <c r="AG181" s="54"/>
      <c r="AH181" s="54"/>
    </row>
    <row r="182" spans="2:34" x14ac:dyDescent="0.25">
      <c r="B182" s="49">
        <f t="shared" si="55"/>
        <v>165</v>
      </c>
      <c r="C182" s="56">
        <f t="shared" si="50"/>
        <v>16655.156704544497</v>
      </c>
      <c r="D182" s="55">
        <f t="shared" si="56"/>
        <v>1896.2862319877377</v>
      </c>
      <c r="E182" s="54">
        <f t="shared" si="57"/>
        <v>14758.870472556759</v>
      </c>
      <c r="F182" s="54">
        <f t="shared" si="58"/>
        <v>235300.85242692512</v>
      </c>
      <c r="I182" s="49"/>
      <c r="J182" s="53"/>
      <c r="K182" s="54"/>
      <c r="L182" s="54"/>
      <c r="M182" s="54"/>
      <c r="P182" s="49"/>
      <c r="Q182" s="53"/>
      <c r="R182" s="54"/>
      <c r="S182" s="54"/>
      <c r="T182" s="54"/>
      <c r="W182" s="49"/>
      <c r="X182" s="56"/>
      <c r="Y182" s="55"/>
      <c r="Z182" s="54"/>
      <c r="AA182" s="54"/>
      <c r="AD182" s="49"/>
      <c r="AE182" s="56"/>
      <c r="AF182" s="55"/>
      <c r="AG182" s="54"/>
      <c r="AH182" s="54"/>
    </row>
    <row r="183" spans="2:34" x14ac:dyDescent="0.25">
      <c r="B183" s="49">
        <f t="shared" si="55"/>
        <v>166</v>
      </c>
      <c r="C183" s="56">
        <f t="shared" ref="C183:C197" si="59">$D$12</f>
        <v>16655.156704544497</v>
      </c>
      <c r="D183" s="55">
        <f t="shared" si="56"/>
        <v>1784.3647975708489</v>
      </c>
      <c r="E183" s="54">
        <f t="shared" si="57"/>
        <v>14870.791906973649</v>
      </c>
      <c r="F183" s="54">
        <f t="shared" si="58"/>
        <v>220430.06051995148</v>
      </c>
      <c r="I183" s="49"/>
      <c r="J183" s="53"/>
      <c r="K183" s="54"/>
      <c r="L183" s="54"/>
      <c r="M183" s="54"/>
      <c r="P183" s="49"/>
      <c r="Q183" s="53"/>
      <c r="R183" s="54"/>
      <c r="S183" s="54"/>
      <c r="T183" s="54"/>
      <c r="W183" s="49"/>
      <c r="X183" s="56"/>
      <c r="Y183" s="55"/>
      <c r="Z183" s="54"/>
      <c r="AA183" s="54"/>
      <c r="AD183" s="49"/>
      <c r="AE183" s="56"/>
      <c r="AF183" s="55"/>
      <c r="AG183" s="54"/>
      <c r="AH183" s="54"/>
    </row>
    <row r="184" spans="2:34" x14ac:dyDescent="0.25">
      <c r="B184" s="49">
        <f t="shared" si="55"/>
        <v>167</v>
      </c>
      <c r="C184" s="56">
        <f t="shared" si="59"/>
        <v>16655.156704544497</v>
      </c>
      <c r="D184" s="55">
        <f t="shared" si="56"/>
        <v>1671.5946256096322</v>
      </c>
      <c r="E184" s="54">
        <f t="shared" si="57"/>
        <v>14983.562078934865</v>
      </c>
      <c r="F184" s="54">
        <f t="shared" si="58"/>
        <v>205446.49844101662</v>
      </c>
      <c r="I184" s="49"/>
      <c r="J184" s="53"/>
      <c r="K184" s="54"/>
      <c r="L184" s="54"/>
      <c r="M184" s="54"/>
      <c r="P184" s="49"/>
      <c r="Q184" s="53"/>
      <c r="R184" s="54"/>
      <c r="S184" s="54"/>
      <c r="T184" s="54"/>
      <c r="W184" s="49"/>
      <c r="X184" s="56"/>
      <c r="Y184" s="55"/>
      <c r="Z184" s="54"/>
      <c r="AA184" s="54"/>
      <c r="AD184" s="49"/>
      <c r="AE184" s="56"/>
      <c r="AF184" s="55"/>
      <c r="AG184" s="54"/>
      <c r="AH184" s="54"/>
    </row>
    <row r="185" spans="2:34" x14ac:dyDescent="0.25">
      <c r="B185" s="49">
        <f t="shared" si="55"/>
        <v>168</v>
      </c>
      <c r="C185" s="56">
        <f t="shared" si="59"/>
        <v>16655.156704544497</v>
      </c>
      <c r="D185" s="55">
        <f t="shared" si="56"/>
        <v>1557.9692798443762</v>
      </c>
      <c r="E185" s="54">
        <f t="shared" si="57"/>
        <v>15097.187424700121</v>
      </c>
      <c r="F185" s="54">
        <f t="shared" si="58"/>
        <v>190349.3110163165</v>
      </c>
      <c r="I185" s="49"/>
      <c r="J185" s="53"/>
      <c r="K185" s="54"/>
      <c r="L185" s="54"/>
      <c r="M185" s="54"/>
      <c r="P185" s="49"/>
      <c r="Q185" s="53"/>
      <c r="R185" s="54"/>
      <c r="S185" s="54"/>
      <c r="T185" s="54"/>
      <c r="W185" s="49"/>
      <c r="X185" s="56"/>
      <c r="Y185" s="55"/>
      <c r="Z185" s="54"/>
      <c r="AA185" s="54"/>
      <c r="AD185" s="49"/>
      <c r="AE185" s="56"/>
      <c r="AF185" s="55"/>
      <c r="AG185" s="54"/>
      <c r="AH185" s="54"/>
    </row>
    <row r="186" spans="2:34" x14ac:dyDescent="0.25">
      <c r="B186" s="49">
        <f t="shared" si="55"/>
        <v>169</v>
      </c>
      <c r="C186" s="56">
        <f t="shared" si="59"/>
        <v>16655.156704544497</v>
      </c>
      <c r="D186" s="55">
        <f t="shared" si="56"/>
        <v>1443.4822752070668</v>
      </c>
      <c r="E186" s="54">
        <f t="shared" si="57"/>
        <v>15211.67442933743</v>
      </c>
      <c r="F186" s="54">
        <f t="shared" si="58"/>
        <v>175137.63658697906</v>
      </c>
      <c r="I186" s="49"/>
      <c r="J186" s="53"/>
      <c r="K186" s="54"/>
      <c r="L186" s="54"/>
      <c r="M186" s="54"/>
      <c r="P186" s="49"/>
      <c r="Q186" s="53"/>
      <c r="R186" s="54"/>
      <c r="S186" s="54"/>
      <c r="T186" s="54"/>
      <c r="W186" s="49"/>
      <c r="X186" s="56"/>
      <c r="Y186" s="55"/>
      <c r="Z186" s="54"/>
      <c r="AA186" s="54"/>
      <c r="AD186" s="49"/>
      <c r="AE186" s="56"/>
      <c r="AF186" s="55"/>
      <c r="AG186" s="54"/>
      <c r="AH186" s="54"/>
    </row>
    <row r="187" spans="2:34" x14ac:dyDescent="0.25">
      <c r="B187" s="49">
        <f t="shared" si="55"/>
        <v>170</v>
      </c>
      <c r="C187" s="56">
        <f t="shared" si="59"/>
        <v>16655.156704544497</v>
      </c>
      <c r="D187" s="55">
        <f t="shared" si="56"/>
        <v>1328.1270774512579</v>
      </c>
      <c r="E187" s="54">
        <f t="shared" si="57"/>
        <v>15327.029627093239</v>
      </c>
      <c r="F187" s="54">
        <f t="shared" si="58"/>
        <v>159810.60695988583</v>
      </c>
      <c r="I187" s="49"/>
      <c r="J187" s="53"/>
      <c r="K187" s="54"/>
      <c r="L187" s="54"/>
      <c r="M187" s="54"/>
      <c r="P187" s="49"/>
      <c r="Q187" s="53"/>
      <c r="R187" s="54"/>
      <c r="S187" s="54"/>
      <c r="T187" s="54"/>
      <c r="W187" s="49"/>
      <c r="X187" s="56"/>
      <c r="Y187" s="55"/>
      <c r="Z187" s="54"/>
      <c r="AA187" s="54"/>
      <c r="AD187" s="49"/>
      <c r="AE187" s="56"/>
      <c r="AF187" s="55"/>
      <c r="AG187" s="54"/>
      <c r="AH187" s="54"/>
    </row>
    <row r="188" spans="2:34" x14ac:dyDescent="0.25">
      <c r="B188" s="49">
        <f t="shared" si="55"/>
        <v>171</v>
      </c>
      <c r="C188" s="56">
        <f t="shared" si="59"/>
        <v>16655.156704544497</v>
      </c>
      <c r="D188" s="55">
        <f t="shared" si="56"/>
        <v>1211.8971027791342</v>
      </c>
      <c r="E188" s="54">
        <f t="shared" si="57"/>
        <v>15443.259601765363</v>
      </c>
      <c r="F188" s="54">
        <f t="shared" si="58"/>
        <v>144367.34735812046</v>
      </c>
      <c r="I188" s="49"/>
      <c r="J188" s="53"/>
      <c r="K188" s="54"/>
      <c r="L188" s="54"/>
      <c r="M188" s="54"/>
      <c r="P188" s="49"/>
      <c r="Q188" s="53"/>
      <c r="R188" s="54"/>
      <c r="S188" s="54"/>
      <c r="T188" s="54"/>
      <c r="W188" s="49"/>
      <c r="X188" s="56"/>
      <c r="Y188" s="55"/>
      <c r="Z188" s="54"/>
      <c r="AA188" s="54"/>
      <c r="AD188" s="49"/>
      <c r="AE188" s="56"/>
      <c r="AF188" s="55"/>
      <c r="AG188" s="54"/>
      <c r="AH188" s="54"/>
    </row>
    <row r="189" spans="2:34" x14ac:dyDescent="0.25">
      <c r="B189" s="49">
        <f t="shared" si="55"/>
        <v>172</v>
      </c>
      <c r="C189" s="56">
        <f t="shared" si="59"/>
        <v>16655.156704544497</v>
      </c>
      <c r="D189" s="55">
        <f t="shared" si="56"/>
        <v>1094.7857174657468</v>
      </c>
      <c r="E189" s="54">
        <f t="shared" si="57"/>
        <v>15560.37098707875</v>
      </c>
      <c r="F189" s="54">
        <f t="shared" si="58"/>
        <v>128806.9763710417</v>
      </c>
      <c r="I189" s="49"/>
      <c r="J189" s="53"/>
      <c r="K189" s="54"/>
      <c r="L189" s="54"/>
      <c r="M189" s="54"/>
      <c r="P189" s="49"/>
      <c r="Q189" s="53"/>
      <c r="R189" s="54"/>
      <c r="S189" s="54"/>
      <c r="T189" s="54"/>
      <c r="W189" s="49"/>
      <c r="X189" s="56"/>
      <c r="Y189" s="55"/>
      <c r="Z189" s="54"/>
      <c r="AA189" s="54"/>
      <c r="AD189" s="49"/>
      <c r="AE189" s="56"/>
      <c r="AF189" s="55"/>
      <c r="AG189" s="54"/>
      <c r="AH189" s="54"/>
    </row>
    <row r="190" spans="2:34" x14ac:dyDescent="0.25">
      <c r="B190" s="49">
        <f t="shared" si="55"/>
        <v>173</v>
      </c>
      <c r="C190" s="56">
        <f t="shared" si="59"/>
        <v>16655.156704544497</v>
      </c>
      <c r="D190" s="55">
        <f t="shared" si="56"/>
        <v>976.78623748039956</v>
      </c>
      <c r="E190" s="54">
        <f t="shared" si="57"/>
        <v>15678.370467064098</v>
      </c>
      <c r="F190" s="54">
        <f t="shared" si="58"/>
        <v>113128.6059039776</v>
      </c>
      <c r="I190" s="49"/>
      <c r="J190" s="53"/>
      <c r="K190" s="54"/>
      <c r="L190" s="54"/>
      <c r="M190" s="54"/>
      <c r="P190" s="49"/>
      <c r="Q190" s="53"/>
      <c r="R190" s="54"/>
      <c r="S190" s="54"/>
      <c r="T190" s="54"/>
      <c r="W190" s="49"/>
      <c r="X190" s="56"/>
      <c r="Y190" s="55"/>
      <c r="Z190" s="54"/>
      <c r="AA190" s="54"/>
      <c r="AD190" s="49"/>
      <c r="AE190" s="56"/>
      <c r="AF190" s="55"/>
      <c r="AG190" s="54"/>
      <c r="AH190" s="54"/>
    </row>
    <row r="191" spans="2:34" x14ac:dyDescent="0.25">
      <c r="B191" s="49">
        <f t="shared" si="55"/>
        <v>174</v>
      </c>
      <c r="C191" s="56">
        <f t="shared" si="59"/>
        <v>16655.156704544497</v>
      </c>
      <c r="D191" s="55">
        <f t="shared" si="56"/>
        <v>857.89192810516352</v>
      </c>
      <c r="E191" s="54">
        <f t="shared" si="57"/>
        <v>15797.264776439333</v>
      </c>
      <c r="F191" s="54">
        <f t="shared" si="58"/>
        <v>97331.341127538268</v>
      </c>
      <c r="I191" s="49"/>
      <c r="J191" s="53"/>
      <c r="K191" s="54"/>
      <c r="L191" s="54"/>
      <c r="M191" s="54"/>
      <c r="P191" s="49"/>
      <c r="Q191" s="53"/>
      <c r="R191" s="54"/>
      <c r="S191" s="54"/>
      <c r="T191" s="54"/>
      <c r="W191" s="49"/>
      <c r="X191" s="56"/>
      <c r="Y191" s="55"/>
      <c r="Z191" s="54"/>
      <c r="AA191" s="54"/>
      <c r="AD191" s="49"/>
      <c r="AE191" s="56"/>
      <c r="AF191" s="55"/>
      <c r="AG191" s="54"/>
      <c r="AH191" s="54"/>
    </row>
    <row r="192" spans="2:34" x14ac:dyDescent="0.25">
      <c r="B192" s="49">
        <f t="shared" si="55"/>
        <v>175</v>
      </c>
      <c r="C192" s="56">
        <f t="shared" si="59"/>
        <v>16655.156704544497</v>
      </c>
      <c r="D192" s="55">
        <f t="shared" si="56"/>
        <v>738.09600355049849</v>
      </c>
      <c r="E192" s="54">
        <f t="shared" si="57"/>
        <v>15917.060700993999</v>
      </c>
      <c r="F192" s="54">
        <f t="shared" si="58"/>
        <v>81414.280426544268</v>
      </c>
      <c r="I192" s="49"/>
      <c r="J192" s="53"/>
      <c r="K192" s="54"/>
      <c r="L192" s="54"/>
      <c r="M192" s="54"/>
      <c r="P192" s="49"/>
      <c r="Q192" s="53"/>
      <c r="R192" s="54"/>
      <c r="S192" s="54"/>
      <c r="T192" s="54"/>
      <c r="W192" s="49"/>
      <c r="X192" s="56"/>
      <c r="Y192" s="55"/>
      <c r="Z192" s="54"/>
      <c r="AA192" s="54"/>
      <c r="AD192" s="49"/>
      <c r="AE192" s="56"/>
      <c r="AF192" s="55"/>
      <c r="AG192" s="54"/>
      <c r="AH192" s="54"/>
    </row>
    <row r="193" spans="2:34" x14ac:dyDescent="0.25">
      <c r="B193" s="49">
        <f t="shared" si="55"/>
        <v>176</v>
      </c>
      <c r="C193" s="56">
        <f t="shared" si="59"/>
        <v>16655.156704544497</v>
      </c>
      <c r="D193" s="55">
        <f t="shared" si="56"/>
        <v>617.39162656796066</v>
      </c>
      <c r="E193" s="54">
        <f t="shared" si="57"/>
        <v>16037.765077976537</v>
      </c>
      <c r="F193" s="54">
        <f t="shared" si="58"/>
        <v>65376.515348567729</v>
      </c>
      <c r="I193" s="49"/>
      <c r="J193" s="53"/>
      <c r="K193" s="54"/>
      <c r="L193" s="54"/>
      <c r="M193" s="54"/>
      <c r="P193" s="49"/>
      <c r="Q193" s="53"/>
      <c r="R193" s="54"/>
      <c r="S193" s="54"/>
      <c r="T193" s="54"/>
      <c r="W193" s="49"/>
      <c r="X193" s="56"/>
      <c r="Y193" s="55"/>
      <c r="Z193" s="54"/>
      <c r="AA193" s="54"/>
      <c r="AD193" s="49"/>
      <c r="AE193" s="56"/>
      <c r="AF193" s="55"/>
      <c r="AG193" s="54"/>
      <c r="AH193" s="54"/>
    </row>
    <row r="194" spans="2:34" x14ac:dyDescent="0.25">
      <c r="B194" s="49">
        <f t="shared" si="55"/>
        <v>177</v>
      </c>
      <c r="C194" s="56">
        <f t="shared" si="59"/>
        <v>16655.156704544497</v>
      </c>
      <c r="D194" s="55">
        <f t="shared" si="56"/>
        <v>495.77190805997196</v>
      </c>
      <c r="E194" s="54">
        <f t="shared" si="57"/>
        <v>16159.384796484524</v>
      </c>
      <c r="F194" s="54">
        <f t="shared" si="58"/>
        <v>49217.130552083203</v>
      </c>
      <c r="I194" s="49"/>
      <c r="J194" s="53"/>
      <c r="K194" s="54"/>
      <c r="L194" s="54"/>
      <c r="M194" s="54"/>
      <c r="P194" s="49"/>
      <c r="Q194" s="53"/>
      <c r="R194" s="54"/>
      <c r="S194" s="54"/>
      <c r="T194" s="54"/>
      <c r="W194" s="49"/>
      <c r="X194" s="56"/>
      <c r="Y194" s="55"/>
      <c r="Z194" s="54"/>
      <c r="AA194" s="54"/>
      <c r="AD194" s="49"/>
      <c r="AE194" s="56"/>
      <c r="AF194" s="55"/>
      <c r="AG194" s="54"/>
      <c r="AH194" s="54"/>
    </row>
    <row r="195" spans="2:34" x14ac:dyDescent="0.25">
      <c r="B195" s="49">
        <f t="shared" si="55"/>
        <v>178</v>
      </c>
      <c r="C195" s="56">
        <f t="shared" si="59"/>
        <v>16655.156704544497</v>
      </c>
      <c r="D195" s="55">
        <f t="shared" si="56"/>
        <v>373.22990668663095</v>
      </c>
      <c r="E195" s="54">
        <f t="shared" si="57"/>
        <v>16281.926797857866</v>
      </c>
      <c r="F195" s="54">
        <f t="shared" si="58"/>
        <v>32935.203754225338</v>
      </c>
      <c r="I195" s="49"/>
      <c r="J195" s="53"/>
      <c r="K195" s="54"/>
      <c r="L195" s="54"/>
      <c r="M195" s="54"/>
      <c r="P195" s="49"/>
      <c r="Q195" s="53"/>
      <c r="R195" s="54"/>
      <c r="S195" s="54"/>
      <c r="T195" s="54"/>
      <c r="W195" s="49"/>
      <c r="X195" s="56"/>
      <c r="Y195" s="55"/>
      <c r="Z195" s="54"/>
      <c r="AA195" s="54"/>
      <c r="AD195" s="49"/>
      <c r="AE195" s="56"/>
      <c r="AF195" s="55"/>
      <c r="AG195" s="54"/>
      <c r="AH195" s="54"/>
    </row>
    <row r="196" spans="2:34" x14ac:dyDescent="0.25">
      <c r="B196" s="49">
        <f t="shared" si="55"/>
        <v>179</v>
      </c>
      <c r="C196" s="56">
        <f t="shared" si="59"/>
        <v>16655.156704544497</v>
      </c>
      <c r="D196" s="55">
        <f t="shared" si="56"/>
        <v>249.75862846954215</v>
      </c>
      <c r="E196" s="54">
        <f t="shared" si="57"/>
        <v>16405.398076074955</v>
      </c>
      <c r="F196" s="54">
        <f t="shared" si="58"/>
        <v>16529.805678150384</v>
      </c>
      <c r="I196" s="49"/>
      <c r="J196" s="53"/>
      <c r="K196" s="54"/>
      <c r="L196" s="54"/>
      <c r="M196" s="54"/>
      <c r="P196" s="49"/>
      <c r="Q196" s="53"/>
      <c r="R196" s="54"/>
      <c r="S196" s="54"/>
      <c r="T196" s="54"/>
      <c r="W196" s="49"/>
      <c r="X196" s="56"/>
      <c r="Y196" s="55"/>
      <c r="Z196" s="54"/>
      <c r="AA196" s="54"/>
      <c r="AD196" s="49"/>
      <c r="AE196" s="56"/>
      <c r="AF196" s="55"/>
      <c r="AG196" s="54"/>
      <c r="AH196" s="54"/>
    </row>
    <row r="197" spans="2:34" x14ac:dyDescent="0.25">
      <c r="B197" s="49">
        <f t="shared" si="55"/>
        <v>180</v>
      </c>
      <c r="C197" s="56">
        <f t="shared" si="59"/>
        <v>16655.156704544497</v>
      </c>
      <c r="D197" s="55">
        <f t="shared" si="56"/>
        <v>125.35102639264041</v>
      </c>
      <c r="E197" s="54">
        <f t="shared" si="57"/>
        <v>16529.805678151857</v>
      </c>
      <c r="F197" s="54">
        <f t="shared" si="58"/>
        <v>-1.4733814168721437E-9</v>
      </c>
      <c r="I197" s="49"/>
      <c r="J197" s="53"/>
      <c r="K197" s="54"/>
      <c r="L197" s="54"/>
      <c r="M197" s="54"/>
      <c r="P197" s="49"/>
      <c r="Q197" s="53"/>
      <c r="R197" s="54"/>
      <c r="S197" s="54"/>
      <c r="T197" s="54"/>
      <c r="W197" s="49"/>
      <c r="X197" s="56"/>
      <c r="Y197" s="55"/>
      <c r="Z197" s="54"/>
      <c r="AA197" s="54"/>
      <c r="AD197" s="49"/>
      <c r="AE197" s="56"/>
      <c r="AF197" s="55"/>
      <c r="AG197" s="54"/>
      <c r="AH197" s="54"/>
    </row>
  </sheetData>
  <sheetProtection algorithmName="SHA-512" hashValue="OGDiWPsC28a5/feBAu81S7otSeT8EjIiCB7QQL9yIkA6TcdjW7cEEZXZI8Vaf2ez12n6McObQXKCYv/PFI+s2Q==" saltValue="ypejxW7AiVZNRiBCsLRNqw==" spinCount="100000" sheet="1" objects="1" scenarios="1"/>
  <mergeCells count="35">
    <mergeCell ref="B8:C8"/>
    <mergeCell ref="B10:C10"/>
    <mergeCell ref="B12:C12"/>
    <mergeCell ref="B14:F14"/>
    <mergeCell ref="B2:G2"/>
    <mergeCell ref="B4:C4"/>
    <mergeCell ref="B6:C6"/>
    <mergeCell ref="I2:N2"/>
    <mergeCell ref="I4:J4"/>
    <mergeCell ref="I6:J6"/>
    <mergeCell ref="I8:J8"/>
    <mergeCell ref="I10:J10"/>
    <mergeCell ref="I12:J12"/>
    <mergeCell ref="I14:M14"/>
    <mergeCell ref="P2:U2"/>
    <mergeCell ref="P4:Q4"/>
    <mergeCell ref="P6:Q6"/>
    <mergeCell ref="P8:Q8"/>
    <mergeCell ref="P10:Q10"/>
    <mergeCell ref="P12:Q12"/>
    <mergeCell ref="AD12:AE12"/>
    <mergeCell ref="AD14:AH14"/>
    <mergeCell ref="P14:T14"/>
    <mergeCell ref="W2:AB2"/>
    <mergeCell ref="W4:X4"/>
    <mergeCell ref="W6:X6"/>
    <mergeCell ref="W8:X8"/>
    <mergeCell ref="W10:X10"/>
    <mergeCell ref="W12:X12"/>
    <mergeCell ref="W14:AA14"/>
    <mergeCell ref="AD2:AI2"/>
    <mergeCell ref="AD4:AE4"/>
    <mergeCell ref="AD6:AE6"/>
    <mergeCell ref="AD8:AE8"/>
    <mergeCell ref="AD10:AE10"/>
  </mergeCells>
  <phoneticPr fontId="3" type="noConversion"/>
  <dataValidations disablePrompts="1" count="2">
    <dataValidation errorStyle="warning" allowBlank="1" showInputMessage="1" showErrorMessage="1" errorTitle="ONLY %" promptTitle="INTEREST % PER ANNUM" sqref="D6 AF6 R6 Y6"/>
    <dataValidation type="textLength" allowBlank="1" showInputMessage="1" showErrorMessage="1" sqref="D8 K8 R8 Y8 AF8">
      <formula1>0</formula1>
      <formula2>0</formula2>
    </dataValidation>
  </dataValidations>
  <pageMargins left="0.75" right="0.75" top="1" bottom="1" header="0.5" footer="0.5"/>
  <pageSetup scale="85" orientation="portrait" horizontalDpi="4294967295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EMI CACL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BABKU</dc:creator>
  <cp:lastModifiedBy>sourabh kumar</cp:lastModifiedBy>
  <cp:lastPrinted>2018-06-12T07:42:14Z</cp:lastPrinted>
  <dcterms:created xsi:type="dcterms:W3CDTF">2008-08-22T03:45:15Z</dcterms:created>
  <dcterms:modified xsi:type="dcterms:W3CDTF">2018-06-12T10:10:34Z</dcterms:modified>
</cp:coreProperties>
</file>