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4355" windowHeight="7680" activeTab="1"/>
  </bookViews>
  <sheets>
    <sheet name="2012-13" sheetId="1" r:id="rId1"/>
    <sheet name="2011-1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83" i="2" l="1"/>
  <c r="D54" i="2"/>
  <c r="D25" i="2"/>
  <c r="D113" i="1"/>
  <c r="D83" i="1"/>
  <c r="D54" i="1"/>
  <c r="G74" i="2" l="1"/>
  <c r="D81" i="2" s="1"/>
  <c r="F74" i="2"/>
  <c r="D82" i="2" s="1"/>
  <c r="D73" i="2"/>
  <c r="D68" i="2"/>
  <c r="D67" i="2"/>
  <c r="D66" i="2"/>
  <c r="G45" i="2"/>
  <c r="D52" i="2" s="1"/>
  <c r="F45" i="2"/>
  <c r="D53" i="2" s="1"/>
  <c r="D44" i="2"/>
  <c r="D39" i="2"/>
  <c r="D38" i="2"/>
  <c r="D37" i="2"/>
  <c r="D40" i="2" s="1"/>
  <c r="G16" i="2"/>
  <c r="D23" i="2" s="1"/>
  <c r="F16" i="2"/>
  <c r="D24" i="2" s="1"/>
  <c r="D15" i="2"/>
  <c r="D10" i="2"/>
  <c r="D9" i="2"/>
  <c r="D8" i="2"/>
  <c r="D96" i="1"/>
  <c r="G104" i="1"/>
  <c r="D111" i="1" s="1"/>
  <c r="F104" i="1"/>
  <c r="D112" i="1" s="1"/>
  <c r="D103" i="1"/>
  <c r="D98" i="1"/>
  <c r="D97" i="1"/>
  <c r="D99" i="1" s="1"/>
  <c r="G74" i="1"/>
  <c r="D81" i="1" s="1"/>
  <c r="F74" i="1"/>
  <c r="D82" i="1" s="1"/>
  <c r="D73" i="1"/>
  <c r="D68" i="1"/>
  <c r="D67" i="1"/>
  <c r="D66" i="1"/>
  <c r="G45" i="1"/>
  <c r="D52" i="1" s="1"/>
  <c r="F45" i="1"/>
  <c r="D53" i="1" s="1"/>
  <c r="D44" i="1"/>
  <c r="D39" i="1"/>
  <c r="D38" i="1"/>
  <c r="D37" i="1"/>
  <c r="D11" i="2" l="1"/>
  <c r="D69" i="2"/>
  <c r="D12" i="2"/>
  <c r="F9" i="2" s="1"/>
  <c r="D41" i="2"/>
  <c r="F38" i="2" s="1"/>
  <c r="D42" i="2"/>
  <c r="D70" i="2"/>
  <c r="F67" i="2" s="1"/>
  <c r="D71" i="2"/>
  <c r="D69" i="1"/>
  <c r="D100" i="1"/>
  <c r="F97" i="1" s="1"/>
  <c r="D70" i="1"/>
  <c r="F67" i="1" s="1"/>
  <c r="D40" i="1"/>
  <c r="D41" i="1" s="1"/>
  <c r="F38" i="1" s="1"/>
  <c r="D13" i="2" l="1"/>
  <c r="D77" i="2"/>
  <c r="F66" i="2"/>
  <c r="D78" i="2"/>
  <c r="D76" i="2"/>
  <c r="D75" i="2" s="1"/>
  <c r="D74" i="2"/>
  <c r="D19" i="2"/>
  <c r="F8" i="2"/>
  <c r="D20" i="2"/>
  <c r="D18" i="2"/>
  <c r="D16" i="2"/>
  <c r="D48" i="2"/>
  <c r="F37" i="2"/>
  <c r="D49" i="2"/>
  <c r="D47" i="2"/>
  <c r="D46" i="2" s="1"/>
  <c r="D45" i="2"/>
  <c r="D101" i="1"/>
  <c r="D108" i="1"/>
  <c r="D106" i="1"/>
  <c r="D71" i="1"/>
  <c r="D42" i="1"/>
  <c r="G16" i="1"/>
  <c r="D23" i="1" s="1"/>
  <c r="F16" i="1"/>
  <c r="D17" i="2" l="1"/>
  <c r="D50" i="2"/>
  <c r="D21" i="2"/>
  <c r="D79" i="2"/>
  <c r="D107" i="1"/>
  <c r="F96" i="1"/>
  <c r="D105" i="1"/>
  <c r="D104" i="1"/>
  <c r="D109" i="1" s="1"/>
  <c r="D77" i="1"/>
  <c r="F66" i="1"/>
  <c r="D78" i="1"/>
  <c r="D76" i="1"/>
  <c r="D74" i="1"/>
  <c r="D48" i="1"/>
  <c r="F37" i="1"/>
  <c r="D49" i="1"/>
  <c r="D47" i="1"/>
  <c r="D45" i="1"/>
  <c r="D24" i="1"/>
  <c r="F68" i="2" l="1"/>
  <c r="D80" i="2"/>
  <c r="F10" i="2"/>
  <c r="D22" i="2"/>
  <c r="F39" i="2"/>
  <c r="D51" i="2"/>
  <c r="F98" i="1"/>
  <c r="D110" i="1"/>
  <c r="D75" i="1"/>
  <c r="D79" i="1" s="1"/>
  <c r="D46" i="1"/>
  <c r="D50" i="1" s="1"/>
  <c r="F68" i="1" l="1"/>
  <c r="D80" i="1"/>
  <c r="F39" i="1"/>
  <c r="D51" i="1"/>
  <c r="D15" i="1"/>
  <c r="D9" i="1"/>
  <c r="D10" i="1"/>
  <c r="D8" i="1"/>
  <c r="D11" i="1"/>
  <c r="D12" i="1" s="1"/>
  <c r="F9" i="1" s="1"/>
  <c r="D13" i="1" l="1"/>
  <c r="F8" i="1" l="1"/>
  <c r="D18" i="1"/>
  <c r="D16" i="1"/>
  <c r="D19" i="1"/>
  <c r="D20" i="1"/>
  <c r="D17" i="1" l="1"/>
  <c r="D21" i="1" s="1"/>
  <c r="F10" i="1" l="1"/>
  <c r="D22" i="1"/>
  <c r="D25" i="1" s="1"/>
</calcChain>
</file>

<file path=xl/comments1.xml><?xml version="1.0" encoding="utf-8"?>
<comments xmlns="http://schemas.openxmlformats.org/spreadsheetml/2006/main">
  <authors>
    <author>TRSANKAR</author>
  </authors>
  <commentList>
    <comment ref="D15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6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7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44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45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46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7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7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7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10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0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0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</commentList>
</comments>
</file>

<file path=xl/comments2.xml><?xml version="1.0" encoding="utf-8"?>
<comments xmlns="http://schemas.openxmlformats.org/spreadsheetml/2006/main">
  <authors>
    <author>TRSANKAR</author>
  </authors>
  <commentList>
    <comment ref="D15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6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7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44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45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46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7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7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7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</commentList>
</comments>
</file>

<file path=xl/sharedStrings.xml><?xml version="1.0" encoding="utf-8"?>
<sst xmlns="http://schemas.openxmlformats.org/spreadsheetml/2006/main" count="245" uniqueCount="36">
  <si>
    <t>Total Tax</t>
  </si>
  <si>
    <t>234A</t>
  </si>
  <si>
    <t>234B</t>
  </si>
  <si>
    <t>234C</t>
  </si>
  <si>
    <t>Total Int</t>
  </si>
  <si>
    <t>Total Tax and Interest</t>
  </si>
  <si>
    <t>Advance Tax Paid</t>
  </si>
  <si>
    <t>15th Sep</t>
  </si>
  <si>
    <t>15th Dec</t>
  </si>
  <si>
    <t>15th Mar</t>
  </si>
  <si>
    <t>Months defaulted</t>
  </si>
  <si>
    <t>TDS</t>
  </si>
  <si>
    <t xml:space="preserve">Advance Tax </t>
  </si>
  <si>
    <t>Tax payable</t>
  </si>
  <si>
    <t>Date of Self-Assessment Tax Payment</t>
  </si>
  <si>
    <t>Date of Filing Return of Income</t>
  </si>
  <si>
    <t>Total Income</t>
  </si>
  <si>
    <t xml:space="preserve">Tax Payable Computation </t>
  </si>
  <si>
    <t>Tax Payable on Total Income</t>
  </si>
  <si>
    <t>Cess @ 3%</t>
  </si>
  <si>
    <t>Interest Computation</t>
  </si>
  <si>
    <t>TDS/TCS (if any)</t>
  </si>
  <si>
    <t>Tax 
Slab</t>
  </si>
  <si>
    <t>Maximum Time Limit - 2 years after P.Y.</t>
  </si>
  <si>
    <t>Mandatory</t>
  </si>
  <si>
    <t>Need not fill</t>
  </si>
  <si>
    <t>Fill if required</t>
  </si>
  <si>
    <t>Cess</t>
  </si>
  <si>
    <t>Interest</t>
  </si>
  <si>
    <t>INCOME TAX CALCULATOR                                        A.Y.  2012 - 2013</t>
  </si>
  <si>
    <t>Male &lt; 60 years of age</t>
  </si>
  <si>
    <t>Female &lt; 60 years of age</t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</si>
  <si>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60 years but &lt; 80years of age</t>
    </r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</si>
  <si>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80years of age</t>
    </r>
  </si>
  <si>
    <t>INCOME TAX CALCULATOR                                        A.Y.  2011 - 2012</t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</si>
  <si>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60 years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</si>
</sst>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0"/>
      <name val="Sylfaen"/>
      <family val="1"/>
    </font>
    <font>
      <b/>
      <sz val="16"/>
      <color rgb="FF99FFCC"/>
      <name val="Sylfaen"/>
      <family val="1"/>
    </font>
    <font>
      <b/>
      <sz val="9"/>
      <color rgb="FF7030A0"/>
      <name val="Sylfaen"/>
      <family val="1"/>
    </font>
    <font>
      <b/>
      <sz val="11"/>
      <color theme="1"/>
      <name val="Sylfaen"/>
      <family val="1"/>
    </font>
    <font>
      <b/>
      <sz val="16"/>
      <color rgb="FF66FFFF"/>
      <name val="Sylfaen"/>
      <family val="1"/>
    </font>
    <font>
      <b/>
      <sz val="10"/>
      <color theme="0"/>
      <name val="Sylfaen"/>
      <family val="1"/>
    </font>
    <font>
      <b/>
      <sz val="11"/>
      <name val="Sylfaen"/>
      <family val="1"/>
    </font>
    <font>
      <b/>
      <sz val="10"/>
      <color indexed="10"/>
      <name val="Sylfaen"/>
      <family val="1"/>
    </font>
    <font>
      <sz val="11"/>
      <name val="Sylfaen"/>
      <family val="1"/>
    </font>
    <font>
      <b/>
      <sz val="12"/>
      <color theme="0"/>
      <name val="Sylfaen"/>
      <family val="1"/>
    </font>
    <font>
      <b/>
      <u/>
      <sz val="12"/>
      <color theme="0"/>
      <name val="Sylfae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2" fillId="5" borderId="4" xfId="0" applyFont="1" applyFill="1" applyBorder="1"/>
    <xf numFmtId="1" fontId="3" fillId="2" borderId="4" xfId="1" applyNumberFormat="1" applyFont="1" applyFill="1" applyBorder="1" applyAlignment="1" applyProtection="1">
      <alignment vertical="top" wrapText="1"/>
      <protection locked="0"/>
    </xf>
    <xf numFmtId="3" fontId="2" fillId="4" borderId="4" xfId="0" applyNumberFormat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3" fontId="3" fillId="3" borderId="1" xfId="1" applyNumberFormat="1" applyFont="1" applyFill="1" applyBorder="1" applyAlignment="1" applyProtection="1">
      <alignment vertical="center" wrapText="1"/>
      <protection hidden="1"/>
    </xf>
    <xf numFmtId="3" fontId="3" fillId="3" borderId="2" xfId="1" applyNumberFormat="1" applyFont="1" applyFill="1" applyBorder="1" applyAlignment="1" applyProtection="1">
      <alignment vertical="center" wrapText="1"/>
      <protection hidden="1"/>
    </xf>
    <xf numFmtId="9" fontId="3" fillId="3" borderId="1" xfId="1" applyNumberFormat="1" applyFont="1" applyFill="1" applyBorder="1" applyAlignment="1" applyProtection="1">
      <alignment horizontal="center" vertical="center" wrapText="1"/>
      <protection hidden="1"/>
    </xf>
    <xf numFmtId="3" fontId="3" fillId="3" borderId="4" xfId="1" applyNumberFormat="1" applyFont="1" applyFill="1" applyBorder="1" applyAlignment="1" applyProtection="1">
      <alignment vertical="center" wrapText="1"/>
      <protection hidden="1"/>
    </xf>
    <xf numFmtId="17" fontId="3" fillId="3" borderId="4" xfId="1" applyNumberFormat="1" applyFont="1" applyFill="1" applyBorder="1" applyAlignment="1" applyProtection="1">
      <alignment horizontal="center" vertical="center" wrapText="1"/>
      <protection hidden="1"/>
    </xf>
    <xf numFmtId="1" fontId="3" fillId="2" borderId="15" xfId="1" applyNumberFormat="1" applyFont="1" applyFill="1" applyBorder="1" applyAlignment="1" applyProtection="1">
      <alignment horizontal="center" vertical="top" wrapText="1"/>
      <protection locked="0"/>
    </xf>
    <xf numFmtId="1" fontId="3" fillId="2" borderId="3" xfId="1" applyNumberFormat="1" applyFont="1" applyFill="1" applyBorder="1" applyAlignment="1" applyProtection="1">
      <alignment horizontal="center" vertical="top" wrapText="1"/>
      <protection locked="0"/>
    </xf>
    <xf numFmtId="1" fontId="3" fillId="2" borderId="9" xfId="1" applyNumberFormat="1" applyFont="1" applyFill="1" applyBorder="1" applyAlignment="1" applyProtection="1">
      <alignment horizontal="center" vertical="top" wrapText="1"/>
      <protection locked="0"/>
    </xf>
    <xf numFmtId="3" fontId="3" fillId="3" borderId="13" xfId="1" applyNumberFormat="1" applyFont="1" applyFill="1" applyBorder="1" applyAlignment="1" applyProtection="1">
      <alignment vertical="center" wrapText="1"/>
      <protection hidden="1"/>
    </xf>
    <xf numFmtId="14" fontId="3" fillId="11" borderId="4" xfId="1" applyNumberFormat="1" applyFont="1" applyFill="1" applyBorder="1" applyAlignment="1" applyProtection="1">
      <alignment horizontal="center" vertical="top" wrapText="1"/>
      <protection locked="0"/>
    </xf>
    <xf numFmtId="1" fontId="3" fillId="2" borderId="4" xfId="1" applyNumberFormat="1" applyFont="1" applyFill="1" applyBorder="1" applyAlignment="1" applyProtection="1">
      <alignment horizontal="center" vertical="top" wrapText="1"/>
      <protection locked="0"/>
    </xf>
    <xf numFmtId="3" fontId="11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 vertical="center"/>
    </xf>
    <xf numFmtId="0" fontId="9" fillId="6" borderId="4" xfId="0" applyFont="1" applyFill="1" applyBorder="1"/>
    <xf numFmtId="1" fontId="3" fillId="2" borderId="4" xfId="1" applyNumberFormat="1" applyFont="1" applyFill="1" applyBorder="1" applyAlignment="1" applyProtection="1">
      <alignment horizontal="center" vertical="center" wrapText="1"/>
      <protection locked="0"/>
    </xf>
    <xf numFmtId="14" fontId="3" fillId="11" borderId="2" xfId="1" applyNumberFormat="1" applyFont="1" applyFill="1" applyBorder="1" applyAlignment="1" applyProtection="1">
      <alignment horizontal="center" vertical="center" wrapText="1"/>
      <protection locked="0"/>
    </xf>
    <xf numFmtId="1" fontId="3" fillId="11" borderId="2" xfId="1" applyNumberFormat="1" applyFont="1" applyFill="1" applyBorder="1" applyAlignment="1" applyProtection="1">
      <alignment horizontal="right" vertical="center" wrapText="1"/>
      <protection locked="0"/>
    </xf>
    <xf numFmtId="0" fontId="9" fillId="13" borderId="1" xfId="0" applyFont="1" applyFill="1" applyBorder="1" applyAlignment="1">
      <alignment horizontal="center"/>
    </xf>
    <xf numFmtId="0" fontId="5" fillId="12" borderId="8" xfId="0" applyFont="1" applyFill="1" applyBorder="1" applyAlignment="1">
      <alignment vertical="center"/>
    </xf>
    <xf numFmtId="0" fontId="5" fillId="12" borderId="14" xfId="0" applyFont="1" applyFill="1" applyBorder="1" applyAlignment="1">
      <alignment vertical="center"/>
    </xf>
    <xf numFmtId="9" fontId="2" fillId="4" borderId="1" xfId="0" applyNumberFormat="1" applyFont="1" applyFill="1" applyBorder="1" applyAlignment="1">
      <alignment horizontal="right"/>
    </xf>
    <xf numFmtId="9" fontId="2" fillId="4" borderId="3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12" borderId="7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9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/>
    </xf>
    <xf numFmtId="0" fontId="2" fillId="4" borderId="14" xfId="0" applyFont="1" applyFill="1" applyBorder="1" applyAlignment="1">
      <alignment horizontal="left"/>
    </xf>
    <xf numFmtId="0" fontId="4" fillId="12" borderId="1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4" borderId="15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99"/>
      <color rgb="FF008080"/>
      <color rgb="FF66FFFF"/>
      <color rgb="FF0000FF"/>
      <color rgb="FFFFCC00"/>
      <color rgb="FF6666FF"/>
      <color rgb="FF99FFCC"/>
      <color rgb="FF0033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workbookViewId="0">
      <selection activeCell="D22" sqref="D22"/>
    </sheetView>
  </sheetViews>
  <sheetFormatPr defaultRowHeight="15" x14ac:dyDescent="0.25"/>
  <cols>
    <col min="1" max="1" width="8.5703125" style="1" customWidth="1"/>
    <col min="2" max="2" width="35" style="1" customWidth="1"/>
    <col min="3" max="3" width="4.7109375" style="1" customWidth="1"/>
    <col min="4" max="4" width="16" style="1" customWidth="1"/>
    <col min="5" max="5" width="19.140625" style="1" bestFit="1" customWidth="1"/>
    <col min="6" max="6" width="20" style="1" bestFit="1" customWidth="1"/>
    <col min="7" max="7" width="19" style="1" bestFit="1" customWidth="1"/>
    <col min="8" max="16384" width="9.140625" style="1"/>
  </cols>
  <sheetData>
    <row r="1" spans="1:7" x14ac:dyDescent="0.25">
      <c r="A1" s="58" t="s">
        <v>29</v>
      </c>
      <c r="B1" s="59"/>
      <c r="C1" s="59"/>
      <c r="D1" s="59"/>
      <c r="E1" s="59"/>
      <c r="F1" s="59"/>
      <c r="G1" s="60"/>
    </row>
    <row r="2" spans="1:7" x14ac:dyDescent="0.25">
      <c r="A2" s="61"/>
      <c r="B2" s="62"/>
      <c r="C2" s="62"/>
      <c r="D2" s="62"/>
      <c r="E2" s="62"/>
      <c r="F2" s="62"/>
      <c r="G2" s="63"/>
    </row>
    <row r="3" spans="1:7" ht="21" customHeight="1" x14ac:dyDescent="0.25">
      <c r="A3" s="64" t="s">
        <v>30</v>
      </c>
      <c r="B3" s="65"/>
      <c r="C3" s="65"/>
      <c r="D3" s="65"/>
      <c r="E3" s="26"/>
      <c r="F3" s="26"/>
      <c r="G3" s="27"/>
    </row>
    <row r="4" spans="1:7" ht="15" customHeight="1" x14ac:dyDescent="0.25">
      <c r="A4" s="6">
        <v>1</v>
      </c>
      <c r="B4" s="66" t="s">
        <v>14</v>
      </c>
      <c r="C4" s="67"/>
      <c r="D4" s="22"/>
      <c r="E4" s="68"/>
      <c r="F4" s="19" t="s">
        <v>24</v>
      </c>
      <c r="G4" s="16"/>
    </row>
    <row r="5" spans="1:7" ht="15" customHeight="1" x14ac:dyDescent="0.25">
      <c r="A5" s="6">
        <v>2</v>
      </c>
      <c r="B5" s="69" t="s">
        <v>15</v>
      </c>
      <c r="C5" s="70"/>
      <c r="D5" s="23"/>
      <c r="E5" s="68"/>
      <c r="F5" s="19" t="s">
        <v>25</v>
      </c>
      <c r="G5" s="10"/>
    </row>
    <row r="6" spans="1:7" ht="15" customHeight="1" x14ac:dyDescent="0.25">
      <c r="A6" s="6">
        <v>3</v>
      </c>
      <c r="B6" s="71" t="s">
        <v>16</v>
      </c>
      <c r="C6" s="72"/>
      <c r="D6" s="24">
        <v>900000</v>
      </c>
      <c r="E6" s="68"/>
      <c r="F6" s="19" t="s">
        <v>26</v>
      </c>
      <c r="G6" s="17"/>
    </row>
    <row r="7" spans="1:7" ht="15" customHeight="1" x14ac:dyDescent="0.25">
      <c r="A7" s="46" t="s">
        <v>22</v>
      </c>
      <c r="B7" s="49" t="s">
        <v>17</v>
      </c>
      <c r="C7" s="50"/>
      <c r="D7" s="50"/>
      <c r="E7" s="51"/>
      <c r="F7" s="52"/>
      <c r="G7" s="53"/>
    </row>
    <row r="8" spans="1:7" ht="15" customHeight="1" x14ac:dyDescent="0.25">
      <c r="A8" s="47"/>
      <c r="B8" s="4">
        <v>180000</v>
      </c>
      <c r="C8" s="9">
        <v>0.1</v>
      </c>
      <c r="D8" s="7">
        <f>IF(D6&gt;B10,(B9-B8)*0.1,IF(D6&gt;B9,(B9-B8)*0.1,IF(D6&gt;B8,(D6-B8)*0.1,0)))</f>
        <v>32000</v>
      </c>
      <c r="E8" s="25" t="s">
        <v>0</v>
      </c>
      <c r="F8" s="18">
        <f>D13</f>
        <v>158600</v>
      </c>
      <c r="G8" s="54"/>
    </row>
    <row r="9" spans="1:7" ht="15" customHeight="1" x14ac:dyDescent="0.25">
      <c r="A9" s="47"/>
      <c r="B9" s="4">
        <v>500000</v>
      </c>
      <c r="C9" s="9">
        <v>0.2</v>
      </c>
      <c r="D9" s="7">
        <f>IF(D6&gt;$B$10,(B10-B9)*0.2,IF(D6&gt;$B$9,(D6-B9)*0.2,0))</f>
        <v>60000</v>
      </c>
      <c r="E9" s="25" t="s">
        <v>27</v>
      </c>
      <c r="F9" s="18">
        <f>D12</f>
        <v>36600</v>
      </c>
      <c r="G9" s="54"/>
    </row>
    <row r="10" spans="1:7" ht="15" customHeight="1" x14ac:dyDescent="0.25">
      <c r="A10" s="48"/>
      <c r="B10" s="4">
        <v>800000</v>
      </c>
      <c r="C10" s="9">
        <v>0.3</v>
      </c>
      <c r="D10" s="7">
        <f>IF(D6&gt;$B$10,(D6-B10)*0.3,0)</f>
        <v>30000</v>
      </c>
      <c r="E10" s="25" t="s">
        <v>28</v>
      </c>
      <c r="F10" s="18">
        <f>D21</f>
        <v>0</v>
      </c>
      <c r="G10" s="54"/>
    </row>
    <row r="11" spans="1:7" ht="15" customHeight="1" x14ac:dyDescent="0.25">
      <c r="A11" s="6">
        <v>4</v>
      </c>
      <c r="B11" s="30" t="s">
        <v>18</v>
      </c>
      <c r="C11" s="31"/>
      <c r="D11" s="8">
        <f>SUM(D8:D10)</f>
        <v>122000</v>
      </c>
      <c r="E11" s="55"/>
      <c r="F11" s="56"/>
      <c r="G11" s="54"/>
    </row>
    <row r="12" spans="1:7" ht="15" customHeight="1" x14ac:dyDescent="0.25">
      <c r="A12" s="6">
        <v>5</v>
      </c>
      <c r="B12" s="30" t="s">
        <v>19</v>
      </c>
      <c r="C12" s="31"/>
      <c r="D12" s="8">
        <f>D11*0.3</f>
        <v>36600</v>
      </c>
      <c r="E12" s="55"/>
      <c r="F12" s="56"/>
      <c r="G12" s="54"/>
    </row>
    <row r="13" spans="1:7" ht="15" customHeight="1" x14ac:dyDescent="0.25">
      <c r="A13" s="6">
        <v>6</v>
      </c>
      <c r="B13" s="30" t="s">
        <v>0</v>
      </c>
      <c r="C13" s="31"/>
      <c r="D13" s="8">
        <f>D11+D12</f>
        <v>158600</v>
      </c>
      <c r="E13" s="51"/>
      <c r="F13" s="52"/>
      <c r="G13" s="57"/>
    </row>
    <row r="14" spans="1:7" x14ac:dyDescent="0.25">
      <c r="A14" s="2"/>
      <c r="B14" s="41" t="s">
        <v>20</v>
      </c>
      <c r="C14" s="41"/>
      <c r="D14" s="42"/>
      <c r="E14" s="20" t="s">
        <v>10</v>
      </c>
      <c r="F14" s="20" t="s">
        <v>6</v>
      </c>
      <c r="G14" s="20" t="s">
        <v>21</v>
      </c>
    </row>
    <row r="15" spans="1:7" x14ac:dyDescent="0.25">
      <c r="A15" s="11">
        <v>41091</v>
      </c>
      <c r="B15" s="43" t="s">
        <v>1</v>
      </c>
      <c r="C15" s="44"/>
      <c r="D15" s="15">
        <f>ROUND(IF(D5&gt;A15,(D13-F16-G16)*0.01*E15/12,0),0)</f>
        <v>0</v>
      </c>
      <c r="E15" s="14">
        <v>1</v>
      </c>
      <c r="F15" s="45" t="s">
        <v>23</v>
      </c>
      <c r="G15" s="45"/>
    </row>
    <row r="16" spans="1:7" x14ac:dyDescent="0.25">
      <c r="A16" s="11">
        <v>40969</v>
      </c>
      <c r="B16" s="43" t="s">
        <v>2</v>
      </c>
      <c r="C16" s="44"/>
      <c r="D16" s="10">
        <f>ROUND(IF(D13&gt;10000,IF((D13*90%)&gt;(F16+G16),(D13-F16-G16)*0.01*E16/12,0),0),0)</f>
        <v>0</v>
      </c>
      <c r="E16" s="13"/>
      <c r="F16" s="15">
        <f>SUM(F18:F20)</f>
        <v>0</v>
      </c>
      <c r="G16" s="15">
        <f>SUM(G18:G20)</f>
        <v>0</v>
      </c>
    </row>
    <row r="17" spans="1:7" x14ac:dyDescent="0.25">
      <c r="A17" s="5"/>
      <c r="B17" s="43" t="s">
        <v>3</v>
      </c>
      <c r="C17" s="44"/>
      <c r="D17" s="10">
        <f>SUM(D18:D20)</f>
        <v>0</v>
      </c>
      <c r="E17" s="21" t="s">
        <v>10</v>
      </c>
      <c r="F17" s="21" t="s">
        <v>6</v>
      </c>
      <c r="G17" s="21" t="s">
        <v>21</v>
      </c>
    </row>
    <row r="18" spans="1:7" x14ac:dyDescent="0.25">
      <c r="A18" s="11" t="s">
        <v>7</v>
      </c>
      <c r="B18" s="28">
        <v>0.3</v>
      </c>
      <c r="C18" s="29"/>
      <c r="D18" s="10">
        <f>ROUND(IF((F18-G18)&lt;(B18*D13),(((D13*B18)-F18-G18)*0.01*E18/12),0),0)</f>
        <v>0</v>
      </c>
      <c r="E18" s="12"/>
      <c r="F18" s="3"/>
      <c r="G18" s="3"/>
    </row>
    <row r="19" spans="1:7" x14ac:dyDescent="0.25">
      <c r="A19" s="11" t="s">
        <v>8</v>
      </c>
      <c r="B19" s="28">
        <v>0.6</v>
      </c>
      <c r="C19" s="29"/>
      <c r="D19" s="10">
        <f>ROUND(IF((F19-G19)&lt;(B19*D13),(((D13*B19)-F19-G19)*0.01*E19/12),0),0)</f>
        <v>0</v>
      </c>
      <c r="E19" s="12"/>
      <c r="F19" s="3"/>
      <c r="G19" s="3"/>
    </row>
    <row r="20" spans="1:7" x14ac:dyDescent="0.25">
      <c r="A20" s="11" t="s">
        <v>9</v>
      </c>
      <c r="B20" s="28">
        <v>1</v>
      </c>
      <c r="C20" s="29"/>
      <c r="D20" s="10">
        <f>ROUND(IF((F20-G20)&lt;(B20*D13),(((D13*B20)-F20-G20)*0.01*E20/12),0),0)</f>
        <v>0</v>
      </c>
      <c r="E20" s="12"/>
      <c r="F20" s="3"/>
      <c r="G20" s="3"/>
    </row>
    <row r="21" spans="1:7" x14ac:dyDescent="0.25">
      <c r="A21" s="6">
        <v>7</v>
      </c>
      <c r="B21" s="30" t="s">
        <v>4</v>
      </c>
      <c r="C21" s="31"/>
      <c r="D21" s="7">
        <f>SUM(D15:D17)</f>
        <v>0</v>
      </c>
      <c r="E21" s="32"/>
      <c r="F21" s="33"/>
      <c r="G21" s="34"/>
    </row>
    <row r="22" spans="1:7" x14ac:dyDescent="0.25">
      <c r="A22" s="6">
        <v>8</v>
      </c>
      <c r="B22" s="30" t="s">
        <v>5</v>
      </c>
      <c r="C22" s="31"/>
      <c r="D22" s="7">
        <f>D13+D21</f>
        <v>158600</v>
      </c>
      <c r="E22" s="35"/>
      <c r="F22" s="36"/>
      <c r="G22" s="37"/>
    </row>
    <row r="23" spans="1:7" x14ac:dyDescent="0.25">
      <c r="A23" s="6">
        <v>9</v>
      </c>
      <c r="B23" s="30" t="s">
        <v>11</v>
      </c>
      <c r="C23" s="31"/>
      <c r="D23" s="7">
        <f>G16</f>
        <v>0</v>
      </c>
      <c r="E23" s="35"/>
      <c r="F23" s="36"/>
      <c r="G23" s="37"/>
    </row>
    <row r="24" spans="1:7" x14ac:dyDescent="0.25">
      <c r="A24" s="6">
        <v>10</v>
      </c>
      <c r="B24" s="30" t="s">
        <v>12</v>
      </c>
      <c r="C24" s="31"/>
      <c r="D24" s="7">
        <f>F16</f>
        <v>0</v>
      </c>
      <c r="E24" s="35"/>
      <c r="F24" s="36"/>
      <c r="G24" s="37"/>
    </row>
    <row r="25" spans="1:7" x14ac:dyDescent="0.25">
      <c r="A25" s="6">
        <v>11</v>
      </c>
      <c r="B25" s="30" t="s">
        <v>13</v>
      </c>
      <c r="C25" s="31"/>
      <c r="D25" s="7">
        <f>MROUND(D22-D23-D24,10)</f>
        <v>158600</v>
      </c>
      <c r="E25" s="38"/>
      <c r="F25" s="39"/>
      <c r="G25" s="40"/>
    </row>
    <row r="30" spans="1:7" x14ac:dyDescent="0.25">
      <c r="A30" s="58" t="s">
        <v>29</v>
      </c>
      <c r="B30" s="59"/>
      <c r="C30" s="59"/>
      <c r="D30" s="59"/>
      <c r="E30" s="59"/>
      <c r="F30" s="59"/>
      <c r="G30" s="60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ht="18" x14ac:dyDescent="0.25">
      <c r="A32" s="64" t="s">
        <v>31</v>
      </c>
      <c r="B32" s="65"/>
      <c r="C32" s="65"/>
      <c r="D32" s="65"/>
      <c r="E32" s="26"/>
      <c r="F32" s="26"/>
      <c r="G32" s="27"/>
    </row>
    <row r="33" spans="1:7" x14ac:dyDescent="0.25">
      <c r="A33" s="6">
        <v>1</v>
      </c>
      <c r="B33" s="66" t="s">
        <v>14</v>
      </c>
      <c r="C33" s="67"/>
      <c r="D33" s="22"/>
      <c r="E33" s="68"/>
      <c r="F33" s="19" t="s">
        <v>24</v>
      </c>
      <c r="G33" s="16"/>
    </row>
    <row r="34" spans="1:7" x14ac:dyDescent="0.25">
      <c r="A34" s="6">
        <v>2</v>
      </c>
      <c r="B34" s="69" t="s">
        <v>15</v>
      </c>
      <c r="C34" s="70"/>
      <c r="D34" s="23"/>
      <c r="E34" s="68"/>
      <c r="F34" s="19" t="s">
        <v>25</v>
      </c>
      <c r="G34" s="10"/>
    </row>
    <row r="35" spans="1:7" x14ac:dyDescent="0.25">
      <c r="A35" s="6">
        <v>3</v>
      </c>
      <c r="B35" s="71" t="s">
        <v>16</v>
      </c>
      <c r="C35" s="72"/>
      <c r="D35" s="24"/>
      <c r="E35" s="68"/>
      <c r="F35" s="19" t="s">
        <v>26</v>
      </c>
      <c r="G35" s="17"/>
    </row>
    <row r="36" spans="1:7" ht="21" x14ac:dyDescent="0.25">
      <c r="A36" s="46" t="s">
        <v>22</v>
      </c>
      <c r="B36" s="49" t="s">
        <v>17</v>
      </c>
      <c r="C36" s="50"/>
      <c r="D36" s="50"/>
      <c r="E36" s="51"/>
      <c r="F36" s="52"/>
      <c r="G36" s="53"/>
    </row>
    <row r="37" spans="1:7" x14ac:dyDescent="0.25">
      <c r="A37" s="47"/>
      <c r="B37" s="4">
        <v>190000</v>
      </c>
      <c r="C37" s="9">
        <v>0.1</v>
      </c>
      <c r="D37" s="7">
        <f>IF(D35&gt;B39,(B38-B37)*0.1,IF(D35&gt;B38,(B38-B37)*0.1,IF(D35&gt;B37,(D35-B37)*0.1,0)))</f>
        <v>0</v>
      </c>
      <c r="E37" s="25" t="s">
        <v>0</v>
      </c>
      <c r="F37" s="18">
        <f>D42</f>
        <v>0</v>
      </c>
      <c r="G37" s="54"/>
    </row>
    <row r="38" spans="1:7" x14ac:dyDescent="0.25">
      <c r="A38" s="47"/>
      <c r="B38" s="4">
        <v>500000</v>
      </c>
      <c r="C38" s="9">
        <v>0.2</v>
      </c>
      <c r="D38" s="7">
        <f>IF(D35&gt;$B$10,(B39-B38)*0.2,IF(D35&gt;$B$9,(D35-B38)*0.2,0))</f>
        <v>0</v>
      </c>
      <c r="E38" s="25" t="s">
        <v>27</v>
      </c>
      <c r="F38" s="18">
        <f>D41</f>
        <v>0</v>
      </c>
      <c r="G38" s="54"/>
    </row>
    <row r="39" spans="1:7" x14ac:dyDescent="0.25">
      <c r="A39" s="48"/>
      <c r="B39" s="4">
        <v>800000</v>
      </c>
      <c r="C39" s="9">
        <v>0.3</v>
      </c>
      <c r="D39" s="7">
        <f>IF(D35&gt;$B$10,(D35-B39)*0.3,0)</f>
        <v>0</v>
      </c>
      <c r="E39" s="25" t="s">
        <v>28</v>
      </c>
      <c r="F39" s="18">
        <f>D50</f>
        <v>0</v>
      </c>
      <c r="G39" s="54"/>
    </row>
    <row r="40" spans="1:7" x14ac:dyDescent="0.25">
      <c r="A40" s="6">
        <v>4</v>
      </c>
      <c r="B40" s="30" t="s">
        <v>18</v>
      </c>
      <c r="C40" s="31"/>
      <c r="D40" s="8">
        <f>SUM(D37:D39)</f>
        <v>0</v>
      </c>
      <c r="E40" s="55"/>
      <c r="F40" s="56"/>
      <c r="G40" s="54"/>
    </row>
    <row r="41" spans="1:7" x14ac:dyDescent="0.25">
      <c r="A41" s="6">
        <v>5</v>
      </c>
      <c r="B41" s="30" t="s">
        <v>19</v>
      </c>
      <c r="C41" s="31"/>
      <c r="D41" s="8">
        <f>D40*0.3</f>
        <v>0</v>
      </c>
      <c r="E41" s="55"/>
      <c r="F41" s="56"/>
      <c r="G41" s="54"/>
    </row>
    <row r="42" spans="1:7" x14ac:dyDescent="0.25">
      <c r="A42" s="6">
        <v>6</v>
      </c>
      <c r="B42" s="30" t="s">
        <v>0</v>
      </c>
      <c r="C42" s="31"/>
      <c r="D42" s="8">
        <f>D40+D41</f>
        <v>0</v>
      </c>
      <c r="E42" s="51"/>
      <c r="F42" s="52"/>
      <c r="G42" s="57"/>
    </row>
    <row r="43" spans="1:7" x14ac:dyDescent="0.25">
      <c r="A43" s="2"/>
      <c r="B43" s="41" t="s">
        <v>20</v>
      </c>
      <c r="C43" s="41"/>
      <c r="D43" s="42"/>
      <c r="E43" s="20" t="s">
        <v>10</v>
      </c>
      <c r="F43" s="20" t="s">
        <v>6</v>
      </c>
      <c r="G43" s="20" t="s">
        <v>21</v>
      </c>
    </row>
    <row r="44" spans="1:7" x14ac:dyDescent="0.25">
      <c r="A44" s="11">
        <v>41091</v>
      </c>
      <c r="B44" s="43" t="s">
        <v>1</v>
      </c>
      <c r="C44" s="44"/>
      <c r="D44" s="15">
        <f>ROUND(IF(D34&gt;A44,(D42-F45-G45)*0.01*E44/12,0),0)</f>
        <v>0</v>
      </c>
      <c r="E44" s="14">
        <v>1</v>
      </c>
      <c r="F44" s="45" t="s">
        <v>23</v>
      </c>
      <c r="G44" s="45"/>
    </row>
    <row r="45" spans="1:7" x14ac:dyDescent="0.25">
      <c r="A45" s="11">
        <v>40969</v>
      </c>
      <c r="B45" s="43" t="s">
        <v>2</v>
      </c>
      <c r="C45" s="44"/>
      <c r="D45" s="10">
        <f>ROUND(IF(D42&gt;10000,IF((D42*90%)&gt;(F45+G45),(D42-F45-G45)*0.01*E45/12,0),0),0)</f>
        <v>0</v>
      </c>
      <c r="E45" s="13"/>
      <c r="F45" s="15">
        <f>SUM(F47:F49)</f>
        <v>0</v>
      </c>
      <c r="G45" s="15">
        <f>SUM(G47:G49)</f>
        <v>0</v>
      </c>
    </row>
    <row r="46" spans="1:7" x14ac:dyDescent="0.25">
      <c r="A46" s="5"/>
      <c r="B46" s="43" t="s">
        <v>3</v>
      </c>
      <c r="C46" s="44"/>
      <c r="D46" s="10">
        <f>SUM(D47:D49)</f>
        <v>0</v>
      </c>
      <c r="E46" s="21" t="s">
        <v>10</v>
      </c>
      <c r="F46" s="21" t="s">
        <v>6</v>
      </c>
      <c r="G46" s="21" t="s">
        <v>21</v>
      </c>
    </row>
    <row r="47" spans="1:7" x14ac:dyDescent="0.25">
      <c r="A47" s="11" t="s">
        <v>7</v>
      </c>
      <c r="B47" s="28">
        <v>0.3</v>
      </c>
      <c r="C47" s="29"/>
      <c r="D47" s="10">
        <f>ROUND(IF((F47-G47)&lt;(B47*D42),(((D42*B47)-F47-G47)*0.01*E47/12),0),0)</f>
        <v>0</v>
      </c>
      <c r="E47" s="12"/>
      <c r="F47" s="3"/>
      <c r="G47" s="3"/>
    </row>
    <row r="48" spans="1:7" x14ac:dyDescent="0.25">
      <c r="A48" s="11" t="s">
        <v>8</v>
      </c>
      <c r="B48" s="28">
        <v>0.6</v>
      </c>
      <c r="C48" s="29"/>
      <c r="D48" s="10">
        <f>ROUND(IF((F48-G48)&lt;(B48*D42),(((D42*B48)-F48-G48)*0.01*E48/12),0),0)</f>
        <v>0</v>
      </c>
      <c r="E48" s="12"/>
      <c r="F48" s="3"/>
      <c r="G48" s="3"/>
    </row>
    <row r="49" spans="1:7" x14ac:dyDescent="0.25">
      <c r="A49" s="11" t="s">
        <v>9</v>
      </c>
      <c r="B49" s="28">
        <v>1</v>
      </c>
      <c r="C49" s="29"/>
      <c r="D49" s="10">
        <f>ROUND(IF((F49-G49)&lt;(B49*D42),(((D42*B49)-F49-G49)*0.01*E49/12),0),0)</f>
        <v>0</v>
      </c>
      <c r="E49" s="12"/>
      <c r="F49" s="3"/>
      <c r="G49" s="3"/>
    </row>
    <row r="50" spans="1:7" x14ac:dyDescent="0.25">
      <c r="A50" s="6">
        <v>7</v>
      </c>
      <c r="B50" s="30" t="s">
        <v>4</v>
      </c>
      <c r="C50" s="31"/>
      <c r="D50" s="7">
        <f>SUM(D44:D46)</f>
        <v>0</v>
      </c>
      <c r="E50" s="32"/>
      <c r="F50" s="33"/>
      <c r="G50" s="34"/>
    </row>
    <row r="51" spans="1:7" x14ac:dyDescent="0.25">
      <c r="A51" s="6">
        <v>8</v>
      </c>
      <c r="B51" s="30" t="s">
        <v>5</v>
      </c>
      <c r="C51" s="31"/>
      <c r="D51" s="7">
        <f>D42+D50</f>
        <v>0</v>
      </c>
      <c r="E51" s="35"/>
      <c r="F51" s="36"/>
      <c r="G51" s="37"/>
    </row>
    <row r="52" spans="1:7" x14ac:dyDescent="0.25">
      <c r="A52" s="6">
        <v>9</v>
      </c>
      <c r="B52" s="30" t="s">
        <v>11</v>
      </c>
      <c r="C52" s="31"/>
      <c r="D52" s="7">
        <f>G45</f>
        <v>0</v>
      </c>
      <c r="E52" s="35"/>
      <c r="F52" s="36"/>
      <c r="G52" s="37"/>
    </row>
    <row r="53" spans="1:7" x14ac:dyDescent="0.25">
      <c r="A53" s="6">
        <v>10</v>
      </c>
      <c r="B53" s="30" t="s">
        <v>12</v>
      </c>
      <c r="C53" s="31"/>
      <c r="D53" s="7">
        <f>F45</f>
        <v>0</v>
      </c>
      <c r="E53" s="35"/>
      <c r="F53" s="36"/>
      <c r="G53" s="37"/>
    </row>
    <row r="54" spans="1:7" x14ac:dyDescent="0.25">
      <c r="A54" s="6">
        <v>11</v>
      </c>
      <c r="B54" s="30" t="s">
        <v>13</v>
      </c>
      <c r="C54" s="31"/>
      <c r="D54" s="7">
        <f>MROUND(D51-D52-D53,10)</f>
        <v>0</v>
      </c>
      <c r="E54" s="38"/>
      <c r="F54" s="39"/>
      <c r="G54" s="40"/>
    </row>
    <row r="59" spans="1:7" x14ac:dyDescent="0.25">
      <c r="A59" s="58" t="s">
        <v>29</v>
      </c>
      <c r="B59" s="59"/>
      <c r="C59" s="59"/>
      <c r="D59" s="59"/>
      <c r="E59" s="59"/>
      <c r="F59" s="59"/>
      <c r="G59" s="60"/>
    </row>
    <row r="60" spans="1:7" x14ac:dyDescent="0.25">
      <c r="A60" s="61"/>
      <c r="B60" s="62"/>
      <c r="C60" s="62"/>
      <c r="D60" s="62"/>
      <c r="E60" s="62"/>
      <c r="F60" s="62"/>
      <c r="G60" s="63"/>
    </row>
    <row r="61" spans="1:7" ht="18" x14ac:dyDescent="0.25">
      <c r="A61" s="64" t="s">
        <v>32</v>
      </c>
      <c r="B61" s="65"/>
      <c r="C61" s="65"/>
      <c r="D61" s="65"/>
      <c r="E61" s="26"/>
      <c r="F61" s="26"/>
      <c r="G61" s="27"/>
    </row>
    <row r="62" spans="1:7" x14ac:dyDescent="0.25">
      <c r="A62" s="6">
        <v>1</v>
      </c>
      <c r="B62" s="66" t="s">
        <v>14</v>
      </c>
      <c r="C62" s="67"/>
      <c r="D62" s="22"/>
      <c r="E62" s="68"/>
      <c r="F62" s="19" t="s">
        <v>24</v>
      </c>
      <c r="G62" s="16"/>
    </row>
    <row r="63" spans="1:7" x14ac:dyDescent="0.25">
      <c r="A63" s="6">
        <v>2</v>
      </c>
      <c r="B63" s="69" t="s">
        <v>15</v>
      </c>
      <c r="C63" s="70"/>
      <c r="D63" s="23"/>
      <c r="E63" s="68"/>
      <c r="F63" s="19" t="s">
        <v>25</v>
      </c>
      <c r="G63" s="10"/>
    </row>
    <row r="64" spans="1:7" x14ac:dyDescent="0.25">
      <c r="A64" s="6">
        <v>3</v>
      </c>
      <c r="B64" s="71" t="s">
        <v>16</v>
      </c>
      <c r="C64" s="72"/>
      <c r="D64" s="24"/>
      <c r="E64" s="68"/>
      <c r="F64" s="19" t="s">
        <v>26</v>
      </c>
      <c r="G64" s="17"/>
    </row>
    <row r="65" spans="1:7" ht="21" x14ac:dyDescent="0.25">
      <c r="A65" s="46" t="s">
        <v>22</v>
      </c>
      <c r="B65" s="49" t="s">
        <v>17</v>
      </c>
      <c r="C65" s="50"/>
      <c r="D65" s="50"/>
      <c r="E65" s="51"/>
      <c r="F65" s="52"/>
      <c r="G65" s="53"/>
    </row>
    <row r="66" spans="1:7" x14ac:dyDescent="0.25">
      <c r="A66" s="47"/>
      <c r="B66" s="4">
        <v>250000</v>
      </c>
      <c r="C66" s="9">
        <v>0.1</v>
      </c>
      <c r="D66" s="7">
        <f>IF(D64&gt;B68,(B67-B66)*0.1,IF(D64&gt;B67,(B67-B66)*0.1,IF(D64&gt;B66,(D64-B66)*0.1,0)))</f>
        <v>0</v>
      </c>
      <c r="E66" s="25" t="s">
        <v>0</v>
      </c>
      <c r="F66" s="18">
        <f>D71</f>
        <v>0</v>
      </c>
      <c r="G66" s="54"/>
    </row>
    <row r="67" spans="1:7" x14ac:dyDescent="0.25">
      <c r="A67" s="47"/>
      <c r="B67" s="4">
        <v>500000</v>
      </c>
      <c r="C67" s="9">
        <v>0.2</v>
      </c>
      <c r="D67" s="7">
        <f>IF(D64&gt;$B$10,(B68-B67)*0.2,IF(D64&gt;$B$9,(D64-B67)*0.2,0))</f>
        <v>0</v>
      </c>
      <c r="E67" s="25" t="s">
        <v>27</v>
      </c>
      <c r="F67" s="18">
        <f>D70</f>
        <v>0</v>
      </c>
      <c r="G67" s="54"/>
    </row>
    <row r="68" spans="1:7" x14ac:dyDescent="0.25">
      <c r="A68" s="48"/>
      <c r="B68" s="4">
        <v>800000</v>
      </c>
      <c r="C68" s="9">
        <v>0.3</v>
      </c>
      <c r="D68" s="7">
        <f>IF(D64&gt;$B$10,(D64-B68)*0.3,0)</f>
        <v>0</v>
      </c>
      <c r="E68" s="25" t="s">
        <v>28</v>
      </c>
      <c r="F68" s="18">
        <f>D79</f>
        <v>0</v>
      </c>
      <c r="G68" s="54"/>
    </row>
    <row r="69" spans="1:7" x14ac:dyDescent="0.25">
      <c r="A69" s="6">
        <v>4</v>
      </c>
      <c r="B69" s="30" t="s">
        <v>18</v>
      </c>
      <c r="C69" s="31"/>
      <c r="D69" s="8">
        <f>SUM(D66:D68)</f>
        <v>0</v>
      </c>
      <c r="E69" s="55"/>
      <c r="F69" s="56"/>
      <c r="G69" s="54"/>
    </row>
    <row r="70" spans="1:7" x14ac:dyDescent="0.25">
      <c r="A70" s="6">
        <v>5</v>
      </c>
      <c r="B70" s="30" t="s">
        <v>19</v>
      </c>
      <c r="C70" s="31"/>
      <c r="D70" s="8">
        <f>D69*0.3</f>
        <v>0</v>
      </c>
      <c r="E70" s="55"/>
      <c r="F70" s="56"/>
      <c r="G70" s="54"/>
    </row>
    <row r="71" spans="1:7" x14ac:dyDescent="0.25">
      <c r="A71" s="6">
        <v>6</v>
      </c>
      <c r="B71" s="30" t="s">
        <v>0</v>
      </c>
      <c r="C71" s="31"/>
      <c r="D71" s="8">
        <f>D69+D70</f>
        <v>0</v>
      </c>
      <c r="E71" s="51"/>
      <c r="F71" s="52"/>
      <c r="G71" s="57"/>
    </row>
    <row r="72" spans="1:7" x14ac:dyDescent="0.25">
      <c r="A72" s="2"/>
      <c r="B72" s="41" t="s">
        <v>20</v>
      </c>
      <c r="C72" s="41"/>
      <c r="D72" s="42"/>
      <c r="E72" s="20" t="s">
        <v>10</v>
      </c>
      <c r="F72" s="20" t="s">
        <v>6</v>
      </c>
      <c r="G72" s="20" t="s">
        <v>21</v>
      </c>
    </row>
    <row r="73" spans="1:7" x14ac:dyDescent="0.25">
      <c r="A73" s="11">
        <v>41091</v>
      </c>
      <c r="B73" s="43" t="s">
        <v>1</v>
      </c>
      <c r="C73" s="44"/>
      <c r="D73" s="15">
        <f>ROUND(IF(D63&gt;A73,(D71-F74-G74)*0.01*E73/12,0),0)</f>
        <v>0</v>
      </c>
      <c r="E73" s="14">
        <v>1</v>
      </c>
      <c r="F73" s="45" t="s">
        <v>23</v>
      </c>
      <c r="G73" s="45"/>
    </row>
    <row r="74" spans="1:7" x14ac:dyDescent="0.25">
      <c r="A74" s="11">
        <v>40969</v>
      </c>
      <c r="B74" s="43" t="s">
        <v>2</v>
      </c>
      <c r="C74" s="44"/>
      <c r="D74" s="10">
        <f>ROUND(IF(D71&gt;10000,IF((D71*90%)&gt;(F74+G74),(D71-F74-G74)*0.01*E74/12,0),0),0)</f>
        <v>0</v>
      </c>
      <c r="E74" s="13"/>
      <c r="F74" s="15">
        <f>SUM(F76:F78)</f>
        <v>0</v>
      </c>
      <c r="G74" s="15">
        <f>SUM(G76:G78)</f>
        <v>0</v>
      </c>
    </row>
    <row r="75" spans="1:7" x14ac:dyDescent="0.25">
      <c r="A75" s="5"/>
      <c r="B75" s="43" t="s">
        <v>3</v>
      </c>
      <c r="C75" s="44"/>
      <c r="D75" s="10">
        <f>SUM(D76:D78)</f>
        <v>0</v>
      </c>
      <c r="E75" s="21" t="s">
        <v>10</v>
      </c>
      <c r="F75" s="21" t="s">
        <v>6</v>
      </c>
      <c r="G75" s="21" t="s">
        <v>21</v>
      </c>
    </row>
    <row r="76" spans="1:7" x14ac:dyDescent="0.25">
      <c r="A76" s="11" t="s">
        <v>7</v>
      </c>
      <c r="B76" s="28">
        <v>0.3</v>
      </c>
      <c r="C76" s="29"/>
      <c r="D76" s="10">
        <f>ROUND(IF((F76-G76)&lt;(B76*D71),(((D71*B76)-F76-G76)*0.01*E76/12),0),0)</f>
        <v>0</v>
      </c>
      <c r="E76" s="12"/>
      <c r="F76" s="3"/>
      <c r="G76" s="3"/>
    </row>
    <row r="77" spans="1:7" x14ac:dyDescent="0.25">
      <c r="A77" s="11" t="s">
        <v>8</v>
      </c>
      <c r="B77" s="28">
        <v>0.6</v>
      </c>
      <c r="C77" s="29"/>
      <c r="D77" s="10">
        <f>ROUND(IF((F77-G77)&lt;(B77*D71),(((D71*B77)-F77-G77)*0.01*E77/12),0),0)</f>
        <v>0</v>
      </c>
      <c r="E77" s="12"/>
      <c r="F77" s="3"/>
      <c r="G77" s="3"/>
    </row>
    <row r="78" spans="1:7" x14ac:dyDescent="0.25">
      <c r="A78" s="11" t="s">
        <v>9</v>
      </c>
      <c r="B78" s="28">
        <v>1</v>
      </c>
      <c r="C78" s="29"/>
      <c r="D78" s="10">
        <f>ROUND(IF((F78-G78)&lt;(B78*D71),(((D71*B78)-F78-G78)*0.01*E78/12),0),0)</f>
        <v>0</v>
      </c>
      <c r="E78" s="12"/>
      <c r="F78" s="3"/>
      <c r="G78" s="3"/>
    </row>
    <row r="79" spans="1:7" x14ac:dyDescent="0.25">
      <c r="A79" s="6">
        <v>7</v>
      </c>
      <c r="B79" s="30" t="s">
        <v>4</v>
      </c>
      <c r="C79" s="31"/>
      <c r="D79" s="7">
        <f>SUM(D73:D75)</f>
        <v>0</v>
      </c>
      <c r="E79" s="32"/>
      <c r="F79" s="33"/>
      <c r="G79" s="34"/>
    </row>
    <row r="80" spans="1:7" x14ac:dyDescent="0.25">
      <c r="A80" s="6">
        <v>8</v>
      </c>
      <c r="B80" s="30" t="s">
        <v>5</v>
      </c>
      <c r="C80" s="31"/>
      <c r="D80" s="7">
        <f>D71+D79</f>
        <v>0</v>
      </c>
      <c r="E80" s="35"/>
      <c r="F80" s="36"/>
      <c r="G80" s="37"/>
    </row>
    <row r="81" spans="1:7" x14ac:dyDescent="0.25">
      <c r="A81" s="6">
        <v>9</v>
      </c>
      <c r="B81" s="30" t="s">
        <v>11</v>
      </c>
      <c r="C81" s="31"/>
      <c r="D81" s="7">
        <f>G74</f>
        <v>0</v>
      </c>
      <c r="E81" s="35"/>
      <c r="F81" s="36"/>
      <c r="G81" s="37"/>
    </row>
    <row r="82" spans="1:7" x14ac:dyDescent="0.25">
      <c r="A82" s="6">
        <v>10</v>
      </c>
      <c r="B82" s="30" t="s">
        <v>12</v>
      </c>
      <c r="C82" s="31"/>
      <c r="D82" s="7">
        <f>F74</f>
        <v>0</v>
      </c>
      <c r="E82" s="35"/>
      <c r="F82" s="36"/>
      <c r="G82" s="37"/>
    </row>
    <row r="83" spans="1:7" x14ac:dyDescent="0.25">
      <c r="A83" s="6">
        <v>11</v>
      </c>
      <c r="B83" s="30" t="s">
        <v>13</v>
      </c>
      <c r="C83" s="31"/>
      <c r="D83" s="7">
        <f>MROUND(D80-D81-D82,10)</f>
        <v>0</v>
      </c>
      <c r="E83" s="38"/>
      <c r="F83" s="39"/>
      <c r="G83" s="40"/>
    </row>
    <row r="89" spans="1:7" x14ac:dyDescent="0.25">
      <c r="A89" s="58" t="s">
        <v>29</v>
      </c>
      <c r="B89" s="59"/>
      <c r="C89" s="59"/>
      <c r="D89" s="59"/>
      <c r="E89" s="59"/>
      <c r="F89" s="59"/>
      <c r="G89" s="60"/>
    </row>
    <row r="90" spans="1:7" x14ac:dyDescent="0.25">
      <c r="A90" s="61"/>
      <c r="B90" s="62"/>
      <c r="C90" s="62"/>
      <c r="D90" s="62"/>
      <c r="E90" s="62"/>
      <c r="F90" s="62"/>
      <c r="G90" s="63"/>
    </row>
    <row r="91" spans="1:7" ht="18" x14ac:dyDescent="0.25">
      <c r="A91" s="64" t="s">
        <v>33</v>
      </c>
      <c r="B91" s="65"/>
      <c r="C91" s="65"/>
      <c r="D91" s="65"/>
      <c r="E91" s="26"/>
      <c r="F91" s="26"/>
      <c r="G91" s="27"/>
    </row>
    <row r="92" spans="1:7" x14ac:dyDescent="0.25">
      <c r="A92" s="6">
        <v>1</v>
      </c>
      <c r="B92" s="66" t="s">
        <v>14</v>
      </c>
      <c r="C92" s="67"/>
      <c r="D92" s="22"/>
      <c r="E92" s="68"/>
      <c r="F92" s="19" t="s">
        <v>24</v>
      </c>
      <c r="G92" s="16"/>
    </row>
    <row r="93" spans="1:7" x14ac:dyDescent="0.25">
      <c r="A93" s="6">
        <v>2</v>
      </c>
      <c r="B93" s="69" t="s">
        <v>15</v>
      </c>
      <c r="C93" s="70"/>
      <c r="D93" s="23"/>
      <c r="E93" s="68"/>
      <c r="F93" s="19" t="s">
        <v>25</v>
      </c>
      <c r="G93" s="10"/>
    </row>
    <row r="94" spans="1:7" x14ac:dyDescent="0.25">
      <c r="A94" s="6">
        <v>3</v>
      </c>
      <c r="B94" s="71" t="s">
        <v>16</v>
      </c>
      <c r="C94" s="72"/>
      <c r="D94" s="24"/>
      <c r="E94" s="68"/>
      <c r="F94" s="19" t="s">
        <v>26</v>
      </c>
      <c r="G94" s="17"/>
    </row>
    <row r="95" spans="1:7" ht="21" x14ac:dyDescent="0.25">
      <c r="A95" s="46" t="s">
        <v>22</v>
      </c>
      <c r="B95" s="49" t="s">
        <v>17</v>
      </c>
      <c r="C95" s="50"/>
      <c r="D95" s="50"/>
      <c r="E95" s="51"/>
      <c r="F95" s="52"/>
      <c r="G95" s="53"/>
    </row>
    <row r="96" spans="1:7" x14ac:dyDescent="0.25">
      <c r="A96" s="47"/>
      <c r="B96" s="4">
        <v>500000</v>
      </c>
      <c r="C96" s="9">
        <v>0.1</v>
      </c>
      <c r="D96" s="7">
        <f>IF(D94&gt;B98,(B97-B96)*0.1,IF(D94&gt;B97,(B97-B96)*0.1,IF(D94&gt;B96,(D94-B96)*0.1,0)))</f>
        <v>0</v>
      </c>
      <c r="E96" s="25" t="s">
        <v>0</v>
      </c>
      <c r="F96" s="18">
        <f>D101</f>
        <v>0</v>
      </c>
      <c r="G96" s="54"/>
    </row>
    <row r="97" spans="1:7" x14ac:dyDescent="0.25">
      <c r="A97" s="47"/>
      <c r="B97" s="4">
        <v>500000</v>
      </c>
      <c r="C97" s="9">
        <v>0.2</v>
      </c>
      <c r="D97" s="7">
        <f>IF(D94&gt;$B$10,(B98-B97)*0.2,IF(D94&gt;$B$9,(D94-B97)*0.2,0))</f>
        <v>0</v>
      </c>
      <c r="E97" s="25" t="s">
        <v>27</v>
      </c>
      <c r="F97" s="18">
        <f>D100</f>
        <v>0</v>
      </c>
      <c r="G97" s="54"/>
    </row>
    <row r="98" spans="1:7" x14ac:dyDescent="0.25">
      <c r="A98" s="48"/>
      <c r="B98" s="4">
        <v>800000</v>
      </c>
      <c r="C98" s="9">
        <v>0.3</v>
      </c>
      <c r="D98" s="7">
        <f>IF(D94&gt;$B$10,(D94-B98)*0.3,0)</f>
        <v>0</v>
      </c>
      <c r="E98" s="25" t="s">
        <v>28</v>
      </c>
      <c r="F98" s="18">
        <f>D109</f>
        <v>0</v>
      </c>
      <c r="G98" s="54"/>
    </row>
    <row r="99" spans="1:7" x14ac:dyDescent="0.25">
      <c r="A99" s="6">
        <v>4</v>
      </c>
      <c r="B99" s="30" t="s">
        <v>18</v>
      </c>
      <c r="C99" s="31"/>
      <c r="D99" s="8">
        <f>SUM(D96:D98)</f>
        <v>0</v>
      </c>
      <c r="E99" s="55"/>
      <c r="F99" s="56"/>
      <c r="G99" s="54"/>
    </row>
    <row r="100" spans="1:7" x14ac:dyDescent="0.25">
      <c r="A100" s="6">
        <v>5</v>
      </c>
      <c r="B100" s="30" t="s">
        <v>19</v>
      </c>
      <c r="C100" s="31"/>
      <c r="D100" s="8">
        <f>D99*0.3</f>
        <v>0</v>
      </c>
      <c r="E100" s="55"/>
      <c r="F100" s="56"/>
      <c r="G100" s="54"/>
    </row>
    <row r="101" spans="1:7" x14ac:dyDescent="0.25">
      <c r="A101" s="6">
        <v>6</v>
      </c>
      <c r="B101" s="30" t="s">
        <v>0</v>
      </c>
      <c r="C101" s="31"/>
      <c r="D101" s="8">
        <f>D99+D100</f>
        <v>0</v>
      </c>
      <c r="E101" s="51"/>
      <c r="F101" s="52"/>
      <c r="G101" s="57"/>
    </row>
    <row r="102" spans="1:7" x14ac:dyDescent="0.25">
      <c r="A102" s="2"/>
      <c r="B102" s="41" t="s">
        <v>20</v>
      </c>
      <c r="C102" s="41"/>
      <c r="D102" s="42"/>
      <c r="E102" s="20" t="s">
        <v>10</v>
      </c>
      <c r="F102" s="20" t="s">
        <v>6</v>
      </c>
      <c r="G102" s="20" t="s">
        <v>21</v>
      </c>
    </row>
    <row r="103" spans="1:7" x14ac:dyDescent="0.25">
      <c r="A103" s="11">
        <v>41091</v>
      </c>
      <c r="B103" s="43" t="s">
        <v>1</v>
      </c>
      <c r="C103" s="44"/>
      <c r="D103" s="15">
        <f>ROUND(IF(D93&gt;A103,(D101-F104-G104)*0.01*E103/12,0),0)</f>
        <v>0</v>
      </c>
      <c r="E103" s="14">
        <v>1</v>
      </c>
      <c r="F103" s="45" t="s">
        <v>23</v>
      </c>
      <c r="G103" s="45"/>
    </row>
    <row r="104" spans="1:7" x14ac:dyDescent="0.25">
      <c r="A104" s="11">
        <v>40969</v>
      </c>
      <c r="B104" s="43" t="s">
        <v>2</v>
      </c>
      <c r="C104" s="44"/>
      <c r="D104" s="10">
        <f>ROUND(IF(D101&gt;10000,IF((D101*90%)&gt;(F104+G104),(D101-F104-G104)*0.01*E104/12,0),0),0)</f>
        <v>0</v>
      </c>
      <c r="E104" s="13"/>
      <c r="F104" s="15">
        <f>SUM(F106:F108)</f>
        <v>0</v>
      </c>
      <c r="G104" s="15">
        <f>SUM(G106:G108)</f>
        <v>0</v>
      </c>
    </row>
    <row r="105" spans="1:7" x14ac:dyDescent="0.25">
      <c r="A105" s="5"/>
      <c r="B105" s="43" t="s">
        <v>3</v>
      </c>
      <c r="C105" s="44"/>
      <c r="D105" s="10">
        <f>SUM(D106:D108)</f>
        <v>0</v>
      </c>
      <c r="E105" s="21" t="s">
        <v>10</v>
      </c>
      <c r="F105" s="21" t="s">
        <v>6</v>
      </c>
      <c r="G105" s="21" t="s">
        <v>21</v>
      </c>
    </row>
    <row r="106" spans="1:7" x14ac:dyDescent="0.25">
      <c r="A106" s="11" t="s">
        <v>7</v>
      </c>
      <c r="B106" s="28">
        <v>0.3</v>
      </c>
      <c r="C106" s="29"/>
      <c r="D106" s="10">
        <f>ROUND(IF((F106-G106)&lt;(B106*D101),(((D101*B106)-F106-G106)*0.01*E106/12),0),0)</f>
        <v>0</v>
      </c>
      <c r="E106" s="12"/>
      <c r="F106" s="3"/>
      <c r="G106" s="3"/>
    </row>
    <row r="107" spans="1:7" x14ac:dyDescent="0.25">
      <c r="A107" s="11" t="s">
        <v>8</v>
      </c>
      <c r="B107" s="28">
        <v>0.6</v>
      </c>
      <c r="C107" s="29"/>
      <c r="D107" s="10">
        <f>ROUND(IF((F107-G107)&lt;(B107*D101),(((D101*B107)-F107-G107)*0.01*E107/12),0),0)</f>
        <v>0</v>
      </c>
      <c r="E107" s="12"/>
      <c r="F107" s="3"/>
      <c r="G107" s="3"/>
    </row>
    <row r="108" spans="1:7" x14ac:dyDescent="0.25">
      <c r="A108" s="11" t="s">
        <v>9</v>
      </c>
      <c r="B108" s="28">
        <v>1</v>
      </c>
      <c r="C108" s="29"/>
      <c r="D108" s="10">
        <f>ROUND(IF((F108-G108)&lt;(B108*D101),(((D101*B108)-F108-G108)*0.01*E108/12),0),0)</f>
        <v>0</v>
      </c>
      <c r="E108" s="12"/>
      <c r="F108" s="3"/>
      <c r="G108" s="3"/>
    </row>
    <row r="109" spans="1:7" x14ac:dyDescent="0.25">
      <c r="A109" s="6">
        <v>7</v>
      </c>
      <c r="B109" s="30" t="s">
        <v>4</v>
      </c>
      <c r="C109" s="31"/>
      <c r="D109" s="7">
        <f>SUM(D103:D105)</f>
        <v>0</v>
      </c>
      <c r="E109" s="32"/>
      <c r="F109" s="33"/>
      <c r="G109" s="34"/>
    </row>
    <row r="110" spans="1:7" x14ac:dyDescent="0.25">
      <c r="A110" s="6">
        <v>8</v>
      </c>
      <c r="B110" s="30" t="s">
        <v>5</v>
      </c>
      <c r="C110" s="31"/>
      <c r="D110" s="7">
        <f>D101+D109</f>
        <v>0</v>
      </c>
      <c r="E110" s="35"/>
      <c r="F110" s="36"/>
      <c r="G110" s="37"/>
    </row>
    <row r="111" spans="1:7" x14ac:dyDescent="0.25">
      <c r="A111" s="6">
        <v>9</v>
      </c>
      <c r="B111" s="30" t="s">
        <v>11</v>
      </c>
      <c r="C111" s="31"/>
      <c r="D111" s="7">
        <f>G104</f>
        <v>0</v>
      </c>
      <c r="E111" s="35"/>
      <c r="F111" s="36"/>
      <c r="G111" s="37"/>
    </row>
    <row r="112" spans="1:7" x14ac:dyDescent="0.25">
      <c r="A112" s="6">
        <v>10</v>
      </c>
      <c r="B112" s="30" t="s">
        <v>12</v>
      </c>
      <c r="C112" s="31"/>
      <c r="D112" s="7">
        <f>F104</f>
        <v>0</v>
      </c>
      <c r="E112" s="35"/>
      <c r="F112" s="36"/>
      <c r="G112" s="37"/>
    </row>
    <row r="113" spans="1:7" x14ac:dyDescent="0.25">
      <c r="A113" s="6">
        <v>11</v>
      </c>
      <c r="B113" s="30" t="s">
        <v>13</v>
      </c>
      <c r="C113" s="31"/>
      <c r="D113" s="7">
        <f>MROUND(D110-D111-D112,10)</f>
        <v>0</v>
      </c>
      <c r="E113" s="38"/>
      <c r="F113" s="39"/>
      <c r="G113" s="40"/>
    </row>
  </sheetData>
  <sheetProtection password="C8E6" sheet="1" objects="1" scenarios="1"/>
  <dataConsolidate/>
  <mergeCells count="112">
    <mergeCell ref="F15:G15"/>
    <mergeCell ref="B20:C20"/>
    <mergeCell ref="B21:C21"/>
    <mergeCell ref="B22:C22"/>
    <mergeCell ref="B23:C23"/>
    <mergeCell ref="B13:C13"/>
    <mergeCell ref="B15:C15"/>
    <mergeCell ref="B16:C16"/>
    <mergeCell ref="B17:C17"/>
    <mergeCell ref="B18:C18"/>
    <mergeCell ref="B19:C19"/>
    <mergeCell ref="E7:F7"/>
    <mergeCell ref="E11:G13"/>
    <mergeCell ref="G7:G10"/>
    <mergeCell ref="E4:E6"/>
    <mergeCell ref="A1:G2"/>
    <mergeCell ref="A3:D3"/>
    <mergeCell ref="A7:A10"/>
    <mergeCell ref="B7:D7"/>
    <mergeCell ref="B14:D14"/>
    <mergeCell ref="B4:C4"/>
    <mergeCell ref="B5:C5"/>
    <mergeCell ref="B6:C6"/>
    <mergeCell ref="B11:C11"/>
    <mergeCell ref="B12:C12"/>
    <mergeCell ref="A30:G31"/>
    <mergeCell ref="A32:D32"/>
    <mergeCell ref="B33:C33"/>
    <mergeCell ref="E33:E35"/>
    <mergeCell ref="B34:C34"/>
    <mergeCell ref="B35:C35"/>
    <mergeCell ref="E21:G25"/>
    <mergeCell ref="B24:C24"/>
    <mergeCell ref="B25:C25"/>
    <mergeCell ref="B43:D43"/>
    <mergeCell ref="B44:C44"/>
    <mergeCell ref="F44:G44"/>
    <mergeCell ref="B45:C45"/>
    <mergeCell ref="B46:C46"/>
    <mergeCell ref="A36:A39"/>
    <mergeCell ref="B36:D36"/>
    <mergeCell ref="E36:F36"/>
    <mergeCell ref="G36:G39"/>
    <mergeCell ref="B40:C40"/>
    <mergeCell ref="E40:G42"/>
    <mergeCell ref="B41:C41"/>
    <mergeCell ref="B42:C42"/>
    <mergeCell ref="A59:G60"/>
    <mergeCell ref="A61:D61"/>
    <mergeCell ref="B62:C62"/>
    <mergeCell ref="E62:E64"/>
    <mergeCell ref="B63:C63"/>
    <mergeCell ref="B64:C64"/>
    <mergeCell ref="B47:C47"/>
    <mergeCell ref="B48:C48"/>
    <mergeCell ref="B49:C49"/>
    <mergeCell ref="B50:C50"/>
    <mergeCell ref="E50:G54"/>
    <mergeCell ref="B51:C51"/>
    <mergeCell ref="B52:C52"/>
    <mergeCell ref="B53:C53"/>
    <mergeCell ref="B54:C54"/>
    <mergeCell ref="B72:D72"/>
    <mergeCell ref="B73:C73"/>
    <mergeCell ref="F73:G73"/>
    <mergeCell ref="B74:C74"/>
    <mergeCell ref="B75:C75"/>
    <mergeCell ref="A65:A68"/>
    <mergeCell ref="B65:D65"/>
    <mergeCell ref="E65:F65"/>
    <mergeCell ref="G65:G68"/>
    <mergeCell ref="B69:C69"/>
    <mergeCell ref="E69:G71"/>
    <mergeCell ref="B70:C70"/>
    <mergeCell ref="B71:C71"/>
    <mergeCell ref="A89:G90"/>
    <mergeCell ref="A91:D91"/>
    <mergeCell ref="B92:C92"/>
    <mergeCell ref="E92:E94"/>
    <mergeCell ref="B93:C93"/>
    <mergeCell ref="B94:C94"/>
    <mergeCell ref="B76:C76"/>
    <mergeCell ref="B77:C77"/>
    <mergeCell ref="B78:C78"/>
    <mergeCell ref="B79:C79"/>
    <mergeCell ref="E79:G83"/>
    <mergeCell ref="B80:C80"/>
    <mergeCell ref="B81:C81"/>
    <mergeCell ref="B82:C82"/>
    <mergeCell ref="B83:C83"/>
    <mergeCell ref="B102:D102"/>
    <mergeCell ref="B103:C103"/>
    <mergeCell ref="F103:G103"/>
    <mergeCell ref="B104:C104"/>
    <mergeCell ref="B105:C105"/>
    <mergeCell ref="A95:A98"/>
    <mergeCell ref="B95:D95"/>
    <mergeCell ref="E95:F95"/>
    <mergeCell ref="G95:G98"/>
    <mergeCell ref="B99:C99"/>
    <mergeCell ref="E99:G101"/>
    <mergeCell ref="B100:C100"/>
    <mergeCell ref="B101:C101"/>
    <mergeCell ref="B106:C106"/>
    <mergeCell ref="B107:C107"/>
    <mergeCell ref="B108:C108"/>
    <mergeCell ref="B109:C109"/>
    <mergeCell ref="E109:G113"/>
    <mergeCell ref="B110:C110"/>
    <mergeCell ref="B111:C111"/>
    <mergeCell ref="B112:C112"/>
    <mergeCell ref="B113:C113"/>
  </mergeCells>
  <dataValidations count="1">
    <dataValidation sqref="D6 D35 D64 D94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horizont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3"/>
  <sheetViews>
    <sheetView tabSelected="1" workbookViewId="0">
      <selection activeCell="D83" sqref="D83"/>
    </sheetView>
  </sheetViews>
  <sheetFormatPr defaultRowHeight="15" x14ac:dyDescent="0.25"/>
  <cols>
    <col min="1" max="1" width="8.5703125" style="1" customWidth="1"/>
    <col min="2" max="2" width="35" style="1" customWidth="1"/>
    <col min="3" max="3" width="4.7109375" style="1" customWidth="1"/>
    <col min="4" max="4" width="16" style="1" customWidth="1"/>
    <col min="5" max="5" width="19.140625" style="1" bestFit="1" customWidth="1"/>
    <col min="6" max="6" width="20" style="1" bestFit="1" customWidth="1"/>
    <col min="7" max="7" width="19" style="1" bestFit="1" customWidth="1"/>
    <col min="8" max="16384" width="9.140625" style="1"/>
  </cols>
  <sheetData>
    <row r="1" spans="1:7" x14ac:dyDescent="0.25">
      <c r="A1" s="58" t="s">
        <v>34</v>
      </c>
      <c r="B1" s="59"/>
      <c r="C1" s="59"/>
      <c r="D1" s="59"/>
      <c r="E1" s="59"/>
      <c r="F1" s="59"/>
      <c r="G1" s="60"/>
    </row>
    <row r="2" spans="1:7" x14ac:dyDescent="0.25">
      <c r="A2" s="61"/>
      <c r="B2" s="62"/>
      <c r="C2" s="62"/>
      <c r="D2" s="62"/>
      <c r="E2" s="62"/>
      <c r="F2" s="62"/>
      <c r="G2" s="63"/>
    </row>
    <row r="3" spans="1:7" ht="21" customHeight="1" x14ac:dyDescent="0.25">
      <c r="A3" s="64" t="s">
        <v>30</v>
      </c>
      <c r="B3" s="65"/>
      <c r="C3" s="65"/>
      <c r="D3" s="65"/>
      <c r="E3" s="26"/>
      <c r="F3" s="26"/>
      <c r="G3" s="27"/>
    </row>
    <row r="4" spans="1:7" ht="15" customHeight="1" x14ac:dyDescent="0.25">
      <c r="A4" s="6">
        <v>1</v>
      </c>
      <c r="B4" s="66" t="s">
        <v>14</v>
      </c>
      <c r="C4" s="67"/>
      <c r="D4" s="22"/>
      <c r="E4" s="68"/>
      <c r="F4" s="19" t="s">
        <v>24</v>
      </c>
      <c r="G4" s="16"/>
    </row>
    <row r="5" spans="1:7" ht="15" customHeight="1" x14ac:dyDescent="0.25">
      <c r="A5" s="6">
        <v>2</v>
      </c>
      <c r="B5" s="69" t="s">
        <v>15</v>
      </c>
      <c r="C5" s="70"/>
      <c r="D5" s="23"/>
      <c r="E5" s="68"/>
      <c r="F5" s="19" t="s">
        <v>25</v>
      </c>
      <c r="G5" s="10"/>
    </row>
    <row r="6" spans="1:7" ht="15" customHeight="1" x14ac:dyDescent="0.25">
      <c r="A6" s="6">
        <v>3</v>
      </c>
      <c r="B6" s="71" t="s">
        <v>16</v>
      </c>
      <c r="C6" s="72"/>
      <c r="D6" s="24">
        <v>175000</v>
      </c>
      <c r="E6" s="68"/>
      <c r="F6" s="19" t="s">
        <v>26</v>
      </c>
      <c r="G6" s="17"/>
    </row>
    <row r="7" spans="1:7" ht="15" customHeight="1" x14ac:dyDescent="0.25">
      <c r="A7" s="46" t="s">
        <v>22</v>
      </c>
      <c r="B7" s="49" t="s">
        <v>17</v>
      </c>
      <c r="C7" s="50"/>
      <c r="D7" s="50"/>
      <c r="E7" s="51"/>
      <c r="F7" s="52"/>
      <c r="G7" s="53"/>
    </row>
    <row r="8" spans="1:7" ht="15" customHeight="1" x14ac:dyDescent="0.25">
      <c r="A8" s="47"/>
      <c r="B8" s="4">
        <v>160000</v>
      </c>
      <c r="C8" s="9">
        <v>0.1</v>
      </c>
      <c r="D8" s="7">
        <f>IF(D6&gt;B10,(B9-B8)*0.1,IF(D6&gt;B9,(B9-B8)*0.1,IF(D6&gt;B8,(D6-B8)*0.1,0)))</f>
        <v>1500</v>
      </c>
      <c r="E8" s="25" t="s">
        <v>0</v>
      </c>
      <c r="F8" s="18">
        <f>D13</f>
        <v>1950</v>
      </c>
      <c r="G8" s="54"/>
    </row>
    <row r="9" spans="1:7" ht="15" customHeight="1" x14ac:dyDescent="0.25">
      <c r="A9" s="47"/>
      <c r="B9" s="4">
        <v>500000</v>
      </c>
      <c r="C9" s="9">
        <v>0.2</v>
      </c>
      <c r="D9" s="7">
        <f>IF(D6&gt;$B$10,(B10-B9)*0.2,IF(D6&gt;$B$9,(D6-B9)*0.2,0))</f>
        <v>0</v>
      </c>
      <c r="E9" s="25" t="s">
        <v>27</v>
      </c>
      <c r="F9" s="18">
        <f>D12</f>
        <v>450</v>
      </c>
      <c r="G9" s="54"/>
    </row>
    <row r="10" spans="1:7" ht="15" customHeight="1" x14ac:dyDescent="0.25">
      <c r="A10" s="48"/>
      <c r="B10" s="4">
        <v>800000</v>
      </c>
      <c r="C10" s="9">
        <v>0.3</v>
      </c>
      <c r="D10" s="7">
        <f>IF(D6&gt;$B$10,(D6-B10)*0.3,0)</f>
        <v>0</v>
      </c>
      <c r="E10" s="25" t="s">
        <v>28</v>
      </c>
      <c r="F10" s="18">
        <f>D21</f>
        <v>0</v>
      </c>
      <c r="G10" s="54"/>
    </row>
    <row r="11" spans="1:7" ht="15" customHeight="1" x14ac:dyDescent="0.25">
      <c r="A11" s="6">
        <v>4</v>
      </c>
      <c r="B11" s="30" t="s">
        <v>18</v>
      </c>
      <c r="C11" s="31"/>
      <c r="D11" s="8">
        <f>SUM(D8:D10)</f>
        <v>1500</v>
      </c>
      <c r="E11" s="55"/>
      <c r="F11" s="56"/>
      <c r="G11" s="54"/>
    </row>
    <row r="12" spans="1:7" ht="15" customHeight="1" x14ac:dyDescent="0.25">
      <c r="A12" s="6">
        <v>5</v>
      </c>
      <c r="B12" s="30" t="s">
        <v>19</v>
      </c>
      <c r="C12" s="31"/>
      <c r="D12" s="8">
        <f>D11*0.3</f>
        <v>450</v>
      </c>
      <c r="E12" s="55"/>
      <c r="F12" s="56"/>
      <c r="G12" s="54"/>
    </row>
    <row r="13" spans="1:7" ht="15" customHeight="1" x14ac:dyDescent="0.25">
      <c r="A13" s="6">
        <v>6</v>
      </c>
      <c r="B13" s="30" t="s">
        <v>0</v>
      </c>
      <c r="C13" s="31"/>
      <c r="D13" s="8">
        <f>D11+D12</f>
        <v>1950</v>
      </c>
      <c r="E13" s="51"/>
      <c r="F13" s="52"/>
      <c r="G13" s="57"/>
    </row>
    <row r="14" spans="1:7" x14ac:dyDescent="0.25">
      <c r="A14" s="2"/>
      <c r="B14" s="41" t="s">
        <v>20</v>
      </c>
      <c r="C14" s="41"/>
      <c r="D14" s="42"/>
      <c r="E14" s="20" t="s">
        <v>10</v>
      </c>
      <c r="F14" s="20" t="s">
        <v>6</v>
      </c>
      <c r="G14" s="20" t="s">
        <v>21</v>
      </c>
    </row>
    <row r="15" spans="1:7" x14ac:dyDescent="0.25">
      <c r="A15" s="11">
        <v>41091</v>
      </c>
      <c r="B15" s="43" t="s">
        <v>1</v>
      </c>
      <c r="C15" s="44"/>
      <c r="D15" s="15">
        <f>ROUND(IF(D5&gt;A15,(D13-F16-G16)*0.01*E15/12,0),0)</f>
        <v>0</v>
      </c>
      <c r="E15" s="14">
        <v>1</v>
      </c>
      <c r="F15" s="45" t="s">
        <v>23</v>
      </c>
      <c r="G15" s="45"/>
    </row>
    <row r="16" spans="1:7" x14ac:dyDescent="0.25">
      <c r="A16" s="11">
        <v>40969</v>
      </c>
      <c r="B16" s="43" t="s">
        <v>2</v>
      </c>
      <c r="C16" s="44"/>
      <c r="D16" s="10">
        <f>ROUND(IF(D13&gt;10000,IF((D13*90%)&gt;(F16+G16),(D13-F16-G16)*0.01*E16/12,0),0),0)</f>
        <v>0</v>
      </c>
      <c r="E16" s="13"/>
      <c r="F16" s="15">
        <f>SUM(F18:F20)</f>
        <v>0</v>
      </c>
      <c r="G16" s="15">
        <f>SUM(G18:G20)</f>
        <v>0</v>
      </c>
    </row>
    <row r="17" spans="1:7" x14ac:dyDescent="0.25">
      <c r="A17" s="5"/>
      <c r="B17" s="43" t="s">
        <v>3</v>
      </c>
      <c r="C17" s="44"/>
      <c r="D17" s="10">
        <f>SUM(D18:D20)</f>
        <v>0</v>
      </c>
      <c r="E17" s="21" t="s">
        <v>10</v>
      </c>
      <c r="F17" s="21" t="s">
        <v>6</v>
      </c>
      <c r="G17" s="21" t="s">
        <v>21</v>
      </c>
    </row>
    <row r="18" spans="1:7" x14ac:dyDescent="0.25">
      <c r="A18" s="11" t="s">
        <v>7</v>
      </c>
      <c r="B18" s="28">
        <v>0.3</v>
      </c>
      <c r="C18" s="29"/>
      <c r="D18" s="10">
        <f>ROUND(IF((F18-G18)&lt;(B18*D13),(((D13*B18)-F18-G18)*0.01*E18/12),0),0)</f>
        <v>0</v>
      </c>
      <c r="E18" s="12"/>
      <c r="F18" s="3"/>
      <c r="G18" s="3"/>
    </row>
    <row r="19" spans="1:7" x14ac:dyDescent="0.25">
      <c r="A19" s="11" t="s">
        <v>8</v>
      </c>
      <c r="B19" s="28">
        <v>0.6</v>
      </c>
      <c r="C19" s="29"/>
      <c r="D19" s="10">
        <f>ROUND(IF((F19-G19)&lt;(B19*D13),(((D13*B19)-F19-G19)*0.01*E19/12),0),0)</f>
        <v>0</v>
      </c>
      <c r="E19" s="12"/>
      <c r="F19" s="3"/>
      <c r="G19" s="3"/>
    </row>
    <row r="20" spans="1:7" x14ac:dyDescent="0.25">
      <c r="A20" s="11" t="s">
        <v>9</v>
      </c>
      <c r="B20" s="28">
        <v>1</v>
      </c>
      <c r="C20" s="29"/>
      <c r="D20" s="10">
        <f>ROUND(IF((F20-G20)&lt;(B20*D13),(((D13*B20)-F20-G20)*0.01*E20/12),0),0)</f>
        <v>0</v>
      </c>
      <c r="E20" s="12"/>
      <c r="F20" s="3"/>
      <c r="G20" s="3"/>
    </row>
    <row r="21" spans="1:7" x14ac:dyDescent="0.25">
      <c r="A21" s="6">
        <v>7</v>
      </c>
      <c r="B21" s="30" t="s">
        <v>4</v>
      </c>
      <c r="C21" s="31"/>
      <c r="D21" s="7">
        <f>SUM(D15:D17)</f>
        <v>0</v>
      </c>
      <c r="E21" s="32"/>
      <c r="F21" s="33"/>
      <c r="G21" s="34"/>
    </row>
    <row r="22" spans="1:7" x14ac:dyDescent="0.25">
      <c r="A22" s="6">
        <v>8</v>
      </c>
      <c r="B22" s="30" t="s">
        <v>5</v>
      </c>
      <c r="C22" s="31"/>
      <c r="D22" s="7">
        <f>D13+D21</f>
        <v>1950</v>
      </c>
      <c r="E22" s="35"/>
      <c r="F22" s="36"/>
      <c r="G22" s="37"/>
    </row>
    <row r="23" spans="1:7" x14ac:dyDescent="0.25">
      <c r="A23" s="6">
        <v>9</v>
      </c>
      <c r="B23" s="30" t="s">
        <v>11</v>
      </c>
      <c r="C23" s="31"/>
      <c r="D23" s="7">
        <f>G16</f>
        <v>0</v>
      </c>
      <c r="E23" s="35"/>
      <c r="F23" s="36"/>
      <c r="G23" s="37"/>
    </row>
    <row r="24" spans="1:7" x14ac:dyDescent="0.25">
      <c r="A24" s="6">
        <v>10</v>
      </c>
      <c r="B24" s="30" t="s">
        <v>12</v>
      </c>
      <c r="C24" s="31"/>
      <c r="D24" s="7">
        <f>F16</f>
        <v>0</v>
      </c>
      <c r="E24" s="35"/>
      <c r="F24" s="36"/>
      <c r="G24" s="37"/>
    </row>
    <row r="25" spans="1:7" x14ac:dyDescent="0.25">
      <c r="A25" s="6">
        <v>11</v>
      </c>
      <c r="B25" s="30" t="s">
        <v>13</v>
      </c>
      <c r="C25" s="31"/>
      <c r="D25" s="7">
        <f>MROUND(D22-D23-D24,10)</f>
        <v>1950</v>
      </c>
      <c r="E25" s="38"/>
      <c r="F25" s="39"/>
      <c r="G25" s="40"/>
    </row>
    <row r="30" spans="1:7" x14ac:dyDescent="0.25">
      <c r="A30" s="58" t="s">
        <v>34</v>
      </c>
      <c r="B30" s="59"/>
      <c r="C30" s="59"/>
      <c r="D30" s="59"/>
      <c r="E30" s="59"/>
      <c r="F30" s="59"/>
      <c r="G30" s="60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ht="18" x14ac:dyDescent="0.25">
      <c r="A32" s="64" t="s">
        <v>31</v>
      </c>
      <c r="B32" s="65"/>
      <c r="C32" s="65"/>
      <c r="D32" s="65"/>
      <c r="E32" s="26"/>
      <c r="F32" s="26"/>
      <c r="G32" s="27"/>
    </row>
    <row r="33" spans="1:7" x14ac:dyDescent="0.25">
      <c r="A33" s="6">
        <v>1</v>
      </c>
      <c r="B33" s="66" t="s">
        <v>14</v>
      </c>
      <c r="C33" s="67"/>
      <c r="D33" s="22"/>
      <c r="E33" s="68"/>
      <c r="F33" s="19" t="s">
        <v>24</v>
      </c>
      <c r="G33" s="16"/>
    </row>
    <row r="34" spans="1:7" x14ac:dyDescent="0.25">
      <c r="A34" s="6">
        <v>2</v>
      </c>
      <c r="B34" s="69" t="s">
        <v>15</v>
      </c>
      <c r="C34" s="70"/>
      <c r="D34" s="23"/>
      <c r="E34" s="68"/>
      <c r="F34" s="19" t="s">
        <v>25</v>
      </c>
      <c r="G34" s="10"/>
    </row>
    <row r="35" spans="1:7" x14ac:dyDescent="0.25">
      <c r="A35" s="6">
        <v>3</v>
      </c>
      <c r="B35" s="71" t="s">
        <v>16</v>
      </c>
      <c r="C35" s="72"/>
      <c r="D35" s="24"/>
      <c r="E35" s="68"/>
      <c r="F35" s="19" t="s">
        <v>26</v>
      </c>
      <c r="G35" s="17"/>
    </row>
    <row r="36" spans="1:7" ht="21" x14ac:dyDescent="0.25">
      <c r="A36" s="46" t="s">
        <v>22</v>
      </c>
      <c r="B36" s="49" t="s">
        <v>17</v>
      </c>
      <c r="C36" s="50"/>
      <c r="D36" s="50"/>
      <c r="E36" s="51"/>
      <c r="F36" s="52"/>
      <c r="G36" s="53"/>
    </row>
    <row r="37" spans="1:7" x14ac:dyDescent="0.25">
      <c r="A37" s="47"/>
      <c r="B37" s="4">
        <v>190000</v>
      </c>
      <c r="C37" s="9">
        <v>0.1</v>
      </c>
      <c r="D37" s="7">
        <f>IF(D35&gt;B39,(B38-B37)*0.1,IF(D35&gt;B38,(B38-B37)*0.1,IF(D35&gt;B37,(D35-B37)*0.1,0)))</f>
        <v>0</v>
      </c>
      <c r="E37" s="25" t="s">
        <v>0</v>
      </c>
      <c r="F37" s="18">
        <f>D42</f>
        <v>0</v>
      </c>
      <c r="G37" s="54"/>
    </row>
    <row r="38" spans="1:7" x14ac:dyDescent="0.25">
      <c r="A38" s="47"/>
      <c r="B38" s="4">
        <v>500000</v>
      </c>
      <c r="C38" s="9">
        <v>0.2</v>
      </c>
      <c r="D38" s="7">
        <f>IF(D35&gt;$B$10,(B39-B38)*0.2,IF(D35&gt;$B$9,(D35-B38)*0.2,0))</f>
        <v>0</v>
      </c>
      <c r="E38" s="25" t="s">
        <v>27</v>
      </c>
      <c r="F38" s="18">
        <f>D41</f>
        <v>0</v>
      </c>
      <c r="G38" s="54"/>
    </row>
    <row r="39" spans="1:7" x14ac:dyDescent="0.25">
      <c r="A39" s="48"/>
      <c r="B39" s="4">
        <v>800000</v>
      </c>
      <c r="C39" s="9">
        <v>0.3</v>
      </c>
      <c r="D39" s="7">
        <f>IF(D35&gt;$B$10,(D35-B39)*0.3,0)</f>
        <v>0</v>
      </c>
      <c r="E39" s="25" t="s">
        <v>28</v>
      </c>
      <c r="F39" s="18">
        <f>D50</f>
        <v>0</v>
      </c>
      <c r="G39" s="54"/>
    </row>
    <row r="40" spans="1:7" x14ac:dyDescent="0.25">
      <c r="A40" s="6">
        <v>4</v>
      </c>
      <c r="B40" s="30" t="s">
        <v>18</v>
      </c>
      <c r="C40" s="31"/>
      <c r="D40" s="8">
        <f>SUM(D37:D39)</f>
        <v>0</v>
      </c>
      <c r="E40" s="55"/>
      <c r="F40" s="56"/>
      <c r="G40" s="54"/>
    </row>
    <row r="41" spans="1:7" x14ac:dyDescent="0.25">
      <c r="A41" s="6">
        <v>5</v>
      </c>
      <c r="B41" s="30" t="s">
        <v>19</v>
      </c>
      <c r="C41" s="31"/>
      <c r="D41" s="8">
        <f>D40*0.3</f>
        <v>0</v>
      </c>
      <c r="E41" s="55"/>
      <c r="F41" s="56"/>
      <c r="G41" s="54"/>
    </row>
    <row r="42" spans="1:7" x14ac:dyDescent="0.25">
      <c r="A42" s="6">
        <v>6</v>
      </c>
      <c r="B42" s="30" t="s">
        <v>0</v>
      </c>
      <c r="C42" s="31"/>
      <c r="D42" s="8">
        <f>D40+D41</f>
        <v>0</v>
      </c>
      <c r="E42" s="51"/>
      <c r="F42" s="52"/>
      <c r="G42" s="57"/>
    </row>
    <row r="43" spans="1:7" x14ac:dyDescent="0.25">
      <c r="A43" s="2"/>
      <c r="B43" s="41" t="s">
        <v>20</v>
      </c>
      <c r="C43" s="41"/>
      <c r="D43" s="42"/>
      <c r="E43" s="20" t="s">
        <v>10</v>
      </c>
      <c r="F43" s="20" t="s">
        <v>6</v>
      </c>
      <c r="G43" s="20" t="s">
        <v>21</v>
      </c>
    </row>
    <row r="44" spans="1:7" x14ac:dyDescent="0.25">
      <c r="A44" s="11">
        <v>41091</v>
      </c>
      <c r="B44" s="43" t="s">
        <v>1</v>
      </c>
      <c r="C44" s="44"/>
      <c r="D44" s="15">
        <f>ROUND(IF(D34&gt;A44,(D42-F45-G45)*0.01*E44/12,0),0)</f>
        <v>0</v>
      </c>
      <c r="E44" s="14">
        <v>1</v>
      </c>
      <c r="F44" s="45" t="s">
        <v>23</v>
      </c>
      <c r="G44" s="45"/>
    </row>
    <row r="45" spans="1:7" x14ac:dyDescent="0.25">
      <c r="A45" s="11">
        <v>40969</v>
      </c>
      <c r="B45" s="43" t="s">
        <v>2</v>
      </c>
      <c r="C45" s="44"/>
      <c r="D45" s="10">
        <f>ROUND(IF(D42&gt;10000,IF((D42*90%)&gt;(F45+G45),(D42-F45-G45)*0.01*E45/12,0),0),0)</f>
        <v>0</v>
      </c>
      <c r="E45" s="13"/>
      <c r="F45" s="15">
        <f>SUM(F47:F49)</f>
        <v>0</v>
      </c>
      <c r="G45" s="15">
        <f>SUM(G47:G49)</f>
        <v>0</v>
      </c>
    </row>
    <row r="46" spans="1:7" x14ac:dyDescent="0.25">
      <c r="A46" s="5"/>
      <c r="B46" s="43" t="s">
        <v>3</v>
      </c>
      <c r="C46" s="44"/>
      <c r="D46" s="10">
        <f>SUM(D47:D49)</f>
        <v>0</v>
      </c>
      <c r="E46" s="21" t="s">
        <v>10</v>
      </c>
      <c r="F46" s="21" t="s">
        <v>6</v>
      </c>
      <c r="G46" s="21" t="s">
        <v>21</v>
      </c>
    </row>
    <row r="47" spans="1:7" x14ac:dyDescent="0.25">
      <c r="A47" s="11" t="s">
        <v>7</v>
      </c>
      <c r="B47" s="28">
        <v>0.3</v>
      </c>
      <c r="C47" s="29"/>
      <c r="D47" s="10">
        <f>ROUND(IF((F47-G47)&lt;(B47*D42),(((D42*B47)-F47-G47)*0.01*E47/12),0),0)</f>
        <v>0</v>
      </c>
      <c r="E47" s="12"/>
      <c r="F47" s="3"/>
      <c r="G47" s="3"/>
    </row>
    <row r="48" spans="1:7" x14ac:dyDescent="0.25">
      <c r="A48" s="11" t="s">
        <v>8</v>
      </c>
      <c r="B48" s="28">
        <v>0.6</v>
      </c>
      <c r="C48" s="29"/>
      <c r="D48" s="10">
        <f>ROUND(IF((F48-G48)&lt;(B48*D42),(((D42*B48)-F48-G48)*0.01*E48/12),0),0)</f>
        <v>0</v>
      </c>
      <c r="E48" s="12"/>
      <c r="F48" s="3"/>
      <c r="G48" s="3"/>
    </row>
    <row r="49" spans="1:7" x14ac:dyDescent="0.25">
      <c r="A49" s="11" t="s">
        <v>9</v>
      </c>
      <c r="B49" s="28">
        <v>1</v>
      </c>
      <c r="C49" s="29"/>
      <c r="D49" s="10">
        <f>ROUND(IF((F49-G49)&lt;(B49*D42),(((D42*B49)-F49-G49)*0.01*E49/12),0),0)</f>
        <v>0</v>
      </c>
      <c r="E49" s="12"/>
      <c r="F49" s="3"/>
      <c r="G49" s="3"/>
    </row>
    <row r="50" spans="1:7" x14ac:dyDescent="0.25">
      <c r="A50" s="6">
        <v>7</v>
      </c>
      <c r="B50" s="30" t="s">
        <v>4</v>
      </c>
      <c r="C50" s="31"/>
      <c r="D50" s="7">
        <f>SUM(D44:D46)</f>
        <v>0</v>
      </c>
      <c r="E50" s="32"/>
      <c r="F50" s="33"/>
      <c r="G50" s="34"/>
    </row>
    <row r="51" spans="1:7" x14ac:dyDescent="0.25">
      <c r="A51" s="6">
        <v>8</v>
      </c>
      <c r="B51" s="30" t="s">
        <v>5</v>
      </c>
      <c r="C51" s="31"/>
      <c r="D51" s="7">
        <f>D42+D50</f>
        <v>0</v>
      </c>
      <c r="E51" s="35"/>
      <c r="F51" s="36"/>
      <c r="G51" s="37"/>
    </row>
    <row r="52" spans="1:7" x14ac:dyDescent="0.25">
      <c r="A52" s="6">
        <v>9</v>
      </c>
      <c r="B52" s="30" t="s">
        <v>11</v>
      </c>
      <c r="C52" s="31"/>
      <c r="D52" s="7">
        <f>G45</f>
        <v>0</v>
      </c>
      <c r="E52" s="35"/>
      <c r="F52" s="36"/>
      <c r="G52" s="37"/>
    </row>
    <row r="53" spans="1:7" x14ac:dyDescent="0.25">
      <c r="A53" s="6">
        <v>10</v>
      </c>
      <c r="B53" s="30" t="s">
        <v>12</v>
      </c>
      <c r="C53" s="31"/>
      <c r="D53" s="7">
        <f>F45</f>
        <v>0</v>
      </c>
      <c r="E53" s="35"/>
      <c r="F53" s="36"/>
      <c r="G53" s="37"/>
    </row>
    <row r="54" spans="1:7" x14ac:dyDescent="0.25">
      <c r="A54" s="6">
        <v>11</v>
      </c>
      <c r="B54" s="30" t="s">
        <v>13</v>
      </c>
      <c r="C54" s="31"/>
      <c r="D54" s="7">
        <f>MROUND(D51-D52-D53,10)</f>
        <v>0</v>
      </c>
      <c r="E54" s="38"/>
      <c r="F54" s="39"/>
      <c r="G54" s="40"/>
    </row>
    <row r="59" spans="1:7" x14ac:dyDescent="0.25">
      <c r="A59" s="58" t="s">
        <v>34</v>
      </c>
      <c r="B59" s="59"/>
      <c r="C59" s="59"/>
      <c r="D59" s="59"/>
      <c r="E59" s="59"/>
      <c r="F59" s="59"/>
      <c r="G59" s="60"/>
    </row>
    <row r="60" spans="1:7" x14ac:dyDescent="0.25">
      <c r="A60" s="61"/>
      <c r="B60" s="62"/>
      <c r="C60" s="62"/>
      <c r="D60" s="62"/>
      <c r="E60" s="62"/>
      <c r="F60" s="62"/>
      <c r="G60" s="63"/>
    </row>
    <row r="61" spans="1:7" ht="18" x14ac:dyDescent="0.25">
      <c r="A61" s="64" t="s">
        <v>35</v>
      </c>
      <c r="B61" s="65"/>
      <c r="C61" s="65"/>
      <c r="D61" s="65"/>
      <c r="E61" s="26"/>
      <c r="F61" s="26"/>
      <c r="G61" s="27"/>
    </row>
    <row r="62" spans="1:7" x14ac:dyDescent="0.25">
      <c r="A62" s="6">
        <v>1</v>
      </c>
      <c r="B62" s="66" t="s">
        <v>14</v>
      </c>
      <c r="C62" s="67"/>
      <c r="D62" s="22"/>
      <c r="E62" s="68"/>
      <c r="F62" s="19" t="s">
        <v>24</v>
      </c>
      <c r="G62" s="16"/>
    </row>
    <row r="63" spans="1:7" x14ac:dyDescent="0.25">
      <c r="A63" s="6">
        <v>2</v>
      </c>
      <c r="B63" s="69" t="s">
        <v>15</v>
      </c>
      <c r="C63" s="70"/>
      <c r="D63" s="23"/>
      <c r="E63" s="68"/>
      <c r="F63" s="19" t="s">
        <v>25</v>
      </c>
      <c r="G63" s="10"/>
    </row>
    <row r="64" spans="1:7" x14ac:dyDescent="0.25">
      <c r="A64" s="6">
        <v>3</v>
      </c>
      <c r="B64" s="71" t="s">
        <v>16</v>
      </c>
      <c r="C64" s="72"/>
      <c r="D64" s="24"/>
      <c r="E64" s="68"/>
      <c r="F64" s="19" t="s">
        <v>26</v>
      </c>
      <c r="G64" s="17"/>
    </row>
    <row r="65" spans="1:7" ht="21" x14ac:dyDescent="0.25">
      <c r="A65" s="46" t="s">
        <v>22</v>
      </c>
      <c r="B65" s="49" t="s">
        <v>17</v>
      </c>
      <c r="C65" s="50"/>
      <c r="D65" s="50"/>
      <c r="E65" s="51"/>
      <c r="F65" s="52"/>
      <c r="G65" s="53"/>
    </row>
    <row r="66" spans="1:7" x14ac:dyDescent="0.25">
      <c r="A66" s="47"/>
      <c r="B66" s="4">
        <v>240000</v>
      </c>
      <c r="C66" s="9">
        <v>0.1</v>
      </c>
      <c r="D66" s="7">
        <f>IF(D64&gt;B68,(B67-B66)*0.1,IF(D64&gt;B67,(B67-B66)*0.1,IF(D64&gt;B66,(D64-B66)*0.1,0)))</f>
        <v>0</v>
      </c>
      <c r="E66" s="25" t="s">
        <v>0</v>
      </c>
      <c r="F66" s="18">
        <f>D71</f>
        <v>0</v>
      </c>
      <c r="G66" s="54"/>
    </row>
    <row r="67" spans="1:7" x14ac:dyDescent="0.25">
      <c r="A67" s="47"/>
      <c r="B67" s="4">
        <v>500000</v>
      </c>
      <c r="C67" s="9">
        <v>0.2</v>
      </c>
      <c r="D67" s="7">
        <f>IF(D64&gt;$B$10,(B68-B67)*0.2,IF(D64&gt;$B$9,(D64-B67)*0.2,0))</f>
        <v>0</v>
      </c>
      <c r="E67" s="25" t="s">
        <v>27</v>
      </c>
      <c r="F67" s="18">
        <f>D70</f>
        <v>0</v>
      </c>
      <c r="G67" s="54"/>
    </row>
    <row r="68" spans="1:7" x14ac:dyDescent="0.25">
      <c r="A68" s="48"/>
      <c r="B68" s="4">
        <v>800000</v>
      </c>
      <c r="C68" s="9">
        <v>0.3</v>
      </c>
      <c r="D68" s="7">
        <f>IF(D64&gt;$B$10,(D64-B68)*0.3,0)</f>
        <v>0</v>
      </c>
      <c r="E68" s="25" t="s">
        <v>28</v>
      </c>
      <c r="F68" s="18">
        <f>D79</f>
        <v>0</v>
      </c>
      <c r="G68" s="54"/>
    </row>
    <row r="69" spans="1:7" x14ac:dyDescent="0.25">
      <c r="A69" s="6">
        <v>4</v>
      </c>
      <c r="B69" s="30" t="s">
        <v>18</v>
      </c>
      <c r="C69" s="31"/>
      <c r="D69" s="8">
        <f>SUM(D66:D68)</f>
        <v>0</v>
      </c>
      <c r="E69" s="55"/>
      <c r="F69" s="56"/>
      <c r="G69" s="54"/>
    </row>
    <row r="70" spans="1:7" x14ac:dyDescent="0.25">
      <c r="A70" s="6">
        <v>5</v>
      </c>
      <c r="B70" s="30" t="s">
        <v>19</v>
      </c>
      <c r="C70" s="31"/>
      <c r="D70" s="8">
        <f>D69*0.3</f>
        <v>0</v>
      </c>
      <c r="E70" s="55"/>
      <c r="F70" s="56"/>
      <c r="G70" s="54"/>
    </row>
    <row r="71" spans="1:7" x14ac:dyDescent="0.25">
      <c r="A71" s="6">
        <v>6</v>
      </c>
      <c r="B71" s="30" t="s">
        <v>0</v>
      </c>
      <c r="C71" s="31"/>
      <c r="D71" s="8">
        <f>D69+D70</f>
        <v>0</v>
      </c>
      <c r="E71" s="51"/>
      <c r="F71" s="52"/>
      <c r="G71" s="57"/>
    </row>
    <row r="72" spans="1:7" x14ac:dyDescent="0.25">
      <c r="A72" s="2"/>
      <c r="B72" s="41" t="s">
        <v>20</v>
      </c>
      <c r="C72" s="41"/>
      <c r="D72" s="42"/>
      <c r="E72" s="20" t="s">
        <v>10</v>
      </c>
      <c r="F72" s="20" t="s">
        <v>6</v>
      </c>
      <c r="G72" s="20" t="s">
        <v>21</v>
      </c>
    </row>
    <row r="73" spans="1:7" x14ac:dyDescent="0.25">
      <c r="A73" s="11">
        <v>41091</v>
      </c>
      <c r="B73" s="43" t="s">
        <v>1</v>
      </c>
      <c r="C73" s="44"/>
      <c r="D73" s="15">
        <f>ROUND(IF(D63&gt;A73,(D71-F74-G74)*0.01*E73/12,0),0)</f>
        <v>0</v>
      </c>
      <c r="E73" s="14">
        <v>1</v>
      </c>
      <c r="F73" s="45" t="s">
        <v>23</v>
      </c>
      <c r="G73" s="45"/>
    </row>
    <row r="74" spans="1:7" x14ac:dyDescent="0.25">
      <c r="A74" s="11">
        <v>40969</v>
      </c>
      <c r="B74" s="43" t="s">
        <v>2</v>
      </c>
      <c r="C74" s="44"/>
      <c r="D74" s="10">
        <f>ROUND(IF(D71&gt;10000,IF((D71*90%)&gt;(F74+G74),(D71-F74-G74)*0.01*E74/12,0),0),0)</f>
        <v>0</v>
      </c>
      <c r="E74" s="13"/>
      <c r="F74" s="15">
        <f>SUM(F76:F78)</f>
        <v>0</v>
      </c>
      <c r="G74" s="15">
        <f>SUM(G76:G78)</f>
        <v>0</v>
      </c>
    </row>
    <row r="75" spans="1:7" x14ac:dyDescent="0.25">
      <c r="A75" s="5"/>
      <c r="B75" s="43" t="s">
        <v>3</v>
      </c>
      <c r="C75" s="44"/>
      <c r="D75" s="10">
        <f>SUM(D76:D78)</f>
        <v>0</v>
      </c>
      <c r="E75" s="21" t="s">
        <v>10</v>
      </c>
      <c r="F75" s="21" t="s">
        <v>6</v>
      </c>
      <c r="G75" s="21" t="s">
        <v>21</v>
      </c>
    </row>
    <row r="76" spans="1:7" x14ac:dyDescent="0.25">
      <c r="A76" s="11" t="s">
        <v>7</v>
      </c>
      <c r="B76" s="28">
        <v>0.3</v>
      </c>
      <c r="C76" s="29"/>
      <c r="D76" s="10">
        <f>ROUND(IF((F76-G76)&lt;(B76*D71),(((D71*B76)-F76-G76)*0.01*E76/12),0),0)</f>
        <v>0</v>
      </c>
      <c r="E76" s="12"/>
      <c r="F76" s="3"/>
      <c r="G76" s="3"/>
    </row>
    <row r="77" spans="1:7" x14ac:dyDescent="0.25">
      <c r="A77" s="11" t="s">
        <v>8</v>
      </c>
      <c r="B77" s="28">
        <v>0.6</v>
      </c>
      <c r="C77" s="29"/>
      <c r="D77" s="10">
        <f>ROUND(IF((F77-G77)&lt;(B77*D71),(((D71*B77)-F77-G77)*0.01*E77/12),0),0)</f>
        <v>0</v>
      </c>
      <c r="E77" s="12"/>
      <c r="F77" s="3"/>
      <c r="G77" s="3"/>
    </row>
    <row r="78" spans="1:7" x14ac:dyDescent="0.25">
      <c r="A78" s="11" t="s">
        <v>9</v>
      </c>
      <c r="B78" s="28">
        <v>1</v>
      </c>
      <c r="C78" s="29"/>
      <c r="D78" s="10">
        <f>ROUND(IF((F78-G78)&lt;(B78*D71),(((D71*B78)-F78-G78)*0.01*E78/12),0),0)</f>
        <v>0</v>
      </c>
      <c r="E78" s="12"/>
      <c r="F78" s="3"/>
      <c r="G78" s="3"/>
    </row>
    <row r="79" spans="1:7" x14ac:dyDescent="0.25">
      <c r="A79" s="6">
        <v>7</v>
      </c>
      <c r="B79" s="30" t="s">
        <v>4</v>
      </c>
      <c r="C79" s="31"/>
      <c r="D79" s="7">
        <f>SUM(D73:D75)</f>
        <v>0</v>
      </c>
      <c r="E79" s="32"/>
      <c r="F79" s="33"/>
      <c r="G79" s="34"/>
    </row>
    <row r="80" spans="1:7" x14ac:dyDescent="0.25">
      <c r="A80" s="6">
        <v>8</v>
      </c>
      <c r="B80" s="30" t="s">
        <v>5</v>
      </c>
      <c r="C80" s="31"/>
      <c r="D80" s="7">
        <f>D71+D79</f>
        <v>0</v>
      </c>
      <c r="E80" s="35"/>
      <c r="F80" s="36"/>
      <c r="G80" s="37"/>
    </row>
    <row r="81" spans="1:7" x14ac:dyDescent="0.25">
      <c r="A81" s="6">
        <v>9</v>
      </c>
      <c r="B81" s="30" t="s">
        <v>11</v>
      </c>
      <c r="C81" s="31"/>
      <c r="D81" s="7">
        <f>G74</f>
        <v>0</v>
      </c>
      <c r="E81" s="35"/>
      <c r="F81" s="36"/>
      <c r="G81" s="37"/>
    </row>
    <row r="82" spans="1:7" x14ac:dyDescent="0.25">
      <c r="A82" s="6">
        <v>10</v>
      </c>
      <c r="B82" s="30" t="s">
        <v>12</v>
      </c>
      <c r="C82" s="31"/>
      <c r="D82" s="7">
        <f>F74</f>
        <v>0</v>
      </c>
      <c r="E82" s="35"/>
      <c r="F82" s="36"/>
      <c r="G82" s="37"/>
    </row>
    <row r="83" spans="1:7" x14ac:dyDescent="0.25">
      <c r="A83" s="6">
        <v>11</v>
      </c>
      <c r="B83" s="30" t="s">
        <v>13</v>
      </c>
      <c r="C83" s="31"/>
      <c r="D83" s="7">
        <f>MROUND(D80-D81-D82,10)</f>
        <v>0</v>
      </c>
      <c r="E83" s="38"/>
      <c r="F83" s="39"/>
      <c r="G83" s="40"/>
    </row>
  </sheetData>
  <sheetProtection password="C8E6" sheet="1" objects="1" scenarios="1"/>
  <mergeCells count="84">
    <mergeCell ref="A1:G2"/>
    <mergeCell ref="A3:D3"/>
    <mergeCell ref="B4:C4"/>
    <mergeCell ref="E4:E6"/>
    <mergeCell ref="B5:C5"/>
    <mergeCell ref="B6:C6"/>
    <mergeCell ref="B18:C18"/>
    <mergeCell ref="A7:A10"/>
    <mergeCell ref="B7:D7"/>
    <mergeCell ref="E7:F7"/>
    <mergeCell ref="G7:G10"/>
    <mergeCell ref="B11:C11"/>
    <mergeCell ref="E11:G13"/>
    <mergeCell ref="B12:C12"/>
    <mergeCell ref="B13:C13"/>
    <mergeCell ref="B14:D14"/>
    <mergeCell ref="B15:C15"/>
    <mergeCell ref="F15:G15"/>
    <mergeCell ref="B16:C16"/>
    <mergeCell ref="B17:C17"/>
    <mergeCell ref="B19:C19"/>
    <mergeCell ref="B20:C20"/>
    <mergeCell ref="B21:C21"/>
    <mergeCell ref="E21:G25"/>
    <mergeCell ref="B22:C22"/>
    <mergeCell ref="B23:C23"/>
    <mergeCell ref="B24:C24"/>
    <mergeCell ref="B25:C25"/>
    <mergeCell ref="A30:G31"/>
    <mergeCell ref="A32:D32"/>
    <mergeCell ref="B33:C33"/>
    <mergeCell ref="E33:E35"/>
    <mergeCell ref="B34:C34"/>
    <mergeCell ref="B35:C35"/>
    <mergeCell ref="B47:C47"/>
    <mergeCell ref="A36:A39"/>
    <mergeCell ref="B36:D36"/>
    <mergeCell ref="E36:F36"/>
    <mergeCell ref="G36:G39"/>
    <mergeCell ref="B40:C40"/>
    <mergeCell ref="E40:G42"/>
    <mergeCell ref="B41:C41"/>
    <mergeCell ref="B42:C42"/>
    <mergeCell ref="B43:D43"/>
    <mergeCell ref="B44:C44"/>
    <mergeCell ref="F44:G44"/>
    <mergeCell ref="B45:C45"/>
    <mergeCell ref="B46:C46"/>
    <mergeCell ref="B48:C48"/>
    <mergeCell ref="B49:C49"/>
    <mergeCell ref="B50:C50"/>
    <mergeCell ref="E50:G54"/>
    <mergeCell ref="B51:C51"/>
    <mergeCell ref="B52:C52"/>
    <mergeCell ref="B53:C53"/>
    <mergeCell ref="B54:C54"/>
    <mergeCell ref="A59:G60"/>
    <mergeCell ref="A61:D61"/>
    <mergeCell ref="B62:C62"/>
    <mergeCell ref="E62:E64"/>
    <mergeCell ref="B63:C63"/>
    <mergeCell ref="B64:C64"/>
    <mergeCell ref="B76:C76"/>
    <mergeCell ref="A65:A68"/>
    <mergeCell ref="B65:D65"/>
    <mergeCell ref="E65:F65"/>
    <mergeCell ref="G65:G68"/>
    <mergeCell ref="B69:C69"/>
    <mergeCell ref="E69:G71"/>
    <mergeCell ref="B70:C70"/>
    <mergeCell ref="B71:C71"/>
    <mergeCell ref="B72:D72"/>
    <mergeCell ref="B73:C73"/>
    <mergeCell ref="F73:G73"/>
    <mergeCell ref="B74:C74"/>
    <mergeCell ref="B75:C75"/>
    <mergeCell ref="B77:C77"/>
    <mergeCell ref="B78:C78"/>
    <mergeCell ref="B79:C79"/>
    <mergeCell ref="E79:G83"/>
    <mergeCell ref="B80:C80"/>
    <mergeCell ref="B81:C81"/>
    <mergeCell ref="B82:C82"/>
    <mergeCell ref="B83:C83"/>
  </mergeCells>
  <dataValidations disablePrompts="1" count="1">
    <dataValidation sqref="D6 D35 D64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2012-13</vt:lpstr>
      <vt:lpstr>2011-12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TRSANKAR</dc:creator>
  <cp:lastModifiedBy>TRSANKAR</cp:lastModifiedBy>
  <cp:lastPrinted>2012-07-22T14:56:28Z</cp:lastPrinted>
  <dcterms:created xsi:type="dcterms:W3CDTF">2012-07-22T12:33:22Z</dcterms:created>
  <dcterms:modified xsi:type="dcterms:W3CDTF">2012-07-22T18:30:00Z</dcterms:modified>
</cp:coreProperties>
</file>