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53FAA73-187F-4312-9825-F39DBCC862AF}" xr6:coauthVersionLast="36" xr6:coauthVersionMax="36" xr10:uidLastSave="{00000000-0000-0000-0000-000000000000}"/>
  <bookViews>
    <workbookView xWindow="0" yWindow="0" windowWidth="22260" windowHeight="12645" tabRatio="601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25" i="1" l="1"/>
  <c r="G25" i="1" s="1"/>
  <c r="D10" i="1"/>
  <c r="D11" i="1" s="1"/>
  <c r="D8" i="1"/>
  <c r="D9" i="1" s="1"/>
  <c r="B7" i="1"/>
  <c r="D12" i="1" l="1"/>
  <c r="D14" i="1" s="1"/>
  <c r="D13" i="1"/>
  <c r="D15" i="1" l="1"/>
  <c r="B15" i="1" s="1"/>
</calcChain>
</file>

<file path=xl/sharedStrings.xml><?xml version="1.0" encoding="utf-8"?>
<sst xmlns="http://schemas.openxmlformats.org/spreadsheetml/2006/main" count="84" uniqueCount="66">
  <si>
    <t>E1</t>
  </si>
  <si>
    <t>JANUARY TO MARCH  (QTR 1)</t>
  </si>
  <si>
    <t>SELECT THE VAT RETURN PERIOD</t>
  </si>
  <si>
    <t>E2</t>
  </si>
  <si>
    <t>APRIL TO JUNE (QTR 2)</t>
  </si>
  <si>
    <t>7</t>
  </si>
  <si>
    <t>0</t>
  </si>
  <si>
    <t xml:space="preserve">ENTER THE SALES AMOUNT </t>
  </si>
  <si>
    <t>VAT Excl. AMOUNT</t>
  </si>
  <si>
    <t>E3</t>
  </si>
  <si>
    <t>JULY TO SEPTEMBER (QTR 3)</t>
  </si>
  <si>
    <t>10</t>
  </si>
  <si>
    <t>ENTER THE PURCHASE AMOUNT</t>
  </si>
  <si>
    <t>VAT Inclu. AMOUNT</t>
  </si>
  <si>
    <t>E4</t>
  </si>
  <si>
    <t>OCTOBER TO DECEMBER (QTR 4)</t>
  </si>
  <si>
    <t>1</t>
  </si>
  <si>
    <t>ANY PENALTY PAID TO THE  LAST RETURN ?</t>
  </si>
  <si>
    <t>NO</t>
  </si>
  <si>
    <t>E5</t>
  </si>
  <si>
    <t>JANUARY TO APRIL (QTR 1)</t>
  </si>
  <si>
    <t>5</t>
  </si>
  <si>
    <t>VAT SUMMERY</t>
  </si>
  <si>
    <t>E6</t>
  </si>
  <si>
    <t>MAY TO JULY (QTR 2)</t>
  </si>
  <si>
    <t>8</t>
  </si>
  <si>
    <t>E7</t>
  </si>
  <si>
    <t>AUGUST TO OCTOBER (QTR 3)</t>
  </si>
  <si>
    <t>11</t>
  </si>
  <si>
    <t xml:space="preserve">TOTAL SALES </t>
  </si>
  <si>
    <t>E8</t>
  </si>
  <si>
    <t>NOVEMBER TO JANUARY (QTR 4)</t>
  </si>
  <si>
    <t>2</t>
  </si>
  <si>
    <t>TOTAL OUTPUT VAT COLLECTED - (A)</t>
  </si>
  <si>
    <t>E9</t>
  </si>
  <si>
    <t>FEBRUARY TO APRIL (QTR 1)</t>
  </si>
  <si>
    <t>TOTAL PURCHASE</t>
  </si>
  <si>
    <t>E10</t>
  </si>
  <si>
    <t>JANUARY TO MAY  (QTR 1)</t>
  </si>
  <si>
    <t>6</t>
  </si>
  <si>
    <t>TOTAL INPUT VAT PAID - (B)</t>
  </si>
  <si>
    <t>E11</t>
  </si>
  <si>
    <t>JUNE TO AUGUST (QTR 2)</t>
  </si>
  <si>
    <t>9</t>
  </si>
  <si>
    <t>VAT PAYABLE ( A-B)</t>
  </si>
  <si>
    <t>E12</t>
  </si>
  <si>
    <t>SEPTEMBER TO  NOVEMBER (QTR 3)</t>
  </si>
  <si>
    <t>12</t>
  </si>
  <si>
    <t>PENALTY</t>
  </si>
  <si>
    <t>E13</t>
  </si>
  <si>
    <t>DECEMBER TO FEBRUARY (QTR 4)</t>
  </si>
  <si>
    <t>3</t>
  </si>
  <si>
    <t>INTEREST</t>
  </si>
  <si>
    <t>E14</t>
  </si>
  <si>
    <t>MARCH TO MAY (QTR 1)</t>
  </si>
  <si>
    <t>TEST</t>
  </si>
  <si>
    <t>YES</t>
  </si>
  <si>
    <t>DUE DATE OF RETURN FILING</t>
  </si>
  <si>
    <t>=G25-29</t>
  </si>
  <si>
    <t>+971-524397720</t>
  </si>
  <si>
    <t>WHATAPP</t>
  </si>
  <si>
    <t>+91-9946338567</t>
  </si>
  <si>
    <t>Any Suggestions Are welcome</t>
  </si>
  <si>
    <t>CONTACT</t>
  </si>
  <si>
    <t>ANSAD P</t>
  </si>
  <si>
    <t>UAE VAT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</si>
</sst>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28"/>
      <color theme="2" tint="-0.249977111117893"/>
      <name val="Arial Black"/>
      <family val="2"/>
    </font>
    <font>
      <sz val="11"/>
      <color theme="1"/>
      <name val="Arial Narrow"/>
      <family val="2"/>
    </font>
    <font>
      <b/>
      <sz val="14"/>
      <color rgb="FFC00000"/>
      <name val="Arial Narrow"/>
      <family val="2"/>
    </font>
    <font>
      <b/>
      <sz val="12"/>
      <color theme="1"/>
      <name val="Arial Narrow"/>
      <family val="2"/>
    </font>
    <font>
      <b/>
      <sz val="12"/>
      <color rgb="FFC00000"/>
      <name val="Arial Narrow"/>
      <family val="2"/>
    </font>
    <font>
      <b/>
      <sz val="24"/>
      <color theme="2" tint="-0.249977111117893"/>
      <name val="Arial Black"/>
      <family val="2"/>
    </font>
    <font>
      <b/>
      <sz val="16"/>
      <color rgb="FFFF0000"/>
      <name val="Arial Narrow"/>
      <family val="2"/>
    </font>
    <font>
      <b/>
      <sz val="16"/>
      <color rgb="FFC00000"/>
      <name val="Arial Narrow"/>
      <family val="2"/>
    </font>
    <font>
      <sz val="16"/>
      <color rgb="FFC00000"/>
      <name val="Arial Narrow"/>
      <family val="2"/>
    </font>
    <font>
      <b/>
      <sz val="20"/>
      <color theme="2" tint="-0.249977111117893"/>
      <name val="Arial Black"/>
      <family val="2"/>
    </font>
    <font>
      <b/>
      <sz val="11"/>
      <color theme="1"/>
      <name val="Arial Narrow"/>
      <family val="2"/>
    </font>
    <font>
      <b/>
      <sz val="11"/>
      <color theme="5" tint="-0.249977111117893"/>
      <name val="Arial Narrow"/>
      <family val="2"/>
    </font>
    <font>
      <sz val="22"/>
      <color theme="1"/>
      <name val="Forte"/>
      <family val="4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4" fillId="0" borderId="5" xfId="0" applyFont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2" fontId="4" fillId="0" borderId="5" xfId="0" applyNumberFormat="1" applyFont="1" applyBorder="1"/>
    <xf numFmtId="0" fontId="3" fillId="3" borderId="7" xfId="0" applyFont="1" applyFill="1" applyBorder="1" applyAlignment="1"/>
    <xf numFmtId="0" fontId="5" fillId="3" borderId="8" xfId="0" applyFont="1" applyFill="1" applyBorder="1" applyAlignment="1"/>
    <xf numFmtId="0" fontId="2" fillId="0" borderId="0" xfId="0" applyFont="1" applyBorder="1"/>
    <xf numFmtId="49" fontId="8" fillId="0" borderId="0" xfId="0" applyNumberFormat="1" applyFont="1" applyBorder="1" applyAlignment="1"/>
    <xf numFmtId="0" fontId="9" fillId="0" borderId="0" xfId="0" applyFont="1" applyBorder="1"/>
    <xf numFmtId="2" fontId="2" fillId="0" borderId="0" xfId="0" applyNumberFormat="1" applyFont="1"/>
    <xf numFmtId="0" fontId="4" fillId="0" borderId="7" xfId="0" applyFont="1" applyBorder="1" applyAlignment="1">
      <alignment horizontal="left"/>
    </xf>
    <xf numFmtId="164" fontId="4" fillId="0" borderId="14" xfId="0" applyNumberFormat="1" applyFont="1" applyBorder="1" applyAlignment="1">
      <alignment horizontal="center"/>
    </xf>
    <xf numFmtId="0" fontId="3" fillId="3" borderId="15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2" fontId="8" fillId="3" borderId="16" xfId="0" applyNumberFormat="1" applyFont="1" applyFill="1" applyBorder="1" applyAlignment="1">
      <alignment horizontal="right"/>
    </xf>
    <xf numFmtId="2" fontId="8" fillId="3" borderId="20" xfId="0" applyNumberFormat="1" applyFont="1" applyFill="1" applyBorder="1" applyAlignment="1">
      <alignment horizontal="right"/>
    </xf>
    <xf numFmtId="2" fontId="10" fillId="2" borderId="21" xfId="0" applyNumberFormat="1" applyFont="1" applyFill="1" applyBorder="1" applyAlignment="1"/>
    <xf numFmtId="49" fontId="8" fillId="0" borderId="0" xfId="0" applyNumberFormat="1" applyFont="1" applyBorder="1" applyAlignment="1">
      <alignment horizontal="left"/>
    </xf>
    <xf numFmtId="1" fontId="2" fillId="0" borderId="22" xfId="0" applyNumberFormat="1" applyFont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49" fontId="11" fillId="5" borderId="24" xfId="0" applyNumberFormat="1" applyFont="1" applyFill="1" applyBorder="1"/>
    <xf numFmtId="0" fontId="12" fillId="5" borderId="25" xfId="0" applyFont="1" applyFill="1" applyBorder="1"/>
    <xf numFmtId="0" fontId="11" fillId="5" borderId="26" xfId="0" applyFont="1" applyFill="1" applyBorder="1" applyAlignment="1">
      <alignment horizontal="center"/>
    </xf>
    <xf numFmtId="49" fontId="11" fillId="5" borderId="27" xfId="0" applyNumberFormat="1" applyFont="1" applyFill="1" applyBorder="1"/>
    <xf numFmtId="0" fontId="8" fillId="5" borderId="28" xfId="0" applyFont="1" applyFill="1" applyBorder="1"/>
    <xf numFmtId="0" fontId="8" fillId="3" borderId="6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135136</xdr:colOff>
      <xdr:row>4</xdr:row>
      <xdr:rowOff>9525</xdr:rowOff>
    </xdr:from>
    <xdr:to>
      <xdr:col>15</xdr:col>
      <xdr:colOff>457199</xdr:colOff>
      <xdr:row>27</xdr:row>
      <xdr:rowOff>87135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3B777B-4211-452E-AFAC-371D4746E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2386" y="1333500"/>
          <a:ext cx="4646413" cy="5506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2"/>
  <sheetViews>
    <sheetView showGridLines="0" tabSelected="1" workbookViewId="0">
      <selection activeCell="B1" sqref="B1:D1"/>
    </sheetView>
  </sheetViews>
  <sheetFormatPr defaultRowHeight="16.5" x14ac:dyDescent="0.3"/>
  <cols>
    <col min="1" max="1" width="7" style="2" customWidth="1"/>
    <col min="2" max="2" width="65.42578125" style="2" customWidth="1"/>
    <col min="3" max="3" width="20.28515625" style="2" customWidth="1"/>
    <col min="4" max="4" width="34.42578125" style="2" customWidth="1"/>
    <col min="5" max="5" width="14.140625" style="2" hidden="1" customWidth="1"/>
    <col min="6" max="6" width="35.85546875" style="2" hidden="1" customWidth="1"/>
    <col min="7" max="8" width="16" style="3" hidden="1" customWidth="1"/>
    <col min="9" max="10" width="9.140625" style="2" hidden="1" customWidth="1"/>
    <col min="11" max="11" width="10.85546875" style="2" customWidth="1"/>
    <col min="12" max="12" width="24.7109375" style="2" customWidth="1"/>
    <col min="13" max="14" width="9.140625" style="2"/>
    <col min="15" max="15" width="11" style="2" customWidth="1"/>
    <col min="16" max="16384" width="9.140625" style="2"/>
  </cols>
  <sheetData>
    <row r="1" spans="2:15" ht="43.5" thickBot="1" x14ac:dyDescent="0.55000000000000004">
      <c r="B1" s="38" t="s">
        <v>65</v>
      </c>
      <c r="C1" s="39"/>
      <c r="D1" s="40"/>
      <c r="E1" s="1" t="s">
        <v>0</v>
      </c>
      <c r="F1" s="2" t="s">
        <v>1</v>
      </c>
      <c r="G1" s="3">
        <v>4</v>
      </c>
      <c r="H1" s="3">
        <v>0</v>
      </c>
      <c r="I1" s="2">
        <v>2018</v>
      </c>
      <c r="L1" s="35" t="s">
        <v>64</v>
      </c>
      <c r="M1" s="35"/>
      <c r="N1" s="35"/>
    </row>
    <row r="2" spans="2:15" ht="21" thickBot="1" x14ac:dyDescent="0.35">
      <c r="B2" s="15" t="s">
        <v>2</v>
      </c>
      <c r="C2" s="16">
        <v>2018</v>
      </c>
      <c r="D2" s="16" t="s">
        <v>4</v>
      </c>
      <c r="E2" s="1" t="s">
        <v>3</v>
      </c>
      <c r="F2" s="2" t="s">
        <v>4</v>
      </c>
      <c r="G2" s="3" t="s">
        <v>5</v>
      </c>
      <c r="H2" s="3" t="s">
        <v>6</v>
      </c>
      <c r="I2" s="2">
        <v>2019</v>
      </c>
      <c r="L2" s="32" t="s">
        <v>62</v>
      </c>
      <c r="M2" s="33"/>
      <c r="N2" s="34"/>
    </row>
    <row r="3" spans="2:15" ht="18.75" x14ac:dyDescent="0.3">
      <c r="B3" s="5" t="s">
        <v>7</v>
      </c>
      <c r="C3" s="4" t="s">
        <v>8</v>
      </c>
      <c r="D3" s="6">
        <v>40950</v>
      </c>
      <c r="E3" s="1" t="s">
        <v>9</v>
      </c>
      <c r="F3" s="2" t="s">
        <v>10</v>
      </c>
      <c r="G3" s="3" t="s">
        <v>11</v>
      </c>
      <c r="H3" s="3" t="s">
        <v>6</v>
      </c>
      <c r="I3" s="2">
        <v>2020</v>
      </c>
      <c r="L3" s="22" t="s">
        <v>63</v>
      </c>
      <c r="M3" s="23" t="s">
        <v>59</v>
      </c>
      <c r="N3" s="24"/>
    </row>
    <row r="4" spans="2:15" ht="21" thickBot="1" x14ac:dyDescent="0.35">
      <c r="B4" s="5" t="s">
        <v>12</v>
      </c>
      <c r="C4" s="4" t="s">
        <v>8</v>
      </c>
      <c r="D4" s="6">
        <v>16515.14</v>
      </c>
      <c r="E4" s="1" t="s">
        <v>14</v>
      </c>
      <c r="F4" s="2" t="s">
        <v>15</v>
      </c>
      <c r="G4" s="3" t="s">
        <v>16</v>
      </c>
      <c r="H4" s="3" t="s">
        <v>16</v>
      </c>
      <c r="I4" s="2">
        <v>2021</v>
      </c>
      <c r="L4" s="25" t="s">
        <v>60</v>
      </c>
      <c r="M4" s="26" t="s">
        <v>61</v>
      </c>
      <c r="N4" s="27"/>
    </row>
    <row r="5" spans="2:15" ht="19.5" thickBot="1" x14ac:dyDescent="0.35">
      <c r="B5" s="7" t="s">
        <v>17</v>
      </c>
      <c r="C5" s="8"/>
      <c r="D5" s="4" t="s">
        <v>56</v>
      </c>
      <c r="E5" s="1" t="s">
        <v>19</v>
      </c>
      <c r="F5" s="2" t="s">
        <v>20</v>
      </c>
      <c r="G5" s="3" t="s">
        <v>21</v>
      </c>
      <c r="H5" s="3" t="s">
        <v>6</v>
      </c>
      <c r="I5" s="2">
        <v>2022</v>
      </c>
    </row>
    <row r="6" spans="2:15" ht="30" customHeight="1" thickBot="1" x14ac:dyDescent="0.35">
      <c r="B6" s="41" t="s">
        <v>22</v>
      </c>
      <c r="C6" s="42"/>
      <c r="D6" s="43"/>
      <c r="E6" s="1" t="s">
        <v>23</v>
      </c>
      <c r="F6" s="2" t="s">
        <v>24</v>
      </c>
      <c r="G6" s="3" t="s">
        <v>25</v>
      </c>
      <c r="H6" s="3" t="s">
        <v>6</v>
      </c>
      <c r="I6" s="2">
        <v>2023</v>
      </c>
    </row>
    <row r="7" spans="2:15" ht="21" thickBot="1" x14ac:dyDescent="0.35">
      <c r="B7" s="32" t="str">
        <f>"RETURN PERIOD   "&amp;D2&amp;"                   DUE DATE : "&amp;IF(D2=F1,"28-4-"&amp;C2,IF(D2=F2,"28-07-"&amp;C2,IF(D2=F3,"28-10-"&amp;C2,IF(D2=F4,"28-01-"&amp;C2+1,IF(D2=F5,"28-05-"&amp;C2,IF(D2=F6,"28-08-"&amp;C2,IF(D2=F7,"28-11-"&amp;C2,IF(D2=F8,"28-02-"&amp;C2,IF(D2=F9,"28-05-"&amp;C2,IF(D2=F10,"28-06-"&amp;C2,IF(D2=F11,"28-09-"&amp;C2,IF(D2=F12,"28-12-"&amp;C2,IF(D2=F13,"28-03-"&amp;C2,"28-05-"&amp;C2)))))))))))))</f>
        <v>RETURN PERIOD   APRIL TO JUNE (QTR 2)                   DUE DATE : 28-07-2018</v>
      </c>
      <c r="C7" s="33"/>
      <c r="D7" s="34"/>
      <c r="E7" s="1" t="s">
        <v>26</v>
      </c>
      <c r="F7" s="2" t="s">
        <v>27</v>
      </c>
      <c r="G7" s="3" t="s">
        <v>28</v>
      </c>
      <c r="H7" s="3" t="s">
        <v>6</v>
      </c>
      <c r="I7" s="2">
        <v>2024</v>
      </c>
    </row>
    <row r="8" spans="2:15" ht="20.25" x14ac:dyDescent="0.3">
      <c r="B8" s="44" t="s">
        <v>29</v>
      </c>
      <c r="C8" s="45"/>
      <c r="D8" s="17">
        <f>IF(C3="VAT Excl. AMOUNT",D3,(D3/105%))</f>
        <v>40950</v>
      </c>
      <c r="E8" s="1" t="s">
        <v>30</v>
      </c>
      <c r="F8" s="2" t="s">
        <v>31</v>
      </c>
      <c r="G8" s="3" t="s">
        <v>32</v>
      </c>
      <c r="H8" s="3" t="s">
        <v>6</v>
      </c>
      <c r="I8" s="2">
        <v>2025</v>
      </c>
      <c r="K8" s="9"/>
    </row>
    <row r="9" spans="2:15" ht="20.25" x14ac:dyDescent="0.3">
      <c r="B9" s="28" t="s">
        <v>33</v>
      </c>
      <c r="C9" s="29"/>
      <c r="D9" s="17">
        <f>D8*5%</f>
        <v>2047.5</v>
      </c>
      <c r="E9" s="1" t="s">
        <v>34</v>
      </c>
      <c r="F9" s="2" t="s">
        <v>35</v>
      </c>
      <c r="G9" s="3" t="s">
        <v>21</v>
      </c>
      <c r="H9" s="3" t="s">
        <v>6</v>
      </c>
      <c r="I9" s="2">
        <v>2026</v>
      </c>
      <c r="O9" s="9"/>
    </row>
    <row r="10" spans="2:15" ht="20.25" x14ac:dyDescent="0.3">
      <c r="B10" s="28" t="s">
        <v>36</v>
      </c>
      <c r="C10" s="29"/>
      <c r="D10" s="17">
        <f>IF(C4="VAT Excl. AMOUNT",D4,(D4/105%))</f>
        <v>16515.14</v>
      </c>
      <c r="E10" s="1" t="s">
        <v>37</v>
      </c>
      <c r="F10" s="2" t="s">
        <v>38</v>
      </c>
      <c r="G10" s="3" t="s">
        <v>39</v>
      </c>
      <c r="H10" s="3" t="s">
        <v>6</v>
      </c>
      <c r="I10" s="2">
        <v>2027</v>
      </c>
      <c r="L10" s="9"/>
      <c r="M10" s="9"/>
      <c r="N10" s="9"/>
      <c r="O10" s="10"/>
    </row>
    <row r="11" spans="2:15" ht="20.25" x14ac:dyDescent="0.3">
      <c r="B11" s="28" t="s">
        <v>40</v>
      </c>
      <c r="C11" s="29"/>
      <c r="D11" s="17">
        <f>D10*5%</f>
        <v>825.75700000000006</v>
      </c>
      <c r="E11" s="1" t="s">
        <v>41</v>
      </c>
      <c r="F11" s="2" t="s">
        <v>42</v>
      </c>
      <c r="G11" s="3" t="s">
        <v>43</v>
      </c>
      <c r="H11" s="3" t="s">
        <v>6</v>
      </c>
      <c r="I11" s="2">
        <v>2028</v>
      </c>
      <c r="L11" s="9"/>
      <c r="M11" s="9"/>
      <c r="N11" s="9"/>
      <c r="O11" s="11"/>
    </row>
    <row r="12" spans="2:15" ht="20.25" x14ac:dyDescent="0.3">
      <c r="B12" s="28" t="s">
        <v>44</v>
      </c>
      <c r="C12" s="29"/>
      <c r="D12" s="17">
        <f>D9-D11</f>
        <v>1221.7429999999999</v>
      </c>
      <c r="E12" s="1" t="s">
        <v>45</v>
      </c>
      <c r="F12" s="2" t="s">
        <v>46</v>
      </c>
      <c r="G12" s="3" t="s">
        <v>47</v>
      </c>
      <c r="H12" s="3" t="s">
        <v>6</v>
      </c>
      <c r="I12" s="2">
        <v>2029</v>
      </c>
      <c r="L12" s="9"/>
      <c r="M12" s="9"/>
      <c r="N12" s="9"/>
      <c r="O12" s="20"/>
    </row>
    <row r="13" spans="2:15" ht="20.25" x14ac:dyDescent="0.3">
      <c r="B13" s="28" t="s">
        <v>48</v>
      </c>
      <c r="C13" s="29"/>
      <c r="D13" s="17">
        <f ca="1">IF((TODAY()-H25)&lt;0,0,IF(D5="YES",2000,1000))</f>
        <v>2000</v>
      </c>
      <c r="E13" s="1" t="s">
        <v>49</v>
      </c>
      <c r="F13" s="2" t="s">
        <v>50</v>
      </c>
      <c r="G13" s="3" t="s">
        <v>51</v>
      </c>
      <c r="H13" s="3" t="s">
        <v>6</v>
      </c>
      <c r="I13" s="2">
        <v>2030</v>
      </c>
      <c r="K13" s="9"/>
    </row>
    <row r="14" spans="2:15" ht="20.25" customHeight="1" thickBot="1" x14ac:dyDescent="0.35">
      <c r="B14" s="30" t="s">
        <v>52</v>
      </c>
      <c r="C14" s="31"/>
      <c r="D14" s="18">
        <f ca="1">IF((TODAY()-H25)&lt;0,0,(IF(G25&lt;=6,(D12*2%)*G25/365,IF(G25&lt;=29,(D12*2%)*6/365+(D12*4%)*(G25-6)/365,IF(G25&gt;29,(D12*2%)*6/365+(D12*4%)*24/365)+((D12*1%)*(G25-29)))))*121.42%)</f>
        <v>256.57421735172056</v>
      </c>
      <c r="E14" s="1" t="s">
        <v>53</v>
      </c>
      <c r="F14" s="2" t="s">
        <v>54</v>
      </c>
      <c r="G14" s="3" t="s">
        <v>39</v>
      </c>
      <c r="H14" s="3" t="s">
        <v>6</v>
      </c>
      <c r="I14" s="2">
        <v>2031</v>
      </c>
      <c r="K14" s="9"/>
      <c r="O14" s="12"/>
    </row>
    <row r="15" spans="2:15" ht="32.25" thickBot="1" x14ac:dyDescent="0.65">
      <c r="B15" s="36" t="str">
        <f ca="1">IF(D15&gt;0,"       NET TAX LIABILITY" &amp; "               AED","                     VAT REFUND"&amp;"              AED")</f>
        <v xml:space="preserve">       NET TAX LIABILITY               AED</v>
      </c>
      <c r="C15" s="37"/>
      <c r="D15" s="19">
        <f ca="1">D12+D13+D14</f>
        <v>3478.3172173517205</v>
      </c>
      <c r="I15" s="2">
        <v>2032</v>
      </c>
      <c r="K15" s="9"/>
    </row>
    <row r="16" spans="2:15" x14ac:dyDescent="0.3">
      <c r="F16" s="2" t="s">
        <v>55</v>
      </c>
      <c r="I16" s="2">
        <v>2033</v>
      </c>
    </row>
    <row r="17" spans="4:9" x14ac:dyDescent="0.3">
      <c r="F17" s="2" t="s">
        <v>56</v>
      </c>
      <c r="I17" s="2">
        <v>2034</v>
      </c>
    </row>
    <row r="18" spans="4:9" x14ac:dyDescent="0.3">
      <c r="D18" s="12"/>
      <c r="F18" s="2" t="s">
        <v>18</v>
      </c>
      <c r="I18" s="2">
        <v>2035</v>
      </c>
    </row>
    <row r="19" spans="4:9" hidden="1" x14ac:dyDescent="0.3"/>
    <row r="24" spans="4:9" ht="17.25" thickBot="1" x14ac:dyDescent="0.35"/>
    <row r="25" spans="4:9" ht="17.25" thickBot="1" x14ac:dyDescent="0.35">
      <c r="F25" s="13" t="s">
        <v>57</v>
      </c>
      <c r="G25" s="21">
        <f ca="1">TODAY()-H25</f>
        <v>46</v>
      </c>
      <c r="H25" s="14" t="str">
        <f>IF(D2=F1,"28-4-"&amp;C2,IF(D2=F2,"28-07-"&amp;C2,IF(D2=F3,"28-10-"&amp;C2,IF(D2=F4,"28-01-"&amp;C2+1,IF(D2=F5,"28-05-"&amp;C2,IF(D2=F6,"28-08-"&amp;C2,IF(D2=F7,"28-11-"&amp;C2,IF(D2=F8,"28-02-"&amp;C2,IF(D2=F9,"28-05-"&amp;C2,IF(D2=F10,"28-06-"&amp;C2,IF(D2=F11,"28-09-"&amp;C2,IF(D2=F12,"28-12-"&amp;C2,IF(D2=F13,"28-03-"&amp;C2,"28-05-"&amp;C2)))))))))))))</f>
        <v>28-07-2018</v>
      </c>
    </row>
    <row r="28" spans="4:9" x14ac:dyDescent="0.3">
      <c r="F28" s="2" t="s">
        <v>8</v>
      </c>
    </row>
    <row r="29" spans="4:9" x14ac:dyDescent="0.3">
      <c r="F29" s="2" t="s">
        <v>13</v>
      </c>
    </row>
    <row r="32" spans="4:9" x14ac:dyDescent="0.3">
      <c r="G32" s="3" t="s">
        <v>58</v>
      </c>
      <c r="H32" s="12">
        <f>46-29</f>
        <v>17</v>
      </c>
    </row>
  </sheetData>
  <sheetProtection algorithmName="SHA-512" hashValue="pAN3ARLkUX2Zwk349OE1MkzhYWO24m1cZ2tQebntRUYRJUpAMJUOf9UZWdWD7UeMU+nvKxFHKu51ov/q36ucaQ==" saltValue="b2qwAwkVa4Hjsrg1+vhO2A==" spinCount="100000" sheet="1" scenarios="1"/>
  <protectedRanges>
    <protectedRange sqref="C2:C4 D2:D5" name="Range2"/>
  </protectedRanges>
  <mergeCells count="13">
    <mergeCell ref="B13:C13"/>
    <mergeCell ref="B14:C14"/>
    <mergeCell ref="L2:N2"/>
    <mergeCell ref="L1:N1"/>
    <mergeCell ref="B15:C15"/>
    <mergeCell ref="B10:C10"/>
    <mergeCell ref="B11:C11"/>
    <mergeCell ref="B12:C12"/>
    <mergeCell ref="B1:D1"/>
    <mergeCell ref="B6:D6"/>
    <mergeCell ref="B7:D7"/>
    <mergeCell ref="B8:C8"/>
    <mergeCell ref="B9:C9"/>
  </mergeCells>
  <dataValidations count="7">
    <dataValidation type="list" allowBlank="1" showInputMessage="1" showErrorMessage="1" sqref="C3:C4" xr:uid="{96EEA270-C14A-4ECD-A8EC-17EB9DD1C51E}">
      <formula1>$F$28:$F$29</formula1>
    </dataValidation>
    <dataValidation type="list" allowBlank="1" showInputMessage="1" showErrorMessage="1" error="PLEASE CORRECT DATE" sqref="C2" xr:uid="{BE3C88C2-2E53-40DB-B02D-96EC378C898E}">
      <formula1>$I$1:$I$17</formula1>
    </dataValidation>
    <dataValidation type="list" allowBlank="1" showInputMessage="1" showErrorMessage="1" promptTitle="PERIORD" sqref="C2" xr:uid="{839A9B42-CC9B-4449-B314-842792574B17}">
      <formula1>$I$1:$I$18</formula1>
    </dataValidation>
    <dataValidation type="list" allowBlank="1" showInputMessage="1" showErrorMessage="1" sqref="D2" xr:uid="{D794CA1B-C054-4BB0-99EE-18F7E03C7F7C}">
      <formula1>$F$1:$F$14</formula1>
    </dataValidation>
    <dataValidation type="list" allowBlank="1" showInputMessage="1" showErrorMessage="1" promptTitle="PERIORD" sqref="D2" xr:uid="{74D15D6A-9674-4CB9-9427-879326F0042B}">
      <formula1>$F$1:$F$14</formula1>
    </dataValidation>
    <dataValidation type="list" allowBlank="1" showInputMessage="1" showErrorMessage="1" sqref="D5" xr:uid="{896DD035-65CA-4E50-B13C-0E9D202A15BE}">
      <formula1>$F$17:$F$18</formula1>
    </dataValidation>
    <dataValidation allowBlank="1" showInputMessage="1" showErrorMessage="1" promptTitle="PERIOD" sqref="D3" xr:uid="{22BEB87F-E067-4299-A8F1-3FE56A13461E}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2018-09-12T13:22:35Z</dcterms:modified>
</cp:coreProperties>
</file>