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Sheet1" sheetId="1" r:id="rId1"/>
    <sheet name="Sheet2" sheetId="2" r:id="rId2"/>
    <sheet name="sale tax 2014-15" sheetId="8" r:id="rId3"/>
    <sheet name="Revised &amp; Final (Audit Purpose)" sheetId="9" r:id="rId4"/>
    <sheet name="Sheet3" sheetId="10" r:id="rId5"/>
  </sheets>
  <definedNames>
    <definedName name="_xlnm.Print_Area" localSheetId="3">'Revised &amp; Final (Audit Purpose)'!$B$2:$H$36</definedName>
    <definedName name="_xlnm.Print_Area" localSheetId="2">'sale tax 2014-15'!$B$2:$H$32</definedName>
    <definedName name="_xlnm.Print_Area" localSheetId="1">Sheet2!$A$3:$G$53</definedName>
  </definedNames>
  <calcPr calcId="124519"/>
</workbook>
</file>

<file path=xl/calcChain.xml><?xml version="1.0" encoding="utf-8"?>
<calcChain xmlns="http://schemas.openxmlformats.org/spreadsheetml/2006/main">
  <c r="G21" i="9"/>
  <c r="G13"/>
  <c r="G32"/>
  <c r="F52"/>
  <c r="F55"/>
  <c r="G14"/>
  <c r="G27"/>
  <c r="G26"/>
  <c r="G31"/>
  <c r="G30"/>
  <c r="F49" l="1"/>
  <c r="F48"/>
  <c r="F47"/>
  <c r="F44"/>
  <c r="H44" s="1"/>
  <c r="F43"/>
  <c r="H43" s="1"/>
  <c r="F42"/>
  <c r="H42" s="1"/>
  <c r="D50"/>
  <c r="D45"/>
  <c r="E45"/>
  <c r="E50"/>
  <c r="F50" s="1"/>
  <c r="C45"/>
  <c r="C50"/>
  <c r="C52" s="1"/>
  <c r="G17"/>
  <c r="G18"/>
  <c r="G34"/>
  <c r="G22"/>
  <c r="G12"/>
  <c r="G11"/>
  <c r="G10"/>
  <c r="G9"/>
  <c r="F32"/>
  <c r="E32"/>
  <c r="D32"/>
  <c r="C32"/>
  <c r="F28"/>
  <c r="E28"/>
  <c r="D28"/>
  <c r="C28"/>
  <c r="F21"/>
  <c r="E21"/>
  <c r="D21"/>
  <c r="C21"/>
  <c r="F19"/>
  <c r="E19"/>
  <c r="D19"/>
  <c r="C19"/>
  <c r="F13"/>
  <c r="F15" s="1"/>
  <c r="E13"/>
  <c r="E15" s="1"/>
  <c r="D13"/>
  <c r="D15" s="1"/>
  <c r="C13"/>
  <c r="C15" s="1"/>
  <c r="F22" i="8"/>
  <c r="F11"/>
  <c r="F15"/>
  <c r="F29" s="1"/>
  <c r="F31" s="1"/>
  <c r="F26"/>
  <c r="F17"/>
  <c r="G31"/>
  <c r="E31"/>
  <c r="D31"/>
  <c r="C31"/>
  <c r="G30"/>
  <c r="G29"/>
  <c r="E29"/>
  <c r="D29"/>
  <c r="C29"/>
  <c r="C26"/>
  <c r="D26"/>
  <c r="E26"/>
  <c r="G26"/>
  <c r="G25"/>
  <c r="G24"/>
  <c r="C22"/>
  <c r="D22"/>
  <c r="E22"/>
  <c r="G22"/>
  <c r="G21"/>
  <c r="G20"/>
  <c r="G17"/>
  <c r="E17"/>
  <c r="D17"/>
  <c r="C17"/>
  <c r="C15"/>
  <c r="D15"/>
  <c r="E15"/>
  <c r="G15"/>
  <c r="J7"/>
  <c r="G14"/>
  <c r="G13"/>
  <c r="G11"/>
  <c r="E11"/>
  <c r="D11"/>
  <c r="C11"/>
  <c r="G10"/>
  <c r="G9"/>
  <c r="G8"/>
  <c r="J8" s="1"/>
  <c r="G7"/>
  <c r="E39" i="2"/>
  <c r="D39"/>
  <c r="C39"/>
  <c r="M18"/>
  <c r="M17"/>
  <c r="D33" i="9" l="1"/>
  <c r="C33"/>
  <c r="E33"/>
  <c r="D52"/>
  <c r="H50"/>
  <c r="H45"/>
  <c r="F33"/>
  <c r="G33" s="1"/>
  <c r="G35" s="1"/>
  <c r="E52"/>
  <c r="F45"/>
  <c r="J55" s="1"/>
  <c r="G19"/>
  <c r="G28"/>
  <c r="G15"/>
  <c r="D18" i="2"/>
  <c r="F45"/>
  <c r="G45" s="1"/>
  <c r="G48" s="1"/>
  <c r="F44"/>
  <c r="G44" s="1"/>
  <c r="G47" s="1"/>
  <c r="E38"/>
  <c r="D38"/>
  <c r="F37"/>
  <c r="G37" s="1"/>
  <c r="F36"/>
  <c r="G36" s="1"/>
  <c r="F35"/>
  <c r="G35" s="1"/>
  <c r="F34"/>
  <c r="G34" s="1"/>
  <c r="C33"/>
  <c r="C38" s="1"/>
  <c r="E28"/>
  <c r="E29" s="1"/>
  <c r="D28"/>
  <c r="D29" s="1"/>
  <c r="C28"/>
  <c r="C29" s="1"/>
  <c r="F27"/>
  <c r="G27" s="1"/>
  <c r="F26"/>
  <c r="G26" s="1"/>
  <c r="F25"/>
  <c r="G25" s="1"/>
  <c r="F19"/>
  <c r="E18"/>
  <c r="E20" s="1"/>
  <c r="D20"/>
  <c r="C18"/>
  <c r="C20" s="1"/>
  <c r="F17"/>
  <c r="F16"/>
  <c r="F15"/>
  <c r="F14"/>
  <c r="F13"/>
  <c r="F12"/>
  <c r="F11"/>
  <c r="F10"/>
  <c r="H52" i="9" l="1"/>
  <c r="J52" s="1"/>
  <c r="G50" i="2"/>
  <c r="G28"/>
  <c r="F33"/>
  <c r="G33" s="1"/>
  <c r="G38" s="1"/>
  <c r="F28"/>
  <c r="F18"/>
  <c r="F9"/>
  <c r="O29" i="1"/>
  <c r="O28"/>
  <c r="O20"/>
  <c r="O8"/>
  <c r="F8" i="2"/>
  <c r="F7"/>
  <c r="F6"/>
  <c r="F5"/>
  <c r="L20" i="1"/>
  <c r="L19"/>
  <c r="L14"/>
  <c r="L8"/>
  <c r="F59"/>
  <c r="F44"/>
  <c r="I20"/>
  <c r="I9"/>
  <c r="F28"/>
  <c r="F38" i="2" l="1"/>
  <c r="I21" i="1"/>
  <c r="C41"/>
  <c r="C30"/>
  <c r="C17"/>
  <c r="C42" l="1"/>
  <c r="F60"/>
</calcChain>
</file>

<file path=xl/sharedStrings.xml><?xml version="1.0" encoding="utf-8"?>
<sst xmlns="http://schemas.openxmlformats.org/spreadsheetml/2006/main" count="188" uniqueCount="107">
  <si>
    <t>Goyal Steel</t>
  </si>
  <si>
    <t>Kajaria (170)</t>
  </si>
  <si>
    <t>G.T</t>
  </si>
  <si>
    <t>Kajaria (925</t>
  </si>
  <si>
    <t>Kajaria 857</t>
  </si>
  <si>
    <t>Nitco Limited</t>
  </si>
  <si>
    <t>Date</t>
  </si>
  <si>
    <t>Amount</t>
  </si>
  <si>
    <t>1QTR</t>
  </si>
  <si>
    <t>2ND QTR</t>
  </si>
  <si>
    <t>3RDQTR</t>
  </si>
  <si>
    <t>Kajaria Ceranics 170</t>
  </si>
  <si>
    <t>Kajaria Ceranics 857</t>
  </si>
  <si>
    <t>Kajaria Ceranics 925</t>
  </si>
  <si>
    <t xml:space="preserve">Nitco </t>
  </si>
  <si>
    <t>Total</t>
  </si>
  <si>
    <t xml:space="preserve">Sun Heart </t>
  </si>
  <si>
    <t>A/C Not Receipt</t>
  </si>
  <si>
    <t>Sun Heart Tiles</t>
  </si>
  <si>
    <t>Ajita Sil Chem</t>
  </si>
  <si>
    <t>R.A.K Ceramics</t>
  </si>
  <si>
    <t>Sakar Glazed Tiles.</t>
  </si>
  <si>
    <t>Ricasil Ceramics</t>
  </si>
  <si>
    <t>Oasis Vetriefid</t>
  </si>
  <si>
    <t>Simola Vetriefid</t>
  </si>
  <si>
    <t>Specific Glass</t>
  </si>
  <si>
    <t>Favorate Plus Ceramics</t>
  </si>
  <si>
    <t>As per Tally</t>
  </si>
  <si>
    <t>Deff.</t>
  </si>
  <si>
    <t>Interstate Purchase</t>
  </si>
  <si>
    <t>Party Name</t>
  </si>
  <si>
    <t>Shri Ram Traders</t>
  </si>
  <si>
    <t>Ardex Indora</t>
  </si>
  <si>
    <t>Pankaj Enterprises</t>
  </si>
  <si>
    <t>Local purchase 14 %</t>
  </si>
  <si>
    <t xml:space="preserve">Vat </t>
  </si>
  <si>
    <t>Local purchase 5%</t>
  </si>
  <si>
    <t>HR Johnson (Raipur)</t>
  </si>
  <si>
    <t>Sandeep Trading Co.</t>
  </si>
  <si>
    <t>Anand Enterprises</t>
  </si>
  <si>
    <t>Sanjay Distibuter</t>
  </si>
  <si>
    <t>Miraj Designer</t>
  </si>
  <si>
    <t>Sale 14%</t>
  </si>
  <si>
    <t>Sale 5%</t>
  </si>
  <si>
    <t>Entry Tax 1 %</t>
  </si>
  <si>
    <t>Local Sale</t>
  </si>
  <si>
    <t>Output Tax 14%</t>
  </si>
  <si>
    <t>Output Tax 5%</t>
  </si>
  <si>
    <t>Total Input Vat</t>
  </si>
  <si>
    <t>Total Output Vat</t>
  </si>
  <si>
    <t>Paid Tax</t>
  </si>
  <si>
    <t>Vat Input</t>
  </si>
  <si>
    <t xml:space="preserve"> </t>
  </si>
  <si>
    <t>Ist Qtr</t>
  </si>
  <si>
    <t>2nd Qtr</t>
  </si>
  <si>
    <t>3rd Qtr</t>
  </si>
  <si>
    <t>Particulars</t>
  </si>
  <si>
    <t>PURCHASES</t>
  </si>
  <si>
    <t>14 % Goods Purchase</t>
  </si>
  <si>
    <t>5 % Goods Purchase</t>
  </si>
  <si>
    <t>Interstate Goods Purchase</t>
  </si>
  <si>
    <t>Return</t>
  </si>
  <si>
    <t>Exempted Purchase</t>
  </si>
  <si>
    <t>(2nd Qtr)</t>
  </si>
  <si>
    <t>Vat Input 14%</t>
  </si>
  <si>
    <t>Vat Input 5 %</t>
  </si>
  <si>
    <t>Entry Tax</t>
  </si>
  <si>
    <t>Total Input</t>
  </si>
  <si>
    <t>SALES</t>
  </si>
  <si>
    <t>14 % Goods Sales</t>
  </si>
  <si>
    <t>5 % Goods Sales</t>
  </si>
  <si>
    <t>Vat Output 14 %</t>
  </si>
  <si>
    <t>Vat Output 5 %</t>
  </si>
  <si>
    <t>Total Output</t>
  </si>
  <si>
    <t>Net Vat Tax</t>
  </si>
  <si>
    <t>Add: Interest</t>
  </si>
  <si>
    <t>Goyal Steel - 14-15</t>
  </si>
  <si>
    <t>Sale Tax Return 2014-15</t>
  </si>
  <si>
    <t>4rth Qtr</t>
  </si>
  <si>
    <t>Pending</t>
  </si>
  <si>
    <t xml:space="preserve">Note:- Jai Godriwala Ka Bill 4th Qtr me Entry Karna Hai </t>
  </si>
  <si>
    <t>Revised &amp; Final ( audit purpose)</t>
  </si>
  <si>
    <t>Entry Tax Due</t>
  </si>
  <si>
    <t>Actual Paid/Deposited</t>
  </si>
  <si>
    <t>8.5.2015</t>
  </si>
  <si>
    <t>2.5.2015</t>
  </si>
  <si>
    <t>Double 2013-14</t>
  </si>
  <si>
    <t>Excess Paid</t>
  </si>
  <si>
    <t>Net Vat Tax Due</t>
  </si>
  <si>
    <t>Excess ( upto 31.12.14)</t>
  </si>
  <si>
    <t>ok</t>
  </si>
  <si>
    <t>January'15</t>
  </si>
  <si>
    <t>February'15</t>
  </si>
  <si>
    <t>March'15</t>
  </si>
  <si>
    <t>5 % Sales</t>
  </si>
  <si>
    <t>14% Sales</t>
  </si>
  <si>
    <t>Vat output</t>
  </si>
  <si>
    <t>Net Vat</t>
  </si>
  <si>
    <t>Interest @1.5 %</t>
  </si>
  <si>
    <t>8 month</t>
  </si>
  <si>
    <t>7month</t>
  </si>
  <si>
    <t>6 month</t>
  </si>
  <si>
    <t>Less Excess paid adjustment</t>
  </si>
  <si>
    <t>Working 4rth Qtr.</t>
  </si>
  <si>
    <t>Gross Purchased</t>
  </si>
  <si>
    <t>Less Return</t>
  </si>
  <si>
    <t>Total Purchase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</si>
</sst>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0" xfId="0" applyFill="1"/>
    <xf numFmtId="0" fontId="0" fillId="0" borderId="8" xfId="0" applyFill="1" applyBorder="1"/>
    <xf numFmtId="0" fontId="3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0" borderId="0" xfId="0" applyFont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" fontId="8" fillId="2" borderId="1" xfId="0" applyNumberFormat="1" applyFont="1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9" fontId="1" fillId="0" borderId="1" xfId="0" applyNumberFormat="1" applyFont="1" applyBorder="1" applyAlignment="1">
      <alignment horizontal="left"/>
    </xf>
    <xf numFmtId="43" fontId="1" fillId="0" borderId="1" xfId="1" applyFont="1" applyBorder="1"/>
    <xf numFmtId="0" fontId="0" fillId="0" borderId="20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1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60"/>
  <sheetViews>
    <sheetView topLeftCell="A57" workbookViewId="0">
      <selection activeCell="B80" sqref="B80"/>
    </sheetView>
  </sheetViews>
  <sheetFormatPr defaultRowHeight="15"/>
  <sheetData>
    <row r="2" spans="2:15">
      <c r="B2" t="s">
        <v>0</v>
      </c>
    </row>
    <row r="3" spans="2:15">
      <c r="N3" t="s">
        <v>17</v>
      </c>
    </row>
    <row r="4" spans="2:15" s="1" customFormat="1">
      <c r="B4" s="1" t="s">
        <v>1</v>
      </c>
      <c r="E4" s="1" t="s">
        <v>3</v>
      </c>
      <c r="H4" s="1" t="s">
        <v>4</v>
      </c>
      <c r="K4" s="1" t="s">
        <v>5</v>
      </c>
      <c r="N4" s="1" t="s">
        <v>16</v>
      </c>
    </row>
    <row r="5" spans="2:15">
      <c r="B5" t="s">
        <v>6</v>
      </c>
      <c r="C5" t="s">
        <v>7</v>
      </c>
      <c r="E5" t="s">
        <v>6</v>
      </c>
      <c r="F5" t="s">
        <v>7</v>
      </c>
      <c r="H5" t="s">
        <v>6</v>
      </c>
      <c r="I5" t="s">
        <v>7</v>
      </c>
      <c r="K5" t="s">
        <v>6</v>
      </c>
      <c r="L5" t="s">
        <v>7</v>
      </c>
      <c r="N5" t="s">
        <v>6</v>
      </c>
      <c r="O5" t="s">
        <v>7</v>
      </c>
    </row>
    <row r="6" spans="2:15">
      <c r="B6">
        <v>11.4</v>
      </c>
      <c r="C6">
        <v>278863</v>
      </c>
      <c r="E6">
        <v>25.4</v>
      </c>
      <c r="F6">
        <v>22718</v>
      </c>
      <c r="H6">
        <v>26.5</v>
      </c>
      <c r="I6" s="3">
        <v>417444</v>
      </c>
      <c r="K6">
        <v>18.399999999999999</v>
      </c>
      <c r="L6">
        <v>361254</v>
      </c>
      <c r="N6">
        <v>7.4</v>
      </c>
      <c r="O6">
        <v>325317</v>
      </c>
    </row>
    <row r="7" spans="2:15">
      <c r="B7">
        <v>13.4</v>
      </c>
      <c r="C7">
        <v>111545</v>
      </c>
      <c r="E7">
        <v>25.4</v>
      </c>
      <c r="F7">
        <v>391631</v>
      </c>
      <c r="H7">
        <v>8.6</v>
      </c>
      <c r="I7">
        <v>178050</v>
      </c>
      <c r="K7">
        <v>23.4</v>
      </c>
      <c r="L7">
        <v>361207</v>
      </c>
      <c r="N7">
        <v>7.4</v>
      </c>
      <c r="O7">
        <v>232081</v>
      </c>
    </row>
    <row r="8" spans="2:15">
      <c r="B8">
        <v>30.4</v>
      </c>
      <c r="C8">
        <v>616556</v>
      </c>
      <c r="E8">
        <v>25.4</v>
      </c>
      <c r="F8">
        <v>86373</v>
      </c>
      <c r="H8">
        <v>30.6</v>
      </c>
      <c r="I8">
        <v>162786</v>
      </c>
      <c r="L8" s="1">
        <f>SUM(L6:L7)</f>
        <v>722461</v>
      </c>
      <c r="O8" s="1">
        <f>SUM(O6:O7)</f>
        <v>557398</v>
      </c>
    </row>
    <row r="9" spans="2:15">
      <c r="B9">
        <v>30.4</v>
      </c>
      <c r="C9">
        <v>546890</v>
      </c>
      <c r="E9">
        <v>21.5</v>
      </c>
      <c r="F9">
        <v>11359</v>
      </c>
      <c r="I9" s="1">
        <f>SUM(I6:I8)</f>
        <v>758280</v>
      </c>
      <c r="K9">
        <v>1.7</v>
      </c>
      <c r="L9">
        <v>361554</v>
      </c>
      <c r="N9">
        <v>9.6999999999999993</v>
      </c>
      <c r="O9">
        <v>221893</v>
      </c>
    </row>
    <row r="10" spans="2:15">
      <c r="B10">
        <v>23.5</v>
      </c>
      <c r="C10">
        <v>7499</v>
      </c>
      <c r="E10">
        <v>21.5</v>
      </c>
      <c r="F10">
        <v>129963</v>
      </c>
      <c r="H10">
        <v>16.7</v>
      </c>
      <c r="I10">
        <v>460154</v>
      </c>
      <c r="K10">
        <v>19.7</v>
      </c>
      <c r="L10">
        <v>357594</v>
      </c>
      <c r="N10">
        <v>9.6999999999999993</v>
      </c>
      <c r="O10">
        <v>28003</v>
      </c>
    </row>
    <row r="11" spans="2:15">
      <c r="B11">
        <v>28.5</v>
      </c>
      <c r="C11">
        <v>2165</v>
      </c>
      <c r="E11">
        <v>21.5</v>
      </c>
      <c r="F11">
        <v>222385</v>
      </c>
      <c r="I11" s="1">
        <v>460154</v>
      </c>
      <c r="K11">
        <v>13.8</v>
      </c>
      <c r="L11">
        <v>362576</v>
      </c>
      <c r="N11">
        <v>9.6999999999999993</v>
      </c>
      <c r="O11">
        <v>28003</v>
      </c>
    </row>
    <row r="12" spans="2:15">
      <c r="B12">
        <v>29.5</v>
      </c>
      <c r="C12">
        <v>589191</v>
      </c>
      <c r="E12">
        <v>28.5</v>
      </c>
      <c r="F12">
        <v>152349</v>
      </c>
      <c r="H12">
        <v>14.11</v>
      </c>
      <c r="I12">
        <v>322755</v>
      </c>
      <c r="K12">
        <v>14.8</v>
      </c>
      <c r="L12">
        <v>362576</v>
      </c>
      <c r="N12">
        <v>10.7</v>
      </c>
      <c r="O12">
        <v>158959</v>
      </c>
    </row>
    <row r="13" spans="2:15">
      <c r="B13">
        <v>31.5</v>
      </c>
      <c r="C13">
        <v>308278</v>
      </c>
      <c r="E13">
        <v>28.5</v>
      </c>
      <c r="F13">
        <v>132388</v>
      </c>
      <c r="H13">
        <v>14.11</v>
      </c>
      <c r="I13">
        <v>29201</v>
      </c>
      <c r="K13">
        <v>30.8</v>
      </c>
      <c r="L13">
        <v>350040</v>
      </c>
      <c r="N13">
        <v>23.7</v>
      </c>
      <c r="O13">
        <v>61346</v>
      </c>
    </row>
    <row r="14" spans="2:15">
      <c r="B14">
        <v>18.600000000000001</v>
      </c>
      <c r="C14">
        <v>362015</v>
      </c>
      <c r="E14">
        <v>28.5</v>
      </c>
      <c r="F14">
        <v>92907</v>
      </c>
      <c r="H14">
        <v>30.11</v>
      </c>
      <c r="I14">
        <v>106840</v>
      </c>
      <c r="L14" s="1">
        <f>SUM(L9:L13)</f>
        <v>1794340</v>
      </c>
      <c r="N14">
        <v>23.7</v>
      </c>
      <c r="O14">
        <v>156890</v>
      </c>
    </row>
    <row r="15" spans="2:15">
      <c r="B15">
        <v>19.600000000000001</v>
      </c>
      <c r="C15">
        <v>446313</v>
      </c>
      <c r="E15">
        <v>8.6</v>
      </c>
      <c r="F15">
        <v>320428</v>
      </c>
      <c r="H15">
        <v>30.11</v>
      </c>
      <c r="I15">
        <v>222884</v>
      </c>
      <c r="K15">
        <v>20.11</v>
      </c>
      <c r="L15">
        <v>371051</v>
      </c>
      <c r="N15">
        <v>23.7</v>
      </c>
      <c r="O15">
        <v>202244</v>
      </c>
    </row>
    <row r="16" spans="2:15">
      <c r="B16">
        <v>25.6</v>
      </c>
      <c r="C16">
        <v>365057</v>
      </c>
      <c r="E16">
        <v>12.6</v>
      </c>
      <c r="F16">
        <v>282044</v>
      </c>
      <c r="H16">
        <v>30.11</v>
      </c>
      <c r="I16">
        <v>376446</v>
      </c>
      <c r="K16">
        <v>2.12</v>
      </c>
      <c r="L16">
        <v>371051</v>
      </c>
      <c r="N16">
        <v>22.8</v>
      </c>
      <c r="O16">
        <v>231434</v>
      </c>
    </row>
    <row r="17" spans="2:15">
      <c r="C17" s="1">
        <f>SUM(C6:C16)</f>
        <v>3634372</v>
      </c>
      <c r="E17">
        <v>12.6</v>
      </c>
      <c r="F17">
        <v>65064</v>
      </c>
      <c r="H17">
        <v>30.11</v>
      </c>
      <c r="I17">
        <v>752892</v>
      </c>
      <c r="K17">
        <v>4.12</v>
      </c>
      <c r="L17">
        <v>357275</v>
      </c>
      <c r="N17">
        <v>22.8</v>
      </c>
      <c r="O17">
        <v>59600</v>
      </c>
    </row>
    <row r="18" spans="2:15">
      <c r="B18">
        <v>11.7</v>
      </c>
      <c r="C18">
        <v>365057</v>
      </c>
      <c r="E18">
        <v>12.6</v>
      </c>
      <c r="F18">
        <v>109608</v>
      </c>
      <c r="H18">
        <v>12.12</v>
      </c>
      <c r="I18">
        <v>293628</v>
      </c>
      <c r="K18">
        <v>4.12</v>
      </c>
      <c r="L18">
        <v>357275</v>
      </c>
      <c r="N18">
        <v>22.8</v>
      </c>
      <c r="O18">
        <v>75549</v>
      </c>
    </row>
    <row r="19" spans="2:15">
      <c r="B19">
        <v>23.7</v>
      </c>
      <c r="C19">
        <v>167318</v>
      </c>
      <c r="E19">
        <v>12.6</v>
      </c>
      <c r="F19">
        <v>26505</v>
      </c>
      <c r="H19">
        <v>12.12</v>
      </c>
      <c r="I19">
        <v>180079</v>
      </c>
      <c r="L19" s="1">
        <f>SUM(L15:L18)</f>
        <v>1456652</v>
      </c>
      <c r="N19">
        <v>17.899999999999999</v>
      </c>
      <c r="O19">
        <v>134078</v>
      </c>
    </row>
    <row r="20" spans="2:15">
      <c r="B20">
        <v>23.7</v>
      </c>
      <c r="C20">
        <v>354627</v>
      </c>
      <c r="E20">
        <v>17.600000000000001</v>
      </c>
      <c r="F20">
        <v>38582</v>
      </c>
      <c r="I20" s="1">
        <f>SUM(I12:I19)</f>
        <v>2284725</v>
      </c>
      <c r="K20" t="s">
        <v>2</v>
      </c>
      <c r="L20" s="1">
        <f>+L19+L14+L8</f>
        <v>3973453</v>
      </c>
      <c r="O20" s="1">
        <f>SUM(O9:O19)</f>
        <v>1357999</v>
      </c>
    </row>
    <row r="21" spans="2:15">
      <c r="B21">
        <v>23.7</v>
      </c>
      <c r="C21">
        <v>312906</v>
      </c>
      <c r="E21">
        <v>16.600000000000001</v>
      </c>
      <c r="F21">
        <v>301679</v>
      </c>
      <c r="H21" t="s">
        <v>2</v>
      </c>
      <c r="I21" s="1">
        <f>+I20+I11+I9</f>
        <v>3503159</v>
      </c>
      <c r="N21">
        <v>19.11</v>
      </c>
      <c r="O21">
        <v>122906</v>
      </c>
    </row>
    <row r="22" spans="2:15">
      <c r="B22">
        <v>30.7</v>
      </c>
      <c r="C22">
        <v>355424</v>
      </c>
      <c r="E22">
        <v>18.600000000000001</v>
      </c>
      <c r="F22">
        <v>26505</v>
      </c>
      <c r="N22">
        <v>19.11</v>
      </c>
      <c r="O22">
        <v>209953</v>
      </c>
    </row>
    <row r="23" spans="2:15">
      <c r="B23">
        <v>11.8</v>
      </c>
      <c r="C23">
        <v>195204</v>
      </c>
      <c r="E23">
        <v>18.600000000000001</v>
      </c>
      <c r="F23">
        <v>75883</v>
      </c>
      <c r="N23">
        <v>4.12</v>
      </c>
      <c r="O23">
        <v>71014</v>
      </c>
    </row>
    <row r="24" spans="2:15">
      <c r="B24">
        <v>21.8</v>
      </c>
      <c r="C24">
        <v>111545</v>
      </c>
      <c r="E24">
        <v>18.600000000000001</v>
      </c>
      <c r="F24">
        <v>247435</v>
      </c>
      <c r="N24">
        <v>4.12</v>
      </c>
      <c r="O24">
        <v>33734</v>
      </c>
    </row>
    <row r="25" spans="2:15">
      <c r="B25">
        <v>21.8</v>
      </c>
      <c r="C25">
        <v>418295</v>
      </c>
      <c r="E25">
        <v>18.600000000000001</v>
      </c>
      <c r="F25">
        <v>102424</v>
      </c>
      <c r="N25">
        <v>5.12</v>
      </c>
      <c r="O25">
        <v>257334</v>
      </c>
    </row>
    <row r="26" spans="2:15">
      <c r="B26">
        <v>22.8</v>
      </c>
      <c r="C26">
        <v>116565</v>
      </c>
      <c r="E26">
        <v>22.6</v>
      </c>
      <c r="F26">
        <v>377619</v>
      </c>
      <c r="N26">
        <v>27.12</v>
      </c>
      <c r="O26">
        <v>4290</v>
      </c>
    </row>
    <row r="27" spans="2:15">
      <c r="B27">
        <v>22.8</v>
      </c>
      <c r="C27">
        <v>340430</v>
      </c>
      <c r="E27">
        <v>30.6</v>
      </c>
      <c r="F27">
        <v>75956</v>
      </c>
      <c r="N27">
        <v>28.12</v>
      </c>
      <c r="O27">
        <v>65728</v>
      </c>
    </row>
    <row r="28" spans="2:15">
      <c r="B28">
        <v>25.8</v>
      </c>
      <c r="C28">
        <v>475878</v>
      </c>
      <c r="F28" s="1">
        <f>SUM(F6:F27)</f>
        <v>3291805</v>
      </c>
      <c r="O28" s="1">
        <f>SUM(O21:O27)</f>
        <v>764959</v>
      </c>
    </row>
    <row r="29" spans="2:15">
      <c r="B29">
        <v>30.9</v>
      </c>
      <c r="C29">
        <v>462840</v>
      </c>
      <c r="E29">
        <v>24.7</v>
      </c>
      <c r="F29">
        <v>17039</v>
      </c>
      <c r="N29" t="s">
        <v>2</v>
      </c>
      <c r="O29" s="1">
        <f>+O28+O20+O8</f>
        <v>2680356</v>
      </c>
    </row>
    <row r="30" spans="2:15">
      <c r="C30" s="1">
        <f>SUM(C18:C29)</f>
        <v>3676089</v>
      </c>
      <c r="E30">
        <v>24.7</v>
      </c>
      <c r="F30">
        <v>199116</v>
      </c>
    </row>
    <row r="31" spans="2:15">
      <c r="B31">
        <v>30.11</v>
      </c>
      <c r="C31">
        <v>312906</v>
      </c>
      <c r="E31">
        <v>24.7</v>
      </c>
      <c r="F31">
        <v>75883</v>
      </c>
    </row>
    <row r="32" spans="2:15">
      <c r="B32">
        <v>30.11</v>
      </c>
      <c r="C32">
        <v>237034</v>
      </c>
      <c r="E32">
        <v>24.7</v>
      </c>
      <c r="F32">
        <v>311962</v>
      </c>
    </row>
    <row r="33" spans="2:6">
      <c r="B33">
        <v>30.11</v>
      </c>
      <c r="C33">
        <v>381977</v>
      </c>
      <c r="E33">
        <v>31.7</v>
      </c>
      <c r="F33">
        <v>105715</v>
      </c>
    </row>
    <row r="34" spans="2:6">
      <c r="B34">
        <v>17.12</v>
      </c>
      <c r="C34">
        <v>105606</v>
      </c>
      <c r="E34">
        <v>31.7</v>
      </c>
      <c r="F34">
        <v>51427</v>
      </c>
    </row>
    <row r="35" spans="2:6">
      <c r="B35">
        <v>17.12</v>
      </c>
      <c r="C35">
        <v>484618</v>
      </c>
      <c r="E35">
        <v>31.7</v>
      </c>
      <c r="F35">
        <v>165951</v>
      </c>
    </row>
    <row r="36" spans="2:6">
      <c r="B36">
        <v>25.12</v>
      </c>
      <c r="C36">
        <v>477037</v>
      </c>
      <c r="E36">
        <v>16.8</v>
      </c>
      <c r="F36">
        <v>398490</v>
      </c>
    </row>
    <row r="37" spans="2:6">
      <c r="B37">
        <v>25.12</v>
      </c>
      <c r="C37">
        <v>482397</v>
      </c>
      <c r="E37">
        <v>16.8</v>
      </c>
      <c r="F37">
        <v>191509</v>
      </c>
    </row>
    <row r="38" spans="2:6">
      <c r="B38">
        <v>26.12</v>
      </c>
      <c r="C38">
        <v>230899</v>
      </c>
      <c r="E38">
        <v>23.8</v>
      </c>
      <c r="F38">
        <v>255306</v>
      </c>
    </row>
    <row r="39" spans="2:6">
      <c r="B39">
        <v>26.12</v>
      </c>
      <c r="C39">
        <v>75293</v>
      </c>
      <c r="E39">
        <v>31.8</v>
      </c>
      <c r="F39">
        <v>227648</v>
      </c>
    </row>
    <row r="40" spans="2:6">
      <c r="B40">
        <v>29.12</v>
      </c>
      <c r="C40">
        <v>102064</v>
      </c>
      <c r="E40">
        <v>31.8</v>
      </c>
      <c r="F40">
        <v>240947</v>
      </c>
    </row>
    <row r="41" spans="2:6">
      <c r="C41" s="1">
        <f>SUM(C31:C40)</f>
        <v>2889831</v>
      </c>
      <c r="E41">
        <v>31.8</v>
      </c>
      <c r="F41">
        <v>33726</v>
      </c>
    </row>
    <row r="42" spans="2:6">
      <c r="B42" t="s">
        <v>2</v>
      </c>
      <c r="C42" s="1">
        <f>+C41+C30+C17</f>
        <v>10200292</v>
      </c>
      <c r="E42">
        <v>17.899999999999999</v>
      </c>
      <c r="F42">
        <v>86155</v>
      </c>
    </row>
    <row r="43" spans="2:6">
      <c r="E43">
        <v>17.899999999999999</v>
      </c>
      <c r="F43">
        <v>134724</v>
      </c>
    </row>
    <row r="44" spans="2:6">
      <c r="F44" s="1">
        <f>SUM(F29:F43)</f>
        <v>2495598</v>
      </c>
    </row>
    <row r="45" spans="2:6">
      <c r="E45" s="2">
        <v>16.100000000000001</v>
      </c>
      <c r="F45">
        <v>255603</v>
      </c>
    </row>
    <row r="46" spans="2:6">
      <c r="E46" s="2">
        <v>16.100000000000001</v>
      </c>
      <c r="F46">
        <v>116604</v>
      </c>
    </row>
    <row r="47" spans="2:6">
      <c r="E47" s="2">
        <v>20.100000000000001</v>
      </c>
      <c r="F47">
        <v>56243</v>
      </c>
    </row>
    <row r="48" spans="2:6">
      <c r="E48" s="2">
        <v>30.1</v>
      </c>
      <c r="F48">
        <v>312085</v>
      </c>
    </row>
    <row r="49" spans="5:6">
      <c r="E49" s="2">
        <v>30.1</v>
      </c>
      <c r="F49">
        <v>9466</v>
      </c>
    </row>
    <row r="50" spans="5:6">
      <c r="E50" s="2">
        <v>30.1</v>
      </c>
      <c r="F50">
        <v>42483</v>
      </c>
    </row>
    <row r="51" spans="5:6">
      <c r="E51" s="2">
        <v>30.1</v>
      </c>
      <c r="F51">
        <v>422110</v>
      </c>
    </row>
    <row r="52" spans="5:6">
      <c r="E52" s="2">
        <v>30.1</v>
      </c>
      <c r="F52">
        <v>251943</v>
      </c>
    </row>
    <row r="53" spans="5:6">
      <c r="E53" s="2">
        <v>17.12</v>
      </c>
      <c r="F53">
        <v>398267</v>
      </c>
    </row>
    <row r="54" spans="5:6">
      <c r="E54" s="2">
        <v>17.12</v>
      </c>
      <c r="F54">
        <v>157222</v>
      </c>
    </row>
    <row r="55" spans="5:6">
      <c r="E55" s="2">
        <v>17.12</v>
      </c>
      <c r="F55">
        <v>46180</v>
      </c>
    </row>
    <row r="56" spans="5:6">
      <c r="E56" s="2">
        <v>20.12</v>
      </c>
      <c r="F56">
        <v>134477</v>
      </c>
    </row>
    <row r="57" spans="5:6">
      <c r="E57" s="2">
        <v>20.12</v>
      </c>
      <c r="F57">
        <v>182046</v>
      </c>
    </row>
    <row r="58" spans="5:6">
      <c r="E58" s="2">
        <v>27.12</v>
      </c>
      <c r="F58">
        <v>250524</v>
      </c>
    </row>
    <row r="59" spans="5:6">
      <c r="F59" s="1">
        <f>SUM(F45:F58)</f>
        <v>2635253</v>
      </c>
    </row>
    <row r="60" spans="5:6">
      <c r="E60" t="s">
        <v>2</v>
      </c>
      <c r="F60" s="1">
        <f>+F59+F44+F28</f>
        <v>8422656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M53"/>
  <sheetViews>
    <sheetView workbookViewId="0">
      <selection activeCell="D21" sqref="D21"/>
    </sheetView>
  </sheetViews>
  <sheetFormatPr defaultRowHeight="15"/>
  <cols>
    <col min="2" max="2" width="21.7109375" bestFit="1" customWidth="1"/>
    <col min="3" max="3" width="11" bestFit="1" customWidth="1"/>
  </cols>
  <sheetData>
    <row r="3" spans="1:6">
      <c r="A3" s="1" t="s">
        <v>29</v>
      </c>
    </row>
    <row r="4" spans="1:6">
      <c r="B4" t="s">
        <v>30</v>
      </c>
      <c r="C4" t="s">
        <v>8</v>
      </c>
      <c r="D4" t="s">
        <v>9</v>
      </c>
      <c r="E4" t="s">
        <v>10</v>
      </c>
      <c r="F4" t="s">
        <v>15</v>
      </c>
    </row>
    <row r="5" spans="1:6">
      <c r="B5" t="s">
        <v>11</v>
      </c>
      <c r="C5">
        <v>3634372</v>
      </c>
      <c r="D5">
        <v>3676089</v>
      </c>
      <c r="E5">
        <v>2889831</v>
      </c>
      <c r="F5" s="1">
        <f t="shared" ref="F5:F18" si="0">+E5+D5+C5</f>
        <v>10200292</v>
      </c>
    </row>
    <row r="6" spans="1:6">
      <c r="B6" t="s">
        <v>13</v>
      </c>
      <c r="C6">
        <v>3291805</v>
      </c>
      <c r="D6">
        <v>2495598</v>
      </c>
      <c r="E6">
        <v>2635253</v>
      </c>
      <c r="F6" s="1">
        <f t="shared" si="0"/>
        <v>8422656</v>
      </c>
    </row>
    <row r="7" spans="1:6">
      <c r="B7" t="s">
        <v>12</v>
      </c>
      <c r="C7">
        <v>758280</v>
      </c>
      <c r="D7">
        <v>460154</v>
      </c>
      <c r="E7">
        <v>2284725</v>
      </c>
      <c r="F7" s="1">
        <f t="shared" si="0"/>
        <v>3503159</v>
      </c>
    </row>
    <row r="8" spans="1:6">
      <c r="B8" t="s">
        <v>14</v>
      </c>
      <c r="C8">
        <v>722461</v>
      </c>
      <c r="D8" s="12">
        <v>1785796</v>
      </c>
      <c r="E8">
        <v>1456652</v>
      </c>
      <c r="F8" s="1">
        <f t="shared" si="0"/>
        <v>3964909</v>
      </c>
    </row>
    <row r="9" spans="1:6">
      <c r="B9" t="s">
        <v>18</v>
      </c>
      <c r="C9">
        <v>557398</v>
      </c>
      <c r="D9">
        <v>1357999</v>
      </c>
      <c r="E9">
        <v>764959</v>
      </c>
      <c r="F9" s="1">
        <f t="shared" si="0"/>
        <v>2680356</v>
      </c>
    </row>
    <row r="10" spans="1:6">
      <c r="B10" t="s">
        <v>19</v>
      </c>
      <c r="C10">
        <v>314285</v>
      </c>
      <c r="D10">
        <v>0</v>
      </c>
      <c r="E10">
        <v>324264</v>
      </c>
      <c r="F10" s="1">
        <f t="shared" si="0"/>
        <v>638549</v>
      </c>
    </row>
    <row r="11" spans="1:6">
      <c r="B11" t="s">
        <v>20</v>
      </c>
      <c r="C11">
        <v>0</v>
      </c>
      <c r="D11">
        <v>1690241</v>
      </c>
      <c r="E11">
        <v>0</v>
      </c>
      <c r="F11" s="1">
        <f t="shared" si="0"/>
        <v>1690241</v>
      </c>
    </row>
    <row r="12" spans="1:6">
      <c r="B12" t="s">
        <v>21</v>
      </c>
      <c r="C12">
        <v>0</v>
      </c>
      <c r="D12">
        <v>396975</v>
      </c>
      <c r="E12">
        <v>0</v>
      </c>
      <c r="F12" s="1">
        <f t="shared" si="0"/>
        <v>396975</v>
      </c>
    </row>
    <row r="13" spans="1:6">
      <c r="B13" t="s">
        <v>22</v>
      </c>
      <c r="C13">
        <v>0</v>
      </c>
      <c r="D13">
        <v>606007</v>
      </c>
      <c r="E13">
        <v>447952</v>
      </c>
      <c r="F13" s="1">
        <f t="shared" si="0"/>
        <v>1053959</v>
      </c>
    </row>
    <row r="14" spans="1:6">
      <c r="B14" t="s">
        <v>23</v>
      </c>
      <c r="C14">
        <v>0</v>
      </c>
      <c r="D14">
        <v>619972</v>
      </c>
      <c r="E14">
        <v>345206</v>
      </c>
      <c r="F14" s="1">
        <f t="shared" si="0"/>
        <v>965178</v>
      </c>
    </row>
    <row r="15" spans="1:6">
      <c r="B15" t="s">
        <v>24</v>
      </c>
      <c r="C15">
        <v>643153</v>
      </c>
      <c r="D15">
        <v>0</v>
      </c>
      <c r="E15">
        <v>238066</v>
      </c>
      <c r="F15" s="1">
        <f t="shared" si="0"/>
        <v>881219</v>
      </c>
    </row>
    <row r="16" spans="1:6">
      <c r="B16" t="s">
        <v>25</v>
      </c>
      <c r="C16">
        <v>0</v>
      </c>
      <c r="D16">
        <v>0</v>
      </c>
      <c r="E16">
        <v>57148</v>
      </c>
      <c r="F16" s="1">
        <f t="shared" si="0"/>
        <v>57148</v>
      </c>
    </row>
    <row r="17" spans="1:13">
      <c r="B17" t="s">
        <v>26</v>
      </c>
      <c r="C17">
        <v>0</v>
      </c>
      <c r="E17">
        <v>173168</v>
      </c>
      <c r="F17" s="1">
        <f t="shared" si="0"/>
        <v>173168</v>
      </c>
      <c r="M17">
        <f>2323168-2635253</f>
        <v>-312085</v>
      </c>
    </row>
    <row r="18" spans="1:13">
      <c r="C18" s="1">
        <f>SUM(C5:C17)</f>
        <v>9921754</v>
      </c>
      <c r="D18" s="1">
        <f>SUM(D5:D17)</f>
        <v>13088831</v>
      </c>
      <c r="E18" s="1">
        <f t="shared" ref="E18" si="1">SUM(E5:E17)</f>
        <v>11617224</v>
      </c>
      <c r="F18" s="1">
        <f t="shared" si="0"/>
        <v>34627809</v>
      </c>
      <c r="M18">
        <f>1447964-1456652</f>
        <v>-8688</v>
      </c>
    </row>
    <row r="19" spans="1:13">
      <c r="B19" t="s">
        <v>27</v>
      </c>
      <c r="C19">
        <v>9921754</v>
      </c>
      <c r="D19">
        <v>13088831</v>
      </c>
      <c r="E19">
        <v>11934868</v>
      </c>
      <c r="F19" s="1">
        <f>+C19+D19+E19</f>
        <v>34945453</v>
      </c>
    </row>
    <row r="20" spans="1:13">
      <c r="B20" t="s">
        <v>28</v>
      </c>
      <c r="C20">
        <f>+C19-C18</f>
        <v>0</v>
      </c>
      <c r="D20">
        <f t="shared" ref="D20:E20" si="2">+D19-D18</f>
        <v>0</v>
      </c>
      <c r="E20">
        <f t="shared" si="2"/>
        <v>317644</v>
      </c>
    </row>
    <row r="21" spans="1:13">
      <c r="B21" t="s">
        <v>44</v>
      </c>
    </row>
    <row r="23" spans="1:13">
      <c r="A23" t="s">
        <v>34</v>
      </c>
    </row>
    <row r="24" spans="1:13">
      <c r="B24" s="5" t="s">
        <v>30</v>
      </c>
      <c r="C24" s="5" t="s">
        <v>8</v>
      </c>
      <c r="D24" s="5" t="s">
        <v>9</v>
      </c>
      <c r="E24" s="5" t="s">
        <v>10</v>
      </c>
      <c r="F24" s="5" t="s">
        <v>15</v>
      </c>
      <c r="G24" s="5" t="s">
        <v>35</v>
      </c>
    </row>
    <row r="25" spans="1:13">
      <c r="B25" s="4" t="s">
        <v>31</v>
      </c>
      <c r="C25" s="4">
        <v>10695</v>
      </c>
      <c r="D25" s="4">
        <v>0</v>
      </c>
      <c r="E25" s="4">
        <v>0</v>
      </c>
      <c r="F25" s="4">
        <f>+E25+D25+C25</f>
        <v>10695</v>
      </c>
      <c r="G25" s="4">
        <f>+F25*14%</f>
        <v>1497.3000000000002</v>
      </c>
    </row>
    <row r="26" spans="1:13">
      <c r="B26" s="4" t="s">
        <v>32</v>
      </c>
      <c r="C26" s="4">
        <v>0</v>
      </c>
      <c r="D26" s="4">
        <v>107310</v>
      </c>
      <c r="E26" s="4">
        <v>0</v>
      </c>
      <c r="F26" s="4">
        <f t="shared" ref="F26:F27" si="3">+E26+D26+C26</f>
        <v>107310</v>
      </c>
      <c r="G26" s="4">
        <f t="shared" ref="G26:G27" si="4">+F26*14%</f>
        <v>15023.400000000001</v>
      </c>
    </row>
    <row r="27" spans="1:13">
      <c r="B27" s="4" t="s">
        <v>33</v>
      </c>
      <c r="C27" s="4">
        <v>0</v>
      </c>
      <c r="D27" s="4">
        <v>0</v>
      </c>
      <c r="E27" s="4">
        <v>7903</v>
      </c>
      <c r="F27" s="4">
        <f t="shared" si="3"/>
        <v>7903</v>
      </c>
      <c r="G27" s="4">
        <f t="shared" si="4"/>
        <v>1106.42</v>
      </c>
    </row>
    <row r="28" spans="1:13" s="1" customFormat="1">
      <c r="B28" s="5"/>
      <c r="C28" s="5">
        <f>SUM(C25:C27)</f>
        <v>10695</v>
      </c>
      <c r="D28" s="5">
        <f t="shared" ref="D28:G28" si="5">SUM(D25:D27)</f>
        <v>107310</v>
      </c>
      <c r="E28" s="5">
        <f t="shared" si="5"/>
        <v>7903</v>
      </c>
      <c r="F28" s="5">
        <f t="shared" si="5"/>
        <v>125908</v>
      </c>
      <c r="G28" s="5">
        <f t="shared" si="5"/>
        <v>17627.120000000003</v>
      </c>
    </row>
    <row r="29" spans="1:13" s="1" customFormat="1">
      <c r="B29" s="1" t="s">
        <v>51</v>
      </c>
      <c r="C29" s="1">
        <f>+C28*14%</f>
        <v>1497.3000000000002</v>
      </c>
      <c r="D29" s="1">
        <f>+D28*14%</f>
        <v>15023.400000000001</v>
      </c>
      <c r="E29" s="1">
        <f>+E28*14%</f>
        <v>1106.42</v>
      </c>
    </row>
    <row r="30" spans="1:13" s="1" customFormat="1"/>
    <row r="31" spans="1:13">
      <c r="A31" t="s">
        <v>36</v>
      </c>
    </row>
    <row r="32" spans="1:13">
      <c r="B32" s="5" t="s">
        <v>30</v>
      </c>
      <c r="C32" s="5" t="s">
        <v>8</v>
      </c>
      <c r="D32" s="5" t="s">
        <v>9</v>
      </c>
      <c r="E32" s="5" t="s">
        <v>10</v>
      </c>
      <c r="F32" s="5" t="s">
        <v>15</v>
      </c>
      <c r="G32" s="5" t="s">
        <v>35</v>
      </c>
    </row>
    <row r="33" spans="1:7">
      <c r="B33" s="4" t="s">
        <v>37</v>
      </c>
      <c r="C33" s="4">
        <f>31712+5295</f>
        <v>37007</v>
      </c>
      <c r="D33" s="4">
        <v>0</v>
      </c>
      <c r="E33" s="4">
        <v>0</v>
      </c>
      <c r="F33" s="4">
        <f>+E33+D33+C33</f>
        <v>37007</v>
      </c>
      <c r="G33" s="4">
        <f>+F33*5%</f>
        <v>1850.3500000000001</v>
      </c>
    </row>
    <row r="34" spans="1:7">
      <c r="B34" s="4" t="s">
        <v>38</v>
      </c>
      <c r="C34" s="4">
        <v>0</v>
      </c>
      <c r="D34" s="4">
        <v>0</v>
      </c>
      <c r="E34" s="4">
        <v>0</v>
      </c>
      <c r="F34" s="4">
        <f>+E34+D34+C34</f>
        <v>0</v>
      </c>
      <c r="G34" s="4">
        <f>+F34*5%</f>
        <v>0</v>
      </c>
    </row>
    <row r="35" spans="1:7">
      <c r="B35" s="4" t="s">
        <v>39</v>
      </c>
      <c r="C35" s="4">
        <v>12990</v>
      </c>
      <c r="D35" s="4">
        <v>0</v>
      </c>
      <c r="E35" s="4">
        <v>0</v>
      </c>
      <c r="F35" s="4">
        <f t="shared" ref="F35:F37" si="6">+E35+D35+C35</f>
        <v>12990</v>
      </c>
      <c r="G35" s="4">
        <f t="shared" ref="G35:G37" si="7">+F35*5%</f>
        <v>649.5</v>
      </c>
    </row>
    <row r="36" spans="1:7">
      <c r="B36" s="4" t="s">
        <v>40</v>
      </c>
      <c r="C36" s="4">
        <v>0</v>
      </c>
      <c r="D36" s="4">
        <v>0</v>
      </c>
      <c r="E36" s="4">
        <v>6152.4</v>
      </c>
      <c r="F36" s="4">
        <f t="shared" si="6"/>
        <v>6152.4</v>
      </c>
      <c r="G36" s="4">
        <f t="shared" si="7"/>
        <v>307.62</v>
      </c>
    </row>
    <row r="37" spans="1:7">
      <c r="B37" s="4" t="s">
        <v>41</v>
      </c>
      <c r="C37" s="4">
        <v>0</v>
      </c>
      <c r="D37" s="4">
        <v>49756</v>
      </c>
      <c r="E37" s="4">
        <v>0</v>
      </c>
      <c r="F37" s="4">
        <f t="shared" si="6"/>
        <v>49756</v>
      </c>
      <c r="G37" s="4">
        <f t="shared" si="7"/>
        <v>2487.8000000000002</v>
      </c>
    </row>
    <row r="38" spans="1:7" s="1" customFormat="1">
      <c r="B38" s="5"/>
      <c r="C38" s="5">
        <f>SUM(C33:C37)</f>
        <v>49997</v>
      </c>
      <c r="D38" s="5">
        <f t="shared" ref="D38:G38" si="8">SUM(D33:D37)</f>
        <v>49756</v>
      </c>
      <c r="E38" s="5">
        <f t="shared" si="8"/>
        <v>6152.4</v>
      </c>
      <c r="F38" s="5">
        <f t="shared" si="8"/>
        <v>105905.4</v>
      </c>
      <c r="G38" s="5">
        <f t="shared" si="8"/>
        <v>5295.27</v>
      </c>
    </row>
    <row r="39" spans="1:7">
      <c r="B39" s="13" t="s">
        <v>51</v>
      </c>
      <c r="C39">
        <f>+C38*5%</f>
        <v>2499.8500000000004</v>
      </c>
      <c r="D39">
        <f t="shared" ref="D39:E39" si="9">+D38*5%</f>
        <v>2487.8000000000002</v>
      </c>
      <c r="E39">
        <f t="shared" si="9"/>
        <v>307.62</v>
      </c>
    </row>
    <row r="42" spans="1:7">
      <c r="A42" t="s">
        <v>45</v>
      </c>
    </row>
    <row r="43" spans="1:7">
      <c r="B43" s="4"/>
      <c r="C43" s="4" t="s">
        <v>8</v>
      </c>
      <c r="D43" s="4" t="s">
        <v>9</v>
      </c>
      <c r="E43" s="4" t="s">
        <v>10</v>
      </c>
      <c r="F43" s="4" t="s">
        <v>15</v>
      </c>
      <c r="G43" s="4" t="s">
        <v>35</v>
      </c>
    </row>
    <row r="44" spans="1:7">
      <c r="B44" s="4" t="s">
        <v>42</v>
      </c>
      <c r="C44" s="4">
        <v>2075</v>
      </c>
      <c r="D44" s="4">
        <v>0</v>
      </c>
      <c r="E44" s="4">
        <v>56166.5</v>
      </c>
      <c r="F44" s="4">
        <f>+E44+D44+C44</f>
        <v>58241.5</v>
      </c>
      <c r="G44" s="4">
        <f>+F44*14%</f>
        <v>8153.81</v>
      </c>
    </row>
    <row r="45" spans="1:7">
      <c r="B45" s="4" t="s">
        <v>43</v>
      </c>
      <c r="C45" s="4">
        <v>6220195</v>
      </c>
      <c r="D45" s="4">
        <v>6574821</v>
      </c>
      <c r="E45" s="4">
        <v>5570658</v>
      </c>
      <c r="F45" s="4">
        <f>+E45+D45+C45</f>
        <v>18365674</v>
      </c>
      <c r="G45" s="4">
        <f>+F45*5%</f>
        <v>918283.70000000007</v>
      </c>
    </row>
    <row r="46" spans="1:7" ht="15.75" thickBot="1"/>
    <row r="47" spans="1:7">
      <c r="E47" s="6" t="s">
        <v>46</v>
      </c>
      <c r="F47" s="7"/>
      <c r="G47" s="8">
        <f>+G44</f>
        <v>8153.81</v>
      </c>
    </row>
    <row r="48" spans="1:7" ht="15.75" thickBot="1">
      <c r="E48" s="9" t="s">
        <v>47</v>
      </c>
      <c r="F48" s="10"/>
      <c r="G48" s="11">
        <f>+G45</f>
        <v>918283.70000000007</v>
      </c>
    </row>
    <row r="50" spans="5:7">
      <c r="E50" t="s">
        <v>49</v>
      </c>
      <c r="G50" s="1">
        <f>SUM(G47:G48)</f>
        <v>926437.51000000013</v>
      </c>
    </row>
    <row r="51" spans="5:7">
      <c r="E51" t="s">
        <v>48</v>
      </c>
    </row>
    <row r="53" spans="5:7">
      <c r="E53" t="s">
        <v>50</v>
      </c>
    </row>
  </sheetData>
  <pageMargins left="0.7" right="0.7" top="0.2" bottom="0.75" header="0.3" footer="0.7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J32"/>
  <sheetViews>
    <sheetView workbookViewId="0">
      <selection activeCell="C13" sqref="C13"/>
    </sheetView>
  </sheetViews>
  <sheetFormatPr defaultRowHeight="15"/>
  <cols>
    <col min="1" max="1" width="4.28515625" style="17" customWidth="1"/>
    <col min="2" max="2" width="23.7109375" style="17" customWidth="1"/>
    <col min="3" max="5" width="11" style="17" bestFit="1" customWidth="1"/>
    <col min="6" max="7" width="12" style="17" bestFit="1" customWidth="1"/>
    <col min="8" max="8" width="12.5703125" style="17" bestFit="1" customWidth="1"/>
    <col min="9" max="16384" width="9.140625" style="17"/>
  </cols>
  <sheetData>
    <row r="2" spans="2:10" ht="18.75">
      <c r="B2" s="14" t="s">
        <v>76</v>
      </c>
      <c r="C2" s="15" t="s">
        <v>52</v>
      </c>
      <c r="D2" s="15"/>
      <c r="E2" s="15"/>
      <c r="F2" s="15"/>
      <c r="G2" s="15"/>
      <c r="H2" s="16"/>
    </row>
    <row r="3" spans="2:10">
      <c r="B3" s="18" t="s">
        <v>77</v>
      </c>
      <c r="C3" s="19"/>
      <c r="D3" s="19"/>
      <c r="E3" s="19"/>
      <c r="F3" s="20" t="s">
        <v>79</v>
      </c>
      <c r="G3" s="19"/>
      <c r="H3" s="21"/>
    </row>
    <row r="4" spans="2:10">
      <c r="B4" s="22"/>
      <c r="C4" s="23"/>
      <c r="D4" s="15"/>
      <c r="E4" s="15"/>
      <c r="F4" s="15"/>
      <c r="G4" s="15"/>
      <c r="H4" s="16"/>
    </row>
    <row r="5" spans="2:10">
      <c r="B5" s="24" t="s">
        <v>56</v>
      </c>
      <c r="C5" s="18" t="s">
        <v>53</v>
      </c>
      <c r="D5" s="25" t="s">
        <v>54</v>
      </c>
      <c r="E5" s="25" t="s">
        <v>55</v>
      </c>
      <c r="F5" s="25" t="s">
        <v>78</v>
      </c>
      <c r="G5" s="25" t="s">
        <v>15</v>
      </c>
      <c r="H5" s="26" t="s">
        <v>61</v>
      </c>
    </row>
    <row r="6" spans="2:10" ht="15.75" thickBot="1">
      <c r="B6" s="27" t="s">
        <v>57</v>
      </c>
      <c r="C6" s="28"/>
      <c r="D6" s="19"/>
      <c r="E6" s="19"/>
      <c r="F6" s="19"/>
      <c r="G6" s="19"/>
      <c r="H6" s="21"/>
    </row>
    <row r="7" spans="2:10" ht="15.75" thickTop="1">
      <c r="B7" s="24" t="s">
        <v>58</v>
      </c>
      <c r="C7" s="28">
        <v>10695</v>
      </c>
      <c r="D7" s="19">
        <v>107310</v>
      </c>
      <c r="E7" s="19">
        <v>7903</v>
      </c>
      <c r="F7" s="29">
        <v>20175</v>
      </c>
      <c r="G7" s="19">
        <f>+E7+D7+C7</f>
        <v>125908</v>
      </c>
      <c r="H7" s="21"/>
      <c r="J7" s="17">
        <f>+G7*14%</f>
        <v>17627.120000000003</v>
      </c>
    </row>
    <row r="8" spans="2:10">
      <c r="B8" s="24" t="s">
        <v>59</v>
      </c>
      <c r="C8" s="28">
        <v>54762</v>
      </c>
      <c r="D8" s="19">
        <v>49756</v>
      </c>
      <c r="E8" s="19">
        <v>6152.4</v>
      </c>
      <c r="F8" s="29">
        <v>62820</v>
      </c>
      <c r="G8" s="19">
        <f>+E8+D8+C8</f>
        <v>110670.39999999999</v>
      </c>
      <c r="H8" s="21">
        <v>10289</v>
      </c>
      <c r="I8" s="17" t="s">
        <v>63</v>
      </c>
      <c r="J8" s="17">
        <f>+G8*5%</f>
        <v>5533.52</v>
      </c>
    </row>
    <row r="9" spans="2:10">
      <c r="B9" s="24" t="s">
        <v>60</v>
      </c>
      <c r="C9" s="28">
        <v>9921754</v>
      </c>
      <c r="D9" s="19">
        <v>13097375</v>
      </c>
      <c r="E9" s="19">
        <v>11934868</v>
      </c>
      <c r="F9" s="29">
        <v>13208787</v>
      </c>
      <c r="G9" s="19">
        <f t="shared" ref="G9:G10" si="0">+E9+D9+C9</f>
        <v>34953997</v>
      </c>
      <c r="H9" s="21"/>
    </row>
    <row r="10" spans="2:10">
      <c r="B10" s="30" t="s">
        <v>62</v>
      </c>
      <c r="C10" s="31">
        <v>0</v>
      </c>
      <c r="D10" s="32">
        <v>748</v>
      </c>
      <c r="E10" s="32">
        <v>0</v>
      </c>
      <c r="F10" s="32"/>
      <c r="G10" s="32">
        <f t="shared" si="0"/>
        <v>748</v>
      </c>
      <c r="H10" s="33"/>
    </row>
    <row r="11" spans="2:10">
      <c r="B11" s="34" t="s">
        <v>15</v>
      </c>
      <c r="C11" s="35">
        <f>SUM(C7:C10)</f>
        <v>9987211</v>
      </c>
      <c r="D11" s="35">
        <f t="shared" ref="D11:G11" si="1">SUM(D7:D10)</f>
        <v>13255189</v>
      </c>
      <c r="E11" s="35">
        <f t="shared" si="1"/>
        <v>11948923.4</v>
      </c>
      <c r="F11" s="35">
        <f t="shared" si="1"/>
        <v>13291782</v>
      </c>
      <c r="G11" s="35">
        <f t="shared" si="1"/>
        <v>35191323.399999999</v>
      </c>
      <c r="H11" s="36"/>
    </row>
    <row r="12" spans="2:10">
      <c r="B12" s="23"/>
      <c r="C12" s="15"/>
      <c r="D12" s="15"/>
      <c r="E12" s="15"/>
      <c r="F12" s="15"/>
      <c r="G12" s="15"/>
      <c r="H12" s="16"/>
    </row>
    <row r="13" spans="2:10">
      <c r="B13" s="28" t="s">
        <v>64</v>
      </c>
      <c r="C13" s="19">
        <v>1497</v>
      </c>
      <c r="D13" s="19">
        <v>15023</v>
      </c>
      <c r="E13" s="19">
        <v>1106</v>
      </c>
      <c r="F13" s="29">
        <v>2825</v>
      </c>
      <c r="G13" s="19">
        <f>+E13+D13+C13</f>
        <v>17626</v>
      </c>
      <c r="H13" s="21"/>
    </row>
    <row r="14" spans="2:10">
      <c r="B14" s="28" t="s">
        <v>65</v>
      </c>
      <c r="C14" s="19">
        <v>2726.65</v>
      </c>
      <c r="D14" s="19">
        <v>2488</v>
      </c>
      <c r="E14" s="19">
        <v>307.60000000000002</v>
      </c>
      <c r="F14" s="29">
        <v>3141</v>
      </c>
      <c r="G14" s="19">
        <f>+E14+D14+C14</f>
        <v>5522.25</v>
      </c>
      <c r="H14" s="21"/>
    </row>
    <row r="15" spans="2:10">
      <c r="B15" s="34" t="s">
        <v>67</v>
      </c>
      <c r="C15" s="35">
        <f t="shared" ref="C15:G15" si="2">SUM(C13:C14)</f>
        <v>4223.6499999999996</v>
      </c>
      <c r="D15" s="35">
        <f t="shared" si="2"/>
        <v>17511</v>
      </c>
      <c r="E15" s="35">
        <f t="shared" si="2"/>
        <v>1413.6</v>
      </c>
      <c r="F15" s="35">
        <f t="shared" si="2"/>
        <v>5966</v>
      </c>
      <c r="G15" s="35">
        <f t="shared" si="2"/>
        <v>23148.25</v>
      </c>
      <c r="H15" s="36"/>
    </row>
    <row r="16" spans="2:10">
      <c r="B16" s="31"/>
      <c r="C16" s="32"/>
      <c r="D16" s="32"/>
      <c r="E16" s="32"/>
      <c r="F16" s="32"/>
      <c r="G16" s="32"/>
      <c r="H16" s="33"/>
    </row>
    <row r="17" spans="1:10">
      <c r="B17" s="34" t="s">
        <v>66</v>
      </c>
      <c r="C17" s="35">
        <f>+C9*1%</f>
        <v>99217.540000000008</v>
      </c>
      <c r="D17" s="35">
        <f t="shared" ref="D17:G17" si="3">+D9*1%</f>
        <v>130973.75</v>
      </c>
      <c r="E17" s="35">
        <f t="shared" si="3"/>
        <v>119348.68000000001</v>
      </c>
      <c r="F17" s="35">
        <f t="shared" si="3"/>
        <v>132087.87</v>
      </c>
      <c r="G17" s="35">
        <f t="shared" si="3"/>
        <v>349539.97000000003</v>
      </c>
      <c r="H17" s="36"/>
      <c r="J17" s="17" t="s">
        <v>80</v>
      </c>
    </row>
    <row r="18" spans="1:10">
      <c r="B18" s="37"/>
      <c r="C18" s="23"/>
      <c r="D18" s="15"/>
      <c r="E18" s="15"/>
      <c r="F18" s="15"/>
      <c r="G18" s="15"/>
      <c r="H18" s="16"/>
    </row>
    <row r="19" spans="1:10" ht="15.75" thickBot="1">
      <c r="B19" s="38" t="s">
        <v>68</v>
      </c>
      <c r="C19" s="28"/>
      <c r="D19" s="19"/>
      <c r="E19" s="19"/>
      <c r="F19" s="19"/>
      <c r="G19" s="19"/>
      <c r="H19" s="21"/>
    </row>
    <row r="20" spans="1:10" ht="15.75" thickTop="1">
      <c r="B20" s="24" t="s">
        <v>69</v>
      </c>
      <c r="C20" s="28">
        <v>99585</v>
      </c>
      <c r="D20" s="19">
        <v>62199.5</v>
      </c>
      <c r="E20" s="19">
        <v>61156.25</v>
      </c>
      <c r="F20" s="29">
        <v>658707</v>
      </c>
      <c r="G20" s="19">
        <f t="shared" ref="G20:G21" si="4">+E20+D20+C20</f>
        <v>222940.75</v>
      </c>
      <c r="H20" s="21" t="s">
        <v>52</v>
      </c>
    </row>
    <row r="21" spans="1:10">
      <c r="B21" s="39" t="s">
        <v>70</v>
      </c>
      <c r="C21" s="31">
        <v>6122685.3399999999</v>
      </c>
      <c r="D21" s="32">
        <v>7553788.71</v>
      </c>
      <c r="E21" s="32">
        <v>7149501.7599999998</v>
      </c>
      <c r="F21" s="32">
        <v>13087793.67</v>
      </c>
      <c r="G21" s="32">
        <f t="shared" si="4"/>
        <v>20825975.809999999</v>
      </c>
      <c r="H21" s="33" t="s">
        <v>52</v>
      </c>
    </row>
    <row r="22" spans="1:10">
      <c r="B22" s="34" t="s">
        <v>15</v>
      </c>
      <c r="C22" s="35">
        <f t="shared" ref="C22:G22" si="5">SUM(C20:C21)</f>
        <v>6222270.3399999999</v>
      </c>
      <c r="D22" s="35">
        <f t="shared" si="5"/>
        <v>7615988.21</v>
      </c>
      <c r="E22" s="35">
        <f t="shared" si="5"/>
        <v>7210658.0099999998</v>
      </c>
      <c r="F22" s="35">
        <f t="shared" si="5"/>
        <v>13746500.67</v>
      </c>
      <c r="G22" s="35">
        <f t="shared" si="5"/>
        <v>21048916.559999999</v>
      </c>
      <c r="H22" s="36"/>
    </row>
    <row r="23" spans="1:10">
      <c r="B23" s="37"/>
      <c r="C23" s="23"/>
      <c r="D23" s="15"/>
      <c r="E23" s="15"/>
      <c r="F23" s="15"/>
      <c r="G23" s="15"/>
      <c r="H23" s="16"/>
    </row>
    <row r="24" spans="1:10">
      <c r="A24" s="17" t="s">
        <v>52</v>
      </c>
      <c r="B24" s="40" t="s">
        <v>71</v>
      </c>
      <c r="C24" s="28">
        <v>13941.9</v>
      </c>
      <c r="D24" s="19">
        <v>8707.7999999999993</v>
      </c>
      <c r="E24" s="19">
        <v>8561.8700000000008</v>
      </c>
      <c r="F24" s="29">
        <v>92220</v>
      </c>
      <c r="G24" s="19">
        <f t="shared" ref="G24:G25" si="6">+E24+D24+C24</f>
        <v>31211.57</v>
      </c>
      <c r="H24" s="21"/>
    </row>
    <row r="25" spans="1:10">
      <c r="B25" s="30" t="s">
        <v>72</v>
      </c>
      <c r="C25" s="31">
        <v>306134.55</v>
      </c>
      <c r="D25" s="32">
        <v>377690.46</v>
      </c>
      <c r="E25" s="32">
        <v>357473.6</v>
      </c>
      <c r="F25" s="32">
        <v>654381.79</v>
      </c>
      <c r="G25" s="32">
        <f t="shared" si="6"/>
        <v>1041298.6100000001</v>
      </c>
      <c r="H25" s="33"/>
    </row>
    <row r="26" spans="1:10">
      <c r="B26" s="34" t="s">
        <v>73</v>
      </c>
      <c r="C26" s="35">
        <f t="shared" ref="C26:G26" si="7">SUM(C24:C25)</f>
        <v>320076.45</v>
      </c>
      <c r="D26" s="35">
        <f t="shared" si="7"/>
        <v>386398.26</v>
      </c>
      <c r="E26" s="35">
        <f t="shared" si="7"/>
        <v>366035.47</v>
      </c>
      <c r="F26" s="35">
        <f t="shared" si="7"/>
        <v>746601.79</v>
      </c>
      <c r="G26" s="35">
        <f t="shared" si="7"/>
        <v>1072510.1800000002</v>
      </c>
      <c r="H26" s="36" t="s">
        <v>52</v>
      </c>
    </row>
    <row r="27" spans="1:10">
      <c r="B27" s="28"/>
      <c r="C27" s="19"/>
      <c r="D27" s="19"/>
      <c r="E27" s="19"/>
      <c r="F27" s="19"/>
      <c r="G27" s="19"/>
      <c r="H27" s="21"/>
    </row>
    <row r="28" spans="1:10">
      <c r="B28" s="28"/>
      <c r="C28" s="19"/>
      <c r="D28" s="19"/>
      <c r="E28" s="19"/>
      <c r="F28" s="19"/>
      <c r="G28" s="19"/>
      <c r="H28" s="21"/>
    </row>
    <row r="29" spans="1:10">
      <c r="B29" s="37" t="s">
        <v>74</v>
      </c>
      <c r="C29" s="23">
        <f>+C26-C15</f>
        <v>315852.79999999999</v>
      </c>
      <c r="D29" s="15">
        <f t="shared" ref="D29:G29" si="8">+D26-D15</f>
        <v>368887.26</v>
      </c>
      <c r="E29" s="15">
        <f t="shared" si="8"/>
        <v>364621.87</v>
      </c>
      <c r="F29" s="15">
        <f>+F26-F15</f>
        <v>740635.79</v>
      </c>
      <c r="G29" s="15">
        <f t="shared" si="8"/>
        <v>1049361.9300000002</v>
      </c>
      <c r="H29" s="16" t="s">
        <v>75</v>
      </c>
    </row>
    <row r="30" spans="1:10">
      <c r="B30" s="30" t="s">
        <v>66</v>
      </c>
      <c r="C30" s="41">
        <v>99217.54</v>
      </c>
      <c r="D30" s="42">
        <v>130973.8</v>
      </c>
      <c r="E30" s="42">
        <v>119348.7</v>
      </c>
      <c r="F30" s="42">
        <v>132087.87</v>
      </c>
      <c r="G30" s="32">
        <f>+E30+D30+C30</f>
        <v>349540.04</v>
      </c>
      <c r="H30" s="33" t="s">
        <v>75</v>
      </c>
    </row>
    <row r="31" spans="1:10">
      <c r="B31" s="34" t="s">
        <v>15</v>
      </c>
      <c r="C31" s="35">
        <f>+C30+C29</f>
        <v>415070.33999999997</v>
      </c>
      <c r="D31" s="35">
        <f t="shared" ref="D31:G31" si="9">+D30+D29</f>
        <v>499861.06</v>
      </c>
      <c r="E31" s="35">
        <f t="shared" si="9"/>
        <v>483970.57</v>
      </c>
      <c r="F31" s="35">
        <f t="shared" si="9"/>
        <v>872723.66</v>
      </c>
      <c r="G31" s="35">
        <f t="shared" si="9"/>
        <v>1398901.9700000002</v>
      </c>
      <c r="H31" s="36"/>
    </row>
    <row r="32" spans="1:10">
      <c r="B32" s="41"/>
      <c r="C32" s="42"/>
      <c r="D32" s="42"/>
      <c r="E32" s="42"/>
      <c r="F32" s="42"/>
      <c r="G32" s="42"/>
      <c r="H32" s="33"/>
    </row>
  </sheetData>
  <pageMargins left="0.17" right="0.1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171"/>
  <sheetViews>
    <sheetView tabSelected="1" topLeftCell="A13" workbookViewId="0">
      <selection activeCell="C22" sqref="C22"/>
    </sheetView>
  </sheetViews>
  <sheetFormatPr defaultRowHeight="15"/>
  <cols>
    <col min="1" max="1" width="3.85546875" customWidth="1"/>
    <col min="2" max="2" width="24.140625" customWidth="1"/>
    <col min="3" max="3" width="9" bestFit="1" customWidth="1"/>
    <col min="4" max="4" width="9.28515625" customWidth="1"/>
    <col min="5" max="5" width="10" customWidth="1"/>
    <col min="6" max="6" width="11.7109375" customWidth="1"/>
    <col min="7" max="7" width="9" bestFit="1" customWidth="1"/>
    <col min="8" max="8" width="7.7109375" customWidth="1"/>
    <col min="10" max="10" width="12.5703125" bestFit="1" customWidth="1"/>
  </cols>
  <sheetData>
    <row r="2" spans="2:8">
      <c r="B2" s="59"/>
      <c r="C2" s="60"/>
      <c r="D2" s="70" t="s">
        <v>81</v>
      </c>
      <c r="E2" s="60"/>
      <c r="F2" s="60"/>
      <c r="G2" s="60"/>
      <c r="H2" s="61"/>
    </row>
    <row r="3" spans="2:8">
      <c r="B3" s="62"/>
      <c r="C3" s="63"/>
      <c r="D3" s="63"/>
      <c r="E3" s="63"/>
      <c r="F3" s="63"/>
      <c r="G3" s="63"/>
      <c r="H3" s="64"/>
    </row>
    <row r="4" spans="2:8" ht="18.75">
      <c r="B4" s="14" t="s">
        <v>76</v>
      </c>
      <c r="C4" s="15" t="s">
        <v>52</v>
      </c>
      <c r="D4" s="15"/>
      <c r="E4" s="15"/>
      <c r="F4" s="15"/>
      <c r="G4" s="15"/>
      <c r="H4" s="16"/>
    </row>
    <row r="5" spans="2:8">
      <c r="B5" s="18" t="s">
        <v>77</v>
      </c>
      <c r="C5" s="19"/>
      <c r="D5" s="19"/>
      <c r="E5" s="19"/>
      <c r="F5" s="20"/>
      <c r="G5" s="19"/>
      <c r="H5" s="21"/>
    </row>
    <row r="6" spans="2:8">
      <c r="B6" s="43"/>
      <c r="C6" s="44"/>
      <c r="D6" s="44"/>
      <c r="E6" s="44"/>
      <c r="F6" s="44"/>
      <c r="G6" s="44"/>
      <c r="H6" s="44"/>
    </row>
    <row r="7" spans="2:8">
      <c r="B7" s="44" t="s">
        <v>56</v>
      </c>
      <c r="C7" s="43" t="s">
        <v>53</v>
      </c>
      <c r="D7" s="43" t="s">
        <v>54</v>
      </c>
      <c r="E7" s="43" t="s">
        <v>55</v>
      </c>
      <c r="F7" s="43" t="s">
        <v>78</v>
      </c>
      <c r="G7" s="43" t="s">
        <v>15</v>
      </c>
      <c r="H7" s="43"/>
    </row>
    <row r="8" spans="2:8">
      <c r="B8" s="45" t="s">
        <v>57</v>
      </c>
      <c r="C8" s="37"/>
      <c r="D8" s="37"/>
      <c r="E8" s="37"/>
      <c r="F8" s="37"/>
      <c r="G8" s="37"/>
      <c r="H8" s="37"/>
    </row>
    <row r="9" spans="2:8">
      <c r="B9" s="44" t="s">
        <v>58</v>
      </c>
      <c r="C9" s="44">
        <v>10695</v>
      </c>
      <c r="D9" s="44">
        <v>279055</v>
      </c>
      <c r="E9" s="44">
        <v>59163</v>
      </c>
      <c r="F9" s="46">
        <v>20175</v>
      </c>
      <c r="G9" s="44">
        <f>+F9+E9+D9+C9</f>
        <v>369088</v>
      </c>
      <c r="H9" s="44"/>
    </row>
    <row r="10" spans="2:8">
      <c r="B10" s="44" t="s">
        <v>59</v>
      </c>
      <c r="C10" s="44">
        <v>54763</v>
      </c>
      <c r="D10" s="44">
        <v>56518</v>
      </c>
      <c r="E10" s="44">
        <v>6152</v>
      </c>
      <c r="F10" s="46">
        <v>102243</v>
      </c>
      <c r="G10" s="44">
        <f t="shared" ref="G10:G12" si="0">+F10+E10+D10+C10</f>
        <v>219676</v>
      </c>
      <c r="H10" s="44"/>
    </row>
    <row r="11" spans="2:8">
      <c r="B11" s="44" t="s">
        <v>60</v>
      </c>
      <c r="C11" s="44">
        <v>10202896</v>
      </c>
      <c r="D11" s="44">
        <v>13068780</v>
      </c>
      <c r="E11" s="44">
        <v>11616601</v>
      </c>
      <c r="F11" s="46">
        <v>12252941</v>
      </c>
      <c r="G11" s="44">
        <f t="shared" si="0"/>
        <v>47141218</v>
      </c>
      <c r="H11" s="44"/>
    </row>
    <row r="12" spans="2:8">
      <c r="B12" s="44" t="s">
        <v>62</v>
      </c>
      <c r="C12" s="44">
        <v>0</v>
      </c>
      <c r="D12" s="44">
        <v>748</v>
      </c>
      <c r="E12" s="44">
        <v>0</v>
      </c>
      <c r="F12" s="44">
        <v>0</v>
      </c>
      <c r="G12" s="44">
        <f t="shared" si="0"/>
        <v>748</v>
      </c>
      <c r="H12" s="44"/>
    </row>
    <row r="13" spans="2:8">
      <c r="B13" s="43" t="s">
        <v>104</v>
      </c>
      <c r="C13" s="43">
        <f>SUM(C9:C12)</f>
        <v>10268354</v>
      </c>
      <c r="D13" s="43">
        <f t="shared" ref="D13:G13" si="1">SUM(D9:D12)</f>
        <v>13405101</v>
      </c>
      <c r="E13" s="43">
        <f t="shared" si="1"/>
        <v>11681916</v>
      </c>
      <c r="F13" s="43">
        <f t="shared" si="1"/>
        <v>12375359</v>
      </c>
      <c r="G13" s="43">
        <f>SUM(G9:G12)</f>
        <v>47730730</v>
      </c>
      <c r="H13" s="44"/>
    </row>
    <row r="14" spans="2:8">
      <c r="B14" s="43" t="s">
        <v>105</v>
      </c>
      <c r="C14" s="43">
        <v>0</v>
      </c>
      <c r="D14" s="43">
        <v>10289</v>
      </c>
      <c r="E14" s="43">
        <v>0</v>
      </c>
      <c r="F14" s="43">
        <v>0</v>
      </c>
      <c r="G14" s="43">
        <f>+F14+E14+D14+C14</f>
        <v>10289</v>
      </c>
      <c r="H14" s="44"/>
    </row>
    <row r="15" spans="2:8">
      <c r="B15" s="43" t="s">
        <v>106</v>
      </c>
      <c r="C15" s="43">
        <f>+C13-C14</f>
        <v>10268354</v>
      </c>
      <c r="D15" s="43">
        <f t="shared" ref="D15:G15" si="2">+D13-D14</f>
        <v>13394812</v>
      </c>
      <c r="E15" s="43">
        <f t="shared" si="2"/>
        <v>11681916</v>
      </c>
      <c r="F15" s="43">
        <f t="shared" si="2"/>
        <v>12375359</v>
      </c>
      <c r="G15" s="43">
        <f t="shared" si="2"/>
        <v>47720441</v>
      </c>
      <c r="H15" s="44"/>
    </row>
    <row r="16" spans="2:8">
      <c r="B16" s="44"/>
      <c r="C16" s="44"/>
      <c r="D16" s="44"/>
      <c r="E16" s="44"/>
      <c r="F16" s="44"/>
      <c r="G16" s="44"/>
      <c r="H16" s="44"/>
    </row>
    <row r="17" spans="2:13">
      <c r="B17" s="44" t="s">
        <v>64</v>
      </c>
      <c r="C17" s="49">
        <v>1497</v>
      </c>
      <c r="D17" s="49">
        <v>39068</v>
      </c>
      <c r="E17" s="49">
        <v>8283</v>
      </c>
      <c r="F17" s="50">
        <v>2825</v>
      </c>
      <c r="G17" s="49">
        <f>+F17+E17+D17+C17</f>
        <v>51673</v>
      </c>
      <c r="H17" s="44"/>
    </row>
    <row r="18" spans="2:13">
      <c r="B18" s="44" t="s">
        <v>65</v>
      </c>
      <c r="C18" s="49">
        <v>2726.65</v>
      </c>
      <c r="D18" s="49">
        <v>2826</v>
      </c>
      <c r="E18" s="49">
        <v>307.60000000000002</v>
      </c>
      <c r="F18" s="50">
        <v>5112</v>
      </c>
      <c r="G18" s="49">
        <f>+F18+E18+D18+C18</f>
        <v>10972.25</v>
      </c>
      <c r="H18" s="44"/>
    </row>
    <row r="19" spans="2:13">
      <c r="B19" s="43" t="s">
        <v>67</v>
      </c>
      <c r="C19" s="48">
        <f t="shared" ref="C19:G19" si="3">SUM(C17:C18)</f>
        <v>4223.6499999999996</v>
      </c>
      <c r="D19" s="48">
        <f t="shared" si="3"/>
        <v>41894</v>
      </c>
      <c r="E19" s="48">
        <f t="shared" si="3"/>
        <v>8590.6</v>
      </c>
      <c r="F19" s="48">
        <f t="shared" si="3"/>
        <v>7937</v>
      </c>
      <c r="G19" s="48">
        <f t="shared" si="3"/>
        <v>62645.25</v>
      </c>
      <c r="H19" s="44"/>
      <c r="I19" t="s">
        <v>90</v>
      </c>
    </row>
    <row r="20" spans="2:13">
      <c r="B20" s="44"/>
      <c r="C20" s="44"/>
      <c r="D20" s="44"/>
      <c r="E20" s="44"/>
      <c r="F20" s="44"/>
      <c r="G20" s="44"/>
      <c r="H20" s="44"/>
    </row>
    <row r="21" spans="2:13">
      <c r="B21" s="51" t="s">
        <v>82</v>
      </c>
      <c r="C21" s="52">
        <f>+C11*1%</f>
        <v>102028.96</v>
      </c>
      <c r="D21" s="52">
        <f t="shared" ref="D21:G21" si="4">+D11*1%</f>
        <v>130687.8</v>
      </c>
      <c r="E21" s="52">
        <f t="shared" si="4"/>
        <v>116166.01000000001</v>
      </c>
      <c r="F21" s="52">
        <f t="shared" si="4"/>
        <v>122529.41</v>
      </c>
      <c r="G21" s="52">
        <f t="shared" si="4"/>
        <v>471412.18</v>
      </c>
      <c r="H21" s="53"/>
    </row>
    <row r="22" spans="2:13">
      <c r="B22" s="44" t="s">
        <v>83</v>
      </c>
      <c r="C22" s="44">
        <v>99218</v>
      </c>
      <c r="D22" s="44">
        <v>130974</v>
      </c>
      <c r="E22" s="44">
        <v>119349</v>
      </c>
      <c r="F22" s="44">
        <v>275195</v>
      </c>
      <c r="G22" s="44">
        <f>+F22+E22+D22+C22</f>
        <v>624736</v>
      </c>
      <c r="H22" s="44">
        <v>153324</v>
      </c>
      <c r="I22" t="s">
        <v>87</v>
      </c>
    </row>
    <row r="23" spans="2:13">
      <c r="B23" s="44" t="s">
        <v>6</v>
      </c>
      <c r="C23" s="44" t="s">
        <v>84</v>
      </c>
      <c r="D23" s="44" t="s">
        <v>84</v>
      </c>
      <c r="E23" s="44" t="s">
        <v>84</v>
      </c>
      <c r="F23" s="44" t="s">
        <v>85</v>
      </c>
      <c r="G23" s="44"/>
      <c r="H23" s="44"/>
    </row>
    <row r="24" spans="2:13">
      <c r="B24" s="44"/>
      <c r="C24" s="44"/>
      <c r="D24" s="44"/>
      <c r="E24" s="44"/>
      <c r="F24" s="56" t="s">
        <v>86</v>
      </c>
      <c r="G24" s="55"/>
      <c r="H24" s="44"/>
    </row>
    <row r="25" spans="2:13">
      <c r="B25" s="43" t="s">
        <v>68</v>
      </c>
      <c r="C25" s="44"/>
      <c r="D25" s="44"/>
      <c r="E25" s="44"/>
      <c r="F25" s="44"/>
      <c r="G25" s="44"/>
      <c r="H25" s="44"/>
    </row>
    <row r="26" spans="2:13">
      <c r="B26" s="44" t="s">
        <v>69</v>
      </c>
      <c r="C26" s="44">
        <v>99585</v>
      </c>
      <c r="D26" s="49">
        <v>62201</v>
      </c>
      <c r="E26" s="49">
        <v>61156</v>
      </c>
      <c r="F26" s="46">
        <v>658707</v>
      </c>
      <c r="G26" s="49">
        <f>+F26+E26+D26+C26</f>
        <v>881649</v>
      </c>
      <c r="H26" s="44" t="s">
        <v>52</v>
      </c>
    </row>
    <row r="27" spans="2:13">
      <c r="B27" s="43" t="s">
        <v>70</v>
      </c>
      <c r="C27" s="49">
        <v>6122686</v>
      </c>
      <c r="D27" s="49">
        <v>7442413</v>
      </c>
      <c r="E27" s="49">
        <v>7149503</v>
      </c>
      <c r="F27" s="49">
        <v>23869750</v>
      </c>
      <c r="G27" s="49">
        <f>+F27+E27+D27+C27</f>
        <v>44584352</v>
      </c>
      <c r="H27" s="44" t="s">
        <v>52</v>
      </c>
    </row>
    <row r="28" spans="2:13">
      <c r="B28" s="43" t="s">
        <v>15</v>
      </c>
      <c r="C28" s="48">
        <f t="shared" ref="C28:G28" si="5">SUM(C26:C27)</f>
        <v>6222271</v>
      </c>
      <c r="D28" s="48">
        <f t="shared" si="5"/>
        <v>7504614</v>
      </c>
      <c r="E28" s="48">
        <f t="shared" si="5"/>
        <v>7210659</v>
      </c>
      <c r="F28" s="48">
        <f t="shared" si="5"/>
        <v>24528457</v>
      </c>
      <c r="G28" s="48">
        <f t="shared" si="5"/>
        <v>45466001</v>
      </c>
      <c r="H28" s="44"/>
      <c r="M28" s="54"/>
    </row>
    <row r="29" spans="2:13">
      <c r="B29" s="44"/>
      <c r="C29" s="44"/>
      <c r="D29" s="44"/>
      <c r="E29" s="44"/>
      <c r="F29" s="44"/>
      <c r="G29" s="49"/>
      <c r="H29" s="44"/>
    </row>
    <row r="30" spans="2:13">
      <c r="B30" s="47" t="s">
        <v>71</v>
      </c>
      <c r="C30" s="49">
        <v>13941.9</v>
      </c>
      <c r="D30" s="49">
        <v>8707.7999999999993</v>
      </c>
      <c r="E30" s="49">
        <v>8561.8700000000008</v>
      </c>
      <c r="F30" s="50">
        <v>92220</v>
      </c>
      <c r="G30" s="49">
        <f>+F30+E30+D30+C30</f>
        <v>123431.56999999999</v>
      </c>
      <c r="H30" s="44"/>
    </row>
    <row r="31" spans="2:13">
      <c r="B31" s="44" t="s">
        <v>72</v>
      </c>
      <c r="C31" s="49">
        <v>306134.55</v>
      </c>
      <c r="D31" s="49">
        <v>372124</v>
      </c>
      <c r="E31" s="49">
        <v>357473</v>
      </c>
      <c r="F31" s="49">
        <v>1193511</v>
      </c>
      <c r="G31" s="49">
        <f>+F31+E31+D31+C31</f>
        <v>2229242.5499999998</v>
      </c>
      <c r="H31" s="44"/>
    </row>
    <row r="32" spans="2:13">
      <c r="B32" s="43" t="s">
        <v>73</v>
      </c>
      <c r="C32" s="48">
        <f t="shared" ref="C32:F32" si="6">SUM(C30:C31)</f>
        <v>320076.45</v>
      </c>
      <c r="D32" s="48">
        <f t="shared" si="6"/>
        <v>380831.8</v>
      </c>
      <c r="E32" s="48">
        <f t="shared" si="6"/>
        <v>366034.87</v>
      </c>
      <c r="F32" s="48">
        <f t="shared" si="6"/>
        <v>1285731</v>
      </c>
      <c r="G32" s="48">
        <f>SUM(G30:G31)</f>
        <v>2352674.1199999996</v>
      </c>
      <c r="H32" s="49" t="s">
        <v>52</v>
      </c>
    </row>
    <row r="33" spans="2:10">
      <c r="B33" s="57" t="s">
        <v>88</v>
      </c>
      <c r="C33" s="58">
        <f>+C32-C19</f>
        <v>315852.79999999999</v>
      </c>
      <c r="D33" s="58">
        <f>+D32-D19</f>
        <v>338937.8</v>
      </c>
      <c r="E33" s="58">
        <f>+E32-E19</f>
        <v>357444.27</v>
      </c>
      <c r="F33" s="58">
        <f>+F32-F19</f>
        <v>1277794</v>
      </c>
      <c r="G33" s="58">
        <f>+F33+E33+D33+C33</f>
        <v>2290028.87</v>
      </c>
      <c r="H33" s="49"/>
    </row>
    <row r="34" spans="2:10">
      <c r="B34" s="44" t="s">
        <v>83</v>
      </c>
      <c r="C34" s="44">
        <v>315853</v>
      </c>
      <c r="D34" s="44">
        <v>368887</v>
      </c>
      <c r="E34" s="44">
        <v>364622</v>
      </c>
      <c r="F34" s="44">
        <v>0</v>
      </c>
      <c r="G34" s="58">
        <f>+F34+E34+D34+C34</f>
        <v>1049362</v>
      </c>
      <c r="H34" s="44">
        <v>37127</v>
      </c>
      <c r="I34" t="s">
        <v>89</v>
      </c>
    </row>
    <row r="35" spans="2:10">
      <c r="B35" s="44"/>
      <c r="C35" s="49"/>
      <c r="D35" s="49"/>
      <c r="E35" s="49"/>
      <c r="F35" s="49"/>
      <c r="G35" s="49">
        <f>+G33-G34</f>
        <v>1240666.8700000001</v>
      </c>
      <c r="H35" s="44"/>
    </row>
    <row r="36" spans="2:10">
      <c r="B36" s="44"/>
      <c r="C36" s="48"/>
      <c r="D36" s="48"/>
      <c r="E36" s="48"/>
      <c r="F36" s="48"/>
      <c r="G36" s="49"/>
      <c r="H36" s="44"/>
    </row>
    <row r="37" spans="2:10">
      <c r="B37" s="17"/>
      <c r="C37" s="17"/>
      <c r="D37" s="17"/>
      <c r="E37" s="17"/>
      <c r="F37" s="17"/>
      <c r="G37" s="17"/>
      <c r="H37" s="17"/>
    </row>
    <row r="38" spans="2:10">
      <c r="B38" s="17"/>
      <c r="C38" s="17"/>
      <c r="D38" s="17"/>
      <c r="E38" s="17"/>
      <c r="F38" s="17"/>
      <c r="G38" s="17"/>
      <c r="H38" s="17"/>
    </row>
    <row r="39" spans="2:10">
      <c r="B39" s="17"/>
      <c r="C39" s="17"/>
      <c r="D39" s="17"/>
      <c r="E39" s="17"/>
      <c r="F39" s="17"/>
      <c r="G39" s="17"/>
      <c r="H39" s="17"/>
    </row>
    <row r="40" spans="2:10">
      <c r="B40" s="34" t="s">
        <v>103</v>
      </c>
      <c r="C40" s="67"/>
      <c r="D40" s="67"/>
      <c r="E40" s="67"/>
      <c r="F40" s="67"/>
      <c r="G40" s="67"/>
      <c r="H40" s="67"/>
      <c r="I40" s="68"/>
      <c r="J40" s="69"/>
    </row>
    <row r="41" spans="2:10" s="1" customFormat="1">
      <c r="B41" s="43" t="s">
        <v>94</v>
      </c>
      <c r="C41" s="65" t="s">
        <v>52</v>
      </c>
      <c r="D41" s="43" t="s">
        <v>96</v>
      </c>
      <c r="E41" s="43" t="s">
        <v>51</v>
      </c>
      <c r="F41" s="43" t="s">
        <v>97</v>
      </c>
      <c r="G41" s="43"/>
      <c r="H41" s="43" t="s">
        <v>98</v>
      </c>
      <c r="I41" s="5"/>
      <c r="J41" s="5"/>
    </row>
    <row r="42" spans="2:10">
      <c r="B42" s="44" t="s">
        <v>91</v>
      </c>
      <c r="C42" s="44">
        <v>4504319</v>
      </c>
      <c r="D42" s="44">
        <v>225219</v>
      </c>
      <c r="E42" s="44">
        <v>1971</v>
      </c>
      <c r="F42" s="44">
        <f>+D42-E42</f>
        <v>223248</v>
      </c>
      <c r="G42" s="44"/>
      <c r="H42" s="49">
        <f>+F42*1.5%*8</f>
        <v>26789.759999999998</v>
      </c>
      <c r="I42" s="5" t="s">
        <v>99</v>
      </c>
      <c r="J42" s="4"/>
    </row>
    <row r="43" spans="2:10">
      <c r="B43" s="44" t="s">
        <v>92</v>
      </c>
      <c r="C43" s="44">
        <v>3219620</v>
      </c>
      <c r="D43" s="44">
        <v>160980</v>
      </c>
      <c r="E43" s="44">
        <v>3141</v>
      </c>
      <c r="F43" s="44">
        <f>+D43-E43</f>
        <v>157839</v>
      </c>
      <c r="G43" s="44"/>
      <c r="H43" s="49">
        <f>+F43*1.5%*7</f>
        <v>16573.095000000001</v>
      </c>
      <c r="I43" s="5" t="s">
        <v>100</v>
      </c>
      <c r="J43" s="4"/>
    </row>
    <row r="44" spans="2:10">
      <c r="B44" s="44" t="s">
        <v>93</v>
      </c>
      <c r="C44" s="44">
        <v>16145812</v>
      </c>
      <c r="D44" s="44">
        <v>807313</v>
      </c>
      <c r="E44" s="44">
        <v>0</v>
      </c>
      <c r="F44" s="44">
        <f>+D44-E44</f>
        <v>807313</v>
      </c>
      <c r="G44" s="44"/>
      <c r="H44" s="49">
        <f>+F44*1.5%*6</f>
        <v>72658.17</v>
      </c>
      <c r="I44" s="5" t="s">
        <v>101</v>
      </c>
      <c r="J44" s="4"/>
    </row>
    <row r="45" spans="2:10" s="1" customFormat="1">
      <c r="B45" s="43" t="s">
        <v>15</v>
      </c>
      <c r="C45" s="43">
        <f>SUM(C42:C44)</f>
        <v>23869751</v>
      </c>
      <c r="D45" s="43">
        <f>SUM(D42:D44)</f>
        <v>1193512</v>
      </c>
      <c r="E45" s="43">
        <f>SUM(E42:E44)</f>
        <v>5112</v>
      </c>
      <c r="F45" s="43">
        <f>SUM(F42:F44)</f>
        <v>1188400</v>
      </c>
      <c r="G45" s="43"/>
      <c r="H45" s="48">
        <f>SUM(H42:H44)</f>
        <v>116021.02499999999</v>
      </c>
      <c r="I45" s="5"/>
      <c r="J45" s="5"/>
    </row>
    <row r="46" spans="2:10" s="1" customFormat="1">
      <c r="B46" s="43" t="s">
        <v>95</v>
      </c>
      <c r="C46" s="43"/>
      <c r="D46" s="43"/>
      <c r="E46" s="43"/>
      <c r="F46" s="43"/>
      <c r="G46" s="43"/>
      <c r="H46" s="43"/>
      <c r="I46" s="5"/>
      <c r="J46" s="5"/>
    </row>
    <row r="47" spans="2:10">
      <c r="B47" s="44" t="s">
        <v>91</v>
      </c>
      <c r="C47" s="44">
        <v>0</v>
      </c>
      <c r="D47" s="44">
        <v>0</v>
      </c>
      <c r="E47" s="44">
        <v>0</v>
      </c>
      <c r="F47" s="44">
        <f>+D47-E47</f>
        <v>0</v>
      </c>
      <c r="G47" s="44"/>
      <c r="H47" s="44">
        <v>0</v>
      </c>
      <c r="I47" s="5" t="s">
        <v>99</v>
      </c>
      <c r="J47" s="4"/>
    </row>
    <row r="48" spans="2:10">
      <c r="B48" s="44" t="s">
        <v>92</v>
      </c>
      <c r="C48" s="44">
        <v>0</v>
      </c>
      <c r="D48" s="44">
        <v>0</v>
      </c>
      <c r="E48" s="44">
        <v>2825</v>
      </c>
      <c r="F48" s="44">
        <f t="shared" ref="F48:F50" si="7">+D48-E48</f>
        <v>-2825</v>
      </c>
      <c r="G48" s="44"/>
      <c r="H48" s="44">
        <v>0</v>
      </c>
      <c r="I48" s="5" t="s">
        <v>100</v>
      </c>
      <c r="J48" s="4"/>
    </row>
    <row r="49" spans="2:10">
      <c r="B49" s="44" t="s">
        <v>93</v>
      </c>
      <c r="C49" s="44">
        <v>658707</v>
      </c>
      <c r="D49" s="44">
        <v>92220</v>
      </c>
      <c r="E49" s="44">
        <v>0</v>
      </c>
      <c r="F49" s="44">
        <f t="shared" si="7"/>
        <v>92220</v>
      </c>
      <c r="G49" s="44"/>
      <c r="H49" s="44"/>
      <c r="I49" s="5" t="s">
        <v>101</v>
      </c>
      <c r="J49" s="4"/>
    </row>
    <row r="50" spans="2:10" s="1" customFormat="1">
      <c r="B50" s="43" t="s">
        <v>15</v>
      </c>
      <c r="C50" s="43">
        <f>SUM(C47:C49)</f>
        <v>658707</v>
      </c>
      <c r="D50" s="43">
        <f>SUM(D47:D49)</f>
        <v>92220</v>
      </c>
      <c r="E50" s="43">
        <f>SUM(E47:E49)</f>
        <v>2825</v>
      </c>
      <c r="F50" s="43">
        <f t="shared" si="7"/>
        <v>89395</v>
      </c>
      <c r="G50" s="43"/>
      <c r="H50" s="48">
        <f>+F50*1.5%*6</f>
        <v>8045.5499999999993</v>
      </c>
      <c r="I50" s="5"/>
      <c r="J50" s="5"/>
    </row>
    <row r="51" spans="2:10">
      <c r="B51" s="44"/>
      <c r="C51" s="44"/>
      <c r="D51" s="44"/>
      <c r="E51" s="44"/>
      <c r="F51" s="44"/>
      <c r="G51" s="44"/>
      <c r="H51" s="44"/>
      <c r="I51" s="4"/>
      <c r="J51" s="4"/>
    </row>
    <row r="52" spans="2:10" s="1" customFormat="1">
      <c r="B52" s="43" t="s">
        <v>15</v>
      </c>
      <c r="C52" s="43">
        <f>+C50+C45</f>
        <v>24528458</v>
      </c>
      <c r="D52" s="43">
        <f>+D50+D45</f>
        <v>1285732</v>
      </c>
      <c r="E52" s="43">
        <f>+E50+E45</f>
        <v>7937</v>
      </c>
      <c r="F52" s="43">
        <f>+F50+F45</f>
        <v>1277795</v>
      </c>
      <c r="G52" s="43"/>
      <c r="H52" s="48">
        <f>+H50+H45</f>
        <v>124066.575</v>
      </c>
      <c r="I52" s="5"/>
      <c r="J52" s="66">
        <f>+H52+F52</f>
        <v>1401861.575</v>
      </c>
    </row>
    <row r="53" spans="2:10">
      <c r="B53" s="44"/>
      <c r="C53" s="44"/>
      <c r="D53" s="44"/>
      <c r="E53" s="44"/>
      <c r="F53" s="44"/>
      <c r="G53" s="44"/>
      <c r="H53" s="44"/>
      <c r="I53" s="4"/>
      <c r="J53" s="4"/>
    </row>
    <row r="54" spans="2:10">
      <c r="B54" s="44" t="s">
        <v>102</v>
      </c>
      <c r="C54" s="44"/>
      <c r="D54" s="44"/>
      <c r="E54" s="44"/>
      <c r="F54" s="44">
        <v>37127</v>
      </c>
      <c r="G54" s="44"/>
      <c r="H54" s="44"/>
      <c r="I54" s="4"/>
      <c r="J54" s="4"/>
    </row>
    <row r="55" spans="2:10">
      <c r="B55" s="44"/>
      <c r="C55" s="44"/>
      <c r="D55" s="44"/>
      <c r="E55" s="44"/>
      <c r="F55" s="44">
        <f>+F52-F54</f>
        <v>1240668</v>
      </c>
      <c r="G55" s="44"/>
      <c r="H55" s="44">
        <v>124067</v>
      </c>
      <c r="I55" s="4"/>
      <c r="J55" s="66">
        <f>+F55+H55</f>
        <v>1364735</v>
      </c>
    </row>
    <row r="56" spans="2:10">
      <c r="B56" s="17"/>
      <c r="C56" s="17"/>
      <c r="D56" s="17"/>
      <c r="E56" s="17"/>
      <c r="F56" s="17"/>
      <c r="G56" s="17"/>
      <c r="H56" s="17"/>
    </row>
    <row r="57" spans="2:10">
      <c r="B57" s="17"/>
      <c r="C57" s="17"/>
      <c r="D57" s="17"/>
      <c r="E57" s="17"/>
      <c r="F57" s="17"/>
      <c r="G57" s="17"/>
      <c r="H57" s="17"/>
    </row>
    <row r="58" spans="2:10">
      <c r="B58" s="17"/>
      <c r="C58" s="17"/>
      <c r="D58" s="17"/>
      <c r="E58" s="17"/>
      <c r="F58" s="17"/>
      <c r="G58" s="17"/>
      <c r="H58" s="17"/>
    </row>
    <row r="59" spans="2:10">
      <c r="B59" s="17"/>
      <c r="C59" s="17"/>
      <c r="D59" s="17"/>
      <c r="E59" s="17"/>
      <c r="F59" s="17"/>
      <c r="G59" s="17"/>
      <c r="H59" s="17"/>
    </row>
    <row r="60" spans="2:10">
      <c r="B60" s="17"/>
      <c r="C60" s="17"/>
      <c r="D60" s="17"/>
      <c r="E60" s="17"/>
      <c r="F60" s="17"/>
      <c r="G60" s="17"/>
      <c r="H60" s="17"/>
    </row>
    <row r="61" spans="2:10">
      <c r="B61" s="17"/>
      <c r="C61" s="17"/>
      <c r="D61" s="17"/>
      <c r="E61" s="17"/>
      <c r="F61" s="17"/>
      <c r="G61" s="17"/>
      <c r="H61" s="17"/>
    </row>
    <row r="62" spans="2:10">
      <c r="B62" s="17"/>
      <c r="C62" s="17"/>
      <c r="D62" s="17"/>
      <c r="E62" s="17"/>
      <c r="F62" s="17"/>
      <c r="G62" s="17"/>
      <c r="H62" s="17"/>
    </row>
    <row r="63" spans="2:10">
      <c r="B63" s="17"/>
      <c r="C63" s="17"/>
      <c r="D63" s="17"/>
      <c r="E63" s="17"/>
      <c r="F63" s="17"/>
      <c r="G63" s="17"/>
      <c r="H63" s="17"/>
    </row>
    <row r="64" spans="2:10">
      <c r="B64" s="17"/>
      <c r="C64" s="17"/>
      <c r="D64" s="17"/>
      <c r="E64" s="17"/>
      <c r="F64" s="17"/>
      <c r="G64" s="17"/>
      <c r="H64" s="17"/>
    </row>
    <row r="65" spans="2:8">
      <c r="B65" s="17"/>
      <c r="C65" s="17"/>
      <c r="D65" s="17"/>
      <c r="E65" s="17"/>
      <c r="F65" s="17"/>
      <c r="G65" s="17"/>
      <c r="H65" s="17"/>
    </row>
    <row r="66" spans="2:8">
      <c r="B66" s="17"/>
      <c r="C66" s="17"/>
      <c r="D66" s="17"/>
      <c r="E66" s="17"/>
      <c r="F66" s="17"/>
      <c r="G66" s="17"/>
      <c r="H66" s="17"/>
    </row>
    <row r="67" spans="2:8">
      <c r="B67" s="17"/>
      <c r="C67" s="17"/>
      <c r="D67" s="17"/>
      <c r="E67" s="17"/>
      <c r="F67" s="17"/>
      <c r="G67" s="17"/>
      <c r="H67" s="17"/>
    </row>
    <row r="68" spans="2:8">
      <c r="B68" s="17"/>
      <c r="C68" s="17"/>
      <c r="D68" s="17"/>
      <c r="E68" s="17"/>
      <c r="F68" s="17"/>
      <c r="G68" s="17"/>
      <c r="H68" s="17"/>
    </row>
    <row r="69" spans="2:8">
      <c r="B69" s="17"/>
      <c r="C69" s="17"/>
      <c r="D69" s="17"/>
      <c r="E69" s="17"/>
      <c r="F69" s="17"/>
      <c r="G69" s="17"/>
      <c r="H69" s="17"/>
    </row>
    <row r="70" spans="2:8">
      <c r="B70" s="17"/>
      <c r="C70" s="17"/>
      <c r="D70" s="17"/>
      <c r="E70" s="17"/>
      <c r="F70" s="17"/>
      <c r="G70" s="17"/>
      <c r="H70" s="17"/>
    </row>
    <row r="71" spans="2:8">
      <c r="B71" s="17"/>
      <c r="C71" s="17"/>
      <c r="D71" s="17"/>
      <c r="E71" s="17"/>
      <c r="F71" s="17"/>
      <c r="G71" s="17"/>
      <c r="H71" s="17"/>
    </row>
    <row r="72" spans="2:8">
      <c r="B72" s="17"/>
      <c r="C72" s="17"/>
      <c r="D72" s="17"/>
      <c r="E72" s="17"/>
      <c r="F72" s="17"/>
      <c r="G72" s="17"/>
      <c r="H72" s="17"/>
    </row>
    <row r="73" spans="2:8">
      <c r="B73" s="17"/>
      <c r="C73" s="17"/>
      <c r="D73" s="17"/>
      <c r="E73" s="17"/>
      <c r="F73" s="17"/>
      <c r="G73" s="17"/>
      <c r="H73" s="17"/>
    </row>
    <row r="74" spans="2:8">
      <c r="B74" s="17"/>
      <c r="C74" s="17"/>
      <c r="D74" s="17"/>
      <c r="E74" s="17"/>
      <c r="F74" s="17"/>
      <c r="G74" s="17"/>
      <c r="H74" s="17"/>
    </row>
    <row r="75" spans="2:8">
      <c r="B75" s="17"/>
      <c r="C75" s="17"/>
      <c r="D75" s="17"/>
      <c r="E75" s="17"/>
      <c r="F75" s="17"/>
      <c r="G75" s="17"/>
      <c r="H75" s="17"/>
    </row>
    <row r="76" spans="2:8">
      <c r="B76" s="17"/>
      <c r="C76" s="17"/>
      <c r="D76" s="17"/>
      <c r="E76" s="17"/>
      <c r="F76" s="17"/>
      <c r="G76" s="17"/>
      <c r="H76" s="17"/>
    </row>
    <row r="77" spans="2:8">
      <c r="B77" s="17"/>
      <c r="C77" s="17"/>
      <c r="D77" s="17"/>
      <c r="E77" s="17"/>
      <c r="F77" s="17"/>
      <c r="G77" s="17"/>
      <c r="H77" s="17"/>
    </row>
    <row r="78" spans="2:8">
      <c r="B78" s="17"/>
      <c r="C78" s="17"/>
      <c r="D78" s="17"/>
      <c r="E78" s="17"/>
      <c r="F78" s="17"/>
      <c r="G78" s="17"/>
      <c r="H78" s="17"/>
    </row>
    <row r="79" spans="2:8">
      <c r="B79" s="17"/>
      <c r="C79" s="17"/>
      <c r="D79" s="17"/>
      <c r="E79" s="17"/>
      <c r="F79" s="17"/>
      <c r="G79" s="17"/>
      <c r="H79" s="17"/>
    </row>
    <row r="80" spans="2:8">
      <c r="B80" s="17"/>
      <c r="C80" s="17"/>
      <c r="D80" s="17"/>
      <c r="E80" s="17"/>
      <c r="F80" s="17"/>
      <c r="G80" s="17"/>
      <c r="H80" s="17"/>
    </row>
    <row r="81" spans="2:8">
      <c r="B81" s="17"/>
      <c r="C81" s="17"/>
      <c r="D81" s="17"/>
      <c r="E81" s="17"/>
      <c r="F81" s="17"/>
      <c r="G81" s="17"/>
      <c r="H81" s="17"/>
    </row>
    <row r="82" spans="2:8">
      <c r="B82" s="17"/>
      <c r="C82" s="17"/>
      <c r="D82" s="17"/>
      <c r="E82" s="17"/>
      <c r="F82" s="17"/>
      <c r="G82" s="17"/>
      <c r="H82" s="17"/>
    </row>
    <row r="83" spans="2:8">
      <c r="B83" s="17"/>
      <c r="C83" s="17"/>
      <c r="D83" s="17"/>
      <c r="E83" s="17"/>
      <c r="F83" s="17"/>
      <c r="G83" s="17"/>
      <c r="H83" s="17"/>
    </row>
    <row r="84" spans="2:8">
      <c r="B84" s="17"/>
      <c r="C84" s="17"/>
      <c r="D84" s="17"/>
      <c r="E84" s="17"/>
      <c r="F84" s="17"/>
      <c r="G84" s="17"/>
      <c r="H84" s="17"/>
    </row>
    <row r="85" spans="2:8">
      <c r="B85" s="17"/>
      <c r="C85" s="17"/>
      <c r="D85" s="17"/>
      <c r="E85" s="17"/>
      <c r="F85" s="17"/>
      <c r="G85" s="17"/>
      <c r="H85" s="17"/>
    </row>
    <row r="86" spans="2:8">
      <c r="B86" s="17"/>
      <c r="C86" s="17"/>
      <c r="D86" s="17"/>
      <c r="E86" s="17"/>
      <c r="F86" s="17"/>
      <c r="G86" s="17"/>
      <c r="H86" s="17"/>
    </row>
    <row r="87" spans="2:8">
      <c r="B87" s="17"/>
      <c r="C87" s="17"/>
      <c r="D87" s="17"/>
      <c r="E87" s="17"/>
      <c r="F87" s="17"/>
      <c r="G87" s="17"/>
      <c r="H87" s="17"/>
    </row>
    <row r="88" spans="2:8">
      <c r="B88" s="17"/>
      <c r="C88" s="17"/>
      <c r="D88" s="17"/>
      <c r="E88" s="17"/>
      <c r="F88" s="17"/>
      <c r="G88" s="17"/>
      <c r="H88" s="17"/>
    </row>
    <row r="89" spans="2:8">
      <c r="B89" s="17"/>
      <c r="C89" s="17"/>
      <c r="D89" s="17"/>
      <c r="E89" s="17"/>
      <c r="F89" s="17"/>
      <c r="G89" s="17"/>
      <c r="H89" s="17"/>
    </row>
    <row r="90" spans="2:8">
      <c r="B90" s="17"/>
      <c r="C90" s="17"/>
      <c r="D90" s="17"/>
      <c r="E90" s="17"/>
      <c r="F90" s="17"/>
      <c r="G90" s="17"/>
      <c r="H90" s="17"/>
    </row>
    <row r="91" spans="2:8">
      <c r="B91" s="17"/>
      <c r="C91" s="17"/>
      <c r="D91" s="17"/>
      <c r="E91" s="17"/>
      <c r="F91" s="17"/>
      <c r="G91" s="17"/>
      <c r="H91" s="17"/>
    </row>
    <row r="92" spans="2:8">
      <c r="B92" s="17"/>
      <c r="C92" s="17"/>
      <c r="D92" s="17"/>
      <c r="E92" s="17"/>
      <c r="F92" s="17"/>
      <c r="G92" s="17"/>
      <c r="H92" s="17"/>
    </row>
    <row r="93" spans="2:8">
      <c r="B93" s="17"/>
      <c r="C93" s="17"/>
      <c r="D93" s="17"/>
      <c r="E93" s="17"/>
      <c r="F93" s="17"/>
      <c r="G93" s="17"/>
      <c r="H93" s="17"/>
    </row>
    <row r="94" spans="2:8">
      <c r="B94" s="17"/>
      <c r="C94" s="17"/>
      <c r="D94" s="17"/>
      <c r="E94" s="17"/>
      <c r="F94" s="17"/>
      <c r="G94" s="17"/>
      <c r="H94" s="17"/>
    </row>
    <row r="95" spans="2:8">
      <c r="B95" s="17"/>
      <c r="C95" s="17"/>
      <c r="D95" s="17"/>
      <c r="E95" s="17"/>
      <c r="F95" s="17"/>
      <c r="G95" s="17"/>
      <c r="H95" s="17"/>
    </row>
    <row r="96" spans="2:8">
      <c r="B96" s="17"/>
      <c r="C96" s="17"/>
      <c r="D96" s="17"/>
      <c r="E96" s="17"/>
      <c r="F96" s="17"/>
      <c r="G96" s="17"/>
      <c r="H96" s="17"/>
    </row>
    <row r="97" spans="2:8">
      <c r="B97" s="17"/>
      <c r="C97" s="17"/>
      <c r="D97" s="17"/>
      <c r="E97" s="17"/>
      <c r="F97" s="17"/>
      <c r="G97" s="17"/>
      <c r="H97" s="17"/>
    </row>
    <row r="98" spans="2:8">
      <c r="B98" s="17"/>
      <c r="C98" s="17"/>
      <c r="D98" s="17"/>
      <c r="E98" s="17"/>
      <c r="F98" s="17"/>
      <c r="G98" s="17"/>
      <c r="H98" s="17"/>
    </row>
    <row r="99" spans="2:8">
      <c r="B99" s="17"/>
      <c r="C99" s="17"/>
      <c r="D99" s="17"/>
      <c r="E99" s="17"/>
      <c r="F99" s="17"/>
      <c r="G99" s="17"/>
      <c r="H99" s="17"/>
    </row>
    <row r="100" spans="2:8">
      <c r="B100" s="17"/>
      <c r="C100" s="17"/>
      <c r="D100" s="17"/>
      <c r="E100" s="17"/>
      <c r="F100" s="17"/>
      <c r="G100" s="17"/>
      <c r="H100" s="17"/>
    </row>
    <row r="101" spans="2:8">
      <c r="B101" s="17"/>
      <c r="C101" s="17"/>
      <c r="D101" s="17"/>
      <c r="E101" s="17"/>
      <c r="F101" s="17"/>
      <c r="G101" s="17"/>
      <c r="H101" s="17"/>
    </row>
    <row r="102" spans="2:8">
      <c r="B102" s="17"/>
      <c r="C102" s="17"/>
      <c r="D102" s="17"/>
      <c r="E102" s="17"/>
      <c r="F102" s="17"/>
      <c r="G102" s="17"/>
      <c r="H102" s="17"/>
    </row>
    <row r="103" spans="2:8">
      <c r="B103" s="17"/>
      <c r="C103" s="17"/>
      <c r="D103" s="17"/>
      <c r="E103" s="17"/>
      <c r="F103" s="17"/>
      <c r="G103" s="17"/>
      <c r="H103" s="17"/>
    </row>
    <row r="104" spans="2:8">
      <c r="B104" s="17"/>
      <c r="C104" s="17"/>
      <c r="D104" s="17"/>
      <c r="E104" s="17"/>
      <c r="F104" s="17"/>
      <c r="G104" s="17"/>
      <c r="H104" s="17"/>
    </row>
    <row r="105" spans="2:8">
      <c r="B105" s="17"/>
      <c r="C105" s="17"/>
      <c r="D105" s="17"/>
      <c r="E105" s="17"/>
      <c r="F105" s="17"/>
      <c r="G105" s="17"/>
      <c r="H105" s="17"/>
    </row>
    <row r="106" spans="2:8">
      <c r="B106" s="17"/>
      <c r="C106" s="17"/>
      <c r="D106" s="17"/>
      <c r="E106" s="17"/>
      <c r="F106" s="17"/>
      <c r="G106" s="17"/>
      <c r="H106" s="17"/>
    </row>
    <row r="107" spans="2:8">
      <c r="B107" s="17"/>
      <c r="C107" s="17"/>
      <c r="D107" s="17"/>
      <c r="E107" s="17"/>
      <c r="F107" s="17"/>
      <c r="G107" s="17"/>
      <c r="H107" s="17"/>
    </row>
    <row r="108" spans="2:8">
      <c r="B108" s="17"/>
      <c r="C108" s="17"/>
      <c r="D108" s="17"/>
      <c r="E108" s="17"/>
      <c r="F108" s="17"/>
      <c r="G108" s="17"/>
      <c r="H108" s="17"/>
    </row>
    <row r="109" spans="2:8">
      <c r="B109" s="17"/>
      <c r="C109" s="17"/>
      <c r="D109" s="17"/>
      <c r="E109" s="17"/>
      <c r="F109" s="17"/>
      <c r="G109" s="17"/>
      <c r="H109" s="17"/>
    </row>
    <row r="110" spans="2:8">
      <c r="B110" s="17"/>
      <c r="C110" s="17"/>
      <c r="D110" s="17"/>
      <c r="E110" s="17"/>
      <c r="F110" s="17"/>
      <c r="G110" s="17"/>
      <c r="H110" s="17"/>
    </row>
    <row r="111" spans="2:8">
      <c r="B111" s="17"/>
      <c r="C111" s="17"/>
      <c r="D111" s="17"/>
      <c r="E111" s="17"/>
      <c r="F111" s="17"/>
      <c r="G111" s="17"/>
      <c r="H111" s="17"/>
    </row>
    <row r="112" spans="2:8">
      <c r="B112" s="17"/>
      <c r="C112" s="17"/>
      <c r="D112" s="17"/>
      <c r="E112" s="17"/>
      <c r="F112" s="17"/>
      <c r="G112" s="17"/>
      <c r="H112" s="17"/>
    </row>
    <row r="113" spans="2:8">
      <c r="B113" s="17"/>
      <c r="C113" s="17"/>
      <c r="D113" s="17"/>
      <c r="E113" s="17"/>
      <c r="F113" s="17"/>
      <c r="G113" s="17"/>
      <c r="H113" s="17"/>
    </row>
    <row r="114" spans="2:8">
      <c r="B114" s="17"/>
      <c r="C114" s="17"/>
      <c r="D114" s="17"/>
      <c r="E114" s="17"/>
      <c r="F114" s="17"/>
      <c r="G114" s="17"/>
      <c r="H114" s="17"/>
    </row>
    <row r="115" spans="2:8">
      <c r="B115" s="17"/>
      <c r="C115" s="17"/>
      <c r="D115" s="17"/>
      <c r="E115" s="17"/>
      <c r="F115" s="17"/>
      <c r="G115" s="17"/>
      <c r="H115" s="17"/>
    </row>
    <row r="116" spans="2:8">
      <c r="B116" s="17"/>
      <c r="C116" s="17"/>
      <c r="D116" s="17"/>
      <c r="E116" s="17"/>
      <c r="F116" s="17"/>
      <c r="G116" s="17"/>
      <c r="H116" s="17"/>
    </row>
    <row r="117" spans="2:8">
      <c r="B117" s="17"/>
      <c r="C117" s="17"/>
      <c r="D117" s="17"/>
      <c r="E117" s="17"/>
      <c r="F117" s="17"/>
      <c r="G117" s="17"/>
      <c r="H117" s="17"/>
    </row>
    <row r="118" spans="2:8">
      <c r="B118" s="17"/>
      <c r="C118" s="17"/>
      <c r="D118" s="17"/>
      <c r="E118" s="17"/>
      <c r="F118" s="17"/>
      <c r="G118" s="17"/>
      <c r="H118" s="17"/>
    </row>
    <row r="119" spans="2:8">
      <c r="B119" s="17"/>
      <c r="C119" s="17"/>
      <c r="D119" s="17"/>
      <c r="E119" s="17"/>
      <c r="F119" s="17"/>
      <c r="G119" s="17"/>
      <c r="H119" s="17"/>
    </row>
    <row r="120" spans="2:8">
      <c r="B120" s="17"/>
      <c r="C120" s="17"/>
      <c r="D120" s="17"/>
      <c r="E120" s="17"/>
      <c r="F120" s="17"/>
      <c r="G120" s="17"/>
      <c r="H120" s="17"/>
    </row>
    <row r="121" spans="2:8">
      <c r="B121" s="17"/>
      <c r="C121" s="17"/>
      <c r="D121" s="17"/>
      <c r="E121" s="17"/>
      <c r="F121" s="17"/>
      <c r="G121" s="17"/>
      <c r="H121" s="17"/>
    </row>
    <row r="122" spans="2:8">
      <c r="B122" s="17"/>
      <c r="C122" s="17"/>
      <c r="D122" s="17"/>
      <c r="E122" s="17"/>
      <c r="F122" s="17"/>
      <c r="G122" s="17"/>
      <c r="H122" s="17"/>
    </row>
    <row r="123" spans="2:8">
      <c r="B123" s="17"/>
      <c r="C123" s="17"/>
      <c r="D123" s="17"/>
      <c r="E123" s="17"/>
      <c r="F123" s="17"/>
      <c r="G123" s="17"/>
      <c r="H123" s="17"/>
    </row>
    <row r="124" spans="2:8">
      <c r="B124" s="17"/>
      <c r="C124" s="17"/>
      <c r="D124" s="17"/>
      <c r="E124" s="17"/>
      <c r="F124" s="17"/>
      <c r="G124" s="17"/>
      <c r="H124" s="17"/>
    </row>
    <row r="125" spans="2:8">
      <c r="B125" s="17"/>
      <c r="C125" s="17"/>
      <c r="D125" s="17"/>
      <c r="E125" s="17"/>
      <c r="F125" s="17"/>
      <c r="G125" s="17"/>
      <c r="H125" s="17"/>
    </row>
    <row r="126" spans="2:8">
      <c r="B126" s="17"/>
      <c r="C126" s="17"/>
      <c r="D126" s="17"/>
      <c r="E126" s="17"/>
      <c r="F126" s="17"/>
      <c r="G126" s="17"/>
      <c r="H126" s="17"/>
    </row>
    <row r="127" spans="2:8">
      <c r="B127" s="17"/>
      <c r="C127" s="17"/>
      <c r="D127" s="17"/>
      <c r="E127" s="17"/>
      <c r="F127" s="17"/>
      <c r="G127" s="17"/>
      <c r="H127" s="17"/>
    </row>
    <row r="128" spans="2:8">
      <c r="B128" s="17"/>
      <c r="C128" s="17"/>
      <c r="D128" s="17"/>
      <c r="E128" s="17"/>
      <c r="F128" s="17"/>
      <c r="G128" s="17"/>
      <c r="H128" s="17"/>
    </row>
    <row r="129" spans="2:8">
      <c r="B129" s="17"/>
      <c r="C129" s="17"/>
      <c r="D129" s="17"/>
      <c r="E129" s="17"/>
      <c r="F129" s="17"/>
      <c r="G129" s="17"/>
      <c r="H129" s="17"/>
    </row>
    <row r="130" spans="2:8">
      <c r="B130" s="17"/>
      <c r="C130" s="17"/>
      <c r="D130" s="17"/>
      <c r="E130" s="17"/>
      <c r="F130" s="17"/>
      <c r="G130" s="17"/>
      <c r="H130" s="17"/>
    </row>
    <row r="131" spans="2:8">
      <c r="B131" s="17"/>
      <c r="C131" s="17"/>
      <c r="D131" s="17"/>
      <c r="E131" s="17"/>
      <c r="F131" s="17"/>
      <c r="G131" s="17"/>
      <c r="H131" s="17"/>
    </row>
    <row r="132" spans="2:8">
      <c r="B132" s="17"/>
      <c r="C132" s="17"/>
      <c r="D132" s="17"/>
      <c r="E132" s="17"/>
      <c r="F132" s="17"/>
      <c r="G132" s="17"/>
      <c r="H132" s="17"/>
    </row>
    <row r="133" spans="2:8">
      <c r="B133" s="17"/>
      <c r="C133" s="17"/>
      <c r="D133" s="17"/>
      <c r="E133" s="17"/>
      <c r="F133" s="17"/>
      <c r="G133" s="17"/>
      <c r="H133" s="17"/>
    </row>
    <row r="134" spans="2:8">
      <c r="B134" s="17"/>
      <c r="C134" s="17"/>
      <c r="D134" s="17"/>
      <c r="E134" s="17"/>
      <c r="F134" s="17"/>
      <c r="G134" s="17"/>
      <c r="H134" s="17"/>
    </row>
    <row r="135" spans="2:8">
      <c r="B135" s="17"/>
      <c r="C135" s="17"/>
      <c r="D135" s="17"/>
      <c r="E135" s="17"/>
      <c r="F135" s="17"/>
      <c r="G135" s="17"/>
      <c r="H135" s="17"/>
    </row>
    <row r="136" spans="2:8">
      <c r="B136" s="17"/>
      <c r="C136" s="17"/>
      <c r="D136" s="17"/>
      <c r="E136" s="17"/>
      <c r="F136" s="17"/>
      <c r="G136" s="17"/>
      <c r="H136" s="17"/>
    </row>
    <row r="137" spans="2:8">
      <c r="B137" s="17"/>
      <c r="C137" s="17"/>
      <c r="D137" s="17"/>
      <c r="E137" s="17"/>
      <c r="F137" s="17"/>
      <c r="G137" s="17"/>
      <c r="H137" s="17"/>
    </row>
    <row r="138" spans="2:8">
      <c r="B138" s="17"/>
      <c r="C138" s="17"/>
      <c r="D138" s="17"/>
      <c r="E138" s="17"/>
      <c r="F138" s="17"/>
      <c r="G138" s="17"/>
      <c r="H138" s="17"/>
    </row>
    <row r="139" spans="2:8">
      <c r="B139" s="17"/>
      <c r="C139" s="17"/>
      <c r="D139" s="17"/>
      <c r="E139" s="17"/>
      <c r="F139" s="17"/>
      <c r="G139" s="17"/>
      <c r="H139" s="17"/>
    </row>
    <row r="140" spans="2:8">
      <c r="B140" s="17"/>
      <c r="C140" s="17"/>
      <c r="D140" s="17"/>
      <c r="E140" s="17"/>
      <c r="F140" s="17"/>
      <c r="G140" s="17"/>
      <c r="H140" s="17"/>
    </row>
    <row r="141" spans="2:8">
      <c r="B141" s="17"/>
      <c r="C141" s="17"/>
      <c r="D141" s="17"/>
      <c r="E141" s="17"/>
      <c r="F141" s="17"/>
      <c r="G141" s="17"/>
      <c r="H141" s="17"/>
    </row>
    <row r="142" spans="2:8">
      <c r="B142" s="17"/>
      <c r="C142" s="17"/>
      <c r="D142" s="17"/>
      <c r="E142" s="17"/>
      <c r="F142" s="17"/>
      <c r="G142" s="17"/>
      <c r="H142" s="17"/>
    </row>
    <row r="143" spans="2:8">
      <c r="B143" s="17"/>
      <c r="C143" s="17"/>
      <c r="D143" s="17"/>
      <c r="E143" s="17"/>
      <c r="F143" s="17"/>
      <c r="G143" s="17"/>
      <c r="H143" s="17"/>
    </row>
    <row r="144" spans="2:8">
      <c r="B144" s="17"/>
      <c r="C144" s="17"/>
      <c r="D144" s="17"/>
      <c r="E144" s="17"/>
      <c r="F144" s="17"/>
      <c r="G144" s="17"/>
      <c r="H144" s="17"/>
    </row>
    <row r="145" spans="2:8">
      <c r="B145" s="17"/>
      <c r="C145" s="17"/>
      <c r="D145" s="17"/>
      <c r="E145" s="17"/>
      <c r="F145" s="17"/>
      <c r="G145" s="17"/>
      <c r="H145" s="17"/>
    </row>
    <row r="146" spans="2:8">
      <c r="B146" s="17"/>
      <c r="C146" s="17"/>
      <c r="D146" s="17"/>
      <c r="E146" s="17"/>
      <c r="F146" s="17"/>
      <c r="G146" s="17"/>
      <c r="H146" s="17"/>
    </row>
    <row r="147" spans="2:8">
      <c r="B147" s="17"/>
      <c r="C147" s="17"/>
      <c r="D147" s="17"/>
      <c r="E147" s="17"/>
      <c r="F147" s="17"/>
      <c r="G147" s="17"/>
      <c r="H147" s="17"/>
    </row>
    <row r="148" spans="2:8">
      <c r="B148" s="17"/>
      <c r="C148" s="17"/>
      <c r="D148" s="17"/>
      <c r="E148" s="17"/>
      <c r="F148" s="17"/>
      <c r="G148" s="17"/>
      <c r="H148" s="17"/>
    </row>
    <row r="149" spans="2:8">
      <c r="B149" s="17"/>
      <c r="C149" s="17"/>
      <c r="D149" s="17"/>
      <c r="E149" s="17"/>
      <c r="F149" s="17"/>
      <c r="G149" s="17"/>
      <c r="H149" s="17"/>
    </row>
    <row r="150" spans="2:8">
      <c r="B150" s="17"/>
      <c r="C150" s="17"/>
      <c r="D150" s="17"/>
      <c r="E150" s="17"/>
      <c r="F150" s="17"/>
      <c r="G150" s="17"/>
      <c r="H150" s="17"/>
    </row>
    <row r="151" spans="2:8">
      <c r="B151" s="17"/>
      <c r="C151" s="17"/>
      <c r="D151" s="17"/>
      <c r="E151" s="17"/>
      <c r="F151" s="17"/>
      <c r="G151" s="17"/>
      <c r="H151" s="17"/>
    </row>
    <row r="152" spans="2:8">
      <c r="B152" s="17"/>
      <c r="C152" s="17"/>
      <c r="D152" s="17"/>
      <c r="E152" s="17"/>
      <c r="F152" s="17"/>
      <c r="G152" s="17"/>
      <c r="H152" s="17"/>
    </row>
    <row r="153" spans="2:8">
      <c r="B153" s="17"/>
      <c r="C153" s="17"/>
      <c r="D153" s="17"/>
      <c r="E153" s="17"/>
      <c r="F153" s="17"/>
      <c r="G153" s="17"/>
      <c r="H153" s="17"/>
    </row>
    <row r="154" spans="2:8">
      <c r="B154" s="17"/>
      <c r="C154" s="17"/>
      <c r="D154" s="17"/>
      <c r="E154" s="17"/>
      <c r="F154" s="17"/>
      <c r="G154" s="17"/>
      <c r="H154" s="17"/>
    </row>
    <row r="155" spans="2:8">
      <c r="B155" s="17"/>
      <c r="C155" s="17"/>
      <c r="D155" s="17"/>
      <c r="E155" s="17"/>
      <c r="F155" s="17"/>
      <c r="G155" s="17"/>
      <c r="H155" s="17"/>
    </row>
    <row r="156" spans="2:8">
      <c r="B156" s="17"/>
      <c r="C156" s="17"/>
      <c r="D156" s="17"/>
      <c r="E156" s="17"/>
      <c r="F156" s="17"/>
      <c r="G156" s="17"/>
      <c r="H156" s="17"/>
    </row>
    <row r="157" spans="2:8">
      <c r="B157" s="17"/>
      <c r="C157" s="17"/>
      <c r="D157" s="17"/>
      <c r="E157" s="17"/>
      <c r="F157" s="17"/>
      <c r="G157" s="17"/>
      <c r="H157" s="17"/>
    </row>
    <row r="158" spans="2:8">
      <c r="B158" s="17"/>
      <c r="C158" s="17"/>
      <c r="D158" s="17"/>
      <c r="E158" s="17"/>
      <c r="F158" s="17"/>
      <c r="G158" s="17"/>
      <c r="H158" s="17"/>
    </row>
    <row r="159" spans="2:8">
      <c r="B159" s="17"/>
      <c r="C159" s="17"/>
      <c r="D159" s="17"/>
      <c r="E159" s="17"/>
      <c r="F159" s="17"/>
      <c r="G159" s="17"/>
      <c r="H159" s="17"/>
    </row>
    <row r="160" spans="2:8">
      <c r="B160" s="17"/>
      <c r="C160" s="17"/>
      <c r="D160" s="17"/>
      <c r="E160" s="17"/>
      <c r="F160" s="17"/>
      <c r="G160" s="17"/>
      <c r="H160" s="17"/>
    </row>
    <row r="161" spans="2:8">
      <c r="B161" s="17"/>
      <c r="C161" s="17"/>
      <c r="D161" s="17"/>
      <c r="E161" s="17"/>
      <c r="F161" s="17"/>
      <c r="G161" s="17"/>
      <c r="H161" s="17"/>
    </row>
    <row r="162" spans="2:8">
      <c r="B162" s="17"/>
      <c r="C162" s="17"/>
      <c r="D162" s="17"/>
      <c r="E162" s="17"/>
      <c r="F162" s="17"/>
      <c r="G162" s="17"/>
      <c r="H162" s="17"/>
    </row>
    <row r="163" spans="2:8">
      <c r="B163" s="17"/>
      <c r="C163" s="17"/>
      <c r="D163" s="17"/>
      <c r="E163" s="17"/>
      <c r="F163" s="17"/>
      <c r="G163" s="17"/>
      <c r="H163" s="17"/>
    </row>
    <row r="164" spans="2:8">
      <c r="B164" s="17"/>
      <c r="C164" s="17"/>
      <c r="D164" s="17"/>
      <c r="E164" s="17"/>
      <c r="F164" s="17"/>
      <c r="G164" s="17"/>
      <c r="H164" s="17"/>
    </row>
    <row r="165" spans="2:8">
      <c r="B165" s="17"/>
      <c r="C165" s="17"/>
      <c r="D165" s="17"/>
      <c r="E165" s="17"/>
      <c r="F165" s="17"/>
      <c r="G165" s="17"/>
      <c r="H165" s="17"/>
    </row>
    <row r="166" spans="2:8">
      <c r="B166" s="17"/>
      <c r="C166" s="17"/>
      <c r="D166" s="17"/>
      <c r="E166" s="17"/>
      <c r="F166" s="17"/>
      <c r="G166" s="17"/>
      <c r="H166" s="17"/>
    </row>
    <row r="167" spans="2:8">
      <c r="B167" s="17"/>
      <c r="C167" s="17"/>
      <c r="D167" s="17"/>
      <c r="E167" s="17"/>
      <c r="F167" s="17"/>
      <c r="G167" s="17"/>
      <c r="H167" s="17"/>
    </row>
    <row r="168" spans="2:8">
      <c r="B168" s="17"/>
      <c r="C168" s="17"/>
      <c r="D168" s="17"/>
      <c r="E168" s="17"/>
      <c r="F168" s="17"/>
      <c r="G168" s="17"/>
      <c r="H168" s="17"/>
    </row>
    <row r="169" spans="2:8">
      <c r="B169" s="17"/>
      <c r="C169" s="17"/>
      <c r="D169" s="17"/>
      <c r="E169" s="17"/>
      <c r="F169" s="17"/>
      <c r="G169" s="17"/>
      <c r="H169" s="17"/>
    </row>
    <row r="170" spans="2:8">
      <c r="B170" s="17"/>
      <c r="C170" s="17"/>
      <c r="D170" s="17"/>
      <c r="E170" s="17"/>
      <c r="F170" s="17"/>
      <c r="G170" s="17"/>
      <c r="H170" s="17"/>
    </row>
    <row r="171" spans="2:8">
      <c r="B171" s="17"/>
      <c r="C171" s="17"/>
      <c r="D171" s="17"/>
      <c r="E171" s="17"/>
      <c r="F171" s="17"/>
      <c r="G171" s="17"/>
      <c r="H171" s="17"/>
    </row>
  </sheetData>
  <pageMargins left="1.0236220472440944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Sheet1</vt:lpstr>
      <vt:lpstr>Sheet2</vt:lpstr>
      <vt:lpstr>sale tax 2014-15</vt:lpstr>
      <vt:lpstr>Revised &amp; Final (Audit Purpose)</vt:lpstr>
      <vt:lpstr>Sheet3</vt:lpstr>
      <vt:lpstr>'Revised &amp; Final (Audit Purpose)'!Print_Area</vt:lpstr>
      <vt:lpstr>'sale tax 2014-15'!Print_Area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2015-10-01T05:25:12Z</dcterms:modified>
</cp:coreProperties>
</file>