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Sheet1!$I$62</definedName>
  </definedNames>
  <calcPr calcId="124519"/>
</workbook>
</file>

<file path=xl/calcChain.xml><?xml version="1.0" encoding="utf-8"?>
<calcChain xmlns="http://schemas.openxmlformats.org/spreadsheetml/2006/main">
  <c r="C70" i="1"/>
  <c r="F16"/>
  <c r="G57"/>
  <c r="H57"/>
  <c r="I57"/>
  <c r="F40"/>
  <c r="F21"/>
  <c r="G30"/>
  <c r="H30"/>
  <c r="I30"/>
  <c r="G31"/>
  <c r="H31"/>
  <c r="I31"/>
  <c r="F31"/>
  <c r="F30"/>
  <c r="F32" s="1"/>
  <c r="G18"/>
  <c r="H18"/>
  <c r="I18"/>
  <c r="G19"/>
  <c r="H19"/>
  <c r="I19"/>
  <c r="G20"/>
  <c r="H20"/>
  <c r="I20"/>
  <c r="G21"/>
  <c r="H21"/>
  <c r="I21"/>
  <c r="F20"/>
  <c r="F19"/>
  <c r="F18"/>
  <c r="I36"/>
  <c r="H36"/>
  <c r="G36"/>
  <c r="F36"/>
  <c r="J36"/>
  <c r="I32"/>
  <c r="H32"/>
  <c r="G32"/>
  <c r="I27"/>
  <c r="H27"/>
  <c r="G27"/>
  <c r="I22"/>
  <c r="H22"/>
  <c r="G22"/>
  <c r="I16"/>
  <c r="H16"/>
  <c r="G16"/>
  <c r="F27"/>
  <c r="J16"/>
  <c r="G28" l="1"/>
  <c r="H28"/>
  <c r="I28"/>
  <c r="F22"/>
  <c r="J32"/>
  <c r="C67"/>
  <c r="F55"/>
  <c r="G45"/>
  <c r="G48" s="1"/>
  <c r="F28"/>
  <c r="J28" s="1"/>
  <c r="J27"/>
  <c r="I44"/>
  <c r="I47" s="1"/>
  <c r="F44" l="1"/>
  <c r="F50"/>
  <c r="H45"/>
  <c r="H48" s="1"/>
  <c r="H44"/>
  <c r="J22"/>
  <c r="G44"/>
  <c r="G47" s="1"/>
  <c r="F45"/>
  <c r="F48" s="1"/>
  <c r="I45"/>
  <c r="I48" s="1"/>
  <c r="I49" s="1"/>
  <c r="G49"/>
  <c r="I53" l="1"/>
  <c r="I51"/>
  <c r="H47"/>
  <c r="H49"/>
  <c r="F49"/>
  <c r="F47"/>
  <c r="G51"/>
  <c r="G53"/>
  <c r="H53" l="1"/>
  <c r="H51"/>
  <c r="F51"/>
  <c r="F56" s="1"/>
  <c r="F53"/>
  <c r="F59"/>
  <c r="F57"/>
  <c r="G39"/>
  <c r="G40" s="1"/>
  <c r="G59"/>
  <c r="G55" l="1"/>
  <c r="G50" s="1"/>
  <c r="D70"/>
  <c r="H39" s="1"/>
  <c r="H40" s="1"/>
  <c r="E70" s="1"/>
  <c r="H55" l="1"/>
  <c r="H50" s="1"/>
  <c r="H59" s="1"/>
  <c r="I39"/>
  <c r="I40" s="1"/>
  <c r="I55" l="1"/>
  <c r="I50" s="1"/>
  <c r="I59" s="1"/>
  <c r="F70"/>
</calcChain>
</file>

<file path=xl/sharedStrings.xml><?xml version="1.0" encoding="utf-8"?>
<sst xmlns="http://schemas.openxmlformats.org/spreadsheetml/2006/main" count="63" uniqueCount="57">
  <si>
    <t>Local sales 4%</t>
  </si>
  <si>
    <t>Local sales 12.5%</t>
  </si>
  <si>
    <t>Local sales 20%</t>
  </si>
  <si>
    <t>Output vat 4%</t>
  </si>
  <si>
    <t>Output vat 12.5%</t>
  </si>
  <si>
    <t>Output vat 20%</t>
  </si>
  <si>
    <t>Purchases- Local</t>
  </si>
  <si>
    <t>Local sales 1%</t>
  </si>
  <si>
    <t>Output vat 1%</t>
  </si>
  <si>
    <t>Total Local Sales</t>
  </si>
  <si>
    <t>Total Output Vat</t>
  </si>
  <si>
    <t>C/f from last period</t>
  </si>
  <si>
    <t>Total Input Vat</t>
  </si>
  <si>
    <t>Local sales- Exempt</t>
  </si>
  <si>
    <t>1st Qtr</t>
  </si>
  <si>
    <t>2nd Qtr.</t>
  </si>
  <si>
    <t>3rd Qtr.</t>
  </si>
  <si>
    <t>4th Qtr.</t>
  </si>
  <si>
    <t>Central Sales 2%</t>
  </si>
  <si>
    <t>Central Sales 4%</t>
  </si>
  <si>
    <t>C.s.t. 2%</t>
  </si>
  <si>
    <t>C.s.t. 4%</t>
  </si>
  <si>
    <t>VAT Refundable</t>
  </si>
  <si>
    <t>C.S.T. Payable</t>
  </si>
  <si>
    <t>NET VAT</t>
  </si>
  <si>
    <t>NET c.s.t.</t>
  </si>
  <si>
    <t>Net Vat payable</t>
  </si>
  <si>
    <t>Export - Outside India</t>
  </si>
  <si>
    <t>Purchases- Central</t>
  </si>
  <si>
    <t>LOCAL SALES</t>
  </si>
  <si>
    <t>OUTPUT VAT</t>
  </si>
  <si>
    <t>Total Central Sales</t>
  </si>
  <si>
    <t>CENTRAL SALES</t>
  </si>
  <si>
    <t>Total C.S.T.</t>
  </si>
  <si>
    <t>TOTAL C.S.T.</t>
  </si>
  <si>
    <t>PURCHASES</t>
  </si>
  <si>
    <t>TOTAL INPUT VAT</t>
  </si>
  <si>
    <t>Total Purchases</t>
  </si>
  <si>
    <t>CALCULATION OF TAX</t>
  </si>
  <si>
    <t>Total</t>
  </si>
  <si>
    <t>Total Sales</t>
  </si>
  <si>
    <t>VAT SUMMARY</t>
  </si>
  <si>
    <t>Net VAT refundable (As Per DVAT-16)</t>
  </si>
  <si>
    <t>Sulekh Chand</t>
  </si>
  <si>
    <t>NET c.s.t. Payable (after adjustment)</t>
  </si>
  <si>
    <t>Refund Claimed</t>
  </si>
  <si>
    <t>Refunded  Amount (As Per C.S.T. Form)</t>
  </si>
  <si>
    <t>Amount carry Forwarded to next tax Period</t>
  </si>
  <si>
    <t>VAT Paid on  ../../2010 (As Per Challan Attached)</t>
  </si>
  <si>
    <t>C.s.t. paid on ../../2010 (As Per Challan Attached)</t>
  </si>
  <si>
    <t>CALCULATION FOR TAX</t>
  </si>
  <si>
    <t>TAX CALCULATION</t>
  </si>
  <si>
    <t>RESULTS</t>
  </si>
  <si>
    <t>Input Vat (as Calculated Yourself)</t>
  </si>
  <si>
    <t>jatin - 9811716711</t>
  </si>
  <si>
    <t>Password to unlock the sheet cells :- 123123</t>
  </si>
  <si>
    <t>Kindly contact if password not working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</si>
</sst>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theme="5"/>
      <name val="Aharoni"/>
      <charset val="177"/>
    </font>
    <font>
      <u/>
      <sz val="14"/>
      <color rgb="FF00B0F0"/>
      <name val="Calibri"/>
      <family val="2"/>
      <scheme val="minor"/>
    </font>
    <font>
      <sz val="16"/>
      <color theme="6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4"/>
      <color rgb="FF00B050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Rupee Foradian"/>
      <family val="2"/>
    </font>
    <font>
      <sz val="20"/>
      <color theme="6" tint="-0.499984740745262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sz val="14"/>
      <color theme="6" tint="0.39997558519241921"/>
      <name val="Calibri"/>
      <family val="2"/>
      <scheme val="minor"/>
    </font>
    <font>
      <sz val="14"/>
      <color theme="8" tint="0.39997558519241921"/>
      <name val="Calibri"/>
      <family val="2"/>
      <scheme val="minor"/>
    </font>
    <font>
      <sz val="13"/>
      <color theme="9" tint="-0.249977111117893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2" fontId="5" fillId="2" borderId="2" xfId="0" applyNumberFormat="1" applyFont="1" applyFill="1" applyBorder="1" applyProtection="1">
      <protection locked="0"/>
    </xf>
    <xf numFmtId="2" fontId="22" fillId="5" borderId="2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4" fillId="2" borderId="7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0" fillId="2" borderId="2" xfId="0" applyNumberFormat="1" applyFont="1" applyFill="1" applyBorder="1" applyProtection="1"/>
    <xf numFmtId="0" fontId="2" fillId="0" borderId="0" xfId="0" applyFont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6" fillId="0" borderId="0" xfId="0" applyFont="1" applyProtection="1">
      <protection locked="0"/>
    </xf>
    <xf numFmtId="0" fontId="0" fillId="0" borderId="13" xfId="0" applyBorder="1" applyProtection="1">
      <protection locked="0"/>
    </xf>
    <xf numFmtId="0" fontId="19" fillId="0" borderId="14" xfId="0" applyFont="1" applyFill="1" applyBorder="1" applyProtection="1">
      <protection locked="0"/>
    </xf>
    <xf numFmtId="0" fontId="20" fillId="0" borderId="14" xfId="0" applyFont="1" applyFill="1" applyBorder="1" applyProtection="1">
      <protection locked="0"/>
    </xf>
    <xf numFmtId="2" fontId="15" fillId="0" borderId="0" xfId="0" applyNumberFormat="1" applyFont="1" applyProtection="1">
      <protection locked="0"/>
    </xf>
    <xf numFmtId="0" fontId="18" fillId="0" borderId="14" xfId="0" applyFont="1" applyFill="1" applyBorder="1" applyProtection="1">
      <protection locked="0"/>
    </xf>
    <xf numFmtId="0" fontId="17" fillId="0" borderId="14" xfId="0" applyFon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2" borderId="5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7" fillId="3" borderId="5" xfId="0" applyFon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3" xfId="0" applyFill="1" applyBorder="1" applyProtection="1">
      <protection locked="0"/>
    </xf>
    <xf numFmtId="2" fontId="1" fillId="3" borderId="2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5" fillId="3" borderId="4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2" fontId="5" fillId="3" borderId="2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14" fillId="3" borderId="2" xfId="0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8" fillId="3" borderId="7" xfId="0" applyFon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5" fillId="3" borderId="6" xfId="0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5" fillId="3" borderId="1" xfId="0" applyFon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4" fillId="3" borderId="10" xfId="0" applyFont="1" applyFill="1" applyBorder="1" applyProtection="1">
      <protection locked="0"/>
    </xf>
    <xf numFmtId="0" fontId="7" fillId="4" borderId="5" xfId="0" applyFon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3" xfId="0" applyFill="1" applyBorder="1" applyProtection="1">
      <protection locked="0"/>
    </xf>
    <xf numFmtId="2" fontId="1" fillId="4" borderId="2" xfId="0" applyNumberFormat="1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5" fillId="4" borderId="4" xfId="0" applyFon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5" fillId="4" borderId="2" xfId="0" applyNumberFormat="1" applyFont="1" applyFill="1" applyBorder="1" applyProtection="1">
      <protection locked="0"/>
    </xf>
    <xf numFmtId="0" fontId="5" fillId="4" borderId="2" xfId="0" applyFont="1" applyFill="1" applyBorder="1" applyProtection="1">
      <protection locked="0"/>
    </xf>
    <xf numFmtId="0" fontId="14" fillId="4" borderId="2" xfId="0" applyFont="1" applyFill="1" applyBorder="1" applyProtection="1">
      <protection locked="0"/>
    </xf>
    <xf numFmtId="2" fontId="10" fillId="4" borderId="2" xfId="0" applyNumberFormat="1" applyFont="1" applyFill="1" applyBorder="1" applyProtection="1">
      <protection locked="0"/>
    </xf>
    <xf numFmtId="0" fontId="7" fillId="4" borderId="2" xfId="0" applyFont="1" applyFill="1" applyBorder="1" applyProtection="1">
      <protection locked="0"/>
    </xf>
    <xf numFmtId="0" fontId="14" fillId="4" borderId="7" xfId="0" applyFont="1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0" fillId="0" borderId="0" xfId="0" applyBorder="1" applyProtection="1">
      <protection locked="0"/>
    </xf>
    <xf numFmtId="2" fontId="1" fillId="0" borderId="0" xfId="0" applyNumberFormat="1" applyFont="1" applyBorder="1" applyProtection="1">
      <protection locked="0"/>
    </xf>
    <xf numFmtId="2" fontId="1" fillId="0" borderId="0" xfId="0" applyNumberFormat="1" applyFont="1" applyProtection="1">
      <protection locked="0"/>
    </xf>
    <xf numFmtId="0" fontId="7" fillId="5" borderId="2" xfId="0" applyFont="1" applyFill="1" applyBorder="1" applyProtection="1">
      <protection locked="0"/>
    </xf>
    <xf numFmtId="0" fontId="0" fillId="5" borderId="7" xfId="0" applyFill="1" applyBorder="1" applyProtection="1">
      <protection locked="0"/>
    </xf>
    <xf numFmtId="0" fontId="0" fillId="5" borderId="2" xfId="0" applyFill="1" applyBorder="1" applyProtection="1">
      <protection locked="0"/>
    </xf>
    <xf numFmtId="2" fontId="1" fillId="5" borderId="2" xfId="0" applyNumberFormat="1" applyFont="1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22" fillId="5" borderId="5" xfId="0" applyFont="1" applyFill="1" applyBorder="1" applyProtection="1">
      <protection locked="0"/>
    </xf>
    <xf numFmtId="0" fontId="23" fillId="5" borderId="3" xfId="0" applyFont="1" applyFill="1" applyBorder="1" applyProtection="1">
      <protection locked="0"/>
    </xf>
    <xf numFmtId="0" fontId="22" fillId="5" borderId="4" xfId="0" applyFont="1" applyFill="1" applyBorder="1" applyProtection="1">
      <protection locked="0"/>
    </xf>
    <xf numFmtId="0" fontId="23" fillId="5" borderId="4" xfId="0" applyFont="1" applyFill="1" applyBorder="1" applyProtection="1">
      <protection locked="0"/>
    </xf>
    <xf numFmtId="0" fontId="23" fillId="5" borderId="2" xfId="0" applyFont="1" applyFill="1" applyBorder="1" applyProtection="1">
      <protection locked="0"/>
    </xf>
    <xf numFmtId="0" fontId="22" fillId="5" borderId="2" xfId="0" applyFont="1" applyFill="1" applyBorder="1" applyProtection="1">
      <protection locked="0"/>
    </xf>
    <xf numFmtId="2" fontId="11" fillId="6" borderId="2" xfId="0" applyNumberFormat="1" applyFont="1" applyFill="1" applyBorder="1" applyProtection="1">
      <protection locked="0"/>
    </xf>
    <xf numFmtId="0" fontId="3" fillId="6" borderId="0" xfId="0" applyFont="1" applyFill="1" applyProtection="1">
      <protection locked="0"/>
    </xf>
    <xf numFmtId="0" fontId="0" fillId="6" borderId="0" xfId="0" applyFill="1" applyProtection="1">
      <protection locked="0"/>
    </xf>
    <xf numFmtId="2" fontId="9" fillId="6" borderId="2" xfId="0" applyNumberFormat="1" applyFont="1" applyFill="1" applyBorder="1" applyProtection="1">
      <protection locked="0"/>
    </xf>
    <xf numFmtId="2" fontId="0" fillId="0" borderId="0" xfId="0" applyNumberFormat="1" applyProtection="1">
      <protection locked="0"/>
    </xf>
    <xf numFmtId="2" fontId="21" fillId="6" borderId="0" xfId="0" applyNumberFormat="1" applyFont="1" applyFill="1" applyBorder="1" applyProtection="1">
      <protection locked="0"/>
    </xf>
    <xf numFmtId="0" fontId="0" fillId="0" borderId="0" xfId="0" applyFont="1" applyBorder="1" applyProtection="1">
      <protection locked="0"/>
    </xf>
    <xf numFmtId="0" fontId="13" fillId="6" borderId="0" xfId="0" applyFont="1" applyFill="1" applyBorder="1" applyProtection="1">
      <protection locked="0"/>
    </xf>
    <xf numFmtId="0" fontId="0" fillId="6" borderId="0" xfId="0" applyFont="1" applyFill="1" applyBorder="1" applyProtection="1">
      <protection locked="0"/>
    </xf>
    <xf numFmtId="2" fontId="0" fillId="0" borderId="0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2" fontId="10" fillId="3" borderId="2" xfId="0" applyNumberFormat="1" applyFont="1" applyFill="1" applyBorder="1" applyProtection="1"/>
    <xf numFmtId="2" fontId="1" fillId="3" borderId="2" xfId="0" applyNumberFormat="1" applyFont="1" applyFill="1" applyBorder="1" applyProtection="1"/>
    <xf numFmtId="2" fontId="2" fillId="3" borderId="2" xfId="0" applyNumberFormat="1" applyFont="1" applyFill="1" applyBorder="1" applyProtection="1"/>
    <xf numFmtId="2" fontId="10" fillId="4" borderId="2" xfId="0" applyNumberFormat="1" applyFont="1" applyFill="1" applyBorder="1" applyProtection="1"/>
    <xf numFmtId="2" fontId="22" fillId="5" borderId="2" xfId="0" applyNumberFormat="1" applyFont="1" applyFill="1" applyBorder="1" applyProtection="1"/>
    <xf numFmtId="2" fontId="11" fillId="6" borderId="2" xfId="0" applyNumberFormat="1" applyFont="1" applyFill="1" applyBorder="1" applyProtection="1"/>
    <xf numFmtId="2" fontId="12" fillId="6" borderId="2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23</xdr:row>
      <xdr:rowOff>180975</xdr:rowOff>
    </xdr:from>
    <xdr:to>
      <xdr:col>4</xdr:col>
      <xdr:colOff>1114425</xdr:colOff>
      <xdr:row>29</xdr:row>
      <xdr:rowOff>47625</xdr:rowOff>
    </xdr:to>
    <xdr:pic>
      <xdr:nvPicPr>
        <xdr:cNvPr id="1025" name="Picture 1" descr="C:\Program Files\Microsoft Office\MEDIA\CAGCAT10\j0222015.wm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24175" y="5353050"/>
          <a:ext cx="1038225" cy="12382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</xdr:col>
      <xdr:colOff>0</xdr:colOff>
      <xdr:row>41</xdr:row>
      <xdr:rowOff>123825</xdr:rowOff>
    </xdr:from>
    <xdr:to>
      <xdr:col>10</xdr:col>
      <xdr:colOff>38100</xdr:colOff>
      <xdr:row>42</xdr:row>
      <xdr:rowOff>9526</xdr:rowOff>
    </xdr:to>
    <xdr:sp macro="" textlink="">
      <xdr:nvSpPr>
        <xdr:cNvPr id="6" name="Block Arc 5"/>
        <xdr:cNvSpPr/>
      </xdr:nvSpPr>
      <xdr:spPr>
        <a:xfrm>
          <a:off x="0" y="9124950"/>
          <a:ext cx="7600950" cy="85726"/>
        </a:xfrm>
        <a:prstGeom prst="blockArc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19050</xdr:colOff>
      <xdr:row>59</xdr:row>
      <xdr:rowOff>161924</xdr:rowOff>
    </xdr:from>
    <xdr:to>
      <xdr:col>10</xdr:col>
      <xdr:colOff>57150</xdr:colOff>
      <xdr:row>60</xdr:row>
      <xdr:rowOff>66674</xdr:rowOff>
    </xdr:to>
    <xdr:sp macro="" textlink="">
      <xdr:nvSpPr>
        <xdr:cNvPr id="3" name="Block Arc 2"/>
        <xdr:cNvSpPr/>
      </xdr:nvSpPr>
      <xdr:spPr>
        <a:xfrm rot="10800000">
          <a:off x="19050" y="12334874"/>
          <a:ext cx="7600950" cy="104775"/>
        </a:xfrm>
        <a:prstGeom prst="blockArc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200025</xdr:colOff>
      <xdr:row>2</xdr:row>
      <xdr:rowOff>57150</xdr:rowOff>
    </xdr:from>
    <xdr:to>
      <xdr:col>2</xdr:col>
      <xdr:colOff>381000</xdr:colOff>
      <xdr:row>2</xdr:row>
      <xdr:rowOff>180975</xdr:rowOff>
    </xdr:to>
    <xdr:sp macro="" textlink="">
      <xdr:nvSpPr>
        <xdr:cNvPr id="4" name="Rectangle 3"/>
        <xdr:cNvSpPr/>
      </xdr:nvSpPr>
      <xdr:spPr>
        <a:xfrm>
          <a:off x="923925" y="485775"/>
          <a:ext cx="180975" cy="1238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200025</xdr:colOff>
      <xdr:row>3</xdr:row>
      <xdr:rowOff>57150</xdr:rowOff>
    </xdr:from>
    <xdr:to>
      <xdr:col>2</xdr:col>
      <xdr:colOff>381000</xdr:colOff>
      <xdr:row>3</xdr:row>
      <xdr:rowOff>180975</xdr:rowOff>
    </xdr:to>
    <xdr:sp macro="" textlink="">
      <xdr:nvSpPr>
        <xdr:cNvPr id="5" name="Rectangle 4"/>
        <xdr:cNvSpPr/>
      </xdr:nvSpPr>
      <xdr:spPr>
        <a:xfrm>
          <a:off x="923925" y="723900"/>
          <a:ext cx="180975" cy="1238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200025</xdr:colOff>
      <xdr:row>4</xdr:row>
      <xdr:rowOff>66675</xdr:rowOff>
    </xdr:from>
    <xdr:to>
      <xdr:col>2</xdr:col>
      <xdr:colOff>381000</xdr:colOff>
      <xdr:row>4</xdr:row>
      <xdr:rowOff>190500</xdr:rowOff>
    </xdr:to>
    <xdr:sp macro="" textlink="">
      <xdr:nvSpPr>
        <xdr:cNvPr id="7" name="Rectangle 6"/>
        <xdr:cNvSpPr/>
      </xdr:nvSpPr>
      <xdr:spPr>
        <a:xfrm>
          <a:off x="923925" y="1076325"/>
          <a:ext cx="180975" cy="123825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200025</xdr:colOff>
      <xdr:row>5</xdr:row>
      <xdr:rowOff>47625</xdr:rowOff>
    </xdr:from>
    <xdr:to>
      <xdr:col>2</xdr:col>
      <xdr:colOff>381000</xdr:colOff>
      <xdr:row>5</xdr:row>
      <xdr:rowOff>171450</xdr:rowOff>
    </xdr:to>
    <xdr:sp macro="" textlink="">
      <xdr:nvSpPr>
        <xdr:cNvPr id="9" name="Rectangle 8"/>
        <xdr:cNvSpPr/>
      </xdr:nvSpPr>
      <xdr:spPr>
        <a:xfrm>
          <a:off x="923925" y="1295400"/>
          <a:ext cx="180975" cy="123825"/>
        </a:xfrm>
        <a:prstGeom prst="rect">
          <a:avLst/>
        </a:prstGeom>
        <a:solidFill>
          <a:schemeClr val="bg2">
            <a:lumMod val="90000"/>
          </a:schemeClr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1323975</xdr:colOff>
      <xdr:row>1</xdr:row>
      <xdr:rowOff>228600</xdr:rowOff>
    </xdr:from>
    <xdr:to>
      <xdr:col>4</xdr:col>
      <xdr:colOff>257175</xdr:colOff>
      <xdr:row>3</xdr:row>
      <xdr:rowOff>171451</xdr:rowOff>
    </xdr:to>
    <xdr:sp macro="" textlink="">
      <xdr:nvSpPr>
        <xdr:cNvPr id="11" name="Smiley Face 10"/>
        <xdr:cNvSpPr/>
      </xdr:nvSpPr>
      <xdr:spPr>
        <a:xfrm>
          <a:off x="2657475" y="428625"/>
          <a:ext cx="447675" cy="514351"/>
        </a:xfrm>
        <a:prstGeom prst="smileyFac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152400</xdr:colOff>
      <xdr:row>9</xdr:row>
      <xdr:rowOff>9525</xdr:rowOff>
    </xdr:from>
    <xdr:to>
      <xdr:col>10</xdr:col>
      <xdr:colOff>476250</xdr:colOff>
      <xdr:row>21</xdr:row>
      <xdr:rowOff>219075</xdr:rowOff>
    </xdr:to>
    <xdr:sp macro="" textlink="">
      <xdr:nvSpPr>
        <xdr:cNvPr id="12" name="Right Brace 11"/>
        <xdr:cNvSpPr/>
      </xdr:nvSpPr>
      <xdr:spPr>
        <a:xfrm>
          <a:off x="7953375" y="2133600"/>
          <a:ext cx="323850" cy="27527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161925</xdr:colOff>
      <xdr:row>22</xdr:row>
      <xdr:rowOff>0</xdr:rowOff>
    </xdr:from>
    <xdr:to>
      <xdr:col>10</xdr:col>
      <xdr:colOff>485775</xdr:colOff>
      <xdr:row>31</xdr:row>
      <xdr:rowOff>200024</xdr:rowOff>
    </xdr:to>
    <xdr:sp macro="" textlink="">
      <xdr:nvSpPr>
        <xdr:cNvPr id="13" name="Right Brace 12"/>
        <xdr:cNvSpPr/>
      </xdr:nvSpPr>
      <xdr:spPr>
        <a:xfrm>
          <a:off x="7962900" y="4933950"/>
          <a:ext cx="323850" cy="220979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171450</xdr:colOff>
      <xdr:row>32</xdr:row>
      <xdr:rowOff>1</xdr:rowOff>
    </xdr:from>
    <xdr:to>
      <xdr:col>10</xdr:col>
      <xdr:colOff>495300</xdr:colOff>
      <xdr:row>40</xdr:row>
      <xdr:rowOff>190501</xdr:rowOff>
    </xdr:to>
    <xdr:sp macro="" textlink="">
      <xdr:nvSpPr>
        <xdr:cNvPr id="14" name="Right Brace 13"/>
        <xdr:cNvSpPr/>
      </xdr:nvSpPr>
      <xdr:spPr>
        <a:xfrm>
          <a:off x="7972425" y="7210426"/>
          <a:ext cx="323850" cy="20002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171450</xdr:colOff>
      <xdr:row>42</xdr:row>
      <xdr:rowOff>0</xdr:rowOff>
    </xdr:from>
    <xdr:to>
      <xdr:col>10</xdr:col>
      <xdr:colOff>495300</xdr:colOff>
      <xdr:row>52</xdr:row>
      <xdr:rowOff>152400</xdr:rowOff>
    </xdr:to>
    <xdr:sp macro="" textlink="">
      <xdr:nvSpPr>
        <xdr:cNvPr id="15" name="Right Brace 14"/>
        <xdr:cNvSpPr/>
      </xdr:nvSpPr>
      <xdr:spPr>
        <a:xfrm>
          <a:off x="7972425" y="9458325"/>
          <a:ext cx="323850" cy="15906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0</xdr:colOff>
      <xdr:row>56</xdr:row>
      <xdr:rowOff>1</xdr:rowOff>
    </xdr:from>
    <xdr:to>
      <xdr:col>9</xdr:col>
      <xdr:colOff>323850</xdr:colOff>
      <xdr:row>58</xdr:row>
      <xdr:rowOff>304801</xdr:rowOff>
    </xdr:to>
    <xdr:sp macro="" textlink="">
      <xdr:nvSpPr>
        <xdr:cNvPr id="16" name="Right Brace 15"/>
        <xdr:cNvSpPr/>
      </xdr:nvSpPr>
      <xdr:spPr>
        <a:xfrm>
          <a:off x="7010400" y="11496676"/>
          <a:ext cx="323850" cy="895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4</xdr:col>
      <xdr:colOff>85724</xdr:colOff>
      <xdr:row>13</xdr:row>
      <xdr:rowOff>190500</xdr:rowOff>
    </xdr:from>
    <xdr:to>
      <xdr:col>4</xdr:col>
      <xdr:colOff>1162049</xdr:colOff>
      <xdr:row>18</xdr:row>
      <xdr:rowOff>171450</xdr:rowOff>
    </xdr:to>
    <xdr:pic>
      <xdr:nvPicPr>
        <xdr:cNvPr id="1028" name="fancybox-img" descr="http://blog.ecocre8ve.com/wp-content/uploads/2010/07/rupee-foradian.png.scaled1000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33699" y="3152775"/>
          <a:ext cx="1076325" cy="10858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171449</xdr:colOff>
      <xdr:row>34</xdr:row>
      <xdr:rowOff>152401</xdr:rowOff>
    </xdr:from>
    <xdr:to>
      <xdr:col>4</xdr:col>
      <xdr:colOff>1114424</xdr:colOff>
      <xdr:row>39</xdr:row>
      <xdr:rowOff>57151</xdr:rowOff>
    </xdr:to>
    <xdr:pic>
      <xdr:nvPicPr>
        <xdr:cNvPr id="1029" name="Picture 5" descr="C:\Program Files\Microsoft Office\MEDIA\CAGCAT10\j0222019.wmf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19424" y="7800976"/>
          <a:ext cx="942975" cy="10096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oneCellAnchor>
    <xdr:from>
      <xdr:col>3</xdr:col>
      <xdr:colOff>1341374</xdr:colOff>
      <xdr:row>8</xdr:row>
      <xdr:rowOff>186277</xdr:rowOff>
    </xdr:from>
    <xdr:ext cx="184730" cy="937629"/>
    <xdr:sp macro="" textlink="">
      <xdr:nvSpPr>
        <xdr:cNvPr id="19" name="Rectangle 18"/>
        <xdr:cNvSpPr/>
      </xdr:nvSpPr>
      <xdr:spPr>
        <a:xfrm>
          <a:off x="2674874" y="2110327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31550" cmpd="sng">
              <a:gradFill>
                <a:gsLst>
                  <a:gs pos="70000">
                    <a:schemeClr val="accent6">
                      <a:shade val="50000"/>
                      <a:satMod val="190000"/>
                    </a:schemeClr>
                  </a:gs>
                  <a:gs pos="0">
                    <a:schemeClr val="accent6">
                      <a:tint val="77000"/>
                      <a:satMod val="180000"/>
                    </a:schemeClr>
                  </a:gs>
                </a:gsLst>
                <a:lin ang="5400000"/>
              </a:gradFill>
              <a:prstDash val="solid"/>
            </a:ln>
            <a:solidFill>
              <a:schemeClr val="accent6">
                <a:tint val="15000"/>
                <a:satMod val="200000"/>
              </a:schemeClr>
            </a:solidFill>
            <a:effectLst>
              <a:outerShdw blurRad="50800" dist="40000" dir="5400000" algn="tl" rotWithShape="0">
                <a:srgbClr val="000000">
                  <a:shade val="5000"/>
                  <a:satMod val="120000"/>
                  <a:alpha val="3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70"/>
  <sheetViews>
    <sheetView tabSelected="1" topLeftCell="B1" workbookViewId="0">
      <selection activeCell="I67" sqref="I67"/>
    </sheetView>
  </sheetViews>
  <sheetFormatPr defaultRowHeight="15"/>
  <cols>
    <col min="1" max="1" width="1.7109375" style="1" customWidth="1"/>
    <col min="2" max="3" width="9.140625" style="1"/>
    <col min="4" max="4" width="22.7109375" style="1" customWidth="1"/>
    <col min="5" max="5" width="18.28515625" style="1" customWidth="1"/>
    <col min="6" max="7" width="12" style="1" customWidth="1"/>
    <col min="8" max="8" width="12.28515625" style="1" customWidth="1"/>
    <col min="9" max="9" width="12" style="1" customWidth="1"/>
    <col min="10" max="10" width="11.85546875" style="1" customWidth="1"/>
    <col min="11" max="11" width="11.140625" style="1" customWidth="1"/>
    <col min="12" max="12" width="18.28515625" style="1" customWidth="1"/>
    <col min="13" max="16384" width="9.140625" style="1"/>
  </cols>
  <sheetData>
    <row r="1" spans="2:12" ht="15.75" thickBot="1"/>
    <row r="2" spans="2:12" ht="26.25">
      <c r="B2" s="10"/>
      <c r="C2" s="11"/>
      <c r="D2" s="12"/>
      <c r="F2" s="13" t="s">
        <v>41</v>
      </c>
    </row>
    <row r="3" spans="2:12" ht="18.75">
      <c r="B3" s="10"/>
      <c r="C3" s="14"/>
      <c r="D3" s="15" t="s">
        <v>29</v>
      </c>
    </row>
    <row r="4" spans="2:12" ht="18.75">
      <c r="B4" s="10"/>
      <c r="C4" s="14"/>
      <c r="D4" s="16" t="s">
        <v>32</v>
      </c>
      <c r="E4" s="17"/>
    </row>
    <row r="5" spans="2:12" ht="18.75">
      <c r="B5" s="10"/>
      <c r="C5" s="14"/>
      <c r="D5" s="18" t="s">
        <v>35</v>
      </c>
    </row>
    <row r="6" spans="2:12" ht="18.75">
      <c r="B6" s="10"/>
      <c r="C6" s="14"/>
      <c r="D6" s="19" t="s">
        <v>50</v>
      </c>
    </row>
    <row r="7" spans="2:12" ht="19.5" thickBot="1">
      <c r="B7" s="10"/>
      <c r="C7" s="20"/>
      <c r="D7" s="21"/>
    </row>
    <row r="9" spans="2:12" ht="15.75">
      <c r="F9" s="22" t="s">
        <v>14</v>
      </c>
      <c r="G9" s="22" t="s">
        <v>15</v>
      </c>
      <c r="H9" s="22" t="s">
        <v>16</v>
      </c>
      <c r="I9" s="22" t="s">
        <v>17</v>
      </c>
      <c r="J9" s="22" t="s">
        <v>39</v>
      </c>
    </row>
    <row r="10" spans="2:12" ht="18.75">
      <c r="B10" s="23" t="s">
        <v>29</v>
      </c>
      <c r="C10" s="24"/>
      <c r="D10" s="25"/>
      <c r="E10" s="25"/>
      <c r="F10" s="8"/>
      <c r="G10" s="8"/>
      <c r="H10" s="8"/>
      <c r="I10" s="8"/>
      <c r="J10" s="8"/>
    </row>
    <row r="11" spans="2:12" ht="15.75">
      <c r="B11" s="26"/>
      <c r="C11" s="27" t="s">
        <v>7</v>
      </c>
      <c r="D11" s="26"/>
      <c r="E11" s="8"/>
      <c r="F11" s="3"/>
      <c r="G11" s="3"/>
      <c r="H11" s="3"/>
      <c r="I11" s="3"/>
      <c r="J11" s="3"/>
    </row>
    <row r="12" spans="2:12" ht="15.75">
      <c r="B12" s="8"/>
      <c r="C12" s="28" t="s">
        <v>0</v>
      </c>
      <c r="D12" s="8"/>
      <c r="E12" s="8"/>
      <c r="F12" s="3">
        <v>350000</v>
      </c>
      <c r="G12" s="3"/>
      <c r="H12" s="3"/>
      <c r="I12" s="3"/>
      <c r="J12" s="3"/>
    </row>
    <row r="13" spans="2:12" ht="15.75">
      <c r="B13" s="8"/>
      <c r="C13" s="28" t="s">
        <v>1</v>
      </c>
      <c r="D13" s="8"/>
      <c r="E13" s="8"/>
      <c r="F13" s="3"/>
      <c r="G13" s="3"/>
      <c r="H13" s="3"/>
      <c r="I13" s="3"/>
      <c r="J13" s="3"/>
    </row>
    <row r="14" spans="2:12" ht="15.75">
      <c r="B14" s="8"/>
      <c r="C14" s="28" t="s">
        <v>2</v>
      </c>
      <c r="D14" s="8"/>
      <c r="E14" s="8"/>
      <c r="F14" s="3"/>
      <c r="G14" s="3"/>
      <c r="H14" s="3"/>
      <c r="I14" s="3"/>
      <c r="J14" s="3"/>
    </row>
    <row r="15" spans="2:12" ht="15.75">
      <c r="B15" s="8"/>
      <c r="C15" s="28" t="s">
        <v>13</v>
      </c>
      <c r="D15" s="8"/>
      <c r="E15" s="8"/>
      <c r="F15" s="3"/>
      <c r="G15" s="3"/>
      <c r="H15" s="3"/>
      <c r="I15" s="3"/>
      <c r="J15" s="3"/>
    </row>
    <row r="16" spans="2:12" ht="21">
      <c r="B16" s="5"/>
      <c r="C16" s="6" t="s">
        <v>9</v>
      </c>
      <c r="D16" s="7"/>
      <c r="E16" s="8"/>
      <c r="F16" s="9">
        <f>SUM(F11:F15)</f>
        <v>350000</v>
      </c>
      <c r="G16" s="9">
        <f t="shared" ref="G16:I16" si="0">SUM(G11:G15)</f>
        <v>0</v>
      </c>
      <c r="H16" s="9">
        <f t="shared" si="0"/>
        <v>0</v>
      </c>
      <c r="I16" s="9">
        <f t="shared" si="0"/>
        <v>0</v>
      </c>
      <c r="J16" s="9">
        <f>SUM(F16:I16)</f>
        <v>350000</v>
      </c>
      <c r="L16" s="8" t="s">
        <v>29</v>
      </c>
    </row>
    <row r="17" spans="2:12" ht="18.75">
      <c r="B17" s="23" t="s">
        <v>30</v>
      </c>
      <c r="C17" s="24"/>
      <c r="D17" s="25"/>
      <c r="E17" s="25"/>
      <c r="F17" s="29"/>
      <c r="G17" s="29"/>
      <c r="H17" s="29"/>
      <c r="I17" s="29"/>
      <c r="J17" s="29"/>
    </row>
    <row r="18" spans="2:12" ht="15.75">
      <c r="B18" s="26"/>
      <c r="C18" s="27" t="s">
        <v>8</v>
      </c>
      <c r="D18" s="26"/>
      <c r="E18" s="8"/>
      <c r="F18" s="3">
        <f>F11*1%</f>
        <v>0</v>
      </c>
      <c r="G18" s="3">
        <f t="shared" ref="G18:I18" si="1">G11*1%</f>
        <v>0</v>
      </c>
      <c r="H18" s="3">
        <f t="shared" si="1"/>
        <v>0</v>
      </c>
      <c r="I18" s="3">
        <f t="shared" si="1"/>
        <v>0</v>
      </c>
      <c r="J18" s="3"/>
    </row>
    <row r="19" spans="2:12" ht="15.75">
      <c r="B19" s="8"/>
      <c r="C19" s="28" t="s">
        <v>3</v>
      </c>
      <c r="D19" s="8"/>
      <c r="E19" s="8"/>
      <c r="F19" s="3">
        <f>F12*4%</f>
        <v>14000</v>
      </c>
      <c r="G19" s="3">
        <f t="shared" ref="G19:I19" si="2">G12*4%</f>
        <v>0</v>
      </c>
      <c r="H19" s="3">
        <f t="shared" si="2"/>
        <v>0</v>
      </c>
      <c r="I19" s="3">
        <f t="shared" si="2"/>
        <v>0</v>
      </c>
      <c r="J19" s="3"/>
    </row>
    <row r="20" spans="2:12" ht="15.75">
      <c r="B20" s="8"/>
      <c r="C20" s="28" t="s">
        <v>4</v>
      </c>
      <c r="D20" s="8"/>
      <c r="E20" s="8"/>
      <c r="F20" s="3">
        <f>F13*12.5%</f>
        <v>0</v>
      </c>
      <c r="G20" s="3">
        <f t="shared" ref="G20:I20" si="3">G13*12.5%</f>
        <v>0</v>
      </c>
      <c r="H20" s="3">
        <f t="shared" si="3"/>
        <v>0</v>
      </c>
      <c r="I20" s="3">
        <f t="shared" si="3"/>
        <v>0</v>
      </c>
      <c r="J20" s="3"/>
    </row>
    <row r="21" spans="2:12" ht="15.75">
      <c r="B21" s="8"/>
      <c r="C21" s="28" t="s">
        <v>5</v>
      </c>
      <c r="D21" s="8"/>
      <c r="E21" s="8"/>
      <c r="F21" s="3">
        <f>F14*20%</f>
        <v>0</v>
      </c>
      <c r="G21" s="3">
        <f t="shared" ref="G21:I21" si="4">G14*20%</f>
        <v>0</v>
      </c>
      <c r="H21" s="3">
        <f t="shared" si="4"/>
        <v>0</v>
      </c>
      <c r="I21" s="3">
        <f t="shared" si="4"/>
        <v>0</v>
      </c>
      <c r="J21" s="3"/>
    </row>
    <row r="22" spans="2:12" ht="21">
      <c r="B22" s="5"/>
      <c r="C22" s="6" t="s">
        <v>10</v>
      </c>
      <c r="D22" s="5"/>
      <c r="E22" s="8"/>
      <c r="F22" s="9">
        <f t="shared" ref="F22:I22" si="5">SUM(F18:F21)</f>
        <v>14000</v>
      </c>
      <c r="G22" s="9">
        <f t="shared" si="5"/>
        <v>0</v>
      </c>
      <c r="H22" s="9">
        <f t="shared" si="5"/>
        <v>0</v>
      </c>
      <c r="I22" s="9">
        <f t="shared" si="5"/>
        <v>0</v>
      </c>
      <c r="J22" s="9">
        <f>SUM(F22:I22)</f>
        <v>14000</v>
      </c>
    </row>
    <row r="23" spans="2:12" ht="18.75">
      <c r="B23" s="30" t="s">
        <v>32</v>
      </c>
      <c r="C23" s="31"/>
      <c r="D23" s="32"/>
      <c r="E23" s="32"/>
      <c r="F23" s="33"/>
      <c r="G23" s="33"/>
      <c r="H23" s="33"/>
      <c r="I23" s="33"/>
      <c r="J23" s="33"/>
    </row>
    <row r="24" spans="2:12" ht="15.75">
      <c r="B24" s="34"/>
      <c r="C24" s="35" t="s">
        <v>18</v>
      </c>
      <c r="D24" s="34"/>
      <c r="E24" s="36"/>
      <c r="F24" s="37">
        <v>1000000</v>
      </c>
      <c r="G24" s="37"/>
      <c r="H24" s="37"/>
      <c r="I24" s="37"/>
      <c r="J24" s="37"/>
    </row>
    <row r="25" spans="2:12" ht="15.75">
      <c r="B25" s="36"/>
      <c r="C25" s="38" t="s">
        <v>19</v>
      </c>
      <c r="D25" s="36"/>
      <c r="E25" s="33"/>
      <c r="F25" s="37"/>
      <c r="G25" s="37"/>
      <c r="H25" s="37"/>
      <c r="I25" s="37"/>
      <c r="J25" s="37"/>
    </row>
    <row r="26" spans="2:12" ht="15.75">
      <c r="B26" s="36"/>
      <c r="C26" s="38" t="s">
        <v>27</v>
      </c>
      <c r="D26" s="36"/>
      <c r="E26" s="36"/>
      <c r="F26" s="37"/>
      <c r="G26" s="37"/>
      <c r="H26" s="37"/>
      <c r="I26" s="37"/>
      <c r="J26" s="37"/>
    </row>
    <row r="27" spans="2:12" ht="21">
      <c r="B27" s="36"/>
      <c r="C27" s="39" t="s">
        <v>31</v>
      </c>
      <c r="D27" s="36"/>
      <c r="E27" s="36"/>
      <c r="F27" s="90">
        <f>SUM(F24:F26)</f>
        <v>1000000</v>
      </c>
      <c r="G27" s="90">
        <f t="shared" ref="G27:I27" si="6">SUM(G24:G26)</f>
        <v>0</v>
      </c>
      <c r="H27" s="90">
        <f t="shared" si="6"/>
        <v>0</v>
      </c>
      <c r="I27" s="90">
        <f t="shared" si="6"/>
        <v>0</v>
      </c>
      <c r="J27" s="90">
        <f>SUM(F27:I27)</f>
        <v>1000000</v>
      </c>
      <c r="L27" s="33" t="s">
        <v>32</v>
      </c>
    </row>
    <row r="28" spans="2:12" ht="21">
      <c r="B28" s="40"/>
      <c r="C28" s="41" t="s">
        <v>40</v>
      </c>
      <c r="D28" s="40"/>
      <c r="E28" s="36"/>
      <c r="F28" s="91">
        <f>SUM(F27+F16)</f>
        <v>1350000</v>
      </c>
      <c r="G28" s="91">
        <f t="shared" ref="G28:I28" si="7">SUM(G27+G16)</f>
        <v>0</v>
      </c>
      <c r="H28" s="91">
        <f t="shared" si="7"/>
        <v>0</v>
      </c>
      <c r="I28" s="91">
        <f t="shared" si="7"/>
        <v>0</v>
      </c>
      <c r="J28" s="92">
        <f>SUM(F28:I28)</f>
        <v>1350000</v>
      </c>
    </row>
    <row r="29" spans="2:12" ht="18.75">
      <c r="B29" s="30" t="s">
        <v>34</v>
      </c>
      <c r="C29" s="31"/>
      <c r="D29" s="33"/>
      <c r="E29" s="32"/>
      <c r="F29" s="33"/>
      <c r="G29" s="33"/>
      <c r="H29" s="33"/>
      <c r="I29" s="33"/>
      <c r="J29" s="33"/>
    </row>
    <row r="30" spans="2:12" ht="15.75">
      <c r="B30" s="42"/>
      <c r="C30" s="43" t="s">
        <v>20</v>
      </c>
      <c r="D30" s="32"/>
      <c r="E30" s="32"/>
      <c r="F30" s="37">
        <f>F24*2%</f>
        <v>20000</v>
      </c>
      <c r="G30" s="37">
        <f t="shared" ref="G30:I30" si="8">G24*2%</f>
        <v>0</v>
      </c>
      <c r="H30" s="37">
        <f t="shared" si="8"/>
        <v>0</v>
      </c>
      <c r="I30" s="37">
        <f t="shared" si="8"/>
        <v>0</v>
      </c>
      <c r="J30" s="37"/>
    </row>
    <row r="31" spans="2:12" ht="15.75">
      <c r="B31" s="44"/>
      <c r="C31" s="45" t="s">
        <v>21</v>
      </c>
      <c r="D31" s="46"/>
      <c r="E31" s="32"/>
      <c r="F31" s="37">
        <f>F25*4%</f>
        <v>0</v>
      </c>
      <c r="G31" s="37">
        <f t="shared" ref="G31:I31" si="9">G25*4%</f>
        <v>0</v>
      </c>
      <c r="H31" s="37">
        <f t="shared" si="9"/>
        <v>0</v>
      </c>
      <c r="I31" s="37">
        <f t="shared" si="9"/>
        <v>0</v>
      </c>
      <c r="J31" s="37"/>
    </row>
    <row r="32" spans="2:12" ht="21">
      <c r="B32" s="47"/>
      <c r="C32" s="48" t="s">
        <v>33</v>
      </c>
      <c r="D32" s="47"/>
      <c r="E32" s="36"/>
      <c r="F32" s="90">
        <f t="shared" ref="F32:I32" si="10">SUM(F30:F31)</f>
        <v>20000</v>
      </c>
      <c r="G32" s="90">
        <f t="shared" si="10"/>
        <v>0</v>
      </c>
      <c r="H32" s="90">
        <f t="shared" si="10"/>
        <v>0</v>
      </c>
      <c r="I32" s="90">
        <f t="shared" si="10"/>
        <v>0</v>
      </c>
      <c r="J32" s="90">
        <f>SUM(F32:I32)</f>
        <v>20000</v>
      </c>
    </row>
    <row r="33" spans="2:12" ht="18.75">
      <c r="B33" s="49" t="s">
        <v>35</v>
      </c>
      <c r="C33" s="50"/>
      <c r="D33" s="51"/>
      <c r="E33" s="51"/>
      <c r="F33" s="52"/>
      <c r="G33" s="52"/>
      <c r="H33" s="52"/>
      <c r="I33" s="52"/>
      <c r="J33" s="52"/>
    </row>
    <row r="34" spans="2:12" ht="15.75">
      <c r="B34" s="53"/>
      <c r="C34" s="54" t="s">
        <v>28</v>
      </c>
      <c r="D34" s="53"/>
      <c r="E34" s="55"/>
      <c r="F34" s="56"/>
      <c r="G34" s="56"/>
      <c r="H34" s="56"/>
      <c r="I34" s="56"/>
      <c r="J34" s="56"/>
    </row>
    <row r="35" spans="2:12" ht="15.75">
      <c r="B35" s="55"/>
      <c r="C35" s="57" t="s">
        <v>6</v>
      </c>
      <c r="D35" s="55"/>
      <c r="E35" s="55"/>
      <c r="F35" s="56"/>
      <c r="G35" s="56"/>
      <c r="H35" s="56"/>
      <c r="I35" s="56"/>
      <c r="J35" s="56"/>
    </row>
    <row r="36" spans="2:12" ht="21">
      <c r="B36" s="55"/>
      <c r="C36" s="58" t="s">
        <v>37</v>
      </c>
      <c r="D36" s="55"/>
      <c r="E36" s="55"/>
      <c r="F36" s="93">
        <f>SUM(F34:F35)</f>
        <v>0</v>
      </c>
      <c r="G36" s="93">
        <f t="shared" ref="G36:I36" si="11">SUM(G34:G35)</f>
        <v>0</v>
      </c>
      <c r="H36" s="93">
        <f t="shared" si="11"/>
        <v>0</v>
      </c>
      <c r="I36" s="93">
        <f t="shared" si="11"/>
        <v>0</v>
      </c>
      <c r="J36" s="93">
        <f>SUM(F36:I36)</f>
        <v>0</v>
      </c>
    </row>
    <row r="37" spans="2:12" ht="18.75">
      <c r="B37" s="60" t="s">
        <v>36</v>
      </c>
      <c r="C37" s="57"/>
      <c r="D37" s="55"/>
      <c r="E37" s="55"/>
      <c r="F37" s="52"/>
      <c r="G37" s="52"/>
      <c r="H37" s="52"/>
      <c r="I37" s="52"/>
      <c r="J37" s="52"/>
      <c r="L37" s="52" t="s">
        <v>35</v>
      </c>
    </row>
    <row r="38" spans="2:12" ht="15.75">
      <c r="B38" s="55"/>
      <c r="C38" s="57" t="s">
        <v>53</v>
      </c>
      <c r="D38" s="55"/>
      <c r="E38" s="55"/>
      <c r="F38" s="56"/>
      <c r="G38" s="56"/>
      <c r="H38" s="56"/>
      <c r="I38" s="56"/>
      <c r="J38" s="56"/>
    </row>
    <row r="39" spans="2:12" ht="15.75">
      <c r="B39" s="55"/>
      <c r="C39" s="57" t="s">
        <v>11</v>
      </c>
      <c r="D39" s="55"/>
      <c r="E39" s="55"/>
      <c r="F39" s="56"/>
      <c r="G39" s="56">
        <f>F59</f>
        <v>0</v>
      </c>
      <c r="H39" s="56">
        <f>D70</f>
        <v>0</v>
      </c>
      <c r="I39" s="56">
        <f>E70</f>
        <v>0</v>
      </c>
      <c r="J39" s="56"/>
    </row>
    <row r="40" spans="2:12" ht="21">
      <c r="B40" s="55"/>
      <c r="C40" s="61" t="s">
        <v>12</v>
      </c>
      <c r="D40" s="62"/>
      <c r="E40" s="55"/>
      <c r="F40" s="93">
        <f t="shared" ref="F40:I40" si="12">SUM(F38:F39)</f>
        <v>0</v>
      </c>
      <c r="G40" s="93">
        <f t="shared" si="12"/>
        <v>0</v>
      </c>
      <c r="H40" s="93">
        <f t="shared" si="12"/>
        <v>0</v>
      </c>
      <c r="I40" s="93">
        <f t="shared" si="12"/>
        <v>0</v>
      </c>
      <c r="J40" s="59"/>
    </row>
    <row r="41" spans="2:12" ht="18.75">
      <c r="B41" s="63"/>
      <c r="C41" s="64"/>
      <c r="D41" s="51"/>
      <c r="E41" s="51"/>
      <c r="F41" s="52"/>
      <c r="G41" s="52"/>
      <c r="H41" s="52"/>
      <c r="I41" s="52"/>
      <c r="J41" s="52"/>
    </row>
    <row r="42" spans="2:12" ht="15.75">
      <c r="B42" s="65"/>
      <c r="C42" s="65"/>
      <c r="D42" s="65"/>
      <c r="E42" s="65"/>
      <c r="F42" s="66"/>
      <c r="G42" s="66"/>
      <c r="H42" s="67"/>
      <c r="I42" s="67"/>
      <c r="J42" s="67"/>
    </row>
    <row r="43" spans="2:12" ht="18.75">
      <c r="B43" s="68" t="s">
        <v>38</v>
      </c>
      <c r="C43" s="69"/>
      <c r="D43" s="69"/>
      <c r="E43" s="70"/>
      <c r="F43" s="71"/>
      <c r="G43" s="71"/>
      <c r="H43" s="71"/>
      <c r="I43" s="71"/>
      <c r="J43" s="71"/>
    </row>
    <row r="44" spans="2:12" ht="15.75">
      <c r="B44" s="72"/>
      <c r="C44" s="73" t="s">
        <v>24</v>
      </c>
      <c r="D44" s="74"/>
      <c r="E44" s="74"/>
      <c r="F44" s="94">
        <f t="shared" ref="F44:I44" si="13">IF($F$22&gt;$F$40,$F$22-$F$40,0)</f>
        <v>14000</v>
      </c>
      <c r="G44" s="94">
        <f t="shared" si="13"/>
        <v>14000</v>
      </c>
      <c r="H44" s="94">
        <f t="shared" si="13"/>
        <v>14000</v>
      </c>
      <c r="I44" s="94">
        <f t="shared" si="13"/>
        <v>14000</v>
      </c>
      <c r="J44" s="71"/>
    </row>
    <row r="45" spans="2:12" ht="15.75" hidden="1">
      <c r="B45" s="70"/>
      <c r="C45" s="75" t="s">
        <v>22</v>
      </c>
      <c r="D45" s="76"/>
      <c r="E45" s="77"/>
      <c r="F45" s="4">
        <f>IF($F$22&lt;$F$40,$F$40-$F$22,0)</f>
        <v>0</v>
      </c>
      <c r="G45" s="4">
        <f t="shared" ref="G45:I45" si="14">IF($F$22&lt;$F$40,$F$40-$F$22,0)</f>
        <v>0</v>
      </c>
      <c r="H45" s="4">
        <f t="shared" si="14"/>
        <v>0</v>
      </c>
      <c r="I45" s="4">
        <f t="shared" si="14"/>
        <v>0</v>
      </c>
      <c r="J45" s="71"/>
    </row>
    <row r="46" spans="2:12" ht="15.75">
      <c r="B46" s="70"/>
      <c r="C46" s="78" t="s">
        <v>48</v>
      </c>
      <c r="D46" s="77"/>
      <c r="E46" s="77"/>
      <c r="F46" s="4"/>
      <c r="G46" s="4"/>
      <c r="H46" s="4"/>
      <c r="I46" s="4"/>
      <c r="J46" s="71"/>
    </row>
    <row r="47" spans="2:12" ht="15.75">
      <c r="B47" s="70"/>
      <c r="C47" s="78" t="s">
        <v>26</v>
      </c>
      <c r="D47" s="77"/>
      <c r="E47" s="77"/>
      <c r="F47" s="94">
        <f>IF(F44&gt;F46,F44-F46,0)</f>
        <v>14000</v>
      </c>
      <c r="G47" s="94">
        <f t="shared" ref="G47:I47" si="15">IF(G44&gt;G46,G44-G46,0)</f>
        <v>14000</v>
      </c>
      <c r="H47" s="94">
        <f t="shared" si="15"/>
        <v>14000</v>
      </c>
      <c r="I47" s="94">
        <f t="shared" si="15"/>
        <v>14000</v>
      </c>
      <c r="J47" s="71"/>
      <c r="L47" s="71" t="s">
        <v>51</v>
      </c>
    </row>
    <row r="48" spans="2:12" ht="15.75" hidden="1">
      <c r="B48" s="70"/>
      <c r="C48" s="78"/>
      <c r="D48" s="77"/>
      <c r="E48" s="77"/>
      <c r="F48" s="4">
        <f>IF(F45&gt;0,F32-F45,F32)</f>
        <v>20000</v>
      </c>
      <c r="G48" s="4">
        <f>IF(G45&gt;0,G32-G45,G32)</f>
        <v>0</v>
      </c>
      <c r="H48" s="4">
        <f>IF(H45&gt;0,H32-H45,H32)</f>
        <v>0</v>
      </c>
      <c r="I48" s="4">
        <f>IF(I45&gt;0,I32-I45,I32)</f>
        <v>0</v>
      </c>
      <c r="J48" s="71"/>
    </row>
    <row r="49" spans="2:20" ht="15.75" hidden="1">
      <c r="B49" s="70"/>
      <c r="C49" s="78" t="s">
        <v>25</v>
      </c>
      <c r="D49" s="77"/>
      <c r="E49" s="77"/>
      <c r="F49" s="4">
        <f>IF(F46&gt;F44,F44-F46+F48,F48)</f>
        <v>20000</v>
      </c>
      <c r="G49" s="4">
        <f t="shared" ref="G49:I49" si="16">IF(G46&gt;G44,G44-G46+G48,G48)</f>
        <v>0</v>
      </c>
      <c r="H49" s="4">
        <f t="shared" si="16"/>
        <v>0</v>
      </c>
      <c r="I49" s="4">
        <f t="shared" si="16"/>
        <v>0</v>
      </c>
      <c r="J49" s="71"/>
    </row>
    <row r="50" spans="2:20" ht="15.75">
      <c r="B50" s="70"/>
      <c r="C50" s="78" t="s">
        <v>42</v>
      </c>
      <c r="D50" s="77"/>
      <c r="E50" s="77"/>
      <c r="F50" s="94">
        <f>IF(F44-F46&lt;0,F46-F44+F55,F55)</f>
        <v>0</v>
      </c>
      <c r="G50" s="94">
        <f t="shared" ref="G50:I50" si="17">IF(G44-G46&lt;0,G46-G44+G55,G55)</f>
        <v>0</v>
      </c>
      <c r="H50" s="94">
        <f t="shared" si="17"/>
        <v>0</v>
      </c>
      <c r="I50" s="94">
        <f t="shared" si="17"/>
        <v>0</v>
      </c>
      <c r="J50" s="71"/>
    </row>
    <row r="51" spans="2:20" ht="15.75">
      <c r="B51" s="70"/>
      <c r="C51" s="78" t="s">
        <v>44</v>
      </c>
      <c r="D51" s="77"/>
      <c r="E51" s="77"/>
      <c r="F51" s="94">
        <f>IF(F49&lt;0,0,F49)</f>
        <v>20000</v>
      </c>
      <c r="G51" s="94">
        <f t="shared" ref="G51:I51" si="18">IF(G49&lt;0,0,G49)</f>
        <v>0</v>
      </c>
      <c r="H51" s="94">
        <f t="shared" si="18"/>
        <v>0</v>
      </c>
      <c r="I51" s="94">
        <f t="shared" si="18"/>
        <v>0</v>
      </c>
      <c r="J51" s="71"/>
    </row>
    <row r="52" spans="2:20" ht="15.75">
      <c r="B52" s="70"/>
      <c r="C52" s="78" t="s">
        <v>49</v>
      </c>
      <c r="D52" s="77"/>
      <c r="E52" s="77"/>
      <c r="F52" s="4"/>
      <c r="G52" s="4"/>
      <c r="H52" s="4"/>
      <c r="I52" s="4"/>
      <c r="J52" s="71"/>
    </row>
    <row r="53" spans="2:20" ht="15.75">
      <c r="B53" s="70"/>
      <c r="C53" s="78" t="s">
        <v>23</v>
      </c>
      <c r="D53" s="77"/>
      <c r="E53" s="77"/>
      <c r="F53" s="94">
        <f>IF(F49&gt;F52,F49-F52,0)</f>
        <v>20000</v>
      </c>
      <c r="G53" s="94">
        <f t="shared" ref="G53:I53" si="19">IF(G49&gt;G52,G49-G52,0)</f>
        <v>0</v>
      </c>
      <c r="H53" s="94">
        <f t="shared" si="19"/>
        <v>0</v>
      </c>
      <c r="I53" s="94">
        <f t="shared" si="19"/>
        <v>0</v>
      </c>
      <c r="J53" s="71"/>
    </row>
    <row r="54" spans="2:20" ht="15.75">
      <c r="F54" s="67"/>
      <c r="G54" s="67"/>
      <c r="H54" s="67"/>
      <c r="I54" s="67"/>
      <c r="J54" s="67"/>
      <c r="T54" s="1" t="s">
        <v>43</v>
      </c>
    </row>
    <row r="55" spans="2:20" ht="15.75" hidden="1">
      <c r="F55" s="67">
        <f>IF(F40&gt;F22,F40-F22,0)</f>
        <v>0</v>
      </c>
      <c r="G55" s="67">
        <f t="shared" ref="G55:I55" si="20">IF(G40&gt;G22,G40-G22,0)</f>
        <v>0</v>
      </c>
      <c r="H55" s="67">
        <f t="shared" si="20"/>
        <v>0</v>
      </c>
      <c r="I55" s="67">
        <f t="shared" si="20"/>
        <v>0</v>
      </c>
      <c r="J55" s="67"/>
    </row>
    <row r="56" spans="2:20" ht="18.75" hidden="1">
      <c r="F56" s="79">
        <f>IF(AND(F50&gt;0,F51=0),F50-F32+F52,0)</f>
        <v>0</v>
      </c>
      <c r="G56" s="67"/>
      <c r="H56" s="67"/>
      <c r="I56" s="67"/>
      <c r="J56" s="67"/>
      <c r="T56" s="1">
        <v>9315519664</v>
      </c>
    </row>
    <row r="57" spans="2:20" ht="25.5" customHeight="1">
      <c r="C57" s="80" t="s">
        <v>46</v>
      </c>
      <c r="D57" s="81"/>
      <c r="E57" s="81"/>
      <c r="F57" s="95">
        <f>IF(F52&gt;F54,F52-F51,F56)</f>
        <v>0</v>
      </c>
      <c r="G57" s="95">
        <f t="shared" ref="G57:I57" si="21">IF(G52&gt;G54,G52-G51,G56)</f>
        <v>0</v>
      </c>
      <c r="H57" s="95">
        <f t="shared" si="21"/>
        <v>0</v>
      </c>
      <c r="I57" s="95">
        <f t="shared" si="21"/>
        <v>0</v>
      </c>
      <c r="J57" s="67"/>
    </row>
    <row r="58" spans="2:20" ht="27.75" customHeight="1">
      <c r="C58" s="80" t="s">
        <v>45</v>
      </c>
      <c r="D58" s="81"/>
      <c r="E58" s="81"/>
      <c r="F58" s="79"/>
      <c r="G58" s="82"/>
      <c r="H58" s="82"/>
      <c r="I58" s="82"/>
      <c r="J58" s="83"/>
      <c r="K58" s="84" t="s">
        <v>52</v>
      </c>
    </row>
    <row r="59" spans="2:20" ht="27" customHeight="1">
      <c r="B59" s="85"/>
      <c r="C59" s="86" t="s">
        <v>47</v>
      </c>
      <c r="D59" s="87"/>
      <c r="E59" s="87"/>
      <c r="F59" s="96">
        <f>F56-F58</f>
        <v>0</v>
      </c>
      <c r="G59" s="96">
        <f t="shared" ref="G59:I59" si="22">G57-G58</f>
        <v>0</v>
      </c>
      <c r="H59" s="96">
        <f t="shared" si="22"/>
        <v>0</v>
      </c>
      <c r="I59" s="96">
        <f t="shared" si="22"/>
        <v>0</v>
      </c>
      <c r="J59" s="88"/>
    </row>
    <row r="60" spans="2:20" ht="15.75">
      <c r="C60" s="89"/>
    </row>
    <row r="62" spans="2:20">
      <c r="I62" s="2" t="s">
        <v>54</v>
      </c>
    </row>
    <row r="64" spans="2:20">
      <c r="I64" s="1" t="s">
        <v>55</v>
      </c>
    </row>
    <row r="65" spans="3:9">
      <c r="I65" s="1" t="s">
        <v>56</v>
      </c>
    </row>
    <row r="67" spans="3:9">
      <c r="C67" s="1">
        <f>IF(F32+F22-F40&gt;0,0,F22+F32-F40)</f>
        <v>0</v>
      </c>
    </row>
    <row r="70" spans="3:9" ht="15.75">
      <c r="C70" s="67">
        <f>IF((F40-F22-F32)&gt;0,F40-F22-F32,0)</f>
        <v>0</v>
      </c>
      <c r="D70" s="67">
        <f>IF((G40-G22-G32)&gt;0,G40-G22-G32,0)</f>
        <v>0</v>
      </c>
      <c r="E70" s="67">
        <f>IF((H40-H22-H32)&gt;0,H40-H22-H32,0)</f>
        <v>0</v>
      </c>
      <c r="F70" s="67">
        <f>IF((I40-I22-I32)&gt;0,I40-I22-I32,0)</f>
        <v>0</v>
      </c>
    </row>
  </sheetData>
  <sheetProtection password="C7BF" sheet="1" objects="1" scenarios="1" selectLockedCells="1"/>
  <pageMargins left="0.7" right="0.7" top="0.75" bottom="0.75" header="0.3" footer="0.3"/>
  <pageSetup scale="7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2015-02-23T07:06:19Z</dcterms:modified>
</cp:coreProperties>
</file>